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archive\Christoph\code_github_upload\"/>
    </mc:Choice>
  </mc:AlternateContent>
  <xr:revisionPtr revIDLastSave="0" documentId="13_ncr:1_{A03EC7F8-4088-4106-BE67-F02F125237DC}" xr6:coauthVersionLast="47" xr6:coauthVersionMax="47" xr10:uidLastSave="{00000000-0000-0000-0000-000000000000}"/>
  <bookViews>
    <workbookView xWindow="20130" yWindow="1980" windowWidth="18240" windowHeight="17595" firstSheet="16" activeTab="20" xr2:uid="{00000000-000D-0000-FFFF-FFFF00000000}"/>
  </bookViews>
  <sheets>
    <sheet name="=1=" sheetId="11" r:id="rId1"/>
    <sheet name="overview" sheetId="2" r:id="rId2"/>
    <sheet name="effectors" sheetId="5" r:id="rId3"/>
    <sheet name="effectors_masses" sheetId="6" r:id="rId4"/>
    <sheet name="template" sheetId="7" r:id="rId5"/>
    <sheet name="ions_excl_overview" sheetId="8" r:id="rId6"/>
    <sheet name="=2=" sheetId="3" r:id="rId7"/>
    <sheet name="photometer_overview" sheetId="9" r:id="rId8"/>
    <sheet name="=3=" sheetId="13" r:id="rId9"/>
    <sheet name="template2" sheetId="15" r:id="rId10"/>
    <sheet name="ions_excl_table" sheetId="14" r:id="rId11"/>
    <sheet name="TRUEPOSITIVES_ecocyc" sheetId="16" r:id="rId12"/>
    <sheet name="TRUEPOSITIVES_BRENDA" sheetId="17" r:id="rId13"/>
    <sheet name="TRUEPOSITIVES_smrn" sheetId="18" r:id="rId14"/>
    <sheet name="TRUEPOSITIVES_altsubs" sheetId="19" r:id="rId15"/>
    <sheet name="photometer_results" sheetId="20" r:id="rId16"/>
    <sheet name="=4=" sheetId="21" r:id="rId17"/>
    <sheet name="Km_values" sheetId="22" r:id="rId18"/>
    <sheet name="max_conc" sheetId="23" r:id="rId19"/>
    <sheet name="=other_data=" sheetId="24" r:id="rId20"/>
    <sheet name="figure4c" sheetId="25" r:id="rId21"/>
    <sheet name="figure4d" sheetId="26" r:id="rId22"/>
  </sheets>
  <externalReferences>
    <externalReference r:id="rId23"/>
  </externalReferences>
  <definedNames>
    <definedName name="_xlnm._FilterDatabase" localSheetId="10" hidden="1">ions_excl_table!#REF!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7" i="25" l="1"/>
  <c r="AA146" i="25"/>
  <c r="AA145" i="25"/>
  <c r="U145" i="25"/>
  <c r="R145" i="25"/>
  <c r="Q145" i="25"/>
  <c r="P145" i="25"/>
  <c r="H145" i="25"/>
  <c r="J145" i="25" s="1"/>
  <c r="AA144" i="25"/>
  <c r="AA143" i="25"/>
  <c r="AA142" i="25"/>
  <c r="AA141" i="25"/>
  <c r="AA140" i="25"/>
  <c r="AA139" i="25"/>
  <c r="U139" i="25"/>
  <c r="P139" i="25" s="1"/>
  <c r="R139" i="25"/>
  <c r="Q139" i="25"/>
  <c r="I139" i="25"/>
  <c r="K139" i="25" s="1"/>
  <c r="H139" i="25"/>
  <c r="J139" i="25" s="1"/>
  <c r="AA138" i="25"/>
  <c r="U138" i="25"/>
  <c r="R138" i="25"/>
  <c r="Q138" i="25"/>
  <c r="P138" i="25"/>
  <c r="H138" i="25"/>
  <c r="I138" i="25" s="1"/>
  <c r="K138" i="25" s="1"/>
  <c r="AA137" i="25"/>
  <c r="U137" i="25"/>
  <c r="R137" i="25"/>
  <c r="Q137" i="25"/>
  <c r="P137" i="25"/>
  <c r="K137" i="25"/>
  <c r="J137" i="25"/>
  <c r="I137" i="25"/>
  <c r="H137" i="25"/>
  <c r="AA136" i="25"/>
  <c r="U136" i="25"/>
  <c r="R136" i="25"/>
  <c r="Q136" i="25"/>
  <c r="P136" i="25"/>
  <c r="J136" i="25"/>
  <c r="I136" i="25"/>
  <c r="K136" i="25" s="1"/>
  <c r="H136" i="25"/>
  <c r="AA135" i="25"/>
  <c r="U135" i="25"/>
  <c r="R135" i="25"/>
  <c r="Q135" i="25"/>
  <c r="P135" i="25"/>
  <c r="J135" i="25"/>
  <c r="H135" i="25"/>
  <c r="I135" i="25" s="1"/>
  <c r="K135" i="25" s="1"/>
  <c r="AA134" i="25"/>
  <c r="U134" i="25"/>
  <c r="R134" i="25"/>
  <c r="Q134" i="25"/>
  <c r="P134" i="25"/>
  <c r="K134" i="25"/>
  <c r="M134" i="25" s="1"/>
  <c r="J134" i="25"/>
  <c r="I134" i="25"/>
  <c r="H134" i="25"/>
  <c r="AA133" i="25"/>
  <c r="U133" i="25"/>
  <c r="R133" i="25"/>
  <c r="Q133" i="25"/>
  <c r="P133" i="25"/>
  <c r="H133" i="25"/>
  <c r="J133" i="25" s="1"/>
  <c r="AA132" i="25"/>
  <c r="U132" i="25"/>
  <c r="P132" i="25" s="1"/>
  <c r="R132" i="25"/>
  <c r="Q132" i="25"/>
  <c r="H132" i="25"/>
  <c r="J132" i="25" s="1"/>
  <c r="AA131" i="25"/>
  <c r="U131" i="25"/>
  <c r="R131" i="25"/>
  <c r="Q131" i="25"/>
  <c r="P131" i="25"/>
  <c r="J131" i="25"/>
  <c r="H131" i="25"/>
  <c r="I131" i="25" s="1"/>
  <c r="K131" i="25" s="1"/>
  <c r="AA130" i="25"/>
  <c r="U130" i="25"/>
  <c r="P130" i="25" s="1"/>
  <c r="R130" i="25"/>
  <c r="Q130" i="25"/>
  <c r="H130" i="25"/>
  <c r="J130" i="25" s="1"/>
  <c r="AA129" i="25"/>
  <c r="U129" i="25"/>
  <c r="R129" i="25"/>
  <c r="Q129" i="25"/>
  <c r="P129" i="25"/>
  <c r="H129" i="25"/>
  <c r="J129" i="25" s="1"/>
  <c r="AA128" i="25"/>
  <c r="U128" i="25"/>
  <c r="P128" i="25" s="1"/>
  <c r="R128" i="25"/>
  <c r="Q128" i="25"/>
  <c r="H128" i="25"/>
  <c r="J128" i="25" s="1"/>
  <c r="AA127" i="25"/>
  <c r="U127" i="25"/>
  <c r="P127" i="25" s="1"/>
  <c r="R127" i="25"/>
  <c r="Q127" i="25"/>
  <c r="H127" i="25"/>
  <c r="J127" i="25" s="1"/>
  <c r="AA126" i="25"/>
  <c r="U126" i="25"/>
  <c r="R126" i="25"/>
  <c r="Q126" i="25"/>
  <c r="P126" i="25"/>
  <c r="H126" i="25"/>
  <c r="J126" i="25" s="1"/>
  <c r="AA125" i="25"/>
  <c r="U125" i="25"/>
  <c r="P125" i="25" s="1"/>
  <c r="R125" i="25"/>
  <c r="Q125" i="25"/>
  <c r="J125" i="25"/>
  <c r="H125" i="25"/>
  <c r="I125" i="25" s="1"/>
  <c r="K125" i="25" s="1"/>
  <c r="AA124" i="25"/>
  <c r="U124" i="25"/>
  <c r="R124" i="25"/>
  <c r="Q124" i="25"/>
  <c r="P124" i="25"/>
  <c r="H124" i="25"/>
  <c r="J124" i="25" s="1"/>
  <c r="AA123" i="25"/>
  <c r="U123" i="25"/>
  <c r="P123" i="25" s="1"/>
  <c r="R123" i="25"/>
  <c r="Q123" i="25"/>
  <c r="H123" i="25"/>
  <c r="J123" i="25" s="1"/>
  <c r="AA122" i="25"/>
  <c r="U122" i="25"/>
  <c r="R122" i="25"/>
  <c r="Q122" i="25"/>
  <c r="P122" i="25"/>
  <c r="H122" i="25"/>
  <c r="J122" i="25" s="1"/>
  <c r="AA121" i="25"/>
  <c r="U121" i="25"/>
  <c r="P121" i="25" s="1"/>
  <c r="R121" i="25"/>
  <c r="Q121" i="25"/>
  <c r="H121" i="25"/>
  <c r="J121" i="25" s="1"/>
  <c r="AA120" i="25"/>
  <c r="U120" i="25"/>
  <c r="R120" i="25"/>
  <c r="Q120" i="25"/>
  <c r="P120" i="25"/>
  <c r="K120" i="25"/>
  <c r="M120" i="25" s="1"/>
  <c r="J120" i="25"/>
  <c r="I120" i="25"/>
  <c r="H120" i="25"/>
  <c r="AA119" i="25"/>
  <c r="U119" i="25"/>
  <c r="P119" i="25" s="1"/>
  <c r="R119" i="25"/>
  <c r="Q119" i="25"/>
  <c r="H119" i="25"/>
  <c r="AA118" i="25"/>
  <c r="U118" i="25"/>
  <c r="R118" i="25"/>
  <c r="Q118" i="25"/>
  <c r="P118" i="25"/>
  <c r="H118" i="25"/>
  <c r="I118" i="25" s="1"/>
  <c r="K118" i="25" s="1"/>
  <c r="AA117" i="25"/>
  <c r="U117" i="25"/>
  <c r="R117" i="25"/>
  <c r="Q117" i="25"/>
  <c r="P117" i="25"/>
  <c r="H117" i="25"/>
  <c r="J117" i="25" s="1"/>
  <c r="AA116" i="25"/>
  <c r="U116" i="25"/>
  <c r="P116" i="25" s="1"/>
  <c r="R116" i="25"/>
  <c r="Q116" i="25"/>
  <c r="J116" i="25"/>
  <c r="I116" i="25"/>
  <c r="K116" i="25" s="1"/>
  <c r="H116" i="25"/>
  <c r="AA115" i="25"/>
  <c r="U115" i="25"/>
  <c r="R115" i="25"/>
  <c r="Q115" i="25"/>
  <c r="P115" i="25"/>
  <c r="H115" i="25"/>
  <c r="J115" i="25" s="1"/>
  <c r="AA114" i="25"/>
  <c r="U114" i="25"/>
  <c r="R114" i="25"/>
  <c r="Q114" i="25"/>
  <c r="P114" i="25"/>
  <c r="K114" i="25"/>
  <c r="L114" i="25" s="1"/>
  <c r="J114" i="25"/>
  <c r="I114" i="25"/>
  <c r="H114" i="25"/>
  <c r="AA113" i="25"/>
  <c r="U113" i="25"/>
  <c r="R113" i="25"/>
  <c r="Q113" i="25"/>
  <c r="P113" i="25"/>
  <c r="J113" i="25"/>
  <c r="I113" i="25"/>
  <c r="K113" i="25" s="1"/>
  <c r="H113" i="25"/>
  <c r="AA112" i="25"/>
  <c r="U112" i="25"/>
  <c r="R112" i="25"/>
  <c r="Q112" i="25"/>
  <c r="P112" i="25"/>
  <c r="H112" i="25"/>
  <c r="J112" i="25" s="1"/>
  <c r="AA111" i="25"/>
  <c r="U111" i="25"/>
  <c r="P111" i="25" s="1"/>
  <c r="R111" i="25"/>
  <c r="Q111" i="25"/>
  <c r="H111" i="25"/>
  <c r="J111" i="25" s="1"/>
  <c r="AA110" i="25"/>
  <c r="U110" i="25"/>
  <c r="P110" i="25" s="1"/>
  <c r="R110" i="25"/>
  <c r="Q110" i="25"/>
  <c r="H110" i="25"/>
  <c r="AA109" i="25"/>
  <c r="U109" i="25"/>
  <c r="R109" i="25"/>
  <c r="Q109" i="25"/>
  <c r="P109" i="25"/>
  <c r="J109" i="25"/>
  <c r="H109" i="25"/>
  <c r="I109" i="25" s="1"/>
  <c r="K109" i="25" s="1"/>
  <c r="AA108" i="25"/>
  <c r="U108" i="25"/>
  <c r="P108" i="25" s="1"/>
  <c r="R108" i="25"/>
  <c r="Q108" i="25"/>
  <c r="J108" i="25"/>
  <c r="I108" i="25"/>
  <c r="K108" i="25" s="1"/>
  <c r="H108" i="25"/>
  <c r="AA107" i="25"/>
  <c r="U107" i="25"/>
  <c r="R107" i="25"/>
  <c r="Q107" i="25"/>
  <c r="P107" i="25"/>
  <c r="J107" i="25"/>
  <c r="H107" i="25"/>
  <c r="I107" i="25" s="1"/>
  <c r="K107" i="25" s="1"/>
  <c r="AA106" i="25"/>
  <c r="U106" i="25"/>
  <c r="R106" i="25"/>
  <c r="Q106" i="25"/>
  <c r="P106" i="25"/>
  <c r="H106" i="25"/>
  <c r="J106" i="25" s="1"/>
  <c r="AA105" i="25"/>
  <c r="U105" i="25"/>
  <c r="R105" i="25"/>
  <c r="Q105" i="25"/>
  <c r="P105" i="25"/>
  <c r="K105" i="25"/>
  <c r="L105" i="25" s="1"/>
  <c r="J105" i="25"/>
  <c r="H105" i="25"/>
  <c r="I105" i="25" s="1"/>
  <c r="AA104" i="25"/>
  <c r="U104" i="25"/>
  <c r="R104" i="25"/>
  <c r="Q104" i="25"/>
  <c r="P104" i="25"/>
  <c r="H104" i="25"/>
  <c r="J104" i="25" s="1"/>
  <c r="AA103" i="25"/>
  <c r="U103" i="25"/>
  <c r="R103" i="25"/>
  <c r="Q103" i="25"/>
  <c r="P103" i="25"/>
  <c r="M103" i="25"/>
  <c r="L103" i="25"/>
  <c r="J103" i="25"/>
  <c r="H103" i="25"/>
  <c r="I103" i="25" s="1"/>
  <c r="K103" i="25" s="1"/>
  <c r="AA102" i="25"/>
  <c r="U102" i="25"/>
  <c r="R102" i="25"/>
  <c r="Q102" i="25"/>
  <c r="P102" i="25"/>
  <c r="H102" i="25"/>
  <c r="J102" i="25" s="1"/>
  <c r="AA101" i="25"/>
  <c r="U101" i="25"/>
  <c r="R101" i="25"/>
  <c r="Q101" i="25"/>
  <c r="P101" i="25"/>
  <c r="H101" i="25"/>
  <c r="J101" i="25" s="1"/>
  <c r="AA100" i="25"/>
  <c r="U100" i="25"/>
  <c r="P100" i="25" s="1"/>
  <c r="R100" i="25"/>
  <c r="Q100" i="25"/>
  <c r="J100" i="25"/>
  <c r="I100" i="25"/>
  <c r="K100" i="25" s="1"/>
  <c r="H100" i="25"/>
  <c r="AA99" i="25"/>
  <c r="U99" i="25"/>
  <c r="P99" i="25" s="1"/>
  <c r="R99" i="25"/>
  <c r="Q99" i="25"/>
  <c r="H99" i="25"/>
  <c r="J99" i="25" s="1"/>
  <c r="AA98" i="25"/>
  <c r="U98" i="25"/>
  <c r="P98" i="25" s="1"/>
  <c r="R98" i="25"/>
  <c r="Q98" i="25"/>
  <c r="H98" i="25"/>
  <c r="J98" i="25" s="1"/>
  <c r="AA97" i="25"/>
  <c r="U97" i="25"/>
  <c r="R97" i="25"/>
  <c r="Q97" i="25"/>
  <c r="P97" i="25"/>
  <c r="H97" i="25"/>
  <c r="I97" i="25" s="1"/>
  <c r="K97" i="25" s="1"/>
  <c r="AA96" i="25"/>
  <c r="U96" i="25"/>
  <c r="P96" i="25" s="1"/>
  <c r="R96" i="25"/>
  <c r="Q96" i="25"/>
  <c r="J96" i="25"/>
  <c r="I96" i="25"/>
  <c r="K96" i="25" s="1"/>
  <c r="H96" i="25"/>
  <c r="AA95" i="25"/>
  <c r="U95" i="25"/>
  <c r="R95" i="25"/>
  <c r="Q95" i="25"/>
  <c r="P95" i="25"/>
  <c r="H95" i="25"/>
  <c r="J95" i="25" s="1"/>
  <c r="AA94" i="25"/>
  <c r="U94" i="25"/>
  <c r="P94" i="25" s="1"/>
  <c r="R94" i="25"/>
  <c r="Q94" i="25"/>
  <c r="K94" i="25"/>
  <c r="M94" i="25" s="1"/>
  <c r="J94" i="25"/>
  <c r="I94" i="25"/>
  <c r="H94" i="25"/>
  <c r="AA93" i="25"/>
  <c r="U93" i="25"/>
  <c r="R93" i="25"/>
  <c r="Q93" i="25"/>
  <c r="P93" i="25"/>
  <c r="H93" i="25"/>
  <c r="I93" i="25" s="1"/>
  <c r="K93" i="25" s="1"/>
  <c r="AA92" i="25"/>
  <c r="U92" i="25"/>
  <c r="P92" i="25" s="1"/>
  <c r="R92" i="25"/>
  <c r="Q92" i="25"/>
  <c r="H92" i="25"/>
  <c r="J92" i="25" s="1"/>
  <c r="AA91" i="25"/>
  <c r="U91" i="25"/>
  <c r="P91" i="25" s="1"/>
  <c r="R91" i="25"/>
  <c r="Q91" i="25"/>
  <c r="H91" i="25"/>
  <c r="J91" i="25" s="1"/>
  <c r="AA90" i="25"/>
  <c r="U90" i="25"/>
  <c r="P90" i="25" s="1"/>
  <c r="R90" i="25"/>
  <c r="Q90" i="25"/>
  <c r="H90" i="25"/>
  <c r="AA89" i="25"/>
  <c r="U89" i="25"/>
  <c r="R89" i="25"/>
  <c r="Q89" i="25"/>
  <c r="P89" i="25"/>
  <c r="H89" i="25"/>
  <c r="J89" i="25" s="1"/>
  <c r="AA88" i="25"/>
  <c r="U88" i="25"/>
  <c r="P88" i="25" s="1"/>
  <c r="R88" i="25"/>
  <c r="Q88" i="25"/>
  <c r="J88" i="25"/>
  <c r="I88" i="25"/>
  <c r="K88" i="25" s="1"/>
  <c r="H88" i="25"/>
  <c r="AA87" i="25"/>
  <c r="U87" i="25"/>
  <c r="R87" i="25"/>
  <c r="Q87" i="25"/>
  <c r="P87" i="25"/>
  <c r="H87" i="25"/>
  <c r="J87" i="25" s="1"/>
  <c r="AA86" i="25"/>
  <c r="U86" i="25"/>
  <c r="R86" i="25"/>
  <c r="Q86" i="25"/>
  <c r="P86" i="25"/>
  <c r="J86" i="25"/>
  <c r="H86" i="25"/>
  <c r="I86" i="25" s="1"/>
  <c r="K86" i="25" s="1"/>
  <c r="AA85" i="25"/>
  <c r="U85" i="25"/>
  <c r="R85" i="25"/>
  <c r="Q85" i="25"/>
  <c r="P85" i="25"/>
  <c r="J85" i="25"/>
  <c r="H85" i="25"/>
  <c r="I85" i="25" s="1"/>
  <c r="K85" i="25" s="1"/>
  <c r="AA84" i="25"/>
  <c r="U84" i="25"/>
  <c r="R84" i="25"/>
  <c r="Q84" i="25"/>
  <c r="P84" i="25"/>
  <c r="K84" i="25"/>
  <c r="L84" i="25" s="1"/>
  <c r="J84" i="25"/>
  <c r="I84" i="25"/>
  <c r="H84" i="25"/>
  <c r="AA83" i="25"/>
  <c r="U83" i="25"/>
  <c r="R83" i="25"/>
  <c r="Q83" i="25"/>
  <c r="P83" i="25"/>
  <c r="M83" i="25"/>
  <c r="J83" i="25"/>
  <c r="H83" i="25"/>
  <c r="I83" i="25" s="1"/>
  <c r="K83" i="25" s="1"/>
  <c r="L83" i="25" s="1"/>
  <c r="AA82" i="25"/>
  <c r="U82" i="25"/>
  <c r="R82" i="25"/>
  <c r="Q82" i="25"/>
  <c r="P82" i="25"/>
  <c r="K82" i="25"/>
  <c r="L82" i="25" s="1"/>
  <c r="J82" i="25"/>
  <c r="I82" i="25"/>
  <c r="H82" i="25"/>
  <c r="AA81" i="25"/>
  <c r="U81" i="25"/>
  <c r="R81" i="25"/>
  <c r="Q81" i="25"/>
  <c r="P81" i="25"/>
  <c r="H81" i="25"/>
  <c r="J81" i="25" s="1"/>
  <c r="AA80" i="25"/>
  <c r="U80" i="25"/>
  <c r="R80" i="25"/>
  <c r="Q80" i="25"/>
  <c r="P80" i="25"/>
  <c r="H80" i="25"/>
  <c r="J80" i="25" s="1"/>
  <c r="AA79" i="25"/>
  <c r="U79" i="25"/>
  <c r="P79" i="25" s="1"/>
  <c r="R79" i="25"/>
  <c r="Q79" i="25"/>
  <c r="H79" i="25"/>
  <c r="J79" i="25" s="1"/>
  <c r="AA78" i="25"/>
  <c r="U78" i="25"/>
  <c r="P78" i="25" s="1"/>
  <c r="R78" i="25"/>
  <c r="Q78" i="25"/>
  <c r="H78" i="25"/>
  <c r="J78" i="25" s="1"/>
  <c r="AA77" i="25"/>
  <c r="U77" i="25"/>
  <c r="R77" i="25"/>
  <c r="Q77" i="25"/>
  <c r="P77" i="25"/>
  <c r="H77" i="25"/>
  <c r="J77" i="25" s="1"/>
  <c r="AA76" i="25"/>
  <c r="U76" i="25"/>
  <c r="P76" i="25" s="1"/>
  <c r="R76" i="25"/>
  <c r="Q76" i="25"/>
  <c r="J76" i="25"/>
  <c r="I76" i="25"/>
  <c r="K76" i="25" s="1"/>
  <c r="H76" i="25"/>
  <c r="AA75" i="25"/>
  <c r="U75" i="25"/>
  <c r="R75" i="25"/>
  <c r="Q75" i="25"/>
  <c r="P75" i="25"/>
  <c r="H75" i="25"/>
  <c r="J75" i="25" s="1"/>
  <c r="AA74" i="25"/>
  <c r="U74" i="25"/>
  <c r="R74" i="25"/>
  <c r="Q74" i="25"/>
  <c r="P74" i="25"/>
  <c r="K74" i="25"/>
  <c r="M74" i="25" s="1"/>
  <c r="J74" i="25"/>
  <c r="I74" i="25"/>
  <c r="H74" i="25"/>
  <c r="AA73" i="25"/>
  <c r="U73" i="25"/>
  <c r="R73" i="25"/>
  <c r="Q73" i="25"/>
  <c r="P73" i="25"/>
  <c r="J73" i="25"/>
  <c r="I73" i="25"/>
  <c r="K73" i="25" s="1"/>
  <c r="H73" i="25"/>
  <c r="AA72" i="25"/>
  <c r="U72" i="25"/>
  <c r="R72" i="25"/>
  <c r="Q72" i="25"/>
  <c r="P72" i="25"/>
  <c r="H72" i="25"/>
  <c r="J72" i="25" s="1"/>
  <c r="AA71" i="25"/>
  <c r="U71" i="25"/>
  <c r="P71" i="25" s="1"/>
  <c r="R71" i="25"/>
  <c r="Q71" i="25"/>
  <c r="H71" i="25"/>
  <c r="J71" i="25" s="1"/>
  <c r="AA70" i="25"/>
  <c r="U70" i="25"/>
  <c r="P70" i="25" s="1"/>
  <c r="R70" i="25"/>
  <c r="Q70" i="25"/>
  <c r="H70" i="25"/>
  <c r="AA69" i="25"/>
  <c r="U69" i="25"/>
  <c r="R69" i="25"/>
  <c r="Q69" i="25"/>
  <c r="P69" i="25"/>
  <c r="J69" i="25"/>
  <c r="H69" i="25"/>
  <c r="I69" i="25" s="1"/>
  <c r="K69" i="25" s="1"/>
  <c r="AA68" i="25"/>
  <c r="U68" i="25"/>
  <c r="P68" i="25" s="1"/>
  <c r="R68" i="25"/>
  <c r="Q68" i="25"/>
  <c r="J68" i="25"/>
  <c r="I68" i="25"/>
  <c r="K68" i="25" s="1"/>
  <c r="H68" i="25"/>
  <c r="AA67" i="25"/>
  <c r="U67" i="25"/>
  <c r="R67" i="25"/>
  <c r="Q67" i="25"/>
  <c r="P67" i="25"/>
  <c r="J67" i="25"/>
  <c r="H67" i="25"/>
  <c r="I67" i="25" s="1"/>
  <c r="K67" i="25" s="1"/>
  <c r="AA66" i="25"/>
  <c r="U66" i="25"/>
  <c r="R66" i="25"/>
  <c r="Q66" i="25"/>
  <c r="P66" i="25"/>
  <c r="H66" i="25"/>
  <c r="J66" i="25" s="1"/>
  <c r="AA65" i="25"/>
  <c r="U65" i="25"/>
  <c r="R65" i="25"/>
  <c r="Q65" i="25"/>
  <c r="P65" i="25"/>
  <c r="K65" i="25"/>
  <c r="L65" i="25" s="1"/>
  <c r="J65" i="25"/>
  <c r="H65" i="25"/>
  <c r="I65" i="25" s="1"/>
  <c r="AA64" i="25"/>
  <c r="U64" i="25"/>
  <c r="R64" i="25"/>
  <c r="Q64" i="25"/>
  <c r="P64" i="25"/>
  <c r="H64" i="25"/>
  <c r="J64" i="25" s="1"/>
  <c r="AA63" i="25"/>
  <c r="U63" i="25"/>
  <c r="R63" i="25"/>
  <c r="Q63" i="25"/>
  <c r="P63" i="25"/>
  <c r="M63" i="25"/>
  <c r="L63" i="25"/>
  <c r="J63" i="25"/>
  <c r="H63" i="25"/>
  <c r="I63" i="25" s="1"/>
  <c r="K63" i="25" s="1"/>
  <c r="AA62" i="25"/>
  <c r="U62" i="25"/>
  <c r="R62" i="25"/>
  <c r="Q62" i="25"/>
  <c r="P62" i="25"/>
  <c r="H62" i="25"/>
  <c r="J62" i="25" s="1"/>
  <c r="AA61" i="25"/>
  <c r="U61" i="25"/>
  <c r="R61" i="25"/>
  <c r="Q61" i="25"/>
  <c r="P61" i="25"/>
  <c r="H61" i="25"/>
  <c r="J61" i="25" s="1"/>
  <c r="AA60" i="25"/>
  <c r="U60" i="25"/>
  <c r="P60" i="25" s="1"/>
  <c r="R60" i="25"/>
  <c r="Q60" i="25"/>
  <c r="J60" i="25"/>
  <c r="I60" i="25"/>
  <c r="K60" i="25" s="1"/>
  <c r="H60" i="25"/>
  <c r="AA59" i="25"/>
  <c r="U59" i="25"/>
  <c r="P59" i="25" s="1"/>
  <c r="R59" i="25"/>
  <c r="Q59" i="25"/>
  <c r="H59" i="25"/>
  <c r="J59" i="25" s="1"/>
  <c r="AA58" i="25"/>
  <c r="U58" i="25"/>
  <c r="P58" i="25" s="1"/>
  <c r="R58" i="25"/>
  <c r="Q58" i="25"/>
  <c r="H58" i="25"/>
  <c r="J58" i="25" s="1"/>
  <c r="AA57" i="25"/>
  <c r="U57" i="25"/>
  <c r="R57" i="25"/>
  <c r="Q57" i="25"/>
  <c r="P57" i="25"/>
  <c r="H57" i="25"/>
  <c r="J57" i="25" s="1"/>
  <c r="AA56" i="25"/>
  <c r="U56" i="25"/>
  <c r="P56" i="25" s="1"/>
  <c r="R56" i="25"/>
  <c r="Q56" i="25"/>
  <c r="J56" i="25"/>
  <c r="I56" i="25"/>
  <c r="K56" i="25" s="1"/>
  <c r="H56" i="25"/>
  <c r="AA55" i="25"/>
  <c r="U55" i="25"/>
  <c r="R55" i="25"/>
  <c r="Q55" i="25"/>
  <c r="P55" i="25"/>
  <c r="H55" i="25"/>
  <c r="I55" i="25" s="1"/>
  <c r="K55" i="25" s="1"/>
  <c r="AA54" i="25"/>
  <c r="U54" i="25"/>
  <c r="P54" i="25" s="1"/>
  <c r="R54" i="25"/>
  <c r="Q54" i="25"/>
  <c r="K54" i="25"/>
  <c r="M54" i="25" s="1"/>
  <c r="J54" i="25"/>
  <c r="I54" i="25"/>
  <c r="H54" i="25"/>
  <c r="AA53" i="25"/>
  <c r="U53" i="25"/>
  <c r="R53" i="25"/>
  <c r="Q53" i="25"/>
  <c r="P53" i="25"/>
  <c r="H53" i="25"/>
  <c r="I53" i="25" s="1"/>
  <c r="K53" i="25" s="1"/>
  <c r="AA52" i="25"/>
  <c r="U52" i="25"/>
  <c r="P52" i="25" s="1"/>
  <c r="R52" i="25"/>
  <c r="Q52" i="25"/>
  <c r="H52" i="25"/>
  <c r="J52" i="25" s="1"/>
  <c r="AA51" i="25"/>
  <c r="U51" i="25"/>
  <c r="P51" i="25" s="1"/>
  <c r="R51" i="25"/>
  <c r="Q51" i="25"/>
  <c r="H51" i="25"/>
  <c r="AA50" i="25"/>
  <c r="U50" i="25"/>
  <c r="R50" i="25"/>
  <c r="Q50" i="25"/>
  <c r="P50" i="25"/>
  <c r="H50" i="25"/>
  <c r="AA49" i="25"/>
  <c r="U49" i="25"/>
  <c r="P49" i="25" s="1"/>
  <c r="R49" i="25"/>
  <c r="Q49" i="25"/>
  <c r="AA48" i="25"/>
  <c r="U48" i="25"/>
  <c r="R48" i="25"/>
  <c r="Q48" i="25"/>
  <c r="P48" i="25"/>
  <c r="AA47" i="25"/>
  <c r="U47" i="25"/>
  <c r="R47" i="25"/>
  <c r="Q47" i="25"/>
  <c r="P47" i="25"/>
  <c r="AA46" i="25"/>
  <c r="U46" i="25"/>
  <c r="R46" i="25"/>
  <c r="Q46" i="25"/>
  <c r="P46" i="25"/>
  <c r="AA45" i="25"/>
  <c r="U45" i="25"/>
  <c r="P45" i="25" s="1"/>
  <c r="R45" i="25"/>
  <c r="Q45" i="25"/>
  <c r="AA44" i="25"/>
  <c r="U44" i="25"/>
  <c r="R44" i="25"/>
  <c r="Q44" i="25"/>
  <c r="P44" i="25"/>
  <c r="AA43" i="25"/>
  <c r="U43" i="25"/>
  <c r="P43" i="25" s="1"/>
  <c r="R43" i="25"/>
  <c r="Q43" i="25"/>
  <c r="AA42" i="25"/>
  <c r="U42" i="25"/>
  <c r="R42" i="25"/>
  <c r="Q42" i="25"/>
  <c r="AA41" i="25"/>
  <c r="U41" i="25"/>
  <c r="P41" i="25" s="1"/>
  <c r="R41" i="25"/>
  <c r="Q41" i="25"/>
  <c r="AA40" i="25"/>
  <c r="U40" i="25"/>
  <c r="R40" i="25"/>
  <c r="Q40" i="25"/>
  <c r="P40" i="25"/>
  <c r="AA39" i="25"/>
  <c r="U39" i="25"/>
  <c r="R39" i="25"/>
  <c r="Q39" i="25"/>
  <c r="P39" i="25"/>
  <c r="AA38" i="25"/>
  <c r="U38" i="25"/>
  <c r="R38" i="25"/>
  <c r="Q38" i="25"/>
  <c r="P38" i="25"/>
  <c r="AA37" i="25"/>
  <c r="U37" i="25"/>
  <c r="P37" i="25" s="1"/>
  <c r="R37" i="25"/>
  <c r="Q37" i="25"/>
  <c r="AA36" i="25"/>
  <c r="U36" i="25"/>
  <c r="R36" i="25"/>
  <c r="Q36" i="25"/>
  <c r="P36" i="25"/>
  <c r="AA35" i="25"/>
  <c r="U35" i="25"/>
  <c r="R35" i="25"/>
  <c r="Q35" i="25"/>
  <c r="P35" i="25"/>
  <c r="AA34" i="25"/>
  <c r="U34" i="25"/>
  <c r="R34" i="25"/>
  <c r="Q34" i="25"/>
  <c r="P34" i="25"/>
  <c r="AA33" i="25"/>
  <c r="U33" i="25"/>
  <c r="P33" i="25" s="1"/>
  <c r="R33" i="25"/>
  <c r="Q33" i="25"/>
  <c r="AA32" i="25"/>
  <c r="U32" i="25"/>
  <c r="R32" i="25"/>
  <c r="Q32" i="25"/>
  <c r="P32" i="25"/>
  <c r="AA31" i="25"/>
  <c r="U31" i="25"/>
  <c r="R31" i="25"/>
  <c r="Q31" i="25"/>
  <c r="P31" i="25"/>
  <c r="AA30" i="25"/>
  <c r="U30" i="25"/>
  <c r="R30" i="25"/>
  <c r="Q30" i="25"/>
  <c r="P30" i="25"/>
  <c r="AA29" i="25"/>
  <c r="U29" i="25"/>
  <c r="P29" i="25" s="1"/>
  <c r="R29" i="25"/>
  <c r="Q29" i="25"/>
  <c r="AA28" i="25"/>
  <c r="U28" i="25"/>
  <c r="R28" i="25"/>
  <c r="Q28" i="25"/>
  <c r="P28" i="25"/>
  <c r="AA27" i="25"/>
  <c r="U27" i="25"/>
  <c r="R27" i="25"/>
  <c r="Q27" i="25"/>
  <c r="P27" i="25"/>
  <c r="AA26" i="25"/>
  <c r="U26" i="25"/>
  <c r="P26" i="25" s="1"/>
  <c r="R26" i="25"/>
  <c r="Q26" i="25"/>
  <c r="H26" i="25"/>
  <c r="B21" i="25"/>
  <c r="B20" i="25"/>
  <c r="B19" i="25"/>
  <c r="B18" i="25"/>
  <c r="B17" i="25"/>
  <c r="B16" i="25"/>
  <c r="B15" i="25"/>
  <c r="B14" i="25"/>
  <c r="B13" i="25"/>
  <c r="B12" i="25"/>
  <c r="B11" i="25"/>
  <c r="B10" i="25"/>
  <c r="B9" i="25"/>
  <c r="B8" i="25"/>
  <c r="B7" i="25"/>
  <c r="B6" i="25"/>
  <c r="B5" i="25"/>
  <c r="B4" i="25"/>
  <c r="B3" i="25"/>
  <c r="B2" i="25"/>
  <c r="M96" i="25" l="1"/>
  <c r="L96" i="25"/>
  <c r="M60" i="25"/>
  <c r="L60" i="25"/>
  <c r="M100" i="25"/>
  <c r="L100" i="25"/>
  <c r="M55" i="25"/>
  <c r="L55" i="25"/>
  <c r="M136" i="25"/>
  <c r="L136" i="25"/>
  <c r="M56" i="25"/>
  <c r="L56" i="25"/>
  <c r="M86" i="25"/>
  <c r="L86" i="25"/>
  <c r="L131" i="25"/>
  <c r="M131" i="25"/>
  <c r="M93" i="25"/>
  <c r="L93" i="25"/>
  <c r="L118" i="25"/>
  <c r="M118" i="25"/>
  <c r="L69" i="25"/>
  <c r="M69" i="25"/>
  <c r="L109" i="25"/>
  <c r="M109" i="25"/>
  <c r="M125" i="25"/>
  <c r="L125" i="25"/>
  <c r="M135" i="25"/>
  <c r="L135" i="25"/>
  <c r="M97" i="25"/>
  <c r="L97" i="25"/>
  <c r="M73" i="25"/>
  <c r="L73" i="25"/>
  <c r="M113" i="25"/>
  <c r="L113" i="25"/>
  <c r="M76" i="25"/>
  <c r="L76" i="25"/>
  <c r="L53" i="25"/>
  <c r="M53" i="25"/>
  <c r="M138" i="25"/>
  <c r="L138" i="25"/>
  <c r="M67" i="25"/>
  <c r="L67" i="25"/>
  <c r="M107" i="25"/>
  <c r="L107" i="25"/>
  <c r="M85" i="25"/>
  <c r="L85" i="25"/>
  <c r="M116" i="25"/>
  <c r="L116" i="25"/>
  <c r="M84" i="25"/>
  <c r="M105" i="25"/>
  <c r="I95" i="25"/>
  <c r="K95" i="25" s="1"/>
  <c r="J118" i="25"/>
  <c r="I78" i="25"/>
  <c r="K78" i="25" s="1"/>
  <c r="I59" i="25"/>
  <c r="K59" i="25" s="1"/>
  <c r="I99" i="25"/>
  <c r="K99" i="25" s="1"/>
  <c r="J97" i="25"/>
  <c r="I89" i="25"/>
  <c r="K89" i="25" s="1"/>
  <c r="I62" i="25"/>
  <c r="K62" i="25" s="1"/>
  <c r="I64" i="25"/>
  <c r="K64" i="25" s="1"/>
  <c r="I102" i="25"/>
  <c r="K102" i="25" s="1"/>
  <c r="I104" i="25"/>
  <c r="K104" i="25" s="1"/>
  <c r="J138" i="25"/>
  <c r="I66" i="25"/>
  <c r="K66" i="25" s="1"/>
  <c r="I87" i="25"/>
  <c r="K87" i="25" s="1"/>
  <c r="I106" i="25"/>
  <c r="K106" i="25" s="1"/>
  <c r="L134" i="25"/>
  <c r="I145" i="25"/>
  <c r="K145" i="25" s="1"/>
  <c r="M137" i="25"/>
  <c r="L137" i="25"/>
  <c r="I80" i="25"/>
  <c r="K80" i="25" s="1"/>
  <c r="M82" i="25"/>
  <c r="J55" i="25"/>
  <c r="I127" i="25"/>
  <c r="K127" i="25" s="1"/>
  <c r="I57" i="25"/>
  <c r="K57" i="25" s="1"/>
  <c r="M114" i="25"/>
  <c r="J70" i="25"/>
  <c r="I70" i="25"/>
  <c r="K70" i="25" s="1"/>
  <c r="J110" i="25"/>
  <c r="I110" i="25"/>
  <c r="K110" i="25" s="1"/>
  <c r="M68" i="25"/>
  <c r="L68" i="25"/>
  <c r="M108" i="25"/>
  <c r="L108" i="25"/>
  <c r="M88" i="25"/>
  <c r="L88" i="25"/>
  <c r="J53" i="25"/>
  <c r="L120" i="25"/>
  <c r="M65" i="25"/>
  <c r="J93" i="25"/>
  <c r="I91" i="25"/>
  <c r="K91" i="25" s="1"/>
  <c r="L74" i="25"/>
  <c r="I119" i="25"/>
  <c r="K119" i="25" s="1"/>
  <c r="J119" i="25"/>
  <c r="I71" i="25"/>
  <c r="K71" i="25" s="1"/>
  <c r="I111" i="25"/>
  <c r="K111" i="25" s="1"/>
  <c r="I115" i="25"/>
  <c r="K115" i="25" s="1"/>
  <c r="I58" i="25"/>
  <c r="K58" i="25" s="1"/>
  <c r="I98" i="25"/>
  <c r="K98" i="25" s="1"/>
  <c r="I117" i="25"/>
  <c r="K117" i="25" s="1"/>
  <c r="I124" i="25"/>
  <c r="K124" i="25" s="1"/>
  <c r="L54" i="25"/>
  <c r="I77" i="25"/>
  <c r="K77" i="25" s="1"/>
  <c r="I79" i="25"/>
  <c r="K79" i="25" s="1"/>
  <c r="L94" i="25"/>
  <c r="I122" i="25"/>
  <c r="K122" i="25" s="1"/>
  <c r="I126" i="25"/>
  <c r="K126" i="25" s="1"/>
  <c r="I128" i="25"/>
  <c r="K128" i="25" s="1"/>
  <c r="I133" i="25"/>
  <c r="K133" i="25" s="1"/>
  <c r="I129" i="25"/>
  <c r="K129" i="25" s="1"/>
  <c r="I75" i="25"/>
  <c r="K75" i="25" s="1"/>
  <c r="J90" i="25"/>
  <c r="I90" i="25"/>
  <c r="K90" i="25" s="1"/>
  <c r="M139" i="25"/>
  <c r="L139" i="25"/>
  <c r="I130" i="25"/>
  <c r="K130" i="25" s="1"/>
  <c r="I61" i="25"/>
  <c r="K61" i="25" s="1"/>
  <c r="I81" i="25"/>
  <c r="K81" i="25" s="1"/>
  <c r="I101" i="25"/>
  <c r="K101" i="25" s="1"/>
  <c r="I121" i="25"/>
  <c r="K121" i="25" s="1"/>
  <c r="I52" i="25"/>
  <c r="K52" i="25" s="1"/>
  <c r="I72" i="25"/>
  <c r="K72" i="25" s="1"/>
  <c r="I92" i="25"/>
  <c r="K92" i="25" s="1"/>
  <c r="I112" i="25"/>
  <c r="K112" i="25" s="1"/>
  <c r="I132" i="25"/>
  <c r="K132" i="25" s="1"/>
  <c r="I123" i="25"/>
  <c r="K123" i="25" s="1"/>
  <c r="L72" i="25" l="1"/>
  <c r="M72" i="25"/>
  <c r="M104" i="25"/>
  <c r="L104" i="25"/>
  <c r="M102" i="25"/>
  <c r="L102" i="25"/>
  <c r="L52" i="25"/>
  <c r="M52" i="25"/>
  <c r="M124" i="25"/>
  <c r="L124" i="25"/>
  <c r="M121" i="25"/>
  <c r="L121" i="25"/>
  <c r="M117" i="25"/>
  <c r="L117" i="25"/>
  <c r="M110" i="25"/>
  <c r="L110" i="25"/>
  <c r="M64" i="25"/>
  <c r="L64" i="25"/>
  <c r="M98" i="25"/>
  <c r="L98" i="25"/>
  <c r="M81" i="25"/>
  <c r="L81" i="25"/>
  <c r="M89" i="25"/>
  <c r="L89" i="25"/>
  <c r="M115" i="25"/>
  <c r="L115" i="25"/>
  <c r="M130" i="25"/>
  <c r="L130" i="25"/>
  <c r="M111" i="25"/>
  <c r="L111" i="25"/>
  <c r="M99" i="25"/>
  <c r="L99" i="25"/>
  <c r="M71" i="25"/>
  <c r="L71" i="25"/>
  <c r="M57" i="25"/>
  <c r="L57" i="25"/>
  <c r="M59" i="25"/>
  <c r="L59" i="25"/>
  <c r="M90" i="25"/>
  <c r="L90" i="25"/>
  <c r="L95" i="25"/>
  <c r="M95" i="25"/>
  <c r="L91" i="25"/>
  <c r="M91" i="25"/>
  <c r="M122" i="25"/>
  <c r="L122" i="25"/>
  <c r="M106" i="25"/>
  <c r="L106" i="25"/>
  <c r="L132" i="25"/>
  <c r="M132" i="25"/>
  <c r="M79" i="25"/>
  <c r="L79" i="25"/>
  <c r="M101" i="25"/>
  <c r="L101" i="25"/>
  <c r="M62" i="25"/>
  <c r="L62" i="25"/>
  <c r="M58" i="25"/>
  <c r="L58" i="25"/>
  <c r="M70" i="25"/>
  <c r="L70" i="25"/>
  <c r="M61" i="25"/>
  <c r="L61" i="25"/>
  <c r="L127" i="25"/>
  <c r="M127" i="25"/>
  <c r="M78" i="25"/>
  <c r="L78" i="25"/>
  <c r="M119" i="25"/>
  <c r="L119" i="25"/>
  <c r="M75" i="25"/>
  <c r="L75" i="25"/>
  <c r="M80" i="25"/>
  <c r="L80" i="25"/>
  <c r="M129" i="25"/>
  <c r="L129" i="25"/>
  <c r="M133" i="25"/>
  <c r="L133" i="25"/>
  <c r="M128" i="25"/>
  <c r="L128" i="25"/>
  <c r="M145" i="25"/>
  <c r="L145" i="25"/>
  <c r="M126" i="25"/>
  <c r="L126" i="25"/>
  <c r="M123" i="25"/>
  <c r="L123" i="25"/>
  <c r="M87" i="25"/>
  <c r="L87" i="25"/>
  <c r="L112" i="25"/>
  <c r="M112" i="25"/>
  <c r="M66" i="25"/>
  <c r="L66" i="25"/>
  <c r="L92" i="25"/>
  <c r="M92" i="25"/>
  <c r="M77" i="25"/>
  <c r="L77" i="25"/>
  <c r="CS38" i="20" l="1"/>
  <c r="CR38" i="20"/>
  <c r="CQ38" i="20"/>
  <c r="CP38" i="20"/>
  <c r="CO38" i="20"/>
  <c r="CN38" i="20"/>
  <c r="CM38" i="20"/>
  <c r="CL38" i="20"/>
  <c r="CK38" i="20"/>
  <c r="CJ38" i="20"/>
  <c r="CI38" i="20"/>
  <c r="CH38" i="20"/>
  <c r="CG38" i="20"/>
  <c r="CF38" i="20"/>
  <c r="CE38" i="20"/>
  <c r="CD38" i="20"/>
  <c r="CC38" i="20"/>
  <c r="CB38" i="20"/>
  <c r="CA38" i="20"/>
  <c r="BZ38" i="20"/>
  <c r="BY38" i="20"/>
  <c r="BX38" i="20"/>
  <c r="BW38" i="20"/>
  <c r="BV38" i="20"/>
  <c r="BU38" i="20"/>
  <c r="BT38" i="20"/>
  <c r="BS38" i="20"/>
  <c r="BR38" i="20"/>
  <c r="BQ38" i="20"/>
  <c r="BP38" i="20"/>
  <c r="BO38" i="20"/>
  <c r="BN38" i="20"/>
  <c r="BM38" i="20"/>
  <c r="BL38" i="20"/>
  <c r="BK38" i="20"/>
  <c r="BJ38" i="20"/>
  <c r="BI38" i="20"/>
  <c r="BH38" i="20"/>
  <c r="BG38" i="20"/>
  <c r="BF38" i="20"/>
  <c r="BE38" i="20"/>
  <c r="BD38" i="20"/>
  <c r="BC38" i="20"/>
  <c r="BB38" i="20"/>
  <c r="BA38" i="20"/>
  <c r="AZ38" i="20"/>
  <c r="AY38" i="20"/>
  <c r="AX38" i="20"/>
  <c r="AW38" i="20"/>
  <c r="AV38" i="20"/>
  <c r="AU38" i="20"/>
  <c r="AT38" i="20"/>
  <c r="AS38" i="20"/>
  <c r="AR38" i="20"/>
  <c r="AQ38" i="20"/>
  <c r="AP38" i="20"/>
  <c r="AO38" i="20"/>
  <c r="AN38" i="20"/>
  <c r="AM38" i="20"/>
  <c r="AL38" i="20"/>
  <c r="AK38" i="20"/>
  <c r="AJ38" i="20"/>
  <c r="AI38" i="20"/>
  <c r="AH38"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C38" i="20"/>
  <c r="B38" i="20"/>
  <c r="CS37" i="20"/>
  <c r="CR37" i="20"/>
  <c r="CQ37" i="20"/>
  <c r="CP37" i="20"/>
  <c r="CO37" i="20"/>
  <c r="CN37" i="20"/>
  <c r="CM37" i="20"/>
  <c r="CL37" i="20"/>
  <c r="CK37" i="20"/>
  <c r="CJ37" i="20"/>
  <c r="CI37" i="20"/>
  <c r="CH37" i="20"/>
  <c r="CG37" i="20"/>
  <c r="CF37" i="20"/>
  <c r="CE37" i="20"/>
  <c r="CD37" i="20"/>
  <c r="CC37" i="20"/>
  <c r="CB37" i="20"/>
  <c r="CA37" i="20"/>
  <c r="BZ37" i="20"/>
  <c r="BY37" i="20"/>
  <c r="BX37" i="20"/>
  <c r="BW37" i="20"/>
  <c r="BV37" i="20"/>
  <c r="BU37" i="20"/>
  <c r="BT37" i="20"/>
  <c r="BS37" i="20"/>
  <c r="BR37" i="20"/>
  <c r="BQ37" i="20"/>
  <c r="BP37" i="20"/>
  <c r="BO37" i="20"/>
  <c r="BN37" i="20"/>
  <c r="BM37" i="20"/>
  <c r="BL37" i="20"/>
  <c r="BK37" i="20"/>
  <c r="BJ37" i="20"/>
  <c r="BI37" i="20"/>
  <c r="BH37" i="20"/>
  <c r="BG37" i="20"/>
  <c r="BF37" i="20"/>
  <c r="BE37" i="20"/>
  <c r="BD37" i="20"/>
  <c r="BC37" i="20"/>
  <c r="BB37" i="20"/>
  <c r="BA37" i="20"/>
  <c r="AZ37" i="20"/>
  <c r="AY37" i="20"/>
  <c r="AX37" i="20"/>
  <c r="AW37" i="20"/>
  <c r="AV37" i="20"/>
  <c r="AU37" i="20"/>
  <c r="AT37" i="20"/>
  <c r="AS37" i="20"/>
  <c r="AR37" i="20"/>
  <c r="AQ37" i="20"/>
  <c r="AP37" i="20"/>
  <c r="AO37" i="20"/>
  <c r="AN37" i="20"/>
  <c r="AM37" i="20"/>
  <c r="AL37"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C37" i="20"/>
  <c r="B37" i="20"/>
  <c r="CS36" i="20"/>
  <c r="CR36" i="20"/>
  <c r="CQ36" i="20"/>
  <c r="CP36" i="20"/>
  <c r="CO36" i="20"/>
  <c r="CN36" i="20"/>
  <c r="CM36" i="20"/>
  <c r="CL36" i="20"/>
  <c r="CK36" i="20"/>
  <c r="CJ36" i="20"/>
  <c r="CI36" i="20"/>
  <c r="CH36" i="20"/>
  <c r="CG36" i="20"/>
  <c r="CF36" i="20"/>
  <c r="CE36" i="20"/>
  <c r="CD36" i="20"/>
  <c r="CC36" i="20"/>
  <c r="CB36" i="20"/>
  <c r="CA36" i="20"/>
  <c r="BZ36" i="20"/>
  <c r="BY36" i="20"/>
  <c r="BX36" i="20"/>
  <c r="BW36" i="20"/>
  <c r="BV36" i="20"/>
  <c r="BU36" i="20"/>
  <c r="BT36" i="20"/>
  <c r="BS36" i="20"/>
  <c r="BR36" i="20"/>
  <c r="BQ36" i="20"/>
  <c r="BP36" i="20"/>
  <c r="BO36" i="20"/>
  <c r="BN36" i="20"/>
  <c r="BM36" i="20"/>
  <c r="BL36" i="20"/>
  <c r="BK36" i="20"/>
  <c r="BJ36" i="20"/>
  <c r="BI36" i="20"/>
  <c r="BH36" i="20"/>
  <c r="BG36" i="20"/>
  <c r="BF36" i="20"/>
  <c r="BE36" i="20"/>
  <c r="BD36" i="20"/>
  <c r="BC36" i="20"/>
  <c r="BB36" i="20"/>
  <c r="BA36" i="20"/>
  <c r="AZ36" i="20"/>
  <c r="AY36" i="20"/>
  <c r="AX36" i="20"/>
  <c r="AW36" i="20"/>
  <c r="AV36" i="20"/>
  <c r="AU36" i="20"/>
  <c r="AT36" i="20"/>
  <c r="AS36" i="20"/>
  <c r="AR36" i="20"/>
  <c r="AQ36" i="20"/>
  <c r="AP36" i="20"/>
  <c r="AO36" i="20"/>
  <c r="AN36" i="20"/>
  <c r="AM36" i="20"/>
  <c r="AL36" i="20"/>
  <c r="AK36" i="20"/>
  <c r="AJ36" i="20"/>
  <c r="AI36" i="20"/>
  <c r="AH36"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36" i="20"/>
  <c r="B36" i="20"/>
  <c r="CS32" i="20"/>
  <c r="CR32" i="20"/>
  <c r="CQ32" i="20"/>
  <c r="CP32" i="20"/>
  <c r="CO32" i="20"/>
  <c r="CN32" i="20"/>
  <c r="CM32" i="20"/>
  <c r="CL32" i="20"/>
  <c r="CK32" i="20"/>
  <c r="CJ32" i="20"/>
  <c r="CI32" i="20"/>
  <c r="CH32" i="20"/>
  <c r="CG32" i="20"/>
  <c r="CF32" i="20"/>
  <c r="CE32" i="20"/>
  <c r="CD32" i="20"/>
  <c r="CC32" i="20"/>
  <c r="CB32" i="20"/>
  <c r="CA32" i="20"/>
  <c r="BZ32" i="20"/>
  <c r="BY32" i="20"/>
  <c r="BX32" i="20"/>
  <c r="BW32" i="20"/>
  <c r="BV32" i="20"/>
  <c r="BU32" i="20"/>
  <c r="BT32" i="20"/>
  <c r="BS32" i="20"/>
  <c r="BR32" i="20"/>
  <c r="BQ32" i="20"/>
  <c r="BP32" i="20"/>
  <c r="BO32" i="20"/>
  <c r="BN32" i="20"/>
  <c r="BM32" i="20"/>
  <c r="BL32" i="20"/>
  <c r="BK32" i="20"/>
  <c r="BJ32" i="20"/>
  <c r="BI32" i="20"/>
  <c r="BH32" i="20"/>
  <c r="BG32" i="20"/>
  <c r="BF32" i="20"/>
  <c r="BE32" i="20"/>
  <c r="BD32" i="20"/>
  <c r="BC32" i="20"/>
  <c r="BB32" i="20"/>
  <c r="BA32" i="20"/>
  <c r="AZ32" i="20"/>
  <c r="AY32" i="20"/>
  <c r="AX32" i="20"/>
  <c r="AW32" i="20"/>
  <c r="AV32" i="20"/>
  <c r="AU32" i="20"/>
  <c r="AT32" i="20"/>
  <c r="AS32" i="20"/>
  <c r="AR32" i="20"/>
  <c r="AQ32" i="20"/>
  <c r="AP32" i="20"/>
  <c r="AO32" i="20"/>
  <c r="AN32" i="20"/>
  <c r="AM32" i="20"/>
  <c r="AL32"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CS31" i="20"/>
  <c r="CR31" i="20"/>
  <c r="CQ31" i="20"/>
  <c r="CP31" i="20"/>
  <c r="CO31" i="20"/>
  <c r="CN31" i="20"/>
  <c r="CM31" i="20"/>
  <c r="CL31" i="20"/>
  <c r="CK31" i="20"/>
  <c r="CJ31" i="20"/>
  <c r="CI31" i="20"/>
  <c r="CH31" i="20"/>
  <c r="CG31" i="20"/>
  <c r="CF31" i="20"/>
  <c r="CE31" i="20"/>
  <c r="CD31" i="20"/>
  <c r="CC31" i="20"/>
  <c r="CB31" i="20"/>
  <c r="CA31" i="20"/>
  <c r="BZ31" i="20"/>
  <c r="BY31" i="20"/>
  <c r="BX31" i="20"/>
  <c r="BW31" i="20"/>
  <c r="BV31" i="20"/>
  <c r="BU31" i="20"/>
  <c r="BT31" i="20"/>
  <c r="BS31" i="20"/>
  <c r="BR31" i="20"/>
  <c r="BQ31" i="20"/>
  <c r="BP31" i="20"/>
  <c r="BO31" i="20"/>
  <c r="BN31" i="20"/>
  <c r="BM31" i="20"/>
  <c r="BL31" i="20"/>
  <c r="BK31" i="20"/>
  <c r="BJ31" i="20"/>
  <c r="BI31" i="20"/>
  <c r="BH31" i="20"/>
  <c r="BG31" i="20"/>
  <c r="BF31" i="20"/>
  <c r="BE31" i="20"/>
  <c r="BD31" i="20"/>
  <c r="BC31" i="20"/>
  <c r="BB31" i="20"/>
  <c r="BA31" i="20"/>
  <c r="AZ31" i="20"/>
  <c r="AY31" i="20"/>
  <c r="AX31" i="20"/>
  <c r="AW31" i="20"/>
  <c r="AV31" i="20"/>
  <c r="AU31" i="20"/>
  <c r="AT31" i="20"/>
  <c r="AS31" i="20"/>
  <c r="AR31" i="20"/>
  <c r="AQ31" i="20"/>
  <c r="AP31" i="20"/>
  <c r="AO31" i="20"/>
  <c r="AN31" i="20"/>
  <c r="AM31" i="20"/>
  <c r="AL31"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CS30" i="20"/>
  <c r="CR30" i="20"/>
  <c r="CQ30" i="20"/>
  <c r="CP30" i="20"/>
  <c r="CO30" i="20"/>
  <c r="CN30" i="20"/>
  <c r="CM30" i="20"/>
  <c r="CL30" i="20"/>
  <c r="CK30" i="20"/>
  <c r="CJ30" i="20"/>
  <c r="CI30" i="20"/>
  <c r="CH30" i="20"/>
  <c r="CG30" i="20"/>
  <c r="CF30" i="20"/>
  <c r="CE30" i="20"/>
  <c r="CD30" i="20"/>
  <c r="CC30" i="20"/>
  <c r="CB30" i="20"/>
  <c r="CA30" i="20"/>
  <c r="BZ30" i="20"/>
  <c r="BY30" i="20"/>
  <c r="BX30" i="20"/>
  <c r="BW30" i="20"/>
  <c r="BV30" i="20"/>
  <c r="BU30" i="20"/>
  <c r="BT30" i="20"/>
  <c r="BS30" i="20"/>
  <c r="BR30" i="20"/>
  <c r="BQ30" i="20"/>
  <c r="BP30" i="20"/>
  <c r="BO30" i="20"/>
  <c r="BN30" i="20"/>
  <c r="BM30" i="20"/>
  <c r="BL30" i="20"/>
  <c r="BK30" i="20"/>
  <c r="BJ30" i="20"/>
  <c r="BI30" i="20"/>
  <c r="BH30" i="20"/>
  <c r="BG30" i="20"/>
  <c r="BF30" i="20"/>
  <c r="BE30" i="20"/>
  <c r="BD30" i="20"/>
  <c r="BC30" i="20"/>
  <c r="BB30" i="20"/>
  <c r="BA30" i="20"/>
  <c r="AZ30" i="20"/>
  <c r="AY30" i="20"/>
  <c r="AX30" i="20"/>
  <c r="AW30" i="20"/>
  <c r="AV30" i="20"/>
  <c r="AU30" i="20"/>
  <c r="AT30" i="20"/>
  <c r="AS30" i="20"/>
  <c r="AR30" i="20"/>
  <c r="AQ30" i="20"/>
  <c r="AP30" i="20"/>
  <c r="AO30" i="20"/>
  <c r="AN30" i="20"/>
  <c r="AM30" i="20"/>
  <c r="AL30" i="20"/>
  <c r="AK30" i="20"/>
  <c r="AJ30" i="20"/>
  <c r="AI30" i="20"/>
  <c r="AH30" i="20"/>
  <c r="AG30" i="20"/>
  <c r="AF30" i="20"/>
  <c r="AE30" i="20"/>
  <c r="AD30" i="20"/>
  <c r="AC30" i="20"/>
  <c r="AB30" i="20"/>
  <c r="AA30" i="20"/>
  <c r="Z30" i="20"/>
  <c r="Y30" i="20"/>
  <c r="X30" i="20"/>
  <c r="W30" i="20"/>
  <c r="V30" i="20"/>
  <c r="U30" i="20"/>
  <c r="T30" i="20"/>
  <c r="S30" i="20"/>
  <c r="R30" i="20"/>
  <c r="Q30" i="20"/>
  <c r="P30" i="20"/>
  <c r="O30" i="20"/>
  <c r="N30" i="20"/>
  <c r="M30" i="20"/>
  <c r="L30" i="20"/>
  <c r="K30" i="20"/>
  <c r="J30" i="20"/>
  <c r="I30" i="20"/>
  <c r="H30" i="20"/>
  <c r="G30" i="20"/>
  <c r="F30" i="20"/>
  <c r="E30" i="20"/>
  <c r="D30" i="20"/>
  <c r="C30" i="20"/>
  <c r="B30" i="20"/>
  <c r="CS26" i="20"/>
  <c r="CR26" i="20"/>
  <c r="CQ26" i="20"/>
  <c r="CP26" i="20"/>
  <c r="CO26" i="20"/>
  <c r="CN26" i="20"/>
  <c r="CM26" i="20"/>
  <c r="CL26" i="20"/>
  <c r="CK26" i="20"/>
  <c r="CJ26" i="20"/>
  <c r="CI26" i="20"/>
  <c r="CH26" i="20"/>
  <c r="CG26" i="20"/>
  <c r="CF26" i="20"/>
  <c r="CE26" i="20"/>
  <c r="CD26" i="20"/>
  <c r="CC26" i="20"/>
  <c r="CB26" i="20"/>
  <c r="CA26" i="20"/>
  <c r="BZ26" i="20"/>
  <c r="BY26" i="20"/>
  <c r="BX26" i="20"/>
  <c r="BW26" i="20"/>
  <c r="BV26" i="20"/>
  <c r="BU26" i="20"/>
  <c r="BT26" i="20"/>
  <c r="BS26" i="20"/>
  <c r="BR26" i="20"/>
  <c r="BQ26" i="20"/>
  <c r="BP26" i="20"/>
  <c r="BO26" i="20"/>
  <c r="BN26" i="20"/>
  <c r="BM26" i="20"/>
  <c r="BL26" i="20"/>
  <c r="BK26" i="20"/>
  <c r="BJ26" i="20"/>
  <c r="BI26" i="20"/>
  <c r="BH26" i="20"/>
  <c r="BG26" i="20"/>
  <c r="BF26" i="20"/>
  <c r="BE26" i="20"/>
  <c r="BD26" i="20"/>
  <c r="BC26" i="20"/>
  <c r="BB26" i="20"/>
  <c r="BA26" i="20"/>
  <c r="AZ26" i="20"/>
  <c r="AY26" i="20"/>
  <c r="AX26" i="20"/>
  <c r="AW26" i="20"/>
  <c r="AV26" i="20"/>
  <c r="AU26" i="20"/>
  <c r="AT26" i="20"/>
  <c r="AS26" i="20"/>
  <c r="AR26" i="20"/>
  <c r="AQ26" i="20"/>
  <c r="AP26" i="20"/>
  <c r="AO26" i="20"/>
  <c r="AN26" i="20"/>
  <c r="AM26" i="20"/>
  <c r="AL26" i="20"/>
  <c r="AK26" i="20"/>
  <c r="AJ26" i="20"/>
  <c r="AI26" i="20"/>
  <c r="AH26" i="20"/>
  <c r="AG26" i="20"/>
  <c r="AF26" i="20"/>
  <c r="AE26" i="20"/>
  <c r="AD26" i="20"/>
  <c r="AC26" i="20"/>
  <c r="AB26" i="20"/>
  <c r="AA26" i="20"/>
  <c r="Z26" i="20"/>
  <c r="Y26" i="20"/>
  <c r="X26" i="20"/>
  <c r="W26" i="20"/>
  <c r="V26" i="20"/>
  <c r="U26" i="20"/>
  <c r="T26" i="20"/>
  <c r="S26" i="20"/>
  <c r="R26" i="20"/>
  <c r="Q26" i="20"/>
  <c r="P26" i="20"/>
  <c r="O26" i="20"/>
  <c r="N26" i="20"/>
  <c r="M26" i="20"/>
  <c r="L26" i="20"/>
  <c r="K26" i="20"/>
  <c r="J26" i="20"/>
  <c r="I26" i="20"/>
  <c r="H26" i="20"/>
  <c r="G26" i="20"/>
  <c r="F26" i="20"/>
  <c r="E26" i="20"/>
  <c r="D26" i="20"/>
  <c r="C26" i="20"/>
  <c r="B26" i="20"/>
  <c r="CS25" i="20"/>
  <c r="CR25" i="20"/>
  <c r="CQ25" i="20"/>
  <c r="CP25" i="20"/>
  <c r="CO25" i="20"/>
  <c r="CN25" i="20"/>
  <c r="CM25" i="20"/>
  <c r="CL25" i="20"/>
  <c r="CK25" i="20"/>
  <c r="CJ25" i="20"/>
  <c r="CI25" i="20"/>
  <c r="CH25" i="20"/>
  <c r="CG25" i="20"/>
  <c r="CF25" i="20"/>
  <c r="CE25" i="20"/>
  <c r="CD25" i="20"/>
  <c r="CC25" i="20"/>
  <c r="CB25" i="20"/>
  <c r="CA25" i="20"/>
  <c r="BZ25" i="20"/>
  <c r="BY25" i="20"/>
  <c r="BX25" i="20"/>
  <c r="BW25" i="20"/>
  <c r="BV25" i="20"/>
  <c r="BU25" i="20"/>
  <c r="BT25" i="20"/>
  <c r="BS25" i="20"/>
  <c r="BR25" i="20"/>
  <c r="BQ25" i="20"/>
  <c r="BP25" i="20"/>
  <c r="BO25" i="20"/>
  <c r="BN25" i="20"/>
  <c r="BM25" i="20"/>
  <c r="BL25" i="20"/>
  <c r="BK25" i="20"/>
  <c r="BJ25" i="20"/>
  <c r="BI25" i="20"/>
  <c r="BH25" i="20"/>
  <c r="BG25" i="20"/>
  <c r="BF25" i="20"/>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AA25" i="20"/>
  <c r="Z25" i="20"/>
  <c r="Y25" i="20"/>
  <c r="X25" i="20"/>
  <c r="W25" i="20"/>
  <c r="V25" i="20"/>
  <c r="U25" i="20"/>
  <c r="T25" i="20"/>
  <c r="S25" i="20"/>
  <c r="R25" i="20"/>
  <c r="Q25" i="20"/>
  <c r="P25" i="20"/>
  <c r="O25" i="20"/>
  <c r="N25" i="20"/>
  <c r="M25" i="20"/>
  <c r="L25" i="20"/>
  <c r="K25" i="20"/>
  <c r="J25" i="20"/>
  <c r="I25" i="20"/>
  <c r="H25" i="20"/>
  <c r="G25" i="20"/>
  <c r="F25" i="20"/>
  <c r="E25" i="20"/>
  <c r="D25" i="20"/>
  <c r="C25" i="20"/>
  <c r="B25" i="20"/>
  <c r="CS24" i="20"/>
  <c r="CR24" i="20"/>
  <c r="CQ24" i="20"/>
  <c r="CP24" i="20"/>
  <c r="CO24" i="20"/>
  <c r="CN24" i="20"/>
  <c r="CM24" i="20"/>
  <c r="CL24" i="20"/>
  <c r="CK24" i="20"/>
  <c r="CJ24" i="20"/>
  <c r="CI24" i="20"/>
  <c r="CH24" i="20"/>
  <c r="CG24" i="20"/>
  <c r="CF24" i="20"/>
  <c r="CE24" i="20"/>
  <c r="CD24" i="20"/>
  <c r="CC24" i="20"/>
  <c r="CB24" i="20"/>
  <c r="CA24" i="20"/>
  <c r="BZ24" i="20"/>
  <c r="BY24" i="20"/>
  <c r="BX24" i="20"/>
  <c r="BW24" i="20"/>
  <c r="BV24" i="20"/>
  <c r="BU24" i="20"/>
  <c r="BT24" i="20"/>
  <c r="BS24" i="20"/>
  <c r="BR24" i="20"/>
  <c r="BQ24" i="20"/>
  <c r="BP24" i="20"/>
  <c r="BO24" i="20"/>
  <c r="BN24" i="20"/>
  <c r="BM24" i="20"/>
  <c r="BL24" i="20"/>
  <c r="BK24" i="20"/>
  <c r="BJ24" i="20"/>
  <c r="BI24" i="20"/>
  <c r="BH24" i="20"/>
  <c r="BG24" i="20"/>
  <c r="BF24" i="20"/>
  <c r="BE24" i="20"/>
  <c r="BD24" i="20"/>
  <c r="BC24" i="20"/>
  <c r="BB24" i="20"/>
  <c r="BA24" i="20"/>
  <c r="AZ24" i="20"/>
  <c r="AY24" i="20"/>
  <c r="AX24" i="20"/>
  <c r="AW24" i="20"/>
  <c r="AV24" i="20"/>
  <c r="AU24" i="20"/>
  <c r="AT24" i="20"/>
  <c r="AS24" i="20"/>
  <c r="AR24" i="20"/>
  <c r="AQ24" i="20"/>
  <c r="AP24" i="20"/>
  <c r="AO24" i="20"/>
  <c r="AN24" i="20"/>
  <c r="AM24" i="20"/>
  <c r="AL24" i="20"/>
  <c r="AK24" i="20"/>
  <c r="AJ24" i="20"/>
  <c r="AI24" i="20"/>
  <c r="AH24" i="20"/>
  <c r="AG24" i="20"/>
  <c r="AF24" i="20"/>
  <c r="AE24" i="20"/>
  <c r="AD24" i="20"/>
  <c r="AC24" i="20"/>
  <c r="AB24" i="20"/>
  <c r="AA24" i="20"/>
  <c r="Z24" i="20"/>
  <c r="Y24" i="20"/>
  <c r="X24" i="20"/>
  <c r="W24" i="20"/>
  <c r="V24" i="20"/>
  <c r="U24" i="20"/>
  <c r="T24" i="20"/>
  <c r="S24" i="20"/>
  <c r="R24" i="20"/>
  <c r="Q24" i="20"/>
  <c r="P24" i="20"/>
  <c r="O24" i="20"/>
  <c r="N24" i="20"/>
  <c r="M24" i="20"/>
  <c r="L24" i="20"/>
  <c r="K24" i="20"/>
  <c r="J24" i="20"/>
  <c r="I24" i="20"/>
  <c r="H24" i="20"/>
  <c r="G24" i="20"/>
  <c r="F24" i="20"/>
  <c r="E24" i="20"/>
  <c r="D24" i="20"/>
  <c r="C24" i="20"/>
  <c r="B24" i="20"/>
  <c r="CS20" i="20"/>
  <c r="CR20" i="20"/>
  <c r="CQ20" i="20"/>
  <c r="CP20" i="20"/>
  <c r="CO20" i="20"/>
  <c r="CN20" i="20"/>
  <c r="CM20" i="20"/>
  <c r="CL20" i="20"/>
  <c r="CK20" i="20"/>
  <c r="CJ20" i="20"/>
  <c r="CI20" i="20"/>
  <c r="CH20" i="20"/>
  <c r="CG20" i="20"/>
  <c r="CF20" i="20"/>
  <c r="CE20" i="20"/>
  <c r="CD20" i="20"/>
  <c r="CC20" i="20"/>
  <c r="CB20" i="20"/>
  <c r="CA20" i="20"/>
  <c r="BZ20" i="20"/>
  <c r="BY20" i="20"/>
  <c r="BX20" i="20"/>
  <c r="BW20" i="20"/>
  <c r="BV20" i="20"/>
  <c r="BU20" i="20"/>
  <c r="BT20" i="20"/>
  <c r="BS20" i="20"/>
  <c r="BR20" i="20"/>
  <c r="BQ20" i="20"/>
  <c r="BP20" i="20"/>
  <c r="BO20" i="20"/>
  <c r="BN20" i="20"/>
  <c r="BM20" i="20"/>
  <c r="BL20" i="20"/>
  <c r="BK20" i="20"/>
  <c r="BJ20" i="20"/>
  <c r="BI20" i="20"/>
  <c r="BH20" i="20"/>
  <c r="BG20" i="20"/>
  <c r="BF20" i="20"/>
  <c r="BE20" i="20"/>
  <c r="BD20" i="20"/>
  <c r="BC20" i="20"/>
  <c r="BB20" i="20"/>
  <c r="BA20" i="20"/>
  <c r="AZ20" i="20"/>
  <c r="AY20" i="20"/>
  <c r="AX20" i="20"/>
  <c r="AW20" i="20"/>
  <c r="AV20" i="20"/>
  <c r="AU20" i="20"/>
  <c r="AT20" i="20"/>
  <c r="AS20" i="20"/>
  <c r="AR20" i="20"/>
  <c r="AQ20" i="20"/>
  <c r="AP20" i="20"/>
  <c r="AO20" i="20"/>
  <c r="AN20" i="20"/>
  <c r="AM20" i="20"/>
  <c r="AL20" i="20"/>
  <c r="AK20" i="20"/>
  <c r="AJ20" i="20"/>
  <c r="AI20" i="20"/>
  <c r="AH20" i="20"/>
  <c r="AG20" i="20"/>
  <c r="AF20" i="20"/>
  <c r="AE20" i="20"/>
  <c r="AD20" i="20"/>
  <c r="AC20" i="20"/>
  <c r="AB20" i="20"/>
  <c r="AA20" i="20"/>
  <c r="Z20" i="20"/>
  <c r="Y20" i="20"/>
  <c r="X20" i="20"/>
  <c r="W20" i="20"/>
  <c r="V20" i="20"/>
  <c r="U20" i="20"/>
  <c r="T20" i="20"/>
  <c r="S20" i="20"/>
  <c r="R20" i="20"/>
  <c r="Q20" i="20"/>
  <c r="P20" i="20"/>
  <c r="O20" i="20"/>
  <c r="N20" i="20"/>
  <c r="M20" i="20"/>
  <c r="L20" i="20"/>
  <c r="K20" i="20"/>
  <c r="J20" i="20"/>
  <c r="I20" i="20"/>
  <c r="H20" i="20"/>
  <c r="G20" i="20"/>
  <c r="F20" i="20"/>
  <c r="E20" i="20"/>
  <c r="D20" i="20"/>
  <c r="C20" i="20"/>
  <c r="B20" i="20"/>
  <c r="CS19" i="20"/>
  <c r="CR19" i="20"/>
  <c r="CQ19" i="20"/>
  <c r="CP19" i="20"/>
  <c r="CO19" i="20"/>
  <c r="CN19" i="20"/>
  <c r="CM19" i="20"/>
  <c r="CL19" i="20"/>
  <c r="CK19" i="20"/>
  <c r="CJ19" i="20"/>
  <c r="CI19" i="20"/>
  <c r="CH19" i="20"/>
  <c r="CG19" i="20"/>
  <c r="CF19" i="20"/>
  <c r="CE19" i="20"/>
  <c r="CD19" i="20"/>
  <c r="CC19" i="20"/>
  <c r="CB19" i="20"/>
  <c r="CA19" i="20"/>
  <c r="BZ19" i="20"/>
  <c r="BY19" i="20"/>
  <c r="BX19" i="20"/>
  <c r="BW19" i="20"/>
  <c r="BV19" i="20"/>
  <c r="BU19" i="20"/>
  <c r="BT19" i="20"/>
  <c r="BS19" i="20"/>
  <c r="BR19" i="20"/>
  <c r="BQ19" i="20"/>
  <c r="BP19" i="20"/>
  <c r="BO19" i="20"/>
  <c r="BN19" i="20"/>
  <c r="BM19" i="20"/>
  <c r="BL19" i="20"/>
  <c r="BK19" i="20"/>
  <c r="BJ19" i="20"/>
  <c r="BI19" i="20"/>
  <c r="BH19" i="20"/>
  <c r="BG19" i="20"/>
  <c r="BF19" i="20"/>
  <c r="BE19" i="20"/>
  <c r="BD19" i="20"/>
  <c r="BC19" i="20"/>
  <c r="BB19" i="20"/>
  <c r="BA19" i="20"/>
  <c r="AZ19" i="20"/>
  <c r="AY19" i="20"/>
  <c r="AX19" i="20"/>
  <c r="AW19" i="20"/>
  <c r="AV19" i="20"/>
  <c r="AU19" i="20"/>
  <c r="AT19" i="20"/>
  <c r="AS19" i="20"/>
  <c r="AR19" i="20"/>
  <c r="AQ19" i="20"/>
  <c r="AP19" i="20"/>
  <c r="AO19" i="20"/>
  <c r="AN19" i="20"/>
  <c r="AM19" i="20"/>
  <c r="AL19" i="20"/>
  <c r="AK19" i="20"/>
  <c r="AJ19" i="20"/>
  <c r="AI19" i="20"/>
  <c r="AH19" i="20"/>
  <c r="AG19" i="20"/>
  <c r="AF19" i="20"/>
  <c r="AE19" i="20"/>
  <c r="AD19" i="20"/>
  <c r="AC19" i="20"/>
  <c r="AB19" i="20"/>
  <c r="AA19" i="20"/>
  <c r="Z19" i="20"/>
  <c r="Y19" i="20"/>
  <c r="X19" i="20"/>
  <c r="W19" i="20"/>
  <c r="V19" i="20"/>
  <c r="U19" i="20"/>
  <c r="T19" i="20"/>
  <c r="S19" i="20"/>
  <c r="R19" i="20"/>
  <c r="Q19" i="20"/>
  <c r="P19" i="20"/>
  <c r="O19" i="20"/>
  <c r="N19" i="20"/>
  <c r="M19" i="20"/>
  <c r="L19" i="20"/>
  <c r="K19" i="20"/>
  <c r="J19" i="20"/>
  <c r="I19" i="20"/>
  <c r="H19" i="20"/>
  <c r="G19" i="20"/>
  <c r="F19" i="20"/>
  <c r="E19" i="20"/>
  <c r="D19" i="20"/>
  <c r="C19" i="20"/>
  <c r="B19" i="20"/>
  <c r="CS18" i="20"/>
  <c r="CR18" i="20"/>
  <c r="CQ18" i="20"/>
  <c r="CP18" i="20"/>
  <c r="CO18" i="20"/>
  <c r="CN18" i="20"/>
  <c r="CM18" i="20"/>
  <c r="CL18" i="20"/>
  <c r="CK18" i="20"/>
  <c r="CJ18" i="20"/>
  <c r="CI18" i="20"/>
  <c r="CH18" i="20"/>
  <c r="CG18" i="20"/>
  <c r="CF18" i="20"/>
  <c r="CE18" i="20"/>
  <c r="CD18" i="20"/>
  <c r="CC18" i="20"/>
  <c r="CB18" i="20"/>
  <c r="CA18" i="20"/>
  <c r="BZ18" i="20"/>
  <c r="BY18" i="20"/>
  <c r="BX18" i="20"/>
  <c r="BW18" i="20"/>
  <c r="BV18" i="20"/>
  <c r="BU18" i="20"/>
  <c r="BT18" i="20"/>
  <c r="BS18" i="20"/>
  <c r="BR18" i="20"/>
  <c r="BQ18" i="20"/>
  <c r="BP18" i="20"/>
  <c r="BO18" i="20"/>
  <c r="BN18" i="20"/>
  <c r="BM18" i="20"/>
  <c r="BL18" i="20"/>
  <c r="BK18" i="20"/>
  <c r="BJ18" i="20"/>
  <c r="BI18" i="20"/>
  <c r="BH18" i="20"/>
  <c r="BG18" i="20"/>
  <c r="BF18" i="20"/>
  <c r="BE18" i="20"/>
  <c r="BD18" i="20"/>
  <c r="BC18" i="20"/>
  <c r="BB18" i="20"/>
  <c r="BA18" i="20"/>
  <c r="AZ18" i="20"/>
  <c r="AY18" i="20"/>
  <c r="AX18" i="20"/>
  <c r="AW18" i="20"/>
  <c r="AV18" i="20"/>
  <c r="AU18" i="20"/>
  <c r="AT18" i="20"/>
  <c r="AS18" i="20"/>
  <c r="AR18" i="20"/>
  <c r="AQ18" i="20"/>
  <c r="AP18" i="20"/>
  <c r="AO18" i="20"/>
  <c r="AN18" i="20"/>
  <c r="AM18" i="20"/>
  <c r="AL18" i="20"/>
  <c r="AK18" i="20"/>
  <c r="AJ18" i="20"/>
  <c r="AI18" i="20"/>
  <c r="AH18" i="20"/>
  <c r="AG18" i="20"/>
  <c r="AF18" i="20"/>
  <c r="AE18" i="20"/>
  <c r="AD18" i="20"/>
  <c r="AC18" i="20"/>
  <c r="AB18" i="20"/>
  <c r="AA18" i="20"/>
  <c r="Z18" i="20"/>
  <c r="Y18" i="20"/>
  <c r="X18" i="20"/>
  <c r="W18" i="20"/>
  <c r="V18" i="20"/>
  <c r="U18" i="20"/>
  <c r="T18" i="20"/>
  <c r="S18" i="20"/>
  <c r="R18" i="20"/>
  <c r="Q18" i="20"/>
  <c r="P18" i="20"/>
  <c r="O18" i="20"/>
  <c r="N18" i="20"/>
  <c r="M18" i="20"/>
  <c r="L18" i="20"/>
  <c r="K18" i="20"/>
  <c r="J18" i="20"/>
  <c r="I18" i="20"/>
  <c r="H18" i="20"/>
  <c r="G18" i="20"/>
  <c r="F18" i="20"/>
  <c r="E18" i="20"/>
  <c r="D18" i="20"/>
  <c r="C18" i="20"/>
  <c r="B18" i="20"/>
  <c r="CT57" i="16"/>
  <c r="CS57" i="16"/>
  <c r="CR57" i="16"/>
  <c r="CQ57" i="16"/>
  <c r="CP57" i="16"/>
  <c r="CO57" i="16"/>
  <c r="CN57" i="16"/>
  <c r="CM57" i="16"/>
  <c r="CL57" i="16"/>
  <c r="CK57" i="16"/>
  <c r="CJ57" i="16"/>
  <c r="CI57" i="16"/>
  <c r="CH57" i="16"/>
  <c r="CG57" i="16"/>
  <c r="CF57" i="16"/>
  <c r="CE57" i="16"/>
  <c r="CD57" i="16"/>
  <c r="CC57" i="16"/>
  <c r="CB57" i="16"/>
  <c r="CA57" i="16"/>
  <c r="BZ57" i="16"/>
  <c r="BY57" i="16"/>
  <c r="BX57" i="16"/>
  <c r="BW57" i="16"/>
  <c r="BV57" i="16"/>
  <c r="BU57" i="16"/>
  <c r="BT57" i="16"/>
  <c r="BS57" i="16"/>
  <c r="BR57" i="16"/>
  <c r="BQ57" i="16"/>
  <c r="BP57" i="16"/>
  <c r="BO57" i="16"/>
  <c r="BN57" i="16"/>
  <c r="BM57" i="16"/>
  <c r="BL57" i="16"/>
  <c r="BK57" i="16"/>
  <c r="BJ57" i="16"/>
  <c r="BI57" i="16"/>
  <c r="BH57" i="16"/>
  <c r="BG57" i="16"/>
  <c r="BF57" i="16"/>
  <c r="BE57" i="16"/>
  <c r="BD57" i="16"/>
  <c r="BC57" i="16"/>
  <c r="BB57" i="16"/>
  <c r="BA57" i="16"/>
  <c r="AZ57" i="16"/>
  <c r="AY57" i="16"/>
  <c r="AX57" i="16"/>
  <c r="AW57" i="16"/>
  <c r="AV57" i="16"/>
  <c r="AU57" i="16"/>
  <c r="AT57" i="16"/>
  <c r="AS57" i="16"/>
  <c r="AR57" i="16"/>
  <c r="AQ57" i="16"/>
  <c r="AP57" i="16"/>
  <c r="AO57" i="16"/>
  <c r="AN57" i="16"/>
  <c r="AM57" i="16"/>
  <c r="AL57" i="16"/>
  <c r="AK57" i="16"/>
  <c r="AJ57" i="16"/>
  <c r="AI57" i="16"/>
  <c r="AH57" i="16"/>
  <c r="AG57" i="16"/>
  <c r="AF57" i="16"/>
  <c r="AE57" i="16"/>
  <c r="AD57" i="16"/>
  <c r="AC57" i="16"/>
  <c r="AB57" i="16"/>
  <c r="AA57" i="16"/>
  <c r="Z57" i="16"/>
  <c r="Y57" i="16"/>
  <c r="X57" i="16"/>
  <c r="W57" i="16"/>
  <c r="V57" i="16"/>
  <c r="U57" i="16"/>
  <c r="T57" i="16"/>
  <c r="S57" i="16"/>
  <c r="A57" i="16" s="1"/>
  <c r="R57" i="16"/>
  <c r="Q57" i="16"/>
  <c r="P57" i="16"/>
  <c r="O57" i="16"/>
  <c r="N57" i="16"/>
  <c r="M57" i="16"/>
  <c r="L57" i="16"/>
  <c r="K57" i="16"/>
  <c r="J57" i="16"/>
  <c r="I57" i="16"/>
  <c r="H57" i="16"/>
  <c r="G57" i="16"/>
  <c r="F57" i="16"/>
  <c r="E57" i="16"/>
  <c r="D57" i="16"/>
  <c r="C57" i="16"/>
  <c r="CT56" i="16"/>
  <c r="CS56" i="16"/>
  <c r="CR56" i="16"/>
  <c r="CQ56" i="16"/>
  <c r="CP56" i="16"/>
  <c r="CO56" i="16"/>
  <c r="CN56" i="16"/>
  <c r="CM56" i="16"/>
  <c r="CL56" i="16"/>
  <c r="CK56" i="16"/>
  <c r="CJ56" i="16"/>
  <c r="CI56" i="16"/>
  <c r="CH56" i="16"/>
  <c r="CG56" i="16"/>
  <c r="CF56" i="16"/>
  <c r="CE56" i="16"/>
  <c r="CD56" i="16"/>
  <c r="CC56" i="16"/>
  <c r="CB56" i="16"/>
  <c r="CA56" i="16"/>
  <c r="BZ56" i="16"/>
  <c r="BY56" i="16"/>
  <c r="BX56" i="16"/>
  <c r="BW56" i="16"/>
  <c r="BV56" i="16"/>
  <c r="BU56" i="16"/>
  <c r="BT56" i="16"/>
  <c r="BS56" i="16"/>
  <c r="BR56" i="16"/>
  <c r="BQ56" i="16"/>
  <c r="BP56" i="16"/>
  <c r="BO56" i="16"/>
  <c r="BN56" i="16"/>
  <c r="BM56" i="16"/>
  <c r="BL56" i="16"/>
  <c r="BK56" i="16"/>
  <c r="BJ56" i="16"/>
  <c r="BI56" i="16"/>
  <c r="BH56" i="16"/>
  <c r="BG56" i="16"/>
  <c r="BF56" i="16"/>
  <c r="BE56" i="16"/>
  <c r="BD56" i="16"/>
  <c r="BC56" i="16"/>
  <c r="BB56" i="16"/>
  <c r="BA56" i="16"/>
  <c r="AZ56" i="16"/>
  <c r="AY56" i="16"/>
  <c r="AX56" i="16"/>
  <c r="AW56" i="16"/>
  <c r="AV56" i="16"/>
  <c r="AU56" i="16"/>
  <c r="AT56" i="16"/>
  <c r="AS56" i="16"/>
  <c r="AR56" i="16"/>
  <c r="AQ56" i="16"/>
  <c r="AP56" i="16"/>
  <c r="AO56" i="16"/>
  <c r="AN56" i="16"/>
  <c r="AM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H56" i="16"/>
  <c r="G56" i="16"/>
  <c r="A56" i="16" s="1"/>
  <c r="F56" i="16"/>
  <c r="E56" i="16"/>
  <c r="D56" i="16"/>
  <c r="C56" i="16"/>
  <c r="CT55" i="16"/>
  <c r="CS55" i="16"/>
  <c r="CR55" i="16"/>
  <c r="CQ55" i="16"/>
  <c r="CP55" i="16"/>
  <c r="CO55" i="16"/>
  <c r="CN55" i="16"/>
  <c r="CM55" i="16"/>
  <c r="CL55" i="16"/>
  <c r="CK55" i="16"/>
  <c r="CJ55" i="16"/>
  <c r="CI55" i="16"/>
  <c r="CH55" i="16"/>
  <c r="CG55" i="16"/>
  <c r="CF55" i="16"/>
  <c r="CE55" i="16"/>
  <c r="CD55" i="16"/>
  <c r="CC55" i="16"/>
  <c r="CB55" i="16"/>
  <c r="CA55" i="16"/>
  <c r="BZ55" i="16"/>
  <c r="BY55" i="16"/>
  <c r="BX55" i="16"/>
  <c r="BW55" i="16"/>
  <c r="BV55" i="16"/>
  <c r="BU55" i="16"/>
  <c r="BT55" i="16"/>
  <c r="BS55" i="16"/>
  <c r="BR55" i="16"/>
  <c r="BQ55" i="16"/>
  <c r="BP55" i="16"/>
  <c r="BO55" i="16"/>
  <c r="BN55" i="16"/>
  <c r="BM55" i="16"/>
  <c r="BL55" i="16"/>
  <c r="BK55" i="16"/>
  <c r="BJ55" i="16"/>
  <c r="BI55" i="16"/>
  <c r="BH55" i="16"/>
  <c r="BG55" i="16"/>
  <c r="BF55" i="16"/>
  <c r="BE55" i="16"/>
  <c r="BD55" i="16"/>
  <c r="BC55" i="16"/>
  <c r="BB55" i="16"/>
  <c r="BA55" i="16"/>
  <c r="AZ55" i="16"/>
  <c r="AY55" i="16"/>
  <c r="AX55" i="16"/>
  <c r="AW55" i="16"/>
  <c r="AV55" i="16"/>
  <c r="AU55" i="16"/>
  <c r="AT55" i="16"/>
  <c r="AS55" i="16"/>
  <c r="AR55" i="16"/>
  <c r="AQ55" i="16"/>
  <c r="AP55" i="16"/>
  <c r="AO55" i="16"/>
  <c r="AN55" i="16"/>
  <c r="AM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A55" i="16" s="1"/>
  <c r="CT54" i="16"/>
  <c r="CS54" i="16"/>
  <c r="CR54" i="16"/>
  <c r="CQ54" i="16"/>
  <c r="CP54" i="16"/>
  <c r="CO54" i="16"/>
  <c r="CN54" i="16"/>
  <c r="CM54" i="16"/>
  <c r="CL54" i="16"/>
  <c r="CK54" i="16"/>
  <c r="CJ54" i="16"/>
  <c r="CI54" i="16"/>
  <c r="CH54" i="16"/>
  <c r="CG54" i="16"/>
  <c r="CF54" i="16"/>
  <c r="CE54" i="16"/>
  <c r="CD54" i="16"/>
  <c r="CC54" i="16"/>
  <c r="CB54" i="16"/>
  <c r="CA54" i="16"/>
  <c r="BZ54" i="16"/>
  <c r="BY54" i="16"/>
  <c r="BX54" i="16"/>
  <c r="BW54" i="16"/>
  <c r="BV54" i="16"/>
  <c r="BU54" i="16"/>
  <c r="BT54" i="16"/>
  <c r="BS54" i="16"/>
  <c r="BR54" i="16"/>
  <c r="BQ54" i="16"/>
  <c r="BP54" i="16"/>
  <c r="BO54" i="16"/>
  <c r="BN54" i="16"/>
  <c r="BM54" i="16"/>
  <c r="BL54" i="16"/>
  <c r="BK54" i="16"/>
  <c r="BJ54" i="16"/>
  <c r="BI54" i="16"/>
  <c r="BH54" i="16"/>
  <c r="BG54" i="16"/>
  <c r="BF54" i="16"/>
  <c r="BE54" i="16"/>
  <c r="BD54" i="16"/>
  <c r="BC54" i="16"/>
  <c r="BB54" i="16"/>
  <c r="BA54" i="16"/>
  <c r="AZ54" i="16"/>
  <c r="AY54" i="16"/>
  <c r="AX54" i="16"/>
  <c r="AW54" i="16"/>
  <c r="AV54" i="16"/>
  <c r="AU54" i="16"/>
  <c r="AT54" i="16"/>
  <c r="AS54" i="16"/>
  <c r="AR54" i="16"/>
  <c r="AQ54" i="16"/>
  <c r="AP54" i="16"/>
  <c r="AO54" i="16"/>
  <c r="AN54" i="16"/>
  <c r="AM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J54" i="16"/>
  <c r="A54" i="16" s="1"/>
  <c r="I54" i="16"/>
  <c r="H54" i="16"/>
  <c r="G54" i="16"/>
  <c r="F54" i="16"/>
  <c r="E54" i="16"/>
  <c r="D54" i="16"/>
  <c r="C54" i="16"/>
  <c r="CT53" i="16"/>
  <c r="CS53" i="16"/>
  <c r="CR53" i="16"/>
  <c r="CQ53" i="16"/>
  <c r="CP53" i="16"/>
  <c r="CO53" i="16"/>
  <c r="CN53" i="16"/>
  <c r="CM53" i="16"/>
  <c r="CL53" i="16"/>
  <c r="CK53" i="16"/>
  <c r="CJ53" i="16"/>
  <c r="CI53" i="16"/>
  <c r="CH53" i="16"/>
  <c r="CG53" i="16"/>
  <c r="CF53" i="16"/>
  <c r="CE53" i="16"/>
  <c r="CD53" i="16"/>
  <c r="CC53" i="16"/>
  <c r="CB53" i="16"/>
  <c r="CA53" i="16"/>
  <c r="BZ53" i="16"/>
  <c r="BY53" i="16"/>
  <c r="BX53" i="16"/>
  <c r="BW53" i="16"/>
  <c r="BV53" i="16"/>
  <c r="BU53" i="16"/>
  <c r="BT53" i="16"/>
  <c r="BS53" i="16"/>
  <c r="BR53" i="16"/>
  <c r="BQ53" i="16"/>
  <c r="BP53" i="16"/>
  <c r="BO53" i="16"/>
  <c r="BN53" i="16"/>
  <c r="BM53" i="16"/>
  <c r="BL53" i="16"/>
  <c r="BK53" i="16"/>
  <c r="BJ53" i="16"/>
  <c r="BI53" i="16"/>
  <c r="BH53" i="16"/>
  <c r="BG53" i="16"/>
  <c r="BF53" i="16"/>
  <c r="BE53" i="16"/>
  <c r="BD53" i="16"/>
  <c r="BC53" i="16"/>
  <c r="BB53" i="16"/>
  <c r="BA53" i="16"/>
  <c r="AZ53" i="16"/>
  <c r="AY53" i="16"/>
  <c r="AX53" i="16"/>
  <c r="AW53" i="16"/>
  <c r="AV53" i="16"/>
  <c r="AU53" i="16"/>
  <c r="AT53" i="16"/>
  <c r="AS53" i="16"/>
  <c r="AR53" i="16"/>
  <c r="AQ53" i="16"/>
  <c r="AP53" i="16"/>
  <c r="AO53" i="16"/>
  <c r="AN53" i="16"/>
  <c r="AM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A53" i="16" s="1"/>
  <c r="CT52" i="16"/>
  <c r="CS52" i="16"/>
  <c r="CR52" i="16"/>
  <c r="CQ52" i="16"/>
  <c r="CP52" i="16"/>
  <c r="CO52" i="16"/>
  <c r="CN52" i="16"/>
  <c r="CM52" i="16"/>
  <c r="CL52" i="16"/>
  <c r="CK52" i="16"/>
  <c r="CJ52" i="16"/>
  <c r="CI52" i="16"/>
  <c r="CH52" i="16"/>
  <c r="CG52" i="16"/>
  <c r="CF52" i="16"/>
  <c r="CE52" i="16"/>
  <c r="CD52" i="16"/>
  <c r="CC52" i="16"/>
  <c r="CB52" i="16"/>
  <c r="CA52" i="16"/>
  <c r="BZ52" i="16"/>
  <c r="BY52" i="16"/>
  <c r="BX52" i="16"/>
  <c r="BW52" i="16"/>
  <c r="BV52" i="16"/>
  <c r="BU52" i="16"/>
  <c r="BT52" i="16"/>
  <c r="BS52" i="16"/>
  <c r="BR52" i="16"/>
  <c r="BQ52" i="16"/>
  <c r="BP52" i="16"/>
  <c r="BO52" i="16"/>
  <c r="BN52" i="16"/>
  <c r="BM52" i="16"/>
  <c r="BL52" i="16"/>
  <c r="BK52" i="16"/>
  <c r="BJ52" i="16"/>
  <c r="BI52" i="16"/>
  <c r="BH52" i="16"/>
  <c r="BG52" i="16"/>
  <c r="BF52" i="16"/>
  <c r="BE52" i="16"/>
  <c r="BD52" i="16"/>
  <c r="BC52" i="16"/>
  <c r="BB52" i="16"/>
  <c r="BA52" i="16"/>
  <c r="AZ52" i="16"/>
  <c r="AY52" i="16"/>
  <c r="AX52" i="16"/>
  <c r="AW52" i="16"/>
  <c r="AV52" i="16"/>
  <c r="AU52" i="16"/>
  <c r="AT52" i="16"/>
  <c r="AS52" i="16"/>
  <c r="AR52" i="16"/>
  <c r="AQ52" i="16"/>
  <c r="AP52" i="16"/>
  <c r="AO52" i="16"/>
  <c r="AN52" i="16"/>
  <c r="AM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H52" i="16"/>
  <c r="G52" i="16"/>
  <c r="F52" i="16"/>
  <c r="E52" i="16"/>
  <c r="D52" i="16"/>
  <c r="A52" i="16" s="1"/>
  <c r="C52" i="16"/>
  <c r="CT51" i="16"/>
  <c r="CS51" i="16"/>
  <c r="CR51" i="16"/>
  <c r="CQ51" i="16"/>
  <c r="CP51" i="16"/>
  <c r="CO51" i="16"/>
  <c r="CN51" i="16"/>
  <c r="CM51" i="16"/>
  <c r="CL51" i="16"/>
  <c r="CK51" i="16"/>
  <c r="CJ51" i="16"/>
  <c r="CI51" i="16"/>
  <c r="CH51" i="16"/>
  <c r="CG51" i="16"/>
  <c r="CF51" i="16"/>
  <c r="CE51" i="16"/>
  <c r="CD51" i="16"/>
  <c r="CC51" i="16"/>
  <c r="CB51" i="16"/>
  <c r="CA51" i="16"/>
  <c r="BZ51" i="16"/>
  <c r="BY51" i="16"/>
  <c r="BX51" i="16"/>
  <c r="BW51" i="16"/>
  <c r="BV51" i="16"/>
  <c r="BU51" i="16"/>
  <c r="BT51" i="16"/>
  <c r="BS51" i="16"/>
  <c r="BR51" i="16"/>
  <c r="BQ51" i="16"/>
  <c r="BP51" i="16"/>
  <c r="BO51" i="16"/>
  <c r="BN51" i="16"/>
  <c r="BM51" i="16"/>
  <c r="BL51" i="16"/>
  <c r="BK51" i="16"/>
  <c r="BJ51" i="16"/>
  <c r="BI51" i="16"/>
  <c r="BH51" i="16"/>
  <c r="BG51" i="16"/>
  <c r="BF51" i="16"/>
  <c r="BE51" i="16"/>
  <c r="BD51" i="16"/>
  <c r="BC51" i="16"/>
  <c r="BB51" i="16"/>
  <c r="BA51" i="16"/>
  <c r="AZ51" i="16"/>
  <c r="AY51" i="16"/>
  <c r="AX51" i="16"/>
  <c r="AW51" i="16"/>
  <c r="AV51" i="16"/>
  <c r="AU51" i="16"/>
  <c r="AT51" i="16"/>
  <c r="AS51" i="16"/>
  <c r="AR51" i="16"/>
  <c r="AQ51" i="16"/>
  <c r="AP51" i="16"/>
  <c r="AO51" i="16"/>
  <c r="AN51" i="16"/>
  <c r="AM51" i="16"/>
  <c r="AL51" i="16"/>
  <c r="AK51" i="16"/>
  <c r="AJ51" i="16"/>
  <c r="AI51" i="16"/>
  <c r="AH51" i="16"/>
  <c r="AG51" i="16"/>
  <c r="AF51" i="16"/>
  <c r="AE51" i="16"/>
  <c r="AD51" i="16"/>
  <c r="AC51" i="16"/>
  <c r="AB51" i="16"/>
  <c r="AA51" i="16"/>
  <c r="Z51" i="16"/>
  <c r="Y51" i="16"/>
  <c r="X51" i="16"/>
  <c r="W51" i="16"/>
  <c r="V51" i="16"/>
  <c r="U51" i="16"/>
  <c r="A51" i="16" s="1"/>
  <c r="T51" i="16"/>
  <c r="S51" i="16"/>
  <c r="R51" i="16"/>
  <c r="Q51" i="16"/>
  <c r="P51" i="16"/>
  <c r="O51" i="16"/>
  <c r="N51" i="16"/>
  <c r="M51" i="16"/>
  <c r="L51" i="16"/>
  <c r="K51" i="16"/>
  <c r="J51" i="16"/>
  <c r="I51" i="16"/>
  <c r="H51" i="16"/>
  <c r="G51" i="16"/>
  <c r="F51" i="16"/>
  <c r="E51" i="16"/>
  <c r="D51" i="16"/>
  <c r="C51" i="16"/>
  <c r="CT50" i="16"/>
  <c r="CS50" i="16"/>
  <c r="CR50" i="16"/>
  <c r="CQ50" i="16"/>
  <c r="CP50" i="16"/>
  <c r="CO50" i="16"/>
  <c r="CN50" i="16"/>
  <c r="CM50" i="16"/>
  <c r="CL50" i="16"/>
  <c r="CK50" i="16"/>
  <c r="CJ50" i="16"/>
  <c r="CI50" i="16"/>
  <c r="CH50" i="16"/>
  <c r="CG50" i="16"/>
  <c r="CF50" i="16"/>
  <c r="CE50" i="16"/>
  <c r="CD50" i="16"/>
  <c r="CC50" i="16"/>
  <c r="CB50" i="16"/>
  <c r="CA50" i="16"/>
  <c r="BZ50" i="16"/>
  <c r="BY50" i="16"/>
  <c r="BX50" i="16"/>
  <c r="BW50" i="16"/>
  <c r="BV50" i="16"/>
  <c r="BU50" i="16"/>
  <c r="BT50" i="16"/>
  <c r="BS50" i="16"/>
  <c r="BR50" i="16"/>
  <c r="BQ50" i="16"/>
  <c r="BP50" i="16"/>
  <c r="BO50" i="16"/>
  <c r="BN50" i="16"/>
  <c r="BM50" i="16"/>
  <c r="BL50" i="16"/>
  <c r="BK50" i="16"/>
  <c r="BJ50" i="16"/>
  <c r="BI50" i="16"/>
  <c r="BH50" i="16"/>
  <c r="BG50" i="16"/>
  <c r="BF50" i="16"/>
  <c r="BE50" i="16"/>
  <c r="BD50" i="16"/>
  <c r="BC50" i="16"/>
  <c r="BB50" i="16"/>
  <c r="BA50" i="16"/>
  <c r="AZ50" i="16"/>
  <c r="AY50" i="16"/>
  <c r="AX50" i="16"/>
  <c r="AW50" i="16"/>
  <c r="AV50" i="16"/>
  <c r="AU50" i="16"/>
  <c r="AT50" i="16"/>
  <c r="AS50" i="16"/>
  <c r="AR50" i="16"/>
  <c r="AQ50" i="16"/>
  <c r="AP50" i="16"/>
  <c r="AO50" i="16"/>
  <c r="AN50" i="16"/>
  <c r="AM50" i="16"/>
  <c r="AL50" i="16"/>
  <c r="AK50" i="16"/>
  <c r="AJ50" i="16"/>
  <c r="AI50" i="16"/>
  <c r="AH50" i="16"/>
  <c r="AG50" i="16"/>
  <c r="AF50" i="16"/>
  <c r="AE50" i="16"/>
  <c r="AD50" i="16"/>
  <c r="AC50" i="16"/>
  <c r="AB50" i="16"/>
  <c r="AA50" i="16"/>
  <c r="Z50" i="16"/>
  <c r="Y50" i="16"/>
  <c r="X50" i="16"/>
  <c r="W50" i="16"/>
  <c r="V50" i="16"/>
  <c r="U50" i="16"/>
  <c r="T50" i="16"/>
  <c r="S50" i="16"/>
  <c r="R50" i="16"/>
  <c r="A50" i="16" s="1"/>
  <c r="Q50" i="16"/>
  <c r="P50" i="16"/>
  <c r="O50" i="16"/>
  <c r="N50" i="16"/>
  <c r="M50" i="16"/>
  <c r="L50" i="16"/>
  <c r="K50" i="16"/>
  <c r="J50" i="16"/>
  <c r="I50" i="16"/>
  <c r="H50" i="16"/>
  <c r="G50" i="16"/>
  <c r="F50" i="16"/>
  <c r="E50" i="16"/>
  <c r="D50" i="16"/>
  <c r="C50" i="16"/>
  <c r="CT49" i="16"/>
  <c r="CS49" i="16"/>
  <c r="CR49" i="16"/>
  <c r="CQ49" i="16"/>
  <c r="CP49" i="16"/>
  <c r="CO49" i="16"/>
  <c r="CN49" i="16"/>
  <c r="CM49" i="16"/>
  <c r="CL49" i="16"/>
  <c r="CK49" i="16"/>
  <c r="CJ49" i="16"/>
  <c r="CI49" i="16"/>
  <c r="CH49" i="16"/>
  <c r="CG49" i="16"/>
  <c r="CF49" i="16"/>
  <c r="CE49" i="16"/>
  <c r="CD49" i="16"/>
  <c r="CC49" i="16"/>
  <c r="CB49" i="16"/>
  <c r="CA49" i="16"/>
  <c r="BZ49" i="16"/>
  <c r="BY49" i="16"/>
  <c r="BX49" i="16"/>
  <c r="BW49" i="16"/>
  <c r="BV49" i="16"/>
  <c r="BU49" i="16"/>
  <c r="BT49" i="16"/>
  <c r="BS49" i="16"/>
  <c r="BR49" i="16"/>
  <c r="BQ49" i="16"/>
  <c r="BP49" i="16"/>
  <c r="BO49" i="16"/>
  <c r="BN49" i="16"/>
  <c r="BM49" i="16"/>
  <c r="BL49" i="16"/>
  <c r="BK49" i="16"/>
  <c r="BJ49" i="16"/>
  <c r="BI49" i="16"/>
  <c r="BH49" i="16"/>
  <c r="BG49" i="16"/>
  <c r="BF49" i="16"/>
  <c r="BE49" i="16"/>
  <c r="BD49" i="16"/>
  <c r="BC49" i="16"/>
  <c r="BB49" i="16"/>
  <c r="BA49" i="16"/>
  <c r="AZ49" i="16"/>
  <c r="AY49" i="16"/>
  <c r="AX49" i="16"/>
  <c r="AW49" i="16"/>
  <c r="AV49" i="16"/>
  <c r="AU49" i="16"/>
  <c r="AT49" i="16"/>
  <c r="AS49" i="16"/>
  <c r="AR49" i="16"/>
  <c r="AQ49" i="16"/>
  <c r="AP49" i="16"/>
  <c r="AO49" i="16"/>
  <c r="AN49" i="16"/>
  <c r="AM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A49" i="16" s="1"/>
  <c r="E49" i="16"/>
  <c r="D49" i="16"/>
  <c r="C49" i="16"/>
  <c r="CT48" i="16"/>
  <c r="CS48" i="16"/>
  <c r="CR48" i="16"/>
  <c r="CQ48" i="16"/>
  <c r="CP48" i="16"/>
  <c r="CO48" i="16"/>
  <c r="CN48" i="16"/>
  <c r="CM48" i="16"/>
  <c r="CL48" i="16"/>
  <c r="CK48" i="16"/>
  <c r="CJ48" i="16"/>
  <c r="CI48" i="16"/>
  <c r="CH48" i="16"/>
  <c r="CG48" i="16"/>
  <c r="CF48" i="16"/>
  <c r="CE48" i="16"/>
  <c r="CD48" i="16"/>
  <c r="CC48" i="16"/>
  <c r="CB48" i="16"/>
  <c r="CA48" i="16"/>
  <c r="BZ48" i="16"/>
  <c r="BY48" i="16"/>
  <c r="BX48" i="16"/>
  <c r="BW48" i="16"/>
  <c r="BV48" i="16"/>
  <c r="BU48" i="16"/>
  <c r="BT48" i="16"/>
  <c r="BS48" i="16"/>
  <c r="BR48" i="16"/>
  <c r="BQ48" i="16"/>
  <c r="BP48" i="16"/>
  <c r="BO48" i="16"/>
  <c r="BN48" i="16"/>
  <c r="BM48" i="16"/>
  <c r="BL48" i="16"/>
  <c r="BK48" i="16"/>
  <c r="BJ48" i="16"/>
  <c r="BI48" i="16"/>
  <c r="BH48" i="16"/>
  <c r="BG48" i="16"/>
  <c r="BF48" i="16"/>
  <c r="BE48" i="16"/>
  <c r="BD48" i="16"/>
  <c r="BC48" i="16"/>
  <c r="BB48" i="16"/>
  <c r="BA48" i="16"/>
  <c r="AZ48" i="16"/>
  <c r="AY48" i="16"/>
  <c r="AX48" i="16"/>
  <c r="AW48" i="16"/>
  <c r="AV48" i="16"/>
  <c r="AU48" i="16"/>
  <c r="AT48" i="16"/>
  <c r="AS48" i="16"/>
  <c r="AR48" i="16"/>
  <c r="AQ48" i="16"/>
  <c r="AP48" i="16"/>
  <c r="AO48" i="16"/>
  <c r="AN48" i="16"/>
  <c r="AM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A48" i="16" s="1"/>
  <c r="CT47" i="16"/>
  <c r="CS47" i="16"/>
  <c r="CR47" i="16"/>
  <c r="CQ47" i="16"/>
  <c r="CP47" i="16"/>
  <c r="CO47" i="16"/>
  <c r="CN47" i="16"/>
  <c r="CM47" i="16"/>
  <c r="CL47" i="16"/>
  <c r="CK47" i="16"/>
  <c r="CJ47" i="16"/>
  <c r="CI47" i="16"/>
  <c r="CH47" i="16"/>
  <c r="CG47" i="16"/>
  <c r="CF47" i="16"/>
  <c r="CE47" i="16"/>
  <c r="CD47" i="16"/>
  <c r="CC47" i="16"/>
  <c r="CB47" i="16"/>
  <c r="CA47" i="16"/>
  <c r="BZ47" i="16"/>
  <c r="BY47" i="16"/>
  <c r="BX47" i="16"/>
  <c r="BW47" i="16"/>
  <c r="BV47" i="16"/>
  <c r="BU47" i="16"/>
  <c r="BT47" i="16"/>
  <c r="BS47" i="16"/>
  <c r="BR47" i="16"/>
  <c r="BQ47" i="16"/>
  <c r="BP47" i="16"/>
  <c r="BO47" i="16"/>
  <c r="BN47" i="16"/>
  <c r="BM47" i="16"/>
  <c r="BL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A47" i="16" s="1"/>
  <c r="C47" i="16"/>
  <c r="CT46" i="16"/>
  <c r="CS46" i="16"/>
  <c r="CR46" i="16"/>
  <c r="CQ46" i="16"/>
  <c r="CP46" i="16"/>
  <c r="CO46" i="16"/>
  <c r="CN46" i="16"/>
  <c r="CM46" i="16"/>
  <c r="CL46" i="16"/>
  <c r="CK46" i="16"/>
  <c r="CJ46" i="16"/>
  <c r="CI46" i="16"/>
  <c r="CH46" i="16"/>
  <c r="CG46" i="16"/>
  <c r="CF46" i="16"/>
  <c r="CE46" i="16"/>
  <c r="CD46" i="16"/>
  <c r="CC46" i="16"/>
  <c r="CB46" i="16"/>
  <c r="CA46" i="16"/>
  <c r="BZ46" i="16"/>
  <c r="BY46" i="16"/>
  <c r="BX46" i="16"/>
  <c r="BW46" i="16"/>
  <c r="BV46" i="16"/>
  <c r="BU46" i="16"/>
  <c r="BT46" i="16"/>
  <c r="BS46" i="16"/>
  <c r="BR46" i="16"/>
  <c r="BQ46" i="16"/>
  <c r="BP46" i="16"/>
  <c r="BO46" i="16"/>
  <c r="BN46" i="16"/>
  <c r="BM46" i="16"/>
  <c r="BL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A46" i="16" s="1"/>
  <c r="E46" i="16"/>
  <c r="D46" i="16"/>
  <c r="C46" i="16"/>
  <c r="CT45" i="16"/>
  <c r="CS45" i="16"/>
  <c r="CR45" i="16"/>
  <c r="CQ45" i="16"/>
  <c r="CP45" i="16"/>
  <c r="CO45" i="16"/>
  <c r="CN45" i="16"/>
  <c r="CM45" i="16"/>
  <c r="CL45" i="16"/>
  <c r="CK45" i="16"/>
  <c r="CJ45" i="16"/>
  <c r="CI45" i="16"/>
  <c r="CH45" i="16"/>
  <c r="CG45" i="16"/>
  <c r="CF45" i="16"/>
  <c r="CE45" i="16"/>
  <c r="CD45" i="16"/>
  <c r="CC45" i="16"/>
  <c r="CB45" i="16"/>
  <c r="CA45" i="16"/>
  <c r="BZ45" i="16"/>
  <c r="BY45" i="16"/>
  <c r="BX45" i="16"/>
  <c r="BW45" i="16"/>
  <c r="BV45" i="16"/>
  <c r="BU45" i="16"/>
  <c r="BT45" i="16"/>
  <c r="BS45" i="16"/>
  <c r="BR45" i="16"/>
  <c r="BQ45" i="16"/>
  <c r="BP45" i="16"/>
  <c r="BO45" i="16"/>
  <c r="BN45" i="16"/>
  <c r="BM45" i="16"/>
  <c r="BL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A45" i="16" s="1"/>
  <c r="CT44" i="16"/>
  <c r="CS44" i="16"/>
  <c r="CR44" i="16"/>
  <c r="CQ44" i="16"/>
  <c r="CP44" i="16"/>
  <c r="CO44" i="16"/>
  <c r="CN44" i="16"/>
  <c r="CM44" i="16"/>
  <c r="CL44" i="16"/>
  <c r="CK44" i="16"/>
  <c r="CJ44" i="16"/>
  <c r="CI44" i="16"/>
  <c r="CH44" i="16"/>
  <c r="CG44" i="16"/>
  <c r="CF44" i="16"/>
  <c r="CE44" i="16"/>
  <c r="CD44" i="16"/>
  <c r="CC44" i="16"/>
  <c r="CB44" i="16"/>
  <c r="CA44" i="16"/>
  <c r="BZ44" i="16"/>
  <c r="BY44" i="16"/>
  <c r="BX44" i="16"/>
  <c r="BW44" i="16"/>
  <c r="BV44" i="16"/>
  <c r="BU44" i="16"/>
  <c r="BT44" i="16"/>
  <c r="BS44" i="16"/>
  <c r="BR44" i="16"/>
  <c r="BQ44" i="16"/>
  <c r="BP44" i="16"/>
  <c r="BO44" i="16"/>
  <c r="BN44" i="16"/>
  <c r="BM44" i="16"/>
  <c r="BL44" i="16"/>
  <c r="BK44" i="16"/>
  <c r="BJ44" i="16"/>
  <c r="BI44" i="16"/>
  <c r="BH44" i="16"/>
  <c r="BG44" i="16"/>
  <c r="BF44" i="16"/>
  <c r="BE44" i="16"/>
  <c r="BD44" i="16"/>
  <c r="BC44" i="16"/>
  <c r="BB44" i="16"/>
  <c r="BA44" i="16"/>
  <c r="AZ44" i="16"/>
  <c r="AY44" i="16"/>
  <c r="AX44" i="16"/>
  <c r="AW44" i="16"/>
  <c r="AV44" i="16"/>
  <c r="AU44" i="16"/>
  <c r="AT44" i="16"/>
  <c r="AS44" i="16"/>
  <c r="AR44" i="16"/>
  <c r="AQ44" i="16"/>
  <c r="AP44" i="16"/>
  <c r="AO44" i="16"/>
  <c r="AN44" i="16"/>
  <c r="AM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A44" i="16"/>
  <c r="CT43" i="16"/>
  <c r="CS43" i="16"/>
  <c r="CR43" i="16"/>
  <c r="CQ43" i="16"/>
  <c r="CP43" i="16"/>
  <c r="CO43" i="16"/>
  <c r="CN43" i="16"/>
  <c r="CM43" i="16"/>
  <c r="CL43" i="16"/>
  <c r="CK43" i="16"/>
  <c r="CJ43" i="16"/>
  <c r="CI43" i="16"/>
  <c r="CH43" i="16"/>
  <c r="CG43" i="16"/>
  <c r="CF43" i="16"/>
  <c r="CE43" i="16"/>
  <c r="CD43" i="16"/>
  <c r="CC43" i="16"/>
  <c r="CB43" i="16"/>
  <c r="CA43" i="16"/>
  <c r="BZ43" i="16"/>
  <c r="BY43" i="16"/>
  <c r="BX43" i="16"/>
  <c r="BW43" i="16"/>
  <c r="BV43" i="16"/>
  <c r="BU43" i="16"/>
  <c r="BT43" i="16"/>
  <c r="BS43" i="16"/>
  <c r="BR43" i="16"/>
  <c r="BQ43" i="16"/>
  <c r="BP43" i="16"/>
  <c r="BO43" i="16"/>
  <c r="BN43" i="16"/>
  <c r="BM43" i="16"/>
  <c r="BL43" i="16"/>
  <c r="BK43" i="16"/>
  <c r="BJ43" i="16"/>
  <c r="BI43" i="16"/>
  <c r="BH43" i="16"/>
  <c r="BG43" i="16"/>
  <c r="BF43" i="16"/>
  <c r="BE43" i="16"/>
  <c r="BD43" i="16"/>
  <c r="BC43" i="16"/>
  <c r="BB43" i="16"/>
  <c r="BA43" i="16"/>
  <c r="AZ43" i="16"/>
  <c r="AY43" i="16"/>
  <c r="AX43" i="16"/>
  <c r="AW43" i="16"/>
  <c r="AV43" i="16"/>
  <c r="AU43" i="16"/>
  <c r="AT43" i="16"/>
  <c r="AS43" i="16"/>
  <c r="AR43" i="16"/>
  <c r="AQ43" i="16"/>
  <c r="AP43" i="16"/>
  <c r="AO43" i="16"/>
  <c r="AN43" i="16"/>
  <c r="AM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I43" i="16"/>
  <c r="H43" i="16"/>
  <c r="A43" i="16" s="1"/>
  <c r="G43" i="16"/>
  <c r="F43" i="16"/>
  <c r="E43" i="16"/>
  <c r="D43" i="16"/>
  <c r="C43" i="16"/>
  <c r="CT42" i="16"/>
  <c r="CS42" i="16"/>
  <c r="CR42" i="16"/>
  <c r="CQ42" i="16"/>
  <c r="CP42" i="16"/>
  <c r="CO42" i="16"/>
  <c r="CN42" i="16"/>
  <c r="CM42" i="16"/>
  <c r="CL42" i="16"/>
  <c r="CK42" i="16"/>
  <c r="CJ42" i="16"/>
  <c r="CI42" i="16"/>
  <c r="CH42" i="16"/>
  <c r="CG42" i="16"/>
  <c r="CF42" i="16"/>
  <c r="CE42" i="16"/>
  <c r="CD42" i="16"/>
  <c r="CC42" i="16"/>
  <c r="CB42" i="16"/>
  <c r="CA42" i="16"/>
  <c r="BZ42" i="16"/>
  <c r="BY42" i="16"/>
  <c r="BX42" i="16"/>
  <c r="BW42" i="16"/>
  <c r="BV42" i="16"/>
  <c r="BU42" i="16"/>
  <c r="BT42" i="16"/>
  <c r="BS42" i="16"/>
  <c r="BR42" i="16"/>
  <c r="BQ42" i="16"/>
  <c r="BP42" i="16"/>
  <c r="BO42" i="16"/>
  <c r="BN42" i="16"/>
  <c r="BM42" i="16"/>
  <c r="BL42" i="16"/>
  <c r="BK42" i="16"/>
  <c r="BJ42" i="16"/>
  <c r="BI42" i="16"/>
  <c r="BH42" i="16"/>
  <c r="BG42" i="16"/>
  <c r="BF42" i="16"/>
  <c r="BE42" i="16"/>
  <c r="BD42" i="16"/>
  <c r="BC42" i="16"/>
  <c r="BB42" i="16"/>
  <c r="BA42" i="16"/>
  <c r="AZ42" i="16"/>
  <c r="AY42" i="16"/>
  <c r="AX42" i="16"/>
  <c r="AW42" i="16"/>
  <c r="AV42" i="16"/>
  <c r="AU42" i="16"/>
  <c r="AT42" i="16"/>
  <c r="AS42" i="16"/>
  <c r="AR42" i="16"/>
  <c r="AQ42" i="16"/>
  <c r="AP42" i="16"/>
  <c r="AO42" i="16"/>
  <c r="AN42" i="16"/>
  <c r="AM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J42" i="16"/>
  <c r="I42" i="16"/>
  <c r="H42" i="16"/>
  <c r="G42" i="16"/>
  <c r="F42" i="16"/>
  <c r="E42" i="16"/>
  <c r="A42" i="16" s="1"/>
  <c r="D42" i="16"/>
  <c r="C42" i="16"/>
  <c r="CT41" i="16"/>
  <c r="CS41" i="16"/>
  <c r="CR41" i="16"/>
  <c r="CQ41" i="16"/>
  <c r="CP41" i="16"/>
  <c r="CO41" i="16"/>
  <c r="CN41" i="16"/>
  <c r="CM41" i="16"/>
  <c r="CL41" i="16"/>
  <c r="CK41" i="16"/>
  <c r="CJ41" i="16"/>
  <c r="CI41" i="16"/>
  <c r="CH41" i="16"/>
  <c r="CG41" i="16"/>
  <c r="CF41" i="16"/>
  <c r="CE41" i="16"/>
  <c r="CD41" i="16"/>
  <c r="CC41" i="16"/>
  <c r="CB41" i="16"/>
  <c r="CA41" i="16"/>
  <c r="BZ41" i="16"/>
  <c r="BY41" i="16"/>
  <c r="BX41" i="16"/>
  <c r="BW41" i="16"/>
  <c r="BV41" i="16"/>
  <c r="BU41" i="16"/>
  <c r="BT41" i="16"/>
  <c r="BS41" i="16"/>
  <c r="BR41" i="16"/>
  <c r="BQ41" i="16"/>
  <c r="BP41" i="16"/>
  <c r="BO41" i="16"/>
  <c r="BN41" i="16"/>
  <c r="BM41" i="16"/>
  <c r="BL41" i="16"/>
  <c r="BK41" i="16"/>
  <c r="BJ41" i="16"/>
  <c r="BI41" i="16"/>
  <c r="BH41" i="16"/>
  <c r="BG41" i="16"/>
  <c r="BF41" i="16"/>
  <c r="BE41" i="16"/>
  <c r="BD41" i="16"/>
  <c r="BC41" i="16"/>
  <c r="BB41" i="16"/>
  <c r="BA41" i="16"/>
  <c r="AZ41" i="16"/>
  <c r="AY41" i="16"/>
  <c r="AX41" i="16"/>
  <c r="AW41" i="16"/>
  <c r="AV41" i="16"/>
  <c r="AU41" i="16"/>
  <c r="AT41" i="16"/>
  <c r="AS41" i="16"/>
  <c r="AR41" i="16"/>
  <c r="AQ41" i="16"/>
  <c r="AP41" i="16"/>
  <c r="AO41" i="16"/>
  <c r="AN41" i="16"/>
  <c r="AM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A41" i="16" s="1"/>
  <c r="J41" i="16"/>
  <c r="I41" i="16"/>
  <c r="H41" i="16"/>
  <c r="G41" i="16"/>
  <c r="F41" i="16"/>
  <c r="E41" i="16"/>
  <c r="D41" i="16"/>
  <c r="C41" i="16"/>
  <c r="CT40" i="16"/>
  <c r="CS40" i="16"/>
  <c r="CR40" i="16"/>
  <c r="CQ40" i="16"/>
  <c r="CP40" i="16"/>
  <c r="CO40" i="16"/>
  <c r="CN40" i="16"/>
  <c r="CM40" i="16"/>
  <c r="CL40" i="16"/>
  <c r="CK40" i="16"/>
  <c r="CJ40" i="16"/>
  <c r="CI40" i="16"/>
  <c r="CH40" i="16"/>
  <c r="CG40" i="16"/>
  <c r="CF40" i="16"/>
  <c r="CE40" i="16"/>
  <c r="CD40" i="16"/>
  <c r="CC40" i="16"/>
  <c r="CB40" i="16"/>
  <c r="CA40" i="16"/>
  <c r="BZ40" i="16"/>
  <c r="BY40" i="16"/>
  <c r="BX40" i="16"/>
  <c r="BW40" i="16"/>
  <c r="BV40" i="16"/>
  <c r="BU40" i="16"/>
  <c r="BT40" i="16"/>
  <c r="BS40" i="16"/>
  <c r="BR40" i="16"/>
  <c r="BQ40" i="16"/>
  <c r="BP40" i="16"/>
  <c r="BO40" i="16"/>
  <c r="BN40" i="16"/>
  <c r="BM40" i="16"/>
  <c r="BL40" i="16"/>
  <c r="BK40" i="16"/>
  <c r="BJ40" i="16"/>
  <c r="BI40" i="16"/>
  <c r="BH40" i="16"/>
  <c r="BG40" i="16"/>
  <c r="BF40" i="16"/>
  <c r="BE40" i="16"/>
  <c r="BD40" i="16"/>
  <c r="BC40" i="16"/>
  <c r="BB40" i="16"/>
  <c r="BA40" i="16"/>
  <c r="AZ40" i="16"/>
  <c r="AY40" i="16"/>
  <c r="AX40" i="16"/>
  <c r="AW40" i="16"/>
  <c r="AV40" i="16"/>
  <c r="AU40" i="16"/>
  <c r="AT40" i="16"/>
  <c r="AS40" i="16"/>
  <c r="AR40" i="16"/>
  <c r="AQ40" i="16"/>
  <c r="AP40" i="16"/>
  <c r="AO40" i="16"/>
  <c r="AN40" i="16"/>
  <c r="AM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A40" i="16" s="1"/>
  <c r="CT39" i="16"/>
  <c r="CS39" i="16"/>
  <c r="CR39" i="16"/>
  <c r="CQ39" i="16"/>
  <c r="CP39" i="16"/>
  <c r="CO39" i="16"/>
  <c r="CN39" i="16"/>
  <c r="CM39" i="16"/>
  <c r="CL39" i="16"/>
  <c r="CK39" i="16"/>
  <c r="CJ39" i="16"/>
  <c r="CI39" i="16"/>
  <c r="CH39" i="16"/>
  <c r="CG39" i="16"/>
  <c r="CF39" i="16"/>
  <c r="CE39" i="16"/>
  <c r="CD39" i="16"/>
  <c r="CC39" i="16"/>
  <c r="CB39" i="16"/>
  <c r="CA39" i="16"/>
  <c r="BZ39" i="16"/>
  <c r="BY39" i="16"/>
  <c r="BX39" i="16"/>
  <c r="BW39" i="16"/>
  <c r="BV39" i="16"/>
  <c r="BU39" i="16"/>
  <c r="BT39" i="16"/>
  <c r="BS39" i="16"/>
  <c r="BR39" i="16"/>
  <c r="BQ39" i="16"/>
  <c r="BP39" i="16"/>
  <c r="BO39" i="16"/>
  <c r="BN39" i="16"/>
  <c r="BM39" i="16"/>
  <c r="BL39" i="16"/>
  <c r="BK39" i="16"/>
  <c r="BJ39" i="16"/>
  <c r="BI39" i="16"/>
  <c r="BH39" i="16"/>
  <c r="BG39" i="16"/>
  <c r="BF39" i="16"/>
  <c r="BE39" i="16"/>
  <c r="BD39" i="16"/>
  <c r="BC39" i="16"/>
  <c r="BB39" i="16"/>
  <c r="BA39" i="16"/>
  <c r="AZ39" i="16"/>
  <c r="AY39" i="16"/>
  <c r="AX39" i="16"/>
  <c r="AW39" i="16"/>
  <c r="AV39" i="16"/>
  <c r="AU39" i="16"/>
  <c r="AT39" i="16"/>
  <c r="AS39" i="16"/>
  <c r="AR39" i="16"/>
  <c r="AQ39" i="16"/>
  <c r="AP39" i="16"/>
  <c r="AO39" i="16"/>
  <c r="AN39" i="16"/>
  <c r="AM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I39" i="16"/>
  <c r="H39" i="16"/>
  <c r="G39" i="16"/>
  <c r="F39" i="16"/>
  <c r="E39" i="16"/>
  <c r="A39" i="16" s="1"/>
  <c r="D39" i="16"/>
  <c r="C39" i="16"/>
  <c r="Q195" i="8"/>
  <c r="Q185" i="8"/>
  <c r="Q174" i="8"/>
  <c r="Q164" i="8"/>
  <c r="Q154" i="8"/>
  <c r="Q144" i="8"/>
  <c r="Q134" i="8"/>
  <c r="Q124" i="8"/>
  <c r="Q114" i="8"/>
  <c r="Q104" i="8"/>
  <c r="Q94" i="8"/>
  <c r="Q84" i="8"/>
  <c r="Q74" i="8"/>
  <c r="Q64" i="8"/>
  <c r="Q54" i="8"/>
  <c r="Q44" i="8"/>
  <c r="Q34" i="8"/>
  <c r="Q24" i="8"/>
  <c r="Q14" i="8"/>
  <c r="X13" i="2" l="1"/>
</calcChain>
</file>

<file path=xl/sharedStrings.xml><?xml version="1.0" encoding="utf-8"?>
<sst xmlns="http://schemas.openxmlformats.org/spreadsheetml/2006/main" count="4260" uniqueCount="652">
  <si>
    <t>Gnd_reeval</t>
  </si>
  <si>
    <t>MaeA</t>
  </si>
  <si>
    <t>PykA</t>
  </si>
  <si>
    <t>Edd</t>
  </si>
  <si>
    <t>Ppc-repeat</t>
  </si>
  <si>
    <t>AceB</t>
  </si>
  <si>
    <t>GltA</t>
  </si>
  <si>
    <t>PykF</t>
  </si>
  <si>
    <t>Eno</t>
  </si>
  <si>
    <t>Acs-repeat</t>
  </si>
  <si>
    <t>Eda</t>
  </si>
  <si>
    <t>AckA-repeat</t>
  </si>
  <si>
    <t>Pta</t>
  </si>
  <si>
    <t>AceA</t>
  </si>
  <si>
    <t>PfkA</t>
  </si>
  <si>
    <t>PckA</t>
  </si>
  <si>
    <t>Fbp</t>
  </si>
  <si>
    <t>Icd-reeval2</t>
  </si>
  <si>
    <t>MaeB-repipetrepeat</t>
  </si>
  <si>
    <t>[0,1,1,1]</t>
  </si>
  <si>
    <t>[1,1,0,0]</t>
  </si>
  <si>
    <t>[0,0,1,0]</t>
  </si>
  <si>
    <t>[1,0,0,0]</t>
  </si>
  <si>
    <t>[1,0,1,1]</t>
  </si>
  <si>
    <t>[1,0,1,0]</t>
  </si>
  <si>
    <t>[0,1,0,1]</t>
  </si>
  <si>
    <t>[1,0,0,1]</t>
  </si>
  <si>
    <t>[1,1,0,1]</t>
  </si>
  <si>
    <t>[0,0,1,1]</t>
  </si>
  <si>
    <t>[1,0,0,12]</t>
  </si>
  <si>
    <t>2SlambertW</t>
  </si>
  <si>
    <t>lambertW</t>
  </si>
  <si>
    <t>idx</t>
  </si>
  <si>
    <t>enzyme</t>
  </si>
  <si>
    <t>label</t>
  </si>
  <si>
    <t>setup</t>
  </si>
  <si>
    <t>timepoints_a</t>
  </si>
  <si>
    <t>timepoints_b</t>
  </si>
  <si>
    <t>precipitation_weak</t>
  </si>
  <si>
    <t>precipitation_strong</t>
  </si>
  <si>
    <t>calc</t>
  </si>
  <si>
    <t>2licl</t>
  </si>
  <si>
    <t>2kcl</t>
  </si>
  <si>
    <t>5nacl</t>
  </si>
  <si>
    <t>mgcl</t>
  </si>
  <si>
    <t>S1-name</t>
  </si>
  <si>
    <t>S1-m/z</t>
  </si>
  <si>
    <t>S2-name</t>
  </si>
  <si>
    <t>S2-m/z</t>
  </si>
  <si>
    <t>P1-name</t>
  </si>
  <si>
    <t>P1-m/z</t>
  </si>
  <si>
    <t>P2-name</t>
  </si>
  <si>
    <t>P2-m/z</t>
  </si>
  <si>
    <t>TECAN-file</t>
  </si>
  <si>
    <t>reactants-1</t>
  </si>
  <si>
    <t>reactants-2</t>
  </si>
  <si>
    <t>reactants-3</t>
  </si>
  <si>
    <t>reactants-4</t>
  </si>
  <si>
    <t>Gnd</t>
  </si>
  <si>
    <t>0 120 240 480 960 1920 3840 7680</t>
  </si>
  <si>
    <t>none</t>
  </si>
  <si>
    <t>6-Phosphogluconate</t>
  </si>
  <si>
    <t>NADP (ox)</t>
  </si>
  <si>
    <t>Pentose P</t>
  </si>
  <si>
    <t>NADPH (red)</t>
  </si>
  <si>
    <t>6pgc</t>
  </si>
  <si>
    <t>nadp+</t>
  </si>
  <si>
    <t>ru5p</t>
  </si>
  <si>
    <t>nadph</t>
  </si>
  <si>
    <t>fitfunction</t>
  </si>
  <si>
    <t/>
  </si>
  <si>
    <t>e4p,acp,prpp,carb-p,ppgpp</t>
  </si>
  <si>
    <t>Malate</t>
  </si>
  <si>
    <t>NAD (ox)</t>
  </si>
  <si>
    <t>Pyruvate</t>
  </si>
  <si>
    <t>NADH (red)</t>
  </si>
  <si>
    <t>mal</t>
  </si>
  <si>
    <t>nad+</t>
  </si>
  <si>
    <t>pyr</t>
  </si>
  <si>
    <t>nadh</t>
  </si>
  <si>
    <t xml:space="preserve"> </t>
  </si>
  <si>
    <t>Phosphoenolpyruvate</t>
  </si>
  <si>
    <t>ADP</t>
  </si>
  <si>
    <t>ATP</t>
  </si>
  <si>
    <t>pep</t>
  </si>
  <si>
    <t>adp</t>
  </si>
  <si>
    <t>atp</t>
  </si>
  <si>
    <t>0 390 780 1560 3120 6240 12480</t>
  </si>
  <si>
    <t>0 450 780 1560 3120 6240 12480</t>
  </si>
  <si>
    <t>X</t>
  </si>
  <si>
    <t>D-Glucono-1,5-lactone 6-phosphate</t>
  </si>
  <si>
    <t>kdpg</t>
  </si>
  <si>
    <t>Ppc</t>
  </si>
  <si>
    <t>Oxaloacetic acid</t>
  </si>
  <si>
    <t>oaa</t>
  </si>
  <si>
    <t>Acetyl-CoA</t>
  </si>
  <si>
    <t>Glyoxylic acid</t>
  </si>
  <si>
    <t>CoA</t>
  </si>
  <si>
    <t>accoa</t>
  </si>
  <si>
    <t>glx</t>
  </si>
  <si>
    <t>coa</t>
  </si>
  <si>
    <t>(Iso)Citrate</t>
  </si>
  <si>
    <t>icit</t>
  </si>
  <si>
    <t>standard</t>
  </si>
  <si>
    <t>Phosphoglycerate</t>
  </si>
  <si>
    <t>2pg</t>
  </si>
  <si>
    <t>Acs</t>
  </si>
  <si>
    <t>0 135 260 480 960 1920 3990 7680</t>
  </si>
  <si>
    <t>0 120 480 960 1920 3840 7680 10000</t>
  </si>
  <si>
    <t>AMP</t>
  </si>
  <si>
    <t>amp</t>
  </si>
  <si>
    <t>0 170 240 480 985 1920 3840 7680</t>
  </si>
  <si>
    <t>Glycerone phosphate</t>
  </si>
  <si>
    <t>gap</t>
  </si>
  <si>
    <t>AckA</t>
  </si>
  <si>
    <t>Acetyl-P</t>
  </si>
  <si>
    <t>Acetatic acid</t>
  </si>
  <si>
    <t>acp</t>
  </si>
  <si>
    <t>acetate</t>
  </si>
  <si>
    <t>0 120 255 480 960 1920 3840 7680</t>
  </si>
  <si>
    <t>0 120 240 480 960 2040 3840 7860</t>
  </si>
  <si>
    <t>phosphate</t>
  </si>
  <si>
    <t>Succinate</t>
  </si>
  <si>
    <t>succ</t>
  </si>
  <si>
    <t>Hexose P</t>
  </si>
  <si>
    <t>Hexose bisP</t>
  </si>
  <si>
    <t>f6p</t>
  </si>
  <si>
    <t>fbp</t>
  </si>
  <si>
    <t>0 160 275 480 960 1920 3840 7680</t>
  </si>
  <si>
    <t>0 120 240 480 1080 1920 4060 7894</t>
  </si>
  <si>
    <t>Icd</t>
  </si>
  <si>
    <t>0 120 240 510 960 1920 3840 7680</t>
  </si>
  <si>
    <t>Oxoglutarate</t>
  </si>
  <si>
    <t>akg</t>
  </si>
  <si>
    <t>MaeB</t>
  </si>
  <si>
    <t>0 260 480 960 1920 3840 7680 15360</t>
  </si>
  <si>
    <t>0 330 480 960 1920 3840 7680 15360</t>
  </si>
  <si>
    <t>eff n_excluded</t>
  </si>
  <si>
    <t>NaN</t>
  </si>
  <si>
    <t>meanAUC</t>
  </si>
  <si>
    <t>medianAUC</t>
  </si>
  <si>
    <t>stdAUC</t>
  </si>
  <si>
    <t>S1</t>
  </si>
  <si>
    <t>S2</t>
  </si>
  <si>
    <t>P1</t>
  </si>
  <si>
    <t>P2</t>
  </si>
  <si>
    <t>excluded based on visual inspection of effs, but wouldn’t change results??</t>
  </si>
  <si>
    <t>only 1 outlier</t>
  </si>
  <si>
    <t>Zwf</t>
  </si>
  <si>
    <t>excluded based on visual inspection of effs, high noise levels</t>
  </si>
  <si>
    <t>take both, because in 2a many are excluded</t>
  </si>
  <si>
    <t>set</t>
  </si>
  <si>
    <t>num</t>
  </si>
  <si>
    <t>metabolite</t>
  </si>
  <si>
    <t>abbreviation</t>
  </si>
  <si>
    <t>sodium num</t>
  </si>
  <si>
    <t>glucopyranose 6-phosphate</t>
  </si>
  <si>
    <t>g6p</t>
  </si>
  <si>
    <t>fructofuranose 6-phosphate</t>
  </si>
  <si>
    <t>fructose 1,6-bisphosphate</t>
  </si>
  <si>
    <t>dihydroxyacetonephosphate</t>
  </si>
  <si>
    <t>dhap</t>
  </si>
  <si>
    <t>UDPG</t>
  </si>
  <si>
    <t>udpg</t>
  </si>
  <si>
    <t>2,3-bisphosphoglycerate</t>
  </si>
  <si>
    <t>bpg</t>
  </si>
  <si>
    <t>3-phospho-D-glycerate</t>
  </si>
  <si>
    <t>3pg</t>
  </si>
  <si>
    <t>2-phospho-D-glycerate</t>
  </si>
  <si>
    <t>phosphoenolpyruvate</t>
  </si>
  <si>
    <t>pyruvate</t>
  </si>
  <si>
    <t>D-gluconate 6-phosphate</t>
  </si>
  <si>
    <t>control1</t>
  </si>
  <si>
    <t>D-ribulose 5-phosphate</t>
  </si>
  <si>
    <t>D-ribose 5-phosphate</t>
  </si>
  <si>
    <t>r5p</t>
  </si>
  <si>
    <t>D-erythrose 4-phosphate</t>
  </si>
  <si>
    <t>e4p</t>
  </si>
  <si>
    <t>2-dehydro-3-deoxy-D-gluconate 6-phosphate</t>
  </si>
  <si>
    <t>acetyl phosphate</t>
  </si>
  <si>
    <t>coenzyme A</t>
  </si>
  <si>
    <t>citrate</t>
  </si>
  <si>
    <t>cit</t>
  </si>
  <si>
    <t>isocitrate</t>
  </si>
  <si>
    <t>alpha-ketoglutarate (2-oxoglutarate)</t>
  </si>
  <si>
    <t>succinate</t>
  </si>
  <si>
    <t>fumarate</t>
  </si>
  <si>
    <t>fum</t>
  </si>
  <si>
    <t>control2</t>
  </si>
  <si>
    <t>malate</t>
  </si>
  <si>
    <t>oxaloacetate</t>
  </si>
  <si>
    <t>glyoxylate</t>
  </si>
  <si>
    <t>NAD+</t>
  </si>
  <si>
    <t>NAD(P)+</t>
  </si>
  <si>
    <t>GMP</t>
  </si>
  <si>
    <t>gmp</t>
  </si>
  <si>
    <t>GDP</t>
  </si>
  <si>
    <t>gdp</t>
  </si>
  <si>
    <t>GTP</t>
  </si>
  <si>
    <t>gtp</t>
  </si>
  <si>
    <t>control3</t>
  </si>
  <si>
    <t>CMP</t>
  </si>
  <si>
    <t>cmp</t>
  </si>
  <si>
    <t>CDP</t>
  </si>
  <si>
    <t>cdp</t>
  </si>
  <si>
    <t>CTP</t>
  </si>
  <si>
    <t>ctp</t>
  </si>
  <si>
    <t>UMP</t>
  </si>
  <si>
    <t>ump</t>
  </si>
  <si>
    <t>UDP</t>
  </si>
  <si>
    <t>udp</t>
  </si>
  <si>
    <t>UTP</t>
  </si>
  <si>
    <t>utp</t>
  </si>
  <si>
    <t>IMP</t>
  </si>
  <si>
    <t>imp</t>
  </si>
  <si>
    <t>cAMP</t>
  </si>
  <si>
    <t>camp</t>
  </si>
  <si>
    <t>cGMP</t>
  </si>
  <si>
    <t>cgmp</t>
  </si>
  <si>
    <t>5-phospho-D-ribose 1-diphosphate</t>
  </si>
  <si>
    <t>prpp</t>
  </si>
  <si>
    <t>phenylpyruvate</t>
  </si>
  <si>
    <t>phepyr</t>
  </si>
  <si>
    <t>control4</t>
  </si>
  <si>
    <t>glucosamine-6-p</t>
  </si>
  <si>
    <t>glca-6p</t>
  </si>
  <si>
    <t>n acetyl glucosamine</t>
  </si>
  <si>
    <t>glcnac</t>
  </si>
  <si>
    <t>pantothenate</t>
  </si>
  <si>
    <t>panto</t>
  </si>
  <si>
    <t>homocysteine</t>
  </si>
  <si>
    <t>hcys</t>
  </si>
  <si>
    <t>glycine</t>
  </si>
  <si>
    <t>gly</t>
  </si>
  <si>
    <t>serine</t>
  </si>
  <si>
    <t>ser</t>
  </si>
  <si>
    <t>methionine</t>
  </si>
  <si>
    <t>met</t>
  </si>
  <si>
    <t>aspartate</t>
  </si>
  <si>
    <t>asp</t>
  </si>
  <si>
    <t>carbamoyl phosphate</t>
  </si>
  <si>
    <t>carb-p</t>
  </si>
  <si>
    <t>glutathione red</t>
  </si>
  <si>
    <t>gluth-r</t>
  </si>
  <si>
    <t>glutathione ox</t>
  </si>
  <si>
    <t>gluth-o</t>
  </si>
  <si>
    <t>control5</t>
  </si>
  <si>
    <t>NADH</t>
  </si>
  <si>
    <t>NADPH</t>
  </si>
  <si>
    <t>FAD</t>
  </si>
  <si>
    <t>fad</t>
  </si>
  <si>
    <t>UDP-GlcNac</t>
  </si>
  <si>
    <t>udpglcnac</t>
  </si>
  <si>
    <t>D-glyceraldehyde 3-phosphate</t>
  </si>
  <si>
    <t>spermidine</t>
  </si>
  <si>
    <t>sper</t>
  </si>
  <si>
    <t>ppGpp</t>
  </si>
  <si>
    <t>ppgpp</t>
  </si>
  <si>
    <t>cis-aconitate</t>
  </si>
  <si>
    <t>acon</t>
  </si>
  <si>
    <t>acetyl-CoA</t>
  </si>
  <si>
    <t>TMP</t>
  </si>
  <si>
    <t>dtmp</t>
  </si>
  <si>
    <t>TTP</t>
  </si>
  <si>
    <t>dttp</t>
  </si>
  <si>
    <t>control6</t>
  </si>
  <si>
    <t>glucose-1-phosphate</t>
  </si>
  <si>
    <t>g1p</t>
  </si>
  <si>
    <t>galactose-1-phosphate</t>
  </si>
  <si>
    <t>gal1p</t>
  </si>
  <si>
    <t>fructose 1-phosphate</t>
  </si>
  <si>
    <t>f1p</t>
  </si>
  <si>
    <t>glycerol</t>
  </si>
  <si>
    <t>glyc</t>
  </si>
  <si>
    <t>glycerol3P</t>
  </si>
  <si>
    <t>glyc3p</t>
  </si>
  <si>
    <t>calcium [eff]</t>
  </si>
  <si>
    <t>lithium chloride [eff*2]</t>
  </si>
  <si>
    <t>potassium chloride [eff*2] dipotassium</t>
  </si>
  <si>
    <t>sodium chloride [eff*5] pentasodium</t>
  </si>
  <si>
    <t>magnesium chloride [eff]</t>
  </si>
  <si>
    <t>no enzyme</t>
  </si>
  <si>
    <t>noenz</t>
  </si>
  <si>
    <t>control7</t>
  </si>
  <si>
    <t>asparagine</t>
  </si>
  <si>
    <t>asn</t>
  </si>
  <si>
    <t>histidine</t>
  </si>
  <si>
    <t>his</t>
  </si>
  <si>
    <t>phenylalanine</t>
  </si>
  <si>
    <t>phe</t>
  </si>
  <si>
    <t>leucine</t>
  </si>
  <si>
    <t>leu</t>
  </si>
  <si>
    <t>homoserine</t>
  </si>
  <si>
    <t>hser</t>
  </si>
  <si>
    <t>cysteine</t>
  </si>
  <si>
    <t>cys</t>
  </si>
  <si>
    <t>shikimate</t>
  </si>
  <si>
    <t>shik</t>
  </si>
  <si>
    <t>ornithine</t>
  </si>
  <si>
    <t>orni</t>
  </si>
  <si>
    <t>cystathione</t>
  </si>
  <si>
    <t>cystath</t>
  </si>
  <si>
    <t>spacer1</t>
  </si>
  <si>
    <t>spacer2</t>
  </si>
  <si>
    <t>control8</t>
  </si>
  <si>
    <t>control all</t>
  </si>
  <si>
    <t>ctrl_all</t>
  </si>
  <si>
    <t>control 1st set</t>
  </si>
  <si>
    <t>ctrl_1st</t>
  </si>
  <si>
    <t>control 2nd set</t>
  </si>
  <si>
    <t>ctrl_2nd</t>
  </si>
  <si>
    <t>sperm</t>
  </si>
  <si>
    <t>control</t>
  </si>
  <si>
    <t>S1-eligible</t>
  </si>
  <si>
    <t>S2-eligible</t>
  </si>
  <si>
    <t>P1-eligible</t>
  </si>
  <si>
    <t>P2-eligible</t>
  </si>
  <si>
    <t>ion-eligible</t>
  </si>
  <si>
    <t>doesn’t really matter for results, but excluded because S1 significantly better</t>
  </si>
  <si>
    <t>wouldn’t change results if we include, but excluded because S1 significantly better</t>
  </si>
  <si>
    <t>S1-sets1to4</t>
  </si>
  <si>
    <t>S2-sets1to4</t>
  </si>
  <si>
    <t>P1-sets1to4</t>
  </si>
  <si>
    <t>P2-sets1to4</t>
  </si>
  <si>
    <t>S1-sets5to8</t>
  </si>
  <si>
    <t>S2-sets5to8</t>
  </si>
  <si>
    <t>P2-sets5to8</t>
  </si>
  <si>
    <t>P1-sets5to8</t>
  </si>
  <si>
    <t>mean R2 (controls)</t>
  </si>
  <si>
    <t>minimum R2 (controls)</t>
  </si>
  <si>
    <t>maximum std</t>
  </si>
  <si>
    <t>sets1-8</t>
  </si>
  <si>
    <t>mean R2</t>
  </si>
  <si>
    <t>minimum R2</t>
  </si>
  <si>
    <t>SELECTION OF ELIGIBLE ION TRACES FOR EACH ENZYMES</t>
  </si>
  <si>
    <t xml:space="preserve">From the two to four reactants of each enzyme, each in theory holds the same information on enzymatic activity but with expected variance in data quality based on their chemical properties. </t>
  </si>
  <si>
    <t xml:space="preserve">We selected the reactants that yielded the best R-squared values as well as those within 0.1 range of the best R-squared value. Borderline cases were resolved through visual inspection. </t>
  </si>
  <si>
    <t>To select the best-quality ion traces for each enzyme, a least-squares fit was performed on each timeseries from control assays (i.e., assays without effector).</t>
  </si>
  <si>
    <t>comment</t>
  </si>
  <si>
    <t>Here, the mean and minimum R2 (goodness of fit) are shown for the reactants (substrate 1 and 2, product 1 and 2 - S1,S2,P1,P2) each enzyme, separated by measurement batch (sets 1 to 4 and 5 to 8 - see "effectors" sheet in this Excel to see the batches) on the left, and lumped together on the right.</t>
  </si>
  <si>
    <t>Also shown is the mean, median and standard deviation of areas under the curves of the fits. As well as the number of timecourses that have to be excluded for the tested effectors (eff n_excluded)</t>
  </si>
  <si>
    <r>
      <t xml:space="preserve">Ion traces with several controls with R2 below 0.7 or its R2 deviated more than 0.1 from the ion series of the same enzyme with the best R2, they were excluded - </t>
    </r>
    <r>
      <rPr>
        <b/>
        <sz val="10"/>
        <color theme="1"/>
        <rFont val="Arial"/>
        <family val="2"/>
      </rPr>
      <t>MARKED IN RED</t>
    </r>
  </si>
  <si>
    <r>
      <t xml:space="preserve">If only a single control timeseries contributed to a low mean or minimum R2, only the one outlier was excluded (from all analyses) but the ion trace was still considered eligible - </t>
    </r>
    <r>
      <rPr>
        <b/>
        <sz val="10"/>
        <color theme="1"/>
        <rFont val="Arial"/>
        <family val="2"/>
      </rPr>
      <t>MARKED IN YELLOW</t>
    </r>
  </si>
  <si>
    <t>final decision</t>
  </si>
  <si>
    <r>
      <t>All borderline cases and additional information obtained by inspecting other parameters or visual inspection of control and effector assays are found in the comment column and are</t>
    </r>
    <r>
      <rPr>
        <b/>
        <sz val="10"/>
        <color theme="1"/>
        <rFont val="Arial"/>
        <family val="2"/>
      </rPr>
      <t xml:space="preserve"> </t>
    </r>
    <r>
      <rPr>
        <b/>
        <sz val="10"/>
        <color theme="0"/>
        <rFont val="Arial"/>
        <family val="2"/>
      </rPr>
      <t>MARKED IN PURPLE</t>
    </r>
  </si>
  <si>
    <t>excluded based on visual inspection of effs, but wouldn’t change results other than adding noise</t>
  </si>
  <si>
    <t>including or excluding does not qualitatively change results</t>
  </si>
  <si>
    <t>many effector assays did not pass quality criteria, including or excluding all ion traces does not qualitatively change results</t>
  </si>
  <si>
    <t>many control and most effector assays do not pass quality criteria</t>
  </si>
  <si>
    <t>excluded because standard deviations larger than in other reactants, but wouldn’t change final results</t>
  </si>
  <si>
    <t>including or excluding does not change results (either way no hits)</t>
  </si>
  <si>
    <t>some outliers, including or excluding does not change results (either way no hits)</t>
  </si>
  <si>
    <t>considerably worse than others, also visually</t>
  </si>
  <si>
    <t>mainly driven by one outlier</t>
  </si>
  <si>
    <t>lower R2 driven by 2 outliers</t>
  </si>
  <si>
    <t>very low quality</t>
  </si>
  <si>
    <t>many outliers, wouldn’t change results if we include, but excluded because S1 significantly better</t>
  </si>
  <si>
    <t>excluded because S1 significantly better</t>
  </si>
  <si>
    <t>good quality, therefore keeping this half in</t>
  </si>
  <si>
    <t>low quality throughout whole set, therefore excluded</t>
  </si>
  <si>
    <t>passing quality criteria</t>
  </si>
  <si>
    <t>not passing quality criteria</t>
  </si>
  <si>
    <t>decision (also) based on visual inspection or additional parameters, see comments</t>
  </si>
  <si>
    <t>0/1</t>
  </si>
  <si>
    <t>enzyme does not have second substrate/product</t>
  </si>
  <si>
    <t>eligible</t>
  </si>
  <si>
    <t>not eligible</t>
  </si>
  <si>
    <t>only 1 (or 2) outliers, otherwise passing criteria</t>
  </si>
  <si>
    <t>LEGEND</t>
  </si>
  <si>
    <t>date</t>
  </si>
  <si>
    <t>n_replicates</t>
  </si>
  <si>
    <t>assayend [min]</t>
  </si>
  <si>
    <t>rescale upper bound</t>
  </si>
  <si>
    <t>precipitation weak pos</t>
  </si>
  <si>
    <t>precipitation weak</t>
  </si>
  <si>
    <t>precipitation strong pos</t>
  </si>
  <si>
    <t>precipitation strong</t>
  </si>
  <si>
    <t>manual exclusion notes</t>
  </si>
  <si>
    <t>new lower equ</t>
  </si>
  <si>
    <t>salt activator</t>
  </si>
  <si>
    <t>salt inhibitor</t>
  </si>
  <si>
    <t>A6,F5,F7</t>
  </si>
  <si>
    <t>B3,B5,D10,E9</t>
  </si>
  <si>
    <t>excluded 8th control because not added</t>
  </si>
  <si>
    <t>A6</t>
  </si>
  <si>
    <t>B3,B5,D10,E9,F5,F7</t>
  </si>
  <si>
    <t>removed 1st replicate of dttp (empty)</t>
  </si>
  <si>
    <t>cys,coa,glx</t>
  </si>
  <si>
    <t>calc,5nacl</t>
  </si>
  <si>
    <t>20210509 maeA_triplicates_labelled.xlsx</t>
  </si>
  <si>
    <t>20200728 gnd_triplicates_labelled.xlsx</t>
  </si>
  <si>
    <t>20210521 maeB_triplicates_labelled.xlsx</t>
  </si>
  <si>
    <t>20200730 icd_triplicates_labelled.xlsx</t>
  </si>
  <si>
    <t>20200803 zwf_triplicates_labelled.xlsx</t>
  </si>
  <si>
    <t>// see "ions_excl_overview" sheet for details</t>
  </si>
  <si>
    <t>Gnd-reeval</t>
  </si>
  <si>
    <t>spermi</t>
  </si>
  <si>
    <t>MANUAL CHANGES:</t>
  </si>
  <si>
    <t xml:space="preserve"> -</t>
  </si>
  <si>
    <t>controls</t>
  </si>
  <si>
    <t>removed Icd-glyox and oaa (not considered significant), also only work together…</t>
  </si>
  <si>
    <t>PfkA-cit not added, database says it works on PfkA and cites literature that shows only that it works on PfkB</t>
  </si>
  <si>
    <t>o2</t>
  </si>
  <si>
    <t>h2o2</t>
  </si>
  <si>
    <t>oxa</t>
  </si>
  <si>
    <t>glu</t>
  </si>
  <si>
    <t>succoa</t>
  </si>
  <si>
    <t>nh3</t>
  </si>
  <si>
    <t>removed iIcd glyox and oaa (not considered significatn), also only work together…</t>
  </si>
  <si>
    <t>-</t>
  </si>
  <si>
    <t>didn’t add Pfk-cit, because only works on PFK2</t>
  </si>
  <si>
    <t>ADDED FROM BRENDA (manual)</t>
  </si>
  <si>
    <t>FLAGS</t>
  </si>
  <si>
    <t>null</t>
  </si>
  <si>
    <t>weakINH</t>
  </si>
  <si>
    <t>S</t>
  </si>
  <si>
    <t>ctrl</t>
  </si>
  <si>
    <t>P</t>
  </si>
  <si>
    <t>strINH</t>
  </si>
  <si>
    <t>r2</t>
  </si>
  <si>
    <t>oor</t>
  </si>
  <si>
    <t>equ</t>
  </si>
  <si>
    <t>spac</t>
  </si>
  <si>
    <t>precip</t>
  </si>
  <si>
    <t>altR</t>
  </si>
  <si>
    <t>salt</t>
  </si>
  <si>
    <t>equ-h</t>
  </si>
  <si>
    <t>INH-equ?</t>
  </si>
  <si>
    <t>strINH-equ?</t>
  </si>
  <si>
    <t>equ-h (L)</t>
  </si>
  <si>
    <t>equ?</t>
  </si>
  <si>
    <t>weakACT</t>
  </si>
  <si>
    <t>star</t>
  </si>
  <si>
    <t>strongACT</t>
  </si>
  <si>
    <t>'g6p'</t>
  </si>
  <si>
    <t>'f6p'</t>
  </si>
  <si>
    <t>'fbp'</t>
  </si>
  <si>
    <t>'dhap'</t>
  </si>
  <si>
    <t>'udpg'</t>
  </si>
  <si>
    <t>'bpg'</t>
  </si>
  <si>
    <t>'3pg'</t>
  </si>
  <si>
    <t>'2pg'</t>
  </si>
  <si>
    <t>'pep'</t>
  </si>
  <si>
    <t>'pyr'</t>
  </si>
  <si>
    <t>'6pgc'</t>
  </si>
  <si>
    <t>'control1'</t>
  </si>
  <si>
    <t>'akg'</t>
  </si>
  <si>
    <t>'succ'</t>
  </si>
  <si>
    <t>'fum'</t>
  </si>
  <si>
    <t>'control2'</t>
  </si>
  <si>
    <t>'mal'</t>
  </si>
  <si>
    <t>'oaa'</t>
  </si>
  <si>
    <t>'glx'</t>
  </si>
  <si>
    <t>'nad+'</t>
  </si>
  <si>
    <t>'nadp+'</t>
  </si>
  <si>
    <t>'amp'</t>
  </si>
  <si>
    <t>'adp'</t>
  </si>
  <si>
    <t>'atp'</t>
  </si>
  <si>
    <t>'gmp'</t>
  </si>
  <si>
    <t>'gdp'</t>
  </si>
  <si>
    <t>'gtp'</t>
  </si>
  <si>
    <t>'control3'</t>
  </si>
  <si>
    <t>'cmp'</t>
  </si>
  <si>
    <t>'cdp'</t>
  </si>
  <si>
    <t>'ctp'</t>
  </si>
  <si>
    <t>'ump'</t>
  </si>
  <si>
    <t>'udp'</t>
  </si>
  <si>
    <t>'utp'</t>
  </si>
  <si>
    <t>'imp'</t>
  </si>
  <si>
    <t>'camp'</t>
  </si>
  <si>
    <t>'cgmp'</t>
  </si>
  <si>
    <t>'prpp'</t>
  </si>
  <si>
    <t>'phepyr'</t>
  </si>
  <si>
    <t>'control4'</t>
  </si>
  <si>
    <t>'glca-6p'</t>
  </si>
  <si>
    <t>'glcnac'</t>
  </si>
  <si>
    <t>'panto'</t>
  </si>
  <si>
    <t>'hcys'</t>
  </si>
  <si>
    <t>'gly'</t>
  </si>
  <si>
    <t>'ser'</t>
  </si>
  <si>
    <t>'met'</t>
  </si>
  <si>
    <t>'asp'</t>
  </si>
  <si>
    <t>'carb-p'</t>
  </si>
  <si>
    <t>'gluth-r'</t>
  </si>
  <si>
    <t>'gluth-o'</t>
  </si>
  <si>
    <t>'control5'</t>
  </si>
  <si>
    <t>'nadh'</t>
  </si>
  <si>
    <t>'nadph'</t>
  </si>
  <si>
    <t>'fad'</t>
  </si>
  <si>
    <t>'udpglcnac'</t>
  </si>
  <si>
    <t>'gap'</t>
  </si>
  <si>
    <t>'sper'</t>
  </si>
  <si>
    <t>'ppgpp'</t>
  </si>
  <si>
    <t>'acon'</t>
  </si>
  <si>
    <t>'accoa'</t>
  </si>
  <si>
    <t>'dtmp'</t>
  </si>
  <si>
    <t>'dttp'</t>
  </si>
  <si>
    <t>'control6'</t>
  </si>
  <si>
    <t>'g1p'</t>
  </si>
  <si>
    <t>'gal1p'</t>
  </si>
  <si>
    <t>'f1p'</t>
  </si>
  <si>
    <t>'glyc'</t>
  </si>
  <si>
    <t>'glyc3p'</t>
  </si>
  <si>
    <t>'calc'</t>
  </si>
  <si>
    <t>'2licl'</t>
  </si>
  <si>
    <t>'2kcl'</t>
  </si>
  <si>
    <t>'5nacl'</t>
  </si>
  <si>
    <t>'mgcl'</t>
  </si>
  <si>
    <t>'noenz'</t>
  </si>
  <si>
    <t>'control7'</t>
  </si>
  <si>
    <t>'asn'</t>
  </si>
  <si>
    <t>'his'</t>
  </si>
  <si>
    <t>'phe'</t>
  </si>
  <si>
    <t>'leu'</t>
  </si>
  <si>
    <t>'hser'</t>
  </si>
  <si>
    <t>'cys'</t>
  </si>
  <si>
    <t>'shik'</t>
  </si>
  <si>
    <t>'orni'</t>
  </si>
  <si>
    <t>'cystath'</t>
  </si>
  <si>
    <t>'spacer1'</t>
  </si>
  <si>
    <t>'spacer2'</t>
  </si>
  <si>
    <t>'control8'</t>
  </si>
  <si>
    <t>[]</t>
  </si>
  <si>
    <t>'S'</t>
  </si>
  <si>
    <t>'P'</t>
  </si>
  <si>
    <t>'oor'</t>
  </si>
  <si>
    <t>'equ-l'</t>
  </si>
  <si>
    <t>'r2'</t>
  </si>
  <si>
    <t>mean(log2activities_scaled_fitted)</t>
  </si>
  <si>
    <t>std(log2activities_scaled_fitted)</t>
  </si>
  <si>
    <t>'precip'</t>
  </si>
  <si>
    <t>'PRECIP'</t>
  </si>
  <si>
    <t>'calc '</t>
  </si>
  <si>
    <t>'5nacl '</t>
  </si>
  <si>
    <t>'ru5p'</t>
  </si>
  <si>
    <t>'r5p'</t>
  </si>
  <si>
    <t>'e4p'</t>
  </si>
  <si>
    <t>'kdpg'</t>
  </si>
  <si>
    <t>'acp'</t>
  </si>
  <si>
    <t>'coa'</t>
  </si>
  <si>
    <t>'cit'</t>
  </si>
  <si>
    <t>'icit'</t>
  </si>
  <si>
    <t>μ – (.675)σ</t>
  </si>
  <si>
    <t>scoreabs</t>
  </si>
  <si>
    <t>score</t>
  </si>
  <si>
    <t>3xstd</t>
  </si>
  <si>
    <t>enz</t>
  </si>
  <si>
    <t>ADDED FROM ECOCYC (manually)</t>
  </si>
  <si>
    <t>m</t>
  </si>
  <si>
    <t>gene</t>
  </si>
  <si>
    <t>pfkA</t>
  </si>
  <si>
    <t>eno</t>
  </si>
  <si>
    <t>pykF</t>
  </si>
  <si>
    <t>pykA</t>
  </si>
  <si>
    <t>zwf</t>
  </si>
  <si>
    <t>gnd</t>
  </si>
  <si>
    <t>edd</t>
  </si>
  <si>
    <t>eda</t>
  </si>
  <si>
    <t>gltA</t>
  </si>
  <si>
    <t>icd</t>
  </si>
  <si>
    <t>maeA</t>
  </si>
  <si>
    <t>maeB</t>
  </si>
  <si>
    <t>ppc</t>
  </si>
  <si>
    <t>pck</t>
  </si>
  <si>
    <t>pta</t>
  </si>
  <si>
    <t>ackA</t>
  </si>
  <si>
    <t>acs</t>
  </si>
  <si>
    <t>aceA</t>
  </si>
  <si>
    <t>aceB</t>
  </si>
  <si>
    <t>/</t>
  </si>
  <si>
    <t>acP</t>
  </si>
  <si>
    <t>threo-icit</t>
  </si>
  <si>
    <t>3410-37000</t>
  </si>
  <si>
    <t>h2o</t>
  </si>
  <si>
    <t>NADP+</t>
  </si>
  <si>
    <t>hydrogencarbonat</t>
  </si>
  <si>
    <t>coA</t>
  </si>
  <si>
    <t>glyox</t>
  </si>
  <si>
    <t>S3</t>
  </si>
  <si>
    <t>na</t>
  </si>
  <si>
    <r>
      <t>S1 K</t>
    </r>
    <r>
      <rPr>
        <b/>
        <vertAlign val="subscript"/>
        <sz val="11"/>
        <color theme="1"/>
        <rFont val="Calibri"/>
        <family val="2"/>
        <scheme val="minor"/>
      </rPr>
      <t>M</t>
    </r>
    <r>
      <rPr>
        <b/>
        <sz val="11"/>
        <color theme="1"/>
        <rFont val="Calibri"/>
        <family val="2"/>
        <scheme val="minor"/>
      </rPr>
      <t xml:space="preserve"> [uM]</t>
    </r>
  </si>
  <si>
    <r>
      <t>S2 K</t>
    </r>
    <r>
      <rPr>
        <b/>
        <vertAlign val="subscript"/>
        <sz val="11"/>
        <color theme="1"/>
        <rFont val="Calibri"/>
        <family val="2"/>
        <scheme val="minor"/>
      </rPr>
      <t>M</t>
    </r>
    <r>
      <rPr>
        <b/>
        <sz val="11"/>
        <color theme="1"/>
        <rFont val="Calibri"/>
        <family val="2"/>
        <scheme val="minor"/>
      </rPr>
      <t xml:space="preserve"> [uM]</t>
    </r>
  </si>
  <si>
    <r>
      <t>S3 K</t>
    </r>
    <r>
      <rPr>
        <b/>
        <vertAlign val="subscript"/>
        <sz val="11"/>
        <color theme="1"/>
        <rFont val="Calibri"/>
        <family val="2"/>
        <scheme val="minor"/>
      </rPr>
      <t>M</t>
    </r>
    <r>
      <rPr>
        <b/>
        <sz val="11"/>
        <color theme="1"/>
        <rFont val="Calibri"/>
        <family val="2"/>
        <scheme val="minor"/>
      </rPr>
      <t xml:space="preserve"> [uM]</t>
    </r>
  </si>
  <si>
    <r>
      <t>maximum K</t>
    </r>
    <r>
      <rPr>
        <b/>
        <vertAlign val="subscript"/>
        <sz val="11"/>
        <color theme="1"/>
        <rFont val="Calibri"/>
        <family val="2"/>
        <scheme val="minor"/>
      </rPr>
      <t>M</t>
    </r>
    <r>
      <rPr>
        <b/>
        <sz val="11"/>
        <color theme="1"/>
        <rFont val="Calibri"/>
        <family val="2"/>
        <scheme val="minor"/>
      </rPr>
      <t xml:space="preserve"> [uM]</t>
    </r>
  </si>
  <si>
    <t>maximum measured intracellular concentration across studies [mM]</t>
  </si>
  <si>
    <t>Metabolite</t>
  </si>
  <si>
    <t>abbr.</t>
  </si>
  <si>
    <t>max(ALL)</t>
  </si>
  <si>
    <t>max(Bennett)</t>
  </si>
  <si>
    <t>max(Kochanowski)</t>
  </si>
  <si>
    <t>max(Gerosa)</t>
  </si>
  <si>
    <t>extended data in supplementary table 7</t>
  </si>
  <si>
    <r>
      <t>K</t>
    </r>
    <r>
      <rPr>
        <b/>
        <vertAlign val="subscript"/>
        <sz val="11"/>
        <color theme="1"/>
        <rFont val="Calibri"/>
        <family val="2"/>
        <scheme val="minor"/>
      </rPr>
      <t>M</t>
    </r>
    <r>
      <rPr>
        <b/>
        <sz val="11"/>
        <color theme="1"/>
        <rFont val="Calibri"/>
        <family val="2"/>
        <scheme val="minor"/>
      </rPr>
      <t xml:space="preserve"> values for substrates of tested enzymes obtained from the Ecocyc database</t>
    </r>
  </si>
  <si>
    <t>type</t>
  </si>
  <si>
    <t>sum of effectors</t>
  </si>
  <si>
    <t>split</t>
  </si>
  <si>
    <t>Pgi</t>
  </si>
  <si>
    <t>interm</t>
  </si>
  <si>
    <t>FbaA/B</t>
  </si>
  <si>
    <t>Pgl</t>
  </si>
  <si>
    <t>Rpi</t>
  </si>
  <si>
    <t>Rpe</t>
  </si>
  <si>
    <t>TktA/B</t>
  </si>
  <si>
    <t>TalA/B</t>
  </si>
  <si>
    <t>Tpi</t>
  </si>
  <si>
    <t>GapA</t>
  </si>
  <si>
    <t>Pgk</t>
  </si>
  <si>
    <t>Gpm</t>
  </si>
  <si>
    <t>Pdh</t>
  </si>
  <si>
    <t>AcnA/B</t>
  </si>
  <si>
    <t>SucAB</t>
  </si>
  <si>
    <t>SucCD</t>
  </si>
  <si>
    <t>Sdh</t>
  </si>
  <si>
    <t>Fum</t>
  </si>
  <si>
    <t>Mqo</t>
  </si>
  <si>
    <t>Mdh</t>
  </si>
  <si>
    <t>irrev</t>
  </si>
  <si>
    <t>PykF/A</t>
  </si>
  <si>
    <t>Pps</t>
  </si>
  <si>
    <t>other</t>
  </si>
  <si>
    <t>MaeA/B</t>
  </si>
  <si>
    <t>4d</t>
  </si>
  <si>
    <t>Zwf*</t>
  </si>
  <si>
    <t>Enzyme</t>
  </si>
  <si>
    <t>Effectors</t>
  </si>
  <si>
    <t>Mean (log2-fold activity change)</t>
  </si>
  <si>
    <t>Median (log2-fold activity change)</t>
  </si>
  <si>
    <t>Lower quantile (log2-fold activity change)</t>
  </si>
  <si>
    <t>Higher quantile (log2-fold activity change)</t>
  </si>
  <si>
    <t>1st quantile (log2-fold activity change)</t>
  </si>
  <si>
    <t>SCORE abs(1st quantile)</t>
  </si>
  <si>
    <t>hit (score &gt; 1.131)</t>
  </si>
  <si>
    <t>weak (score &gt; 0.565)</t>
  </si>
  <si>
    <t>mode</t>
  </si>
  <si>
    <t>strong effect (score &gt; 2.00)</t>
  </si>
  <si>
    <t>novel?</t>
  </si>
  <si>
    <t>Flag</t>
  </si>
  <si>
    <t>Any flag?</t>
  </si>
  <si>
    <t>ANY (database)</t>
  </si>
  <si>
    <t>ONLY Ecocyc</t>
  </si>
  <si>
    <t>ONLY BRENDA</t>
  </si>
  <si>
    <t>In Ecocyc</t>
  </si>
  <si>
    <t>In BRENDA</t>
  </si>
  <si>
    <t>Ecocyc∩BRENDA</t>
  </si>
  <si>
    <t>In SMRN</t>
  </si>
  <si>
    <t>Alternative reactant?</t>
  </si>
  <si>
    <t>n_ions</t>
  </si>
  <si>
    <t>ions excluded</t>
  </si>
  <si>
    <t>fit function</t>
  </si>
  <si>
    <t>venn id</t>
  </si>
  <si>
    <t>smrn</t>
  </si>
  <si>
    <t>Photometer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</si>
</sst>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8"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9"/>
      <color theme="1"/>
      <name val="Calibri Light"/>
      <family val="2"/>
      <scheme val="major"/>
    </font>
    <font>
      <b/>
      <sz val="11"/>
      <color theme="0" tint="-0.249977111117893"/>
      <name val="Calibri"/>
      <family val="2"/>
      <scheme val="minor"/>
    </font>
    <font>
      <sz val="11"/>
      <color theme="0" tint="-0.249977111117893"/>
      <name val="Calibri"/>
      <family val="2"/>
      <scheme val="minor"/>
    </font>
    <font>
      <sz val="11"/>
      <color rgb="FF000000"/>
      <name val="Calibri"/>
      <family val="2"/>
      <scheme val="minor"/>
    </font>
    <font>
      <b/>
      <sz val="11"/>
      <color rgb="FFFF0000"/>
      <name val="Calibri"/>
      <family val="2"/>
      <scheme val="minor"/>
    </font>
    <font>
      <sz val="9"/>
      <color theme="1"/>
      <name val="Calibri"/>
      <family val="2"/>
      <scheme val="minor"/>
    </font>
    <font>
      <b/>
      <sz val="16"/>
      <color theme="1"/>
      <name val="Calibri"/>
      <family val="2"/>
      <scheme val="minor"/>
    </font>
    <font>
      <sz val="10"/>
      <name val="Arial"/>
      <family val="2"/>
    </font>
    <font>
      <sz val="8"/>
      <name val="Calibri"/>
      <family val="2"/>
      <scheme val="minor"/>
    </font>
    <font>
      <sz val="10"/>
      <color theme="1"/>
      <name val="Arial"/>
      <family val="2"/>
    </font>
    <font>
      <b/>
      <sz val="14"/>
      <color theme="1"/>
      <name val="Calibri"/>
      <family val="2"/>
      <scheme val="minor"/>
    </font>
    <font>
      <b/>
      <sz val="10"/>
      <color theme="1"/>
      <name val="Arial"/>
      <family val="2"/>
    </font>
    <font>
      <sz val="11"/>
      <color rgb="FFFFFF00"/>
      <name val="Calibri"/>
      <family val="2"/>
      <scheme val="minor"/>
    </font>
    <font>
      <b/>
      <sz val="10"/>
      <color theme="0"/>
      <name val="Arial"/>
      <family val="2"/>
    </font>
    <font>
      <b/>
      <sz val="14"/>
      <color theme="0"/>
      <name val="Calibri"/>
      <family val="2"/>
      <scheme val="minor"/>
    </font>
    <font>
      <sz val="11"/>
      <color theme="0" tint="-0.34998626667073579"/>
      <name val="Calibri"/>
      <family val="2"/>
      <scheme val="minor"/>
    </font>
    <font>
      <b/>
      <u/>
      <sz val="11"/>
      <color theme="1"/>
      <name val="Calibri"/>
      <family val="2"/>
      <scheme val="minor"/>
    </font>
    <font>
      <b/>
      <sz val="14"/>
      <color theme="1"/>
      <name val="Arial"/>
      <family val="2"/>
    </font>
    <font>
      <b/>
      <sz val="11"/>
      <color theme="1"/>
      <name val="Arial"/>
      <family val="2"/>
    </font>
    <font>
      <sz val="14"/>
      <color theme="1"/>
      <name val="Arial"/>
      <family val="2"/>
    </font>
    <font>
      <sz val="14"/>
      <color theme="1"/>
      <name val="Calibri"/>
      <family val="2"/>
      <scheme val="minor"/>
    </font>
    <font>
      <b/>
      <sz val="11"/>
      <color rgb="FF000000"/>
      <name val="Calibri"/>
      <family val="2"/>
      <scheme val="minor"/>
    </font>
    <font>
      <b/>
      <sz val="12"/>
      <color theme="0"/>
      <name val="Calibri"/>
      <family val="2"/>
      <scheme val="minor"/>
    </font>
    <font>
      <sz val="12"/>
      <color theme="0"/>
      <name val="Calibri"/>
      <family val="2"/>
      <scheme val="minor"/>
    </font>
    <font>
      <b/>
      <sz val="8"/>
      <color theme="1"/>
      <name val="Calibri"/>
      <family val="2"/>
      <scheme val="minor"/>
    </font>
    <font>
      <b/>
      <sz val="11"/>
      <color theme="2" tint="-0.499984740745262"/>
      <name val="Calibri"/>
      <family val="2"/>
      <scheme val="minor"/>
    </font>
    <font>
      <sz val="8"/>
      <color theme="1"/>
      <name val="Calibri"/>
      <family val="2"/>
      <scheme val="minor"/>
    </font>
    <font>
      <b/>
      <sz val="8"/>
      <color theme="0"/>
      <name val="Calibri"/>
      <family val="2"/>
      <scheme val="minor"/>
    </font>
    <font>
      <b/>
      <vertAlign val="subscript"/>
      <sz val="11"/>
      <color theme="1"/>
      <name val="Calibri"/>
      <family val="2"/>
      <scheme val="minor"/>
    </font>
    <font>
      <b/>
      <sz val="12"/>
      <color theme="1"/>
      <name val="Calibri"/>
      <family val="2"/>
      <scheme val="minor"/>
    </font>
    <font>
      <b/>
      <u/>
      <sz val="11"/>
      <color rgb="FFFFC000"/>
      <name val="Calibri"/>
      <family val="2"/>
      <scheme val="minor"/>
    </font>
    <font>
      <b/>
      <u/>
      <sz val="11"/>
      <color theme="0" tint="-0.34998626667073579"/>
      <name val="Calibri"/>
      <family val="2"/>
      <scheme val="minor"/>
    </font>
    <font>
      <b/>
      <sz val="11"/>
      <color rgb="FFFFC000"/>
      <name val="Calibri"/>
      <family val="2"/>
      <scheme val="minor"/>
    </font>
  </fonts>
  <fills count="29">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7030A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34998626667073579"/>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272">
    <xf numFmtId="0" fontId="0" fillId="0" borderId="0" xfId="0"/>
    <xf numFmtId="0" fontId="0" fillId="5" borderId="0" xfId="0" applyFill="1" applyAlignment="1">
      <alignment horizontal="center"/>
    </xf>
    <xf numFmtId="0" fontId="7" fillId="0" borderId="0" xfId="0" applyFont="1" applyAlignment="1">
      <alignment horizontal="center"/>
    </xf>
    <xf numFmtId="0" fontId="0" fillId="3" borderId="0" xfId="0" applyFill="1"/>
    <xf numFmtId="0" fontId="0" fillId="0" borderId="0" xfId="0" applyAlignment="1">
      <alignment horizontal="center"/>
    </xf>
    <xf numFmtId="0" fontId="0" fillId="4" borderId="0" xfId="0" applyFill="1" applyAlignment="1">
      <alignment horizontal="center"/>
    </xf>
    <xf numFmtId="0" fontId="3" fillId="0" borderId="0" xfId="0" applyFont="1"/>
    <xf numFmtId="0" fontId="0" fillId="0" borderId="0" xfId="0" applyAlignment="1">
      <alignment horizontal="left"/>
    </xf>
    <xf numFmtId="0" fontId="0" fillId="7" borderId="0" xfId="0" applyFill="1" applyAlignment="1">
      <alignment horizontal="center"/>
    </xf>
    <xf numFmtId="0" fontId="0" fillId="8" borderId="0" xfId="0" applyFill="1"/>
    <xf numFmtId="0" fontId="8" fillId="0" borderId="0" xfId="0" applyFont="1"/>
    <xf numFmtId="0" fontId="0" fillId="9" borderId="0" xfId="0" applyFill="1"/>
    <xf numFmtId="0" fontId="0" fillId="0" borderId="0" xfId="0" quotePrefix="1"/>
    <xf numFmtId="0" fontId="0" fillId="10" borderId="0" xfId="0" applyFill="1" applyAlignment="1">
      <alignment horizontal="center"/>
    </xf>
    <xf numFmtId="0" fontId="0" fillId="10" borderId="0" xfId="0" applyFill="1"/>
    <xf numFmtId="0" fontId="3" fillId="0" borderId="0" xfId="0" applyFont="1" applyAlignment="1">
      <alignment horizontal="left"/>
    </xf>
    <xf numFmtId="0" fontId="0" fillId="0" borderId="3" xfId="0" applyBorder="1"/>
    <xf numFmtId="0" fontId="4" fillId="11" borderId="0" xfId="0" applyFont="1" applyFill="1"/>
    <xf numFmtId="0" fontId="1" fillId="11" borderId="0" xfId="0" applyFont="1" applyFill="1"/>
    <xf numFmtId="0" fontId="0" fillId="11" borderId="0" xfId="0" applyFill="1"/>
    <xf numFmtId="0" fontId="0" fillId="12" borderId="0" xfId="0" applyFill="1"/>
    <xf numFmtId="0" fontId="3" fillId="2" borderId="8" xfId="0" applyFont="1" applyFill="1" applyBorder="1" applyAlignment="1">
      <alignment horizontal="right"/>
    </xf>
    <xf numFmtId="0" fontId="3" fillId="8" borderId="9" xfId="0" applyFont="1" applyFill="1" applyBorder="1" applyAlignment="1">
      <alignment horizontal="right"/>
    </xf>
    <xf numFmtId="0" fontId="3" fillId="2" borderId="9" xfId="0" applyFont="1" applyFill="1" applyBorder="1" applyAlignment="1">
      <alignment horizontal="right"/>
    </xf>
    <xf numFmtId="0" fontId="3" fillId="13" borderId="10" xfId="0" applyFont="1" applyFill="1" applyBorder="1" applyAlignment="1">
      <alignment horizontal="right"/>
    </xf>
    <xf numFmtId="0" fontId="3" fillId="0" borderId="3" xfId="0" applyFont="1" applyBorder="1" applyAlignment="1">
      <alignment horizontal="center"/>
    </xf>
    <xf numFmtId="0" fontId="3" fillId="0" borderId="0" xfId="0" applyFont="1" applyAlignment="1">
      <alignment horizontal="center"/>
    </xf>
    <xf numFmtId="0" fontId="0" fillId="14" borderId="0" xfId="0" applyFill="1" applyAlignment="1">
      <alignment horizontal="center"/>
    </xf>
    <xf numFmtId="0" fontId="0" fillId="4" borderId="0" xfId="0" applyFill="1" applyAlignment="1">
      <alignment horizontal="left"/>
    </xf>
    <xf numFmtId="0" fontId="0" fillId="4" borderId="0" xfId="0" applyFill="1"/>
    <xf numFmtId="0" fontId="0" fillId="6" borderId="0" xfId="0" applyFill="1" applyAlignment="1">
      <alignment horizontal="center"/>
    </xf>
    <xf numFmtId="0" fontId="0" fillId="15" borderId="0" xfId="0" applyFill="1" applyAlignment="1">
      <alignment horizontal="left"/>
    </xf>
    <xf numFmtId="0" fontId="0" fillId="15" borderId="0" xfId="0" applyFill="1" applyAlignment="1">
      <alignment horizontal="center"/>
    </xf>
    <xf numFmtId="0" fontId="0" fillId="9" borderId="0" xfId="0" applyFill="1" applyAlignment="1">
      <alignment horizontal="center"/>
    </xf>
    <xf numFmtId="0" fontId="0" fillId="8" borderId="0" xfId="0" applyFill="1" applyAlignment="1">
      <alignment horizontal="center"/>
    </xf>
    <xf numFmtId="0" fontId="0" fillId="5" borderId="0" xfId="0" applyFill="1"/>
    <xf numFmtId="0" fontId="0" fillId="7" borderId="0" xfId="0" applyFill="1"/>
    <xf numFmtId="0" fontId="0" fillId="15" borderId="0" xfId="0" applyFill="1"/>
    <xf numFmtId="0" fontId="9" fillId="8" borderId="0" xfId="0" applyFont="1" applyFill="1" applyAlignment="1">
      <alignment horizontal="center"/>
    </xf>
    <xf numFmtId="0" fontId="2" fillId="8" borderId="0" xfId="0" applyFont="1" applyFill="1" applyAlignment="1">
      <alignment horizontal="center"/>
    </xf>
    <xf numFmtId="0" fontId="0" fillId="5" borderId="0" xfId="0" applyFill="1" applyAlignment="1">
      <alignment horizontal="left"/>
    </xf>
    <xf numFmtId="0" fontId="0" fillId="7" borderId="0" xfId="0" applyFill="1" applyAlignment="1">
      <alignment horizontal="left"/>
    </xf>
    <xf numFmtId="0" fontId="0" fillId="12" borderId="0" xfId="0" applyFill="1" applyAlignment="1">
      <alignment horizontal="center"/>
    </xf>
    <xf numFmtId="0" fontId="0" fillId="14" borderId="0" xfId="0" applyFill="1"/>
    <xf numFmtId="0" fontId="0" fillId="16" borderId="0" xfId="0" applyFill="1" applyAlignment="1">
      <alignment horizontal="center"/>
    </xf>
    <xf numFmtId="0" fontId="0" fillId="17" borderId="0" xfId="0" applyFill="1" applyAlignment="1">
      <alignment horizontal="center"/>
    </xf>
    <xf numFmtId="0" fontId="0" fillId="17" borderId="0" xfId="0" applyFill="1"/>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6" xfId="0" applyBorder="1" applyAlignment="1">
      <alignment horizontal="left"/>
    </xf>
    <xf numFmtId="0" fontId="14" fillId="0" borderId="0" xfId="0" applyFont="1"/>
    <xf numFmtId="0" fontId="15" fillId="0" borderId="0" xfId="0" applyFont="1"/>
    <xf numFmtId="0" fontId="11" fillId="0" borderId="0" xfId="0" applyFont="1"/>
    <xf numFmtId="0" fontId="0" fillId="2" borderId="0" xfId="0" applyFill="1" applyAlignment="1">
      <alignment horizontal="center"/>
    </xf>
    <xf numFmtId="0" fontId="3" fillId="6" borderId="0" xfId="0" applyFont="1" applyFill="1" applyAlignment="1">
      <alignment horizontal="center"/>
    </xf>
    <xf numFmtId="0" fontId="4" fillId="0" borderId="0" xfId="0" applyFont="1"/>
    <xf numFmtId="0" fontId="19" fillId="0" borderId="0" xfId="0" applyFont="1"/>
    <xf numFmtId="0" fontId="17" fillId="0" borderId="0" xfId="0"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5" xfId="0" applyFill="1"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2" borderId="15" xfId="0" applyFill="1" applyBorder="1" applyAlignment="1">
      <alignment horizontal="center"/>
    </xf>
    <xf numFmtId="0" fontId="0" fillId="12" borderId="15" xfId="0" applyFill="1" applyBorder="1" applyAlignment="1">
      <alignment horizontal="center"/>
    </xf>
    <xf numFmtId="0" fontId="0" fillId="8" borderId="15" xfId="0" applyFill="1" applyBorder="1" applyAlignment="1">
      <alignment horizontal="center"/>
    </xf>
    <xf numFmtId="0" fontId="0" fillId="6" borderId="15" xfId="0" applyFill="1" applyBorder="1" applyAlignment="1">
      <alignment horizontal="center"/>
    </xf>
    <xf numFmtId="0" fontId="0" fillId="10" borderId="17" xfId="0" applyFill="1" applyBorder="1" applyAlignment="1">
      <alignment horizontal="center"/>
    </xf>
    <xf numFmtId="0" fontId="0" fillId="10" borderId="18"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4" fillId="11" borderId="17" xfId="0" applyFont="1" applyFill="1" applyBorder="1" applyAlignment="1">
      <alignment horizontal="center"/>
    </xf>
    <xf numFmtId="0" fontId="4" fillId="11" borderId="18" xfId="0" applyFont="1" applyFill="1" applyBorder="1" applyAlignment="1">
      <alignment horizontal="center"/>
    </xf>
    <xf numFmtId="0" fontId="4" fillId="0" borderId="0" xfId="0" applyFont="1" applyAlignment="1">
      <alignment horizontal="center"/>
    </xf>
    <xf numFmtId="0" fontId="1" fillId="10"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0" borderId="11" xfId="0" applyFont="1" applyBorder="1" applyAlignment="1">
      <alignment horizontal="left"/>
    </xf>
    <xf numFmtId="0" fontId="20" fillId="0" borderId="0" xfId="0" applyFont="1" applyAlignment="1">
      <alignment horizontal="center"/>
    </xf>
    <xf numFmtId="0" fontId="20" fillId="0" borderId="0" xfId="0" applyFont="1"/>
    <xf numFmtId="0" fontId="4" fillId="11" borderId="0" xfId="0" applyFont="1" applyFill="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4" fillId="11" borderId="15" xfId="0" applyFont="1" applyFill="1" applyBorder="1" applyAlignment="1">
      <alignment horizontal="center"/>
    </xf>
    <xf numFmtId="0" fontId="4" fillId="2" borderId="0" xfId="0" applyFont="1" applyFill="1" applyAlignment="1">
      <alignment horizontal="center"/>
    </xf>
    <xf numFmtId="0" fontId="4" fillId="10" borderId="0" xfId="0" applyFont="1" applyFill="1" applyAlignment="1">
      <alignment horizontal="center"/>
    </xf>
    <xf numFmtId="0" fontId="3" fillId="0" borderId="14" xfId="0" applyFont="1" applyBorder="1" applyAlignment="1">
      <alignment horizontal="left"/>
    </xf>
    <xf numFmtId="0" fontId="3" fillId="0" borderId="16" xfId="0" applyFont="1" applyBorder="1" applyAlignment="1">
      <alignment horizontal="left"/>
    </xf>
    <xf numFmtId="0" fontId="6" fillId="0" borderId="14" xfId="0" applyFont="1" applyBorder="1" applyAlignment="1">
      <alignment horizontal="left"/>
    </xf>
    <xf numFmtId="0" fontId="6" fillId="0" borderId="16" xfId="0" applyFont="1" applyBorder="1" applyAlignment="1">
      <alignment horizontal="left"/>
    </xf>
    <xf numFmtId="0" fontId="1" fillId="0" borderId="0" xfId="0" applyFont="1" applyAlignment="1">
      <alignment horizontal="left"/>
    </xf>
    <xf numFmtId="0" fontId="0" fillId="8" borderId="18" xfId="0" applyFill="1" applyBorder="1" applyAlignment="1">
      <alignment horizontal="center"/>
    </xf>
    <xf numFmtId="0" fontId="3" fillId="2" borderId="8" xfId="0" applyFont="1" applyFill="1" applyBorder="1" applyAlignment="1">
      <alignment horizontal="center"/>
    </xf>
    <xf numFmtId="0" fontId="1" fillId="10" borderId="9" xfId="0" applyFont="1" applyFill="1" applyBorder="1" applyAlignment="1">
      <alignment horizontal="center"/>
    </xf>
    <xf numFmtId="0" fontId="1" fillId="11" borderId="10" xfId="0" applyFont="1" applyFill="1" applyBorder="1" applyAlignment="1">
      <alignment horizontal="center"/>
    </xf>
    <xf numFmtId="0" fontId="3" fillId="8" borderId="9" xfId="0" applyFont="1" applyFill="1" applyBorder="1" applyAlignment="1">
      <alignment horizontal="center"/>
    </xf>
    <xf numFmtId="0" fontId="3" fillId="14" borderId="9" xfId="0" applyFont="1" applyFill="1" applyBorder="1" applyAlignment="1">
      <alignment horizontal="center"/>
    </xf>
    <xf numFmtId="0" fontId="3" fillId="14" borderId="10" xfId="0" applyFont="1" applyFill="1" applyBorder="1" applyAlignment="1">
      <alignment horizontal="center"/>
    </xf>
    <xf numFmtId="0" fontId="3" fillId="8" borderId="8"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0" borderId="10" xfId="0" applyFont="1" applyFill="1" applyBorder="1" applyAlignment="1">
      <alignment horizontal="center"/>
    </xf>
    <xf numFmtId="0" fontId="3" fillId="8" borderId="10" xfId="0" applyFont="1" applyFill="1" applyBorder="1" applyAlignment="1">
      <alignment horizontal="center"/>
    </xf>
    <xf numFmtId="0" fontId="20" fillId="0" borderId="15"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center"/>
    </xf>
    <xf numFmtId="0" fontId="3" fillId="12" borderId="10" xfId="0" applyFont="1" applyFill="1" applyBorder="1" applyAlignment="1">
      <alignment horizontal="center"/>
    </xf>
    <xf numFmtId="0" fontId="3" fillId="2" borderId="0" xfId="0" applyFont="1" applyFill="1" applyAlignment="1">
      <alignment horizontal="center"/>
    </xf>
    <xf numFmtId="0" fontId="3" fillId="8" borderId="0" xfId="0" applyFont="1" applyFill="1" applyAlignment="1">
      <alignment horizontal="center"/>
    </xf>
    <xf numFmtId="0" fontId="3" fillId="14"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21" fillId="0" borderId="0" xfId="0" applyFont="1" applyAlignment="1">
      <alignment horizontal="center"/>
    </xf>
    <xf numFmtId="0" fontId="5" fillId="0" borderId="3" xfId="0" applyFont="1" applyBorder="1" applyAlignment="1">
      <alignment horizontal="left"/>
    </xf>
    <xf numFmtId="0" fontId="2" fillId="0" borderId="0" xfId="0" applyFont="1"/>
    <xf numFmtId="0" fontId="5" fillId="0" borderId="0" xfId="0" applyFont="1" applyAlignment="1">
      <alignment horizontal="left"/>
    </xf>
    <xf numFmtId="0" fontId="0" fillId="0" borderId="0" xfId="0" applyAlignment="1">
      <alignment horizontal="right"/>
    </xf>
    <xf numFmtId="0" fontId="5" fillId="0" borderId="0" xfId="0" applyFont="1" applyAlignment="1">
      <alignment horizontal="right"/>
    </xf>
    <xf numFmtId="0" fontId="5" fillId="0" borderId="1" xfId="0" applyFont="1" applyBorder="1" applyAlignment="1">
      <alignment horizontal="left"/>
    </xf>
    <xf numFmtId="0" fontId="5" fillId="0" borderId="3" xfId="0" applyFont="1" applyBorder="1" applyAlignment="1">
      <alignment horizontal="center"/>
    </xf>
    <xf numFmtId="0" fontId="5" fillId="0" borderId="2"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3" fillId="0" borderId="3" xfId="0" applyFont="1" applyBorder="1"/>
    <xf numFmtId="0" fontId="10" fillId="0" borderId="3" xfId="0" applyFont="1" applyBorder="1"/>
    <xf numFmtId="0" fontId="16" fillId="0" borderId="3" xfId="0" applyFont="1" applyBorder="1" applyAlignment="1">
      <alignment horizontal="left"/>
    </xf>
    <xf numFmtId="0" fontId="16" fillId="0" borderId="0" xfId="0" applyFont="1"/>
    <xf numFmtId="0" fontId="14" fillId="0" borderId="0" xfId="0" applyFont="1" applyAlignment="1">
      <alignment horizontal="left"/>
    </xf>
    <xf numFmtId="0" fontId="14" fillId="0" borderId="0" xfId="0" applyFont="1" applyAlignment="1">
      <alignment horizontal="center"/>
    </xf>
    <xf numFmtId="0" fontId="0" fillId="0" borderId="19" xfId="0" applyBorder="1"/>
    <xf numFmtId="0" fontId="3" fillId="0" borderId="19" xfId="0" applyFont="1" applyBorder="1" applyAlignment="1">
      <alignment horizontal="center"/>
    </xf>
    <xf numFmtId="0" fontId="22" fillId="0" borderId="19" xfId="0" applyFont="1" applyBorder="1"/>
    <xf numFmtId="0" fontId="22" fillId="0" borderId="19" xfId="0" applyFont="1" applyBorder="1" applyAlignment="1">
      <alignment horizontal="center"/>
    </xf>
    <xf numFmtId="0" fontId="24" fillId="0" borderId="19" xfId="0" applyFont="1" applyBorder="1"/>
    <xf numFmtId="0" fontId="25" fillId="0" borderId="0" xfId="0" applyFont="1"/>
    <xf numFmtId="49" fontId="23" fillId="0" borderId="19" xfId="0" applyNumberFormat="1" applyFont="1" applyBorder="1" applyAlignment="1">
      <alignment horizontal="center"/>
    </xf>
    <xf numFmtId="0" fontId="23" fillId="0" borderId="0" xfId="0" applyFont="1" applyAlignment="1">
      <alignment horizontal="center"/>
    </xf>
    <xf numFmtId="0" fontId="3" fillId="0" borderId="19" xfId="0" applyFont="1" applyBorder="1"/>
    <xf numFmtId="0" fontId="3" fillId="17" borderId="19" xfId="0" applyFont="1" applyFill="1" applyBorder="1"/>
    <xf numFmtId="0" fontId="0" fillId="0" borderId="19" xfId="0" applyBorder="1" applyAlignment="1">
      <alignment horizontal="center"/>
    </xf>
    <xf numFmtId="0" fontId="0" fillId="17" borderId="19" xfId="0" applyFill="1" applyBorder="1" applyAlignment="1">
      <alignment horizontal="center"/>
    </xf>
    <xf numFmtId="0" fontId="0" fillId="3" borderId="19" xfId="0" applyFill="1" applyBorder="1" applyAlignment="1">
      <alignment horizontal="center"/>
    </xf>
    <xf numFmtId="0" fontId="1" fillId="18" borderId="0" xfId="0" applyFont="1" applyFill="1" applyAlignment="1">
      <alignment horizontal="center"/>
    </xf>
    <xf numFmtId="0" fontId="26" fillId="0" borderId="19" xfId="0" applyFont="1" applyBorder="1"/>
    <xf numFmtId="0" fontId="1" fillId="18" borderId="19" xfId="0" applyFont="1" applyFill="1" applyBorder="1" applyAlignment="1">
      <alignment horizontal="center"/>
    </xf>
    <xf numFmtId="0" fontId="3" fillId="0" borderId="20" xfId="0" applyFont="1" applyBorder="1"/>
    <xf numFmtId="0" fontId="0" fillId="0" borderId="20" xfId="0" applyBorder="1" applyAlignment="1">
      <alignment horizontal="center"/>
    </xf>
    <xf numFmtId="0" fontId="0" fillId="17" borderId="20" xfId="0" applyFill="1" applyBorder="1" applyAlignment="1">
      <alignment horizontal="center"/>
    </xf>
    <xf numFmtId="0" fontId="0" fillId="3" borderId="20" xfId="0" applyFill="1" applyBorder="1" applyAlignment="1">
      <alignment horizontal="center"/>
    </xf>
    <xf numFmtId="0" fontId="0" fillId="0" borderId="20" xfId="0" applyBorder="1"/>
    <xf numFmtId="0" fontId="1" fillId="0" borderId="20" xfId="0" applyFont="1" applyBorder="1" applyAlignment="1">
      <alignment horizontal="center"/>
    </xf>
    <xf numFmtId="0" fontId="0" fillId="3" borderId="20" xfId="0" applyFill="1" applyBorder="1"/>
    <xf numFmtId="0" fontId="0" fillId="3" borderId="19" xfId="0" applyFill="1" applyBorder="1"/>
    <xf numFmtId="0" fontId="3" fillId="8" borderId="0" xfId="0" applyFont="1" applyFill="1"/>
    <xf numFmtId="0" fontId="1" fillId="8" borderId="0" xfId="0" applyFont="1" applyFill="1" applyAlignment="1">
      <alignment horizontal="center"/>
    </xf>
    <xf numFmtId="0" fontId="1" fillId="10" borderId="20" xfId="0" applyFont="1" applyFill="1" applyBorder="1" applyAlignment="1">
      <alignment horizontal="center"/>
    </xf>
    <xf numFmtId="0" fontId="1" fillId="10" borderId="19" xfId="0" applyFont="1" applyFill="1" applyBorder="1" applyAlignment="1">
      <alignment horizontal="center"/>
    </xf>
    <xf numFmtId="0" fontId="3" fillId="8" borderId="19" xfId="0" applyFont="1" applyFill="1" applyBorder="1"/>
    <xf numFmtId="0" fontId="1" fillId="0" borderId="19" xfId="0" applyFont="1" applyBorder="1" applyAlignment="1">
      <alignment horizontal="center"/>
    </xf>
    <xf numFmtId="0" fontId="3" fillId="0" borderId="19" xfId="0" applyFont="1" applyBorder="1" applyAlignment="1">
      <alignment horizontal="left"/>
    </xf>
    <xf numFmtId="0" fontId="3" fillId="14" borderId="19" xfId="0" applyFont="1" applyFill="1" applyBorder="1" applyAlignment="1">
      <alignment horizontal="left"/>
    </xf>
    <xf numFmtId="0" fontId="3" fillId="0" borderId="21" xfId="0" applyFont="1" applyBorder="1" applyAlignment="1">
      <alignment horizontal="left"/>
    </xf>
    <xf numFmtId="0" fontId="0" fillId="14" borderId="19" xfId="0" applyFill="1" applyBorder="1" applyAlignment="1">
      <alignment horizontal="center"/>
    </xf>
    <xf numFmtId="0" fontId="3" fillId="14" borderId="0" xfId="0" applyFont="1" applyFill="1" applyAlignment="1">
      <alignment horizontal="left"/>
    </xf>
    <xf numFmtId="0" fontId="3" fillId="4" borderId="0" xfId="0" applyFont="1" applyFill="1" applyAlignment="1">
      <alignment horizontal="center"/>
    </xf>
    <xf numFmtId="0" fontId="3" fillId="19" borderId="0" xfId="0" applyFont="1" applyFill="1" applyAlignment="1">
      <alignment horizontal="center"/>
    </xf>
    <xf numFmtId="0" fontId="3" fillId="20" borderId="0" xfId="0" applyFont="1" applyFill="1" applyAlignment="1">
      <alignment horizontal="center"/>
    </xf>
    <xf numFmtId="0" fontId="27" fillId="21" borderId="19" xfId="0" applyFont="1" applyFill="1" applyBorder="1" applyAlignment="1">
      <alignment horizontal="center"/>
    </xf>
    <xf numFmtId="0" fontId="3" fillId="14" borderId="19" xfId="0" applyFont="1" applyFill="1" applyBorder="1"/>
    <xf numFmtId="0" fontId="28" fillId="11" borderId="19" xfId="0" applyFont="1" applyFill="1" applyBorder="1" applyAlignment="1">
      <alignment horizontal="center"/>
    </xf>
    <xf numFmtId="0" fontId="27" fillId="11" borderId="19" xfId="0" applyFont="1" applyFill="1" applyBorder="1" applyAlignment="1">
      <alignment horizontal="center"/>
    </xf>
    <xf numFmtId="0" fontId="28" fillId="0" borderId="19" xfId="0" applyFont="1" applyBorder="1" applyAlignment="1">
      <alignment horizontal="center"/>
    </xf>
    <xf numFmtId="0" fontId="0" fillId="21" borderId="0" xfId="0" applyFill="1"/>
    <xf numFmtId="0" fontId="1" fillId="21" borderId="0" xfId="0" applyFont="1" applyFill="1" applyAlignment="1">
      <alignment horizontal="center"/>
    </xf>
    <xf numFmtId="0" fontId="29" fillId="12" borderId="19" xfId="0" applyFont="1" applyFill="1" applyBorder="1" applyAlignment="1">
      <alignment horizontal="center"/>
    </xf>
    <xf numFmtId="0" fontId="30" fillId="14" borderId="19" xfId="0" applyFont="1" applyFill="1" applyBorder="1" applyAlignment="1">
      <alignment horizontal="center"/>
    </xf>
    <xf numFmtId="0" fontId="31" fillId="22" borderId="19" xfId="0" applyFont="1" applyFill="1" applyBorder="1" applyAlignment="1">
      <alignment horizontal="center"/>
    </xf>
    <xf numFmtId="0" fontId="1" fillId="17" borderId="19" xfId="0" applyFont="1" applyFill="1" applyBorder="1" applyAlignment="1">
      <alignment horizontal="center"/>
    </xf>
    <xf numFmtId="0" fontId="31" fillId="0" borderId="19" xfId="0" applyFont="1" applyBorder="1" applyAlignment="1">
      <alignment horizontal="center"/>
    </xf>
    <xf numFmtId="0" fontId="0" fillId="6" borderId="19" xfId="0" applyFill="1" applyBorder="1"/>
    <xf numFmtId="0" fontId="30" fillId="15" borderId="19" xfId="0" applyFont="1" applyFill="1" applyBorder="1" applyAlignment="1">
      <alignment horizontal="center"/>
    </xf>
    <xf numFmtId="11" fontId="32" fillId="23" borderId="19" xfId="0" applyNumberFormat="1" applyFont="1" applyFill="1" applyBorder="1" applyAlignment="1">
      <alignment horizontal="center"/>
    </xf>
    <xf numFmtId="0" fontId="3" fillId="10" borderId="19" xfId="0" applyFont="1" applyFill="1" applyBorder="1"/>
    <xf numFmtId="0" fontId="3" fillId="9" borderId="19" xfId="0" applyFont="1" applyFill="1" applyBorder="1"/>
    <xf numFmtId="0" fontId="0" fillId="0" borderId="1"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xf numFmtId="0" fontId="1" fillId="6" borderId="19" xfId="0" applyFont="1" applyFill="1" applyBorder="1" applyAlignment="1">
      <alignment horizontal="center"/>
    </xf>
    <xf numFmtId="0" fontId="31" fillId="6" borderId="19" xfId="0" applyFont="1" applyFill="1" applyBorder="1" applyAlignment="1">
      <alignment horizontal="center"/>
    </xf>
    <xf numFmtId="0" fontId="1" fillId="21" borderId="19" xfId="0" applyFont="1" applyFill="1" applyBorder="1" applyAlignment="1">
      <alignment horizontal="center"/>
    </xf>
    <xf numFmtId="0" fontId="31" fillId="6" borderId="19" xfId="0" applyFont="1" applyFill="1" applyBorder="1" applyAlignment="1">
      <alignment horizontal="left"/>
    </xf>
    <xf numFmtId="11" fontId="31" fillId="2" borderId="19" xfId="0" applyNumberFormat="1" applyFont="1" applyFill="1" applyBorder="1" applyAlignment="1">
      <alignment horizontal="center"/>
    </xf>
    <xf numFmtId="0" fontId="26" fillId="0" borderId="0" xfId="0" applyFont="1"/>
    <xf numFmtId="0" fontId="0" fillId="24" borderId="0" xfId="0" applyFill="1"/>
    <xf numFmtId="0" fontId="0" fillId="6" borderId="0" xfId="0" applyFill="1"/>
    <xf numFmtId="0" fontId="25" fillId="0" borderId="0" xfId="0" applyFont="1" applyAlignment="1">
      <alignment horizontal="center"/>
    </xf>
    <xf numFmtId="0" fontId="0" fillId="25" borderId="0" xfId="0" applyFill="1" applyAlignment="1">
      <alignment horizontal="center"/>
    </xf>
    <xf numFmtId="0" fontId="0" fillId="0" borderId="0" xfId="0" applyBorder="1"/>
    <xf numFmtId="0" fontId="0" fillId="0" borderId="0" xfId="0" applyBorder="1" applyAlignment="1">
      <alignment horizontal="right"/>
    </xf>
    <xf numFmtId="17" fontId="0" fillId="0" borderId="0" xfId="0" applyNumberFormat="1" applyBorder="1"/>
    <xf numFmtId="0" fontId="1" fillId="0" borderId="0" xfId="0" applyFont="1" applyFill="1"/>
    <xf numFmtId="0" fontId="0" fillId="0" borderId="0" xfId="0" applyFill="1"/>
    <xf numFmtId="0" fontId="4" fillId="0" borderId="0" xfId="0" applyFont="1" applyFill="1"/>
    <xf numFmtId="0" fontId="3" fillId="21" borderId="0" xfId="0" applyFont="1" applyFill="1" applyAlignment="1">
      <alignment horizontal="left"/>
    </xf>
    <xf numFmtId="0" fontId="1" fillId="0" borderId="0" xfId="0" applyFont="1" applyFill="1" applyAlignment="1">
      <alignment horizontal="center"/>
    </xf>
    <xf numFmtId="0" fontId="0" fillId="2" borderId="0" xfId="0" applyFill="1"/>
    <xf numFmtId="0" fontId="0" fillId="0" borderId="0" xfId="0" applyFont="1"/>
    <xf numFmtId="0" fontId="3" fillId="0" borderId="2" xfId="0" applyFont="1" applyBorder="1" applyAlignment="1">
      <alignment horizontal="left"/>
    </xf>
    <xf numFmtId="0" fontId="3" fillId="0" borderId="21" xfId="0" applyFont="1" applyBorder="1" applyAlignment="1">
      <alignment horizontal="center"/>
    </xf>
    <xf numFmtId="0" fontId="3" fillId="8" borderId="4" xfId="0" applyFont="1" applyFill="1" applyBorder="1" applyAlignment="1">
      <alignment horizontal="center"/>
    </xf>
    <xf numFmtId="164" fontId="3" fillId="8" borderId="6" xfId="0" applyNumberFormat="1" applyFont="1" applyFill="1" applyBorder="1" applyAlignment="1">
      <alignment horizontal="center"/>
    </xf>
    <xf numFmtId="164" fontId="9" fillId="8" borderId="6" xfId="0" applyNumberFormat="1" applyFont="1" applyFill="1" applyBorder="1" applyAlignment="1">
      <alignment horizontal="center"/>
    </xf>
    <xf numFmtId="164" fontId="3" fillId="14" borderId="6" xfId="0" applyNumberFormat="1" applyFont="1" applyFill="1" applyBorder="1" applyAlignment="1">
      <alignment horizontal="center"/>
    </xf>
    <xf numFmtId="0" fontId="3" fillId="14" borderId="6" xfId="0" applyFont="1" applyFill="1" applyBorder="1" applyAlignment="1">
      <alignment horizontal="center"/>
    </xf>
    <xf numFmtId="0" fontId="0" fillId="28" borderId="0" xfId="0" applyFill="1"/>
    <xf numFmtId="0" fontId="0" fillId="28" borderId="0" xfId="0" applyFill="1" applyAlignment="1">
      <alignment horizontal="center"/>
    </xf>
    <xf numFmtId="0" fontId="3" fillId="28" borderId="6" xfId="0" applyFont="1" applyFill="1" applyBorder="1" applyAlignment="1">
      <alignment horizontal="center"/>
    </xf>
    <xf numFmtId="164" fontId="0" fillId="14" borderId="6" xfId="0" applyNumberFormat="1" applyFill="1" applyBorder="1" applyAlignment="1">
      <alignment horizontal="center"/>
    </xf>
    <xf numFmtId="0" fontId="0" fillId="0" borderId="3" xfId="0" applyBorder="1" applyAlignment="1">
      <alignment horizontal="center"/>
    </xf>
    <xf numFmtId="0" fontId="3" fillId="14" borderId="4" xfId="0" applyFont="1" applyFill="1" applyBorder="1" applyAlignment="1">
      <alignment horizontal="center"/>
    </xf>
    <xf numFmtId="164" fontId="0" fillId="14" borderId="3" xfId="0" applyNumberFormat="1" applyFill="1" applyBorder="1" applyAlignment="1">
      <alignment horizontal="center"/>
    </xf>
    <xf numFmtId="0" fontId="0" fillId="14" borderId="3" xfId="0" applyFill="1" applyBorder="1"/>
    <xf numFmtId="0" fontId="34" fillId="8" borderId="25" xfId="0" applyFont="1" applyFill="1" applyBorder="1" applyAlignment="1">
      <alignment vertical="center"/>
    </xf>
    <xf numFmtId="0" fontId="34" fillId="8" borderId="22" xfId="0" applyFont="1" applyFill="1" applyBorder="1" applyAlignment="1">
      <alignment vertical="center"/>
    </xf>
    <xf numFmtId="0" fontId="34" fillId="8" borderId="6" xfId="0" applyFont="1" applyFill="1" applyBorder="1" applyAlignment="1">
      <alignment vertical="center"/>
    </xf>
    <xf numFmtId="0" fontId="34" fillId="8" borderId="7" xfId="0" applyFont="1" applyFill="1" applyBorder="1" applyAlignment="1">
      <alignment vertical="center"/>
    </xf>
    <xf numFmtId="0" fontId="0" fillId="0" borderId="19" xfId="0" applyFont="1" applyFill="1" applyBorder="1" applyAlignment="1">
      <alignment horizontal="left"/>
    </xf>
    <xf numFmtId="0" fontId="0" fillId="0" borderId="19" xfId="0" applyFont="1" applyFill="1" applyBorder="1" applyAlignment="1">
      <alignment horizontal="center"/>
    </xf>
    <xf numFmtId="0" fontId="3" fillId="0" borderId="19" xfId="0" applyFont="1" applyFill="1" applyBorder="1" applyAlignment="1">
      <alignment horizontal="center"/>
    </xf>
    <xf numFmtId="0" fontId="3" fillId="3" borderId="19" xfId="0" applyFont="1" applyFill="1" applyBorder="1" applyAlignment="1">
      <alignment horizontal="center"/>
    </xf>
    <xf numFmtId="0" fontId="0" fillId="0" borderId="19" xfId="0" applyFont="1" applyFill="1" applyBorder="1" applyAlignment="1">
      <alignment horizontal="left" vertical="top" wrapText="1"/>
    </xf>
    <xf numFmtId="0" fontId="3" fillId="0" borderId="19" xfId="0" applyFont="1" applyFill="1" applyBorder="1" applyAlignment="1">
      <alignment horizontal="left"/>
    </xf>
    <xf numFmtId="0" fontId="34" fillId="8" borderId="0" xfId="0" applyFont="1" applyFill="1" applyBorder="1" applyAlignment="1">
      <alignment vertical="center"/>
    </xf>
    <xf numFmtId="0" fontId="3" fillId="0" borderId="5" xfId="0" applyFont="1" applyBorder="1" applyAlignment="1">
      <alignment horizontal="center"/>
    </xf>
    <xf numFmtId="164" fontId="0" fillId="14" borderId="0" xfId="0" applyNumberFormat="1" applyFill="1" applyBorder="1" applyAlignment="1">
      <alignment horizontal="center"/>
    </xf>
    <xf numFmtId="164" fontId="2" fillId="7" borderId="0" xfId="0" applyNumberFormat="1" applyFont="1" applyFill="1" applyBorder="1" applyAlignment="1">
      <alignment horizontal="center"/>
    </xf>
    <xf numFmtId="164" fontId="0" fillId="26" borderId="7" xfId="0" applyNumberFormat="1" applyFill="1" applyBorder="1" applyAlignment="1">
      <alignment horizontal="center"/>
    </xf>
    <xf numFmtId="164" fontId="0" fillId="27" borderId="0" xfId="0" applyNumberFormat="1" applyFill="1" applyBorder="1" applyAlignment="1">
      <alignment horizontal="center"/>
    </xf>
    <xf numFmtId="164" fontId="0" fillId="7" borderId="0" xfId="0" applyNumberFormat="1" applyFill="1" applyBorder="1" applyAlignment="1">
      <alignment horizontal="center"/>
    </xf>
    <xf numFmtId="164" fontId="20" fillId="7" borderId="0" xfId="0" applyNumberFormat="1" applyFont="1" applyFill="1" applyBorder="1" applyAlignment="1">
      <alignment horizontal="center"/>
    </xf>
    <xf numFmtId="164" fontId="0" fillId="14" borderId="7" xfId="0" applyNumberFormat="1" applyFill="1" applyBorder="1"/>
    <xf numFmtId="164" fontId="2" fillId="26" borderId="7" xfId="0" applyNumberFormat="1" applyFont="1" applyFill="1" applyBorder="1" applyAlignment="1">
      <alignment horizontal="center"/>
    </xf>
    <xf numFmtId="0" fontId="0" fillId="14" borderId="0" xfId="0" applyFill="1" applyBorder="1"/>
    <xf numFmtId="164" fontId="0" fillId="28" borderId="0" xfId="0" applyNumberFormat="1" applyFill="1" applyBorder="1" applyAlignment="1">
      <alignment horizontal="center"/>
    </xf>
    <xf numFmtId="0" fontId="0" fillId="28" borderId="0" xfId="0" applyFill="1" applyBorder="1"/>
    <xf numFmtId="164" fontId="0" fillId="28" borderId="7" xfId="0" applyNumberFormat="1" applyFill="1" applyBorder="1"/>
    <xf numFmtId="164" fontId="2" fillId="27" borderId="0" xfId="0" applyNumberFormat="1" applyFont="1" applyFill="1" applyBorder="1" applyAlignment="1">
      <alignment horizontal="center"/>
    </xf>
    <xf numFmtId="164" fontId="0" fillId="14" borderId="5" xfId="0" applyNumberFormat="1" applyFill="1" applyBorder="1"/>
    <xf numFmtId="0" fontId="34" fillId="8" borderId="24" xfId="0" applyFont="1" applyFill="1" applyBorder="1" applyAlignment="1">
      <alignment horizontal="left" vertical="center"/>
    </xf>
    <xf numFmtId="0" fontId="21" fillId="0" borderId="0" xfId="0" applyFont="1"/>
    <xf numFmtId="0" fontId="21" fillId="0" borderId="0" xfId="0" applyFont="1" applyAlignment="1">
      <alignment horizontal="left"/>
    </xf>
    <xf numFmtId="0" fontId="35" fillId="0" borderId="0" xfId="0" applyFont="1" applyAlignment="1">
      <alignment horizontal="right"/>
    </xf>
    <xf numFmtId="0" fontId="36" fillId="0" borderId="0" xfId="0" applyFont="1" applyAlignment="1">
      <alignment horizontal="left"/>
    </xf>
    <xf numFmtId="0" fontId="1" fillId="9" borderId="0" xfId="0" applyFont="1" applyFill="1" applyAlignment="1">
      <alignment horizontal="left"/>
    </xf>
    <xf numFmtId="0" fontId="1" fillId="9" borderId="0" xfId="0" applyFont="1" applyFill="1" applyAlignment="1">
      <alignment horizontal="right"/>
    </xf>
    <xf numFmtId="0" fontId="4" fillId="9" borderId="0" xfId="0" applyFont="1" applyFill="1" applyAlignment="1">
      <alignment horizontal="right"/>
    </xf>
    <xf numFmtId="0" fontId="0" fillId="9" borderId="0" xfId="0" applyFill="1" applyAlignment="1">
      <alignment horizontal="right"/>
    </xf>
    <xf numFmtId="0" fontId="4" fillId="0" borderId="0" xfId="0" applyFont="1" applyAlignment="1">
      <alignment horizontal="right"/>
    </xf>
    <xf numFmtId="0" fontId="3" fillId="0" borderId="0" xfId="0" applyFont="1" applyAlignment="1">
      <alignment horizontal="right"/>
    </xf>
    <xf numFmtId="0" fontId="37" fillId="0" borderId="0" xfId="0" applyFont="1" applyAlignment="1">
      <alignment horizontal="right"/>
    </xf>
    <xf numFmtId="0" fontId="1" fillId="0" borderId="0" xfId="0" applyFont="1" applyAlignment="1">
      <alignment horizontal="right"/>
    </xf>
    <xf numFmtId="0" fontId="9" fillId="0" borderId="0" xfId="0" applyFont="1" applyAlignment="1">
      <alignment horizontal="right"/>
    </xf>
    <xf numFmtId="0" fontId="3" fillId="8" borderId="0" xfId="0" applyFont="1" applyFill="1" applyAlignment="1">
      <alignment horizontal="left"/>
    </xf>
    <xf numFmtId="0" fontId="3" fillId="8" borderId="0" xfId="0" applyFont="1" applyFill="1" applyAlignment="1">
      <alignment horizontal="right"/>
    </xf>
    <xf numFmtId="0" fontId="0" fillId="8" borderId="0" xfId="0" applyFill="1" applyAlignment="1">
      <alignment horizontal="right"/>
    </xf>
    <xf numFmtId="0" fontId="4" fillId="8" borderId="0" xfId="0" applyFont="1" applyFill="1" applyAlignment="1">
      <alignment horizontal="right"/>
    </xf>
    <xf numFmtId="0" fontId="1" fillId="8" borderId="0" xfId="0" applyFont="1" applyFill="1" applyAlignment="1">
      <alignment horizontal="right"/>
    </xf>
  </cellXfs>
  <cellStyles count="2">
    <cellStyle name="Normal" xfId="0" builtinId="0"/>
    <cellStyle name="Normal 2" xfId="1" xr:uid="{66651E18-E949-4CD5-93C9-ABCAD99E3949}"/>
  </cellStyles>
  <dxfs count="68">
    <dxf>
      <fill>
        <patternFill>
          <bgColor rgb="FF7030A0"/>
        </patternFill>
      </fill>
    </dxf>
    <dxf>
      <fill>
        <patternFill>
          <bgColor rgb="FF7030A0"/>
        </patternFill>
      </fill>
    </dxf>
    <dxf>
      <fill>
        <patternFill>
          <bgColor rgb="FF92D050"/>
        </patternFill>
      </fill>
    </dxf>
    <dxf>
      <fill>
        <patternFill>
          <bgColor theme="3" tint="0.749961851863155"/>
        </patternFill>
      </fill>
    </dxf>
    <dxf>
      <font>
        <color theme="0"/>
      </font>
      <fill>
        <patternFill>
          <bgColor rgb="FF7030A0"/>
        </patternFill>
      </fill>
    </dxf>
    <dxf>
      <font>
        <color theme="0"/>
      </font>
      <fill>
        <patternFill>
          <bgColor rgb="FF7030A0"/>
        </patternFill>
      </fill>
    </dxf>
    <dxf>
      <fill>
        <patternFill>
          <bgColor rgb="FF92D050"/>
        </patternFill>
      </fill>
    </dxf>
    <dxf>
      <fill>
        <patternFill>
          <bgColor theme="3" tint="0.749961851863155"/>
        </patternFill>
      </fill>
    </dxf>
    <dxf>
      <fill>
        <patternFill>
          <bgColor rgb="FF92D050"/>
        </patternFill>
      </fill>
    </dxf>
    <dxf>
      <fill>
        <patternFill>
          <bgColor theme="3" tint="0.749961851863155"/>
        </patternFill>
      </fill>
    </dxf>
    <dxf>
      <fill>
        <patternFill>
          <bgColor rgb="FF92D050"/>
        </patternFill>
      </fill>
    </dxf>
    <dxf>
      <fill>
        <patternFill>
          <bgColor theme="3" tint="0.749961851863155"/>
        </patternFill>
      </fill>
    </dxf>
    <dxf>
      <font>
        <color rgb="FF9C5700"/>
      </font>
      <fill>
        <patternFill>
          <bgColor rgb="FFFFEB9C"/>
        </patternFill>
      </fill>
    </dxf>
    <dxf>
      <font>
        <color rgb="FF9C5700"/>
      </font>
      <fill>
        <patternFill>
          <bgColor rgb="FFFFEB9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strike/>
        <color theme="0"/>
      </font>
      <fill>
        <patternFill patternType="none">
          <bgColor auto="1"/>
        </patternFill>
      </fill>
    </dxf>
    <dxf>
      <font>
        <b val="0"/>
        <i val="0"/>
        <color theme="0"/>
      </font>
    </dxf>
    <dxf>
      <font>
        <b val="0"/>
        <i val="0"/>
        <color theme="0"/>
      </font>
    </dxf>
    <dxf>
      <font>
        <b val="0"/>
        <i val="0"/>
        <color theme="0"/>
      </font>
    </dxf>
    <dxf>
      <font>
        <color rgb="FF006100"/>
      </font>
      <fill>
        <patternFill>
          <bgColor rgb="FFC6EFCE"/>
        </patternFill>
      </fill>
    </dxf>
    <dxf>
      <font>
        <color rgb="FF9C5700"/>
      </font>
      <fill>
        <patternFill>
          <bgColor rgb="FFFFEB9C"/>
        </patternFill>
      </fill>
    </dxf>
    <dxf>
      <font>
        <color theme="1"/>
      </font>
      <fill>
        <patternFill>
          <bgColor rgb="FFFFC000"/>
        </patternFill>
      </fill>
    </dxf>
    <dxf>
      <font>
        <color theme="1"/>
      </font>
      <fill>
        <patternFill>
          <bgColor theme="0" tint="-0.24994659260841701"/>
        </patternFill>
      </fill>
    </dxf>
    <dxf>
      <font>
        <color rgb="FF006100"/>
      </font>
      <fill>
        <patternFill>
          <bgColor rgb="FFC6EFCE"/>
        </patternFill>
      </fill>
    </dxf>
    <dxf>
      <font>
        <color rgb="FF9C5700"/>
      </font>
      <fill>
        <patternFill>
          <bgColor rgb="FFFFEB9C"/>
        </patternFill>
      </fill>
    </dxf>
    <dxf>
      <font>
        <color theme="1"/>
      </font>
      <fill>
        <patternFill>
          <bgColor rgb="FFFFC000"/>
        </patternFill>
      </fill>
    </dxf>
    <dxf>
      <font>
        <color theme="1"/>
      </font>
      <fill>
        <patternFill>
          <bgColor theme="0" tint="-0.24994659260841701"/>
        </patternFill>
      </fill>
    </dxf>
    <dxf>
      <font>
        <color theme="0"/>
      </font>
    </dxf>
    <dxf>
      <font>
        <color theme="0"/>
      </font>
    </dxf>
    <dxf>
      <fill>
        <patternFill>
          <bgColor theme="3" tint="0.749961851863155"/>
        </patternFill>
      </fill>
    </dxf>
    <dxf>
      <fill>
        <patternFill>
          <bgColor theme="9" tint="0.59996337778862885"/>
        </patternFill>
      </fill>
    </dxf>
    <dxf>
      <fill>
        <patternFill>
          <bgColor theme="3" tint="0.749961851863155"/>
        </patternFill>
      </fill>
    </dxf>
    <dxf>
      <fill>
        <patternFill>
          <bgColor theme="9" tint="0.59996337778862885"/>
        </patternFill>
      </fill>
    </dxf>
    <dxf>
      <fill>
        <patternFill>
          <bgColor theme="3" tint="0.749961851863155"/>
        </patternFill>
      </fill>
    </dxf>
    <dxf>
      <fill>
        <patternFill>
          <bgColor theme="9" tint="0.59996337778862885"/>
        </patternFill>
      </fill>
    </dxf>
    <dxf>
      <font>
        <color theme="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pasteur\SysBC-Home\chgruber\Desktop\==MANUSCRIPT%20WIP\==submission\=0d=pnas\supp%20figures\SUPPLEMENTARY_scoreoverview.xlsx" TargetMode="External"/><Relationship Id="rId1" Type="http://schemas.openxmlformats.org/officeDocument/2006/relationships/externalLinkPath" Target="file:///\\pasteur\SysBC-Home\chgruber\Desktop\==MANUSCRIPT%20WIP\==submission\=0d=pnas\supp%20figures\SUPPLEMENTARY_scoreover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sheetName val="Sheet6"/>
      <sheetName val="overview_all"/>
      <sheetName val="4c"/>
      <sheetName val="4d"/>
      <sheetName val="overview_extra"/>
      <sheetName val="pathway_mapping"/>
      <sheetName val="histogram_effs"/>
      <sheetName val="histogram_KMs"/>
    </sheetNames>
    <sheetDataSet>
      <sheetData sheetId="0"/>
      <sheetData sheetId="1"/>
      <sheetData sheetId="2"/>
      <sheetData sheetId="3">
        <row r="2">
          <cell r="A2" t="str">
            <v>PfkA</v>
          </cell>
        </row>
        <row r="3">
          <cell r="A3" t="str">
            <v>PykF</v>
          </cell>
        </row>
        <row r="4">
          <cell r="A4" t="str">
            <v>PfkA</v>
          </cell>
        </row>
        <row r="5">
          <cell r="A5" t="str">
            <v>PfkA</v>
          </cell>
        </row>
        <row r="6">
          <cell r="A6" t="str">
            <v>PckA</v>
          </cell>
        </row>
        <row r="7">
          <cell r="A7" t="str">
            <v>MaeB</v>
          </cell>
        </row>
        <row r="8">
          <cell r="A8" t="str">
            <v>MaeA</v>
          </cell>
        </row>
        <row r="9">
          <cell r="A9" t="str">
            <v>GltA</v>
          </cell>
        </row>
        <row r="10">
          <cell r="A10" t="str">
            <v>GltA</v>
          </cell>
        </row>
        <row r="11">
          <cell r="A11" t="str">
            <v>Fbp</v>
          </cell>
        </row>
        <row r="12">
          <cell r="A12" t="str">
            <v>AckA</v>
          </cell>
        </row>
        <row r="13">
          <cell r="A13" t="str">
            <v>MaeB</v>
          </cell>
        </row>
        <row r="14">
          <cell r="A14" t="str">
            <v>PykF</v>
          </cell>
        </row>
        <row r="15">
          <cell r="A15" t="str">
            <v>PfkA</v>
          </cell>
        </row>
        <row r="16">
          <cell r="A16" t="str">
            <v>PckA</v>
          </cell>
        </row>
        <row r="17">
          <cell r="A17" t="str">
            <v>Gnd</v>
          </cell>
        </row>
        <row r="18">
          <cell r="A18" t="str">
            <v>Acs</v>
          </cell>
        </row>
        <row r="19">
          <cell r="A19" t="str">
            <v>AceA</v>
          </cell>
        </row>
        <row r="20">
          <cell r="A20" t="str">
            <v>Zwf*</v>
          </cell>
        </row>
        <row r="21">
          <cell r="A21" t="str">
            <v>Zwf*</v>
          </cell>
        </row>
        <row r="22">
          <cell r="A22" t="str">
            <v>MaeB</v>
          </cell>
        </row>
        <row r="23">
          <cell r="A23" t="str">
            <v>MaeA</v>
          </cell>
        </row>
        <row r="24">
          <cell r="A24" t="str">
            <v>Fbp</v>
          </cell>
        </row>
        <row r="25">
          <cell r="A25" t="str">
            <v>Fbp</v>
          </cell>
        </row>
        <row r="26">
          <cell r="A26" t="str">
            <v>MaeB</v>
          </cell>
        </row>
        <row r="27">
          <cell r="A27" t="str">
            <v>MaeA</v>
          </cell>
        </row>
        <row r="28">
          <cell r="A28" t="str">
            <v>PykF</v>
          </cell>
        </row>
        <row r="29">
          <cell r="A29" t="str">
            <v>PykF</v>
          </cell>
        </row>
        <row r="30">
          <cell r="A30" t="str">
            <v>PykF</v>
          </cell>
        </row>
        <row r="31">
          <cell r="A31" t="str">
            <v>PykF</v>
          </cell>
        </row>
        <row r="32">
          <cell r="A32" t="str">
            <v>PykF</v>
          </cell>
        </row>
        <row r="33">
          <cell r="A33" t="str">
            <v>PykF</v>
          </cell>
        </row>
        <row r="34">
          <cell r="A34" t="str">
            <v>PykF</v>
          </cell>
        </row>
        <row r="35">
          <cell r="A35" t="str">
            <v>PykA</v>
          </cell>
        </row>
        <row r="36">
          <cell r="A36" t="str">
            <v>Pta</v>
          </cell>
        </row>
        <row r="37">
          <cell r="A37" t="str">
            <v>Pta</v>
          </cell>
        </row>
        <row r="38">
          <cell r="A38" t="str">
            <v>Pta</v>
          </cell>
        </row>
        <row r="39">
          <cell r="A39" t="str">
            <v>Pta</v>
          </cell>
        </row>
        <row r="40">
          <cell r="A40" t="str">
            <v>Ppc</v>
          </cell>
        </row>
        <row r="41">
          <cell r="A41" t="str">
            <v>Ppc</v>
          </cell>
        </row>
        <row r="42">
          <cell r="A42" t="str">
            <v>Ppc</v>
          </cell>
        </row>
        <row r="43">
          <cell r="A43" t="str">
            <v>Ppc</v>
          </cell>
        </row>
        <row r="44">
          <cell r="A44" t="str">
            <v>Ppc</v>
          </cell>
        </row>
        <row r="45">
          <cell r="A45" t="str">
            <v>Ppc</v>
          </cell>
        </row>
        <row r="46">
          <cell r="A46" t="str">
            <v>Ppc</v>
          </cell>
        </row>
        <row r="47">
          <cell r="A47" t="str">
            <v>Ppc</v>
          </cell>
        </row>
        <row r="48">
          <cell r="A48" t="str">
            <v>Ppc</v>
          </cell>
        </row>
        <row r="49">
          <cell r="A49" t="str">
            <v>Ppc</v>
          </cell>
        </row>
        <row r="50">
          <cell r="A50" t="str">
            <v>PfkA</v>
          </cell>
        </row>
        <row r="51">
          <cell r="A51" t="str">
            <v>PfkA</v>
          </cell>
        </row>
        <row r="52">
          <cell r="A52" t="str">
            <v>PfkA</v>
          </cell>
        </row>
        <row r="53">
          <cell r="A53" t="str">
            <v>PfkA</v>
          </cell>
        </row>
        <row r="54">
          <cell r="A54" t="str">
            <v>PfkA</v>
          </cell>
        </row>
        <row r="55">
          <cell r="A55" t="str">
            <v>PfkA</v>
          </cell>
        </row>
        <row r="56">
          <cell r="A56" t="str">
            <v>PfkA</v>
          </cell>
        </row>
        <row r="57">
          <cell r="A57" t="str">
            <v>MaeB</v>
          </cell>
        </row>
        <row r="58">
          <cell r="A58" t="str">
            <v>MaeB</v>
          </cell>
        </row>
        <row r="59">
          <cell r="A59" t="str">
            <v>MaeB</v>
          </cell>
        </row>
        <row r="60">
          <cell r="A60" t="str">
            <v>MaeB</v>
          </cell>
        </row>
        <row r="61">
          <cell r="A61" t="str">
            <v>MaeB</v>
          </cell>
        </row>
        <row r="62">
          <cell r="A62" t="str">
            <v>MaeB</v>
          </cell>
        </row>
        <row r="63">
          <cell r="A63" t="str">
            <v>MaeB</v>
          </cell>
        </row>
        <row r="64">
          <cell r="A64" t="str">
            <v>MaeB</v>
          </cell>
        </row>
        <row r="65">
          <cell r="A65" t="str">
            <v>MaeB</v>
          </cell>
        </row>
        <row r="66">
          <cell r="A66" t="str">
            <v>MaeA</v>
          </cell>
        </row>
        <row r="67">
          <cell r="A67" t="str">
            <v>MaeA</v>
          </cell>
        </row>
        <row r="68">
          <cell r="A68" t="str">
            <v>MaeA</v>
          </cell>
        </row>
        <row r="69">
          <cell r="A69" t="str">
            <v>Gnd</v>
          </cell>
        </row>
        <row r="70">
          <cell r="A70" t="str">
            <v>Gnd</v>
          </cell>
        </row>
        <row r="71">
          <cell r="A71" t="str">
            <v>GltA</v>
          </cell>
        </row>
        <row r="72">
          <cell r="A72" t="str">
            <v>Fbp</v>
          </cell>
        </row>
        <row r="73">
          <cell r="A73" t="str">
            <v>Fbp</v>
          </cell>
        </row>
        <row r="74">
          <cell r="A74" t="str">
            <v>Fbp</v>
          </cell>
        </row>
        <row r="75">
          <cell r="A75" t="str">
            <v>Fbp</v>
          </cell>
        </row>
        <row r="76">
          <cell r="A76" t="str">
            <v>Fbp</v>
          </cell>
        </row>
        <row r="77">
          <cell r="A77" t="str">
            <v>Fbp</v>
          </cell>
        </row>
        <row r="78">
          <cell r="A78" t="str">
            <v>Fbp</v>
          </cell>
        </row>
        <row r="79">
          <cell r="A79" t="str">
            <v>Fbp</v>
          </cell>
        </row>
        <row r="80">
          <cell r="A80" t="str">
            <v>Fbp</v>
          </cell>
        </row>
        <row r="81">
          <cell r="A81" t="str">
            <v>Fbp</v>
          </cell>
        </row>
        <row r="82">
          <cell r="A82" t="str">
            <v>Fbp</v>
          </cell>
        </row>
        <row r="83">
          <cell r="A83" t="str">
            <v>Fbp</v>
          </cell>
        </row>
        <row r="84">
          <cell r="A84" t="str">
            <v>Fbp</v>
          </cell>
        </row>
        <row r="85">
          <cell r="A85" t="str">
            <v>Fbp</v>
          </cell>
        </row>
        <row r="86">
          <cell r="A86" t="str">
            <v>Fbp</v>
          </cell>
        </row>
        <row r="87">
          <cell r="A87" t="str">
            <v>Fbp</v>
          </cell>
        </row>
        <row r="88">
          <cell r="A88" t="str">
            <v>Edd</v>
          </cell>
        </row>
        <row r="89">
          <cell r="A89" t="str">
            <v>Eda</v>
          </cell>
        </row>
        <row r="90">
          <cell r="A90" t="str">
            <v>Acs</v>
          </cell>
        </row>
        <row r="91">
          <cell r="A91" t="str">
            <v>Acs</v>
          </cell>
        </row>
        <row r="92">
          <cell r="A92" t="str">
            <v>Acs</v>
          </cell>
        </row>
        <row r="93">
          <cell r="A93" t="str">
            <v>Acs</v>
          </cell>
        </row>
        <row r="94">
          <cell r="A94" t="str">
            <v>Acs</v>
          </cell>
        </row>
        <row r="95">
          <cell r="A95" t="str">
            <v>AckA</v>
          </cell>
        </row>
        <row r="96">
          <cell r="A96" t="str">
            <v>AckA</v>
          </cell>
        </row>
        <row r="97">
          <cell r="A97" t="str">
            <v>AckA</v>
          </cell>
        </row>
        <row r="98">
          <cell r="A98" t="str">
            <v>AckA</v>
          </cell>
        </row>
        <row r="99">
          <cell r="A99" t="str">
            <v>AckA</v>
          </cell>
        </row>
        <row r="100">
          <cell r="A100" t="str">
            <v>AckA</v>
          </cell>
        </row>
        <row r="101">
          <cell r="A101" t="str">
            <v>AckA</v>
          </cell>
        </row>
        <row r="102">
          <cell r="A102" t="str">
            <v>AckA</v>
          </cell>
        </row>
        <row r="103">
          <cell r="A103" t="str">
            <v>AckA</v>
          </cell>
        </row>
        <row r="104">
          <cell r="A104" t="str">
            <v>AceA</v>
          </cell>
        </row>
        <row r="105">
          <cell r="A105" t="str">
            <v>AceA</v>
          </cell>
        </row>
        <row r="106">
          <cell r="A106" t="str">
            <v>AceA</v>
          </cell>
        </row>
        <row r="107">
          <cell r="A107" t="str">
            <v>AceA</v>
          </cell>
        </row>
        <row r="108">
          <cell r="A108" t="str">
            <v>AceA</v>
          </cell>
        </row>
        <row r="109">
          <cell r="A109" t="str">
            <v>AceA</v>
          </cell>
        </row>
        <row r="110">
          <cell r="A110" t="str">
            <v>AceA</v>
          </cell>
        </row>
        <row r="111">
          <cell r="A111" t="str">
            <v>AceA</v>
          </cell>
        </row>
        <row r="112">
          <cell r="A112" t="str">
            <v>AceA</v>
          </cell>
        </row>
        <row r="113">
          <cell r="A113" t="str">
            <v>AceA</v>
          </cell>
        </row>
        <row r="114">
          <cell r="A114" t="str">
            <v>AceA</v>
          </cell>
        </row>
        <row r="115">
          <cell r="A115" t="str">
            <v>AceA</v>
          </cell>
        </row>
        <row r="116">
          <cell r="A116" t="str">
            <v>PykF</v>
          </cell>
        </row>
        <row r="117">
          <cell r="A117" t="str">
            <v>PckA</v>
          </cell>
        </row>
        <row r="118">
          <cell r="A118" t="str">
            <v>MaeB</v>
          </cell>
        </row>
        <row r="119">
          <cell r="A119" t="str">
            <v>MaeB</v>
          </cell>
        </row>
        <row r="120">
          <cell r="A120" t="str">
            <v>MaeB</v>
          </cell>
        </row>
        <row r="121">
          <cell r="A121" t="str">
            <v>Acs</v>
          </cell>
        </row>
        <row r="122">
          <cell r="A122" t="str">
            <v>AceA</v>
          </cell>
        </row>
        <row r="123">
          <cell r="A123" t="str">
            <v>AceB</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2B79-36A8-4891-9634-330610527A94}">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8699-629D-47C0-972C-673EC48EA134}">
  <dimension ref="A1:CS12"/>
  <sheetViews>
    <sheetView workbookViewId="0"/>
  </sheetViews>
  <sheetFormatPr defaultRowHeight="14.4" x14ac:dyDescent="0.3"/>
  <sheetData>
    <row r="1" spans="1:97" x14ac:dyDescent="0.3">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3">
      <c r="A2" t="s">
        <v>395</v>
      </c>
    </row>
    <row r="3" spans="1:97" x14ac:dyDescent="0.3">
      <c r="A3" t="s">
        <v>4</v>
      </c>
    </row>
    <row r="4" spans="1:97" x14ac:dyDescent="0.3">
      <c r="A4" t="s">
        <v>9</v>
      </c>
    </row>
    <row r="5" spans="1:97" x14ac:dyDescent="0.3">
      <c r="A5" t="s">
        <v>11</v>
      </c>
    </row>
    <row r="6" spans="1:97" x14ac:dyDescent="0.3">
      <c r="A6" t="s">
        <v>17</v>
      </c>
    </row>
    <row r="7" spans="1:97" x14ac:dyDescent="0.3">
      <c r="A7" t="s">
        <v>18</v>
      </c>
    </row>
    <row r="12" spans="1:97" x14ac:dyDescent="0.3">
      <c r="A1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E203-2D04-45D3-B310-BA47D3142052}">
  <dimension ref="A1:T23"/>
  <sheetViews>
    <sheetView zoomScale="85" zoomScaleNormal="85" workbookViewId="0"/>
  </sheetViews>
  <sheetFormatPr defaultRowHeight="18" x14ac:dyDescent="0.35"/>
  <cols>
    <col min="1" max="1" width="9.109375" style="138"/>
    <col min="10" max="10" width="9.109375" style="6"/>
    <col min="11" max="11" width="9.109375"/>
  </cols>
  <sheetData>
    <row r="1" spans="1:20" s="138" customFormat="1" x14ac:dyDescent="0.35">
      <c r="A1" s="137"/>
      <c r="B1" s="136" t="s">
        <v>142</v>
      </c>
      <c r="C1" s="136" t="s">
        <v>143</v>
      </c>
      <c r="D1" s="136" t="s">
        <v>144</v>
      </c>
      <c r="E1" s="136" t="s">
        <v>145</v>
      </c>
      <c r="J1" s="52" t="s">
        <v>546</v>
      </c>
      <c r="K1" s="200" t="s">
        <v>142</v>
      </c>
      <c r="L1" s="200" t="s">
        <v>143</v>
      </c>
      <c r="M1" s="200" t="s">
        <v>144</v>
      </c>
      <c r="N1" s="200" t="s">
        <v>145</v>
      </c>
      <c r="Q1" s="200"/>
      <c r="R1" s="200"/>
      <c r="S1" s="200"/>
      <c r="T1" s="200"/>
    </row>
    <row r="2" spans="1:20" ht="17.399999999999999" x14ac:dyDescent="0.3">
      <c r="A2" s="135" t="s">
        <v>58</v>
      </c>
      <c r="B2" s="140">
        <v>0</v>
      </c>
      <c r="C2" s="139">
        <v>1</v>
      </c>
      <c r="D2" s="139">
        <v>1</v>
      </c>
      <c r="E2" s="139">
        <v>1</v>
      </c>
      <c r="J2" s="157" t="s">
        <v>58</v>
      </c>
      <c r="K2" s="2" t="s">
        <v>65</v>
      </c>
      <c r="L2" s="201" t="s">
        <v>66</v>
      </c>
      <c r="M2" s="201" t="s">
        <v>67</v>
      </c>
      <c r="N2" s="201" t="s">
        <v>68</v>
      </c>
      <c r="P2" s="6"/>
      <c r="Q2" s="4"/>
      <c r="R2" s="2"/>
      <c r="S2" s="2"/>
      <c r="T2" s="4"/>
    </row>
    <row r="3" spans="1:20" ht="17.399999999999999" x14ac:dyDescent="0.3">
      <c r="A3" s="135" t="s">
        <v>1</v>
      </c>
      <c r="B3" s="139">
        <v>1</v>
      </c>
      <c r="C3" s="139">
        <v>1</v>
      </c>
      <c r="D3" s="139">
        <v>0</v>
      </c>
      <c r="E3" s="139">
        <v>0</v>
      </c>
      <c r="J3" s="157" t="s">
        <v>1</v>
      </c>
      <c r="K3" s="201" t="s">
        <v>76</v>
      </c>
      <c r="L3" s="201" t="s">
        <v>77</v>
      </c>
      <c r="M3" s="2" t="s">
        <v>78</v>
      </c>
      <c r="N3" s="2" t="s">
        <v>79</v>
      </c>
    </row>
    <row r="4" spans="1:20" ht="17.399999999999999" x14ac:dyDescent="0.3">
      <c r="A4" s="135" t="s">
        <v>2</v>
      </c>
      <c r="B4" s="139">
        <v>1</v>
      </c>
      <c r="C4" s="139">
        <v>1</v>
      </c>
      <c r="D4" s="139">
        <v>0</v>
      </c>
      <c r="E4" s="139">
        <v>0</v>
      </c>
      <c r="J4" s="157" t="s">
        <v>2</v>
      </c>
      <c r="K4" s="201" t="s">
        <v>84</v>
      </c>
      <c r="L4" s="201" t="s">
        <v>85</v>
      </c>
      <c r="M4" s="2" t="s">
        <v>78</v>
      </c>
      <c r="N4" s="2" t="s">
        <v>86</v>
      </c>
    </row>
    <row r="5" spans="1:20" ht="17.399999999999999" x14ac:dyDescent="0.3">
      <c r="A5" s="135" t="s">
        <v>3</v>
      </c>
      <c r="B5" s="139">
        <v>0</v>
      </c>
      <c r="C5" s="139">
        <v>0</v>
      </c>
      <c r="D5" s="139">
        <v>1</v>
      </c>
      <c r="E5" s="139">
        <v>0</v>
      </c>
      <c r="J5" s="157" t="s">
        <v>3</v>
      </c>
      <c r="K5" s="80" t="s">
        <v>65</v>
      </c>
      <c r="L5" s="4"/>
      <c r="M5" s="201" t="s">
        <v>91</v>
      </c>
      <c r="N5" s="4"/>
    </row>
    <row r="6" spans="1:20" ht="17.399999999999999" x14ac:dyDescent="0.3">
      <c r="A6" s="135" t="s">
        <v>92</v>
      </c>
      <c r="B6" s="139">
        <v>1</v>
      </c>
      <c r="C6" s="139">
        <v>0</v>
      </c>
      <c r="D6" s="139">
        <v>0</v>
      </c>
      <c r="E6" s="139">
        <v>0</v>
      </c>
      <c r="J6" s="157" t="s">
        <v>92</v>
      </c>
      <c r="K6" s="201" t="s">
        <v>84</v>
      </c>
      <c r="L6" s="4"/>
      <c r="M6" s="2" t="s">
        <v>94</v>
      </c>
      <c r="N6" s="4"/>
    </row>
    <row r="7" spans="1:20" ht="17.399999999999999" x14ac:dyDescent="0.3">
      <c r="A7" s="135" t="s">
        <v>5</v>
      </c>
      <c r="B7" s="139">
        <v>1</v>
      </c>
      <c r="C7" s="139">
        <v>0</v>
      </c>
      <c r="D7" s="139">
        <v>1</v>
      </c>
      <c r="E7" s="139">
        <v>1</v>
      </c>
      <c r="J7" s="157" t="s">
        <v>5</v>
      </c>
      <c r="K7" s="201" t="s">
        <v>98</v>
      </c>
      <c r="L7" s="2" t="s">
        <v>99</v>
      </c>
      <c r="M7" s="201" t="s">
        <v>76</v>
      </c>
      <c r="N7" s="201" t="s">
        <v>100</v>
      </c>
    </row>
    <row r="8" spans="1:20" ht="17.399999999999999" x14ac:dyDescent="0.3">
      <c r="A8" s="135" t="s">
        <v>6</v>
      </c>
      <c r="B8" s="139">
        <v>1</v>
      </c>
      <c r="C8" s="139">
        <v>0</v>
      </c>
      <c r="D8" s="139">
        <v>1</v>
      </c>
      <c r="E8" s="139">
        <v>1</v>
      </c>
      <c r="J8" s="157" t="s">
        <v>6</v>
      </c>
      <c r="K8" s="201" t="s">
        <v>98</v>
      </c>
      <c r="L8" s="2" t="s">
        <v>94</v>
      </c>
      <c r="M8" s="201" t="s">
        <v>102</v>
      </c>
      <c r="N8" s="201" t="s">
        <v>100</v>
      </c>
    </row>
    <row r="9" spans="1:20" ht="17.399999999999999" x14ac:dyDescent="0.3">
      <c r="A9" s="135" t="s">
        <v>7</v>
      </c>
      <c r="B9" s="139">
        <v>1</v>
      </c>
      <c r="C9" s="139">
        <v>1</v>
      </c>
      <c r="D9" s="139">
        <v>0</v>
      </c>
      <c r="E9" s="139">
        <v>0</v>
      </c>
      <c r="J9" s="157" t="s">
        <v>7</v>
      </c>
      <c r="K9" s="201" t="s">
        <v>84</v>
      </c>
      <c r="L9" s="201" t="s">
        <v>85</v>
      </c>
      <c r="M9" s="2" t="s">
        <v>78</v>
      </c>
      <c r="N9" s="2" t="s">
        <v>86</v>
      </c>
    </row>
    <row r="10" spans="1:20" ht="17.399999999999999" x14ac:dyDescent="0.3">
      <c r="A10" s="135" t="s">
        <v>8</v>
      </c>
      <c r="B10" s="139">
        <v>1</v>
      </c>
      <c r="C10" s="139">
        <v>0</v>
      </c>
      <c r="D10" s="139">
        <v>1</v>
      </c>
      <c r="E10" s="139">
        <v>0</v>
      </c>
      <c r="J10" s="157" t="s">
        <v>8</v>
      </c>
      <c r="K10" s="201" t="s">
        <v>105</v>
      </c>
      <c r="L10" s="4"/>
      <c r="M10" s="201" t="s">
        <v>84</v>
      </c>
      <c r="N10" s="4"/>
    </row>
    <row r="11" spans="1:20" ht="17.399999999999999" x14ac:dyDescent="0.3">
      <c r="A11" s="135" t="s">
        <v>106</v>
      </c>
      <c r="B11" s="139">
        <v>0</v>
      </c>
      <c r="C11" s="139">
        <v>1</v>
      </c>
      <c r="D11" s="139">
        <v>1</v>
      </c>
      <c r="E11" s="139">
        <v>1</v>
      </c>
      <c r="J11" s="157" t="s">
        <v>106</v>
      </c>
      <c r="K11" s="2" t="s">
        <v>86</v>
      </c>
      <c r="L11" s="201" t="s">
        <v>100</v>
      </c>
      <c r="M11" s="201" t="s">
        <v>98</v>
      </c>
      <c r="N11" s="201" t="s">
        <v>110</v>
      </c>
    </row>
    <row r="12" spans="1:20" ht="17.399999999999999" x14ac:dyDescent="0.3">
      <c r="A12" s="135" t="s">
        <v>10</v>
      </c>
      <c r="B12" s="139">
        <v>1</v>
      </c>
      <c r="C12" s="139">
        <v>0</v>
      </c>
      <c r="D12" s="139">
        <v>0</v>
      </c>
      <c r="E12" s="139">
        <v>0</v>
      </c>
      <c r="J12" s="157" t="s">
        <v>10</v>
      </c>
      <c r="K12" s="201" t="s">
        <v>91</v>
      </c>
      <c r="L12" s="4"/>
      <c r="M12" s="2" t="s">
        <v>113</v>
      </c>
      <c r="N12" s="2" t="s">
        <v>78</v>
      </c>
    </row>
    <row r="13" spans="1:20" ht="17.399999999999999" x14ac:dyDescent="0.3">
      <c r="A13" s="135" t="s">
        <v>114</v>
      </c>
      <c r="B13" s="139">
        <v>0</v>
      </c>
      <c r="C13" s="139">
        <v>1</v>
      </c>
      <c r="D13" s="139">
        <v>0</v>
      </c>
      <c r="E13" s="139">
        <v>1</v>
      </c>
      <c r="J13" s="157" t="s">
        <v>114</v>
      </c>
      <c r="K13" s="2" t="s">
        <v>117</v>
      </c>
      <c r="L13" s="201" t="s">
        <v>85</v>
      </c>
      <c r="M13" s="2" t="s">
        <v>118</v>
      </c>
      <c r="N13" s="201" t="s">
        <v>86</v>
      </c>
    </row>
    <row r="14" spans="1:20" ht="17.399999999999999" x14ac:dyDescent="0.3">
      <c r="A14" s="135" t="s">
        <v>12</v>
      </c>
      <c r="B14" s="139">
        <v>0</v>
      </c>
      <c r="C14" s="139">
        <v>1</v>
      </c>
      <c r="D14" s="139">
        <v>0</v>
      </c>
      <c r="E14" s="139">
        <v>1</v>
      </c>
      <c r="J14" s="6" t="s">
        <v>12</v>
      </c>
      <c r="K14" s="2" t="s">
        <v>117</v>
      </c>
      <c r="L14" s="201" t="s">
        <v>100</v>
      </c>
      <c r="M14" s="2" t="s">
        <v>121</v>
      </c>
      <c r="N14" s="201" t="s">
        <v>98</v>
      </c>
    </row>
    <row r="15" spans="1:20" ht="17.399999999999999" x14ac:dyDescent="0.3">
      <c r="A15" s="135" t="s">
        <v>13</v>
      </c>
      <c r="B15" s="139">
        <v>1</v>
      </c>
      <c r="C15" s="139">
        <v>0</v>
      </c>
      <c r="D15" s="139">
        <v>0</v>
      </c>
      <c r="E15" s="139">
        <v>1</v>
      </c>
      <c r="J15" s="157" t="s">
        <v>13</v>
      </c>
      <c r="K15" s="201" t="s">
        <v>102</v>
      </c>
      <c r="L15" s="2" t="s">
        <v>102</v>
      </c>
      <c r="M15" s="2" t="s">
        <v>99</v>
      </c>
      <c r="N15" s="201" t="s">
        <v>123</v>
      </c>
    </row>
    <row r="16" spans="1:20" ht="17.399999999999999" x14ac:dyDescent="0.3">
      <c r="A16" s="135" t="s">
        <v>14</v>
      </c>
      <c r="B16" s="139">
        <v>1</v>
      </c>
      <c r="C16" s="139">
        <v>1</v>
      </c>
      <c r="D16" s="139">
        <v>0</v>
      </c>
      <c r="E16" s="139">
        <v>1</v>
      </c>
      <c r="J16" s="157" t="s">
        <v>14</v>
      </c>
      <c r="K16" s="201" t="s">
        <v>126</v>
      </c>
      <c r="L16" s="201" t="s">
        <v>86</v>
      </c>
      <c r="M16" s="2" t="s">
        <v>127</v>
      </c>
      <c r="N16" s="201" t="s">
        <v>85</v>
      </c>
    </row>
    <row r="17" spans="1:14" ht="17.399999999999999" x14ac:dyDescent="0.3">
      <c r="A17" s="135" t="s">
        <v>15</v>
      </c>
      <c r="B17" s="139">
        <v>0</v>
      </c>
      <c r="C17" s="139">
        <v>0</v>
      </c>
      <c r="D17" s="139">
        <v>1</v>
      </c>
      <c r="E17" s="139">
        <v>1</v>
      </c>
      <c r="J17" s="157" t="s">
        <v>15</v>
      </c>
      <c r="K17" s="2" t="s">
        <v>99</v>
      </c>
      <c r="L17" s="2" t="s">
        <v>86</v>
      </c>
      <c r="M17" s="201" t="s">
        <v>84</v>
      </c>
      <c r="N17" s="201" t="s">
        <v>85</v>
      </c>
    </row>
    <row r="18" spans="1:14" ht="17.399999999999999" x14ac:dyDescent="0.3">
      <c r="A18" s="135" t="s">
        <v>16</v>
      </c>
      <c r="B18" s="139">
        <v>0</v>
      </c>
      <c r="C18" s="139">
        <v>0</v>
      </c>
      <c r="D18" s="139">
        <v>1</v>
      </c>
      <c r="E18" s="139">
        <v>0</v>
      </c>
      <c r="J18" s="157" t="s">
        <v>16</v>
      </c>
      <c r="K18" s="2" t="s">
        <v>127</v>
      </c>
      <c r="L18" s="4"/>
      <c r="M18" s="201" t="s">
        <v>126</v>
      </c>
      <c r="N18" s="4"/>
    </row>
    <row r="19" spans="1:14" ht="17.399999999999999" x14ac:dyDescent="0.3">
      <c r="A19" s="135" t="s">
        <v>130</v>
      </c>
      <c r="B19" s="139">
        <v>1</v>
      </c>
      <c r="C19" s="139">
        <v>0</v>
      </c>
      <c r="D19" s="139">
        <v>0</v>
      </c>
      <c r="E19" s="139">
        <v>0</v>
      </c>
      <c r="J19" s="157" t="s">
        <v>130</v>
      </c>
      <c r="K19" s="201" t="s">
        <v>102</v>
      </c>
      <c r="L19" s="2" t="s">
        <v>66</v>
      </c>
      <c r="M19" s="2" t="s">
        <v>133</v>
      </c>
      <c r="N19" s="2" t="s">
        <v>68</v>
      </c>
    </row>
    <row r="20" spans="1:14" ht="17.399999999999999" x14ac:dyDescent="0.3">
      <c r="A20" s="135" t="s">
        <v>134</v>
      </c>
      <c r="B20" s="139">
        <v>1</v>
      </c>
      <c r="C20" s="139">
        <v>0</v>
      </c>
      <c r="D20" s="139">
        <v>0</v>
      </c>
      <c r="E20" s="139">
        <v>12</v>
      </c>
      <c r="J20" s="157" t="s">
        <v>134</v>
      </c>
      <c r="K20" s="201" t="s">
        <v>76</v>
      </c>
      <c r="L20" s="2" t="s">
        <v>66</v>
      </c>
      <c r="M20" s="2" t="s">
        <v>78</v>
      </c>
      <c r="N20" s="8" t="s">
        <v>68</v>
      </c>
    </row>
    <row r="23" spans="1:14" x14ac:dyDescent="0.35">
      <c r="A23" s="138" t="s">
        <v>394</v>
      </c>
    </row>
  </sheetData>
  <conditionalFormatting sqref="A1:E20">
    <cfRule type="cellIs" dxfId="65" priority="1" operator="equal">
      <formula>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9AE9-47FB-4045-9CA7-3A9B625D746C}">
  <dimension ref="A1:CT57"/>
  <sheetViews>
    <sheetView workbookViewId="0"/>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112">
        <v>-1</v>
      </c>
      <c r="E2" s="143"/>
      <c r="F2" s="143"/>
      <c r="G2" s="143"/>
      <c r="H2" s="143"/>
      <c r="I2" s="143"/>
      <c r="J2" s="143"/>
      <c r="K2" s="143"/>
      <c r="L2" s="143"/>
      <c r="M2" s="144"/>
      <c r="N2" s="143"/>
      <c r="O2" s="143"/>
      <c r="P2" s="143"/>
      <c r="Q2" s="112">
        <v>-1</v>
      </c>
      <c r="R2" s="143"/>
      <c r="S2" s="143"/>
      <c r="T2" s="143"/>
      <c r="U2" s="143"/>
      <c r="V2" s="143"/>
      <c r="W2" s="143"/>
      <c r="X2" s="143"/>
      <c r="Y2" s="144"/>
      <c r="Z2" s="143"/>
      <c r="AA2" s="143"/>
      <c r="AB2" s="143"/>
      <c r="AC2" s="143"/>
      <c r="AD2" s="143"/>
      <c r="AE2" s="143"/>
      <c r="AF2" s="143"/>
      <c r="AG2" s="112">
        <v>-1</v>
      </c>
      <c r="AH2" s="143"/>
      <c r="AI2" s="143"/>
      <c r="AJ2" s="143"/>
      <c r="AK2" s="144"/>
      <c r="AL2" s="143"/>
      <c r="AM2" s="143"/>
      <c r="AN2" s="143"/>
      <c r="AO2" s="143"/>
      <c r="AP2" s="143"/>
      <c r="AQ2" s="143"/>
      <c r="AR2" s="143"/>
      <c r="AS2" s="143"/>
      <c r="AT2" s="143"/>
      <c r="AU2" s="143"/>
      <c r="AV2" s="143"/>
      <c r="AW2" s="144"/>
      <c r="AX2" s="143"/>
      <c r="AY2" s="143"/>
      <c r="AZ2" s="143"/>
      <c r="BA2" s="143"/>
      <c r="BB2" s="143"/>
      <c r="BC2" s="143"/>
      <c r="BD2" s="143"/>
      <c r="BE2" s="143"/>
      <c r="BF2" s="143"/>
      <c r="BG2" s="143"/>
      <c r="BH2" s="143"/>
      <c r="BI2" s="144"/>
      <c r="BJ2" s="143"/>
      <c r="BK2" s="143"/>
      <c r="BL2" s="143"/>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x14ac:dyDescent="0.3">
      <c r="A3" s="141" t="s">
        <v>1</v>
      </c>
      <c r="B3" s="143"/>
      <c r="C3" s="143"/>
      <c r="D3" s="143"/>
      <c r="E3" s="143"/>
      <c r="F3" s="143"/>
      <c r="G3" s="143"/>
      <c r="H3" s="143"/>
      <c r="I3" s="143"/>
      <c r="J3" s="143"/>
      <c r="K3" s="143"/>
      <c r="L3" s="143"/>
      <c r="M3" s="144"/>
      <c r="N3" s="143"/>
      <c r="O3" s="143"/>
      <c r="P3" s="143"/>
      <c r="Q3" s="143"/>
      <c r="R3" s="143"/>
      <c r="S3" s="112">
        <v>-1</v>
      </c>
      <c r="T3" s="143"/>
      <c r="U3" s="143"/>
      <c r="V3" s="143"/>
      <c r="W3" s="143"/>
      <c r="X3" s="143"/>
      <c r="Y3" s="144"/>
      <c r="Z3" s="143"/>
      <c r="AA3" s="112">
        <v>-1</v>
      </c>
      <c r="AB3" s="143"/>
      <c r="AC3" s="143"/>
      <c r="AD3" s="143"/>
      <c r="AE3" s="143"/>
      <c r="AF3" s="143"/>
      <c r="AG3" s="112">
        <v>-1</v>
      </c>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6">
        <v>1</v>
      </c>
      <c r="BF3" s="143"/>
      <c r="BG3" s="143"/>
      <c r="BH3" s="143"/>
      <c r="BI3" s="144"/>
      <c r="BJ3" s="143"/>
      <c r="BK3" s="143"/>
      <c r="BL3" s="143"/>
      <c r="BM3" s="143"/>
      <c r="BN3" s="143"/>
      <c r="BO3" s="143"/>
      <c r="BP3" s="143"/>
      <c r="BQ3" s="143"/>
      <c r="BR3" s="112">
        <v>-1</v>
      </c>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x14ac:dyDescent="0.3">
      <c r="A4" s="141" t="s">
        <v>2</v>
      </c>
      <c r="B4" s="146">
        <v>1</v>
      </c>
      <c r="C4" s="143"/>
      <c r="D4" s="143"/>
      <c r="E4" s="143"/>
      <c r="F4" s="143"/>
      <c r="G4" s="143"/>
      <c r="H4" s="143"/>
      <c r="I4" s="143"/>
      <c r="J4" s="143"/>
      <c r="K4" s="143"/>
      <c r="L4" s="143"/>
      <c r="M4" s="144"/>
      <c r="N4" s="143"/>
      <c r="O4" s="146">
        <v>1</v>
      </c>
      <c r="P4" s="143"/>
      <c r="Q4" s="143"/>
      <c r="R4" s="143"/>
      <c r="S4" s="143"/>
      <c r="T4" s="143"/>
      <c r="U4" s="143"/>
      <c r="V4" s="143"/>
      <c r="W4" s="143"/>
      <c r="X4" s="143"/>
      <c r="Y4" s="144"/>
      <c r="Z4" s="143"/>
      <c r="AA4" s="143"/>
      <c r="AB4" s="143"/>
      <c r="AC4" s="143"/>
      <c r="AD4" s="143"/>
      <c r="AE4" s="146">
        <v>1</v>
      </c>
      <c r="AF4" s="143"/>
      <c r="AG4" s="143"/>
      <c r="AH4" s="143"/>
      <c r="AI4" s="143"/>
      <c r="AJ4" s="143"/>
      <c r="AK4" s="144"/>
      <c r="AL4" s="143"/>
      <c r="AM4" s="143"/>
      <c r="AN4" s="143"/>
      <c r="AO4" s="143"/>
      <c r="AP4" s="143"/>
      <c r="AQ4" s="143"/>
      <c r="AR4" s="143"/>
      <c r="AS4" s="143"/>
      <c r="AT4" s="143"/>
      <c r="AU4" s="143"/>
      <c r="AV4" s="143"/>
      <c r="AW4" s="144"/>
      <c r="AX4" s="143"/>
      <c r="AY4" s="143"/>
      <c r="AZ4" s="143"/>
      <c r="BA4" s="143"/>
      <c r="BB4" s="143"/>
      <c r="BC4" s="143"/>
      <c r="BD4" s="143"/>
      <c r="BE4" s="143"/>
      <c r="BF4" s="143"/>
      <c r="BG4" s="143"/>
      <c r="BH4" s="143"/>
      <c r="BI4" s="144"/>
      <c r="BJ4" s="143"/>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3">
      <c r="A5" s="141"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3">
      <c r="A6" s="141" t="s">
        <v>4</v>
      </c>
      <c r="B6" s="143"/>
      <c r="C6" s="143"/>
      <c r="D6" s="146">
        <v>1</v>
      </c>
      <c r="E6" s="143"/>
      <c r="F6" s="143"/>
      <c r="G6" s="143"/>
      <c r="H6" s="143"/>
      <c r="I6" s="143"/>
      <c r="J6" s="143"/>
      <c r="K6" s="143"/>
      <c r="L6" s="143"/>
      <c r="M6" s="144"/>
      <c r="N6" s="143"/>
      <c r="O6" s="143"/>
      <c r="P6" s="143"/>
      <c r="Q6" s="143"/>
      <c r="R6" s="143"/>
      <c r="S6" s="143"/>
      <c r="T6" s="112">
        <v>-1</v>
      </c>
      <c r="U6" s="143"/>
      <c r="V6" s="143"/>
      <c r="W6" s="143"/>
      <c r="X6" s="143"/>
      <c r="Y6" s="144"/>
      <c r="Z6" s="112">
        <v>-1</v>
      </c>
      <c r="AA6" s="143"/>
      <c r="AB6" s="143"/>
      <c r="AC6" s="143"/>
      <c r="AD6" s="143"/>
      <c r="AE6" s="143"/>
      <c r="AF6" s="143"/>
      <c r="AG6" s="143"/>
      <c r="AH6" s="143"/>
      <c r="AI6" s="143"/>
      <c r="AJ6" s="146">
        <v>1</v>
      </c>
      <c r="AK6" s="144"/>
      <c r="AL6" s="143"/>
      <c r="AM6" s="146">
        <v>1</v>
      </c>
      <c r="AN6" s="143"/>
      <c r="AO6" s="143"/>
      <c r="AP6" s="143"/>
      <c r="AQ6" s="143"/>
      <c r="AR6" s="143"/>
      <c r="AS6" s="143"/>
      <c r="AT6" s="143"/>
      <c r="AU6" s="143"/>
      <c r="AV6" s="143"/>
      <c r="AW6" s="144"/>
      <c r="AX6" s="143"/>
      <c r="AY6" s="143"/>
      <c r="AZ6" s="143"/>
      <c r="BA6" s="143"/>
      <c r="BB6" s="143"/>
      <c r="BC6" s="143"/>
      <c r="BD6" s="143"/>
      <c r="BE6" s="112">
        <v>-1</v>
      </c>
      <c r="BF6" s="143"/>
      <c r="BG6" s="143"/>
      <c r="BH6" s="143"/>
      <c r="BI6" s="144"/>
      <c r="BJ6" s="143"/>
      <c r="BK6" s="143"/>
      <c r="BL6" s="143"/>
      <c r="BM6" s="143"/>
      <c r="BN6" s="143"/>
      <c r="BO6" s="143"/>
      <c r="BP6" s="146">
        <v>1</v>
      </c>
      <c r="BQ6" s="143"/>
      <c r="BR6" s="146">
        <v>1</v>
      </c>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3">
      <c r="A7" s="141" t="s">
        <v>5</v>
      </c>
      <c r="B7" s="143"/>
      <c r="C7" s="143"/>
      <c r="D7" s="143"/>
      <c r="E7" s="143"/>
      <c r="F7" s="143"/>
      <c r="G7" s="143"/>
      <c r="H7" s="143"/>
      <c r="I7" s="143"/>
      <c r="J7" s="143"/>
      <c r="K7" s="112">
        <v>-1</v>
      </c>
      <c r="L7" s="143"/>
      <c r="M7" s="144"/>
      <c r="N7" s="143"/>
      <c r="O7" s="143"/>
      <c r="P7" s="143"/>
      <c r="Q7" s="143"/>
      <c r="R7" s="143"/>
      <c r="S7" s="143"/>
      <c r="T7" s="143"/>
      <c r="U7" s="143"/>
      <c r="V7" s="143"/>
      <c r="W7" s="143"/>
      <c r="X7" s="143"/>
      <c r="Y7" s="144"/>
      <c r="Z7" s="143"/>
      <c r="AA7" s="143"/>
      <c r="AB7" s="143"/>
      <c r="AC7" s="143"/>
      <c r="AD7" s="143"/>
      <c r="AE7" s="143"/>
      <c r="AF7" s="143"/>
      <c r="AG7" s="143"/>
      <c r="AH7" s="143"/>
      <c r="AI7" s="143"/>
      <c r="AJ7" s="143"/>
      <c r="AK7" s="144"/>
      <c r="AL7" s="143"/>
      <c r="AM7" s="143"/>
      <c r="AN7" s="143"/>
      <c r="AO7" s="143"/>
      <c r="AP7" s="143"/>
      <c r="AQ7" s="143"/>
      <c r="AR7" s="143"/>
      <c r="AS7" s="143"/>
      <c r="AT7" s="143"/>
      <c r="AU7" s="143"/>
      <c r="AV7" s="143"/>
      <c r="AW7" s="144"/>
      <c r="AX7" s="143"/>
      <c r="AY7" s="143"/>
      <c r="AZ7" s="143"/>
      <c r="BA7" s="143"/>
      <c r="BB7" s="143"/>
      <c r="BC7" s="143"/>
      <c r="BD7" s="143"/>
      <c r="BE7" s="143"/>
      <c r="BF7" s="143"/>
      <c r="BG7" s="143"/>
      <c r="BH7" s="143"/>
      <c r="BI7" s="144"/>
      <c r="BJ7" s="143"/>
      <c r="BK7" s="143"/>
      <c r="BL7" s="143"/>
      <c r="BM7" s="143"/>
      <c r="BN7" s="143"/>
      <c r="BO7" s="143"/>
      <c r="BP7" s="143"/>
      <c r="BQ7" s="143"/>
      <c r="BR7" s="143"/>
      <c r="BS7" s="143"/>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3">
      <c r="A8" s="147" t="s">
        <v>6</v>
      </c>
      <c r="B8" s="143"/>
      <c r="C8" s="143"/>
      <c r="D8" s="143"/>
      <c r="E8" s="143"/>
      <c r="F8" s="143"/>
      <c r="G8" s="143"/>
      <c r="H8" s="143"/>
      <c r="I8" s="143"/>
      <c r="J8" s="143"/>
      <c r="K8" s="143"/>
      <c r="L8" s="143"/>
      <c r="M8" s="144"/>
      <c r="N8" s="143"/>
      <c r="O8" s="143"/>
      <c r="P8" s="143"/>
      <c r="Q8" s="143"/>
      <c r="R8" s="143"/>
      <c r="S8" s="143"/>
      <c r="T8" s="143"/>
      <c r="U8" s="143"/>
      <c r="V8" s="112">
        <v>-1</v>
      </c>
      <c r="W8" s="143"/>
      <c r="X8" s="143"/>
      <c r="Y8" s="144"/>
      <c r="Z8" s="143"/>
      <c r="AA8" s="143"/>
      <c r="AB8" s="143"/>
      <c r="AC8" s="143"/>
      <c r="AD8" s="143"/>
      <c r="AE8" s="112">
        <v>-1</v>
      </c>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12">
        <v>-1</v>
      </c>
      <c r="BK8" s="143"/>
      <c r="BL8" s="143"/>
      <c r="BM8" s="143"/>
      <c r="BN8" s="143"/>
      <c r="BO8" s="143"/>
      <c r="BP8" s="143"/>
      <c r="BQ8" s="143"/>
      <c r="BR8" s="148">
        <v>1</v>
      </c>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x14ac:dyDescent="0.3">
      <c r="A9" s="141" t="s">
        <v>7</v>
      </c>
      <c r="B9" s="143"/>
      <c r="C9" s="143"/>
      <c r="D9" s="146">
        <v>1</v>
      </c>
      <c r="E9" s="143"/>
      <c r="F9" s="143"/>
      <c r="G9" s="143"/>
      <c r="H9" s="143"/>
      <c r="I9" s="143"/>
      <c r="J9" s="143"/>
      <c r="K9" s="143"/>
      <c r="L9" s="143"/>
      <c r="M9" s="144"/>
      <c r="N9" s="143"/>
      <c r="O9" s="143"/>
      <c r="P9" s="143"/>
      <c r="Q9" s="143"/>
      <c r="R9" s="143"/>
      <c r="S9" s="143"/>
      <c r="T9" s="143"/>
      <c r="U9" s="143"/>
      <c r="V9" s="143"/>
      <c r="W9" s="143"/>
      <c r="X9" s="143"/>
      <c r="Y9" s="144"/>
      <c r="Z9" s="143"/>
      <c r="AA9" s="143"/>
      <c r="AB9" s="143"/>
      <c r="AC9" s="143"/>
      <c r="AD9" s="143"/>
      <c r="AE9" s="143"/>
      <c r="AF9" s="143"/>
      <c r="AG9" s="112">
        <v>-1</v>
      </c>
      <c r="AH9" s="143"/>
      <c r="AI9" s="143"/>
      <c r="AJ9" s="112">
        <v>-1</v>
      </c>
      <c r="AK9" s="144"/>
      <c r="AL9" s="143"/>
      <c r="AM9" s="143"/>
      <c r="AN9" s="143"/>
      <c r="AO9" s="143"/>
      <c r="AP9" s="143"/>
      <c r="AQ9" s="143"/>
      <c r="AR9" s="143"/>
      <c r="AS9" s="143"/>
      <c r="AT9" s="143"/>
      <c r="AU9" s="143"/>
      <c r="AV9" s="143"/>
      <c r="AW9" s="144"/>
      <c r="AX9" s="143"/>
      <c r="AY9" s="143"/>
      <c r="AZ9" s="143"/>
      <c r="BA9" s="143"/>
      <c r="BB9" s="143"/>
      <c r="BC9" s="143"/>
      <c r="BD9" s="143"/>
      <c r="BE9" s="143"/>
      <c r="BF9" s="143"/>
      <c r="BG9" s="143"/>
      <c r="BH9" s="143"/>
      <c r="BI9" s="144"/>
      <c r="BJ9" s="143"/>
      <c r="BK9" s="143"/>
      <c r="BL9" s="143"/>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3">
      <c r="A10" s="141"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3">
      <c r="A11" s="141" t="s">
        <v>9</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49"/>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x14ac:dyDescent="0.3">
      <c r="A12" s="141" t="s">
        <v>10</v>
      </c>
      <c r="C12" s="143"/>
      <c r="D12" s="143"/>
      <c r="E12" s="143"/>
      <c r="F12" s="143"/>
      <c r="G12" s="143"/>
      <c r="H12" s="143"/>
      <c r="I12" s="143"/>
      <c r="J12" s="143"/>
      <c r="K12" s="143"/>
      <c r="L12" s="112">
        <v>-1</v>
      </c>
      <c r="M12" s="144"/>
      <c r="N12" s="143"/>
      <c r="O12" s="143"/>
      <c r="P12" s="143"/>
      <c r="Q12" s="143"/>
      <c r="R12" s="143"/>
      <c r="S12" s="143"/>
      <c r="T12" s="143"/>
      <c r="U12" s="143"/>
      <c r="V12" s="143"/>
      <c r="W12" s="143"/>
      <c r="X12" s="143"/>
      <c r="Y12" s="144"/>
      <c r="Z12" s="143"/>
      <c r="AA12" s="143"/>
      <c r="AB12" s="143"/>
      <c r="AC12" s="143"/>
      <c r="AD12" s="143"/>
      <c r="AE12" s="143"/>
      <c r="AF12" s="143"/>
      <c r="AG12" s="143"/>
      <c r="AH12" s="143"/>
      <c r="AI12" s="143"/>
      <c r="AJ12" s="143"/>
      <c r="AK12" s="144"/>
      <c r="AL12" s="143"/>
      <c r="AM12" s="143"/>
      <c r="AN12" s="143"/>
      <c r="AO12" s="143"/>
      <c r="AP12" s="143"/>
      <c r="AQ12" s="143"/>
      <c r="AR12" s="143"/>
      <c r="AS12" s="143"/>
      <c r="AT12" s="143"/>
      <c r="AU12" s="143"/>
      <c r="AV12" s="143"/>
      <c r="AW12" s="144"/>
      <c r="AX12" s="143"/>
      <c r="AY12" s="143"/>
      <c r="AZ12" s="143"/>
      <c r="BA12" s="143"/>
      <c r="BB12" s="143"/>
      <c r="BC12" s="143"/>
      <c r="BD12" s="143"/>
      <c r="BE12" s="143"/>
      <c r="BF12" s="143"/>
      <c r="BG12" s="143"/>
      <c r="BH12" s="143"/>
      <c r="BI12" s="144"/>
      <c r="BJ12" s="143"/>
      <c r="BK12" s="143"/>
      <c r="BL12" s="143"/>
      <c r="BM12" s="143"/>
      <c r="BN12" s="143"/>
      <c r="BO12" s="143"/>
      <c r="BP12" s="143"/>
      <c r="BQ12" s="143"/>
      <c r="BR12" s="143"/>
      <c r="BS12" s="143"/>
      <c r="BT12" s="143"/>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x14ac:dyDescent="0.3">
      <c r="A13" s="141" t="s">
        <v>11</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43"/>
      <c r="AJ13" s="143"/>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3">
      <c r="A14" s="141" t="s">
        <v>12</v>
      </c>
      <c r="B14" s="143"/>
      <c r="C14" s="143"/>
      <c r="D14" s="143"/>
      <c r="E14" s="143"/>
      <c r="F14" s="143"/>
      <c r="G14" s="143"/>
      <c r="H14" s="143"/>
      <c r="I14" s="143"/>
      <c r="J14" s="113">
        <v>1</v>
      </c>
      <c r="K14" s="113">
        <v>1</v>
      </c>
      <c r="L14" s="143"/>
      <c r="M14" s="144"/>
      <c r="N14" s="143"/>
      <c r="O14" s="143"/>
      <c r="P14" s="143"/>
      <c r="Q14" s="143"/>
      <c r="R14" s="143"/>
      <c r="S14" s="143"/>
      <c r="T14" s="143"/>
      <c r="U14" s="143"/>
      <c r="V14" s="143"/>
      <c r="W14" s="143"/>
      <c r="X14" s="143"/>
      <c r="Y14" s="144"/>
      <c r="Z14" s="143"/>
      <c r="AA14" s="143"/>
      <c r="AB14" s="143"/>
      <c r="AC14" s="143"/>
      <c r="AD14" s="143"/>
      <c r="AE14" s="143"/>
      <c r="AF14" s="112">
        <v>-1</v>
      </c>
      <c r="AG14" s="112">
        <v>-1</v>
      </c>
      <c r="AH14" s="143"/>
      <c r="AI14" s="143"/>
      <c r="AJ14" s="143"/>
      <c r="AK14" s="144"/>
      <c r="AL14" s="143"/>
      <c r="AM14" s="143"/>
      <c r="AN14" s="143"/>
      <c r="AO14" s="143"/>
      <c r="AP14" s="143"/>
      <c r="AQ14" s="143"/>
      <c r="AR14" s="143"/>
      <c r="AS14" s="143"/>
      <c r="AT14" s="143"/>
      <c r="AU14" s="143"/>
      <c r="AV14" s="143"/>
      <c r="AW14" s="144"/>
      <c r="AX14" s="143"/>
      <c r="AY14" s="143"/>
      <c r="AZ14" s="143"/>
      <c r="BA14" s="143"/>
      <c r="BB14" s="143"/>
      <c r="BC14" s="143"/>
      <c r="BD14" s="143"/>
      <c r="BE14" s="143"/>
      <c r="BF14" s="143"/>
      <c r="BG14" s="143"/>
      <c r="BH14" s="143"/>
      <c r="BI14" s="144"/>
      <c r="BJ14" s="112">
        <v>-1</v>
      </c>
      <c r="BK14" s="112">
        <v>-1</v>
      </c>
      <c r="BL14" s="143"/>
      <c r="BM14" s="143"/>
      <c r="BN14" s="143"/>
      <c r="BO14" s="143"/>
      <c r="BP14" s="143"/>
      <c r="BQ14" s="143"/>
      <c r="BR14" s="143"/>
      <c r="BS14" s="143"/>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3">
      <c r="A15" s="141" t="s">
        <v>13</v>
      </c>
      <c r="B15" s="143"/>
      <c r="C15" s="143"/>
      <c r="D15" s="143"/>
      <c r="E15" s="143"/>
      <c r="F15" s="143"/>
      <c r="G15" s="143"/>
      <c r="H15" s="112">
        <v>-1</v>
      </c>
      <c r="I15" s="143"/>
      <c r="J15" s="112">
        <v>-1</v>
      </c>
      <c r="K15" s="143"/>
      <c r="L15" s="143"/>
      <c r="M15" s="144"/>
      <c r="N15" s="143"/>
      <c r="O15" s="143"/>
      <c r="P15" s="143"/>
      <c r="Q15" s="143"/>
      <c r="R15" s="143"/>
      <c r="S15" s="143"/>
      <c r="T15" s="143"/>
      <c r="U15" s="143"/>
      <c r="V15" s="112">
        <v>-1</v>
      </c>
      <c r="W15" s="112">
        <v>-1</v>
      </c>
      <c r="X15" s="143"/>
      <c r="Y15" s="144"/>
      <c r="Z15" s="143"/>
      <c r="AA15" s="143"/>
      <c r="AB15" s="143"/>
      <c r="AC15" s="143"/>
      <c r="AD15" s="143"/>
      <c r="AE15" s="143"/>
      <c r="AF15" s="143"/>
      <c r="AG15" s="143"/>
      <c r="AH15" s="143"/>
      <c r="AI15" s="143"/>
      <c r="AJ15" s="143"/>
      <c r="AK15" s="144"/>
      <c r="AL15" s="143"/>
      <c r="AM15" s="143"/>
      <c r="AN15" s="143"/>
      <c r="AO15" s="143"/>
      <c r="AP15" s="143"/>
      <c r="AQ15" s="143"/>
      <c r="AR15" s="143"/>
      <c r="AS15" s="143"/>
      <c r="AT15" s="143"/>
      <c r="AU15" s="143"/>
      <c r="AV15" s="143"/>
      <c r="AW15" s="144"/>
      <c r="AX15" s="143"/>
      <c r="AY15" s="143"/>
      <c r="AZ15" s="143"/>
      <c r="BA15" s="143"/>
      <c r="BB15" s="143"/>
      <c r="BC15" s="143"/>
      <c r="BD15" s="143"/>
      <c r="BE15" s="143"/>
      <c r="BF15" s="143"/>
      <c r="BG15" s="143"/>
      <c r="BH15" s="143"/>
      <c r="BI15" s="144"/>
      <c r="BJ15" s="143"/>
      <c r="BK15" s="143"/>
      <c r="BL15" s="143"/>
      <c r="BM15" s="143"/>
      <c r="BN15" s="143"/>
      <c r="BO15" s="143"/>
      <c r="BP15" s="143"/>
      <c r="BQ15" s="112">
        <v>-1</v>
      </c>
      <c r="BR15" s="143"/>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x14ac:dyDescent="0.3">
      <c r="A16" s="141" t="s">
        <v>14</v>
      </c>
      <c r="B16" s="143"/>
      <c r="C16" s="143"/>
      <c r="D16" s="143"/>
      <c r="E16" s="143"/>
      <c r="F16" s="143"/>
      <c r="G16" s="143"/>
      <c r="H16" s="143"/>
      <c r="I16" s="143"/>
      <c r="J16" s="112">
        <v>-1</v>
      </c>
      <c r="K16" s="143"/>
      <c r="L16" s="143"/>
      <c r="M16" s="144"/>
      <c r="N16" s="143"/>
      <c r="O16" s="143"/>
      <c r="P16" s="143"/>
      <c r="Q16" s="143"/>
      <c r="R16" s="143"/>
      <c r="S16" s="143"/>
      <c r="T16" s="143"/>
      <c r="U16" s="143"/>
      <c r="V16" s="143"/>
      <c r="W16" s="143"/>
      <c r="X16" s="143"/>
      <c r="Y16" s="144"/>
      <c r="Z16" s="143"/>
      <c r="AA16" s="143"/>
      <c r="AB16" s="143"/>
      <c r="AC16" s="143"/>
      <c r="AD16" s="143"/>
      <c r="AE16" s="143"/>
      <c r="AF16" s="146">
        <v>1</v>
      </c>
      <c r="AG16" s="143"/>
      <c r="AH16" s="143"/>
      <c r="AI16" s="146">
        <v>1</v>
      </c>
      <c r="AJ16" s="143"/>
      <c r="AK16" s="144"/>
      <c r="AL16" s="143"/>
      <c r="AM16" s="143"/>
      <c r="AN16" s="143"/>
      <c r="AO16" s="143"/>
      <c r="AP16" s="143"/>
      <c r="AQ16" s="143"/>
      <c r="AR16" s="143"/>
      <c r="AS16" s="143"/>
      <c r="AT16" s="143"/>
      <c r="AU16" s="143"/>
      <c r="AV16" s="143"/>
      <c r="AW16" s="144"/>
      <c r="AX16" s="143"/>
      <c r="AY16" s="143"/>
      <c r="AZ16" s="143"/>
      <c r="BA16" s="143"/>
      <c r="BB16" s="143"/>
      <c r="BC16" s="143"/>
      <c r="BD16" s="143"/>
      <c r="BE16" s="143"/>
      <c r="BF16" s="143"/>
      <c r="BG16" s="143"/>
      <c r="BH16" s="143"/>
      <c r="BI16" s="144"/>
      <c r="BJ16" s="143"/>
      <c r="BK16" s="143"/>
      <c r="BL16" s="143"/>
      <c r="BM16" s="143"/>
      <c r="BN16" s="143"/>
      <c r="BO16" s="143"/>
      <c r="BP16" s="143"/>
      <c r="BQ16" s="143"/>
      <c r="BR16" s="143"/>
      <c r="BS16" s="143"/>
      <c r="BT16" s="143"/>
      <c r="BU16" s="144"/>
      <c r="BV16" s="143"/>
      <c r="BW16" s="143"/>
      <c r="BX16" s="143"/>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3">
      <c r="A17" s="141" t="s">
        <v>15</v>
      </c>
      <c r="B17" s="143"/>
      <c r="C17" s="143"/>
      <c r="D17" s="143"/>
      <c r="E17" s="143"/>
      <c r="F17" s="143"/>
      <c r="G17" s="143"/>
      <c r="H17" s="143"/>
      <c r="I17" s="143"/>
      <c r="J17" s="112">
        <v>-1</v>
      </c>
      <c r="K17" s="143"/>
      <c r="L17" s="143"/>
      <c r="M17" s="144"/>
      <c r="N17" s="143"/>
      <c r="O17" s="143"/>
      <c r="P17" s="143"/>
      <c r="Q17" s="143"/>
      <c r="R17" s="143"/>
      <c r="S17" s="143"/>
      <c r="T17" s="143"/>
      <c r="U17" s="143"/>
      <c r="V17" s="143"/>
      <c r="W17" s="143"/>
      <c r="X17" s="143"/>
      <c r="Y17" s="144"/>
      <c r="Z17" s="143"/>
      <c r="AA17" s="143"/>
      <c r="AB17" s="143"/>
      <c r="AC17" s="143"/>
      <c r="AD17" s="143"/>
      <c r="AE17" s="143"/>
      <c r="AF17" s="143"/>
      <c r="AG17" s="112">
        <v>-1</v>
      </c>
      <c r="AH17" s="143"/>
      <c r="AI17" s="143"/>
      <c r="AJ17" s="143"/>
      <c r="AK17" s="144"/>
      <c r="AL17" s="143"/>
      <c r="AM17" s="143"/>
      <c r="AN17" s="143"/>
      <c r="AO17" s="143"/>
      <c r="AP17" s="143"/>
      <c r="AQ17" s="143"/>
      <c r="AR17" s="143"/>
      <c r="AS17" s="143"/>
      <c r="AT17" s="143"/>
      <c r="AU17" s="143"/>
      <c r="AV17" s="143"/>
      <c r="AW17" s="144"/>
      <c r="AX17" s="143"/>
      <c r="AY17" s="143"/>
      <c r="AZ17" s="143"/>
      <c r="BA17" s="143"/>
      <c r="BB17" s="143"/>
      <c r="BC17" s="143"/>
      <c r="BD17" s="143"/>
      <c r="BE17" s="143"/>
      <c r="BF17" s="143"/>
      <c r="BG17" s="143"/>
      <c r="BH17" s="143"/>
      <c r="BI17" s="144"/>
      <c r="BJ17" s="143"/>
      <c r="BK17" s="143"/>
      <c r="BL17" s="143"/>
      <c r="BM17" s="143"/>
      <c r="BN17" s="143"/>
      <c r="BO17" s="143"/>
      <c r="BP17" s="143"/>
      <c r="BQ17" s="143"/>
      <c r="BR17" s="143"/>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x14ac:dyDescent="0.3">
      <c r="A18" s="149" t="s">
        <v>16</v>
      </c>
      <c r="B18" s="112">
        <v>1</v>
      </c>
      <c r="C18" s="150"/>
      <c r="D18" s="150"/>
      <c r="E18" s="150"/>
      <c r="F18" s="150"/>
      <c r="G18" s="150"/>
      <c r="H18" s="150"/>
      <c r="I18" s="150"/>
      <c r="J18" s="113">
        <v>1</v>
      </c>
      <c r="K18" s="150"/>
      <c r="L18" s="150"/>
      <c r="M18" s="151"/>
      <c r="N18" s="150"/>
      <c r="O18" s="150"/>
      <c r="P18" s="150"/>
      <c r="Q18" s="150"/>
      <c r="R18" s="150"/>
      <c r="S18" s="150"/>
      <c r="T18" s="146">
        <v>1</v>
      </c>
      <c r="U18" s="150"/>
      <c r="V18" s="150"/>
      <c r="W18" s="150"/>
      <c r="X18" s="150"/>
      <c r="Y18" s="151"/>
      <c r="Z18" s="150"/>
      <c r="AA18" s="150"/>
      <c r="AB18" s="150"/>
      <c r="AC18" s="150"/>
      <c r="AD18" s="150"/>
      <c r="AE18" s="112">
        <v>-1</v>
      </c>
      <c r="AF18" s="150"/>
      <c r="AG18" s="150"/>
      <c r="AH18" s="150"/>
      <c r="AI18" s="150"/>
      <c r="AJ18" s="150"/>
      <c r="AK18" s="151"/>
      <c r="AL18" s="150"/>
      <c r="AM18" s="150"/>
      <c r="AN18" s="150"/>
      <c r="AO18" s="150"/>
      <c r="AP18" s="150"/>
      <c r="AQ18" s="150"/>
      <c r="AR18" s="150"/>
      <c r="AS18" s="150"/>
      <c r="AT18" s="150"/>
      <c r="AU18" s="150"/>
      <c r="AV18" s="150"/>
      <c r="AW18" s="151"/>
      <c r="AX18" s="150"/>
      <c r="AY18" s="150"/>
      <c r="AZ18" s="150"/>
      <c r="BA18" s="150"/>
      <c r="BB18" s="150"/>
      <c r="BC18" s="150"/>
      <c r="BD18" s="150"/>
      <c r="BE18" s="150"/>
      <c r="BF18" s="150"/>
      <c r="BG18" s="150"/>
      <c r="BH18" s="150"/>
      <c r="BI18" s="151"/>
      <c r="BJ18" s="150"/>
      <c r="BK18" s="150"/>
      <c r="BL18" s="150"/>
      <c r="BM18" s="150"/>
      <c r="BN18" s="150"/>
      <c r="BO18" s="150"/>
      <c r="BP18" s="150"/>
      <c r="BQ18" s="150"/>
      <c r="BR18" s="150"/>
      <c r="BS18" s="150"/>
      <c r="BT18" s="150"/>
      <c r="BU18" s="151"/>
      <c r="BV18" s="150"/>
      <c r="BW18" s="150"/>
      <c r="BX18" s="150"/>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3">
      <c r="A19" s="149" t="s">
        <v>17</v>
      </c>
      <c r="B19" s="153"/>
      <c r="C19" s="153"/>
      <c r="D19" s="153"/>
      <c r="E19" s="153"/>
      <c r="F19" s="153"/>
      <c r="G19" s="153"/>
      <c r="H19" s="153"/>
      <c r="I19" s="153"/>
      <c r="J19" s="112">
        <v>-1</v>
      </c>
      <c r="K19" s="153"/>
      <c r="L19" s="153"/>
      <c r="M19" s="151"/>
      <c r="N19" s="153"/>
      <c r="O19" s="153"/>
      <c r="P19" s="153"/>
      <c r="Q19" s="153"/>
      <c r="R19" s="153"/>
      <c r="S19" s="153"/>
      <c r="T19" s="153"/>
      <c r="U19" s="153"/>
      <c r="V19" s="153"/>
      <c r="W19" s="153"/>
      <c r="X19" s="153"/>
      <c r="Y19" s="151"/>
      <c r="Z19" s="153"/>
      <c r="AA19" s="154"/>
      <c r="AB19" s="143"/>
      <c r="AC19" s="153"/>
      <c r="AD19" s="153"/>
      <c r="AE19" s="153"/>
      <c r="AF19" s="153"/>
      <c r="AG19" s="153"/>
      <c r="AH19" s="153"/>
      <c r="AI19" s="153"/>
      <c r="AJ19" s="153"/>
      <c r="AK19" s="151"/>
      <c r="AL19" s="153"/>
      <c r="AM19" s="153"/>
      <c r="AN19" s="153"/>
      <c r="AO19" s="153"/>
      <c r="AP19" s="153"/>
      <c r="AQ19" s="153"/>
      <c r="AR19" s="153"/>
      <c r="AS19" s="153"/>
      <c r="AT19" s="153"/>
      <c r="AU19" s="153"/>
      <c r="AV19" s="153"/>
      <c r="AW19" s="151"/>
      <c r="AX19" s="153"/>
      <c r="AY19" s="153"/>
      <c r="AZ19" s="153"/>
      <c r="BA19" s="153"/>
      <c r="BB19" s="153"/>
      <c r="BC19" s="153"/>
      <c r="BD19" s="153"/>
      <c r="BE19" s="153"/>
      <c r="BF19" s="153"/>
      <c r="BG19" s="153"/>
      <c r="BH19" s="153"/>
      <c r="BI19" s="151"/>
      <c r="BJ19" s="153"/>
      <c r="BK19" s="153"/>
      <c r="BL19" s="153"/>
      <c r="BM19" s="153"/>
      <c r="BN19" s="153"/>
      <c r="BO19" s="153"/>
      <c r="BP19" s="153"/>
      <c r="BQ19" s="153"/>
      <c r="BR19" s="153"/>
      <c r="BS19" s="15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x14ac:dyDescent="0.3">
      <c r="A20" s="141" t="s">
        <v>18</v>
      </c>
      <c r="B20" s="148">
        <v>1</v>
      </c>
      <c r="C20" s="133"/>
      <c r="D20" s="133"/>
      <c r="E20" s="133"/>
      <c r="F20" s="133"/>
      <c r="G20" s="133"/>
      <c r="H20" s="133"/>
      <c r="I20" s="133"/>
      <c r="J20" s="133"/>
      <c r="K20" s="133"/>
      <c r="L20" s="133"/>
      <c r="M20" s="151"/>
      <c r="N20" s="133"/>
      <c r="O20" s="133"/>
      <c r="P20" s="133"/>
      <c r="Q20" s="133"/>
      <c r="R20" s="148">
        <v>1</v>
      </c>
      <c r="S20" s="133"/>
      <c r="T20" s="133"/>
      <c r="U20" s="133"/>
      <c r="V20" s="133"/>
      <c r="W20" s="133"/>
      <c r="X20" s="112">
        <v>-1</v>
      </c>
      <c r="Y20" s="151"/>
      <c r="Z20" s="133"/>
      <c r="AA20" s="112">
        <v>-1</v>
      </c>
      <c r="AB20" s="133"/>
      <c r="AC20" s="133"/>
      <c r="AD20" s="112">
        <v>-1</v>
      </c>
      <c r="AE20" s="133"/>
      <c r="AF20" s="133"/>
      <c r="AG20" s="133"/>
      <c r="AH20" s="133"/>
      <c r="AI20" s="133"/>
      <c r="AJ20" s="133"/>
      <c r="AK20" s="151"/>
      <c r="AL20" s="133"/>
      <c r="AM20" s="133"/>
      <c r="AN20" s="133"/>
      <c r="AO20" s="133"/>
      <c r="AP20" s="133"/>
      <c r="AQ20" s="133"/>
      <c r="AR20" s="133"/>
      <c r="AS20" s="112">
        <v>-1</v>
      </c>
      <c r="AT20" s="133"/>
      <c r="AU20" s="133"/>
      <c r="AV20" s="133"/>
      <c r="AW20" s="151"/>
      <c r="AX20" s="133"/>
      <c r="AY20" s="133"/>
      <c r="AZ20" s="133"/>
      <c r="BA20" s="133"/>
      <c r="BB20" s="133"/>
      <c r="BC20" s="133"/>
      <c r="BD20" s="133"/>
      <c r="BE20" s="148">
        <v>1</v>
      </c>
      <c r="BF20" s="133"/>
      <c r="BG20" s="133"/>
      <c r="BH20" s="133"/>
      <c r="BI20" s="151"/>
      <c r="BJ20" s="112">
        <v>-1</v>
      </c>
      <c r="BK20" s="133"/>
      <c r="BL20" s="133"/>
      <c r="BM20" s="133"/>
      <c r="BN20" s="133"/>
      <c r="BO20" s="133"/>
      <c r="BP20" s="133"/>
      <c r="BQ20" s="133"/>
      <c r="BR20" s="112">
        <v>-1</v>
      </c>
      <c r="BS20" s="133"/>
      <c r="BT20" s="133"/>
      <c r="BU20" s="144"/>
      <c r="BV20" s="133"/>
      <c r="BW20" s="133"/>
      <c r="BX20" s="133"/>
      <c r="BY20" s="133"/>
      <c r="BZ20" s="133"/>
      <c r="CA20" s="156"/>
      <c r="CB20" s="156"/>
      <c r="CC20" s="156"/>
      <c r="CD20" s="156"/>
      <c r="CE20" s="156"/>
      <c r="CF20" s="156"/>
      <c r="CG20" s="144"/>
      <c r="CH20" s="133"/>
      <c r="CI20" s="133"/>
      <c r="CJ20" s="133"/>
      <c r="CK20" s="133"/>
      <c r="CL20" s="133"/>
      <c r="CM20" s="133"/>
      <c r="CN20" s="133"/>
      <c r="CO20" s="133"/>
      <c r="CP20" s="133"/>
      <c r="CQ20" s="133"/>
      <c r="CR20" s="133"/>
      <c r="CS20" s="151">
        <v>0</v>
      </c>
    </row>
    <row r="22" spans="1:97" x14ac:dyDescent="0.3">
      <c r="B22" s="157" t="s">
        <v>397</v>
      </c>
      <c r="C22" s="158"/>
      <c r="D22" s="158"/>
      <c r="E22" s="158"/>
      <c r="H22" s="4"/>
      <c r="I22" s="4"/>
      <c r="J22" s="4"/>
      <c r="K22" s="4"/>
    </row>
    <row r="23" spans="1:97" x14ac:dyDescent="0.3">
      <c r="A23" s="118" t="s">
        <v>398</v>
      </c>
      <c r="B23" t="s">
        <v>399</v>
      </c>
      <c r="H23" s="4"/>
      <c r="I23" s="4"/>
      <c r="J23" s="4"/>
      <c r="K23" s="4"/>
      <c r="AO23" s="49"/>
      <c r="AP23" s="49"/>
    </row>
    <row r="24" spans="1:97" x14ac:dyDescent="0.3">
      <c r="A24" s="118" t="s">
        <v>398</v>
      </c>
      <c r="B24" t="s">
        <v>400</v>
      </c>
      <c r="H24" s="4"/>
      <c r="I24" s="4"/>
      <c r="J24" s="4"/>
      <c r="K24" s="4"/>
      <c r="BO24" s="49"/>
      <c r="BP24" s="49"/>
    </row>
    <row r="25" spans="1:97" x14ac:dyDescent="0.3">
      <c r="H25" s="4"/>
      <c r="I25" s="4"/>
      <c r="J25" s="4"/>
      <c r="K25" s="4"/>
    </row>
    <row r="26" spans="1:97" x14ac:dyDescent="0.3">
      <c r="H26" s="4"/>
      <c r="I26" s="4"/>
      <c r="J26" s="4"/>
      <c r="K26" s="4"/>
    </row>
    <row r="27" spans="1:97" x14ac:dyDescent="0.3">
      <c r="H27" s="4"/>
      <c r="I27" s="4"/>
      <c r="J27" s="4"/>
      <c r="K27" s="4"/>
    </row>
    <row r="28" spans="1:97" x14ac:dyDescent="0.3">
      <c r="H28" s="4"/>
      <c r="I28" s="4"/>
      <c r="J28" s="4"/>
      <c r="K28" s="4"/>
    </row>
    <row r="29" spans="1:97" x14ac:dyDescent="0.3">
      <c r="H29" s="4"/>
      <c r="I29" s="4"/>
      <c r="J29" s="4"/>
      <c r="K29" s="4"/>
    </row>
    <row r="30" spans="1:97" x14ac:dyDescent="0.3">
      <c r="H30" s="4"/>
      <c r="I30" s="4"/>
      <c r="J30" s="4"/>
      <c r="K30" s="4"/>
    </row>
    <row r="31" spans="1:97" x14ac:dyDescent="0.3">
      <c r="H31" s="4"/>
      <c r="I31" s="4"/>
      <c r="J31" s="4"/>
      <c r="K31" s="4"/>
    </row>
    <row r="32" spans="1:97" x14ac:dyDescent="0.3">
      <c r="A32" s="141" t="s">
        <v>0</v>
      </c>
      <c r="B32" s="143">
        <v>0</v>
      </c>
      <c r="C32" s="143"/>
      <c r="D32" s="112">
        <v>1</v>
      </c>
      <c r="E32" s="143"/>
      <c r="F32" s="143"/>
      <c r="G32" s="143"/>
      <c r="H32" s="143"/>
      <c r="I32" s="143"/>
      <c r="J32" s="143"/>
      <c r="K32" s="143"/>
      <c r="L32" s="143"/>
      <c r="M32" s="144"/>
      <c r="N32" s="143"/>
      <c r="O32" s="143"/>
      <c r="P32" s="143"/>
      <c r="Q32" s="112">
        <v>1</v>
      </c>
      <c r="R32" s="143"/>
      <c r="S32" s="143"/>
      <c r="T32" s="143"/>
      <c r="U32" s="143"/>
      <c r="V32" s="143"/>
      <c r="W32" s="143"/>
      <c r="X32" s="143"/>
      <c r="Y32" s="144"/>
      <c r="Z32" s="143"/>
      <c r="AA32" s="143"/>
      <c r="AB32" s="143"/>
      <c r="AC32" s="143"/>
      <c r="AD32" s="143"/>
      <c r="AE32" s="143"/>
      <c r="AF32" s="143"/>
      <c r="AG32" s="112">
        <v>1</v>
      </c>
      <c r="AH32" s="143"/>
      <c r="AI32" s="143"/>
      <c r="AJ32" s="143"/>
      <c r="AK32" s="144"/>
      <c r="AL32" s="143"/>
      <c r="AM32" s="143"/>
      <c r="AN32" s="143"/>
      <c r="AO32" s="143"/>
      <c r="AP32" s="143"/>
      <c r="AQ32" s="143"/>
      <c r="AR32" s="143"/>
      <c r="AS32" s="143"/>
      <c r="AT32" s="143"/>
      <c r="AU32" s="143"/>
      <c r="AV32" s="143"/>
      <c r="AW32" s="144"/>
      <c r="AX32" s="143"/>
      <c r="AY32" s="143"/>
      <c r="AZ32" s="143"/>
      <c r="BA32" s="143"/>
      <c r="BB32" s="143"/>
      <c r="BC32" s="143"/>
      <c r="BD32" s="143"/>
      <c r="BE32" s="143"/>
      <c r="BF32" s="143"/>
      <c r="BG32" s="143"/>
      <c r="BH32" s="143"/>
      <c r="BI32" s="144"/>
      <c r="BJ32" s="143"/>
      <c r="BK32" s="143"/>
      <c r="BL32" s="143"/>
      <c r="BM32" s="143"/>
      <c r="BN32" s="143"/>
      <c r="BO32" s="143"/>
      <c r="BP32" s="143"/>
      <c r="BQ32" s="143"/>
      <c r="BR32" s="143"/>
      <c r="BS32" s="143"/>
      <c r="BT32" s="143"/>
      <c r="BU32" s="144"/>
      <c r="BV32" s="143"/>
      <c r="BW32" s="143"/>
      <c r="BX32" s="143"/>
      <c r="BY32" s="143"/>
      <c r="BZ32" s="143"/>
      <c r="CA32" s="145"/>
      <c r="CB32" s="145"/>
      <c r="CC32" s="145"/>
      <c r="CD32" s="145"/>
      <c r="CE32" s="145"/>
      <c r="CF32" s="145"/>
      <c r="CG32" s="144"/>
      <c r="CH32" s="143"/>
      <c r="CI32" s="143"/>
      <c r="CJ32" s="143"/>
      <c r="CK32" s="143"/>
      <c r="CL32" s="143"/>
      <c r="CM32" s="143"/>
      <c r="CN32" s="143"/>
      <c r="CO32" s="143"/>
      <c r="CP32" s="143"/>
      <c r="CQ32" s="143"/>
      <c r="CR32" s="143"/>
      <c r="CS32" s="144"/>
    </row>
    <row r="33" spans="1:98" x14ac:dyDescent="0.3">
      <c r="A33" s="141" t="s">
        <v>1</v>
      </c>
      <c r="B33" s="143"/>
      <c r="C33" s="143"/>
      <c r="D33" s="143"/>
      <c r="E33" s="143"/>
      <c r="F33" s="143"/>
      <c r="G33" s="143"/>
      <c r="H33" s="143"/>
      <c r="I33" s="143"/>
      <c r="J33" s="143"/>
      <c r="K33" s="143"/>
      <c r="L33" s="143"/>
      <c r="M33" s="144"/>
      <c r="N33" s="143"/>
      <c r="O33" s="143"/>
      <c r="P33" s="143"/>
      <c r="Q33" s="143"/>
      <c r="R33" s="143"/>
      <c r="S33" s="112">
        <v>1</v>
      </c>
      <c r="T33" s="143"/>
      <c r="U33" s="143"/>
      <c r="V33" s="143"/>
      <c r="W33" s="143"/>
      <c r="X33" s="143"/>
      <c r="Y33" s="144"/>
      <c r="Z33" s="143"/>
      <c r="AA33" s="112">
        <v>1</v>
      </c>
      <c r="AB33" s="143"/>
      <c r="AC33" s="143"/>
      <c r="AD33" s="143"/>
      <c r="AE33" s="143"/>
      <c r="AF33" s="143"/>
      <c r="AG33" s="112">
        <v>1</v>
      </c>
      <c r="AH33" s="143"/>
      <c r="AI33" s="143"/>
      <c r="AJ33" s="143"/>
      <c r="AK33" s="144"/>
      <c r="AL33" s="143"/>
      <c r="AM33" s="143"/>
      <c r="AN33" s="143"/>
      <c r="AO33" s="143"/>
      <c r="AP33" s="143"/>
      <c r="AQ33" s="143"/>
      <c r="AR33" s="143"/>
      <c r="AS33" s="143"/>
      <c r="AT33" s="143"/>
      <c r="AU33" s="143"/>
      <c r="AV33" s="143"/>
      <c r="AW33" s="144"/>
      <c r="AX33" s="143"/>
      <c r="AY33" s="143"/>
      <c r="AZ33" s="143"/>
      <c r="BA33" s="143"/>
      <c r="BB33" s="143"/>
      <c r="BC33" s="143"/>
      <c r="BD33" s="143"/>
      <c r="BE33" s="146">
        <v>1</v>
      </c>
      <c r="BF33" s="143"/>
      <c r="BG33" s="143"/>
      <c r="BH33" s="143"/>
      <c r="BI33" s="144"/>
      <c r="BJ33" s="143"/>
      <c r="BK33" s="143"/>
      <c r="BL33" s="143"/>
      <c r="BM33" s="143"/>
      <c r="BN33" s="143"/>
      <c r="BO33" s="143"/>
      <c r="BP33" s="143"/>
      <c r="BQ33" s="143"/>
      <c r="BR33" s="112">
        <v>1</v>
      </c>
      <c r="BS33" s="143"/>
      <c r="BT33" s="143"/>
      <c r="BU33" s="144"/>
      <c r="BV33" s="143"/>
      <c r="BW33" s="143"/>
      <c r="BX33" s="143"/>
      <c r="BY33" s="143"/>
      <c r="BZ33" s="143"/>
      <c r="CA33" s="145"/>
      <c r="CB33" s="145"/>
      <c r="CC33" s="145"/>
      <c r="CD33" s="145"/>
      <c r="CE33" s="145"/>
      <c r="CF33" s="145"/>
      <c r="CG33" s="144"/>
      <c r="CH33" s="143"/>
      <c r="CI33" s="143"/>
      <c r="CJ33" s="143"/>
      <c r="CK33" s="143"/>
      <c r="CL33" s="143"/>
      <c r="CM33" s="143"/>
      <c r="CN33" s="143"/>
      <c r="CO33" s="143"/>
      <c r="CP33" s="143"/>
      <c r="CQ33" s="143"/>
      <c r="CR33" s="143"/>
      <c r="CS33" s="144"/>
    </row>
    <row r="34" spans="1:98" x14ac:dyDescent="0.3">
      <c r="A34" s="149" t="s">
        <v>130</v>
      </c>
      <c r="B34" s="153"/>
      <c r="C34" s="153"/>
      <c r="D34" s="153"/>
      <c r="E34" s="153"/>
      <c r="F34" s="153"/>
      <c r="G34" s="153"/>
      <c r="H34" s="153"/>
      <c r="I34" s="153"/>
      <c r="J34" s="159">
        <v>1</v>
      </c>
      <c r="K34" s="153"/>
      <c r="L34" s="153"/>
      <c r="M34" s="151"/>
      <c r="N34" s="153"/>
      <c r="O34" s="153"/>
      <c r="P34" s="153"/>
      <c r="Q34" s="153"/>
      <c r="R34" s="153"/>
      <c r="S34" s="153"/>
      <c r="T34" s="153"/>
      <c r="U34" s="153"/>
      <c r="V34" s="153"/>
      <c r="W34" s="153"/>
      <c r="X34" s="153"/>
      <c r="Y34" s="151"/>
      <c r="Z34" s="153"/>
      <c r="AA34" s="154"/>
      <c r="AB34" s="154"/>
      <c r="AC34" s="153"/>
      <c r="AD34" s="153"/>
      <c r="AE34" s="153"/>
      <c r="AF34" s="153"/>
      <c r="AG34" s="153"/>
      <c r="AH34" s="153"/>
      <c r="AI34" s="153"/>
      <c r="AJ34" s="153"/>
      <c r="AK34" s="151"/>
      <c r="AL34" s="153"/>
      <c r="AM34" s="153"/>
      <c r="AN34" s="153"/>
      <c r="AO34" s="153"/>
      <c r="AP34" s="153"/>
      <c r="AQ34" s="153"/>
      <c r="AR34" s="153"/>
      <c r="AS34" s="153"/>
      <c r="AT34" s="153"/>
      <c r="AU34" s="153"/>
      <c r="AV34" s="153"/>
      <c r="AW34" s="151"/>
      <c r="AX34" s="153"/>
      <c r="AY34" s="153"/>
      <c r="AZ34" s="153"/>
      <c r="BA34" s="153"/>
      <c r="BB34" s="153"/>
      <c r="BC34" s="153"/>
      <c r="BD34" s="153"/>
      <c r="BE34" s="153"/>
      <c r="BF34" s="153"/>
      <c r="BG34" s="153"/>
      <c r="BH34" s="153"/>
      <c r="BI34" s="151"/>
      <c r="BJ34" s="153"/>
      <c r="BK34" s="153"/>
      <c r="BL34" s="153"/>
      <c r="BM34" s="153"/>
      <c r="BN34" s="153"/>
      <c r="BO34" s="153"/>
      <c r="BP34" s="153"/>
      <c r="BQ34" s="153"/>
      <c r="BR34" s="153"/>
      <c r="BS34" s="153"/>
      <c r="BT34" s="153"/>
      <c r="BU34" s="151"/>
      <c r="BV34" s="153"/>
      <c r="BW34" s="153"/>
      <c r="BX34" s="153"/>
      <c r="BY34" s="153"/>
      <c r="BZ34" s="153"/>
      <c r="CA34" s="155"/>
      <c r="CB34" s="155"/>
      <c r="CC34" s="155"/>
      <c r="CD34" s="155"/>
      <c r="CE34" s="155"/>
      <c r="CF34" s="155"/>
      <c r="CG34" s="151"/>
      <c r="CH34" s="153"/>
      <c r="CI34" s="153"/>
      <c r="CJ34" s="153"/>
      <c r="CK34" s="153"/>
      <c r="CL34" s="153"/>
      <c r="CM34" s="153"/>
      <c r="CN34" s="153"/>
      <c r="CO34" s="153"/>
      <c r="CP34" s="153"/>
      <c r="CQ34" s="153"/>
      <c r="CR34" s="153"/>
      <c r="CS34" s="151">
        <v>0</v>
      </c>
    </row>
    <row r="35" spans="1:98" x14ac:dyDescent="0.3">
      <c r="A35" s="141" t="s">
        <v>134</v>
      </c>
      <c r="B35" s="148">
        <v>1</v>
      </c>
      <c r="C35" s="133"/>
      <c r="D35" s="133"/>
      <c r="E35" s="133"/>
      <c r="F35" s="133"/>
      <c r="G35" s="133"/>
      <c r="H35" s="133"/>
      <c r="I35" s="133"/>
      <c r="J35" s="133"/>
      <c r="K35" s="133"/>
      <c r="L35" s="133"/>
      <c r="M35" s="133"/>
      <c r="N35" s="133"/>
      <c r="O35" s="133"/>
      <c r="P35" s="133"/>
      <c r="Q35" s="133"/>
      <c r="R35" s="148">
        <v>1</v>
      </c>
      <c r="S35" s="133"/>
      <c r="T35" s="133"/>
      <c r="U35" s="133"/>
      <c r="V35" s="133"/>
      <c r="W35" s="133"/>
      <c r="X35" s="160">
        <v>1</v>
      </c>
      <c r="Y35" s="133"/>
      <c r="Z35" s="133"/>
      <c r="AA35" s="160">
        <v>1</v>
      </c>
      <c r="AB35" s="133"/>
      <c r="AC35" s="133"/>
      <c r="AD35" s="160">
        <v>1</v>
      </c>
      <c r="AE35" s="133"/>
      <c r="AF35" s="133"/>
      <c r="AG35" s="133"/>
      <c r="AH35" s="133"/>
      <c r="AI35" s="133"/>
      <c r="AJ35" s="133"/>
      <c r="AK35" s="133"/>
      <c r="AL35" s="133"/>
      <c r="AM35" s="133"/>
      <c r="AN35" s="133"/>
      <c r="AO35" s="133"/>
      <c r="AP35" s="133"/>
      <c r="AQ35" s="133"/>
      <c r="AR35" s="133"/>
      <c r="AS35" s="160">
        <v>1</v>
      </c>
      <c r="AT35" s="133"/>
      <c r="AU35" s="133"/>
      <c r="AV35" s="133"/>
      <c r="AW35" s="133"/>
      <c r="AX35" s="133"/>
      <c r="AY35" s="133"/>
      <c r="AZ35" s="133"/>
      <c r="BA35" s="133"/>
      <c r="BB35" s="133"/>
      <c r="BC35" s="133"/>
      <c r="BD35" s="133"/>
      <c r="BE35" s="148">
        <v>1</v>
      </c>
      <c r="BF35" s="133"/>
      <c r="BG35" s="133"/>
      <c r="BH35" s="133"/>
      <c r="BI35" s="133"/>
      <c r="BJ35" s="160">
        <v>1</v>
      </c>
      <c r="BK35" s="133"/>
      <c r="BL35" s="133"/>
      <c r="BM35" s="133"/>
      <c r="BN35" s="133"/>
      <c r="BO35" s="133"/>
      <c r="BP35" s="133"/>
      <c r="BQ35" s="133"/>
      <c r="BR35" s="160">
        <v>1</v>
      </c>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v>0</v>
      </c>
    </row>
    <row r="36" spans="1:98" x14ac:dyDescent="0.3">
      <c r="H36" s="4"/>
      <c r="I36" s="4"/>
      <c r="J36" s="4"/>
      <c r="K36" s="4"/>
    </row>
    <row r="37" spans="1:98" x14ac:dyDescent="0.3">
      <c r="H37" s="4"/>
      <c r="I37" s="4"/>
      <c r="J37" s="4"/>
      <c r="K37" s="4"/>
    </row>
    <row r="38" spans="1:98" x14ac:dyDescent="0.3">
      <c r="H38" s="4"/>
      <c r="I38" s="4"/>
      <c r="J38" s="4"/>
      <c r="K38" s="4"/>
    </row>
    <row r="39" spans="1:98" x14ac:dyDescent="0.3">
      <c r="A39">
        <f>SUM(C39:CT39)</f>
        <v>3</v>
      </c>
      <c r="B39" s="141" t="s">
        <v>0</v>
      </c>
      <c r="C39">
        <f>ABS(B2)</f>
        <v>0</v>
      </c>
      <c r="D39">
        <f t="shared" ref="D39:BO54" si="0">ABS(C2)</f>
        <v>0</v>
      </c>
      <c r="E39">
        <f t="shared" si="0"/>
        <v>1</v>
      </c>
      <c r="F39">
        <f t="shared" si="0"/>
        <v>0</v>
      </c>
      <c r="G39">
        <f t="shared" si="0"/>
        <v>0</v>
      </c>
      <c r="H39">
        <f t="shared" si="0"/>
        <v>0</v>
      </c>
      <c r="I39">
        <f t="shared" si="0"/>
        <v>0</v>
      </c>
      <c r="J39">
        <f t="shared" si="0"/>
        <v>0</v>
      </c>
      <c r="K39">
        <f t="shared" si="0"/>
        <v>0</v>
      </c>
      <c r="L39">
        <f t="shared" si="0"/>
        <v>0</v>
      </c>
      <c r="M39">
        <f t="shared" si="0"/>
        <v>0</v>
      </c>
      <c r="N39">
        <f t="shared" si="0"/>
        <v>0</v>
      </c>
      <c r="O39">
        <f t="shared" si="0"/>
        <v>0</v>
      </c>
      <c r="P39">
        <f t="shared" si="0"/>
        <v>0</v>
      </c>
      <c r="Q39">
        <f t="shared" si="0"/>
        <v>0</v>
      </c>
      <c r="R39">
        <f t="shared" si="0"/>
        <v>1</v>
      </c>
      <c r="S39">
        <f t="shared" si="0"/>
        <v>0</v>
      </c>
      <c r="T39">
        <f t="shared" si="0"/>
        <v>0</v>
      </c>
      <c r="U39">
        <f t="shared" si="0"/>
        <v>0</v>
      </c>
      <c r="V39">
        <f t="shared" si="0"/>
        <v>0</v>
      </c>
      <c r="W39">
        <f t="shared" si="0"/>
        <v>0</v>
      </c>
      <c r="X39">
        <f t="shared" si="0"/>
        <v>0</v>
      </c>
      <c r="Y39">
        <f t="shared" si="0"/>
        <v>0</v>
      </c>
      <c r="Z39">
        <f t="shared" si="0"/>
        <v>0</v>
      </c>
      <c r="AA39">
        <f t="shared" si="0"/>
        <v>0</v>
      </c>
      <c r="AB39">
        <f t="shared" si="0"/>
        <v>0</v>
      </c>
      <c r="AC39">
        <f t="shared" si="0"/>
        <v>0</v>
      </c>
      <c r="AD39">
        <f t="shared" si="0"/>
        <v>0</v>
      </c>
      <c r="AE39">
        <f t="shared" si="0"/>
        <v>0</v>
      </c>
      <c r="AF39">
        <f t="shared" si="0"/>
        <v>0</v>
      </c>
      <c r="AG39">
        <f t="shared" si="0"/>
        <v>0</v>
      </c>
      <c r="AH39">
        <f t="shared" si="0"/>
        <v>1</v>
      </c>
      <c r="AI39">
        <f t="shared" si="0"/>
        <v>0</v>
      </c>
      <c r="AJ39">
        <f t="shared" si="0"/>
        <v>0</v>
      </c>
      <c r="AK39">
        <f t="shared" si="0"/>
        <v>0</v>
      </c>
      <c r="AL39">
        <f t="shared" si="0"/>
        <v>0</v>
      </c>
      <c r="AM39">
        <f t="shared" si="0"/>
        <v>0</v>
      </c>
      <c r="AN39">
        <f t="shared" si="0"/>
        <v>0</v>
      </c>
      <c r="AO39">
        <f t="shared" si="0"/>
        <v>0</v>
      </c>
      <c r="AP39">
        <f t="shared" si="0"/>
        <v>0</v>
      </c>
      <c r="AQ39">
        <f t="shared" si="0"/>
        <v>0</v>
      </c>
      <c r="AR39">
        <f t="shared" si="0"/>
        <v>0</v>
      </c>
      <c r="AS39">
        <f t="shared" si="0"/>
        <v>0</v>
      </c>
      <c r="AT39">
        <f t="shared" si="0"/>
        <v>0</v>
      </c>
      <c r="AU39">
        <f t="shared" si="0"/>
        <v>0</v>
      </c>
      <c r="AV39">
        <f t="shared" si="0"/>
        <v>0</v>
      </c>
      <c r="AW39">
        <f t="shared" si="0"/>
        <v>0</v>
      </c>
      <c r="AX39">
        <f t="shared" si="0"/>
        <v>0</v>
      </c>
      <c r="AY39">
        <f t="shared" si="0"/>
        <v>0</v>
      </c>
      <c r="AZ39">
        <f t="shared" si="0"/>
        <v>0</v>
      </c>
      <c r="BA39">
        <f t="shared" si="0"/>
        <v>0</v>
      </c>
      <c r="BB39">
        <f t="shared" si="0"/>
        <v>0</v>
      </c>
      <c r="BC39">
        <f t="shared" si="0"/>
        <v>0</v>
      </c>
      <c r="BD39">
        <f t="shared" si="0"/>
        <v>0</v>
      </c>
      <c r="BE39">
        <f t="shared" si="0"/>
        <v>0</v>
      </c>
      <c r="BF39">
        <f t="shared" si="0"/>
        <v>0</v>
      </c>
      <c r="BG39">
        <f t="shared" si="0"/>
        <v>0</v>
      </c>
      <c r="BH39">
        <f t="shared" si="0"/>
        <v>0</v>
      </c>
      <c r="BI39">
        <f t="shared" si="0"/>
        <v>0</v>
      </c>
      <c r="BJ39">
        <f t="shared" si="0"/>
        <v>0</v>
      </c>
      <c r="BK39">
        <f t="shared" si="0"/>
        <v>0</v>
      </c>
      <c r="BL39">
        <f t="shared" si="0"/>
        <v>0</v>
      </c>
      <c r="BM39">
        <f t="shared" si="0"/>
        <v>0</v>
      </c>
      <c r="BN39">
        <f t="shared" si="0"/>
        <v>0</v>
      </c>
      <c r="BO39">
        <f t="shared" si="0"/>
        <v>0</v>
      </c>
      <c r="BP39">
        <f t="shared" ref="BP39:CT47" si="1">ABS(BO2)</f>
        <v>0</v>
      </c>
      <c r="BQ39">
        <f t="shared" si="1"/>
        <v>0</v>
      </c>
      <c r="BR39">
        <f t="shared" si="1"/>
        <v>0</v>
      </c>
      <c r="BS39">
        <f t="shared" si="1"/>
        <v>0</v>
      </c>
      <c r="BT39">
        <f t="shared" si="1"/>
        <v>0</v>
      </c>
      <c r="BU39">
        <f t="shared" si="1"/>
        <v>0</v>
      </c>
      <c r="BV39">
        <f t="shared" si="1"/>
        <v>0</v>
      </c>
      <c r="BW39">
        <f t="shared" si="1"/>
        <v>0</v>
      </c>
      <c r="BX39">
        <f t="shared" si="1"/>
        <v>0</v>
      </c>
      <c r="BY39">
        <f t="shared" si="1"/>
        <v>0</v>
      </c>
      <c r="BZ39">
        <f t="shared" si="1"/>
        <v>0</v>
      </c>
      <c r="CA39">
        <f t="shared" si="1"/>
        <v>0</v>
      </c>
      <c r="CB39">
        <f t="shared" si="1"/>
        <v>0</v>
      </c>
      <c r="CC39">
        <f t="shared" si="1"/>
        <v>0</v>
      </c>
      <c r="CD39">
        <f t="shared" si="1"/>
        <v>0</v>
      </c>
      <c r="CE39">
        <f t="shared" si="1"/>
        <v>0</v>
      </c>
      <c r="CF39">
        <f t="shared" si="1"/>
        <v>0</v>
      </c>
      <c r="CG39">
        <f t="shared" si="1"/>
        <v>0</v>
      </c>
      <c r="CH39">
        <f t="shared" si="1"/>
        <v>0</v>
      </c>
      <c r="CI39">
        <f t="shared" si="1"/>
        <v>0</v>
      </c>
      <c r="CJ39">
        <f t="shared" si="1"/>
        <v>0</v>
      </c>
      <c r="CK39">
        <f t="shared" si="1"/>
        <v>0</v>
      </c>
      <c r="CL39">
        <f t="shared" si="1"/>
        <v>0</v>
      </c>
      <c r="CM39">
        <f t="shared" si="1"/>
        <v>0</v>
      </c>
      <c r="CN39">
        <f t="shared" si="1"/>
        <v>0</v>
      </c>
      <c r="CO39">
        <f t="shared" si="1"/>
        <v>0</v>
      </c>
      <c r="CP39">
        <f t="shared" si="1"/>
        <v>0</v>
      </c>
      <c r="CQ39">
        <f t="shared" si="1"/>
        <v>0</v>
      </c>
      <c r="CR39">
        <f t="shared" si="1"/>
        <v>0</v>
      </c>
      <c r="CS39">
        <f t="shared" si="1"/>
        <v>0</v>
      </c>
      <c r="CT39">
        <f t="shared" si="1"/>
        <v>0</v>
      </c>
    </row>
    <row r="40" spans="1:98" x14ac:dyDescent="0.3">
      <c r="A40">
        <f t="shared" ref="A40:A57" si="2">SUM(C40:CT40)</f>
        <v>5</v>
      </c>
      <c r="B40" s="141" t="s">
        <v>1</v>
      </c>
      <c r="C40">
        <f t="shared" ref="C40:BN43" si="3">ABS(B3)</f>
        <v>0</v>
      </c>
      <c r="D40">
        <f t="shared" si="3"/>
        <v>0</v>
      </c>
      <c r="E40">
        <f t="shared" si="3"/>
        <v>0</v>
      </c>
      <c r="F40">
        <f t="shared" si="3"/>
        <v>0</v>
      </c>
      <c r="G40">
        <f t="shared" si="3"/>
        <v>0</v>
      </c>
      <c r="H40">
        <f t="shared" si="3"/>
        <v>0</v>
      </c>
      <c r="I40">
        <f t="shared" si="3"/>
        <v>0</v>
      </c>
      <c r="J40">
        <f t="shared" si="3"/>
        <v>0</v>
      </c>
      <c r="K40">
        <f t="shared" si="3"/>
        <v>0</v>
      </c>
      <c r="L40">
        <f t="shared" si="3"/>
        <v>0</v>
      </c>
      <c r="M40">
        <f t="shared" si="3"/>
        <v>0</v>
      </c>
      <c r="N40">
        <f t="shared" si="3"/>
        <v>0</v>
      </c>
      <c r="O40">
        <f t="shared" si="3"/>
        <v>0</v>
      </c>
      <c r="P40">
        <f t="shared" si="3"/>
        <v>0</v>
      </c>
      <c r="Q40">
        <f t="shared" si="3"/>
        <v>0</v>
      </c>
      <c r="R40">
        <f t="shared" si="3"/>
        <v>0</v>
      </c>
      <c r="S40">
        <f t="shared" si="3"/>
        <v>0</v>
      </c>
      <c r="T40">
        <f t="shared" si="3"/>
        <v>1</v>
      </c>
      <c r="U40">
        <f t="shared" si="3"/>
        <v>0</v>
      </c>
      <c r="V40">
        <f t="shared" si="3"/>
        <v>0</v>
      </c>
      <c r="W40">
        <f t="shared" si="3"/>
        <v>0</v>
      </c>
      <c r="X40">
        <f t="shared" si="3"/>
        <v>0</v>
      </c>
      <c r="Y40">
        <f t="shared" si="3"/>
        <v>0</v>
      </c>
      <c r="Z40">
        <f t="shared" si="3"/>
        <v>0</v>
      </c>
      <c r="AA40">
        <f t="shared" si="3"/>
        <v>0</v>
      </c>
      <c r="AB40">
        <f t="shared" si="3"/>
        <v>1</v>
      </c>
      <c r="AC40">
        <f t="shared" si="3"/>
        <v>0</v>
      </c>
      <c r="AD40">
        <f t="shared" si="3"/>
        <v>0</v>
      </c>
      <c r="AE40">
        <f t="shared" si="3"/>
        <v>0</v>
      </c>
      <c r="AF40">
        <f t="shared" si="3"/>
        <v>0</v>
      </c>
      <c r="AG40">
        <f t="shared" si="3"/>
        <v>0</v>
      </c>
      <c r="AH40">
        <f t="shared" si="3"/>
        <v>1</v>
      </c>
      <c r="AI40">
        <f t="shared" si="3"/>
        <v>0</v>
      </c>
      <c r="AJ40">
        <f t="shared" si="3"/>
        <v>0</v>
      </c>
      <c r="AK40">
        <f t="shared" si="3"/>
        <v>0</v>
      </c>
      <c r="AL40">
        <f t="shared" si="3"/>
        <v>0</v>
      </c>
      <c r="AM40">
        <f t="shared" si="3"/>
        <v>0</v>
      </c>
      <c r="AN40">
        <f t="shared" si="3"/>
        <v>0</v>
      </c>
      <c r="AO40">
        <f t="shared" si="3"/>
        <v>0</v>
      </c>
      <c r="AP40">
        <f t="shared" si="3"/>
        <v>0</v>
      </c>
      <c r="AQ40">
        <f t="shared" si="3"/>
        <v>0</v>
      </c>
      <c r="AR40">
        <f t="shared" si="3"/>
        <v>0</v>
      </c>
      <c r="AS40">
        <f t="shared" si="3"/>
        <v>0</v>
      </c>
      <c r="AT40">
        <f t="shared" si="3"/>
        <v>0</v>
      </c>
      <c r="AU40">
        <f t="shared" si="3"/>
        <v>0</v>
      </c>
      <c r="AV40">
        <f t="shared" si="3"/>
        <v>0</v>
      </c>
      <c r="AW40">
        <f t="shared" si="3"/>
        <v>0</v>
      </c>
      <c r="AX40">
        <f t="shared" si="3"/>
        <v>0</v>
      </c>
      <c r="AY40">
        <f t="shared" si="3"/>
        <v>0</v>
      </c>
      <c r="AZ40">
        <f t="shared" si="3"/>
        <v>0</v>
      </c>
      <c r="BA40">
        <f t="shared" si="3"/>
        <v>0</v>
      </c>
      <c r="BB40">
        <f t="shared" si="3"/>
        <v>0</v>
      </c>
      <c r="BC40">
        <f t="shared" si="3"/>
        <v>0</v>
      </c>
      <c r="BD40">
        <f t="shared" si="3"/>
        <v>0</v>
      </c>
      <c r="BE40">
        <f t="shared" si="3"/>
        <v>0</v>
      </c>
      <c r="BF40">
        <f t="shared" si="3"/>
        <v>1</v>
      </c>
      <c r="BG40">
        <f t="shared" si="3"/>
        <v>0</v>
      </c>
      <c r="BH40">
        <f t="shared" si="3"/>
        <v>0</v>
      </c>
      <c r="BI40">
        <f t="shared" si="3"/>
        <v>0</v>
      </c>
      <c r="BJ40">
        <f t="shared" si="3"/>
        <v>0</v>
      </c>
      <c r="BK40">
        <f t="shared" si="3"/>
        <v>0</v>
      </c>
      <c r="BL40">
        <f t="shared" si="3"/>
        <v>0</v>
      </c>
      <c r="BM40">
        <f t="shared" si="3"/>
        <v>0</v>
      </c>
      <c r="BN40">
        <f t="shared" si="3"/>
        <v>0</v>
      </c>
      <c r="BO40">
        <f t="shared" si="0"/>
        <v>0</v>
      </c>
      <c r="BP40">
        <f t="shared" si="1"/>
        <v>0</v>
      </c>
      <c r="BQ40">
        <f t="shared" si="1"/>
        <v>0</v>
      </c>
      <c r="BR40">
        <f t="shared" si="1"/>
        <v>0</v>
      </c>
      <c r="BS40">
        <f t="shared" si="1"/>
        <v>1</v>
      </c>
      <c r="BT40">
        <f t="shared" si="1"/>
        <v>0</v>
      </c>
      <c r="BU40">
        <f t="shared" si="1"/>
        <v>0</v>
      </c>
      <c r="BV40">
        <f t="shared" si="1"/>
        <v>0</v>
      </c>
      <c r="BW40">
        <f t="shared" si="1"/>
        <v>0</v>
      </c>
      <c r="BX40">
        <f t="shared" si="1"/>
        <v>0</v>
      </c>
      <c r="BY40">
        <f t="shared" si="1"/>
        <v>0</v>
      </c>
      <c r="BZ40">
        <f t="shared" si="1"/>
        <v>0</v>
      </c>
      <c r="CA40">
        <f t="shared" si="1"/>
        <v>0</v>
      </c>
      <c r="CB40">
        <f t="shared" si="1"/>
        <v>0</v>
      </c>
      <c r="CC40">
        <f t="shared" si="1"/>
        <v>0</v>
      </c>
      <c r="CD40">
        <f t="shared" si="1"/>
        <v>0</v>
      </c>
      <c r="CE40">
        <f t="shared" si="1"/>
        <v>0</v>
      </c>
      <c r="CF40">
        <f t="shared" si="1"/>
        <v>0</v>
      </c>
      <c r="CG40">
        <f t="shared" si="1"/>
        <v>0</v>
      </c>
      <c r="CH40">
        <f t="shared" si="1"/>
        <v>0</v>
      </c>
      <c r="CI40">
        <f t="shared" si="1"/>
        <v>0</v>
      </c>
      <c r="CJ40">
        <f t="shared" si="1"/>
        <v>0</v>
      </c>
      <c r="CK40">
        <f t="shared" si="1"/>
        <v>0</v>
      </c>
      <c r="CL40">
        <f t="shared" si="1"/>
        <v>0</v>
      </c>
      <c r="CM40">
        <f t="shared" si="1"/>
        <v>0</v>
      </c>
      <c r="CN40">
        <f t="shared" si="1"/>
        <v>0</v>
      </c>
      <c r="CO40">
        <f t="shared" si="1"/>
        <v>0</v>
      </c>
      <c r="CP40">
        <f t="shared" si="1"/>
        <v>0</v>
      </c>
      <c r="CQ40">
        <f t="shared" si="1"/>
        <v>0</v>
      </c>
      <c r="CR40">
        <f t="shared" si="1"/>
        <v>0</v>
      </c>
      <c r="CS40">
        <f t="shared" si="1"/>
        <v>0</v>
      </c>
      <c r="CT40">
        <f t="shared" si="1"/>
        <v>0</v>
      </c>
    </row>
    <row r="41" spans="1:98" x14ac:dyDescent="0.3">
      <c r="A41">
        <f t="shared" si="2"/>
        <v>3</v>
      </c>
      <c r="B41" s="141" t="s">
        <v>2</v>
      </c>
      <c r="C41">
        <f t="shared" si="3"/>
        <v>1</v>
      </c>
      <c r="D41">
        <f t="shared" si="3"/>
        <v>0</v>
      </c>
      <c r="E41">
        <f t="shared" si="3"/>
        <v>0</v>
      </c>
      <c r="F41">
        <f t="shared" si="3"/>
        <v>0</v>
      </c>
      <c r="G41">
        <f t="shared" si="3"/>
        <v>0</v>
      </c>
      <c r="H41">
        <f t="shared" si="3"/>
        <v>0</v>
      </c>
      <c r="I41">
        <f t="shared" si="3"/>
        <v>0</v>
      </c>
      <c r="J41">
        <f t="shared" si="3"/>
        <v>0</v>
      </c>
      <c r="K41">
        <f t="shared" si="3"/>
        <v>0</v>
      </c>
      <c r="L41">
        <f t="shared" si="3"/>
        <v>0</v>
      </c>
      <c r="M41">
        <f t="shared" si="3"/>
        <v>0</v>
      </c>
      <c r="N41">
        <f t="shared" si="3"/>
        <v>0</v>
      </c>
      <c r="O41">
        <f t="shared" si="3"/>
        <v>0</v>
      </c>
      <c r="P41">
        <f t="shared" si="3"/>
        <v>1</v>
      </c>
      <c r="Q41">
        <f t="shared" si="3"/>
        <v>0</v>
      </c>
      <c r="R41">
        <f t="shared" si="3"/>
        <v>0</v>
      </c>
      <c r="S41">
        <f t="shared" si="3"/>
        <v>0</v>
      </c>
      <c r="T41">
        <f t="shared" si="3"/>
        <v>0</v>
      </c>
      <c r="U41">
        <f t="shared" si="3"/>
        <v>0</v>
      </c>
      <c r="V41">
        <f t="shared" si="3"/>
        <v>0</v>
      </c>
      <c r="W41">
        <f t="shared" si="3"/>
        <v>0</v>
      </c>
      <c r="X41">
        <f t="shared" si="3"/>
        <v>0</v>
      </c>
      <c r="Y41">
        <f t="shared" si="3"/>
        <v>0</v>
      </c>
      <c r="Z41">
        <f t="shared" si="3"/>
        <v>0</v>
      </c>
      <c r="AA41">
        <f t="shared" si="3"/>
        <v>0</v>
      </c>
      <c r="AB41">
        <f t="shared" si="3"/>
        <v>0</v>
      </c>
      <c r="AC41">
        <f t="shared" si="3"/>
        <v>0</v>
      </c>
      <c r="AD41">
        <f t="shared" si="3"/>
        <v>0</v>
      </c>
      <c r="AE41">
        <f t="shared" si="3"/>
        <v>0</v>
      </c>
      <c r="AF41">
        <f t="shared" si="3"/>
        <v>1</v>
      </c>
      <c r="AG41">
        <f t="shared" si="3"/>
        <v>0</v>
      </c>
      <c r="AH41">
        <f t="shared" si="3"/>
        <v>0</v>
      </c>
      <c r="AI41">
        <f t="shared" si="3"/>
        <v>0</v>
      </c>
      <c r="AJ41">
        <f t="shared" si="3"/>
        <v>0</v>
      </c>
      <c r="AK41">
        <f t="shared" si="3"/>
        <v>0</v>
      </c>
      <c r="AL41">
        <f t="shared" si="3"/>
        <v>0</v>
      </c>
      <c r="AM41">
        <f t="shared" si="3"/>
        <v>0</v>
      </c>
      <c r="AN41">
        <f t="shared" si="3"/>
        <v>0</v>
      </c>
      <c r="AO41">
        <f t="shared" si="3"/>
        <v>0</v>
      </c>
      <c r="AP41">
        <f t="shared" si="3"/>
        <v>0</v>
      </c>
      <c r="AQ41">
        <f t="shared" si="3"/>
        <v>0</v>
      </c>
      <c r="AR41">
        <f t="shared" si="3"/>
        <v>0</v>
      </c>
      <c r="AS41">
        <f t="shared" si="3"/>
        <v>0</v>
      </c>
      <c r="AT41">
        <f t="shared" si="3"/>
        <v>0</v>
      </c>
      <c r="AU41">
        <f t="shared" si="3"/>
        <v>0</v>
      </c>
      <c r="AV41">
        <f t="shared" si="3"/>
        <v>0</v>
      </c>
      <c r="AW41">
        <f t="shared" si="3"/>
        <v>0</v>
      </c>
      <c r="AX41">
        <f t="shared" si="3"/>
        <v>0</v>
      </c>
      <c r="AY41">
        <f t="shared" si="3"/>
        <v>0</v>
      </c>
      <c r="AZ41">
        <f t="shared" si="3"/>
        <v>0</v>
      </c>
      <c r="BA41">
        <f t="shared" si="3"/>
        <v>0</v>
      </c>
      <c r="BB41">
        <f t="shared" si="3"/>
        <v>0</v>
      </c>
      <c r="BC41">
        <f t="shared" si="3"/>
        <v>0</v>
      </c>
      <c r="BD41">
        <f t="shared" si="3"/>
        <v>0</v>
      </c>
      <c r="BE41">
        <f t="shared" si="3"/>
        <v>0</v>
      </c>
      <c r="BF41">
        <f t="shared" si="3"/>
        <v>0</v>
      </c>
      <c r="BG41">
        <f t="shared" si="3"/>
        <v>0</v>
      </c>
      <c r="BH41">
        <f t="shared" si="3"/>
        <v>0</v>
      </c>
      <c r="BI41">
        <f t="shared" si="3"/>
        <v>0</v>
      </c>
      <c r="BJ41">
        <f t="shared" si="3"/>
        <v>0</v>
      </c>
      <c r="BK41">
        <f t="shared" si="3"/>
        <v>0</v>
      </c>
      <c r="BL41">
        <f t="shared" si="3"/>
        <v>0</v>
      </c>
      <c r="BM41">
        <f t="shared" si="3"/>
        <v>0</v>
      </c>
      <c r="BN41">
        <f t="shared" si="3"/>
        <v>0</v>
      </c>
      <c r="BO41">
        <f t="shared" si="0"/>
        <v>0</v>
      </c>
      <c r="BP41">
        <f t="shared" si="1"/>
        <v>0</v>
      </c>
      <c r="BQ41">
        <f t="shared" si="1"/>
        <v>0</v>
      </c>
      <c r="BR41">
        <f t="shared" si="1"/>
        <v>0</v>
      </c>
      <c r="BS41">
        <f t="shared" si="1"/>
        <v>0</v>
      </c>
      <c r="BT41">
        <f t="shared" si="1"/>
        <v>0</v>
      </c>
      <c r="BU41">
        <f t="shared" si="1"/>
        <v>0</v>
      </c>
      <c r="BV41">
        <f t="shared" si="1"/>
        <v>0</v>
      </c>
      <c r="BW41">
        <f t="shared" si="1"/>
        <v>0</v>
      </c>
      <c r="BX41">
        <f t="shared" si="1"/>
        <v>0</v>
      </c>
      <c r="BY41">
        <f t="shared" si="1"/>
        <v>0</v>
      </c>
      <c r="BZ41">
        <f t="shared" si="1"/>
        <v>0</v>
      </c>
      <c r="CA41">
        <f t="shared" si="1"/>
        <v>0</v>
      </c>
      <c r="CB41">
        <f t="shared" si="1"/>
        <v>0</v>
      </c>
      <c r="CC41">
        <f t="shared" si="1"/>
        <v>0</v>
      </c>
      <c r="CD41">
        <f t="shared" si="1"/>
        <v>0</v>
      </c>
      <c r="CE41">
        <f t="shared" si="1"/>
        <v>0</v>
      </c>
      <c r="CF41">
        <f t="shared" si="1"/>
        <v>0</v>
      </c>
      <c r="CG41">
        <f t="shared" si="1"/>
        <v>0</v>
      </c>
      <c r="CH41">
        <f t="shared" si="1"/>
        <v>0</v>
      </c>
      <c r="CI41">
        <f t="shared" si="1"/>
        <v>0</v>
      </c>
      <c r="CJ41">
        <f t="shared" si="1"/>
        <v>0</v>
      </c>
      <c r="CK41">
        <f t="shared" si="1"/>
        <v>0</v>
      </c>
      <c r="CL41">
        <f t="shared" si="1"/>
        <v>0</v>
      </c>
      <c r="CM41">
        <f t="shared" si="1"/>
        <v>0</v>
      </c>
      <c r="CN41">
        <f t="shared" si="1"/>
        <v>0</v>
      </c>
      <c r="CO41">
        <f t="shared" si="1"/>
        <v>0</v>
      </c>
      <c r="CP41">
        <f t="shared" si="1"/>
        <v>0</v>
      </c>
      <c r="CQ41">
        <f t="shared" si="1"/>
        <v>0</v>
      </c>
      <c r="CR41">
        <f t="shared" si="1"/>
        <v>0</v>
      </c>
      <c r="CS41">
        <f t="shared" si="1"/>
        <v>0</v>
      </c>
      <c r="CT41">
        <f t="shared" si="1"/>
        <v>0</v>
      </c>
    </row>
    <row r="42" spans="1:98" x14ac:dyDescent="0.3">
      <c r="A42">
        <f t="shared" si="2"/>
        <v>0</v>
      </c>
      <c r="B42" s="141" t="s">
        <v>3</v>
      </c>
      <c r="C42">
        <f t="shared" si="3"/>
        <v>0</v>
      </c>
      <c r="D42">
        <f t="shared" si="3"/>
        <v>0</v>
      </c>
      <c r="E42">
        <f t="shared" si="3"/>
        <v>0</v>
      </c>
      <c r="F42">
        <f t="shared" si="3"/>
        <v>0</v>
      </c>
      <c r="G42">
        <f t="shared" si="3"/>
        <v>0</v>
      </c>
      <c r="H42">
        <f t="shared" si="3"/>
        <v>0</v>
      </c>
      <c r="I42">
        <f t="shared" si="3"/>
        <v>0</v>
      </c>
      <c r="J42">
        <f t="shared" si="3"/>
        <v>0</v>
      </c>
      <c r="K42">
        <f t="shared" si="3"/>
        <v>0</v>
      </c>
      <c r="L42">
        <f t="shared" si="3"/>
        <v>0</v>
      </c>
      <c r="M42">
        <f t="shared" si="3"/>
        <v>0</v>
      </c>
      <c r="N42">
        <f t="shared" si="3"/>
        <v>0</v>
      </c>
      <c r="O42">
        <f t="shared" si="3"/>
        <v>0</v>
      </c>
      <c r="P42">
        <f t="shared" si="3"/>
        <v>0</v>
      </c>
      <c r="Q42">
        <f t="shared" si="3"/>
        <v>0</v>
      </c>
      <c r="R42">
        <f t="shared" si="3"/>
        <v>0</v>
      </c>
      <c r="S42">
        <f t="shared" si="3"/>
        <v>0</v>
      </c>
      <c r="T42">
        <f t="shared" si="3"/>
        <v>0</v>
      </c>
      <c r="U42">
        <f t="shared" si="3"/>
        <v>0</v>
      </c>
      <c r="V42">
        <f t="shared" si="3"/>
        <v>0</v>
      </c>
      <c r="W42">
        <f t="shared" si="3"/>
        <v>0</v>
      </c>
      <c r="X42">
        <f t="shared" si="3"/>
        <v>0</v>
      </c>
      <c r="Y42">
        <f t="shared" si="3"/>
        <v>0</v>
      </c>
      <c r="Z42">
        <f t="shared" si="3"/>
        <v>0</v>
      </c>
      <c r="AA42">
        <f t="shared" si="3"/>
        <v>0</v>
      </c>
      <c r="AB42">
        <f t="shared" si="3"/>
        <v>0</v>
      </c>
      <c r="AC42">
        <f t="shared" si="3"/>
        <v>0</v>
      </c>
      <c r="AD42">
        <f t="shared" si="3"/>
        <v>0</v>
      </c>
      <c r="AE42">
        <f t="shared" si="3"/>
        <v>0</v>
      </c>
      <c r="AF42">
        <f t="shared" si="3"/>
        <v>0</v>
      </c>
      <c r="AG42">
        <f t="shared" si="3"/>
        <v>0</v>
      </c>
      <c r="AH42">
        <f t="shared" si="3"/>
        <v>0</v>
      </c>
      <c r="AI42">
        <f t="shared" si="3"/>
        <v>0</v>
      </c>
      <c r="AJ42">
        <f t="shared" si="3"/>
        <v>0</v>
      </c>
      <c r="AK42">
        <f t="shared" si="3"/>
        <v>0</v>
      </c>
      <c r="AL42">
        <f t="shared" si="3"/>
        <v>0</v>
      </c>
      <c r="AM42">
        <f t="shared" si="3"/>
        <v>0</v>
      </c>
      <c r="AN42">
        <f t="shared" si="3"/>
        <v>0</v>
      </c>
      <c r="AO42">
        <f t="shared" si="3"/>
        <v>0</v>
      </c>
      <c r="AP42">
        <f t="shared" si="3"/>
        <v>0</v>
      </c>
      <c r="AQ42">
        <f t="shared" si="3"/>
        <v>0</v>
      </c>
      <c r="AR42">
        <f t="shared" si="3"/>
        <v>0</v>
      </c>
      <c r="AS42">
        <f t="shared" si="3"/>
        <v>0</v>
      </c>
      <c r="AT42">
        <f t="shared" si="3"/>
        <v>0</v>
      </c>
      <c r="AU42">
        <f t="shared" si="3"/>
        <v>0</v>
      </c>
      <c r="AV42">
        <f t="shared" si="3"/>
        <v>0</v>
      </c>
      <c r="AW42">
        <f t="shared" si="3"/>
        <v>0</v>
      </c>
      <c r="AX42">
        <f t="shared" si="3"/>
        <v>0</v>
      </c>
      <c r="AY42">
        <f t="shared" si="3"/>
        <v>0</v>
      </c>
      <c r="AZ42">
        <f t="shared" si="3"/>
        <v>0</v>
      </c>
      <c r="BA42">
        <f t="shared" si="3"/>
        <v>0</v>
      </c>
      <c r="BB42">
        <f t="shared" si="3"/>
        <v>0</v>
      </c>
      <c r="BC42">
        <f t="shared" si="3"/>
        <v>0</v>
      </c>
      <c r="BD42">
        <f t="shared" si="3"/>
        <v>0</v>
      </c>
      <c r="BE42">
        <f t="shared" si="3"/>
        <v>0</v>
      </c>
      <c r="BF42">
        <f t="shared" si="3"/>
        <v>0</v>
      </c>
      <c r="BG42">
        <f t="shared" si="3"/>
        <v>0</v>
      </c>
      <c r="BH42">
        <f t="shared" si="3"/>
        <v>0</v>
      </c>
      <c r="BI42">
        <f t="shared" si="3"/>
        <v>0</v>
      </c>
      <c r="BJ42">
        <f t="shared" si="3"/>
        <v>0</v>
      </c>
      <c r="BK42">
        <f t="shared" si="3"/>
        <v>0</v>
      </c>
      <c r="BL42">
        <f t="shared" si="3"/>
        <v>0</v>
      </c>
      <c r="BM42">
        <f t="shared" si="3"/>
        <v>0</v>
      </c>
      <c r="BN42">
        <f t="shared" si="3"/>
        <v>0</v>
      </c>
      <c r="BO42">
        <f t="shared" si="0"/>
        <v>0</v>
      </c>
      <c r="BP42">
        <f t="shared" si="1"/>
        <v>0</v>
      </c>
      <c r="BQ42">
        <f t="shared" si="1"/>
        <v>0</v>
      </c>
      <c r="BR42">
        <f t="shared" si="1"/>
        <v>0</v>
      </c>
      <c r="BS42">
        <f t="shared" si="1"/>
        <v>0</v>
      </c>
      <c r="BT42">
        <f t="shared" si="1"/>
        <v>0</v>
      </c>
      <c r="BU42">
        <f t="shared" si="1"/>
        <v>0</v>
      </c>
      <c r="BV42">
        <f t="shared" si="1"/>
        <v>0</v>
      </c>
      <c r="BW42">
        <f t="shared" si="1"/>
        <v>0</v>
      </c>
      <c r="BX42">
        <f t="shared" si="1"/>
        <v>0</v>
      </c>
      <c r="BY42">
        <f t="shared" si="1"/>
        <v>0</v>
      </c>
      <c r="BZ42">
        <f t="shared" si="1"/>
        <v>0</v>
      </c>
      <c r="CA42">
        <f t="shared" si="1"/>
        <v>0</v>
      </c>
      <c r="CB42">
        <f t="shared" si="1"/>
        <v>0</v>
      </c>
      <c r="CC42">
        <f t="shared" si="1"/>
        <v>0</v>
      </c>
      <c r="CD42">
        <f t="shared" si="1"/>
        <v>0</v>
      </c>
      <c r="CE42">
        <f t="shared" si="1"/>
        <v>0</v>
      </c>
      <c r="CF42">
        <f t="shared" si="1"/>
        <v>0</v>
      </c>
      <c r="CG42">
        <f t="shared" si="1"/>
        <v>0</v>
      </c>
      <c r="CH42">
        <f t="shared" si="1"/>
        <v>0</v>
      </c>
      <c r="CI42">
        <f t="shared" si="1"/>
        <v>0</v>
      </c>
      <c r="CJ42">
        <f t="shared" si="1"/>
        <v>0</v>
      </c>
      <c r="CK42">
        <f t="shared" si="1"/>
        <v>0</v>
      </c>
      <c r="CL42">
        <f t="shared" si="1"/>
        <v>0</v>
      </c>
      <c r="CM42">
        <f t="shared" si="1"/>
        <v>0</v>
      </c>
      <c r="CN42">
        <f t="shared" si="1"/>
        <v>0</v>
      </c>
      <c r="CO42">
        <f t="shared" si="1"/>
        <v>0</v>
      </c>
      <c r="CP42">
        <f t="shared" si="1"/>
        <v>0</v>
      </c>
      <c r="CQ42">
        <f t="shared" si="1"/>
        <v>0</v>
      </c>
      <c r="CR42">
        <f t="shared" si="1"/>
        <v>0</v>
      </c>
      <c r="CS42">
        <f t="shared" si="1"/>
        <v>0</v>
      </c>
      <c r="CT42">
        <f t="shared" si="1"/>
        <v>0</v>
      </c>
    </row>
    <row r="43" spans="1:98" x14ac:dyDescent="0.3">
      <c r="A43">
        <f t="shared" si="2"/>
        <v>8</v>
      </c>
      <c r="B43" s="141" t="s">
        <v>4</v>
      </c>
      <c r="C43">
        <f t="shared" si="3"/>
        <v>0</v>
      </c>
      <c r="D43">
        <f t="shared" si="3"/>
        <v>0</v>
      </c>
      <c r="E43">
        <f t="shared" si="3"/>
        <v>1</v>
      </c>
      <c r="F43">
        <f t="shared" si="3"/>
        <v>0</v>
      </c>
      <c r="G43">
        <f t="shared" si="3"/>
        <v>0</v>
      </c>
      <c r="H43">
        <f t="shared" si="3"/>
        <v>0</v>
      </c>
      <c r="I43">
        <f t="shared" si="3"/>
        <v>0</v>
      </c>
      <c r="J43">
        <f t="shared" si="3"/>
        <v>0</v>
      </c>
      <c r="K43">
        <f t="shared" si="3"/>
        <v>0</v>
      </c>
      <c r="L43">
        <f t="shared" si="3"/>
        <v>0</v>
      </c>
      <c r="M43">
        <f t="shared" si="3"/>
        <v>0</v>
      </c>
      <c r="N43">
        <f t="shared" si="3"/>
        <v>0</v>
      </c>
      <c r="O43">
        <f t="shared" si="3"/>
        <v>0</v>
      </c>
      <c r="P43">
        <f t="shared" si="3"/>
        <v>0</v>
      </c>
      <c r="Q43">
        <f t="shared" si="3"/>
        <v>0</v>
      </c>
      <c r="R43">
        <f t="shared" si="3"/>
        <v>0</v>
      </c>
      <c r="S43">
        <f t="shared" si="3"/>
        <v>0</v>
      </c>
      <c r="T43">
        <f t="shared" si="3"/>
        <v>0</v>
      </c>
      <c r="U43">
        <f t="shared" si="3"/>
        <v>1</v>
      </c>
      <c r="V43">
        <f t="shared" si="3"/>
        <v>0</v>
      </c>
      <c r="W43">
        <f t="shared" si="3"/>
        <v>0</v>
      </c>
      <c r="X43">
        <f t="shared" si="3"/>
        <v>0</v>
      </c>
      <c r="Y43">
        <f t="shared" si="3"/>
        <v>0</v>
      </c>
      <c r="Z43">
        <f t="shared" si="3"/>
        <v>0</v>
      </c>
      <c r="AA43">
        <f t="shared" si="3"/>
        <v>1</v>
      </c>
      <c r="AB43">
        <f t="shared" si="3"/>
        <v>0</v>
      </c>
      <c r="AC43">
        <f t="shared" si="3"/>
        <v>0</v>
      </c>
      <c r="AD43">
        <f t="shared" si="3"/>
        <v>0</v>
      </c>
      <c r="AE43">
        <f t="shared" si="3"/>
        <v>0</v>
      </c>
      <c r="AF43">
        <f t="shared" si="3"/>
        <v>0</v>
      </c>
      <c r="AG43">
        <f t="shared" si="3"/>
        <v>0</v>
      </c>
      <c r="AH43">
        <f t="shared" si="3"/>
        <v>0</v>
      </c>
      <c r="AI43">
        <f t="shared" si="3"/>
        <v>0</v>
      </c>
      <c r="AJ43">
        <f t="shared" si="3"/>
        <v>0</v>
      </c>
      <c r="AK43">
        <f t="shared" si="3"/>
        <v>1</v>
      </c>
      <c r="AL43">
        <f t="shared" si="3"/>
        <v>0</v>
      </c>
      <c r="AM43">
        <f t="shared" si="3"/>
        <v>0</v>
      </c>
      <c r="AN43">
        <f t="shared" si="3"/>
        <v>1</v>
      </c>
      <c r="AO43">
        <f t="shared" si="3"/>
        <v>0</v>
      </c>
      <c r="AP43">
        <f t="shared" si="3"/>
        <v>0</v>
      </c>
      <c r="AQ43">
        <f t="shared" si="3"/>
        <v>0</v>
      </c>
      <c r="AR43">
        <f t="shared" si="3"/>
        <v>0</v>
      </c>
      <c r="AS43">
        <f t="shared" si="3"/>
        <v>0</v>
      </c>
      <c r="AT43">
        <f t="shared" si="3"/>
        <v>0</v>
      </c>
      <c r="AU43">
        <f t="shared" si="3"/>
        <v>0</v>
      </c>
      <c r="AV43">
        <f t="shared" si="3"/>
        <v>0</v>
      </c>
      <c r="AW43">
        <f t="shared" si="3"/>
        <v>0</v>
      </c>
      <c r="AX43">
        <f t="shared" si="3"/>
        <v>0</v>
      </c>
      <c r="AY43">
        <f t="shared" si="3"/>
        <v>0</v>
      </c>
      <c r="AZ43">
        <f t="shared" si="3"/>
        <v>0</v>
      </c>
      <c r="BA43">
        <f t="shared" si="3"/>
        <v>0</v>
      </c>
      <c r="BB43">
        <f t="shared" si="3"/>
        <v>0</v>
      </c>
      <c r="BC43">
        <f t="shared" si="3"/>
        <v>0</v>
      </c>
      <c r="BD43">
        <f t="shared" si="3"/>
        <v>0</v>
      </c>
      <c r="BE43">
        <f t="shared" si="3"/>
        <v>0</v>
      </c>
      <c r="BF43">
        <f t="shared" si="3"/>
        <v>1</v>
      </c>
      <c r="BG43">
        <f t="shared" si="3"/>
        <v>0</v>
      </c>
      <c r="BH43">
        <f t="shared" si="3"/>
        <v>0</v>
      </c>
      <c r="BI43">
        <f t="shared" si="3"/>
        <v>0</v>
      </c>
      <c r="BJ43">
        <f t="shared" si="3"/>
        <v>0</v>
      </c>
      <c r="BK43">
        <f t="shared" si="3"/>
        <v>0</v>
      </c>
      <c r="BL43">
        <f t="shared" si="3"/>
        <v>0</v>
      </c>
      <c r="BM43">
        <f t="shared" si="3"/>
        <v>0</v>
      </c>
      <c r="BN43">
        <f t="shared" ref="BN43" si="4">ABS(BM6)</f>
        <v>0</v>
      </c>
      <c r="BO43">
        <f t="shared" si="0"/>
        <v>0</v>
      </c>
      <c r="BP43">
        <f t="shared" si="1"/>
        <v>0</v>
      </c>
      <c r="BQ43">
        <f t="shared" si="1"/>
        <v>1</v>
      </c>
      <c r="BR43">
        <f t="shared" si="1"/>
        <v>0</v>
      </c>
      <c r="BS43">
        <f t="shared" si="1"/>
        <v>1</v>
      </c>
      <c r="BT43">
        <f t="shared" si="1"/>
        <v>0</v>
      </c>
      <c r="BU43">
        <f t="shared" si="1"/>
        <v>0</v>
      </c>
      <c r="BV43">
        <f t="shared" si="1"/>
        <v>0</v>
      </c>
      <c r="BW43">
        <f t="shared" si="1"/>
        <v>0</v>
      </c>
      <c r="BX43">
        <f t="shared" si="1"/>
        <v>0</v>
      </c>
      <c r="BY43">
        <f t="shared" si="1"/>
        <v>0</v>
      </c>
      <c r="BZ43">
        <f t="shared" si="1"/>
        <v>0</v>
      </c>
      <c r="CA43">
        <f t="shared" si="1"/>
        <v>0</v>
      </c>
      <c r="CB43">
        <f t="shared" si="1"/>
        <v>0</v>
      </c>
      <c r="CC43">
        <f t="shared" si="1"/>
        <v>0</v>
      </c>
      <c r="CD43">
        <f t="shared" si="1"/>
        <v>0</v>
      </c>
      <c r="CE43">
        <f t="shared" si="1"/>
        <v>0</v>
      </c>
      <c r="CF43">
        <f t="shared" si="1"/>
        <v>0</v>
      </c>
      <c r="CG43">
        <f t="shared" si="1"/>
        <v>0</v>
      </c>
      <c r="CH43">
        <f t="shared" si="1"/>
        <v>0</v>
      </c>
      <c r="CI43">
        <f t="shared" si="1"/>
        <v>0</v>
      </c>
      <c r="CJ43">
        <f t="shared" si="1"/>
        <v>0</v>
      </c>
      <c r="CK43">
        <f t="shared" si="1"/>
        <v>0</v>
      </c>
      <c r="CL43">
        <f t="shared" si="1"/>
        <v>0</v>
      </c>
      <c r="CM43">
        <f t="shared" si="1"/>
        <v>0</v>
      </c>
      <c r="CN43">
        <f t="shared" si="1"/>
        <v>0</v>
      </c>
      <c r="CO43">
        <f t="shared" si="1"/>
        <v>0</v>
      </c>
      <c r="CP43">
        <f t="shared" si="1"/>
        <v>0</v>
      </c>
      <c r="CQ43">
        <f t="shared" si="1"/>
        <v>0</v>
      </c>
      <c r="CR43">
        <f t="shared" si="1"/>
        <v>0</v>
      </c>
      <c r="CS43">
        <f t="shared" si="1"/>
        <v>0</v>
      </c>
      <c r="CT43">
        <f t="shared" si="1"/>
        <v>0</v>
      </c>
    </row>
    <row r="44" spans="1:98" x14ac:dyDescent="0.3">
      <c r="A44">
        <f t="shared" si="2"/>
        <v>1</v>
      </c>
      <c r="B44" s="141" t="s">
        <v>5</v>
      </c>
      <c r="C44">
        <f t="shared" ref="C44:BN47" si="5">ABS(B7)</f>
        <v>0</v>
      </c>
      <c r="D44">
        <f t="shared" si="5"/>
        <v>0</v>
      </c>
      <c r="E44">
        <f t="shared" si="5"/>
        <v>0</v>
      </c>
      <c r="F44">
        <f t="shared" si="5"/>
        <v>0</v>
      </c>
      <c r="G44">
        <f t="shared" si="5"/>
        <v>0</v>
      </c>
      <c r="H44">
        <f t="shared" si="5"/>
        <v>0</v>
      </c>
      <c r="I44">
        <f t="shared" si="5"/>
        <v>0</v>
      </c>
      <c r="J44">
        <f t="shared" si="5"/>
        <v>0</v>
      </c>
      <c r="K44">
        <f t="shared" si="5"/>
        <v>0</v>
      </c>
      <c r="L44">
        <f t="shared" si="5"/>
        <v>1</v>
      </c>
      <c r="M44">
        <f t="shared" si="5"/>
        <v>0</v>
      </c>
      <c r="N44">
        <f t="shared" si="5"/>
        <v>0</v>
      </c>
      <c r="O44">
        <f t="shared" si="5"/>
        <v>0</v>
      </c>
      <c r="P44">
        <f t="shared" si="5"/>
        <v>0</v>
      </c>
      <c r="Q44">
        <f t="shared" si="5"/>
        <v>0</v>
      </c>
      <c r="R44">
        <f t="shared" si="5"/>
        <v>0</v>
      </c>
      <c r="S44">
        <f t="shared" si="5"/>
        <v>0</v>
      </c>
      <c r="T44">
        <f t="shared" si="5"/>
        <v>0</v>
      </c>
      <c r="U44">
        <f t="shared" si="5"/>
        <v>0</v>
      </c>
      <c r="V44">
        <f t="shared" si="5"/>
        <v>0</v>
      </c>
      <c r="W44">
        <f t="shared" si="5"/>
        <v>0</v>
      </c>
      <c r="X44">
        <f t="shared" si="5"/>
        <v>0</v>
      </c>
      <c r="Y44">
        <f t="shared" si="5"/>
        <v>0</v>
      </c>
      <c r="Z44">
        <f t="shared" si="5"/>
        <v>0</v>
      </c>
      <c r="AA44">
        <f t="shared" si="5"/>
        <v>0</v>
      </c>
      <c r="AB44">
        <f t="shared" si="5"/>
        <v>0</v>
      </c>
      <c r="AC44">
        <f t="shared" si="5"/>
        <v>0</v>
      </c>
      <c r="AD44">
        <f t="shared" si="5"/>
        <v>0</v>
      </c>
      <c r="AE44">
        <f t="shared" si="5"/>
        <v>0</v>
      </c>
      <c r="AF44">
        <f t="shared" si="5"/>
        <v>0</v>
      </c>
      <c r="AG44">
        <f t="shared" si="5"/>
        <v>0</v>
      </c>
      <c r="AH44">
        <f t="shared" si="5"/>
        <v>0</v>
      </c>
      <c r="AI44">
        <f t="shared" si="5"/>
        <v>0</v>
      </c>
      <c r="AJ44">
        <f t="shared" si="5"/>
        <v>0</v>
      </c>
      <c r="AK44">
        <f t="shared" si="5"/>
        <v>0</v>
      </c>
      <c r="AL44">
        <f t="shared" si="5"/>
        <v>0</v>
      </c>
      <c r="AM44">
        <f t="shared" si="5"/>
        <v>0</v>
      </c>
      <c r="AN44">
        <f t="shared" si="5"/>
        <v>0</v>
      </c>
      <c r="AO44">
        <f t="shared" si="5"/>
        <v>0</v>
      </c>
      <c r="AP44">
        <f t="shared" si="5"/>
        <v>0</v>
      </c>
      <c r="AQ44">
        <f t="shared" si="5"/>
        <v>0</v>
      </c>
      <c r="AR44">
        <f t="shared" si="5"/>
        <v>0</v>
      </c>
      <c r="AS44">
        <f t="shared" si="5"/>
        <v>0</v>
      </c>
      <c r="AT44">
        <f t="shared" si="5"/>
        <v>0</v>
      </c>
      <c r="AU44">
        <f t="shared" si="5"/>
        <v>0</v>
      </c>
      <c r="AV44">
        <f t="shared" si="5"/>
        <v>0</v>
      </c>
      <c r="AW44">
        <f t="shared" si="5"/>
        <v>0</v>
      </c>
      <c r="AX44">
        <f t="shared" si="5"/>
        <v>0</v>
      </c>
      <c r="AY44">
        <f t="shared" si="5"/>
        <v>0</v>
      </c>
      <c r="AZ44">
        <f t="shared" si="5"/>
        <v>0</v>
      </c>
      <c r="BA44">
        <f t="shared" si="5"/>
        <v>0</v>
      </c>
      <c r="BB44">
        <f t="shared" si="5"/>
        <v>0</v>
      </c>
      <c r="BC44">
        <f t="shared" si="5"/>
        <v>0</v>
      </c>
      <c r="BD44">
        <f t="shared" si="5"/>
        <v>0</v>
      </c>
      <c r="BE44">
        <f t="shared" si="5"/>
        <v>0</v>
      </c>
      <c r="BF44">
        <f t="shared" si="5"/>
        <v>0</v>
      </c>
      <c r="BG44">
        <f t="shared" si="5"/>
        <v>0</v>
      </c>
      <c r="BH44">
        <f t="shared" si="5"/>
        <v>0</v>
      </c>
      <c r="BI44">
        <f t="shared" si="5"/>
        <v>0</v>
      </c>
      <c r="BJ44">
        <f t="shared" si="5"/>
        <v>0</v>
      </c>
      <c r="BK44">
        <f t="shared" si="5"/>
        <v>0</v>
      </c>
      <c r="BL44">
        <f t="shared" si="5"/>
        <v>0</v>
      </c>
      <c r="BM44">
        <f t="shared" si="5"/>
        <v>0</v>
      </c>
      <c r="BN44">
        <f t="shared" si="5"/>
        <v>0</v>
      </c>
      <c r="BO44">
        <f t="shared" si="0"/>
        <v>0</v>
      </c>
      <c r="BP44">
        <f t="shared" si="1"/>
        <v>0</v>
      </c>
      <c r="BQ44">
        <f t="shared" si="1"/>
        <v>0</v>
      </c>
      <c r="BR44">
        <f t="shared" si="1"/>
        <v>0</v>
      </c>
      <c r="BS44">
        <f t="shared" si="1"/>
        <v>0</v>
      </c>
      <c r="BT44">
        <f t="shared" si="1"/>
        <v>0</v>
      </c>
      <c r="BU44">
        <f t="shared" si="1"/>
        <v>0</v>
      </c>
      <c r="BV44">
        <f t="shared" si="1"/>
        <v>0</v>
      </c>
      <c r="BW44">
        <f t="shared" si="1"/>
        <v>0</v>
      </c>
      <c r="BX44">
        <f t="shared" si="1"/>
        <v>0</v>
      </c>
      <c r="BY44">
        <f t="shared" si="1"/>
        <v>0</v>
      </c>
      <c r="BZ44">
        <f t="shared" si="1"/>
        <v>0</v>
      </c>
      <c r="CA44">
        <f t="shared" si="1"/>
        <v>0</v>
      </c>
      <c r="CB44">
        <f t="shared" si="1"/>
        <v>0</v>
      </c>
      <c r="CC44">
        <f t="shared" si="1"/>
        <v>0</v>
      </c>
      <c r="CD44">
        <f t="shared" si="1"/>
        <v>0</v>
      </c>
      <c r="CE44">
        <f t="shared" si="1"/>
        <v>0</v>
      </c>
      <c r="CF44">
        <f t="shared" si="1"/>
        <v>0</v>
      </c>
      <c r="CG44">
        <f t="shared" si="1"/>
        <v>0</v>
      </c>
      <c r="CH44">
        <f t="shared" si="1"/>
        <v>0</v>
      </c>
      <c r="CI44">
        <f t="shared" si="1"/>
        <v>0</v>
      </c>
      <c r="CJ44">
        <f t="shared" si="1"/>
        <v>0</v>
      </c>
      <c r="CK44">
        <f t="shared" si="1"/>
        <v>0</v>
      </c>
      <c r="CL44">
        <f t="shared" si="1"/>
        <v>0</v>
      </c>
      <c r="CM44">
        <f t="shared" si="1"/>
        <v>0</v>
      </c>
      <c r="CN44">
        <f t="shared" si="1"/>
        <v>0</v>
      </c>
      <c r="CO44">
        <f t="shared" si="1"/>
        <v>0</v>
      </c>
      <c r="CP44">
        <f t="shared" si="1"/>
        <v>0</v>
      </c>
      <c r="CQ44">
        <f t="shared" si="1"/>
        <v>0</v>
      </c>
      <c r="CR44">
        <f t="shared" si="1"/>
        <v>0</v>
      </c>
      <c r="CS44">
        <f t="shared" si="1"/>
        <v>0</v>
      </c>
      <c r="CT44">
        <f t="shared" si="1"/>
        <v>0</v>
      </c>
    </row>
    <row r="45" spans="1:98" x14ac:dyDescent="0.3">
      <c r="A45">
        <f t="shared" si="2"/>
        <v>4</v>
      </c>
      <c r="B45" s="147" t="s">
        <v>6</v>
      </c>
      <c r="C45">
        <f t="shared" si="5"/>
        <v>0</v>
      </c>
      <c r="D45">
        <f t="shared" si="5"/>
        <v>0</v>
      </c>
      <c r="E45">
        <f t="shared" si="5"/>
        <v>0</v>
      </c>
      <c r="F45">
        <f t="shared" si="5"/>
        <v>0</v>
      </c>
      <c r="G45">
        <f t="shared" si="5"/>
        <v>0</v>
      </c>
      <c r="H45">
        <f t="shared" si="5"/>
        <v>0</v>
      </c>
      <c r="I45">
        <f t="shared" si="5"/>
        <v>0</v>
      </c>
      <c r="J45">
        <f t="shared" si="5"/>
        <v>0</v>
      </c>
      <c r="K45">
        <f t="shared" si="5"/>
        <v>0</v>
      </c>
      <c r="L45">
        <f t="shared" si="5"/>
        <v>0</v>
      </c>
      <c r="M45">
        <f t="shared" si="5"/>
        <v>0</v>
      </c>
      <c r="N45">
        <f t="shared" si="5"/>
        <v>0</v>
      </c>
      <c r="O45">
        <f t="shared" si="5"/>
        <v>0</v>
      </c>
      <c r="P45">
        <f t="shared" si="5"/>
        <v>0</v>
      </c>
      <c r="Q45">
        <f t="shared" si="5"/>
        <v>0</v>
      </c>
      <c r="R45">
        <f t="shared" si="5"/>
        <v>0</v>
      </c>
      <c r="S45">
        <f t="shared" si="5"/>
        <v>0</v>
      </c>
      <c r="T45">
        <f t="shared" si="5"/>
        <v>0</v>
      </c>
      <c r="U45">
        <f t="shared" si="5"/>
        <v>0</v>
      </c>
      <c r="V45">
        <f t="shared" si="5"/>
        <v>0</v>
      </c>
      <c r="W45">
        <f t="shared" si="5"/>
        <v>1</v>
      </c>
      <c r="X45">
        <f t="shared" si="5"/>
        <v>0</v>
      </c>
      <c r="Y45">
        <f t="shared" si="5"/>
        <v>0</v>
      </c>
      <c r="Z45">
        <f t="shared" si="5"/>
        <v>0</v>
      </c>
      <c r="AA45">
        <f t="shared" si="5"/>
        <v>0</v>
      </c>
      <c r="AB45">
        <f t="shared" si="5"/>
        <v>0</v>
      </c>
      <c r="AC45">
        <f t="shared" si="5"/>
        <v>0</v>
      </c>
      <c r="AD45">
        <f t="shared" si="5"/>
        <v>0</v>
      </c>
      <c r="AE45">
        <f t="shared" si="5"/>
        <v>0</v>
      </c>
      <c r="AF45">
        <f t="shared" si="5"/>
        <v>1</v>
      </c>
      <c r="AG45">
        <f t="shared" si="5"/>
        <v>0</v>
      </c>
      <c r="AH45">
        <f t="shared" si="5"/>
        <v>0</v>
      </c>
      <c r="AI45">
        <f t="shared" si="5"/>
        <v>0</v>
      </c>
      <c r="AJ45">
        <f t="shared" si="5"/>
        <v>0</v>
      </c>
      <c r="AK45">
        <f t="shared" si="5"/>
        <v>0</v>
      </c>
      <c r="AL45">
        <f t="shared" si="5"/>
        <v>0</v>
      </c>
      <c r="AM45">
        <f t="shared" si="5"/>
        <v>0</v>
      </c>
      <c r="AN45">
        <f t="shared" si="5"/>
        <v>0</v>
      </c>
      <c r="AO45">
        <f t="shared" si="5"/>
        <v>0</v>
      </c>
      <c r="AP45">
        <f t="shared" si="5"/>
        <v>0</v>
      </c>
      <c r="AQ45">
        <f t="shared" si="5"/>
        <v>0</v>
      </c>
      <c r="AR45">
        <f t="shared" si="5"/>
        <v>0</v>
      </c>
      <c r="AS45">
        <f t="shared" si="5"/>
        <v>0</v>
      </c>
      <c r="AT45">
        <f t="shared" si="5"/>
        <v>0</v>
      </c>
      <c r="AU45">
        <f t="shared" si="5"/>
        <v>0</v>
      </c>
      <c r="AV45">
        <f t="shared" si="5"/>
        <v>0</v>
      </c>
      <c r="AW45">
        <f t="shared" si="5"/>
        <v>0</v>
      </c>
      <c r="AX45">
        <f t="shared" si="5"/>
        <v>0</v>
      </c>
      <c r="AY45">
        <f t="shared" si="5"/>
        <v>0</v>
      </c>
      <c r="AZ45">
        <f t="shared" si="5"/>
        <v>0</v>
      </c>
      <c r="BA45">
        <f t="shared" si="5"/>
        <v>0</v>
      </c>
      <c r="BB45">
        <f t="shared" si="5"/>
        <v>0</v>
      </c>
      <c r="BC45">
        <f t="shared" si="5"/>
        <v>0</v>
      </c>
      <c r="BD45">
        <f t="shared" si="5"/>
        <v>0</v>
      </c>
      <c r="BE45">
        <f t="shared" si="5"/>
        <v>0</v>
      </c>
      <c r="BF45">
        <f t="shared" si="5"/>
        <v>0</v>
      </c>
      <c r="BG45">
        <f t="shared" si="5"/>
        <v>0</v>
      </c>
      <c r="BH45">
        <f t="shared" si="5"/>
        <v>0</v>
      </c>
      <c r="BI45">
        <f t="shared" si="5"/>
        <v>0</v>
      </c>
      <c r="BJ45">
        <f t="shared" si="5"/>
        <v>0</v>
      </c>
      <c r="BK45">
        <f t="shared" si="5"/>
        <v>1</v>
      </c>
      <c r="BL45">
        <f t="shared" si="5"/>
        <v>0</v>
      </c>
      <c r="BM45">
        <f t="shared" si="5"/>
        <v>0</v>
      </c>
      <c r="BN45">
        <f t="shared" si="5"/>
        <v>0</v>
      </c>
      <c r="BO45">
        <f t="shared" si="0"/>
        <v>0</v>
      </c>
      <c r="BP45">
        <f t="shared" si="1"/>
        <v>0</v>
      </c>
      <c r="BQ45">
        <f t="shared" si="1"/>
        <v>0</v>
      </c>
      <c r="BR45">
        <f t="shared" si="1"/>
        <v>0</v>
      </c>
      <c r="BS45">
        <f t="shared" si="1"/>
        <v>1</v>
      </c>
      <c r="BT45">
        <f t="shared" si="1"/>
        <v>0</v>
      </c>
      <c r="BU45">
        <f t="shared" si="1"/>
        <v>0</v>
      </c>
      <c r="BV45">
        <f t="shared" si="1"/>
        <v>0</v>
      </c>
      <c r="BW45">
        <f t="shared" si="1"/>
        <v>0</v>
      </c>
      <c r="BX45">
        <f t="shared" si="1"/>
        <v>0</v>
      </c>
      <c r="BY45">
        <f t="shared" si="1"/>
        <v>0</v>
      </c>
      <c r="BZ45">
        <f t="shared" si="1"/>
        <v>0</v>
      </c>
      <c r="CA45">
        <f t="shared" si="1"/>
        <v>0</v>
      </c>
      <c r="CB45">
        <f t="shared" si="1"/>
        <v>0</v>
      </c>
      <c r="CC45">
        <f t="shared" si="1"/>
        <v>0</v>
      </c>
      <c r="CD45">
        <f t="shared" si="1"/>
        <v>0</v>
      </c>
      <c r="CE45">
        <f t="shared" si="1"/>
        <v>0</v>
      </c>
      <c r="CF45">
        <f t="shared" si="1"/>
        <v>0</v>
      </c>
      <c r="CG45">
        <f t="shared" si="1"/>
        <v>0</v>
      </c>
      <c r="CH45">
        <f t="shared" si="1"/>
        <v>0</v>
      </c>
      <c r="CI45">
        <f t="shared" si="1"/>
        <v>0</v>
      </c>
      <c r="CJ45">
        <f t="shared" si="1"/>
        <v>0</v>
      </c>
      <c r="CK45">
        <f t="shared" si="1"/>
        <v>0</v>
      </c>
      <c r="CL45">
        <f t="shared" si="1"/>
        <v>0</v>
      </c>
      <c r="CM45">
        <f t="shared" si="1"/>
        <v>0</v>
      </c>
      <c r="CN45">
        <f t="shared" si="1"/>
        <v>0</v>
      </c>
      <c r="CO45">
        <f t="shared" si="1"/>
        <v>0</v>
      </c>
      <c r="CP45">
        <f t="shared" si="1"/>
        <v>0</v>
      </c>
      <c r="CQ45">
        <f t="shared" si="1"/>
        <v>0</v>
      </c>
      <c r="CR45">
        <f t="shared" si="1"/>
        <v>0</v>
      </c>
      <c r="CS45">
        <f t="shared" si="1"/>
        <v>0</v>
      </c>
      <c r="CT45">
        <f t="shared" si="1"/>
        <v>0</v>
      </c>
    </row>
    <row r="46" spans="1:98" x14ac:dyDescent="0.3">
      <c r="A46">
        <f t="shared" si="2"/>
        <v>3</v>
      </c>
      <c r="B46" s="141" t="s">
        <v>7</v>
      </c>
      <c r="C46">
        <f t="shared" si="5"/>
        <v>0</v>
      </c>
      <c r="D46">
        <f t="shared" si="5"/>
        <v>0</v>
      </c>
      <c r="E46">
        <f t="shared" si="5"/>
        <v>1</v>
      </c>
      <c r="F46">
        <f t="shared" si="5"/>
        <v>0</v>
      </c>
      <c r="G46">
        <f t="shared" si="5"/>
        <v>0</v>
      </c>
      <c r="H46">
        <f t="shared" si="5"/>
        <v>0</v>
      </c>
      <c r="I46">
        <f t="shared" si="5"/>
        <v>0</v>
      </c>
      <c r="J46">
        <f t="shared" si="5"/>
        <v>0</v>
      </c>
      <c r="K46">
        <f t="shared" si="5"/>
        <v>0</v>
      </c>
      <c r="L46">
        <f t="shared" si="5"/>
        <v>0</v>
      </c>
      <c r="M46">
        <f t="shared" si="5"/>
        <v>0</v>
      </c>
      <c r="N46">
        <f t="shared" si="5"/>
        <v>0</v>
      </c>
      <c r="O46">
        <f t="shared" si="5"/>
        <v>0</v>
      </c>
      <c r="P46">
        <f t="shared" si="5"/>
        <v>0</v>
      </c>
      <c r="Q46">
        <f t="shared" si="5"/>
        <v>0</v>
      </c>
      <c r="R46">
        <f t="shared" si="5"/>
        <v>0</v>
      </c>
      <c r="S46">
        <f t="shared" si="5"/>
        <v>0</v>
      </c>
      <c r="T46">
        <f t="shared" si="5"/>
        <v>0</v>
      </c>
      <c r="U46">
        <f t="shared" si="5"/>
        <v>0</v>
      </c>
      <c r="V46">
        <f t="shared" si="5"/>
        <v>0</v>
      </c>
      <c r="W46">
        <f t="shared" si="5"/>
        <v>0</v>
      </c>
      <c r="X46">
        <f t="shared" si="5"/>
        <v>0</v>
      </c>
      <c r="Y46">
        <f t="shared" si="5"/>
        <v>0</v>
      </c>
      <c r="Z46">
        <f t="shared" si="5"/>
        <v>0</v>
      </c>
      <c r="AA46">
        <f t="shared" si="5"/>
        <v>0</v>
      </c>
      <c r="AB46">
        <f t="shared" si="5"/>
        <v>0</v>
      </c>
      <c r="AC46">
        <f t="shared" si="5"/>
        <v>0</v>
      </c>
      <c r="AD46">
        <f t="shared" si="5"/>
        <v>0</v>
      </c>
      <c r="AE46">
        <f t="shared" si="5"/>
        <v>0</v>
      </c>
      <c r="AF46">
        <f t="shared" si="5"/>
        <v>0</v>
      </c>
      <c r="AG46">
        <f t="shared" si="5"/>
        <v>0</v>
      </c>
      <c r="AH46">
        <f t="shared" si="5"/>
        <v>1</v>
      </c>
      <c r="AI46">
        <f t="shared" si="5"/>
        <v>0</v>
      </c>
      <c r="AJ46">
        <f t="shared" si="5"/>
        <v>0</v>
      </c>
      <c r="AK46">
        <f t="shared" si="5"/>
        <v>1</v>
      </c>
      <c r="AL46">
        <f t="shared" si="5"/>
        <v>0</v>
      </c>
      <c r="AM46">
        <f t="shared" si="5"/>
        <v>0</v>
      </c>
      <c r="AN46">
        <f t="shared" si="5"/>
        <v>0</v>
      </c>
      <c r="AO46">
        <f t="shared" si="5"/>
        <v>0</v>
      </c>
      <c r="AP46">
        <f t="shared" si="5"/>
        <v>0</v>
      </c>
      <c r="AQ46">
        <f t="shared" si="5"/>
        <v>0</v>
      </c>
      <c r="AR46">
        <f t="shared" si="5"/>
        <v>0</v>
      </c>
      <c r="AS46">
        <f t="shared" si="5"/>
        <v>0</v>
      </c>
      <c r="AT46">
        <f t="shared" si="5"/>
        <v>0</v>
      </c>
      <c r="AU46">
        <f t="shared" si="5"/>
        <v>0</v>
      </c>
      <c r="AV46">
        <f t="shared" si="5"/>
        <v>0</v>
      </c>
      <c r="AW46">
        <f t="shared" si="5"/>
        <v>0</v>
      </c>
      <c r="AX46">
        <f t="shared" si="5"/>
        <v>0</v>
      </c>
      <c r="AY46">
        <f t="shared" si="5"/>
        <v>0</v>
      </c>
      <c r="AZ46">
        <f t="shared" si="5"/>
        <v>0</v>
      </c>
      <c r="BA46">
        <f t="shared" si="5"/>
        <v>0</v>
      </c>
      <c r="BB46">
        <f t="shared" si="5"/>
        <v>0</v>
      </c>
      <c r="BC46">
        <f t="shared" si="5"/>
        <v>0</v>
      </c>
      <c r="BD46">
        <f t="shared" si="5"/>
        <v>0</v>
      </c>
      <c r="BE46">
        <f t="shared" si="5"/>
        <v>0</v>
      </c>
      <c r="BF46">
        <f t="shared" si="5"/>
        <v>0</v>
      </c>
      <c r="BG46">
        <f t="shared" si="5"/>
        <v>0</v>
      </c>
      <c r="BH46">
        <f t="shared" si="5"/>
        <v>0</v>
      </c>
      <c r="BI46">
        <f t="shared" si="5"/>
        <v>0</v>
      </c>
      <c r="BJ46">
        <f t="shared" si="5"/>
        <v>0</v>
      </c>
      <c r="BK46">
        <f t="shared" si="5"/>
        <v>0</v>
      </c>
      <c r="BL46">
        <f t="shared" si="5"/>
        <v>0</v>
      </c>
      <c r="BM46">
        <f t="shared" si="5"/>
        <v>0</v>
      </c>
      <c r="BN46">
        <f t="shared" si="5"/>
        <v>0</v>
      </c>
      <c r="BO46">
        <f t="shared" si="0"/>
        <v>0</v>
      </c>
      <c r="BP46">
        <f t="shared" si="1"/>
        <v>0</v>
      </c>
      <c r="BQ46">
        <f t="shared" si="1"/>
        <v>0</v>
      </c>
      <c r="BR46">
        <f t="shared" si="1"/>
        <v>0</v>
      </c>
      <c r="BS46">
        <f t="shared" si="1"/>
        <v>0</v>
      </c>
      <c r="BT46">
        <f t="shared" si="1"/>
        <v>0</v>
      </c>
      <c r="BU46">
        <f t="shared" si="1"/>
        <v>0</v>
      </c>
      <c r="BV46">
        <f t="shared" si="1"/>
        <v>0</v>
      </c>
      <c r="BW46">
        <f t="shared" si="1"/>
        <v>0</v>
      </c>
      <c r="BX46">
        <f t="shared" si="1"/>
        <v>0</v>
      </c>
      <c r="BY46">
        <f t="shared" si="1"/>
        <v>0</v>
      </c>
      <c r="BZ46">
        <f t="shared" si="1"/>
        <v>0</v>
      </c>
      <c r="CA46">
        <f t="shared" si="1"/>
        <v>0</v>
      </c>
      <c r="CB46">
        <f t="shared" si="1"/>
        <v>0</v>
      </c>
      <c r="CC46">
        <f t="shared" si="1"/>
        <v>0</v>
      </c>
      <c r="CD46">
        <f t="shared" si="1"/>
        <v>0</v>
      </c>
      <c r="CE46">
        <f t="shared" si="1"/>
        <v>0</v>
      </c>
      <c r="CF46">
        <f t="shared" si="1"/>
        <v>0</v>
      </c>
      <c r="CG46">
        <f t="shared" si="1"/>
        <v>0</v>
      </c>
      <c r="CH46">
        <f t="shared" si="1"/>
        <v>0</v>
      </c>
      <c r="CI46">
        <f t="shared" si="1"/>
        <v>0</v>
      </c>
      <c r="CJ46">
        <f t="shared" si="1"/>
        <v>0</v>
      </c>
      <c r="CK46">
        <f t="shared" si="1"/>
        <v>0</v>
      </c>
      <c r="CL46">
        <f t="shared" si="1"/>
        <v>0</v>
      </c>
      <c r="CM46">
        <f t="shared" si="1"/>
        <v>0</v>
      </c>
      <c r="CN46">
        <f t="shared" si="1"/>
        <v>0</v>
      </c>
      <c r="CO46">
        <f t="shared" si="1"/>
        <v>0</v>
      </c>
      <c r="CP46">
        <f t="shared" si="1"/>
        <v>0</v>
      </c>
      <c r="CQ46">
        <f t="shared" si="1"/>
        <v>0</v>
      </c>
      <c r="CR46">
        <f t="shared" si="1"/>
        <v>0</v>
      </c>
      <c r="CS46">
        <f t="shared" si="1"/>
        <v>0</v>
      </c>
      <c r="CT46">
        <f t="shared" si="1"/>
        <v>0</v>
      </c>
    </row>
    <row r="47" spans="1:98" x14ac:dyDescent="0.3">
      <c r="A47">
        <f t="shared" si="2"/>
        <v>0</v>
      </c>
      <c r="B47" s="141" t="s">
        <v>8</v>
      </c>
      <c r="C47">
        <f t="shared" si="5"/>
        <v>0</v>
      </c>
      <c r="D47">
        <f t="shared" si="5"/>
        <v>0</v>
      </c>
      <c r="E47">
        <f t="shared" si="5"/>
        <v>0</v>
      </c>
      <c r="F47">
        <f t="shared" si="5"/>
        <v>0</v>
      </c>
      <c r="G47">
        <f t="shared" si="5"/>
        <v>0</v>
      </c>
      <c r="H47">
        <f t="shared" si="5"/>
        <v>0</v>
      </c>
      <c r="I47">
        <f t="shared" si="5"/>
        <v>0</v>
      </c>
      <c r="J47">
        <f t="shared" si="5"/>
        <v>0</v>
      </c>
      <c r="K47">
        <f t="shared" si="5"/>
        <v>0</v>
      </c>
      <c r="L47">
        <f t="shared" si="5"/>
        <v>0</v>
      </c>
      <c r="M47">
        <f t="shared" si="5"/>
        <v>0</v>
      </c>
      <c r="N47">
        <f t="shared" si="5"/>
        <v>0</v>
      </c>
      <c r="O47">
        <f t="shared" si="5"/>
        <v>0</v>
      </c>
      <c r="P47">
        <f t="shared" si="5"/>
        <v>0</v>
      </c>
      <c r="Q47">
        <f t="shared" si="5"/>
        <v>0</v>
      </c>
      <c r="R47">
        <f t="shared" si="5"/>
        <v>0</v>
      </c>
      <c r="S47">
        <f t="shared" si="5"/>
        <v>0</v>
      </c>
      <c r="T47">
        <f t="shared" si="5"/>
        <v>0</v>
      </c>
      <c r="U47">
        <f t="shared" si="5"/>
        <v>0</v>
      </c>
      <c r="V47">
        <f t="shared" si="5"/>
        <v>0</v>
      </c>
      <c r="W47">
        <f t="shared" si="5"/>
        <v>0</v>
      </c>
      <c r="X47">
        <f t="shared" si="5"/>
        <v>0</v>
      </c>
      <c r="Y47">
        <f t="shared" si="5"/>
        <v>0</v>
      </c>
      <c r="Z47">
        <f t="shared" si="5"/>
        <v>0</v>
      </c>
      <c r="AA47">
        <f t="shared" si="5"/>
        <v>0</v>
      </c>
      <c r="AB47">
        <f t="shared" si="5"/>
        <v>0</v>
      </c>
      <c r="AC47">
        <f t="shared" si="5"/>
        <v>0</v>
      </c>
      <c r="AD47">
        <f t="shared" si="5"/>
        <v>0</v>
      </c>
      <c r="AE47">
        <f t="shared" si="5"/>
        <v>0</v>
      </c>
      <c r="AF47">
        <f t="shared" si="5"/>
        <v>0</v>
      </c>
      <c r="AG47">
        <f t="shared" si="5"/>
        <v>0</v>
      </c>
      <c r="AH47">
        <f t="shared" si="5"/>
        <v>0</v>
      </c>
      <c r="AI47">
        <f t="shared" si="5"/>
        <v>0</v>
      </c>
      <c r="AJ47">
        <f t="shared" si="5"/>
        <v>0</v>
      </c>
      <c r="AK47">
        <f t="shared" si="5"/>
        <v>0</v>
      </c>
      <c r="AL47">
        <f t="shared" si="5"/>
        <v>0</v>
      </c>
      <c r="AM47">
        <f t="shared" si="5"/>
        <v>0</v>
      </c>
      <c r="AN47">
        <f t="shared" si="5"/>
        <v>0</v>
      </c>
      <c r="AO47">
        <f t="shared" si="5"/>
        <v>0</v>
      </c>
      <c r="AP47">
        <f t="shared" si="5"/>
        <v>0</v>
      </c>
      <c r="AQ47">
        <f t="shared" si="5"/>
        <v>0</v>
      </c>
      <c r="AR47">
        <f t="shared" si="5"/>
        <v>0</v>
      </c>
      <c r="AS47">
        <f t="shared" si="5"/>
        <v>0</v>
      </c>
      <c r="AT47">
        <f t="shared" si="5"/>
        <v>0</v>
      </c>
      <c r="AU47">
        <f t="shared" si="5"/>
        <v>0</v>
      </c>
      <c r="AV47">
        <f t="shared" si="5"/>
        <v>0</v>
      </c>
      <c r="AW47">
        <f t="shared" si="5"/>
        <v>0</v>
      </c>
      <c r="AX47">
        <f t="shared" si="5"/>
        <v>0</v>
      </c>
      <c r="AY47">
        <f t="shared" si="5"/>
        <v>0</v>
      </c>
      <c r="AZ47">
        <f t="shared" si="5"/>
        <v>0</v>
      </c>
      <c r="BA47">
        <f t="shared" si="5"/>
        <v>0</v>
      </c>
      <c r="BB47">
        <f t="shared" si="5"/>
        <v>0</v>
      </c>
      <c r="BC47">
        <f t="shared" si="5"/>
        <v>0</v>
      </c>
      <c r="BD47">
        <f t="shared" si="5"/>
        <v>0</v>
      </c>
      <c r="BE47">
        <f t="shared" si="5"/>
        <v>0</v>
      </c>
      <c r="BF47">
        <f t="shared" si="5"/>
        <v>0</v>
      </c>
      <c r="BG47">
        <f t="shared" si="5"/>
        <v>0</v>
      </c>
      <c r="BH47">
        <f t="shared" si="5"/>
        <v>0</v>
      </c>
      <c r="BI47">
        <f t="shared" si="5"/>
        <v>0</v>
      </c>
      <c r="BJ47">
        <f t="shared" si="5"/>
        <v>0</v>
      </c>
      <c r="BK47">
        <f t="shared" si="5"/>
        <v>0</v>
      </c>
      <c r="BL47">
        <f t="shared" si="5"/>
        <v>0</v>
      </c>
      <c r="BM47">
        <f t="shared" si="5"/>
        <v>0</v>
      </c>
      <c r="BN47">
        <f t="shared" ref="BN47" si="6">ABS(BM10)</f>
        <v>0</v>
      </c>
      <c r="BO47">
        <f t="shared" si="0"/>
        <v>0</v>
      </c>
      <c r="BP47">
        <f t="shared" si="1"/>
        <v>0</v>
      </c>
      <c r="BQ47">
        <f t="shared" si="1"/>
        <v>0</v>
      </c>
      <c r="BR47">
        <f t="shared" si="1"/>
        <v>0</v>
      </c>
      <c r="BS47">
        <f t="shared" si="1"/>
        <v>0</v>
      </c>
      <c r="BT47">
        <f t="shared" si="1"/>
        <v>0</v>
      </c>
      <c r="BU47">
        <f t="shared" si="1"/>
        <v>0</v>
      </c>
      <c r="BV47">
        <f t="shared" si="1"/>
        <v>0</v>
      </c>
      <c r="BW47">
        <f t="shared" ref="BW47:CT47" si="7">ABS(BV10)</f>
        <v>0</v>
      </c>
      <c r="BX47">
        <f t="shared" si="7"/>
        <v>0</v>
      </c>
      <c r="BY47">
        <f t="shared" si="7"/>
        <v>0</v>
      </c>
      <c r="BZ47">
        <f t="shared" si="7"/>
        <v>0</v>
      </c>
      <c r="CA47">
        <f t="shared" si="7"/>
        <v>0</v>
      </c>
      <c r="CB47">
        <f t="shared" si="7"/>
        <v>0</v>
      </c>
      <c r="CC47">
        <f t="shared" si="7"/>
        <v>0</v>
      </c>
      <c r="CD47">
        <f t="shared" si="7"/>
        <v>0</v>
      </c>
      <c r="CE47">
        <f t="shared" si="7"/>
        <v>0</v>
      </c>
      <c r="CF47">
        <f t="shared" si="7"/>
        <v>0</v>
      </c>
      <c r="CG47">
        <f t="shared" si="7"/>
        <v>0</v>
      </c>
      <c r="CH47">
        <f t="shared" si="7"/>
        <v>0</v>
      </c>
      <c r="CI47">
        <f t="shared" si="7"/>
        <v>0</v>
      </c>
      <c r="CJ47">
        <f t="shared" si="7"/>
        <v>0</v>
      </c>
      <c r="CK47">
        <f t="shared" si="7"/>
        <v>0</v>
      </c>
      <c r="CL47">
        <f t="shared" si="7"/>
        <v>0</v>
      </c>
      <c r="CM47">
        <f t="shared" si="7"/>
        <v>0</v>
      </c>
      <c r="CN47">
        <f t="shared" si="7"/>
        <v>0</v>
      </c>
      <c r="CO47">
        <f t="shared" si="7"/>
        <v>0</v>
      </c>
      <c r="CP47">
        <f t="shared" si="7"/>
        <v>0</v>
      </c>
      <c r="CQ47">
        <f t="shared" si="7"/>
        <v>0</v>
      </c>
      <c r="CR47">
        <f t="shared" si="7"/>
        <v>0</v>
      </c>
      <c r="CS47">
        <f t="shared" si="7"/>
        <v>0</v>
      </c>
      <c r="CT47">
        <f t="shared" si="7"/>
        <v>0</v>
      </c>
    </row>
    <row r="48" spans="1:98" x14ac:dyDescent="0.3">
      <c r="A48">
        <f t="shared" si="2"/>
        <v>0</v>
      </c>
      <c r="B48" s="141" t="s">
        <v>9</v>
      </c>
      <c r="C48">
        <f t="shared" ref="C48:BN51" si="8">ABS(B11)</f>
        <v>0</v>
      </c>
      <c r="D48">
        <f t="shared" si="8"/>
        <v>0</v>
      </c>
      <c r="E48">
        <f t="shared" si="8"/>
        <v>0</v>
      </c>
      <c r="F48">
        <f t="shared" si="8"/>
        <v>0</v>
      </c>
      <c r="G48">
        <f t="shared" si="8"/>
        <v>0</v>
      </c>
      <c r="H48">
        <f t="shared" si="8"/>
        <v>0</v>
      </c>
      <c r="I48">
        <f t="shared" si="8"/>
        <v>0</v>
      </c>
      <c r="J48">
        <f t="shared" si="8"/>
        <v>0</v>
      </c>
      <c r="K48">
        <f t="shared" si="8"/>
        <v>0</v>
      </c>
      <c r="L48">
        <f t="shared" si="8"/>
        <v>0</v>
      </c>
      <c r="M48">
        <f t="shared" si="8"/>
        <v>0</v>
      </c>
      <c r="N48">
        <f t="shared" si="8"/>
        <v>0</v>
      </c>
      <c r="O48">
        <f t="shared" si="8"/>
        <v>0</v>
      </c>
      <c r="P48">
        <f t="shared" si="8"/>
        <v>0</v>
      </c>
      <c r="Q48">
        <f t="shared" si="8"/>
        <v>0</v>
      </c>
      <c r="R48">
        <f t="shared" si="8"/>
        <v>0</v>
      </c>
      <c r="S48">
        <f t="shared" si="8"/>
        <v>0</v>
      </c>
      <c r="T48">
        <f t="shared" si="8"/>
        <v>0</v>
      </c>
      <c r="U48">
        <f t="shared" si="8"/>
        <v>0</v>
      </c>
      <c r="V48">
        <f t="shared" si="8"/>
        <v>0</v>
      </c>
      <c r="W48">
        <f t="shared" si="8"/>
        <v>0</v>
      </c>
      <c r="X48">
        <f t="shared" si="8"/>
        <v>0</v>
      </c>
      <c r="Y48">
        <f t="shared" si="8"/>
        <v>0</v>
      </c>
      <c r="Z48">
        <f t="shared" si="8"/>
        <v>0</v>
      </c>
      <c r="AA48">
        <f t="shared" si="8"/>
        <v>0</v>
      </c>
      <c r="AB48">
        <f t="shared" si="8"/>
        <v>0</v>
      </c>
      <c r="AC48">
        <f t="shared" si="8"/>
        <v>0</v>
      </c>
      <c r="AD48">
        <f t="shared" si="8"/>
        <v>0</v>
      </c>
      <c r="AE48">
        <f t="shared" si="8"/>
        <v>0</v>
      </c>
      <c r="AF48">
        <f t="shared" si="8"/>
        <v>0</v>
      </c>
      <c r="AG48">
        <f t="shared" si="8"/>
        <v>0</v>
      </c>
      <c r="AH48">
        <f t="shared" si="8"/>
        <v>0</v>
      </c>
      <c r="AI48">
        <f t="shared" si="8"/>
        <v>0</v>
      </c>
      <c r="AJ48">
        <f t="shared" si="8"/>
        <v>0</v>
      </c>
      <c r="AK48">
        <f t="shared" si="8"/>
        <v>0</v>
      </c>
      <c r="AL48">
        <f t="shared" si="8"/>
        <v>0</v>
      </c>
      <c r="AM48">
        <f t="shared" si="8"/>
        <v>0</v>
      </c>
      <c r="AN48">
        <f t="shared" si="8"/>
        <v>0</v>
      </c>
      <c r="AO48">
        <f t="shared" si="8"/>
        <v>0</v>
      </c>
      <c r="AP48">
        <f t="shared" si="8"/>
        <v>0</v>
      </c>
      <c r="AQ48">
        <f t="shared" si="8"/>
        <v>0</v>
      </c>
      <c r="AR48">
        <f t="shared" si="8"/>
        <v>0</v>
      </c>
      <c r="AS48">
        <f t="shared" si="8"/>
        <v>0</v>
      </c>
      <c r="AT48">
        <f t="shared" si="8"/>
        <v>0</v>
      </c>
      <c r="AU48">
        <f t="shared" si="8"/>
        <v>0</v>
      </c>
      <c r="AV48">
        <f t="shared" si="8"/>
        <v>0</v>
      </c>
      <c r="AW48">
        <f t="shared" si="8"/>
        <v>0</v>
      </c>
      <c r="AX48">
        <f t="shared" si="8"/>
        <v>0</v>
      </c>
      <c r="AY48">
        <f t="shared" si="8"/>
        <v>0</v>
      </c>
      <c r="AZ48">
        <f t="shared" si="8"/>
        <v>0</v>
      </c>
      <c r="BA48">
        <f t="shared" si="8"/>
        <v>0</v>
      </c>
      <c r="BB48">
        <f t="shared" si="8"/>
        <v>0</v>
      </c>
      <c r="BC48">
        <f t="shared" si="8"/>
        <v>0</v>
      </c>
      <c r="BD48">
        <f t="shared" si="8"/>
        <v>0</v>
      </c>
      <c r="BE48">
        <f t="shared" si="8"/>
        <v>0</v>
      </c>
      <c r="BF48">
        <f t="shared" si="8"/>
        <v>0</v>
      </c>
      <c r="BG48">
        <f t="shared" si="8"/>
        <v>0</v>
      </c>
      <c r="BH48">
        <f t="shared" si="8"/>
        <v>0</v>
      </c>
      <c r="BI48">
        <f t="shared" si="8"/>
        <v>0</v>
      </c>
      <c r="BJ48">
        <f t="shared" si="8"/>
        <v>0</v>
      </c>
      <c r="BK48">
        <f t="shared" si="8"/>
        <v>0</v>
      </c>
      <c r="BL48">
        <f t="shared" si="8"/>
        <v>0</v>
      </c>
      <c r="BM48">
        <f t="shared" si="8"/>
        <v>0</v>
      </c>
      <c r="BN48">
        <f t="shared" si="8"/>
        <v>0</v>
      </c>
      <c r="BO48">
        <f t="shared" si="0"/>
        <v>0</v>
      </c>
      <c r="BP48">
        <f t="shared" ref="BP48:CT54" si="9">ABS(BO11)</f>
        <v>0</v>
      </c>
      <c r="BQ48">
        <f t="shared" si="9"/>
        <v>0</v>
      </c>
      <c r="BR48">
        <f t="shared" si="9"/>
        <v>0</v>
      </c>
      <c r="BS48">
        <f t="shared" si="9"/>
        <v>0</v>
      </c>
      <c r="BT48">
        <f t="shared" si="9"/>
        <v>0</v>
      </c>
      <c r="BU48">
        <f t="shared" si="9"/>
        <v>0</v>
      </c>
      <c r="BV48">
        <f t="shared" si="9"/>
        <v>0</v>
      </c>
      <c r="BW48">
        <f t="shared" si="9"/>
        <v>0</v>
      </c>
      <c r="BX48">
        <f t="shared" si="9"/>
        <v>0</v>
      </c>
      <c r="BY48">
        <f t="shared" si="9"/>
        <v>0</v>
      </c>
      <c r="BZ48">
        <f t="shared" si="9"/>
        <v>0</v>
      </c>
      <c r="CA48">
        <f t="shared" si="9"/>
        <v>0</v>
      </c>
      <c r="CB48">
        <f t="shared" si="9"/>
        <v>0</v>
      </c>
      <c r="CC48">
        <f t="shared" si="9"/>
        <v>0</v>
      </c>
      <c r="CD48">
        <f t="shared" si="9"/>
        <v>0</v>
      </c>
      <c r="CE48">
        <f t="shared" si="9"/>
        <v>0</v>
      </c>
      <c r="CF48">
        <f t="shared" si="9"/>
        <v>0</v>
      </c>
      <c r="CG48">
        <f t="shared" si="9"/>
        <v>0</v>
      </c>
      <c r="CH48">
        <f t="shared" si="9"/>
        <v>0</v>
      </c>
      <c r="CI48">
        <f t="shared" si="9"/>
        <v>0</v>
      </c>
      <c r="CJ48">
        <f t="shared" si="9"/>
        <v>0</v>
      </c>
      <c r="CK48">
        <f t="shared" si="9"/>
        <v>0</v>
      </c>
      <c r="CL48">
        <f t="shared" si="9"/>
        <v>0</v>
      </c>
      <c r="CM48">
        <f t="shared" si="9"/>
        <v>0</v>
      </c>
      <c r="CN48">
        <f t="shared" si="9"/>
        <v>0</v>
      </c>
      <c r="CO48">
        <f t="shared" si="9"/>
        <v>0</v>
      </c>
      <c r="CP48">
        <f t="shared" si="9"/>
        <v>0</v>
      </c>
      <c r="CQ48">
        <f t="shared" si="9"/>
        <v>0</v>
      </c>
      <c r="CR48">
        <f t="shared" si="9"/>
        <v>0</v>
      </c>
      <c r="CS48">
        <f t="shared" si="9"/>
        <v>0</v>
      </c>
      <c r="CT48">
        <f t="shared" si="9"/>
        <v>0</v>
      </c>
    </row>
    <row r="49" spans="1:98" x14ac:dyDescent="0.3">
      <c r="A49">
        <f t="shared" si="2"/>
        <v>1</v>
      </c>
      <c r="B49" s="141" t="s">
        <v>10</v>
      </c>
      <c r="C49">
        <f t="shared" si="8"/>
        <v>0</v>
      </c>
      <c r="D49">
        <f t="shared" si="8"/>
        <v>0</v>
      </c>
      <c r="E49">
        <f t="shared" si="8"/>
        <v>0</v>
      </c>
      <c r="F49">
        <f t="shared" si="8"/>
        <v>0</v>
      </c>
      <c r="G49">
        <f t="shared" si="8"/>
        <v>0</v>
      </c>
      <c r="H49">
        <f t="shared" si="8"/>
        <v>0</v>
      </c>
      <c r="I49">
        <f t="shared" si="8"/>
        <v>0</v>
      </c>
      <c r="J49">
        <f t="shared" si="8"/>
        <v>0</v>
      </c>
      <c r="K49">
        <f t="shared" si="8"/>
        <v>0</v>
      </c>
      <c r="L49">
        <f t="shared" si="8"/>
        <v>0</v>
      </c>
      <c r="M49">
        <f t="shared" si="8"/>
        <v>1</v>
      </c>
      <c r="N49">
        <f t="shared" si="8"/>
        <v>0</v>
      </c>
      <c r="O49">
        <f t="shared" si="8"/>
        <v>0</v>
      </c>
      <c r="P49">
        <f t="shared" si="8"/>
        <v>0</v>
      </c>
      <c r="Q49">
        <f t="shared" si="8"/>
        <v>0</v>
      </c>
      <c r="R49">
        <f t="shared" si="8"/>
        <v>0</v>
      </c>
      <c r="S49">
        <f t="shared" si="8"/>
        <v>0</v>
      </c>
      <c r="T49">
        <f t="shared" si="8"/>
        <v>0</v>
      </c>
      <c r="U49">
        <f t="shared" si="8"/>
        <v>0</v>
      </c>
      <c r="V49">
        <f t="shared" si="8"/>
        <v>0</v>
      </c>
      <c r="W49">
        <f t="shared" si="8"/>
        <v>0</v>
      </c>
      <c r="X49">
        <f t="shared" si="8"/>
        <v>0</v>
      </c>
      <c r="Y49">
        <f t="shared" si="8"/>
        <v>0</v>
      </c>
      <c r="Z49">
        <f t="shared" si="8"/>
        <v>0</v>
      </c>
      <c r="AA49">
        <f t="shared" si="8"/>
        <v>0</v>
      </c>
      <c r="AB49">
        <f t="shared" si="8"/>
        <v>0</v>
      </c>
      <c r="AC49">
        <f t="shared" si="8"/>
        <v>0</v>
      </c>
      <c r="AD49">
        <f t="shared" si="8"/>
        <v>0</v>
      </c>
      <c r="AE49">
        <f t="shared" si="8"/>
        <v>0</v>
      </c>
      <c r="AF49">
        <f t="shared" si="8"/>
        <v>0</v>
      </c>
      <c r="AG49">
        <f t="shared" si="8"/>
        <v>0</v>
      </c>
      <c r="AH49">
        <f t="shared" si="8"/>
        <v>0</v>
      </c>
      <c r="AI49">
        <f t="shared" si="8"/>
        <v>0</v>
      </c>
      <c r="AJ49">
        <f t="shared" si="8"/>
        <v>0</v>
      </c>
      <c r="AK49">
        <f t="shared" si="8"/>
        <v>0</v>
      </c>
      <c r="AL49">
        <f t="shared" si="8"/>
        <v>0</v>
      </c>
      <c r="AM49">
        <f t="shared" si="8"/>
        <v>0</v>
      </c>
      <c r="AN49">
        <f t="shared" si="8"/>
        <v>0</v>
      </c>
      <c r="AO49">
        <f t="shared" si="8"/>
        <v>0</v>
      </c>
      <c r="AP49">
        <f t="shared" si="8"/>
        <v>0</v>
      </c>
      <c r="AQ49">
        <f t="shared" si="8"/>
        <v>0</v>
      </c>
      <c r="AR49">
        <f t="shared" si="8"/>
        <v>0</v>
      </c>
      <c r="AS49">
        <f t="shared" si="8"/>
        <v>0</v>
      </c>
      <c r="AT49">
        <f t="shared" si="8"/>
        <v>0</v>
      </c>
      <c r="AU49">
        <f t="shared" si="8"/>
        <v>0</v>
      </c>
      <c r="AV49">
        <f t="shared" si="8"/>
        <v>0</v>
      </c>
      <c r="AW49">
        <f t="shared" si="8"/>
        <v>0</v>
      </c>
      <c r="AX49">
        <f t="shared" si="8"/>
        <v>0</v>
      </c>
      <c r="AY49">
        <f t="shared" si="8"/>
        <v>0</v>
      </c>
      <c r="AZ49">
        <f t="shared" si="8"/>
        <v>0</v>
      </c>
      <c r="BA49">
        <f t="shared" si="8"/>
        <v>0</v>
      </c>
      <c r="BB49">
        <f t="shared" si="8"/>
        <v>0</v>
      </c>
      <c r="BC49">
        <f t="shared" si="8"/>
        <v>0</v>
      </c>
      <c r="BD49">
        <f t="shared" si="8"/>
        <v>0</v>
      </c>
      <c r="BE49">
        <f t="shared" si="8"/>
        <v>0</v>
      </c>
      <c r="BF49">
        <f t="shared" si="8"/>
        <v>0</v>
      </c>
      <c r="BG49">
        <f t="shared" si="8"/>
        <v>0</v>
      </c>
      <c r="BH49">
        <f t="shared" si="8"/>
        <v>0</v>
      </c>
      <c r="BI49">
        <f t="shared" si="8"/>
        <v>0</v>
      </c>
      <c r="BJ49">
        <f t="shared" si="8"/>
        <v>0</v>
      </c>
      <c r="BK49">
        <f t="shared" si="8"/>
        <v>0</v>
      </c>
      <c r="BL49">
        <f t="shared" si="8"/>
        <v>0</v>
      </c>
      <c r="BM49">
        <f t="shared" si="8"/>
        <v>0</v>
      </c>
      <c r="BN49">
        <f t="shared" si="8"/>
        <v>0</v>
      </c>
      <c r="BO49">
        <f t="shared" si="0"/>
        <v>0</v>
      </c>
      <c r="BP49">
        <f t="shared" si="9"/>
        <v>0</v>
      </c>
      <c r="BQ49">
        <f t="shared" si="9"/>
        <v>0</v>
      </c>
      <c r="BR49">
        <f t="shared" si="9"/>
        <v>0</v>
      </c>
      <c r="BS49">
        <f t="shared" si="9"/>
        <v>0</v>
      </c>
      <c r="BT49">
        <f t="shared" si="9"/>
        <v>0</v>
      </c>
      <c r="BU49">
        <f t="shared" si="9"/>
        <v>0</v>
      </c>
      <c r="BV49">
        <f t="shared" si="9"/>
        <v>0</v>
      </c>
      <c r="BW49">
        <f t="shared" si="9"/>
        <v>0</v>
      </c>
      <c r="BX49">
        <f t="shared" si="9"/>
        <v>0</v>
      </c>
      <c r="BY49">
        <f t="shared" si="9"/>
        <v>0</v>
      </c>
      <c r="BZ49">
        <f t="shared" si="9"/>
        <v>0</v>
      </c>
      <c r="CA49">
        <f t="shared" si="9"/>
        <v>0</v>
      </c>
      <c r="CB49">
        <f t="shared" si="9"/>
        <v>0</v>
      </c>
      <c r="CC49">
        <f t="shared" si="9"/>
        <v>0</v>
      </c>
      <c r="CD49">
        <f t="shared" si="9"/>
        <v>0</v>
      </c>
      <c r="CE49">
        <f t="shared" si="9"/>
        <v>0</v>
      </c>
      <c r="CF49">
        <f t="shared" si="9"/>
        <v>0</v>
      </c>
      <c r="CG49">
        <f t="shared" si="9"/>
        <v>0</v>
      </c>
      <c r="CH49">
        <f t="shared" si="9"/>
        <v>0</v>
      </c>
      <c r="CI49">
        <f t="shared" si="9"/>
        <v>0</v>
      </c>
      <c r="CJ49">
        <f t="shared" si="9"/>
        <v>0</v>
      </c>
      <c r="CK49">
        <f t="shared" si="9"/>
        <v>0</v>
      </c>
      <c r="CL49">
        <f t="shared" si="9"/>
        <v>0</v>
      </c>
      <c r="CM49">
        <f t="shared" si="9"/>
        <v>0</v>
      </c>
      <c r="CN49">
        <f t="shared" si="9"/>
        <v>0</v>
      </c>
      <c r="CO49">
        <f t="shared" si="9"/>
        <v>0</v>
      </c>
      <c r="CP49">
        <f t="shared" si="9"/>
        <v>0</v>
      </c>
      <c r="CQ49">
        <f t="shared" si="9"/>
        <v>0</v>
      </c>
      <c r="CR49">
        <f t="shared" si="9"/>
        <v>0</v>
      </c>
      <c r="CS49">
        <f t="shared" si="9"/>
        <v>0</v>
      </c>
      <c r="CT49">
        <f t="shared" si="9"/>
        <v>0</v>
      </c>
    </row>
    <row r="50" spans="1:98" x14ac:dyDescent="0.3">
      <c r="A50">
        <f t="shared" si="2"/>
        <v>0</v>
      </c>
      <c r="B50" s="141" t="s">
        <v>11</v>
      </c>
      <c r="C50">
        <f t="shared" si="8"/>
        <v>0</v>
      </c>
      <c r="D50">
        <f t="shared" si="8"/>
        <v>0</v>
      </c>
      <c r="E50">
        <f t="shared" si="8"/>
        <v>0</v>
      </c>
      <c r="F50">
        <f t="shared" si="8"/>
        <v>0</v>
      </c>
      <c r="G50">
        <f t="shared" si="8"/>
        <v>0</v>
      </c>
      <c r="H50">
        <f t="shared" si="8"/>
        <v>0</v>
      </c>
      <c r="I50">
        <f t="shared" si="8"/>
        <v>0</v>
      </c>
      <c r="J50">
        <f t="shared" si="8"/>
        <v>0</v>
      </c>
      <c r="K50">
        <f t="shared" si="8"/>
        <v>0</v>
      </c>
      <c r="L50">
        <f t="shared" si="8"/>
        <v>0</v>
      </c>
      <c r="M50">
        <f t="shared" si="8"/>
        <v>0</v>
      </c>
      <c r="N50">
        <f t="shared" si="8"/>
        <v>0</v>
      </c>
      <c r="O50">
        <f t="shared" si="8"/>
        <v>0</v>
      </c>
      <c r="P50">
        <f t="shared" si="8"/>
        <v>0</v>
      </c>
      <c r="Q50">
        <f t="shared" si="8"/>
        <v>0</v>
      </c>
      <c r="R50">
        <f t="shared" si="8"/>
        <v>0</v>
      </c>
      <c r="S50">
        <f t="shared" si="8"/>
        <v>0</v>
      </c>
      <c r="T50">
        <f t="shared" si="8"/>
        <v>0</v>
      </c>
      <c r="U50">
        <f t="shared" si="8"/>
        <v>0</v>
      </c>
      <c r="V50">
        <f t="shared" si="8"/>
        <v>0</v>
      </c>
      <c r="W50">
        <f t="shared" si="8"/>
        <v>0</v>
      </c>
      <c r="X50">
        <f t="shared" si="8"/>
        <v>0</v>
      </c>
      <c r="Y50">
        <f t="shared" si="8"/>
        <v>0</v>
      </c>
      <c r="Z50">
        <f t="shared" si="8"/>
        <v>0</v>
      </c>
      <c r="AA50">
        <f t="shared" si="8"/>
        <v>0</v>
      </c>
      <c r="AB50">
        <f t="shared" si="8"/>
        <v>0</v>
      </c>
      <c r="AC50">
        <f t="shared" si="8"/>
        <v>0</v>
      </c>
      <c r="AD50">
        <f t="shared" si="8"/>
        <v>0</v>
      </c>
      <c r="AE50">
        <f t="shared" si="8"/>
        <v>0</v>
      </c>
      <c r="AF50">
        <f t="shared" si="8"/>
        <v>0</v>
      </c>
      <c r="AG50">
        <f t="shared" si="8"/>
        <v>0</v>
      </c>
      <c r="AH50">
        <f t="shared" si="8"/>
        <v>0</v>
      </c>
      <c r="AI50">
        <f t="shared" si="8"/>
        <v>0</v>
      </c>
      <c r="AJ50">
        <f t="shared" si="8"/>
        <v>0</v>
      </c>
      <c r="AK50">
        <f t="shared" si="8"/>
        <v>0</v>
      </c>
      <c r="AL50">
        <f t="shared" si="8"/>
        <v>0</v>
      </c>
      <c r="AM50">
        <f t="shared" si="8"/>
        <v>0</v>
      </c>
      <c r="AN50">
        <f t="shared" si="8"/>
        <v>0</v>
      </c>
      <c r="AO50">
        <f t="shared" si="8"/>
        <v>0</v>
      </c>
      <c r="AP50">
        <f t="shared" si="8"/>
        <v>0</v>
      </c>
      <c r="AQ50">
        <f t="shared" si="8"/>
        <v>0</v>
      </c>
      <c r="AR50">
        <f t="shared" si="8"/>
        <v>0</v>
      </c>
      <c r="AS50">
        <f t="shared" si="8"/>
        <v>0</v>
      </c>
      <c r="AT50">
        <f t="shared" si="8"/>
        <v>0</v>
      </c>
      <c r="AU50">
        <f t="shared" si="8"/>
        <v>0</v>
      </c>
      <c r="AV50">
        <f t="shared" si="8"/>
        <v>0</v>
      </c>
      <c r="AW50">
        <f t="shared" si="8"/>
        <v>0</v>
      </c>
      <c r="AX50">
        <f t="shared" si="8"/>
        <v>0</v>
      </c>
      <c r="AY50">
        <f t="shared" si="8"/>
        <v>0</v>
      </c>
      <c r="AZ50">
        <f t="shared" si="8"/>
        <v>0</v>
      </c>
      <c r="BA50">
        <f t="shared" si="8"/>
        <v>0</v>
      </c>
      <c r="BB50">
        <f t="shared" si="8"/>
        <v>0</v>
      </c>
      <c r="BC50">
        <f t="shared" si="8"/>
        <v>0</v>
      </c>
      <c r="BD50">
        <f t="shared" si="8"/>
        <v>0</v>
      </c>
      <c r="BE50">
        <f t="shared" si="8"/>
        <v>0</v>
      </c>
      <c r="BF50">
        <f t="shared" si="8"/>
        <v>0</v>
      </c>
      <c r="BG50">
        <f t="shared" si="8"/>
        <v>0</v>
      </c>
      <c r="BH50">
        <f t="shared" si="8"/>
        <v>0</v>
      </c>
      <c r="BI50">
        <f t="shared" si="8"/>
        <v>0</v>
      </c>
      <c r="BJ50">
        <f t="shared" si="8"/>
        <v>0</v>
      </c>
      <c r="BK50">
        <f t="shared" si="8"/>
        <v>0</v>
      </c>
      <c r="BL50">
        <f t="shared" si="8"/>
        <v>0</v>
      </c>
      <c r="BM50">
        <f t="shared" si="8"/>
        <v>0</v>
      </c>
      <c r="BN50">
        <f t="shared" si="8"/>
        <v>0</v>
      </c>
      <c r="BO50">
        <f t="shared" si="0"/>
        <v>0</v>
      </c>
      <c r="BP50">
        <f t="shared" si="9"/>
        <v>0</v>
      </c>
      <c r="BQ50">
        <f t="shared" si="9"/>
        <v>0</v>
      </c>
      <c r="BR50">
        <f t="shared" si="9"/>
        <v>0</v>
      </c>
      <c r="BS50">
        <f t="shared" si="9"/>
        <v>0</v>
      </c>
      <c r="BT50">
        <f t="shared" si="9"/>
        <v>0</v>
      </c>
      <c r="BU50">
        <f t="shared" si="9"/>
        <v>0</v>
      </c>
      <c r="BV50">
        <f t="shared" si="9"/>
        <v>0</v>
      </c>
      <c r="BW50">
        <f t="shared" si="9"/>
        <v>0</v>
      </c>
      <c r="BX50">
        <f t="shared" si="9"/>
        <v>0</v>
      </c>
      <c r="BY50">
        <f t="shared" si="9"/>
        <v>0</v>
      </c>
      <c r="BZ50">
        <f t="shared" si="9"/>
        <v>0</v>
      </c>
      <c r="CA50">
        <f t="shared" si="9"/>
        <v>0</v>
      </c>
      <c r="CB50">
        <f t="shared" si="9"/>
        <v>0</v>
      </c>
      <c r="CC50">
        <f t="shared" si="9"/>
        <v>0</v>
      </c>
      <c r="CD50">
        <f t="shared" si="9"/>
        <v>0</v>
      </c>
      <c r="CE50">
        <f t="shared" si="9"/>
        <v>0</v>
      </c>
      <c r="CF50">
        <f t="shared" si="9"/>
        <v>0</v>
      </c>
      <c r="CG50">
        <f t="shared" si="9"/>
        <v>0</v>
      </c>
      <c r="CH50">
        <f t="shared" si="9"/>
        <v>0</v>
      </c>
      <c r="CI50">
        <f t="shared" si="9"/>
        <v>0</v>
      </c>
      <c r="CJ50">
        <f t="shared" si="9"/>
        <v>0</v>
      </c>
      <c r="CK50">
        <f t="shared" si="9"/>
        <v>0</v>
      </c>
      <c r="CL50">
        <f t="shared" si="9"/>
        <v>0</v>
      </c>
      <c r="CM50">
        <f t="shared" si="9"/>
        <v>0</v>
      </c>
      <c r="CN50">
        <f t="shared" si="9"/>
        <v>0</v>
      </c>
      <c r="CO50">
        <f t="shared" si="9"/>
        <v>0</v>
      </c>
      <c r="CP50">
        <f t="shared" si="9"/>
        <v>0</v>
      </c>
      <c r="CQ50">
        <f t="shared" si="9"/>
        <v>0</v>
      </c>
      <c r="CR50">
        <f t="shared" si="9"/>
        <v>0</v>
      </c>
      <c r="CS50">
        <f t="shared" si="9"/>
        <v>0</v>
      </c>
      <c r="CT50">
        <f t="shared" si="9"/>
        <v>0</v>
      </c>
    </row>
    <row r="51" spans="1:98" x14ac:dyDescent="0.3">
      <c r="A51">
        <f t="shared" si="2"/>
        <v>6</v>
      </c>
      <c r="B51" s="141" t="s">
        <v>12</v>
      </c>
      <c r="C51">
        <f t="shared" si="8"/>
        <v>0</v>
      </c>
      <c r="D51">
        <f t="shared" si="8"/>
        <v>0</v>
      </c>
      <c r="E51">
        <f t="shared" si="8"/>
        <v>0</v>
      </c>
      <c r="F51">
        <f t="shared" si="8"/>
        <v>0</v>
      </c>
      <c r="G51">
        <f t="shared" si="8"/>
        <v>0</v>
      </c>
      <c r="H51">
        <f t="shared" si="8"/>
        <v>0</v>
      </c>
      <c r="I51">
        <f t="shared" si="8"/>
        <v>0</v>
      </c>
      <c r="J51">
        <f t="shared" si="8"/>
        <v>0</v>
      </c>
      <c r="K51">
        <f t="shared" si="8"/>
        <v>1</v>
      </c>
      <c r="L51">
        <f t="shared" si="8"/>
        <v>1</v>
      </c>
      <c r="M51">
        <f t="shared" si="8"/>
        <v>0</v>
      </c>
      <c r="N51">
        <f t="shared" si="8"/>
        <v>0</v>
      </c>
      <c r="O51">
        <f t="shared" si="8"/>
        <v>0</v>
      </c>
      <c r="P51">
        <f t="shared" si="8"/>
        <v>0</v>
      </c>
      <c r="Q51">
        <f t="shared" si="8"/>
        <v>0</v>
      </c>
      <c r="R51">
        <f t="shared" si="8"/>
        <v>0</v>
      </c>
      <c r="S51">
        <f t="shared" si="8"/>
        <v>0</v>
      </c>
      <c r="T51">
        <f t="shared" si="8"/>
        <v>0</v>
      </c>
      <c r="U51">
        <f t="shared" si="8"/>
        <v>0</v>
      </c>
      <c r="V51">
        <f t="shared" si="8"/>
        <v>0</v>
      </c>
      <c r="W51">
        <f t="shared" si="8"/>
        <v>0</v>
      </c>
      <c r="X51">
        <f t="shared" si="8"/>
        <v>0</v>
      </c>
      <c r="Y51">
        <f t="shared" si="8"/>
        <v>0</v>
      </c>
      <c r="Z51">
        <f t="shared" si="8"/>
        <v>0</v>
      </c>
      <c r="AA51">
        <f t="shared" si="8"/>
        <v>0</v>
      </c>
      <c r="AB51">
        <f t="shared" si="8"/>
        <v>0</v>
      </c>
      <c r="AC51">
        <f t="shared" si="8"/>
        <v>0</v>
      </c>
      <c r="AD51">
        <f t="shared" si="8"/>
        <v>0</v>
      </c>
      <c r="AE51">
        <f t="shared" si="8"/>
        <v>0</v>
      </c>
      <c r="AF51">
        <f t="shared" si="8"/>
        <v>0</v>
      </c>
      <c r="AG51">
        <f t="shared" si="8"/>
        <v>1</v>
      </c>
      <c r="AH51">
        <f t="shared" si="8"/>
        <v>1</v>
      </c>
      <c r="AI51">
        <f t="shared" si="8"/>
        <v>0</v>
      </c>
      <c r="AJ51">
        <f t="shared" si="8"/>
        <v>0</v>
      </c>
      <c r="AK51">
        <f t="shared" si="8"/>
        <v>0</v>
      </c>
      <c r="AL51">
        <f t="shared" si="8"/>
        <v>0</v>
      </c>
      <c r="AM51">
        <f t="shared" si="8"/>
        <v>0</v>
      </c>
      <c r="AN51">
        <f t="shared" si="8"/>
        <v>0</v>
      </c>
      <c r="AO51">
        <f t="shared" si="8"/>
        <v>0</v>
      </c>
      <c r="AP51">
        <f t="shared" si="8"/>
        <v>0</v>
      </c>
      <c r="AQ51">
        <f t="shared" si="8"/>
        <v>0</v>
      </c>
      <c r="AR51">
        <f t="shared" si="8"/>
        <v>0</v>
      </c>
      <c r="AS51">
        <f t="shared" si="8"/>
        <v>0</v>
      </c>
      <c r="AT51">
        <f t="shared" si="8"/>
        <v>0</v>
      </c>
      <c r="AU51">
        <f t="shared" si="8"/>
        <v>0</v>
      </c>
      <c r="AV51">
        <f t="shared" si="8"/>
        <v>0</v>
      </c>
      <c r="AW51">
        <f t="shared" si="8"/>
        <v>0</v>
      </c>
      <c r="AX51">
        <f t="shared" si="8"/>
        <v>0</v>
      </c>
      <c r="AY51">
        <f t="shared" si="8"/>
        <v>0</v>
      </c>
      <c r="AZ51">
        <f t="shared" si="8"/>
        <v>0</v>
      </c>
      <c r="BA51">
        <f t="shared" si="8"/>
        <v>0</v>
      </c>
      <c r="BB51">
        <f t="shared" si="8"/>
        <v>0</v>
      </c>
      <c r="BC51">
        <f t="shared" si="8"/>
        <v>0</v>
      </c>
      <c r="BD51">
        <f t="shared" si="8"/>
        <v>0</v>
      </c>
      <c r="BE51">
        <f t="shared" si="8"/>
        <v>0</v>
      </c>
      <c r="BF51">
        <f t="shared" si="8"/>
        <v>0</v>
      </c>
      <c r="BG51">
        <f t="shared" si="8"/>
        <v>0</v>
      </c>
      <c r="BH51">
        <f t="shared" si="8"/>
        <v>0</v>
      </c>
      <c r="BI51">
        <f t="shared" si="8"/>
        <v>0</v>
      </c>
      <c r="BJ51">
        <f t="shared" si="8"/>
        <v>0</v>
      </c>
      <c r="BK51">
        <f t="shared" si="8"/>
        <v>1</v>
      </c>
      <c r="BL51">
        <f t="shared" si="8"/>
        <v>1</v>
      </c>
      <c r="BM51">
        <f t="shared" si="8"/>
        <v>0</v>
      </c>
      <c r="BN51">
        <f t="shared" ref="BN51" si="10">ABS(BM14)</f>
        <v>0</v>
      </c>
      <c r="BO51">
        <f t="shared" si="0"/>
        <v>0</v>
      </c>
      <c r="BP51">
        <f t="shared" si="9"/>
        <v>0</v>
      </c>
      <c r="BQ51">
        <f t="shared" si="9"/>
        <v>0</v>
      </c>
      <c r="BR51">
        <f t="shared" si="9"/>
        <v>0</v>
      </c>
      <c r="BS51">
        <f t="shared" si="9"/>
        <v>0</v>
      </c>
      <c r="BT51">
        <f t="shared" si="9"/>
        <v>0</v>
      </c>
      <c r="BU51">
        <f t="shared" si="9"/>
        <v>0</v>
      </c>
      <c r="BV51">
        <f t="shared" si="9"/>
        <v>0</v>
      </c>
      <c r="BW51">
        <f t="shared" si="9"/>
        <v>0</v>
      </c>
      <c r="BX51">
        <f t="shared" si="9"/>
        <v>0</v>
      </c>
      <c r="BY51">
        <f t="shared" si="9"/>
        <v>0</v>
      </c>
      <c r="BZ51">
        <f t="shared" si="9"/>
        <v>0</v>
      </c>
      <c r="CA51">
        <f t="shared" si="9"/>
        <v>0</v>
      </c>
      <c r="CB51">
        <f t="shared" si="9"/>
        <v>0</v>
      </c>
      <c r="CC51">
        <f t="shared" si="9"/>
        <v>0</v>
      </c>
      <c r="CD51">
        <f t="shared" si="9"/>
        <v>0</v>
      </c>
      <c r="CE51">
        <f t="shared" si="9"/>
        <v>0</v>
      </c>
      <c r="CF51">
        <f t="shared" si="9"/>
        <v>0</v>
      </c>
      <c r="CG51">
        <f t="shared" si="9"/>
        <v>0</v>
      </c>
      <c r="CH51">
        <f t="shared" si="9"/>
        <v>0</v>
      </c>
      <c r="CI51">
        <f t="shared" si="9"/>
        <v>0</v>
      </c>
      <c r="CJ51">
        <f t="shared" si="9"/>
        <v>0</v>
      </c>
      <c r="CK51">
        <f t="shared" si="9"/>
        <v>0</v>
      </c>
      <c r="CL51">
        <f t="shared" si="9"/>
        <v>0</v>
      </c>
      <c r="CM51">
        <f t="shared" si="9"/>
        <v>0</v>
      </c>
      <c r="CN51">
        <f t="shared" si="9"/>
        <v>0</v>
      </c>
      <c r="CO51">
        <f t="shared" si="9"/>
        <v>0</v>
      </c>
      <c r="CP51">
        <f t="shared" si="9"/>
        <v>0</v>
      </c>
      <c r="CQ51">
        <f t="shared" si="9"/>
        <v>0</v>
      </c>
      <c r="CR51">
        <f t="shared" si="9"/>
        <v>0</v>
      </c>
      <c r="CS51">
        <f t="shared" si="9"/>
        <v>0</v>
      </c>
      <c r="CT51">
        <f t="shared" si="9"/>
        <v>0</v>
      </c>
    </row>
    <row r="52" spans="1:98" x14ac:dyDescent="0.3">
      <c r="A52">
        <f t="shared" si="2"/>
        <v>5</v>
      </c>
      <c r="B52" s="141" t="s">
        <v>13</v>
      </c>
      <c r="C52">
        <f t="shared" ref="C52:BN55" si="11">ABS(B15)</f>
        <v>0</v>
      </c>
      <c r="D52">
        <f t="shared" si="11"/>
        <v>0</v>
      </c>
      <c r="E52">
        <f t="shared" si="11"/>
        <v>0</v>
      </c>
      <c r="F52">
        <f t="shared" si="11"/>
        <v>0</v>
      </c>
      <c r="G52">
        <f t="shared" si="11"/>
        <v>0</v>
      </c>
      <c r="H52">
        <f t="shared" si="11"/>
        <v>0</v>
      </c>
      <c r="I52">
        <f t="shared" si="11"/>
        <v>1</v>
      </c>
      <c r="J52">
        <f t="shared" si="11"/>
        <v>0</v>
      </c>
      <c r="K52">
        <f t="shared" si="11"/>
        <v>1</v>
      </c>
      <c r="L52">
        <f t="shared" si="11"/>
        <v>0</v>
      </c>
      <c r="M52">
        <f t="shared" si="11"/>
        <v>0</v>
      </c>
      <c r="N52">
        <f t="shared" si="11"/>
        <v>0</v>
      </c>
      <c r="O52">
        <f t="shared" si="11"/>
        <v>0</v>
      </c>
      <c r="P52">
        <f t="shared" si="11"/>
        <v>0</v>
      </c>
      <c r="Q52">
        <f t="shared" si="11"/>
        <v>0</v>
      </c>
      <c r="R52">
        <f t="shared" si="11"/>
        <v>0</v>
      </c>
      <c r="S52">
        <f t="shared" si="11"/>
        <v>0</v>
      </c>
      <c r="T52">
        <f t="shared" si="11"/>
        <v>0</v>
      </c>
      <c r="U52">
        <f t="shared" si="11"/>
        <v>0</v>
      </c>
      <c r="V52">
        <f t="shared" si="11"/>
        <v>0</v>
      </c>
      <c r="W52">
        <f t="shared" si="11"/>
        <v>1</v>
      </c>
      <c r="X52">
        <f t="shared" si="11"/>
        <v>1</v>
      </c>
      <c r="Y52">
        <f t="shared" si="11"/>
        <v>0</v>
      </c>
      <c r="Z52">
        <f t="shared" si="11"/>
        <v>0</v>
      </c>
      <c r="AA52">
        <f t="shared" si="11"/>
        <v>0</v>
      </c>
      <c r="AB52">
        <f t="shared" si="11"/>
        <v>0</v>
      </c>
      <c r="AC52">
        <f t="shared" si="11"/>
        <v>0</v>
      </c>
      <c r="AD52">
        <f t="shared" si="11"/>
        <v>0</v>
      </c>
      <c r="AE52">
        <f t="shared" si="11"/>
        <v>0</v>
      </c>
      <c r="AF52">
        <f t="shared" si="11"/>
        <v>0</v>
      </c>
      <c r="AG52">
        <f t="shared" si="11"/>
        <v>0</v>
      </c>
      <c r="AH52">
        <f t="shared" si="11"/>
        <v>0</v>
      </c>
      <c r="AI52">
        <f t="shared" si="11"/>
        <v>0</v>
      </c>
      <c r="AJ52">
        <f t="shared" si="11"/>
        <v>0</v>
      </c>
      <c r="AK52">
        <f t="shared" si="11"/>
        <v>0</v>
      </c>
      <c r="AL52">
        <f t="shared" si="11"/>
        <v>0</v>
      </c>
      <c r="AM52">
        <f t="shared" si="11"/>
        <v>0</v>
      </c>
      <c r="AN52">
        <f t="shared" si="11"/>
        <v>0</v>
      </c>
      <c r="AO52">
        <f t="shared" si="11"/>
        <v>0</v>
      </c>
      <c r="AP52">
        <f t="shared" si="11"/>
        <v>0</v>
      </c>
      <c r="AQ52">
        <f t="shared" si="11"/>
        <v>0</v>
      </c>
      <c r="AR52">
        <f t="shared" si="11"/>
        <v>0</v>
      </c>
      <c r="AS52">
        <f t="shared" si="11"/>
        <v>0</v>
      </c>
      <c r="AT52">
        <f t="shared" si="11"/>
        <v>0</v>
      </c>
      <c r="AU52">
        <f t="shared" si="11"/>
        <v>0</v>
      </c>
      <c r="AV52">
        <f t="shared" si="11"/>
        <v>0</v>
      </c>
      <c r="AW52">
        <f t="shared" si="11"/>
        <v>0</v>
      </c>
      <c r="AX52">
        <f t="shared" si="11"/>
        <v>0</v>
      </c>
      <c r="AY52">
        <f t="shared" si="11"/>
        <v>0</v>
      </c>
      <c r="AZ52">
        <f t="shared" si="11"/>
        <v>0</v>
      </c>
      <c r="BA52">
        <f t="shared" si="11"/>
        <v>0</v>
      </c>
      <c r="BB52">
        <f t="shared" si="11"/>
        <v>0</v>
      </c>
      <c r="BC52">
        <f t="shared" si="11"/>
        <v>0</v>
      </c>
      <c r="BD52">
        <f t="shared" si="11"/>
        <v>0</v>
      </c>
      <c r="BE52">
        <f t="shared" si="11"/>
        <v>0</v>
      </c>
      <c r="BF52">
        <f t="shared" si="11"/>
        <v>0</v>
      </c>
      <c r="BG52">
        <f t="shared" si="11"/>
        <v>0</v>
      </c>
      <c r="BH52">
        <f t="shared" si="11"/>
        <v>0</v>
      </c>
      <c r="BI52">
        <f t="shared" si="11"/>
        <v>0</v>
      </c>
      <c r="BJ52">
        <f t="shared" si="11"/>
        <v>0</v>
      </c>
      <c r="BK52">
        <f t="shared" si="11"/>
        <v>0</v>
      </c>
      <c r="BL52">
        <f t="shared" si="11"/>
        <v>0</v>
      </c>
      <c r="BM52">
        <f t="shared" si="11"/>
        <v>0</v>
      </c>
      <c r="BN52">
        <f t="shared" si="11"/>
        <v>0</v>
      </c>
      <c r="BO52">
        <f t="shared" si="0"/>
        <v>0</v>
      </c>
      <c r="BP52">
        <f t="shared" si="9"/>
        <v>0</v>
      </c>
      <c r="BQ52">
        <f t="shared" si="9"/>
        <v>0</v>
      </c>
      <c r="BR52">
        <f t="shared" si="9"/>
        <v>1</v>
      </c>
      <c r="BS52">
        <f t="shared" si="9"/>
        <v>0</v>
      </c>
      <c r="BT52">
        <f t="shared" si="9"/>
        <v>0</v>
      </c>
      <c r="BU52">
        <f t="shared" si="9"/>
        <v>0</v>
      </c>
      <c r="BV52">
        <f t="shared" si="9"/>
        <v>0</v>
      </c>
      <c r="BW52">
        <f t="shared" si="9"/>
        <v>0</v>
      </c>
      <c r="BX52">
        <f t="shared" si="9"/>
        <v>0</v>
      </c>
      <c r="BY52">
        <f t="shared" si="9"/>
        <v>0</v>
      </c>
      <c r="BZ52">
        <f t="shared" si="9"/>
        <v>0</v>
      </c>
      <c r="CA52">
        <f t="shared" si="9"/>
        <v>0</v>
      </c>
      <c r="CB52">
        <f t="shared" si="9"/>
        <v>0</v>
      </c>
      <c r="CC52">
        <f t="shared" si="9"/>
        <v>0</v>
      </c>
      <c r="CD52">
        <f t="shared" si="9"/>
        <v>0</v>
      </c>
      <c r="CE52">
        <f t="shared" si="9"/>
        <v>0</v>
      </c>
      <c r="CF52">
        <f t="shared" si="9"/>
        <v>0</v>
      </c>
      <c r="CG52">
        <f t="shared" si="9"/>
        <v>0</v>
      </c>
      <c r="CH52">
        <f t="shared" si="9"/>
        <v>0</v>
      </c>
      <c r="CI52">
        <f t="shared" si="9"/>
        <v>0</v>
      </c>
      <c r="CJ52">
        <f t="shared" si="9"/>
        <v>0</v>
      </c>
      <c r="CK52">
        <f t="shared" si="9"/>
        <v>0</v>
      </c>
      <c r="CL52">
        <f t="shared" si="9"/>
        <v>0</v>
      </c>
      <c r="CM52">
        <f t="shared" si="9"/>
        <v>0</v>
      </c>
      <c r="CN52">
        <f t="shared" si="9"/>
        <v>0</v>
      </c>
      <c r="CO52">
        <f t="shared" si="9"/>
        <v>0</v>
      </c>
      <c r="CP52">
        <f t="shared" si="9"/>
        <v>0</v>
      </c>
      <c r="CQ52">
        <f t="shared" si="9"/>
        <v>0</v>
      </c>
      <c r="CR52">
        <f t="shared" si="9"/>
        <v>0</v>
      </c>
      <c r="CS52">
        <f t="shared" si="9"/>
        <v>0</v>
      </c>
      <c r="CT52">
        <f t="shared" si="9"/>
        <v>0</v>
      </c>
    </row>
    <row r="53" spans="1:98" x14ac:dyDescent="0.3">
      <c r="A53">
        <f t="shared" si="2"/>
        <v>3</v>
      </c>
      <c r="B53" s="141" t="s">
        <v>14</v>
      </c>
      <c r="C53">
        <f t="shared" si="11"/>
        <v>0</v>
      </c>
      <c r="D53">
        <f t="shared" si="11"/>
        <v>0</v>
      </c>
      <c r="E53">
        <f t="shared" si="11"/>
        <v>0</v>
      </c>
      <c r="F53">
        <f t="shared" si="11"/>
        <v>0</v>
      </c>
      <c r="G53">
        <f t="shared" si="11"/>
        <v>0</v>
      </c>
      <c r="H53">
        <f t="shared" si="11"/>
        <v>0</v>
      </c>
      <c r="I53">
        <f t="shared" si="11"/>
        <v>0</v>
      </c>
      <c r="J53">
        <f t="shared" si="11"/>
        <v>0</v>
      </c>
      <c r="K53">
        <f t="shared" si="11"/>
        <v>1</v>
      </c>
      <c r="L53">
        <f t="shared" si="11"/>
        <v>0</v>
      </c>
      <c r="M53">
        <f t="shared" si="11"/>
        <v>0</v>
      </c>
      <c r="N53">
        <f t="shared" si="11"/>
        <v>0</v>
      </c>
      <c r="O53">
        <f t="shared" si="11"/>
        <v>0</v>
      </c>
      <c r="P53">
        <f t="shared" si="11"/>
        <v>0</v>
      </c>
      <c r="Q53">
        <f t="shared" si="11"/>
        <v>0</v>
      </c>
      <c r="R53">
        <f t="shared" si="11"/>
        <v>0</v>
      </c>
      <c r="S53">
        <f t="shared" si="11"/>
        <v>0</v>
      </c>
      <c r="T53">
        <f t="shared" si="11"/>
        <v>0</v>
      </c>
      <c r="U53">
        <f t="shared" si="11"/>
        <v>0</v>
      </c>
      <c r="V53">
        <f t="shared" si="11"/>
        <v>0</v>
      </c>
      <c r="W53">
        <f t="shared" si="11"/>
        <v>0</v>
      </c>
      <c r="X53">
        <f t="shared" si="11"/>
        <v>0</v>
      </c>
      <c r="Y53">
        <f t="shared" si="11"/>
        <v>0</v>
      </c>
      <c r="Z53">
        <f t="shared" si="11"/>
        <v>0</v>
      </c>
      <c r="AA53">
        <f t="shared" si="11"/>
        <v>0</v>
      </c>
      <c r="AB53">
        <f t="shared" si="11"/>
        <v>0</v>
      </c>
      <c r="AC53">
        <f t="shared" si="11"/>
        <v>0</v>
      </c>
      <c r="AD53">
        <f t="shared" si="11"/>
        <v>0</v>
      </c>
      <c r="AE53">
        <f t="shared" si="11"/>
        <v>0</v>
      </c>
      <c r="AF53">
        <f t="shared" si="11"/>
        <v>0</v>
      </c>
      <c r="AG53">
        <f t="shared" si="11"/>
        <v>1</v>
      </c>
      <c r="AH53">
        <f t="shared" si="11"/>
        <v>0</v>
      </c>
      <c r="AI53">
        <f t="shared" si="11"/>
        <v>0</v>
      </c>
      <c r="AJ53">
        <f t="shared" si="11"/>
        <v>1</v>
      </c>
      <c r="AK53">
        <f t="shared" si="11"/>
        <v>0</v>
      </c>
      <c r="AL53">
        <f t="shared" si="11"/>
        <v>0</v>
      </c>
      <c r="AM53">
        <f t="shared" si="11"/>
        <v>0</v>
      </c>
      <c r="AN53">
        <f t="shared" si="11"/>
        <v>0</v>
      </c>
      <c r="AO53">
        <f t="shared" si="11"/>
        <v>0</v>
      </c>
      <c r="AP53">
        <f t="shared" si="11"/>
        <v>0</v>
      </c>
      <c r="AQ53">
        <f t="shared" si="11"/>
        <v>0</v>
      </c>
      <c r="AR53">
        <f t="shared" si="11"/>
        <v>0</v>
      </c>
      <c r="AS53">
        <f t="shared" si="11"/>
        <v>0</v>
      </c>
      <c r="AT53">
        <f t="shared" si="11"/>
        <v>0</v>
      </c>
      <c r="AU53">
        <f t="shared" si="11"/>
        <v>0</v>
      </c>
      <c r="AV53">
        <f t="shared" si="11"/>
        <v>0</v>
      </c>
      <c r="AW53">
        <f t="shared" si="11"/>
        <v>0</v>
      </c>
      <c r="AX53">
        <f t="shared" si="11"/>
        <v>0</v>
      </c>
      <c r="AY53">
        <f t="shared" si="11"/>
        <v>0</v>
      </c>
      <c r="AZ53">
        <f t="shared" si="11"/>
        <v>0</v>
      </c>
      <c r="BA53">
        <f t="shared" si="11"/>
        <v>0</v>
      </c>
      <c r="BB53">
        <f t="shared" si="11"/>
        <v>0</v>
      </c>
      <c r="BC53">
        <f t="shared" si="11"/>
        <v>0</v>
      </c>
      <c r="BD53">
        <f t="shared" si="11"/>
        <v>0</v>
      </c>
      <c r="BE53">
        <f t="shared" si="11"/>
        <v>0</v>
      </c>
      <c r="BF53">
        <f t="shared" si="11"/>
        <v>0</v>
      </c>
      <c r="BG53">
        <f t="shared" si="11"/>
        <v>0</v>
      </c>
      <c r="BH53">
        <f t="shared" si="11"/>
        <v>0</v>
      </c>
      <c r="BI53">
        <f t="shared" si="11"/>
        <v>0</v>
      </c>
      <c r="BJ53">
        <f t="shared" si="11"/>
        <v>0</v>
      </c>
      <c r="BK53">
        <f t="shared" si="11"/>
        <v>0</v>
      </c>
      <c r="BL53">
        <f t="shared" si="11"/>
        <v>0</v>
      </c>
      <c r="BM53">
        <f t="shared" si="11"/>
        <v>0</v>
      </c>
      <c r="BN53">
        <f t="shared" si="11"/>
        <v>0</v>
      </c>
      <c r="BO53">
        <f t="shared" si="0"/>
        <v>0</v>
      </c>
      <c r="BP53">
        <f t="shared" si="9"/>
        <v>0</v>
      </c>
      <c r="BQ53">
        <f t="shared" si="9"/>
        <v>0</v>
      </c>
      <c r="BR53">
        <f t="shared" si="9"/>
        <v>0</v>
      </c>
      <c r="BS53">
        <f t="shared" si="9"/>
        <v>0</v>
      </c>
      <c r="BT53">
        <f t="shared" si="9"/>
        <v>0</v>
      </c>
      <c r="BU53">
        <f t="shared" si="9"/>
        <v>0</v>
      </c>
      <c r="BV53">
        <f t="shared" si="9"/>
        <v>0</v>
      </c>
      <c r="BW53">
        <f t="shared" si="9"/>
        <v>0</v>
      </c>
      <c r="BX53">
        <f t="shared" si="9"/>
        <v>0</v>
      </c>
      <c r="BY53">
        <f t="shared" si="9"/>
        <v>0</v>
      </c>
      <c r="BZ53">
        <f t="shared" si="9"/>
        <v>0</v>
      </c>
      <c r="CA53">
        <f t="shared" si="9"/>
        <v>0</v>
      </c>
      <c r="CB53">
        <f t="shared" si="9"/>
        <v>0</v>
      </c>
      <c r="CC53">
        <f t="shared" si="9"/>
        <v>0</v>
      </c>
      <c r="CD53">
        <f t="shared" si="9"/>
        <v>0</v>
      </c>
      <c r="CE53">
        <f t="shared" si="9"/>
        <v>0</v>
      </c>
      <c r="CF53">
        <f t="shared" si="9"/>
        <v>0</v>
      </c>
      <c r="CG53">
        <f t="shared" si="9"/>
        <v>0</v>
      </c>
      <c r="CH53">
        <f t="shared" si="9"/>
        <v>0</v>
      </c>
      <c r="CI53">
        <f t="shared" si="9"/>
        <v>0</v>
      </c>
      <c r="CJ53">
        <f t="shared" si="9"/>
        <v>0</v>
      </c>
      <c r="CK53">
        <f t="shared" si="9"/>
        <v>0</v>
      </c>
      <c r="CL53">
        <f t="shared" si="9"/>
        <v>0</v>
      </c>
      <c r="CM53">
        <f t="shared" si="9"/>
        <v>0</v>
      </c>
      <c r="CN53">
        <f t="shared" si="9"/>
        <v>0</v>
      </c>
      <c r="CO53">
        <f t="shared" si="9"/>
        <v>0</v>
      </c>
      <c r="CP53">
        <f t="shared" si="9"/>
        <v>0</v>
      </c>
      <c r="CQ53">
        <f t="shared" si="9"/>
        <v>0</v>
      </c>
      <c r="CR53">
        <f t="shared" si="9"/>
        <v>0</v>
      </c>
      <c r="CS53">
        <f t="shared" si="9"/>
        <v>0</v>
      </c>
      <c r="CT53">
        <f t="shared" si="9"/>
        <v>0</v>
      </c>
    </row>
    <row r="54" spans="1:98" x14ac:dyDescent="0.3">
      <c r="A54">
        <f t="shared" si="2"/>
        <v>2</v>
      </c>
      <c r="B54" s="141" t="s">
        <v>15</v>
      </c>
      <c r="C54">
        <f t="shared" si="11"/>
        <v>0</v>
      </c>
      <c r="D54">
        <f t="shared" si="11"/>
        <v>0</v>
      </c>
      <c r="E54">
        <f t="shared" si="11"/>
        <v>0</v>
      </c>
      <c r="F54">
        <f t="shared" si="11"/>
        <v>0</v>
      </c>
      <c r="G54">
        <f t="shared" si="11"/>
        <v>0</v>
      </c>
      <c r="H54">
        <f t="shared" si="11"/>
        <v>0</v>
      </c>
      <c r="I54">
        <f t="shared" si="11"/>
        <v>0</v>
      </c>
      <c r="J54">
        <f t="shared" si="11"/>
        <v>0</v>
      </c>
      <c r="K54">
        <f t="shared" si="11"/>
        <v>1</v>
      </c>
      <c r="L54">
        <f t="shared" si="11"/>
        <v>0</v>
      </c>
      <c r="M54">
        <f t="shared" si="11"/>
        <v>0</v>
      </c>
      <c r="N54">
        <f t="shared" si="11"/>
        <v>0</v>
      </c>
      <c r="O54">
        <f t="shared" si="11"/>
        <v>0</v>
      </c>
      <c r="P54">
        <f t="shared" si="11"/>
        <v>0</v>
      </c>
      <c r="Q54">
        <f t="shared" si="11"/>
        <v>0</v>
      </c>
      <c r="R54">
        <f t="shared" si="11"/>
        <v>0</v>
      </c>
      <c r="S54">
        <f t="shared" si="11"/>
        <v>0</v>
      </c>
      <c r="T54">
        <f t="shared" si="11"/>
        <v>0</v>
      </c>
      <c r="U54">
        <f t="shared" si="11"/>
        <v>0</v>
      </c>
      <c r="V54">
        <f t="shared" si="11"/>
        <v>0</v>
      </c>
      <c r="W54">
        <f t="shared" si="11"/>
        <v>0</v>
      </c>
      <c r="X54">
        <f t="shared" si="11"/>
        <v>0</v>
      </c>
      <c r="Y54">
        <f t="shared" si="11"/>
        <v>0</v>
      </c>
      <c r="Z54">
        <f t="shared" si="11"/>
        <v>0</v>
      </c>
      <c r="AA54">
        <f t="shared" si="11"/>
        <v>0</v>
      </c>
      <c r="AB54">
        <f t="shared" si="11"/>
        <v>0</v>
      </c>
      <c r="AC54">
        <f t="shared" si="11"/>
        <v>0</v>
      </c>
      <c r="AD54">
        <f t="shared" si="11"/>
        <v>0</v>
      </c>
      <c r="AE54">
        <f t="shared" si="11"/>
        <v>0</v>
      </c>
      <c r="AF54">
        <f t="shared" si="11"/>
        <v>0</v>
      </c>
      <c r="AG54">
        <f t="shared" si="11"/>
        <v>0</v>
      </c>
      <c r="AH54">
        <f t="shared" si="11"/>
        <v>1</v>
      </c>
      <c r="AI54">
        <f t="shared" si="11"/>
        <v>0</v>
      </c>
      <c r="AJ54">
        <f t="shared" si="11"/>
        <v>0</v>
      </c>
      <c r="AK54">
        <f t="shared" si="11"/>
        <v>0</v>
      </c>
      <c r="AL54">
        <f t="shared" si="11"/>
        <v>0</v>
      </c>
      <c r="AM54">
        <f t="shared" si="11"/>
        <v>0</v>
      </c>
      <c r="AN54">
        <f t="shared" si="11"/>
        <v>0</v>
      </c>
      <c r="AO54">
        <f t="shared" si="11"/>
        <v>0</v>
      </c>
      <c r="AP54">
        <f t="shared" si="11"/>
        <v>0</v>
      </c>
      <c r="AQ54">
        <f t="shared" si="11"/>
        <v>0</v>
      </c>
      <c r="AR54">
        <f t="shared" si="11"/>
        <v>0</v>
      </c>
      <c r="AS54">
        <f t="shared" si="11"/>
        <v>0</v>
      </c>
      <c r="AT54">
        <f t="shared" si="11"/>
        <v>0</v>
      </c>
      <c r="AU54">
        <f t="shared" si="11"/>
        <v>0</v>
      </c>
      <c r="AV54">
        <f t="shared" si="11"/>
        <v>0</v>
      </c>
      <c r="AW54">
        <f t="shared" si="11"/>
        <v>0</v>
      </c>
      <c r="AX54">
        <f t="shared" si="11"/>
        <v>0</v>
      </c>
      <c r="AY54">
        <f t="shared" si="11"/>
        <v>0</v>
      </c>
      <c r="AZ54">
        <f t="shared" si="11"/>
        <v>0</v>
      </c>
      <c r="BA54">
        <f t="shared" si="11"/>
        <v>0</v>
      </c>
      <c r="BB54">
        <f t="shared" si="11"/>
        <v>0</v>
      </c>
      <c r="BC54">
        <f t="shared" si="11"/>
        <v>0</v>
      </c>
      <c r="BD54">
        <f t="shared" si="11"/>
        <v>0</v>
      </c>
      <c r="BE54">
        <f t="shared" si="11"/>
        <v>0</v>
      </c>
      <c r="BF54">
        <f t="shared" si="11"/>
        <v>0</v>
      </c>
      <c r="BG54">
        <f t="shared" si="11"/>
        <v>0</v>
      </c>
      <c r="BH54">
        <f t="shared" si="11"/>
        <v>0</v>
      </c>
      <c r="BI54">
        <f t="shared" si="11"/>
        <v>0</v>
      </c>
      <c r="BJ54">
        <f t="shared" si="11"/>
        <v>0</v>
      </c>
      <c r="BK54">
        <f t="shared" si="11"/>
        <v>0</v>
      </c>
      <c r="BL54">
        <f t="shared" si="11"/>
        <v>0</v>
      </c>
      <c r="BM54">
        <f t="shared" si="11"/>
        <v>0</v>
      </c>
      <c r="BN54">
        <f t="shared" si="11"/>
        <v>0</v>
      </c>
      <c r="BO54">
        <f t="shared" si="0"/>
        <v>0</v>
      </c>
      <c r="BP54">
        <f t="shared" si="9"/>
        <v>0</v>
      </c>
      <c r="BQ54">
        <f t="shared" si="9"/>
        <v>0</v>
      </c>
      <c r="BR54">
        <f t="shared" si="9"/>
        <v>0</v>
      </c>
      <c r="BS54">
        <f t="shared" si="9"/>
        <v>0</v>
      </c>
      <c r="BT54">
        <f t="shared" si="9"/>
        <v>0</v>
      </c>
      <c r="BU54">
        <f t="shared" si="9"/>
        <v>0</v>
      </c>
      <c r="BV54">
        <f t="shared" si="9"/>
        <v>0</v>
      </c>
      <c r="BW54">
        <f t="shared" si="9"/>
        <v>0</v>
      </c>
      <c r="BX54">
        <f t="shared" si="9"/>
        <v>0</v>
      </c>
      <c r="BY54">
        <f t="shared" si="9"/>
        <v>0</v>
      </c>
      <c r="BZ54">
        <f t="shared" si="9"/>
        <v>0</v>
      </c>
      <c r="CA54">
        <f t="shared" si="9"/>
        <v>0</v>
      </c>
      <c r="CB54">
        <f t="shared" si="9"/>
        <v>0</v>
      </c>
      <c r="CC54">
        <f t="shared" si="9"/>
        <v>0</v>
      </c>
      <c r="CD54">
        <f t="shared" si="9"/>
        <v>0</v>
      </c>
      <c r="CE54">
        <f t="shared" si="9"/>
        <v>0</v>
      </c>
      <c r="CF54">
        <f t="shared" si="9"/>
        <v>0</v>
      </c>
      <c r="CG54">
        <f t="shared" si="9"/>
        <v>0</v>
      </c>
      <c r="CH54">
        <f t="shared" si="9"/>
        <v>0</v>
      </c>
      <c r="CI54">
        <f t="shared" si="9"/>
        <v>0</v>
      </c>
      <c r="CJ54">
        <f t="shared" si="9"/>
        <v>0</v>
      </c>
      <c r="CK54">
        <f t="shared" si="9"/>
        <v>0</v>
      </c>
      <c r="CL54">
        <f t="shared" si="9"/>
        <v>0</v>
      </c>
      <c r="CM54">
        <f t="shared" si="9"/>
        <v>0</v>
      </c>
      <c r="CN54">
        <f t="shared" si="9"/>
        <v>0</v>
      </c>
      <c r="CO54">
        <f t="shared" si="9"/>
        <v>0</v>
      </c>
      <c r="CP54">
        <f t="shared" si="9"/>
        <v>0</v>
      </c>
      <c r="CQ54">
        <f t="shared" si="9"/>
        <v>0</v>
      </c>
      <c r="CR54">
        <f t="shared" si="9"/>
        <v>0</v>
      </c>
      <c r="CS54">
        <f t="shared" si="9"/>
        <v>0</v>
      </c>
      <c r="CT54">
        <f t="shared" si="9"/>
        <v>0</v>
      </c>
    </row>
    <row r="55" spans="1:98" x14ac:dyDescent="0.3">
      <c r="A55">
        <f t="shared" si="2"/>
        <v>4</v>
      </c>
      <c r="B55" s="149" t="s">
        <v>16</v>
      </c>
      <c r="C55">
        <f t="shared" si="11"/>
        <v>1</v>
      </c>
      <c r="D55">
        <f t="shared" si="11"/>
        <v>0</v>
      </c>
      <c r="E55">
        <f t="shared" si="11"/>
        <v>0</v>
      </c>
      <c r="F55">
        <f t="shared" si="11"/>
        <v>0</v>
      </c>
      <c r="G55">
        <f t="shared" si="11"/>
        <v>0</v>
      </c>
      <c r="H55">
        <f t="shared" si="11"/>
        <v>0</v>
      </c>
      <c r="I55">
        <f t="shared" si="11"/>
        <v>0</v>
      </c>
      <c r="J55">
        <f t="shared" si="11"/>
        <v>0</v>
      </c>
      <c r="K55">
        <f t="shared" si="11"/>
        <v>1</v>
      </c>
      <c r="L55">
        <f t="shared" si="11"/>
        <v>0</v>
      </c>
      <c r="M55">
        <f t="shared" si="11"/>
        <v>0</v>
      </c>
      <c r="N55">
        <f t="shared" si="11"/>
        <v>0</v>
      </c>
      <c r="O55">
        <f t="shared" si="11"/>
        <v>0</v>
      </c>
      <c r="P55">
        <f t="shared" si="11"/>
        <v>0</v>
      </c>
      <c r="Q55">
        <f t="shared" si="11"/>
        <v>0</v>
      </c>
      <c r="R55">
        <f t="shared" si="11"/>
        <v>0</v>
      </c>
      <c r="S55">
        <f t="shared" si="11"/>
        <v>0</v>
      </c>
      <c r="T55">
        <f t="shared" si="11"/>
        <v>0</v>
      </c>
      <c r="U55">
        <f t="shared" si="11"/>
        <v>1</v>
      </c>
      <c r="V55">
        <f t="shared" si="11"/>
        <v>0</v>
      </c>
      <c r="W55">
        <f t="shared" si="11"/>
        <v>0</v>
      </c>
      <c r="X55">
        <f t="shared" si="11"/>
        <v>0</v>
      </c>
      <c r="Y55">
        <f t="shared" si="11"/>
        <v>0</v>
      </c>
      <c r="Z55">
        <f t="shared" si="11"/>
        <v>0</v>
      </c>
      <c r="AA55">
        <f t="shared" si="11"/>
        <v>0</v>
      </c>
      <c r="AB55">
        <f t="shared" si="11"/>
        <v>0</v>
      </c>
      <c r="AC55">
        <f t="shared" si="11"/>
        <v>0</v>
      </c>
      <c r="AD55">
        <f t="shared" si="11"/>
        <v>0</v>
      </c>
      <c r="AE55">
        <f t="shared" si="11"/>
        <v>0</v>
      </c>
      <c r="AF55">
        <f t="shared" si="11"/>
        <v>1</v>
      </c>
      <c r="AG55">
        <f t="shared" si="11"/>
        <v>0</v>
      </c>
      <c r="AH55">
        <f t="shared" si="11"/>
        <v>0</v>
      </c>
      <c r="AI55">
        <f t="shared" si="11"/>
        <v>0</v>
      </c>
      <c r="AJ55">
        <f t="shared" si="11"/>
        <v>0</v>
      </c>
      <c r="AK55">
        <f t="shared" si="11"/>
        <v>0</v>
      </c>
      <c r="AL55">
        <f t="shared" si="11"/>
        <v>0</v>
      </c>
      <c r="AM55">
        <f t="shared" si="11"/>
        <v>0</v>
      </c>
      <c r="AN55">
        <f t="shared" si="11"/>
        <v>0</v>
      </c>
      <c r="AO55">
        <f t="shared" si="11"/>
        <v>0</v>
      </c>
      <c r="AP55">
        <f t="shared" si="11"/>
        <v>0</v>
      </c>
      <c r="AQ55">
        <f t="shared" si="11"/>
        <v>0</v>
      </c>
      <c r="AR55">
        <f t="shared" si="11"/>
        <v>0</v>
      </c>
      <c r="AS55">
        <f t="shared" si="11"/>
        <v>0</v>
      </c>
      <c r="AT55">
        <f t="shared" si="11"/>
        <v>0</v>
      </c>
      <c r="AU55">
        <f t="shared" si="11"/>
        <v>0</v>
      </c>
      <c r="AV55">
        <f t="shared" si="11"/>
        <v>0</v>
      </c>
      <c r="AW55">
        <f t="shared" si="11"/>
        <v>0</v>
      </c>
      <c r="AX55">
        <f t="shared" si="11"/>
        <v>0</v>
      </c>
      <c r="AY55">
        <f t="shared" si="11"/>
        <v>0</v>
      </c>
      <c r="AZ55">
        <f t="shared" si="11"/>
        <v>0</v>
      </c>
      <c r="BA55">
        <f t="shared" si="11"/>
        <v>0</v>
      </c>
      <c r="BB55">
        <f t="shared" si="11"/>
        <v>0</v>
      </c>
      <c r="BC55">
        <f t="shared" si="11"/>
        <v>0</v>
      </c>
      <c r="BD55">
        <f t="shared" si="11"/>
        <v>0</v>
      </c>
      <c r="BE55">
        <f t="shared" si="11"/>
        <v>0</v>
      </c>
      <c r="BF55">
        <f t="shared" si="11"/>
        <v>0</v>
      </c>
      <c r="BG55">
        <f t="shared" si="11"/>
        <v>0</v>
      </c>
      <c r="BH55">
        <f t="shared" si="11"/>
        <v>0</v>
      </c>
      <c r="BI55">
        <f t="shared" si="11"/>
        <v>0</v>
      </c>
      <c r="BJ55">
        <f t="shared" si="11"/>
        <v>0</v>
      </c>
      <c r="BK55">
        <f t="shared" si="11"/>
        <v>0</v>
      </c>
      <c r="BL55">
        <f t="shared" si="11"/>
        <v>0</v>
      </c>
      <c r="BM55">
        <f t="shared" si="11"/>
        <v>0</v>
      </c>
      <c r="BN55">
        <f t="shared" ref="BN55:CT57" si="12">ABS(BM18)</f>
        <v>0</v>
      </c>
      <c r="BO55">
        <f t="shared" si="12"/>
        <v>0</v>
      </c>
      <c r="BP55">
        <f t="shared" si="12"/>
        <v>0</v>
      </c>
      <c r="BQ55">
        <f t="shared" si="12"/>
        <v>0</v>
      </c>
      <c r="BR55">
        <f t="shared" si="12"/>
        <v>0</v>
      </c>
      <c r="BS55">
        <f t="shared" si="12"/>
        <v>0</v>
      </c>
      <c r="BT55">
        <f t="shared" si="12"/>
        <v>0</v>
      </c>
      <c r="BU55">
        <f t="shared" si="12"/>
        <v>0</v>
      </c>
      <c r="BV55">
        <f t="shared" si="12"/>
        <v>0</v>
      </c>
      <c r="BW55">
        <f t="shared" si="12"/>
        <v>0</v>
      </c>
      <c r="BX55">
        <f t="shared" si="12"/>
        <v>0</v>
      </c>
      <c r="BY55">
        <f t="shared" si="12"/>
        <v>0</v>
      </c>
      <c r="BZ55">
        <f t="shared" si="12"/>
        <v>0</v>
      </c>
      <c r="CA55">
        <f t="shared" si="12"/>
        <v>0</v>
      </c>
      <c r="CB55">
        <f t="shared" si="12"/>
        <v>0</v>
      </c>
      <c r="CC55">
        <f t="shared" si="12"/>
        <v>0</v>
      </c>
      <c r="CD55">
        <f t="shared" si="12"/>
        <v>0</v>
      </c>
      <c r="CE55">
        <f t="shared" si="12"/>
        <v>0</v>
      </c>
      <c r="CF55">
        <f t="shared" si="12"/>
        <v>0</v>
      </c>
      <c r="CG55">
        <f t="shared" si="12"/>
        <v>0</v>
      </c>
      <c r="CH55">
        <f t="shared" si="12"/>
        <v>0</v>
      </c>
      <c r="CI55">
        <f t="shared" si="12"/>
        <v>0</v>
      </c>
      <c r="CJ55">
        <f t="shared" si="12"/>
        <v>0</v>
      </c>
      <c r="CK55">
        <f t="shared" si="12"/>
        <v>0</v>
      </c>
      <c r="CL55">
        <f t="shared" si="12"/>
        <v>0</v>
      </c>
      <c r="CM55">
        <f t="shared" si="12"/>
        <v>0</v>
      </c>
      <c r="CN55">
        <f t="shared" si="12"/>
        <v>0</v>
      </c>
      <c r="CO55">
        <f t="shared" si="12"/>
        <v>0</v>
      </c>
      <c r="CP55">
        <f t="shared" si="12"/>
        <v>0</v>
      </c>
      <c r="CQ55">
        <f t="shared" si="12"/>
        <v>0</v>
      </c>
      <c r="CR55">
        <f t="shared" si="12"/>
        <v>0</v>
      </c>
      <c r="CS55">
        <f t="shared" si="12"/>
        <v>0</v>
      </c>
      <c r="CT55">
        <f t="shared" si="12"/>
        <v>0</v>
      </c>
    </row>
    <row r="56" spans="1:98" x14ac:dyDescent="0.3">
      <c r="A56">
        <f t="shared" si="2"/>
        <v>1</v>
      </c>
      <c r="B56" s="149" t="s">
        <v>17</v>
      </c>
      <c r="C56">
        <f t="shared" ref="C56:R57" si="13">ABS(B19)</f>
        <v>0</v>
      </c>
      <c r="D56">
        <f t="shared" si="13"/>
        <v>0</v>
      </c>
      <c r="E56">
        <f t="shared" si="13"/>
        <v>0</v>
      </c>
      <c r="F56">
        <f t="shared" si="13"/>
        <v>0</v>
      </c>
      <c r="G56">
        <f t="shared" si="13"/>
        <v>0</v>
      </c>
      <c r="H56">
        <f t="shared" si="13"/>
        <v>0</v>
      </c>
      <c r="I56">
        <f t="shared" si="13"/>
        <v>0</v>
      </c>
      <c r="J56">
        <f t="shared" si="13"/>
        <v>0</v>
      </c>
      <c r="K56">
        <f t="shared" si="13"/>
        <v>1</v>
      </c>
      <c r="L56">
        <f t="shared" si="13"/>
        <v>0</v>
      </c>
      <c r="M56">
        <f t="shared" si="13"/>
        <v>0</v>
      </c>
      <c r="N56">
        <f t="shared" si="13"/>
        <v>0</v>
      </c>
      <c r="O56">
        <f t="shared" si="13"/>
        <v>0</v>
      </c>
      <c r="P56">
        <f t="shared" si="13"/>
        <v>0</v>
      </c>
      <c r="Q56">
        <f t="shared" si="13"/>
        <v>0</v>
      </c>
      <c r="R56">
        <f t="shared" si="13"/>
        <v>0</v>
      </c>
      <c r="S56">
        <f t="shared" ref="S56:AH57" si="14">ABS(R19)</f>
        <v>0</v>
      </c>
      <c r="T56">
        <f t="shared" si="14"/>
        <v>0</v>
      </c>
      <c r="U56">
        <f t="shared" si="14"/>
        <v>0</v>
      </c>
      <c r="V56">
        <f t="shared" si="14"/>
        <v>0</v>
      </c>
      <c r="W56">
        <f t="shared" si="14"/>
        <v>0</v>
      </c>
      <c r="X56">
        <f t="shared" si="14"/>
        <v>0</v>
      </c>
      <c r="Y56">
        <f t="shared" si="14"/>
        <v>0</v>
      </c>
      <c r="Z56">
        <f t="shared" si="14"/>
        <v>0</v>
      </c>
      <c r="AA56">
        <f t="shared" si="14"/>
        <v>0</v>
      </c>
      <c r="AB56">
        <f t="shared" si="14"/>
        <v>0</v>
      </c>
      <c r="AC56">
        <f t="shared" si="14"/>
        <v>0</v>
      </c>
      <c r="AD56">
        <f t="shared" si="14"/>
        <v>0</v>
      </c>
      <c r="AE56">
        <f t="shared" si="14"/>
        <v>0</v>
      </c>
      <c r="AF56">
        <f t="shared" si="14"/>
        <v>0</v>
      </c>
      <c r="AG56">
        <f t="shared" si="14"/>
        <v>0</v>
      </c>
      <c r="AH56">
        <f t="shared" si="14"/>
        <v>0</v>
      </c>
      <c r="AI56">
        <f t="shared" ref="AI56:AX57" si="15">ABS(AH19)</f>
        <v>0</v>
      </c>
      <c r="AJ56">
        <f t="shared" si="15"/>
        <v>0</v>
      </c>
      <c r="AK56">
        <f t="shared" si="15"/>
        <v>0</v>
      </c>
      <c r="AL56">
        <f t="shared" si="15"/>
        <v>0</v>
      </c>
      <c r="AM56">
        <f t="shared" si="15"/>
        <v>0</v>
      </c>
      <c r="AN56">
        <f t="shared" si="15"/>
        <v>0</v>
      </c>
      <c r="AO56">
        <f t="shared" si="15"/>
        <v>0</v>
      </c>
      <c r="AP56">
        <f t="shared" si="15"/>
        <v>0</v>
      </c>
      <c r="AQ56">
        <f t="shared" si="15"/>
        <v>0</v>
      </c>
      <c r="AR56">
        <f t="shared" si="15"/>
        <v>0</v>
      </c>
      <c r="AS56">
        <f t="shared" si="15"/>
        <v>0</v>
      </c>
      <c r="AT56">
        <f t="shared" si="15"/>
        <v>0</v>
      </c>
      <c r="AU56">
        <f t="shared" si="15"/>
        <v>0</v>
      </c>
      <c r="AV56">
        <f t="shared" si="15"/>
        <v>0</v>
      </c>
      <c r="AW56">
        <f t="shared" si="15"/>
        <v>0</v>
      </c>
      <c r="AX56">
        <f t="shared" si="15"/>
        <v>0</v>
      </c>
      <c r="AY56">
        <f t="shared" ref="AY56:BN57" si="16">ABS(AX19)</f>
        <v>0</v>
      </c>
      <c r="AZ56">
        <f t="shared" si="16"/>
        <v>0</v>
      </c>
      <c r="BA56">
        <f t="shared" si="16"/>
        <v>0</v>
      </c>
      <c r="BB56">
        <f t="shared" si="16"/>
        <v>0</v>
      </c>
      <c r="BC56">
        <f t="shared" si="16"/>
        <v>0</v>
      </c>
      <c r="BD56">
        <f t="shared" si="16"/>
        <v>0</v>
      </c>
      <c r="BE56">
        <f t="shared" si="16"/>
        <v>0</v>
      </c>
      <c r="BF56">
        <f t="shared" si="16"/>
        <v>0</v>
      </c>
      <c r="BG56">
        <f t="shared" si="16"/>
        <v>0</v>
      </c>
      <c r="BH56">
        <f t="shared" si="16"/>
        <v>0</v>
      </c>
      <c r="BI56">
        <f t="shared" si="16"/>
        <v>0</v>
      </c>
      <c r="BJ56">
        <f t="shared" si="16"/>
        <v>0</v>
      </c>
      <c r="BK56">
        <f t="shared" si="16"/>
        <v>0</v>
      </c>
      <c r="BL56">
        <f t="shared" si="16"/>
        <v>0</v>
      </c>
      <c r="BM56">
        <f t="shared" si="16"/>
        <v>0</v>
      </c>
      <c r="BN56">
        <f t="shared" si="16"/>
        <v>0</v>
      </c>
      <c r="BO56">
        <f t="shared" si="12"/>
        <v>0</v>
      </c>
      <c r="BP56">
        <f t="shared" si="12"/>
        <v>0</v>
      </c>
      <c r="BQ56">
        <f t="shared" si="12"/>
        <v>0</v>
      </c>
      <c r="BR56">
        <f t="shared" si="12"/>
        <v>0</v>
      </c>
      <c r="BS56">
        <f t="shared" si="12"/>
        <v>0</v>
      </c>
      <c r="BT56">
        <f t="shared" si="12"/>
        <v>0</v>
      </c>
      <c r="BU56">
        <f t="shared" si="12"/>
        <v>0</v>
      </c>
      <c r="BV56">
        <f t="shared" si="12"/>
        <v>0</v>
      </c>
      <c r="BW56">
        <f t="shared" si="12"/>
        <v>0</v>
      </c>
      <c r="BX56">
        <f t="shared" si="12"/>
        <v>0</v>
      </c>
      <c r="BY56">
        <f t="shared" si="12"/>
        <v>0</v>
      </c>
      <c r="BZ56">
        <f t="shared" si="12"/>
        <v>0</v>
      </c>
      <c r="CA56">
        <f t="shared" si="12"/>
        <v>0</v>
      </c>
      <c r="CB56">
        <f t="shared" si="12"/>
        <v>0</v>
      </c>
      <c r="CC56">
        <f t="shared" si="12"/>
        <v>0</v>
      </c>
      <c r="CD56">
        <f t="shared" si="12"/>
        <v>0</v>
      </c>
      <c r="CE56">
        <f t="shared" si="12"/>
        <v>0</v>
      </c>
      <c r="CF56">
        <f t="shared" si="12"/>
        <v>0</v>
      </c>
      <c r="CG56">
        <f t="shared" si="12"/>
        <v>0</v>
      </c>
      <c r="CH56">
        <f t="shared" si="12"/>
        <v>0</v>
      </c>
      <c r="CI56">
        <f t="shared" si="12"/>
        <v>0</v>
      </c>
      <c r="CJ56">
        <f t="shared" si="12"/>
        <v>0</v>
      </c>
      <c r="CK56">
        <f t="shared" si="12"/>
        <v>0</v>
      </c>
      <c r="CL56">
        <f t="shared" si="12"/>
        <v>0</v>
      </c>
      <c r="CM56">
        <f t="shared" si="12"/>
        <v>0</v>
      </c>
      <c r="CN56">
        <f t="shared" si="12"/>
        <v>0</v>
      </c>
      <c r="CO56">
        <f t="shared" si="12"/>
        <v>0</v>
      </c>
      <c r="CP56">
        <f t="shared" si="12"/>
        <v>0</v>
      </c>
      <c r="CQ56">
        <f t="shared" si="12"/>
        <v>0</v>
      </c>
      <c r="CR56">
        <f t="shared" si="12"/>
        <v>0</v>
      </c>
      <c r="CS56">
        <f t="shared" si="12"/>
        <v>0</v>
      </c>
      <c r="CT56">
        <f t="shared" si="12"/>
        <v>0</v>
      </c>
    </row>
    <row r="57" spans="1:98" x14ac:dyDescent="0.3">
      <c r="A57">
        <f t="shared" si="2"/>
        <v>9</v>
      </c>
      <c r="B57" s="141" t="s">
        <v>18</v>
      </c>
      <c r="C57">
        <f>ABS(B20)</f>
        <v>1</v>
      </c>
      <c r="D57">
        <f t="shared" si="13"/>
        <v>0</v>
      </c>
      <c r="E57">
        <f t="shared" si="13"/>
        <v>0</v>
      </c>
      <c r="F57">
        <f t="shared" si="13"/>
        <v>0</v>
      </c>
      <c r="G57">
        <f t="shared" si="13"/>
        <v>0</v>
      </c>
      <c r="H57">
        <f t="shared" si="13"/>
        <v>0</v>
      </c>
      <c r="I57">
        <f t="shared" si="13"/>
        <v>0</v>
      </c>
      <c r="J57">
        <f t="shared" si="13"/>
        <v>0</v>
      </c>
      <c r="K57">
        <f t="shared" si="13"/>
        <v>0</v>
      </c>
      <c r="L57">
        <f t="shared" si="13"/>
        <v>0</v>
      </c>
      <c r="M57">
        <f t="shared" si="13"/>
        <v>0</v>
      </c>
      <c r="N57">
        <f t="shared" si="13"/>
        <v>0</v>
      </c>
      <c r="O57">
        <f t="shared" si="13"/>
        <v>0</v>
      </c>
      <c r="P57">
        <f t="shared" si="13"/>
        <v>0</v>
      </c>
      <c r="Q57">
        <f t="shared" si="13"/>
        <v>0</v>
      </c>
      <c r="R57">
        <f t="shared" si="13"/>
        <v>0</v>
      </c>
      <c r="S57">
        <f t="shared" si="14"/>
        <v>1</v>
      </c>
      <c r="T57">
        <f t="shared" si="14"/>
        <v>0</v>
      </c>
      <c r="U57">
        <f t="shared" si="14"/>
        <v>0</v>
      </c>
      <c r="V57">
        <f t="shared" si="14"/>
        <v>0</v>
      </c>
      <c r="W57">
        <f t="shared" si="14"/>
        <v>0</v>
      </c>
      <c r="X57">
        <f t="shared" si="14"/>
        <v>0</v>
      </c>
      <c r="Y57">
        <f t="shared" si="14"/>
        <v>1</v>
      </c>
      <c r="Z57">
        <f t="shared" si="14"/>
        <v>0</v>
      </c>
      <c r="AA57">
        <f t="shared" si="14"/>
        <v>0</v>
      </c>
      <c r="AB57">
        <f t="shared" si="14"/>
        <v>1</v>
      </c>
      <c r="AC57">
        <f t="shared" si="14"/>
        <v>0</v>
      </c>
      <c r="AD57">
        <f t="shared" si="14"/>
        <v>0</v>
      </c>
      <c r="AE57">
        <f t="shared" si="14"/>
        <v>1</v>
      </c>
      <c r="AF57">
        <f t="shared" si="14"/>
        <v>0</v>
      </c>
      <c r="AG57">
        <f t="shared" si="14"/>
        <v>0</v>
      </c>
      <c r="AH57">
        <f t="shared" si="14"/>
        <v>0</v>
      </c>
      <c r="AI57">
        <f t="shared" si="15"/>
        <v>0</v>
      </c>
      <c r="AJ57">
        <f t="shared" si="15"/>
        <v>0</v>
      </c>
      <c r="AK57">
        <f t="shared" si="15"/>
        <v>0</v>
      </c>
      <c r="AL57">
        <f t="shared" si="15"/>
        <v>0</v>
      </c>
      <c r="AM57">
        <f t="shared" si="15"/>
        <v>0</v>
      </c>
      <c r="AN57">
        <f t="shared" si="15"/>
        <v>0</v>
      </c>
      <c r="AO57">
        <f t="shared" si="15"/>
        <v>0</v>
      </c>
      <c r="AP57">
        <f t="shared" si="15"/>
        <v>0</v>
      </c>
      <c r="AQ57">
        <f t="shared" si="15"/>
        <v>0</v>
      </c>
      <c r="AR57">
        <f t="shared" si="15"/>
        <v>0</v>
      </c>
      <c r="AS57">
        <f t="shared" si="15"/>
        <v>0</v>
      </c>
      <c r="AT57">
        <f t="shared" si="15"/>
        <v>1</v>
      </c>
      <c r="AU57">
        <f t="shared" si="15"/>
        <v>0</v>
      </c>
      <c r="AV57">
        <f t="shared" si="15"/>
        <v>0</v>
      </c>
      <c r="AW57">
        <f t="shared" si="15"/>
        <v>0</v>
      </c>
      <c r="AX57">
        <f t="shared" si="15"/>
        <v>0</v>
      </c>
      <c r="AY57">
        <f t="shared" si="16"/>
        <v>0</v>
      </c>
      <c r="AZ57">
        <f t="shared" si="16"/>
        <v>0</v>
      </c>
      <c r="BA57">
        <f t="shared" si="16"/>
        <v>0</v>
      </c>
      <c r="BB57">
        <f t="shared" si="16"/>
        <v>0</v>
      </c>
      <c r="BC57">
        <f t="shared" si="16"/>
        <v>0</v>
      </c>
      <c r="BD57">
        <f t="shared" si="16"/>
        <v>0</v>
      </c>
      <c r="BE57">
        <f t="shared" si="16"/>
        <v>0</v>
      </c>
      <c r="BF57">
        <f t="shared" si="16"/>
        <v>1</v>
      </c>
      <c r="BG57">
        <f t="shared" si="16"/>
        <v>0</v>
      </c>
      <c r="BH57">
        <f t="shared" si="16"/>
        <v>0</v>
      </c>
      <c r="BI57">
        <f t="shared" si="16"/>
        <v>0</v>
      </c>
      <c r="BJ57">
        <f t="shared" si="16"/>
        <v>0</v>
      </c>
      <c r="BK57">
        <f t="shared" si="16"/>
        <v>1</v>
      </c>
      <c r="BL57">
        <f t="shared" si="16"/>
        <v>0</v>
      </c>
      <c r="BM57">
        <f t="shared" si="16"/>
        <v>0</v>
      </c>
      <c r="BN57">
        <f t="shared" si="16"/>
        <v>0</v>
      </c>
      <c r="BO57">
        <f t="shared" si="12"/>
        <v>0</v>
      </c>
      <c r="BP57">
        <f t="shared" si="12"/>
        <v>0</v>
      </c>
      <c r="BQ57">
        <f t="shared" si="12"/>
        <v>0</v>
      </c>
      <c r="BR57">
        <f t="shared" si="12"/>
        <v>0</v>
      </c>
      <c r="BS57">
        <f t="shared" si="12"/>
        <v>1</v>
      </c>
      <c r="BT57">
        <f t="shared" si="12"/>
        <v>0</v>
      </c>
      <c r="BU57">
        <f t="shared" si="12"/>
        <v>0</v>
      </c>
      <c r="BV57">
        <f t="shared" si="12"/>
        <v>0</v>
      </c>
      <c r="BW57">
        <f t="shared" si="12"/>
        <v>0</v>
      </c>
      <c r="BX57">
        <f t="shared" si="12"/>
        <v>0</v>
      </c>
      <c r="BY57">
        <f t="shared" si="12"/>
        <v>0</v>
      </c>
      <c r="BZ57">
        <f t="shared" si="12"/>
        <v>0</v>
      </c>
      <c r="CA57">
        <f t="shared" si="12"/>
        <v>0</v>
      </c>
      <c r="CB57">
        <f t="shared" si="12"/>
        <v>0</v>
      </c>
      <c r="CC57">
        <f t="shared" si="12"/>
        <v>0</v>
      </c>
      <c r="CD57">
        <f t="shared" si="12"/>
        <v>0</v>
      </c>
      <c r="CE57">
        <f t="shared" si="12"/>
        <v>0</v>
      </c>
      <c r="CF57">
        <f t="shared" si="12"/>
        <v>0</v>
      </c>
      <c r="CG57">
        <f t="shared" si="12"/>
        <v>0</v>
      </c>
      <c r="CH57">
        <f t="shared" si="12"/>
        <v>0</v>
      </c>
      <c r="CI57">
        <f t="shared" si="12"/>
        <v>0</v>
      </c>
      <c r="CJ57">
        <f t="shared" si="12"/>
        <v>0</v>
      </c>
      <c r="CK57">
        <f t="shared" si="12"/>
        <v>0</v>
      </c>
      <c r="CL57">
        <f t="shared" si="12"/>
        <v>0</v>
      </c>
      <c r="CM57">
        <f t="shared" si="12"/>
        <v>0</v>
      </c>
      <c r="CN57">
        <f t="shared" si="12"/>
        <v>0</v>
      </c>
      <c r="CO57">
        <f t="shared" si="12"/>
        <v>0</v>
      </c>
      <c r="CP57">
        <f t="shared" si="12"/>
        <v>0</v>
      </c>
      <c r="CQ57">
        <f t="shared" si="12"/>
        <v>0</v>
      </c>
      <c r="CR57">
        <f t="shared" si="12"/>
        <v>0</v>
      </c>
      <c r="CS57">
        <f t="shared" si="12"/>
        <v>0</v>
      </c>
      <c r="CT57">
        <f t="shared" si="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1EA3-5D42-442F-9C43-45498D4E27B7}">
  <dimension ref="A1:CS26"/>
  <sheetViews>
    <sheetView workbookViewId="0">
      <selection activeCell="A2" sqref="A2:A20"/>
    </sheetView>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6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162"/>
      <c r="E2" s="143"/>
      <c r="F2" s="143"/>
      <c r="G2" s="143"/>
      <c r="H2" s="143"/>
      <c r="I2" s="143"/>
      <c r="J2" s="143"/>
      <c r="K2" s="143"/>
      <c r="L2" s="143"/>
      <c r="M2" s="143"/>
      <c r="N2" s="143"/>
      <c r="O2" s="143"/>
      <c r="P2" s="143"/>
      <c r="Q2" s="162"/>
      <c r="R2" s="143"/>
      <c r="S2" s="143"/>
      <c r="T2" s="143"/>
      <c r="U2" s="143"/>
      <c r="V2" s="143"/>
      <c r="W2" s="143"/>
      <c r="X2" s="143"/>
      <c r="Y2" s="143"/>
      <c r="Z2" s="143"/>
      <c r="AA2" s="143"/>
      <c r="AB2" s="143"/>
      <c r="AC2" s="143"/>
      <c r="AD2" s="143"/>
      <c r="AE2" s="143"/>
      <c r="AF2" s="143"/>
      <c r="AG2" s="160">
        <v>-1</v>
      </c>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60">
        <v>-1</v>
      </c>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row>
    <row r="3" spans="1:97" x14ac:dyDescent="0.3">
      <c r="A3" s="141" t="s">
        <v>1</v>
      </c>
      <c r="B3" s="143"/>
      <c r="C3" s="143"/>
      <c r="D3" s="143"/>
      <c r="E3" s="143"/>
      <c r="F3" s="143"/>
      <c r="G3" s="143"/>
      <c r="H3" s="143"/>
      <c r="I3" s="143"/>
      <c r="J3" s="143"/>
      <c r="K3" s="143"/>
      <c r="L3" s="143"/>
      <c r="M3" s="143"/>
      <c r="N3" s="143"/>
      <c r="O3" s="143"/>
      <c r="P3" s="143"/>
      <c r="Q3" s="143"/>
      <c r="R3" s="143"/>
      <c r="S3" s="160">
        <v>-1</v>
      </c>
      <c r="T3" s="143"/>
      <c r="U3" s="143"/>
      <c r="V3" s="143"/>
      <c r="W3" s="143"/>
      <c r="X3" s="143"/>
      <c r="Y3" s="143"/>
      <c r="Z3" s="160">
        <v>-1</v>
      </c>
      <c r="AA3" s="160">
        <v>-1</v>
      </c>
      <c r="AB3" s="143"/>
      <c r="AC3" s="143"/>
      <c r="AD3" s="143"/>
      <c r="AE3" s="143"/>
      <c r="AF3" s="143"/>
      <c r="AG3" s="160">
        <v>-1</v>
      </c>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8">
        <v>1</v>
      </c>
      <c r="BF3" s="143"/>
      <c r="BG3" s="143"/>
      <c r="BH3" s="143"/>
      <c r="BI3" s="143"/>
      <c r="BJ3" s="143"/>
      <c r="BK3" s="143"/>
      <c r="BL3" s="143"/>
      <c r="BM3" s="143"/>
      <c r="BN3" s="143"/>
      <c r="BO3" s="143"/>
      <c r="BP3" s="143"/>
      <c r="BQ3" s="143"/>
      <c r="BR3" s="160">
        <v>-1</v>
      </c>
      <c r="BS3" s="143"/>
      <c r="BT3" s="143"/>
      <c r="BU3" s="143"/>
      <c r="BV3" s="143"/>
      <c r="BW3" s="143"/>
      <c r="BX3" s="143"/>
      <c r="BY3" s="143"/>
      <c r="BZ3" s="143"/>
      <c r="CA3" s="143"/>
      <c r="CB3" s="143"/>
      <c r="CC3" s="143"/>
      <c r="CD3" s="143"/>
      <c r="CE3" s="143"/>
      <c r="CF3" s="143"/>
      <c r="CG3" s="143"/>
      <c r="CH3" s="143"/>
      <c r="CI3" s="143"/>
      <c r="CJ3" s="143"/>
      <c r="CK3" s="143"/>
      <c r="CL3" s="143"/>
      <c r="CM3" s="143"/>
      <c r="CN3" s="143"/>
      <c r="CO3" s="143"/>
      <c r="CP3" s="143"/>
      <c r="CQ3" s="143"/>
      <c r="CR3" s="143"/>
      <c r="CS3" s="143"/>
    </row>
    <row r="4" spans="1:97" x14ac:dyDescent="0.3">
      <c r="A4" s="141" t="s">
        <v>2</v>
      </c>
      <c r="B4" s="148">
        <v>1</v>
      </c>
      <c r="C4" s="143"/>
      <c r="D4" s="143"/>
      <c r="E4" s="143"/>
      <c r="F4" s="143"/>
      <c r="G4" s="143"/>
      <c r="H4" s="143"/>
      <c r="I4" s="143"/>
      <c r="J4" s="143"/>
      <c r="K4" s="143"/>
      <c r="L4" s="143"/>
      <c r="M4" s="143"/>
      <c r="N4" s="143"/>
      <c r="O4" s="148">
        <v>1</v>
      </c>
      <c r="P4" s="143"/>
      <c r="Q4" s="143"/>
      <c r="R4" s="143"/>
      <c r="S4" s="143"/>
      <c r="T4" s="143"/>
      <c r="U4" s="143"/>
      <c r="V4" s="143"/>
      <c r="W4" s="143"/>
      <c r="X4" s="143"/>
      <c r="Y4" s="143"/>
      <c r="Z4" s="143"/>
      <c r="AA4" s="143"/>
      <c r="AB4" s="143"/>
      <c r="AC4" s="143"/>
      <c r="AD4" s="143"/>
      <c r="AE4" s="162"/>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row>
    <row r="5" spans="1:97" x14ac:dyDescent="0.3">
      <c r="A5" s="141" t="s">
        <v>3</v>
      </c>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row>
    <row r="6" spans="1:97" x14ac:dyDescent="0.3">
      <c r="A6" s="141" t="s">
        <v>92</v>
      </c>
      <c r="B6" s="143"/>
      <c r="C6" s="143"/>
      <c r="D6" s="148">
        <v>1</v>
      </c>
      <c r="E6" s="143"/>
      <c r="F6" s="143"/>
      <c r="G6" s="143"/>
      <c r="H6" s="143"/>
      <c r="I6" s="143"/>
      <c r="J6" s="143"/>
      <c r="K6" s="143"/>
      <c r="L6" s="143"/>
      <c r="M6" s="143"/>
      <c r="N6" s="143"/>
      <c r="O6" s="143"/>
      <c r="P6" s="143"/>
      <c r="Q6" s="143"/>
      <c r="R6" s="143"/>
      <c r="S6" s="143"/>
      <c r="T6" s="160">
        <v>-1</v>
      </c>
      <c r="U6" s="143"/>
      <c r="V6" s="143"/>
      <c r="W6" s="160">
        <v>-1</v>
      </c>
      <c r="X6" s="160">
        <v>-1</v>
      </c>
      <c r="Y6" s="143"/>
      <c r="Z6" s="162"/>
      <c r="AA6" s="143"/>
      <c r="AB6" s="143"/>
      <c r="AC6" s="143"/>
      <c r="AD6" s="143"/>
      <c r="AE6" s="143"/>
      <c r="AF6" s="143"/>
      <c r="AG6" s="143"/>
      <c r="AH6" s="143"/>
      <c r="AI6" s="143"/>
      <c r="AJ6" s="148">
        <v>1</v>
      </c>
      <c r="AK6" s="143"/>
      <c r="AL6" s="143"/>
      <c r="AM6" s="162"/>
      <c r="AN6" s="143"/>
      <c r="AO6" s="143"/>
      <c r="AP6" s="143"/>
      <c r="AQ6" s="143"/>
      <c r="AR6" s="143"/>
      <c r="AS6" s="143"/>
      <c r="AT6" s="143"/>
      <c r="AU6" s="143"/>
      <c r="AV6" s="143"/>
      <c r="AW6" s="143"/>
      <c r="AX6" s="143"/>
      <c r="AY6" s="143"/>
      <c r="AZ6" s="143"/>
      <c r="BA6" s="143"/>
      <c r="BB6" s="143"/>
      <c r="BC6" s="143"/>
      <c r="BD6" s="143"/>
      <c r="BE6" s="160">
        <v>-1</v>
      </c>
      <c r="BF6" s="143"/>
      <c r="BG6" s="143"/>
      <c r="BH6" s="143"/>
      <c r="BI6" s="143"/>
      <c r="BJ6" s="143"/>
      <c r="BK6" s="143"/>
      <c r="BL6" s="143"/>
      <c r="BM6" s="143"/>
      <c r="BN6" s="143"/>
      <c r="BO6" s="143"/>
      <c r="BP6" s="162"/>
      <c r="BQ6" s="143"/>
      <c r="BR6" s="162"/>
      <c r="BS6" s="143"/>
      <c r="BT6" s="143"/>
      <c r="BU6" s="143"/>
      <c r="BV6" s="143"/>
      <c r="BW6" s="143"/>
      <c r="BX6" s="143"/>
      <c r="BY6" s="143"/>
      <c r="BZ6" s="143"/>
      <c r="CA6" s="143"/>
      <c r="CB6" s="143"/>
      <c r="CC6" s="143"/>
      <c r="CD6" s="143"/>
      <c r="CE6" s="143"/>
      <c r="CF6" s="143"/>
      <c r="CG6" s="143"/>
      <c r="CH6" s="143"/>
      <c r="CI6" s="143"/>
      <c r="CJ6" s="143"/>
      <c r="CK6" s="143"/>
      <c r="CL6" s="143"/>
      <c r="CM6" s="160">
        <v>-1</v>
      </c>
      <c r="CN6" s="143"/>
      <c r="CO6" s="143"/>
      <c r="CP6" s="143"/>
      <c r="CQ6" s="143"/>
      <c r="CR6" s="143"/>
      <c r="CS6" s="143"/>
    </row>
    <row r="7" spans="1:97" x14ac:dyDescent="0.3">
      <c r="A7" s="141" t="s">
        <v>5</v>
      </c>
      <c r="B7" s="143"/>
      <c r="C7" s="143"/>
      <c r="D7" s="143"/>
      <c r="E7" s="143"/>
      <c r="F7" s="143"/>
      <c r="G7" s="143"/>
      <c r="H7" s="143"/>
      <c r="I7" s="143"/>
      <c r="J7" s="143"/>
      <c r="K7" s="160">
        <v>-1</v>
      </c>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row>
    <row r="8" spans="1:97" x14ac:dyDescent="0.3">
      <c r="A8" s="147" t="s">
        <v>6</v>
      </c>
      <c r="B8" s="143"/>
      <c r="C8" s="143"/>
      <c r="D8" s="143"/>
      <c r="E8" s="143"/>
      <c r="F8" s="143"/>
      <c r="G8" s="143"/>
      <c r="H8" s="143"/>
      <c r="I8" s="143"/>
      <c r="J8" s="143"/>
      <c r="K8" s="143"/>
      <c r="L8" s="143"/>
      <c r="M8" s="143"/>
      <c r="N8" s="143"/>
      <c r="O8" s="143"/>
      <c r="P8" s="143"/>
      <c r="Q8" s="143"/>
      <c r="R8" s="143"/>
      <c r="S8" s="143"/>
      <c r="T8" s="143"/>
      <c r="U8" s="143"/>
      <c r="V8" s="160">
        <v>-1</v>
      </c>
      <c r="W8" s="143"/>
      <c r="X8" s="143"/>
      <c r="Y8" s="143"/>
      <c r="Z8" s="143"/>
      <c r="AA8" s="160">
        <v>-1</v>
      </c>
      <c r="AB8" s="143"/>
      <c r="AC8" s="143"/>
      <c r="AD8" s="143"/>
      <c r="AE8" s="162"/>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60">
        <v>-1</v>
      </c>
      <c r="BK8" s="143"/>
      <c r="BL8" s="143"/>
      <c r="BM8" s="143"/>
      <c r="BN8" s="143"/>
      <c r="BO8" s="143"/>
      <c r="BP8" s="143"/>
      <c r="BQ8" s="143"/>
      <c r="BR8" s="143"/>
      <c r="BS8" s="143"/>
      <c r="BT8" s="143"/>
      <c r="BU8" s="143"/>
      <c r="BV8" s="143"/>
      <c r="BW8" s="143"/>
      <c r="BX8" s="143"/>
      <c r="BY8" s="143"/>
      <c r="BZ8" s="143"/>
      <c r="CA8" s="143"/>
      <c r="CB8" s="143"/>
      <c r="CC8" s="143"/>
      <c r="CD8" s="143"/>
      <c r="CE8" s="143"/>
      <c r="CF8" s="143"/>
      <c r="CG8" s="143"/>
      <c r="CH8" s="143"/>
      <c r="CI8" s="143"/>
      <c r="CJ8" s="143"/>
      <c r="CK8" s="143"/>
      <c r="CL8" s="143"/>
      <c r="CM8" s="143"/>
      <c r="CN8" s="143"/>
      <c r="CO8" s="143"/>
      <c r="CP8" s="143"/>
      <c r="CQ8" s="143"/>
      <c r="CR8" s="143"/>
      <c r="CS8" s="143"/>
    </row>
    <row r="9" spans="1:97" x14ac:dyDescent="0.3">
      <c r="A9" s="141" t="s">
        <v>7</v>
      </c>
      <c r="B9" s="143"/>
      <c r="C9" s="143"/>
      <c r="D9" s="148">
        <v>1</v>
      </c>
      <c r="E9" s="143"/>
      <c r="F9" s="143"/>
      <c r="G9" s="143"/>
      <c r="H9" s="143"/>
      <c r="I9" s="143"/>
      <c r="J9" s="148">
        <v>1</v>
      </c>
      <c r="K9" s="143"/>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62"/>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c r="BZ9" s="143"/>
      <c r="CA9" s="143"/>
      <c r="CB9" s="143"/>
      <c r="CC9" s="143"/>
      <c r="CD9" s="143"/>
      <c r="CE9" s="143"/>
      <c r="CF9" s="143"/>
      <c r="CG9" s="143"/>
      <c r="CH9" s="143"/>
      <c r="CI9" s="143"/>
      <c r="CJ9" s="143"/>
      <c r="CK9" s="143"/>
      <c r="CL9" s="143"/>
      <c r="CM9" s="143"/>
      <c r="CN9" s="143"/>
      <c r="CO9" s="143"/>
      <c r="CP9" s="143"/>
      <c r="CQ9" s="143"/>
      <c r="CR9" s="143"/>
      <c r="CS9" s="143"/>
    </row>
    <row r="10" spans="1:97" x14ac:dyDescent="0.3">
      <c r="A10" s="141" t="s">
        <v>8</v>
      </c>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c r="CO10" s="143"/>
      <c r="CP10" s="143"/>
      <c r="CQ10" s="143"/>
      <c r="CR10" s="143"/>
      <c r="CS10" s="143"/>
    </row>
    <row r="11" spans="1:97" x14ac:dyDescent="0.3">
      <c r="A11" s="141" t="s">
        <v>106</v>
      </c>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62"/>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row>
    <row r="12" spans="1:97" x14ac:dyDescent="0.3">
      <c r="A12" s="141" t="s">
        <v>10</v>
      </c>
      <c r="B12" s="133"/>
      <c r="C12" s="143"/>
      <c r="D12" s="143"/>
      <c r="E12" s="143"/>
      <c r="F12" s="143"/>
      <c r="G12" s="143"/>
      <c r="H12" s="143"/>
      <c r="I12" s="143"/>
      <c r="J12" s="143"/>
      <c r="K12" s="143"/>
      <c r="L12" s="162"/>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row>
    <row r="13" spans="1:97" x14ac:dyDescent="0.3">
      <c r="A13" s="141" t="s">
        <v>114</v>
      </c>
      <c r="B13" s="143"/>
      <c r="C13" s="143"/>
      <c r="D13" s="143"/>
      <c r="E13" s="143"/>
      <c r="F13" s="143"/>
      <c r="G13" s="143"/>
      <c r="H13" s="143"/>
      <c r="I13" s="143"/>
      <c r="J13" s="143"/>
      <c r="K13" s="143"/>
      <c r="L13" s="143"/>
      <c r="M13" s="143"/>
      <c r="N13" s="143"/>
      <c r="O13" s="143"/>
      <c r="P13" s="143"/>
      <c r="Q13" s="143"/>
      <c r="R13" s="160">
        <v>-1</v>
      </c>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row>
    <row r="14" spans="1:97" x14ac:dyDescent="0.3">
      <c r="A14" s="141" t="s">
        <v>12</v>
      </c>
      <c r="B14" s="143"/>
      <c r="C14" s="143"/>
      <c r="D14" s="143"/>
      <c r="E14" s="143"/>
      <c r="F14" s="143"/>
      <c r="G14" s="143"/>
      <c r="H14" s="143"/>
      <c r="I14" s="143"/>
      <c r="J14" s="162"/>
      <c r="K14" s="148">
        <v>1</v>
      </c>
      <c r="L14" s="143"/>
      <c r="M14" s="143"/>
      <c r="N14" s="143"/>
      <c r="O14" s="143"/>
      <c r="P14" s="143"/>
      <c r="Q14" s="143"/>
      <c r="R14" s="143"/>
      <c r="S14" s="143"/>
      <c r="T14" s="143"/>
      <c r="U14" s="143"/>
      <c r="V14" s="143"/>
      <c r="W14" s="143"/>
      <c r="X14" s="143"/>
      <c r="Y14" s="143"/>
      <c r="Z14" s="143"/>
      <c r="AA14" s="143"/>
      <c r="AB14" s="143"/>
      <c r="AC14" s="143"/>
      <c r="AD14" s="143"/>
      <c r="AE14" s="143"/>
      <c r="AF14" s="162"/>
      <c r="AG14" s="162"/>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62"/>
      <c r="BK14" s="162"/>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row>
    <row r="15" spans="1:97" x14ac:dyDescent="0.3">
      <c r="A15" s="141" t="s">
        <v>13</v>
      </c>
      <c r="B15" s="143"/>
      <c r="C15" s="143"/>
      <c r="D15" s="143"/>
      <c r="E15" s="143"/>
      <c r="F15" s="143"/>
      <c r="G15" s="143"/>
      <c r="H15" s="160">
        <v>-1</v>
      </c>
      <c r="I15" s="143"/>
      <c r="J15" s="160">
        <v>-1</v>
      </c>
      <c r="K15" s="143"/>
      <c r="L15" s="143"/>
      <c r="M15" s="143"/>
      <c r="N15" s="143"/>
      <c r="O15" s="143"/>
      <c r="P15" s="143"/>
      <c r="Q15" s="143"/>
      <c r="R15" s="143"/>
      <c r="S15" s="143"/>
      <c r="T15" s="143"/>
      <c r="U15" s="143"/>
      <c r="V15" s="160">
        <v>-1</v>
      </c>
      <c r="W15" s="160">
        <v>-1</v>
      </c>
      <c r="X15" s="143"/>
      <c r="Y15" s="143"/>
      <c r="Z15" s="143"/>
      <c r="AA15" s="143"/>
      <c r="AB15" s="160">
        <v>-1</v>
      </c>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62"/>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row>
    <row r="16" spans="1:97" x14ac:dyDescent="0.3">
      <c r="A16" s="141" t="s">
        <v>14</v>
      </c>
      <c r="B16" s="143"/>
      <c r="C16" s="160">
        <v>-1</v>
      </c>
      <c r="D16" s="143"/>
      <c r="E16" s="143"/>
      <c r="F16" s="143"/>
      <c r="G16" s="143"/>
      <c r="H16" s="143"/>
      <c r="I16" s="143"/>
      <c r="J16" s="160">
        <v>-1</v>
      </c>
      <c r="K16" s="143"/>
      <c r="L16" s="143"/>
      <c r="M16" s="143"/>
      <c r="N16" s="143"/>
      <c r="O16" s="143"/>
      <c r="P16" s="143"/>
      <c r="Q16" s="143"/>
      <c r="R16" s="143"/>
      <c r="S16" s="143"/>
      <c r="T16" s="143"/>
      <c r="U16" s="143"/>
      <c r="V16" s="143"/>
      <c r="W16" s="143"/>
      <c r="X16" s="143"/>
      <c r="Y16" s="143"/>
      <c r="Z16" s="143"/>
      <c r="AA16" s="143"/>
      <c r="AB16" s="143"/>
      <c r="AC16" s="143"/>
      <c r="AD16" s="143"/>
      <c r="AE16" s="143"/>
      <c r="AF16" s="162"/>
      <c r="AG16" s="160">
        <v>-1</v>
      </c>
      <c r="AH16" s="143"/>
      <c r="AI16" s="148">
        <v>1</v>
      </c>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60">
        <v>-1</v>
      </c>
      <c r="BY16" s="143"/>
      <c r="BZ16" s="143"/>
      <c r="CA16" s="143"/>
      <c r="CB16" s="143"/>
      <c r="CC16" s="143"/>
      <c r="CD16" s="143"/>
      <c r="CE16" s="143"/>
      <c r="CF16" s="143"/>
      <c r="CG16" s="143"/>
      <c r="CH16" s="143"/>
      <c r="CI16" s="143"/>
      <c r="CJ16" s="143"/>
      <c r="CK16" s="143"/>
      <c r="CL16" s="143"/>
      <c r="CM16" s="143"/>
      <c r="CN16" s="143"/>
      <c r="CO16" s="143"/>
      <c r="CP16" s="143"/>
      <c r="CQ16" s="143"/>
      <c r="CR16" s="143"/>
      <c r="CS16" s="143"/>
    </row>
    <row r="17" spans="1:97" x14ac:dyDescent="0.3">
      <c r="A17" s="141" t="s">
        <v>15</v>
      </c>
      <c r="B17" s="143"/>
      <c r="C17" s="160">
        <v>-1</v>
      </c>
      <c r="D17" s="160">
        <v>-1</v>
      </c>
      <c r="E17" s="160">
        <v>-1</v>
      </c>
      <c r="F17" s="143"/>
      <c r="G17" s="143"/>
      <c r="H17" s="160">
        <v>-1</v>
      </c>
      <c r="I17" s="143"/>
      <c r="J17" s="162"/>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62"/>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60">
        <v>-1</v>
      </c>
      <c r="BK17" s="143"/>
      <c r="BL17" s="143"/>
      <c r="BM17" s="143"/>
      <c r="BO17" s="143"/>
      <c r="BP17" s="143"/>
      <c r="BQ17" s="143"/>
      <c r="BR17" s="148">
        <v>1</v>
      </c>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row>
    <row r="18" spans="1:97" x14ac:dyDescent="0.3">
      <c r="A18" s="141" t="s">
        <v>16</v>
      </c>
      <c r="B18" s="160">
        <v>-1</v>
      </c>
      <c r="C18" s="143"/>
      <c r="D18" s="160">
        <v>-1</v>
      </c>
      <c r="E18" s="143"/>
      <c r="F18" s="143"/>
      <c r="G18" s="143"/>
      <c r="H18" s="143"/>
      <c r="I18" s="160">
        <v>-1</v>
      </c>
      <c r="J18" s="148">
        <v>1</v>
      </c>
      <c r="K18" s="143"/>
      <c r="L18" s="143"/>
      <c r="M18" s="143"/>
      <c r="N18" s="143"/>
      <c r="O18" s="143"/>
      <c r="P18" s="143"/>
      <c r="Q18" s="143"/>
      <c r="R18" s="143"/>
      <c r="S18" s="143"/>
      <c r="T18" s="148">
        <v>1</v>
      </c>
      <c r="U18" s="143"/>
      <c r="V18" s="143"/>
      <c r="W18" s="143"/>
      <c r="X18" s="143"/>
      <c r="Y18" s="143"/>
      <c r="Z18" s="143"/>
      <c r="AA18" s="143"/>
      <c r="AB18" s="143"/>
      <c r="AC18" s="143"/>
      <c r="AD18" s="143"/>
      <c r="AE18" s="160">
        <v>-1</v>
      </c>
      <c r="AF18" s="160">
        <v>-1</v>
      </c>
      <c r="AG18" s="160">
        <v>-1</v>
      </c>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60">
        <v>-1</v>
      </c>
      <c r="BY18" s="143"/>
      <c r="BZ18" s="143"/>
      <c r="CA18" s="143"/>
      <c r="CB18" s="143"/>
      <c r="CC18" s="143"/>
      <c r="CD18" s="143"/>
      <c r="CE18" s="143"/>
      <c r="CF18" s="143"/>
      <c r="CG18" s="143"/>
      <c r="CH18" s="143"/>
      <c r="CI18" s="143"/>
      <c r="CJ18" s="143"/>
      <c r="CK18" s="143"/>
      <c r="CL18" s="143"/>
      <c r="CM18" s="143"/>
      <c r="CN18" s="143"/>
      <c r="CO18" s="143"/>
      <c r="CP18" s="143"/>
      <c r="CQ18" s="143"/>
      <c r="CR18" s="143"/>
      <c r="CS18" s="143"/>
    </row>
    <row r="19" spans="1:97" x14ac:dyDescent="0.3">
      <c r="A19" s="141" t="s">
        <v>130</v>
      </c>
      <c r="B19" s="133"/>
      <c r="C19" s="133"/>
      <c r="D19" s="133"/>
      <c r="E19" s="133"/>
      <c r="F19" s="133"/>
      <c r="G19" s="133"/>
      <c r="H19" s="133"/>
      <c r="I19" s="133"/>
      <c r="J19" s="160">
        <v>-1</v>
      </c>
      <c r="K19" s="133"/>
      <c r="L19" s="133"/>
      <c r="M19" s="143"/>
      <c r="N19" s="133"/>
      <c r="O19" s="133"/>
      <c r="P19" s="133"/>
      <c r="Q19" s="133"/>
      <c r="R19" s="133"/>
      <c r="S19" s="133"/>
      <c r="T19" s="133"/>
      <c r="U19" s="133"/>
      <c r="V19" s="133"/>
      <c r="W19" s="133"/>
      <c r="X19" s="133"/>
      <c r="Y19" s="143"/>
      <c r="Z19" s="133"/>
      <c r="AA19" s="162"/>
      <c r="AB19" s="162"/>
      <c r="AC19" s="133"/>
      <c r="AD19" s="133"/>
      <c r="AE19" s="133"/>
      <c r="AF19" s="133"/>
      <c r="AG19" s="133"/>
      <c r="AH19" s="133"/>
      <c r="AI19" s="133"/>
      <c r="AJ19" s="133"/>
      <c r="AK19" s="143"/>
      <c r="AL19" s="133"/>
      <c r="AM19" s="133"/>
      <c r="AN19" s="133"/>
      <c r="AO19" s="133"/>
      <c r="AP19" s="133"/>
      <c r="AQ19" s="133"/>
      <c r="AR19" s="133"/>
      <c r="AS19" s="133"/>
      <c r="AT19" s="133"/>
      <c r="AU19" s="133"/>
      <c r="AV19" s="133"/>
      <c r="AW19" s="143"/>
      <c r="AX19" s="133"/>
      <c r="AY19" s="133"/>
      <c r="AZ19" s="133"/>
      <c r="BA19" s="133"/>
      <c r="BB19" s="133"/>
      <c r="BC19" s="133"/>
      <c r="BD19" s="133"/>
      <c r="BE19" s="133"/>
      <c r="BF19" s="133"/>
      <c r="BG19" s="133"/>
      <c r="BH19" s="133"/>
      <c r="BI19" s="143"/>
      <c r="BJ19" s="133"/>
      <c r="BK19" s="133"/>
      <c r="BL19" s="133"/>
      <c r="BM19" s="133"/>
      <c r="BN19" s="133"/>
      <c r="BO19" s="133"/>
      <c r="BP19" s="133"/>
      <c r="BQ19" s="133"/>
      <c r="BR19" s="133"/>
      <c r="BS19" s="133"/>
      <c r="BT19" s="133"/>
      <c r="BU19" s="143"/>
      <c r="BV19" s="133"/>
      <c r="BW19" s="133"/>
      <c r="BX19" s="133"/>
      <c r="BY19" s="133"/>
      <c r="BZ19" s="133"/>
      <c r="CA19" s="133"/>
      <c r="CB19" s="133"/>
      <c r="CC19" s="133"/>
      <c r="CD19" s="133"/>
      <c r="CE19" s="133"/>
      <c r="CF19" s="133"/>
      <c r="CG19" s="143"/>
      <c r="CH19" s="133"/>
      <c r="CI19" s="133"/>
      <c r="CJ19" s="133"/>
      <c r="CK19" s="133"/>
      <c r="CL19" s="133"/>
      <c r="CM19" s="133"/>
      <c r="CN19" s="133"/>
      <c r="CO19" s="133"/>
      <c r="CP19" s="133"/>
      <c r="CQ19" s="133"/>
      <c r="CR19" s="133"/>
      <c r="CS19" s="143"/>
    </row>
    <row r="20" spans="1:97" x14ac:dyDescent="0.3">
      <c r="A20" s="141" t="s">
        <v>134</v>
      </c>
      <c r="B20" s="148">
        <v>1</v>
      </c>
      <c r="C20" s="133"/>
      <c r="D20" s="133"/>
      <c r="E20" s="133"/>
      <c r="F20" s="133"/>
      <c r="G20" s="133"/>
      <c r="H20" s="133"/>
      <c r="I20" s="133"/>
      <c r="J20" s="133"/>
      <c r="K20" s="133"/>
      <c r="L20" s="133"/>
      <c r="M20" s="133"/>
      <c r="N20" s="133"/>
      <c r="O20" s="133"/>
      <c r="P20" s="133"/>
      <c r="Q20" s="133"/>
      <c r="R20" s="148">
        <v>1</v>
      </c>
      <c r="S20" s="133"/>
      <c r="T20" s="133"/>
      <c r="U20" s="133"/>
      <c r="V20" s="133"/>
      <c r="W20" s="133"/>
      <c r="X20" s="162"/>
      <c r="Y20" s="133"/>
      <c r="Z20" s="133"/>
      <c r="AA20" s="162"/>
      <c r="AB20" s="133"/>
      <c r="AC20" s="133"/>
      <c r="AD20" s="162"/>
      <c r="AE20" s="133"/>
      <c r="AF20" s="133"/>
      <c r="AG20" s="133"/>
      <c r="AH20" s="133"/>
      <c r="AI20" s="133"/>
      <c r="AJ20" s="133"/>
      <c r="AK20" s="133"/>
      <c r="AL20" s="133"/>
      <c r="AM20" s="133"/>
      <c r="AN20" s="133"/>
      <c r="AO20" s="133"/>
      <c r="AP20" s="133"/>
      <c r="AQ20" s="133"/>
      <c r="AR20" s="133"/>
      <c r="AS20" s="162"/>
      <c r="AT20" s="133"/>
      <c r="AU20" s="133"/>
      <c r="AV20" s="133"/>
      <c r="AW20" s="133"/>
      <c r="AX20" s="133"/>
      <c r="AY20" s="133"/>
      <c r="AZ20" s="133"/>
      <c r="BA20" s="133"/>
      <c r="BB20" s="133"/>
      <c r="BC20" s="133"/>
      <c r="BD20" s="133"/>
      <c r="BE20" s="148">
        <v>1</v>
      </c>
      <c r="BF20" s="133"/>
      <c r="BG20" s="133"/>
      <c r="BH20" s="133"/>
      <c r="BI20" s="133"/>
      <c r="BJ20" s="162"/>
      <c r="BK20" s="133"/>
      <c r="BL20" s="133"/>
      <c r="BM20" s="133"/>
      <c r="BN20" s="133"/>
      <c r="BO20" s="133"/>
      <c r="BP20" s="133"/>
      <c r="BQ20" s="133"/>
      <c r="BR20" s="160">
        <v>-1</v>
      </c>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v>0</v>
      </c>
    </row>
    <row r="22" spans="1:97" x14ac:dyDescent="0.3">
      <c r="B22" s="157" t="s">
        <v>397</v>
      </c>
      <c r="C22" s="158"/>
      <c r="D22" s="158"/>
      <c r="E22" s="158"/>
    </row>
    <row r="23" spans="1:97" x14ac:dyDescent="0.3">
      <c r="A23" s="118" t="s">
        <v>398</v>
      </c>
      <c r="B23" t="s">
        <v>401</v>
      </c>
    </row>
    <row r="26" spans="1:97" x14ac:dyDescent="0.3">
      <c r="O26" s="116"/>
      <c r="P26" s="116"/>
      <c r="Q26" s="116"/>
      <c r="R26" s="116"/>
      <c r="S26" s="116"/>
      <c r="T26" s="116"/>
      <c r="U26" s="116"/>
      <c r="V26" s="116"/>
      <c r="W26" s="1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CAB8-B5C3-4806-BC20-96070B0E3372}">
  <dimension ref="A1:DC157"/>
  <sheetViews>
    <sheetView zoomScaleNormal="100" workbookViewId="0">
      <selection activeCell="A22" sqref="A22"/>
    </sheetView>
  </sheetViews>
  <sheetFormatPr defaultRowHeight="14.4" x14ac:dyDescent="0.3"/>
  <sheetData>
    <row r="1" spans="1:107" x14ac:dyDescent="0.3">
      <c r="A1" s="163"/>
      <c r="B1" s="163" t="s">
        <v>157</v>
      </c>
      <c r="C1" s="163" t="s">
        <v>126</v>
      </c>
      <c r="D1" s="163" t="s">
        <v>127</v>
      </c>
      <c r="E1" s="163" t="s">
        <v>161</v>
      </c>
      <c r="F1" s="163" t="s">
        <v>163</v>
      </c>
      <c r="G1" s="163" t="s">
        <v>165</v>
      </c>
      <c r="H1" s="163" t="s">
        <v>167</v>
      </c>
      <c r="I1" s="163" t="s">
        <v>105</v>
      </c>
      <c r="J1" s="163" t="s">
        <v>84</v>
      </c>
      <c r="K1" s="163" t="s">
        <v>78</v>
      </c>
      <c r="L1" s="163" t="s">
        <v>65</v>
      </c>
      <c r="M1" s="164" t="s">
        <v>172</v>
      </c>
      <c r="N1" s="165" t="s">
        <v>67</v>
      </c>
      <c r="O1" s="163" t="s">
        <v>175</v>
      </c>
      <c r="P1" s="163" t="s">
        <v>177</v>
      </c>
      <c r="Q1" s="163" t="s">
        <v>91</v>
      </c>
      <c r="R1" s="163" t="s">
        <v>117</v>
      </c>
      <c r="S1" s="163" t="s">
        <v>100</v>
      </c>
      <c r="T1" s="163" t="s">
        <v>182</v>
      </c>
      <c r="U1" s="163" t="s">
        <v>102</v>
      </c>
      <c r="V1" s="163" t="s">
        <v>133</v>
      </c>
      <c r="W1" s="163" t="s">
        <v>123</v>
      </c>
      <c r="X1" s="163" t="s">
        <v>187</v>
      </c>
      <c r="Y1" s="164" t="s">
        <v>188</v>
      </c>
      <c r="Z1" s="165" t="s">
        <v>76</v>
      </c>
      <c r="AA1" s="163" t="s">
        <v>94</v>
      </c>
      <c r="AB1" s="163" t="s">
        <v>99</v>
      </c>
      <c r="AC1" s="163" t="s">
        <v>77</v>
      </c>
      <c r="AD1" s="163" t="s">
        <v>66</v>
      </c>
      <c r="AE1" s="163" t="s">
        <v>110</v>
      </c>
      <c r="AF1" s="163" t="s">
        <v>85</v>
      </c>
      <c r="AG1" s="163" t="s">
        <v>86</v>
      </c>
      <c r="AH1" s="163" t="s">
        <v>195</v>
      </c>
      <c r="AI1" s="163" t="s">
        <v>197</v>
      </c>
      <c r="AJ1" s="163" t="s">
        <v>199</v>
      </c>
      <c r="AK1" s="164" t="s">
        <v>200</v>
      </c>
      <c r="AL1" s="165" t="s">
        <v>202</v>
      </c>
      <c r="AM1" s="163" t="s">
        <v>204</v>
      </c>
      <c r="AN1" s="163" t="s">
        <v>206</v>
      </c>
      <c r="AO1" s="163" t="s">
        <v>208</v>
      </c>
      <c r="AP1" s="163" t="s">
        <v>210</v>
      </c>
      <c r="AQ1" s="163" t="s">
        <v>212</v>
      </c>
      <c r="AR1" s="163" t="s">
        <v>214</v>
      </c>
      <c r="AS1" s="163" t="s">
        <v>216</v>
      </c>
      <c r="AT1" s="163" t="s">
        <v>218</v>
      </c>
      <c r="AU1" s="163" t="s">
        <v>220</v>
      </c>
      <c r="AV1" s="163" t="s">
        <v>222</v>
      </c>
      <c r="AW1" s="164" t="s">
        <v>223</v>
      </c>
      <c r="AX1" s="165" t="s">
        <v>225</v>
      </c>
      <c r="AY1" s="163" t="s">
        <v>227</v>
      </c>
      <c r="AZ1" s="163" t="s">
        <v>229</v>
      </c>
      <c r="BA1" s="163" t="s">
        <v>231</v>
      </c>
      <c r="BB1" s="163" t="s">
        <v>233</v>
      </c>
      <c r="BC1" s="163" t="s">
        <v>235</v>
      </c>
      <c r="BD1" s="163" t="s">
        <v>237</v>
      </c>
      <c r="BE1" s="163" t="s">
        <v>239</v>
      </c>
      <c r="BF1" s="163" t="s">
        <v>241</v>
      </c>
      <c r="BG1" s="163" t="s">
        <v>243</v>
      </c>
      <c r="BH1" s="163" t="s">
        <v>245</v>
      </c>
      <c r="BI1" s="164" t="s">
        <v>246</v>
      </c>
      <c r="BJ1" s="165" t="s">
        <v>79</v>
      </c>
      <c r="BK1" s="163" t="s">
        <v>68</v>
      </c>
      <c r="BL1" s="163" t="s">
        <v>250</v>
      </c>
      <c r="BM1" s="163" t="s">
        <v>252</v>
      </c>
      <c r="BN1" s="163" t="s">
        <v>113</v>
      </c>
      <c r="BO1" s="163" t="s">
        <v>396</v>
      </c>
      <c r="BP1" s="163" t="s">
        <v>257</v>
      </c>
      <c r="BQ1" s="163" t="s">
        <v>259</v>
      </c>
      <c r="BR1" s="163" t="s">
        <v>98</v>
      </c>
      <c r="BS1" s="163" t="s">
        <v>262</v>
      </c>
      <c r="BT1" s="163" t="s">
        <v>264</v>
      </c>
      <c r="BU1" s="164" t="s">
        <v>265</v>
      </c>
      <c r="BV1" s="165" t="s">
        <v>267</v>
      </c>
      <c r="BW1" s="163" t="s">
        <v>269</v>
      </c>
      <c r="BX1" s="163" t="s">
        <v>271</v>
      </c>
      <c r="BY1" s="163" t="s">
        <v>273</v>
      </c>
      <c r="BZ1" s="163" t="s">
        <v>275</v>
      </c>
      <c r="CA1" s="163" t="s">
        <v>40</v>
      </c>
      <c r="CB1" s="163" t="s">
        <v>41</v>
      </c>
      <c r="CC1" s="163" t="s">
        <v>42</v>
      </c>
      <c r="CD1" s="163" t="s">
        <v>43</v>
      </c>
      <c r="CE1" s="163" t="s">
        <v>44</v>
      </c>
      <c r="CF1" s="163" t="s">
        <v>282</v>
      </c>
      <c r="CG1" s="164" t="s">
        <v>283</v>
      </c>
      <c r="CH1" s="165" t="s">
        <v>285</v>
      </c>
      <c r="CI1" s="163" t="s">
        <v>287</v>
      </c>
      <c r="CJ1" s="163" t="s">
        <v>289</v>
      </c>
      <c r="CK1" s="163" t="s">
        <v>291</v>
      </c>
      <c r="CL1" s="163" t="s">
        <v>293</v>
      </c>
      <c r="CM1" s="163" t="s">
        <v>295</v>
      </c>
      <c r="CN1" s="163" t="s">
        <v>297</v>
      </c>
      <c r="CO1" s="163" t="s">
        <v>299</v>
      </c>
      <c r="CP1" s="163" t="s">
        <v>301</v>
      </c>
      <c r="CQ1" s="163" t="s">
        <v>302</v>
      </c>
      <c r="CR1" s="163" t="s">
        <v>303</v>
      </c>
      <c r="CS1" s="164" t="s">
        <v>304</v>
      </c>
      <c r="CT1" s="15" t="s">
        <v>402</v>
      </c>
      <c r="CU1" s="15" t="s">
        <v>403</v>
      </c>
      <c r="CV1" s="15" t="s">
        <v>404</v>
      </c>
      <c r="CW1" s="15" t="s">
        <v>405</v>
      </c>
      <c r="CX1" s="15" t="s">
        <v>406</v>
      </c>
      <c r="DC1" s="15" t="s">
        <v>407</v>
      </c>
    </row>
    <row r="2" spans="1:107" x14ac:dyDescent="0.3">
      <c r="A2" s="141" t="s">
        <v>0</v>
      </c>
      <c r="B2" s="143">
        <v>0</v>
      </c>
      <c r="C2" s="143"/>
      <c r="D2" s="134">
        <v>-1</v>
      </c>
      <c r="E2" s="143"/>
      <c r="F2" s="143"/>
      <c r="G2" s="143"/>
      <c r="H2" s="143"/>
      <c r="I2" s="143"/>
      <c r="J2" s="143"/>
      <c r="K2" s="143"/>
      <c r="L2" s="143"/>
      <c r="M2" s="166"/>
      <c r="N2" s="143"/>
      <c r="O2" s="143"/>
      <c r="P2" s="143"/>
      <c r="Q2" s="134"/>
      <c r="R2" s="143"/>
      <c r="S2" s="143"/>
      <c r="T2" s="143"/>
      <c r="U2" s="143"/>
      <c r="V2" s="143"/>
      <c r="W2" s="143"/>
      <c r="X2" s="143"/>
      <c r="Y2" s="166"/>
      <c r="Z2" s="143"/>
      <c r="AA2" s="143"/>
      <c r="AB2" s="143"/>
      <c r="AC2" s="143"/>
      <c r="AD2" s="143"/>
      <c r="AE2" s="143"/>
      <c r="AF2" s="143"/>
      <c r="AG2" s="134">
        <v>-1</v>
      </c>
      <c r="AH2" s="143"/>
      <c r="AI2" s="143"/>
      <c r="AJ2" s="143"/>
      <c r="AK2" s="166"/>
      <c r="AL2" s="143"/>
      <c r="AM2" s="143"/>
      <c r="AN2" s="143"/>
      <c r="AO2" s="143"/>
      <c r="AP2" s="143"/>
      <c r="AQ2" s="143"/>
      <c r="AR2" s="143"/>
      <c r="AS2" s="143"/>
      <c r="AT2" s="143"/>
      <c r="AU2" s="143"/>
      <c r="AV2" s="143"/>
      <c r="AW2" s="166"/>
      <c r="AX2" s="143"/>
      <c r="AY2" s="143"/>
      <c r="AZ2" s="143"/>
      <c r="BA2" s="143"/>
      <c r="BB2" s="143"/>
      <c r="BC2" s="143"/>
      <c r="BD2" s="143"/>
      <c r="BE2" s="143"/>
      <c r="BF2" s="143"/>
      <c r="BG2" s="143"/>
      <c r="BH2" s="143"/>
      <c r="BI2" s="166"/>
      <c r="BJ2" s="143"/>
      <c r="BK2" s="134">
        <v>-1</v>
      </c>
      <c r="BL2" s="143"/>
      <c r="BM2" s="143"/>
      <c r="BN2" s="143"/>
      <c r="BO2" s="143"/>
      <c r="BP2" s="143"/>
      <c r="BQ2" s="143"/>
      <c r="BR2" s="143"/>
      <c r="BS2" s="143"/>
      <c r="BT2" s="143"/>
      <c r="BU2" s="166"/>
      <c r="BV2" s="143"/>
      <c r="BW2" s="143"/>
      <c r="BX2" s="143"/>
      <c r="BY2" s="143"/>
      <c r="BZ2" s="143"/>
      <c r="CA2" s="143"/>
      <c r="CB2" s="143"/>
      <c r="CC2" s="143"/>
      <c r="CD2" s="143"/>
      <c r="CE2" s="143"/>
      <c r="CF2" s="143"/>
      <c r="CG2" s="166"/>
      <c r="CH2" s="143"/>
      <c r="CI2" s="143"/>
      <c r="CJ2" s="143"/>
      <c r="CK2" s="143"/>
      <c r="CL2" s="143"/>
      <c r="CM2" s="143"/>
      <c r="CN2" s="143"/>
      <c r="CO2" s="143"/>
      <c r="CP2" s="143"/>
      <c r="CQ2" s="143"/>
      <c r="CR2" s="143"/>
      <c r="CS2" s="166"/>
    </row>
    <row r="3" spans="1:107" x14ac:dyDescent="0.3">
      <c r="A3" s="141" t="s">
        <v>1</v>
      </c>
      <c r="B3" s="143"/>
      <c r="C3" s="143"/>
      <c r="D3" s="143"/>
      <c r="E3" s="143"/>
      <c r="F3" s="143"/>
      <c r="G3" s="143"/>
      <c r="H3" s="143"/>
      <c r="I3" s="143"/>
      <c r="J3" s="143"/>
      <c r="K3" s="143"/>
      <c r="L3" s="143"/>
      <c r="M3" s="166"/>
      <c r="N3" s="143"/>
      <c r="O3" s="143"/>
      <c r="P3" s="143"/>
      <c r="Q3" s="143"/>
      <c r="R3" s="143"/>
      <c r="S3" s="134"/>
      <c r="T3" s="143"/>
      <c r="U3" s="143"/>
      <c r="V3" s="143"/>
      <c r="W3" s="134"/>
      <c r="X3" s="143"/>
      <c r="Y3" s="166"/>
      <c r="Z3" s="134"/>
      <c r="AA3" s="134">
        <v>-1</v>
      </c>
      <c r="AB3" s="143"/>
      <c r="AC3" s="143"/>
      <c r="AD3" s="143"/>
      <c r="AE3" s="143"/>
      <c r="AF3" s="143"/>
      <c r="AG3" s="134"/>
      <c r="AH3" s="143"/>
      <c r="AI3" s="143"/>
      <c r="AJ3" s="143"/>
      <c r="AK3" s="166"/>
      <c r="AL3" s="143"/>
      <c r="AM3" s="143"/>
      <c r="AN3" s="143"/>
      <c r="AO3" s="143"/>
      <c r="AP3" s="143"/>
      <c r="AQ3" s="143"/>
      <c r="AR3" s="143"/>
      <c r="AS3" s="143"/>
      <c r="AT3" s="143"/>
      <c r="AU3" s="143"/>
      <c r="AV3" s="143"/>
      <c r="AW3" s="166"/>
      <c r="AX3" s="143"/>
      <c r="AY3" s="143"/>
      <c r="AZ3" s="143"/>
      <c r="BA3" s="143"/>
      <c r="BB3" s="143"/>
      <c r="BC3" s="143"/>
      <c r="BD3" s="143"/>
      <c r="BE3" s="134">
        <v>1</v>
      </c>
      <c r="BF3" s="143"/>
      <c r="BG3" s="143"/>
      <c r="BH3" s="143"/>
      <c r="BI3" s="166"/>
      <c r="BJ3" s="143"/>
      <c r="BK3" s="143"/>
      <c r="BL3" s="143"/>
      <c r="BM3" s="143"/>
      <c r="BN3" s="143"/>
      <c r="BO3" s="143"/>
      <c r="BP3" s="143"/>
      <c r="BQ3" s="143"/>
      <c r="BR3" s="134">
        <v>-1</v>
      </c>
      <c r="BS3" s="143"/>
      <c r="BT3" s="143"/>
      <c r="BU3" s="166"/>
      <c r="BV3" s="143"/>
      <c r="BW3" s="143"/>
      <c r="BX3" s="143"/>
      <c r="BY3" s="143"/>
      <c r="BZ3" s="143"/>
      <c r="CA3" s="143"/>
      <c r="CB3" s="143"/>
      <c r="CC3" s="143"/>
      <c r="CD3" s="143"/>
      <c r="CE3" s="143"/>
      <c r="CF3" s="143"/>
      <c r="CG3" s="166"/>
      <c r="CH3" s="143"/>
      <c r="CI3" s="143"/>
      <c r="CJ3" s="143"/>
      <c r="CK3" s="143"/>
      <c r="CL3" s="143"/>
      <c r="CM3" s="143"/>
      <c r="CN3" s="143"/>
      <c r="CO3" s="143"/>
      <c r="CP3" s="143"/>
      <c r="CQ3" s="143"/>
      <c r="CR3" s="143"/>
      <c r="CS3" s="166"/>
    </row>
    <row r="4" spans="1:107" x14ac:dyDescent="0.3">
      <c r="A4" s="141" t="s">
        <v>2</v>
      </c>
      <c r="B4" s="134">
        <v>1</v>
      </c>
      <c r="C4" s="143"/>
      <c r="D4" s="143"/>
      <c r="E4" s="143"/>
      <c r="F4" s="143"/>
      <c r="G4" s="143"/>
      <c r="H4" s="143"/>
      <c r="I4" s="143"/>
      <c r="J4" s="143"/>
      <c r="K4" s="143"/>
      <c r="L4" s="143"/>
      <c r="M4" s="166"/>
      <c r="N4" s="143"/>
      <c r="O4" s="134"/>
      <c r="P4" s="143"/>
      <c r="Q4" s="143"/>
      <c r="R4" s="143"/>
      <c r="S4" s="143"/>
      <c r="T4" s="143"/>
      <c r="U4" s="143"/>
      <c r="V4" s="143"/>
      <c r="W4" s="143"/>
      <c r="X4" s="143"/>
      <c r="Y4" s="166"/>
      <c r="Z4" s="143"/>
      <c r="AA4" s="143"/>
      <c r="AB4" s="143"/>
      <c r="AC4" s="143"/>
      <c r="AD4" s="143"/>
      <c r="AE4" s="134"/>
      <c r="AF4" s="143"/>
      <c r="AG4" s="143"/>
      <c r="AH4" s="143"/>
      <c r="AI4" s="143"/>
      <c r="AJ4" s="143"/>
      <c r="AK4" s="166"/>
      <c r="AL4" s="143"/>
      <c r="AM4" s="143"/>
      <c r="AN4" s="143"/>
      <c r="AO4" s="143"/>
      <c r="AP4" s="143"/>
      <c r="AQ4" s="143"/>
      <c r="AR4" s="143"/>
      <c r="AS4" s="143"/>
      <c r="AT4" s="143"/>
      <c r="AU4" s="143"/>
      <c r="AV4" s="143"/>
      <c r="AW4" s="166"/>
      <c r="AX4" s="143"/>
      <c r="AY4" s="143"/>
      <c r="AZ4" s="143"/>
      <c r="BA4" s="143"/>
      <c r="BB4" s="143"/>
      <c r="BC4" s="143"/>
      <c r="BD4" s="143"/>
      <c r="BE4" s="143"/>
      <c r="BF4" s="143"/>
      <c r="BG4" s="143"/>
      <c r="BH4" s="143"/>
      <c r="BI4" s="166"/>
      <c r="BJ4" s="143"/>
      <c r="BK4" s="143"/>
      <c r="BL4" s="143"/>
      <c r="BM4" s="143"/>
      <c r="BN4" s="143"/>
      <c r="BO4" s="143"/>
      <c r="BP4" s="143"/>
      <c r="BQ4" s="143"/>
      <c r="BR4" s="143"/>
      <c r="BS4" s="143"/>
      <c r="BT4" s="143"/>
      <c r="BU4" s="166"/>
      <c r="BV4" s="143"/>
      <c r="BW4" s="143"/>
      <c r="BX4" s="143"/>
      <c r="BY4" s="143"/>
      <c r="BZ4" s="143"/>
      <c r="CA4" s="143"/>
      <c r="CB4" s="143"/>
      <c r="CC4" s="143"/>
      <c r="CD4" s="143"/>
      <c r="CE4" s="143"/>
      <c r="CF4" s="143"/>
      <c r="CG4" s="166"/>
      <c r="CH4" s="143"/>
      <c r="CI4" s="143"/>
      <c r="CJ4" s="143"/>
      <c r="CK4" s="143"/>
      <c r="CL4" s="143"/>
      <c r="CM4" s="143"/>
      <c r="CN4" s="143"/>
      <c r="CO4" s="143"/>
      <c r="CP4" s="143"/>
      <c r="CQ4" s="143"/>
      <c r="CR4" s="143"/>
      <c r="CS4" s="166"/>
    </row>
    <row r="5" spans="1:107" x14ac:dyDescent="0.3">
      <c r="A5" s="141" t="s">
        <v>3</v>
      </c>
      <c r="B5" s="143"/>
      <c r="C5" s="143"/>
      <c r="D5" s="143"/>
      <c r="E5" s="143"/>
      <c r="F5" s="143"/>
      <c r="G5" s="143"/>
      <c r="H5" s="143"/>
      <c r="I5" s="143"/>
      <c r="J5" s="143"/>
      <c r="K5" s="143"/>
      <c r="L5" s="143"/>
      <c r="M5" s="166"/>
      <c r="N5" s="143"/>
      <c r="O5" s="143"/>
      <c r="P5" s="143"/>
      <c r="Q5" s="143"/>
      <c r="R5" s="143"/>
      <c r="S5" s="143"/>
      <c r="T5" s="143"/>
      <c r="U5" s="143"/>
      <c r="V5" s="143"/>
      <c r="W5" s="143"/>
      <c r="X5" s="143"/>
      <c r="Y5" s="166"/>
      <c r="Z5" s="143"/>
      <c r="AA5" s="143"/>
      <c r="AB5" s="143"/>
      <c r="AC5" s="143"/>
      <c r="AD5" s="143"/>
      <c r="AE5" s="143"/>
      <c r="AF5" s="143"/>
      <c r="AG5" s="143"/>
      <c r="AH5" s="143"/>
      <c r="AI5" s="143"/>
      <c r="AJ5" s="143"/>
      <c r="AK5" s="166"/>
      <c r="AL5" s="143"/>
      <c r="AM5" s="143"/>
      <c r="AN5" s="143"/>
      <c r="AO5" s="143"/>
      <c r="AP5" s="143"/>
      <c r="AQ5" s="143"/>
      <c r="AR5" s="143"/>
      <c r="AS5" s="143"/>
      <c r="AT5" s="143"/>
      <c r="AU5" s="143"/>
      <c r="AV5" s="143"/>
      <c r="AW5" s="166"/>
      <c r="AX5" s="143"/>
      <c r="AY5" s="143"/>
      <c r="AZ5" s="143"/>
      <c r="BA5" s="143"/>
      <c r="BB5" s="143"/>
      <c r="BC5" s="143"/>
      <c r="BD5" s="143"/>
      <c r="BE5" s="143"/>
      <c r="BF5" s="143"/>
      <c r="BG5" s="143"/>
      <c r="BH5" s="143"/>
      <c r="BI5" s="166"/>
      <c r="BJ5" s="143"/>
      <c r="BK5" s="143"/>
      <c r="BL5" s="143"/>
      <c r="BM5" s="143"/>
      <c r="BN5" s="143"/>
      <c r="BO5" s="143"/>
      <c r="BP5" s="143"/>
      <c r="BQ5" s="143"/>
      <c r="BR5" s="143"/>
      <c r="BS5" s="143"/>
      <c r="BT5" s="143"/>
      <c r="BU5" s="166"/>
      <c r="BV5" s="143"/>
      <c r="BW5" s="143"/>
      <c r="BX5" s="143"/>
      <c r="BY5" s="143"/>
      <c r="BZ5" s="143"/>
      <c r="CA5" s="143"/>
      <c r="CB5" s="143"/>
      <c r="CC5" s="143"/>
      <c r="CD5" s="143"/>
      <c r="CE5" s="143"/>
      <c r="CF5" s="143"/>
      <c r="CG5" s="166"/>
      <c r="CH5" s="143"/>
      <c r="CI5" s="143"/>
      <c r="CJ5" s="143"/>
      <c r="CK5" s="143"/>
      <c r="CL5" s="143"/>
      <c r="CM5" s="143"/>
      <c r="CN5" s="143"/>
      <c r="CO5" s="143"/>
      <c r="CP5" s="143"/>
      <c r="CQ5" s="143"/>
      <c r="CR5" s="143"/>
      <c r="CS5" s="166"/>
      <c r="CT5" s="4">
        <v>-1</v>
      </c>
      <c r="CU5" s="4">
        <v>-1</v>
      </c>
    </row>
    <row r="6" spans="1:107" x14ac:dyDescent="0.3">
      <c r="A6" s="141" t="s">
        <v>92</v>
      </c>
      <c r="B6" s="143"/>
      <c r="C6" s="143"/>
      <c r="D6" s="134">
        <v>1</v>
      </c>
      <c r="E6" s="143"/>
      <c r="F6" s="143"/>
      <c r="G6" s="143"/>
      <c r="H6" s="143"/>
      <c r="I6" s="143"/>
      <c r="J6" s="143"/>
      <c r="K6" s="143"/>
      <c r="L6" s="143"/>
      <c r="M6" s="166"/>
      <c r="N6" s="143"/>
      <c r="O6" s="143"/>
      <c r="P6" s="143"/>
      <c r="Q6" s="143"/>
      <c r="R6" s="143"/>
      <c r="S6" s="143"/>
      <c r="T6" s="134">
        <v>-1</v>
      </c>
      <c r="U6" s="143"/>
      <c r="V6" s="143"/>
      <c r="W6" s="134">
        <v>-1</v>
      </c>
      <c r="X6" s="134">
        <v>-1</v>
      </c>
      <c r="Y6" s="166"/>
      <c r="Z6" s="134">
        <v>-1</v>
      </c>
      <c r="AA6" s="143"/>
      <c r="AB6" s="143"/>
      <c r="AC6" s="143"/>
      <c r="AD6" s="143"/>
      <c r="AE6" s="143"/>
      <c r="AF6" s="143"/>
      <c r="AG6" s="143"/>
      <c r="AH6" s="143"/>
      <c r="AI6" s="143"/>
      <c r="AJ6" s="134">
        <v>1</v>
      </c>
      <c r="AK6" s="166"/>
      <c r="AL6" s="143"/>
      <c r="AM6" s="134"/>
      <c r="AN6" s="143"/>
      <c r="AO6" s="143"/>
      <c r="AP6" s="143"/>
      <c r="AQ6" s="143"/>
      <c r="AR6" s="143"/>
      <c r="AS6" s="143"/>
      <c r="AT6" s="143"/>
      <c r="AU6" s="143"/>
      <c r="AV6" s="143"/>
      <c r="AW6" s="166"/>
      <c r="AX6" s="143"/>
      <c r="AY6" s="143"/>
      <c r="AZ6" s="143"/>
      <c r="BA6" s="143"/>
      <c r="BB6" s="143"/>
      <c r="BC6" s="143"/>
      <c r="BD6" s="143"/>
      <c r="BE6" s="134">
        <v>-1</v>
      </c>
      <c r="BF6" s="143"/>
      <c r="BG6" s="143"/>
      <c r="BH6" s="143"/>
      <c r="BI6" s="166"/>
      <c r="BJ6" s="143"/>
      <c r="BK6" s="143"/>
      <c r="BL6" s="143"/>
      <c r="BM6" s="143"/>
      <c r="BN6" s="143"/>
      <c r="BO6" s="143"/>
      <c r="BP6" s="134"/>
      <c r="BQ6" s="143"/>
      <c r="BR6" s="134">
        <v>1</v>
      </c>
      <c r="BS6" s="143"/>
      <c r="BT6" s="143"/>
      <c r="BU6" s="166"/>
      <c r="BV6" s="143"/>
      <c r="BW6" s="143"/>
      <c r="BX6" s="143"/>
      <c r="BY6" s="143"/>
      <c r="BZ6" s="143"/>
      <c r="CA6" s="143"/>
      <c r="CB6" s="143"/>
      <c r="CC6" s="143"/>
      <c r="CD6" s="143"/>
      <c r="CE6" s="143"/>
      <c r="CF6" s="143"/>
      <c r="CG6" s="166"/>
      <c r="CH6" s="143"/>
      <c r="CI6" s="143"/>
      <c r="CJ6" s="143"/>
      <c r="CK6" s="143"/>
      <c r="CL6" s="143"/>
      <c r="CM6" s="134"/>
      <c r="CN6" s="143"/>
      <c r="CO6" s="143"/>
      <c r="CP6" s="143"/>
      <c r="CQ6" s="143"/>
      <c r="CR6" s="143"/>
      <c r="CS6" s="166"/>
    </row>
    <row r="7" spans="1:107" x14ac:dyDescent="0.3">
      <c r="A7" s="141" t="s">
        <v>5</v>
      </c>
      <c r="B7" s="143"/>
      <c r="C7" s="143"/>
      <c r="D7" s="143"/>
      <c r="E7" s="143"/>
      <c r="F7" s="143"/>
      <c r="G7" s="143"/>
      <c r="H7" s="143"/>
      <c r="I7" s="143"/>
      <c r="J7" s="143"/>
      <c r="K7" s="134">
        <v>-1</v>
      </c>
      <c r="L7" s="143"/>
      <c r="M7" s="166"/>
      <c r="N7" s="143"/>
      <c r="O7" s="143"/>
      <c r="P7" s="143"/>
      <c r="Q7" s="143"/>
      <c r="R7" s="143"/>
      <c r="S7" s="143"/>
      <c r="T7" s="143"/>
      <c r="U7" s="143"/>
      <c r="V7" s="143"/>
      <c r="W7" s="143"/>
      <c r="X7" s="143"/>
      <c r="Y7" s="166"/>
      <c r="Z7" s="143"/>
      <c r="AA7" s="143"/>
      <c r="AB7" s="143"/>
      <c r="AC7" s="143"/>
      <c r="AD7" s="143"/>
      <c r="AE7" s="143"/>
      <c r="AF7" s="143"/>
      <c r="AG7" s="143"/>
      <c r="AH7" s="143"/>
      <c r="AI7" s="143"/>
      <c r="AJ7" s="143"/>
      <c r="AK7" s="166"/>
      <c r="AL7" s="143"/>
      <c r="AM7" s="143"/>
      <c r="AN7" s="143"/>
      <c r="AO7" s="143"/>
      <c r="AP7" s="143"/>
      <c r="AQ7" s="143"/>
      <c r="AR7" s="143"/>
      <c r="AS7" s="143"/>
      <c r="AT7" s="143"/>
      <c r="AU7" s="143"/>
      <c r="AV7" s="143"/>
      <c r="AW7" s="166"/>
      <c r="AX7" s="143"/>
      <c r="AY7" s="143"/>
      <c r="AZ7" s="143"/>
      <c r="BA7" s="143"/>
      <c r="BB7" s="143"/>
      <c r="BC7" s="143"/>
      <c r="BD7" s="143"/>
      <c r="BE7" s="143"/>
      <c r="BF7" s="143"/>
      <c r="BG7" s="143"/>
      <c r="BH7" s="143"/>
      <c r="BI7" s="166"/>
      <c r="BJ7" s="143"/>
      <c r="BK7" s="143"/>
      <c r="BL7" s="143"/>
      <c r="BM7" s="143"/>
      <c r="BN7" s="143"/>
      <c r="BO7" s="143"/>
      <c r="BP7" s="143"/>
      <c r="BQ7" s="143"/>
      <c r="BR7" s="143"/>
      <c r="BS7" s="143"/>
      <c r="BT7" s="143"/>
      <c r="BU7" s="166"/>
      <c r="BV7" s="143"/>
      <c r="BW7" s="143"/>
      <c r="BX7" s="143"/>
      <c r="BY7" s="143"/>
      <c r="BZ7" s="143"/>
      <c r="CA7" s="143"/>
      <c r="CB7" s="143"/>
      <c r="CC7" s="143"/>
      <c r="CD7" s="143"/>
      <c r="CE7" s="143"/>
      <c r="CF7" s="143"/>
      <c r="CG7" s="166"/>
      <c r="CH7" s="143"/>
      <c r="CI7" s="143"/>
      <c r="CJ7" s="143"/>
      <c r="CK7" s="143"/>
      <c r="CL7" s="143"/>
      <c r="CM7" s="143"/>
      <c r="CN7" s="143"/>
      <c r="CO7" s="143"/>
      <c r="CP7" s="143"/>
      <c r="CQ7" s="143"/>
      <c r="CR7" s="143"/>
      <c r="CS7" s="166"/>
      <c r="CV7" s="4">
        <v>-1</v>
      </c>
    </row>
    <row r="8" spans="1:107" x14ac:dyDescent="0.3">
      <c r="A8" s="147" t="s">
        <v>6</v>
      </c>
      <c r="B8" s="143"/>
      <c r="C8" s="143"/>
      <c r="D8" s="143"/>
      <c r="E8" s="143"/>
      <c r="F8" s="143"/>
      <c r="G8" s="143"/>
      <c r="H8" s="143"/>
      <c r="I8" s="143"/>
      <c r="J8" s="143"/>
      <c r="K8" s="143"/>
      <c r="L8" s="143"/>
      <c r="M8" s="166"/>
      <c r="N8" s="143"/>
      <c r="O8" s="143"/>
      <c r="P8" s="143"/>
      <c r="Q8" s="143"/>
      <c r="R8" s="143"/>
      <c r="S8" s="143"/>
      <c r="T8" s="143"/>
      <c r="U8" s="143"/>
      <c r="V8" s="134">
        <v>-1</v>
      </c>
      <c r="W8" s="143"/>
      <c r="X8" s="143"/>
      <c r="Y8" s="166"/>
      <c r="Z8" s="143"/>
      <c r="AA8" s="134">
        <v>-1</v>
      </c>
      <c r="AB8" s="143"/>
      <c r="AC8" s="143"/>
      <c r="AD8" s="143"/>
      <c r="AE8" s="134"/>
      <c r="AF8" s="143"/>
      <c r="AG8" s="143"/>
      <c r="AH8" s="143"/>
      <c r="AI8" s="143"/>
      <c r="AJ8" s="143"/>
      <c r="AK8" s="166"/>
      <c r="AL8" s="143"/>
      <c r="AM8" s="143"/>
      <c r="AN8" s="143"/>
      <c r="AO8" s="143"/>
      <c r="AP8" s="143"/>
      <c r="AQ8" s="143"/>
      <c r="AR8" s="143"/>
      <c r="AS8" s="143"/>
      <c r="AT8" s="143"/>
      <c r="AU8" s="143"/>
      <c r="AV8" s="143"/>
      <c r="AW8" s="166"/>
      <c r="AX8" s="143"/>
      <c r="AY8" s="143"/>
      <c r="AZ8" s="143"/>
      <c r="BA8" s="143"/>
      <c r="BB8" s="143"/>
      <c r="BC8" s="143"/>
      <c r="BD8" s="143"/>
      <c r="BE8" s="143"/>
      <c r="BF8" s="143"/>
      <c r="BG8" s="143"/>
      <c r="BH8" s="143"/>
      <c r="BI8" s="166"/>
      <c r="BJ8" s="134">
        <v>-1</v>
      </c>
      <c r="BK8" s="143"/>
      <c r="BL8" s="143"/>
      <c r="BM8" s="143"/>
      <c r="BN8" s="143"/>
      <c r="BO8" s="143"/>
      <c r="BP8" s="143"/>
      <c r="BQ8" s="143"/>
      <c r="BR8" s="134">
        <v>1</v>
      </c>
      <c r="BS8" s="143"/>
      <c r="BT8" s="143"/>
      <c r="BU8" s="166"/>
      <c r="BV8" s="143"/>
      <c r="BW8" s="143"/>
      <c r="BX8" s="143"/>
      <c r="BY8" s="143"/>
      <c r="BZ8" s="143"/>
      <c r="CA8" s="143"/>
      <c r="CB8" s="143"/>
      <c r="CC8" s="143"/>
      <c r="CD8" s="143"/>
      <c r="CE8" s="143"/>
      <c r="CF8" s="143"/>
      <c r="CG8" s="166"/>
      <c r="CH8" s="143"/>
      <c r="CI8" s="143"/>
      <c r="CJ8" s="143"/>
      <c r="CK8" s="143"/>
      <c r="CL8" s="143"/>
      <c r="CM8" s="143"/>
      <c r="CN8" s="143"/>
      <c r="CO8" s="143"/>
      <c r="CP8" s="143"/>
      <c r="CQ8" s="143"/>
      <c r="CR8" s="143"/>
      <c r="CS8" s="166"/>
    </row>
    <row r="9" spans="1:107" x14ac:dyDescent="0.3">
      <c r="A9" s="141" t="s">
        <v>7</v>
      </c>
      <c r="B9" s="143"/>
      <c r="C9" s="143"/>
      <c r="D9" s="134">
        <v>1</v>
      </c>
      <c r="E9" s="143"/>
      <c r="F9" s="143"/>
      <c r="G9" s="143"/>
      <c r="H9" s="143"/>
      <c r="I9" s="143"/>
      <c r="J9" s="134">
        <v>1</v>
      </c>
      <c r="K9" s="143"/>
      <c r="L9" s="143"/>
      <c r="M9" s="166"/>
      <c r="N9" s="143"/>
      <c r="O9" s="143"/>
      <c r="P9" s="143"/>
      <c r="Q9" s="143"/>
      <c r="R9" s="143"/>
      <c r="S9" s="143"/>
      <c r="T9" s="143"/>
      <c r="U9" s="143"/>
      <c r="V9" s="143"/>
      <c r="W9" s="143"/>
      <c r="X9" s="143"/>
      <c r="Y9" s="166"/>
      <c r="Z9" s="143"/>
      <c r="AA9" s="143"/>
      <c r="AB9" s="143"/>
      <c r="AC9" s="143"/>
      <c r="AD9" s="143"/>
      <c r="AE9" s="143"/>
      <c r="AF9" s="143"/>
      <c r="AG9" s="143">
        <v>-1</v>
      </c>
      <c r="AH9" s="143"/>
      <c r="AI9" s="143"/>
      <c r="AJ9" s="134">
        <v>-1</v>
      </c>
      <c r="AK9" s="166"/>
      <c r="AL9" s="143"/>
      <c r="AM9" s="143"/>
      <c r="AN9" s="143"/>
      <c r="AO9" s="143"/>
      <c r="AP9" s="143"/>
      <c r="AQ9" s="143"/>
      <c r="AR9" s="143"/>
      <c r="AS9" s="143"/>
      <c r="AT9" s="143"/>
      <c r="AU9" s="143"/>
      <c r="AV9" s="143"/>
      <c r="AW9" s="166"/>
      <c r="AX9" s="143"/>
      <c r="AY9" s="143"/>
      <c r="AZ9" s="143"/>
      <c r="BA9" s="143"/>
      <c r="BB9" s="143"/>
      <c r="BC9" s="143"/>
      <c r="BD9" s="143"/>
      <c r="BE9" s="143"/>
      <c r="BF9" s="143"/>
      <c r="BG9" s="143"/>
      <c r="BH9" s="143"/>
      <c r="BI9" s="166"/>
      <c r="BJ9" s="143"/>
      <c r="BK9" s="143"/>
      <c r="BL9" s="143"/>
      <c r="BM9" s="143"/>
      <c r="BN9" s="143"/>
      <c r="BO9" s="143"/>
      <c r="BP9" s="143"/>
      <c r="BQ9" s="143"/>
      <c r="BR9" s="143"/>
      <c r="BS9" s="143"/>
      <c r="BT9" s="143"/>
      <c r="BU9" s="166"/>
      <c r="BV9" s="143"/>
      <c r="BW9" s="143"/>
      <c r="BX9" s="143"/>
      <c r="BY9" s="143"/>
      <c r="BZ9" s="143"/>
      <c r="CA9" s="143"/>
      <c r="CB9" s="143"/>
      <c r="CC9" s="143"/>
      <c r="CD9" s="143"/>
      <c r="CE9" s="143"/>
      <c r="CF9" s="143"/>
      <c r="CG9" s="166"/>
      <c r="CH9" s="143"/>
      <c r="CI9" s="143"/>
      <c r="CJ9" s="143"/>
      <c r="CK9" s="143"/>
      <c r="CL9" s="143"/>
      <c r="CM9" s="143"/>
      <c r="CN9" s="143"/>
      <c r="CO9" s="143"/>
      <c r="CP9" s="143"/>
      <c r="CQ9" s="143"/>
      <c r="CR9" s="143"/>
      <c r="CS9" s="166"/>
      <c r="CX9" s="4">
        <v>-1</v>
      </c>
    </row>
    <row r="10" spans="1:107" x14ac:dyDescent="0.3">
      <c r="A10" s="141" t="s">
        <v>8</v>
      </c>
      <c r="B10" s="143"/>
      <c r="C10" s="143"/>
      <c r="D10" s="143"/>
      <c r="E10" s="143"/>
      <c r="F10" s="143"/>
      <c r="G10" s="143"/>
      <c r="H10" s="143"/>
      <c r="I10" s="143"/>
      <c r="J10" s="143"/>
      <c r="K10" s="143"/>
      <c r="L10" s="143"/>
      <c r="M10" s="166"/>
      <c r="N10" s="143"/>
      <c r="O10" s="143"/>
      <c r="P10" s="143"/>
      <c r="Q10" s="143"/>
      <c r="R10" s="143"/>
      <c r="S10" s="143"/>
      <c r="T10" s="143"/>
      <c r="U10" s="143"/>
      <c r="V10" s="143"/>
      <c r="W10" s="143"/>
      <c r="X10" s="143"/>
      <c r="Y10" s="166"/>
      <c r="Z10" s="143"/>
      <c r="AA10" s="143"/>
      <c r="AB10" s="143"/>
      <c r="AC10" s="143"/>
      <c r="AD10" s="143"/>
      <c r="AE10" s="143"/>
      <c r="AF10" s="143"/>
      <c r="AG10" s="143"/>
      <c r="AH10" s="143"/>
      <c r="AI10" s="143"/>
      <c r="AJ10" s="143"/>
      <c r="AK10" s="166"/>
      <c r="AL10" s="143"/>
      <c r="AM10" s="143"/>
      <c r="AN10" s="143"/>
      <c r="AO10" s="143"/>
      <c r="AP10" s="143"/>
      <c r="AQ10" s="143"/>
      <c r="AR10" s="143"/>
      <c r="AS10" s="143"/>
      <c r="AT10" s="143"/>
      <c r="AU10" s="143"/>
      <c r="AV10" s="143"/>
      <c r="AW10" s="166"/>
      <c r="AX10" s="143"/>
      <c r="AY10" s="143"/>
      <c r="AZ10" s="143"/>
      <c r="BA10" s="143"/>
      <c r="BB10" s="143"/>
      <c r="BC10" s="143"/>
      <c r="BD10" s="143"/>
      <c r="BE10" s="143"/>
      <c r="BF10" s="143"/>
      <c r="BG10" s="143"/>
      <c r="BH10" s="143"/>
      <c r="BI10" s="166"/>
      <c r="BJ10" s="143"/>
      <c r="BK10" s="143"/>
      <c r="BL10" s="143"/>
      <c r="BM10" s="143"/>
      <c r="BN10" s="143"/>
      <c r="BO10" s="143"/>
      <c r="BP10" s="143"/>
      <c r="BQ10" s="143"/>
      <c r="BR10" s="143"/>
      <c r="BS10" s="143"/>
      <c r="BT10" s="143"/>
      <c r="BU10" s="166"/>
      <c r="BV10" s="143"/>
      <c r="BW10" s="143"/>
      <c r="BX10" s="143"/>
      <c r="BY10" s="143"/>
      <c r="BZ10" s="143"/>
      <c r="CA10" s="143"/>
      <c r="CB10" s="143"/>
      <c r="CC10" s="143"/>
      <c r="CD10" s="143"/>
      <c r="CE10" s="143"/>
      <c r="CF10" s="143"/>
      <c r="CG10" s="166"/>
      <c r="CH10" s="143"/>
      <c r="CI10" s="143"/>
      <c r="CJ10" s="143"/>
      <c r="CK10" s="143"/>
      <c r="CL10" s="143"/>
      <c r="CM10" s="143"/>
      <c r="CN10" s="143"/>
      <c r="CO10" s="143"/>
      <c r="CP10" s="143"/>
      <c r="CQ10" s="143"/>
      <c r="CR10" s="143"/>
      <c r="CS10" s="166"/>
    </row>
    <row r="11" spans="1:107" x14ac:dyDescent="0.3">
      <c r="A11" s="141" t="s">
        <v>106</v>
      </c>
      <c r="B11" s="143"/>
      <c r="C11" s="143"/>
      <c r="D11" s="143"/>
      <c r="E11" s="143"/>
      <c r="F11" s="143"/>
      <c r="G11" s="143"/>
      <c r="H11" s="143"/>
      <c r="I11" s="143"/>
      <c r="J11" s="143"/>
      <c r="K11" s="143"/>
      <c r="L11" s="143"/>
      <c r="M11" s="166"/>
      <c r="N11" s="143"/>
      <c r="O11" s="143"/>
      <c r="P11" s="143"/>
      <c r="Q11" s="143"/>
      <c r="R11" s="143"/>
      <c r="S11" s="143"/>
      <c r="T11" s="143"/>
      <c r="U11" s="143"/>
      <c r="V11" s="143"/>
      <c r="W11" s="143"/>
      <c r="X11" s="143"/>
      <c r="Y11" s="166"/>
      <c r="Z11" s="143"/>
      <c r="AA11" s="143"/>
      <c r="AB11" s="143"/>
      <c r="AC11" s="143"/>
      <c r="AD11" s="143"/>
      <c r="AE11" s="134">
        <v>-1</v>
      </c>
      <c r="AF11" s="143"/>
      <c r="AG11" s="143"/>
      <c r="AH11" s="143"/>
      <c r="AI11" s="143"/>
      <c r="AJ11" s="143"/>
      <c r="AK11" s="166"/>
      <c r="AL11" s="143"/>
      <c r="AM11" s="143"/>
      <c r="AN11" s="143"/>
      <c r="AO11" s="143"/>
      <c r="AP11" s="143"/>
      <c r="AQ11" s="143"/>
      <c r="AR11" s="143"/>
      <c r="AS11" s="143"/>
      <c r="AT11" s="143"/>
      <c r="AU11" s="143"/>
      <c r="AV11" s="143"/>
      <c r="AW11" s="166"/>
      <c r="AX11" s="143"/>
      <c r="AY11" s="143"/>
      <c r="AZ11" s="143"/>
      <c r="BA11" s="143"/>
      <c r="BB11" s="143"/>
      <c r="BC11" s="143"/>
      <c r="BD11" s="143"/>
      <c r="BE11" s="143"/>
      <c r="BF11" s="143"/>
      <c r="BG11" s="143"/>
      <c r="BH11" s="143"/>
      <c r="BI11" s="166"/>
      <c r="BJ11" s="143"/>
      <c r="BK11" s="143"/>
      <c r="BL11" s="143"/>
      <c r="BM11" s="143"/>
      <c r="BN11" s="143"/>
      <c r="BO11" s="143"/>
      <c r="BP11" s="143"/>
      <c r="BQ11" s="143"/>
      <c r="BR11" s="143"/>
      <c r="BS11" s="143"/>
      <c r="BT11" s="143"/>
      <c r="BU11" s="166"/>
      <c r="BV11" s="143"/>
      <c r="BW11" s="143"/>
      <c r="BX11" s="143"/>
      <c r="BY11" s="143"/>
      <c r="BZ11" s="143"/>
      <c r="CA11" s="143"/>
      <c r="CB11" s="143"/>
      <c r="CC11" s="143"/>
      <c r="CD11" s="143"/>
      <c r="CE11" s="143"/>
      <c r="CF11" s="143"/>
      <c r="CG11" s="166"/>
      <c r="CH11" s="143"/>
      <c r="CI11" s="143"/>
      <c r="CJ11" s="143"/>
      <c r="CK11" s="143"/>
      <c r="CL11" s="143"/>
      <c r="CM11" s="143"/>
      <c r="CN11" s="143"/>
      <c r="CO11" s="143"/>
      <c r="CP11" s="143"/>
      <c r="CQ11" s="143"/>
      <c r="CR11" s="143"/>
      <c r="CS11" s="166"/>
    </row>
    <row r="12" spans="1:107" x14ac:dyDescent="0.3">
      <c r="A12" s="141" t="s">
        <v>10</v>
      </c>
      <c r="B12" s="143"/>
      <c r="C12" s="143"/>
      <c r="D12" s="143"/>
      <c r="E12" s="143"/>
      <c r="F12" s="143"/>
      <c r="G12" s="143"/>
      <c r="H12" s="143"/>
      <c r="I12" s="143"/>
      <c r="J12" s="143"/>
      <c r="K12" s="143"/>
      <c r="L12" s="134"/>
      <c r="M12" s="166"/>
      <c r="N12" s="143"/>
      <c r="O12" s="143"/>
      <c r="P12" s="143"/>
      <c r="Q12" s="143"/>
      <c r="R12" s="143"/>
      <c r="S12" s="143"/>
      <c r="T12" s="143"/>
      <c r="U12" s="143"/>
      <c r="V12" s="143"/>
      <c r="W12" s="143"/>
      <c r="X12" s="143"/>
      <c r="Y12" s="166"/>
      <c r="Z12" s="143"/>
      <c r="AA12" s="143"/>
      <c r="AB12" s="143"/>
      <c r="AC12" s="143"/>
      <c r="AD12" s="143"/>
      <c r="AE12" s="143"/>
      <c r="AF12" s="143"/>
      <c r="AG12" s="143"/>
      <c r="AH12" s="143"/>
      <c r="AI12" s="143"/>
      <c r="AJ12" s="143"/>
      <c r="AK12" s="166"/>
      <c r="AL12" s="143"/>
      <c r="AM12" s="143"/>
      <c r="AN12" s="143"/>
      <c r="AO12" s="143"/>
      <c r="AP12" s="143"/>
      <c r="AQ12" s="143"/>
      <c r="AR12" s="143"/>
      <c r="AS12" s="143"/>
      <c r="AT12" s="143"/>
      <c r="AU12" s="143"/>
      <c r="AV12" s="143"/>
      <c r="AW12" s="166"/>
      <c r="AX12" s="143"/>
      <c r="AY12" s="143"/>
      <c r="AZ12" s="143"/>
      <c r="BA12" s="143"/>
      <c r="BB12" s="143"/>
      <c r="BC12" s="143"/>
      <c r="BD12" s="143"/>
      <c r="BE12" s="143"/>
      <c r="BF12" s="143"/>
      <c r="BG12" s="143"/>
      <c r="BH12" s="143"/>
      <c r="BI12" s="166"/>
      <c r="BJ12" s="143"/>
      <c r="BK12" s="143"/>
      <c r="BL12" s="143"/>
      <c r="BM12" s="143"/>
      <c r="BN12" s="143"/>
      <c r="BO12" s="143"/>
      <c r="BP12" s="143"/>
      <c r="BQ12" s="143"/>
      <c r="BR12" s="143"/>
      <c r="BS12" s="143"/>
      <c r="BT12" s="143"/>
      <c r="BU12" s="166"/>
      <c r="BV12" s="143"/>
      <c r="BW12" s="143"/>
      <c r="BX12" s="143"/>
      <c r="BY12" s="143"/>
      <c r="BZ12" s="143"/>
      <c r="CA12" s="143"/>
      <c r="CB12" s="143"/>
      <c r="CC12" s="143"/>
      <c r="CD12" s="143"/>
      <c r="CE12" s="143"/>
      <c r="CF12" s="143"/>
      <c r="CG12" s="166"/>
      <c r="CH12" s="143"/>
      <c r="CI12" s="143"/>
      <c r="CJ12" s="143"/>
      <c r="CK12" s="143"/>
      <c r="CL12" s="143"/>
      <c r="CM12" s="143"/>
      <c r="CN12" s="143"/>
      <c r="CO12" s="143"/>
      <c r="CP12" s="143"/>
      <c r="CQ12" s="143"/>
      <c r="CR12" s="143"/>
      <c r="CS12" s="166"/>
    </row>
    <row r="13" spans="1:107" x14ac:dyDescent="0.3">
      <c r="A13" s="141" t="s">
        <v>114</v>
      </c>
      <c r="B13" s="143"/>
      <c r="C13" s="143"/>
      <c r="D13" s="143"/>
      <c r="E13" s="143"/>
      <c r="F13" s="143"/>
      <c r="G13" s="143"/>
      <c r="H13" s="143"/>
      <c r="I13" s="143"/>
      <c r="J13" s="143"/>
      <c r="K13" s="143"/>
      <c r="L13" s="143"/>
      <c r="M13" s="166"/>
      <c r="N13" s="143"/>
      <c r="O13" s="143"/>
      <c r="P13" s="143"/>
      <c r="Q13" s="143"/>
      <c r="R13" s="134"/>
      <c r="S13" s="143"/>
      <c r="T13" s="143"/>
      <c r="U13" s="143"/>
      <c r="V13" s="143"/>
      <c r="W13" s="143"/>
      <c r="X13" s="143"/>
      <c r="Y13" s="166"/>
      <c r="Z13" s="143"/>
      <c r="AA13" s="143"/>
      <c r="AB13" s="143"/>
      <c r="AC13" s="143"/>
      <c r="AD13" s="143"/>
      <c r="AE13" s="143"/>
      <c r="AF13" s="143"/>
      <c r="AG13" s="143"/>
      <c r="AH13" s="143"/>
      <c r="AI13" s="143"/>
      <c r="AJ13" s="143"/>
      <c r="AK13" s="166"/>
      <c r="AL13" s="143"/>
      <c r="AM13" s="143"/>
      <c r="AN13" s="143"/>
      <c r="AO13" s="143"/>
      <c r="AP13" s="143"/>
      <c r="AQ13" s="143"/>
      <c r="AR13" s="143"/>
      <c r="AS13" s="143"/>
      <c r="AT13" s="143"/>
      <c r="AU13" s="143"/>
      <c r="AV13" s="143"/>
      <c r="AW13" s="166"/>
      <c r="AX13" s="143"/>
      <c r="AY13" s="143"/>
      <c r="AZ13" s="143"/>
      <c r="BA13" s="143"/>
      <c r="BB13" s="143"/>
      <c r="BC13" s="143"/>
      <c r="BD13" s="143"/>
      <c r="BE13" s="143"/>
      <c r="BF13" s="143"/>
      <c r="BG13" s="143"/>
      <c r="BH13" s="143"/>
      <c r="BI13" s="166"/>
      <c r="BJ13" s="143"/>
      <c r="BK13" s="143"/>
      <c r="BL13" s="143"/>
      <c r="BM13" s="143"/>
      <c r="BN13" s="143"/>
      <c r="BO13" s="143"/>
      <c r="BP13" s="143"/>
      <c r="BQ13" s="143"/>
      <c r="BR13" s="143"/>
      <c r="BS13" s="143"/>
      <c r="BT13" s="143"/>
      <c r="BU13" s="166"/>
      <c r="BV13" s="143"/>
      <c r="BW13" s="143"/>
      <c r="BX13" s="143"/>
      <c r="BY13" s="143"/>
      <c r="BZ13" s="143"/>
      <c r="CA13" s="143"/>
      <c r="CB13" s="143"/>
      <c r="CC13" s="143"/>
      <c r="CD13" s="143"/>
      <c r="CE13" s="143"/>
      <c r="CF13" s="143"/>
      <c r="CG13" s="166"/>
      <c r="CH13" s="143"/>
      <c r="CI13" s="143"/>
      <c r="CJ13" s="143"/>
      <c r="CK13" s="143"/>
      <c r="CL13" s="143"/>
      <c r="CM13" s="143"/>
      <c r="CN13" s="143"/>
      <c r="CO13" s="143"/>
      <c r="CP13" s="143"/>
      <c r="CQ13" s="143"/>
      <c r="CR13" s="143"/>
      <c r="CS13" s="166"/>
    </row>
    <row r="14" spans="1:107" x14ac:dyDescent="0.3">
      <c r="A14" s="141" t="s">
        <v>12</v>
      </c>
      <c r="B14" s="143"/>
      <c r="C14" s="143"/>
      <c r="D14" s="143"/>
      <c r="E14" s="143"/>
      <c r="F14" s="143"/>
      <c r="G14" s="143"/>
      <c r="H14" s="143"/>
      <c r="I14" s="143"/>
      <c r="J14" s="134">
        <v>1</v>
      </c>
      <c r="K14" s="134">
        <v>1</v>
      </c>
      <c r="L14" s="143"/>
      <c r="M14" s="166"/>
      <c r="N14" s="143"/>
      <c r="O14" s="143"/>
      <c r="P14" s="143"/>
      <c r="Q14" s="143"/>
      <c r="R14" s="143"/>
      <c r="S14" s="143"/>
      <c r="T14" s="143"/>
      <c r="U14" s="143"/>
      <c r="V14" s="143"/>
      <c r="W14" s="143"/>
      <c r="X14" s="143"/>
      <c r="Y14" s="166"/>
      <c r="Z14" s="143"/>
      <c r="AA14" s="143"/>
      <c r="AB14" s="143"/>
      <c r="AC14" s="143"/>
      <c r="AD14" s="143"/>
      <c r="AE14" s="143"/>
      <c r="AF14" s="134"/>
      <c r="AG14" s="134"/>
      <c r="AH14" s="143"/>
      <c r="AI14" s="143"/>
      <c r="AJ14" s="143"/>
      <c r="AK14" s="166"/>
      <c r="AL14" s="143"/>
      <c r="AM14" s="143"/>
      <c r="AN14" s="143"/>
      <c r="AO14" s="143"/>
      <c r="AP14" s="143"/>
      <c r="AQ14" s="143"/>
      <c r="AR14" s="143"/>
      <c r="AS14" s="143"/>
      <c r="AT14" s="143"/>
      <c r="AU14" s="143"/>
      <c r="AV14" s="143"/>
      <c r="AW14" s="166"/>
      <c r="AX14" s="143"/>
      <c r="AY14" s="143"/>
      <c r="AZ14" s="143"/>
      <c r="BA14" s="143"/>
      <c r="BB14" s="143"/>
      <c r="BC14" s="143"/>
      <c r="BD14" s="143"/>
      <c r="BE14" s="143"/>
      <c r="BF14" s="143"/>
      <c r="BG14" s="143"/>
      <c r="BH14" s="143"/>
      <c r="BI14" s="166"/>
      <c r="BJ14" s="134"/>
      <c r="BK14" s="134"/>
      <c r="BL14" s="143"/>
      <c r="BM14" s="143"/>
      <c r="BN14" s="143"/>
      <c r="BO14" s="143"/>
      <c r="BP14" s="143"/>
      <c r="BQ14" s="143"/>
      <c r="BR14" s="143"/>
      <c r="BS14" s="143"/>
      <c r="BT14" s="143"/>
      <c r="BU14" s="166"/>
      <c r="BV14" s="143"/>
      <c r="BW14" s="143"/>
      <c r="BX14" s="143"/>
      <c r="BY14" s="143"/>
      <c r="BZ14" s="143"/>
      <c r="CA14" s="143"/>
      <c r="CB14" s="143"/>
      <c r="CC14" s="143"/>
      <c r="CD14" s="143"/>
      <c r="CE14" s="143"/>
      <c r="CF14" s="143"/>
      <c r="CG14" s="166"/>
      <c r="CH14" s="143"/>
      <c r="CI14" s="143"/>
      <c r="CJ14" s="143"/>
      <c r="CK14" s="143"/>
      <c r="CL14" s="143"/>
      <c r="CM14" s="143"/>
      <c r="CN14" s="143"/>
      <c r="CO14" s="143"/>
      <c r="CP14" s="143"/>
      <c r="CQ14" s="143"/>
      <c r="CR14" s="143"/>
      <c r="CS14" s="166"/>
    </row>
    <row r="15" spans="1:107" x14ac:dyDescent="0.3">
      <c r="A15" s="141" t="s">
        <v>13</v>
      </c>
      <c r="B15" s="143"/>
      <c r="C15" s="143"/>
      <c r="D15" s="143"/>
      <c r="E15" s="143"/>
      <c r="F15" s="143"/>
      <c r="G15" s="143"/>
      <c r="H15" s="134">
        <v>-1</v>
      </c>
      <c r="I15" s="143"/>
      <c r="J15" s="134">
        <v>-1</v>
      </c>
      <c r="K15" s="143"/>
      <c r="L15" s="143"/>
      <c r="M15" s="166"/>
      <c r="N15" s="143"/>
      <c r="O15" s="143"/>
      <c r="P15" s="143"/>
      <c r="Q15" s="143"/>
      <c r="R15" s="143"/>
      <c r="S15" s="143"/>
      <c r="T15" s="143"/>
      <c r="U15" s="143"/>
      <c r="V15" s="134">
        <v>-1</v>
      </c>
      <c r="W15" s="134">
        <v>-1</v>
      </c>
      <c r="X15" s="143"/>
      <c r="Y15" s="166"/>
      <c r="Z15" s="143"/>
      <c r="AA15" s="143"/>
      <c r="AB15" s="134">
        <v>-1</v>
      </c>
      <c r="AC15" s="143"/>
      <c r="AD15" s="143"/>
      <c r="AE15" s="143"/>
      <c r="AF15" s="143"/>
      <c r="AG15" s="143"/>
      <c r="AH15" s="143"/>
      <c r="AI15" s="143"/>
      <c r="AJ15" s="143"/>
      <c r="AK15" s="166"/>
      <c r="AL15" s="143"/>
      <c r="AM15" s="143"/>
      <c r="AN15" s="143"/>
      <c r="AO15" s="143"/>
      <c r="AP15" s="143"/>
      <c r="AQ15" s="143"/>
      <c r="AR15" s="143"/>
      <c r="AS15" s="143"/>
      <c r="AT15" s="143"/>
      <c r="AU15" s="143"/>
      <c r="AV15" s="143"/>
      <c r="AW15" s="166"/>
      <c r="AX15" s="143"/>
      <c r="AY15" s="143"/>
      <c r="AZ15" s="143"/>
      <c r="BA15" s="143"/>
      <c r="BB15" s="143"/>
      <c r="BC15" s="143"/>
      <c r="BD15" s="143"/>
      <c r="BE15" s="143"/>
      <c r="BF15" s="143"/>
      <c r="BG15" s="143"/>
      <c r="BH15" s="143"/>
      <c r="BI15" s="166"/>
      <c r="BJ15" s="143"/>
      <c r="BK15" s="143"/>
      <c r="BL15" s="143"/>
      <c r="BM15" s="143"/>
      <c r="BN15" s="143"/>
      <c r="BO15" s="143"/>
      <c r="BP15" s="143"/>
      <c r="BQ15" s="134">
        <v>-1</v>
      </c>
      <c r="BR15" s="143"/>
      <c r="BS15" s="143"/>
      <c r="BT15" s="143"/>
      <c r="BU15" s="166"/>
      <c r="BV15" s="143"/>
      <c r="BW15" s="143"/>
      <c r="BX15" s="143"/>
      <c r="BY15" s="143"/>
      <c r="BZ15" s="143"/>
      <c r="CA15" s="143"/>
      <c r="CB15" s="143"/>
      <c r="CC15" s="143"/>
      <c r="CD15" s="143"/>
      <c r="CE15" s="143"/>
      <c r="CF15" s="143"/>
      <c r="CG15" s="166"/>
      <c r="CH15" s="143"/>
      <c r="CI15" s="143"/>
      <c r="CJ15" s="143"/>
      <c r="CK15" s="143"/>
      <c r="CL15" s="143"/>
      <c r="CM15" s="143"/>
      <c r="CN15" s="143"/>
      <c r="CO15" s="143"/>
      <c r="CP15" s="143"/>
      <c r="CQ15" s="143"/>
      <c r="CR15" s="143"/>
      <c r="CS15" s="166"/>
    </row>
    <row r="16" spans="1:107" x14ac:dyDescent="0.3">
      <c r="A16" s="141" t="s">
        <v>14</v>
      </c>
      <c r="B16" s="143"/>
      <c r="C16" s="134">
        <v>-1</v>
      </c>
      <c r="D16" s="143"/>
      <c r="E16" s="143"/>
      <c r="F16" s="143"/>
      <c r="G16" s="143"/>
      <c r="H16" s="143"/>
      <c r="I16" s="143"/>
      <c r="J16" s="134">
        <v>-1</v>
      </c>
      <c r="K16" s="143"/>
      <c r="L16" s="143"/>
      <c r="M16" s="166"/>
      <c r="N16" s="143"/>
      <c r="O16" s="143"/>
      <c r="P16" s="143"/>
      <c r="Q16" s="143"/>
      <c r="R16" s="143"/>
      <c r="S16" s="143"/>
      <c r="T16" s="143"/>
      <c r="U16" s="143"/>
      <c r="V16" s="143"/>
      <c r="W16" s="143"/>
      <c r="X16" s="143"/>
      <c r="Y16" s="166"/>
      <c r="Z16" s="143"/>
      <c r="AA16" s="143"/>
      <c r="AB16" s="143"/>
      <c r="AC16" s="143"/>
      <c r="AD16" s="143"/>
      <c r="AE16" s="143"/>
      <c r="AF16" s="134">
        <v>1</v>
      </c>
      <c r="AG16" s="134"/>
      <c r="AH16" s="143"/>
      <c r="AI16" s="134">
        <v>1</v>
      </c>
      <c r="AJ16" s="143"/>
      <c r="AK16" s="166"/>
      <c r="AL16" s="143"/>
      <c r="AM16" s="143"/>
      <c r="AN16" s="143"/>
      <c r="AO16" s="143"/>
      <c r="AP16" s="143"/>
      <c r="AQ16" s="143"/>
      <c r="AR16" s="143"/>
      <c r="AS16" s="143"/>
      <c r="AT16" s="143"/>
      <c r="AU16" s="143"/>
      <c r="AV16" s="143"/>
      <c r="AW16" s="166"/>
      <c r="AX16" s="143"/>
      <c r="AY16" s="143"/>
      <c r="AZ16" s="143"/>
      <c r="BA16" s="143"/>
      <c r="BB16" s="143"/>
      <c r="BC16" s="143"/>
      <c r="BD16" s="143"/>
      <c r="BE16" s="143"/>
      <c r="BF16" s="143"/>
      <c r="BG16" s="143"/>
      <c r="BH16" s="143"/>
      <c r="BI16" s="166"/>
      <c r="BJ16" s="143"/>
      <c r="BK16" s="143"/>
      <c r="BL16" s="143"/>
      <c r="BM16" s="143"/>
      <c r="BN16" s="143"/>
      <c r="BO16" s="143"/>
      <c r="BP16" s="143"/>
      <c r="BQ16" s="143"/>
      <c r="BR16" s="143"/>
      <c r="BS16" s="143"/>
      <c r="BT16" s="143"/>
      <c r="BU16" s="166"/>
      <c r="BV16" s="143"/>
      <c r="BW16" s="143"/>
      <c r="BX16" s="134"/>
      <c r="BY16" s="143"/>
      <c r="BZ16" s="143"/>
      <c r="CA16" s="143"/>
      <c r="CB16" s="143"/>
      <c r="CC16" s="143"/>
      <c r="CD16" s="143"/>
      <c r="CE16" s="143"/>
      <c r="CF16" s="143"/>
      <c r="CG16" s="166"/>
      <c r="CH16" s="143"/>
      <c r="CI16" s="143"/>
      <c r="CJ16" s="143"/>
      <c r="CK16" s="143"/>
      <c r="CL16" s="143"/>
      <c r="CM16" s="143"/>
      <c r="CN16" s="143"/>
      <c r="CO16" s="143"/>
      <c r="CP16" s="143"/>
      <c r="CQ16" s="143"/>
      <c r="CR16" s="143"/>
      <c r="CS16" s="166"/>
      <c r="DC16" s="4">
        <v>1</v>
      </c>
    </row>
    <row r="17" spans="1:102" x14ac:dyDescent="0.3">
      <c r="A17" s="141" t="s">
        <v>15</v>
      </c>
      <c r="B17" s="143"/>
      <c r="C17" s="134"/>
      <c r="D17" s="134"/>
      <c r="E17" s="134"/>
      <c r="F17" s="143"/>
      <c r="G17" s="143"/>
      <c r="H17" s="134"/>
      <c r="I17" s="143"/>
      <c r="J17" s="134">
        <v>-1</v>
      </c>
      <c r="K17" s="143"/>
      <c r="L17" s="143"/>
      <c r="M17" s="166"/>
      <c r="N17" s="143"/>
      <c r="O17" s="143"/>
      <c r="P17" s="143"/>
      <c r="Q17" s="143"/>
      <c r="R17" s="143"/>
      <c r="S17" s="143"/>
      <c r="T17" s="143"/>
      <c r="U17" s="143"/>
      <c r="V17" s="143"/>
      <c r="W17" s="143"/>
      <c r="X17" s="143"/>
      <c r="Y17" s="166"/>
      <c r="Z17" s="143"/>
      <c r="AA17" s="143"/>
      <c r="AB17" s="143"/>
      <c r="AC17" s="143"/>
      <c r="AD17" s="143"/>
      <c r="AE17" s="143"/>
      <c r="AF17" s="143"/>
      <c r="AG17" s="134">
        <v>-1</v>
      </c>
      <c r="AH17" s="143"/>
      <c r="AI17" s="143"/>
      <c r="AJ17" s="143"/>
      <c r="AK17" s="166"/>
      <c r="AL17" s="143"/>
      <c r="AM17" s="143"/>
      <c r="AN17" s="143"/>
      <c r="AO17" s="143"/>
      <c r="AP17" s="143"/>
      <c r="AQ17" s="143"/>
      <c r="AR17" s="143"/>
      <c r="AS17" s="143"/>
      <c r="AT17" s="143"/>
      <c r="AU17" s="143"/>
      <c r="AV17" s="143"/>
      <c r="AW17" s="166"/>
      <c r="AX17" s="143"/>
      <c r="AY17" s="143"/>
      <c r="AZ17" s="143"/>
      <c r="BA17" s="143"/>
      <c r="BB17" s="143"/>
      <c r="BC17" s="143"/>
      <c r="BD17" s="143"/>
      <c r="BE17" s="143"/>
      <c r="BF17" s="143"/>
      <c r="BG17" s="143"/>
      <c r="BH17" s="143"/>
      <c r="BI17" s="166"/>
      <c r="BJ17" s="134"/>
      <c r="BK17" s="143"/>
      <c r="BL17" s="143"/>
      <c r="BM17" s="143"/>
      <c r="BN17" s="143"/>
      <c r="BO17" s="143"/>
      <c r="BP17" s="143"/>
      <c r="BQ17" s="143"/>
      <c r="BR17" s="134">
        <v>1</v>
      </c>
      <c r="BS17" s="143"/>
      <c r="BT17" s="143"/>
      <c r="BU17" s="166"/>
      <c r="BV17" s="143"/>
      <c r="BW17" s="143"/>
      <c r="BX17" s="143"/>
      <c r="BY17" s="143"/>
      <c r="BZ17" s="143"/>
      <c r="CA17" s="143"/>
      <c r="CB17" s="143"/>
      <c r="CC17" s="143"/>
      <c r="CD17" s="143"/>
      <c r="CE17" s="143"/>
      <c r="CF17" s="143"/>
      <c r="CG17" s="166"/>
      <c r="CH17" s="143"/>
      <c r="CI17" s="143"/>
      <c r="CJ17" s="143"/>
      <c r="CK17" s="143"/>
      <c r="CL17" s="143"/>
      <c r="CM17" s="143"/>
      <c r="CN17" s="143"/>
      <c r="CO17" s="143"/>
      <c r="CP17" s="143"/>
      <c r="CQ17" s="143"/>
      <c r="CR17" s="143"/>
      <c r="CS17" s="166"/>
      <c r="CV17" s="4">
        <v>-1</v>
      </c>
    </row>
    <row r="18" spans="1:102" x14ac:dyDescent="0.3">
      <c r="A18" s="141" t="s">
        <v>16</v>
      </c>
      <c r="B18" s="134">
        <v>-1</v>
      </c>
      <c r="C18" s="143"/>
      <c r="D18" s="134">
        <v>-1</v>
      </c>
      <c r="E18" s="143"/>
      <c r="F18" s="143"/>
      <c r="G18" s="143"/>
      <c r="H18" s="143"/>
      <c r="I18" s="134"/>
      <c r="J18" s="134">
        <v>1</v>
      </c>
      <c r="K18" s="143"/>
      <c r="L18" s="143"/>
      <c r="M18" s="166"/>
      <c r="N18" s="143"/>
      <c r="O18" s="143"/>
      <c r="P18" s="143"/>
      <c r="Q18" s="143"/>
      <c r="R18" s="143"/>
      <c r="S18" s="143"/>
      <c r="T18" s="134">
        <v>1</v>
      </c>
      <c r="U18" s="143"/>
      <c r="V18" s="143"/>
      <c r="W18" s="143"/>
      <c r="X18" s="143"/>
      <c r="Y18" s="166"/>
      <c r="Z18" s="143"/>
      <c r="AA18" s="143"/>
      <c r="AB18" s="143"/>
      <c r="AC18" s="143"/>
      <c r="AD18" s="143"/>
      <c r="AE18" s="134">
        <v>-1</v>
      </c>
      <c r="AF18" s="134"/>
      <c r="AG18" s="134">
        <v>-1</v>
      </c>
      <c r="AH18" s="143"/>
      <c r="AI18" s="143"/>
      <c r="AJ18" s="143"/>
      <c r="AK18" s="166"/>
      <c r="AL18" s="143"/>
      <c r="AM18" s="143"/>
      <c r="AN18" s="143"/>
      <c r="AO18" s="143"/>
      <c r="AP18" s="143"/>
      <c r="AQ18" s="143"/>
      <c r="AR18" s="143"/>
      <c r="AS18" s="143"/>
      <c r="AT18" s="143"/>
      <c r="AU18" s="143"/>
      <c r="AV18" s="143"/>
      <c r="AW18" s="166"/>
      <c r="AX18" s="143"/>
      <c r="AY18" s="143"/>
      <c r="AZ18" s="143"/>
      <c r="BA18" s="143"/>
      <c r="BB18" s="143"/>
      <c r="BC18" s="143"/>
      <c r="BD18" s="143"/>
      <c r="BE18" s="143"/>
      <c r="BF18" s="143"/>
      <c r="BG18" s="143"/>
      <c r="BH18" s="143"/>
      <c r="BI18" s="166"/>
      <c r="BJ18" s="143"/>
      <c r="BK18" s="143"/>
      <c r="BL18" s="143"/>
      <c r="BM18" s="143"/>
      <c r="BN18" s="143"/>
      <c r="BO18" s="143"/>
      <c r="BP18" s="143"/>
      <c r="BQ18" s="143"/>
      <c r="BR18" s="143"/>
      <c r="BS18" s="143"/>
      <c r="BT18" s="143"/>
      <c r="BU18" s="166"/>
      <c r="BV18" s="143"/>
      <c r="BW18" s="143"/>
      <c r="BX18" s="134">
        <v>-1</v>
      </c>
      <c r="BY18" s="143"/>
      <c r="BZ18" s="143"/>
      <c r="CA18" s="143"/>
      <c r="CB18" s="143"/>
      <c r="CC18" s="143"/>
      <c r="CD18" s="143"/>
      <c r="CE18" s="143"/>
      <c r="CF18" s="143"/>
      <c r="CG18" s="166"/>
      <c r="CH18" s="143"/>
      <c r="CI18" s="143"/>
      <c r="CJ18" s="143"/>
      <c r="CK18" s="143"/>
      <c r="CL18" s="143"/>
      <c r="CM18" s="143"/>
      <c r="CN18" s="143"/>
      <c r="CO18" s="143"/>
      <c r="CP18" s="143"/>
      <c r="CQ18" s="143"/>
      <c r="CR18" s="143"/>
      <c r="CS18" s="166"/>
    </row>
    <row r="19" spans="1:102" x14ac:dyDescent="0.3">
      <c r="A19" s="141" t="s">
        <v>130</v>
      </c>
      <c r="B19" s="143"/>
      <c r="C19" s="143"/>
      <c r="D19" s="143"/>
      <c r="E19" s="143"/>
      <c r="F19" s="143"/>
      <c r="G19" s="143"/>
      <c r="H19" s="143"/>
      <c r="I19" s="143"/>
      <c r="J19" s="134">
        <v>-1</v>
      </c>
      <c r="K19" s="143"/>
      <c r="L19" s="143"/>
      <c r="M19" s="166"/>
      <c r="N19" s="143"/>
      <c r="O19" s="143"/>
      <c r="P19" s="143"/>
      <c r="Q19" s="143"/>
      <c r="R19" s="143"/>
      <c r="S19" s="143"/>
      <c r="T19" s="143"/>
      <c r="U19" s="143"/>
      <c r="V19" s="143"/>
      <c r="W19" s="143"/>
      <c r="X19" s="143"/>
      <c r="Y19" s="166"/>
      <c r="Z19" s="143"/>
      <c r="AA19" s="134"/>
      <c r="AB19" s="134"/>
      <c r="AC19" s="143"/>
      <c r="AD19" s="143"/>
      <c r="AE19" s="143"/>
      <c r="AF19" s="143"/>
      <c r="AG19" s="143"/>
      <c r="AH19" s="143"/>
      <c r="AI19" s="143"/>
      <c r="AJ19" s="143"/>
      <c r="AK19" s="166"/>
      <c r="AL19" s="143"/>
      <c r="AM19" s="143"/>
      <c r="AN19" s="143"/>
      <c r="AO19" s="143"/>
      <c r="AP19" s="143"/>
      <c r="AQ19" s="143"/>
      <c r="AR19" s="143"/>
      <c r="AS19" s="143"/>
      <c r="AT19" s="143"/>
      <c r="AU19" s="143"/>
      <c r="AV19" s="143"/>
      <c r="AW19" s="166"/>
      <c r="AX19" s="143"/>
      <c r="AY19" s="143"/>
      <c r="AZ19" s="143"/>
      <c r="BA19" s="143"/>
      <c r="BB19" s="143"/>
      <c r="BC19" s="143"/>
      <c r="BD19" s="143"/>
      <c r="BE19" s="143"/>
      <c r="BF19" s="143"/>
      <c r="BG19" s="143"/>
      <c r="BH19" s="143"/>
      <c r="BI19" s="166"/>
      <c r="BJ19" s="143"/>
      <c r="BK19" s="143"/>
      <c r="BL19" s="143"/>
      <c r="BM19" s="143"/>
      <c r="BN19" s="143"/>
      <c r="BO19" s="143"/>
      <c r="BP19" s="143"/>
      <c r="BQ19" s="143"/>
      <c r="BR19" s="143"/>
      <c r="BS19" s="143"/>
      <c r="BT19" s="143"/>
      <c r="BU19" s="166"/>
      <c r="BV19" s="143"/>
      <c r="BW19" s="143"/>
      <c r="BX19" s="143"/>
      <c r="BY19" s="143"/>
      <c r="BZ19" s="143"/>
      <c r="CA19" s="143"/>
      <c r="CB19" s="143"/>
      <c r="CC19" s="143"/>
      <c r="CD19" s="143"/>
      <c r="CE19" s="143"/>
      <c r="CF19" s="143"/>
      <c r="CG19" s="166"/>
      <c r="CH19" s="143"/>
      <c r="CI19" s="143"/>
      <c r="CJ19" s="143"/>
      <c r="CK19" s="143"/>
      <c r="CL19" s="143"/>
      <c r="CM19" s="143"/>
      <c r="CN19" s="143"/>
      <c r="CO19" s="143"/>
      <c r="CP19" s="143"/>
      <c r="CQ19" s="143"/>
      <c r="CR19" s="143"/>
      <c r="CS19" s="166"/>
    </row>
    <row r="20" spans="1:102" x14ac:dyDescent="0.3">
      <c r="A20" s="141" t="s">
        <v>134</v>
      </c>
      <c r="B20" s="134">
        <v>1</v>
      </c>
      <c r="C20" s="143"/>
      <c r="D20" s="143"/>
      <c r="E20" s="143"/>
      <c r="F20" s="143"/>
      <c r="G20" s="143"/>
      <c r="H20" s="143"/>
      <c r="I20" s="143"/>
      <c r="J20" s="143"/>
      <c r="K20" s="143"/>
      <c r="L20" s="143"/>
      <c r="M20" s="166"/>
      <c r="N20" s="143"/>
      <c r="O20" s="143"/>
      <c r="P20" s="143"/>
      <c r="Q20" s="143"/>
      <c r="R20" s="134"/>
      <c r="S20" s="143"/>
      <c r="T20" s="143"/>
      <c r="U20" s="143"/>
      <c r="V20" s="143"/>
      <c r="W20" s="143"/>
      <c r="X20" s="134"/>
      <c r="Y20" s="166"/>
      <c r="Z20" s="143"/>
      <c r="AA20" s="134">
        <v>-1</v>
      </c>
      <c r="AB20" s="143"/>
      <c r="AC20" s="143"/>
      <c r="AD20" s="134">
        <v>-1</v>
      </c>
      <c r="AE20" s="143"/>
      <c r="AF20" s="143"/>
      <c r="AG20" s="143"/>
      <c r="AH20" s="143"/>
      <c r="AI20" s="143"/>
      <c r="AJ20" s="143"/>
      <c r="AK20" s="166"/>
      <c r="AL20" s="143"/>
      <c r="AM20" s="143"/>
      <c r="AN20" s="143"/>
      <c r="AO20" s="143"/>
      <c r="AP20" s="143"/>
      <c r="AQ20" s="143"/>
      <c r="AR20" s="143"/>
      <c r="AS20" s="134">
        <v>-1</v>
      </c>
      <c r="AT20" s="143"/>
      <c r="AU20" s="143"/>
      <c r="AV20" s="143"/>
      <c r="AW20" s="166"/>
      <c r="AX20" s="143"/>
      <c r="AY20" s="143"/>
      <c r="AZ20" s="143"/>
      <c r="BA20" s="143"/>
      <c r="BB20" s="143"/>
      <c r="BC20" s="143"/>
      <c r="BD20" s="143"/>
      <c r="BE20" s="134">
        <v>1</v>
      </c>
      <c r="BF20" s="143"/>
      <c r="BG20" s="143"/>
      <c r="BH20" s="143"/>
      <c r="BI20" s="166"/>
      <c r="BJ20" s="134">
        <v>-1</v>
      </c>
      <c r="BK20" s="143"/>
      <c r="BL20" s="143"/>
      <c r="BM20" s="143"/>
      <c r="BN20" s="143"/>
      <c r="BO20" s="143"/>
      <c r="BP20" s="143"/>
      <c r="BQ20" s="143"/>
      <c r="BR20" s="134">
        <v>-1</v>
      </c>
      <c r="BS20" s="143"/>
      <c r="BT20" s="143"/>
      <c r="BU20" s="166"/>
      <c r="BV20" s="143"/>
      <c r="BW20" s="143"/>
      <c r="BX20" s="143"/>
      <c r="BY20" s="143"/>
      <c r="BZ20" s="143"/>
      <c r="CA20" s="143"/>
      <c r="CB20" s="143"/>
      <c r="CC20" s="143"/>
      <c r="CD20" s="143"/>
      <c r="CE20" s="143"/>
      <c r="CF20" s="143"/>
      <c r="CG20" s="166"/>
      <c r="CH20" s="143"/>
      <c r="CI20" s="143"/>
      <c r="CJ20" s="143"/>
      <c r="CK20" s="143"/>
      <c r="CL20" s="143"/>
      <c r="CM20" s="143"/>
      <c r="CN20" s="143"/>
      <c r="CO20" s="143"/>
      <c r="CP20" s="143"/>
      <c r="CQ20" s="143"/>
      <c r="CR20" s="143"/>
      <c r="CS20" s="166">
        <v>0</v>
      </c>
      <c r="CW20" s="4">
        <v>1</v>
      </c>
    </row>
    <row r="21" spans="1:102" x14ac:dyDescent="0.3">
      <c r="A21" s="141" t="s">
        <v>148</v>
      </c>
      <c r="B21" s="143"/>
      <c r="C21" s="143"/>
      <c r="D21" s="143"/>
      <c r="E21" s="143"/>
      <c r="F21" s="143"/>
      <c r="G21" s="143"/>
      <c r="H21" s="143"/>
      <c r="I21" s="143"/>
      <c r="J21" s="143"/>
      <c r="K21" s="143"/>
      <c r="L21" s="143"/>
      <c r="M21" s="166"/>
      <c r="N21" s="143"/>
      <c r="O21" s="143"/>
      <c r="P21" s="143"/>
      <c r="Q21" s="143"/>
      <c r="R21" s="143"/>
      <c r="S21" s="143"/>
      <c r="T21" s="143"/>
      <c r="U21" s="143"/>
      <c r="V21" s="143"/>
      <c r="W21" s="143"/>
      <c r="X21" s="143"/>
      <c r="Y21" s="166"/>
      <c r="Z21" s="143"/>
      <c r="AA21" s="143"/>
      <c r="AB21" s="143"/>
      <c r="AC21" s="143"/>
      <c r="AD21" s="143"/>
      <c r="AE21" s="143"/>
      <c r="AF21" s="143"/>
      <c r="AG21" s="143"/>
      <c r="AH21" s="134">
        <v>-1</v>
      </c>
      <c r="AI21" s="143"/>
      <c r="AJ21" s="143"/>
      <c r="AK21" s="166"/>
      <c r="AL21" s="143"/>
      <c r="AM21" s="143"/>
      <c r="AN21" s="143"/>
      <c r="AO21" s="143"/>
      <c r="AP21" s="143"/>
      <c r="AQ21" s="143"/>
      <c r="AR21" s="143"/>
      <c r="AS21" s="143"/>
      <c r="AT21" s="143"/>
      <c r="AU21" s="143"/>
      <c r="AV21" s="143"/>
      <c r="AW21" s="166"/>
      <c r="AX21" s="143"/>
      <c r="AY21" s="143"/>
      <c r="AZ21" s="143"/>
      <c r="BA21" s="143"/>
      <c r="BB21" s="143"/>
      <c r="BC21" s="143"/>
      <c r="BD21" s="143"/>
      <c r="BE21" s="143"/>
      <c r="BF21" s="143"/>
      <c r="BG21" s="143"/>
      <c r="BH21" s="143"/>
      <c r="BI21" s="166"/>
      <c r="BJ21" s="143">
        <v>-1</v>
      </c>
      <c r="BK21" s="143">
        <v>-1</v>
      </c>
      <c r="BL21" s="143"/>
      <c r="BM21" s="143"/>
      <c r="BN21" s="143"/>
      <c r="BO21" s="143">
        <v>1</v>
      </c>
      <c r="BP21" s="143"/>
      <c r="BQ21" s="143"/>
      <c r="BR21" s="143"/>
      <c r="BS21" s="143"/>
      <c r="BT21" s="143"/>
      <c r="BU21" s="166"/>
      <c r="BV21" s="143"/>
      <c r="BW21" s="143"/>
      <c r="BX21" s="143"/>
      <c r="BY21" s="143"/>
      <c r="BZ21" s="143"/>
      <c r="CA21" s="143"/>
      <c r="CB21" s="143"/>
      <c r="CC21" s="143"/>
      <c r="CD21" s="143"/>
      <c r="CE21" s="143"/>
      <c r="CF21" s="143"/>
      <c r="CG21" s="166"/>
      <c r="CH21" s="143"/>
      <c r="CI21" s="143"/>
      <c r="CJ21" s="143"/>
      <c r="CK21" s="143"/>
      <c r="CL21" s="143"/>
      <c r="CM21" s="143"/>
      <c r="CN21" s="143"/>
      <c r="CO21" s="143"/>
      <c r="CP21" s="143"/>
      <c r="CQ21" s="143"/>
      <c r="CR21" s="143"/>
      <c r="CS21" s="166">
        <v>0</v>
      </c>
      <c r="CX21" s="4">
        <v>0</v>
      </c>
    </row>
    <row r="24" spans="1:102" x14ac:dyDescent="0.3">
      <c r="B24" s="157" t="s">
        <v>397</v>
      </c>
      <c r="C24" s="158"/>
      <c r="D24" s="158"/>
      <c r="E24" s="158"/>
    </row>
    <row r="25" spans="1:102" x14ac:dyDescent="0.3">
      <c r="A25" s="118" t="s">
        <v>398</v>
      </c>
      <c r="B25" t="s">
        <v>408</v>
      </c>
    </row>
    <row r="26" spans="1:102" x14ac:dyDescent="0.3">
      <c r="A26" s="118" t="s">
        <v>409</v>
      </c>
      <c r="B26" s="7" t="s">
        <v>410</v>
      </c>
    </row>
    <row r="38" spans="4:13" x14ac:dyDescent="0.3">
      <c r="H38" s="4"/>
    </row>
    <row r="39" spans="4:13" x14ac:dyDescent="0.3">
      <c r="H39" s="4"/>
      <c r="M39" s="7"/>
    </row>
    <row r="42" spans="4:13" x14ac:dyDescent="0.3">
      <c r="D42" s="4"/>
    </row>
    <row r="43" spans="4:13" x14ac:dyDescent="0.3">
      <c r="E43" s="4"/>
    </row>
    <row r="44" spans="4:13" x14ac:dyDescent="0.3">
      <c r="D44" s="4"/>
      <c r="F44" s="4"/>
    </row>
    <row r="46" spans="4:13" x14ac:dyDescent="0.3">
      <c r="F46" s="4"/>
    </row>
    <row r="50" spans="1:97" x14ac:dyDescent="0.3">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row>
    <row r="51" spans="1:97"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row>
    <row r="52" spans="1:97"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row>
    <row r="53" spans="1:97"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row>
    <row r="54" spans="1:97"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row>
    <row r="55" spans="1:97"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row>
    <row r="56" spans="1:97"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row>
    <row r="57" spans="1:97"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row>
    <row r="58" spans="1:97"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row>
    <row r="59" spans="1:97"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row>
    <row r="60" spans="1:97"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row>
    <row r="61" spans="1:97"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row>
    <row r="62" spans="1:97"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row>
    <row r="63" spans="1:97"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row>
    <row r="64" spans="1:97"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row>
    <row r="65" spans="1:97"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row>
    <row r="66" spans="1:97"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row>
    <row r="67" spans="1:97"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row>
    <row r="68" spans="1:97"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row>
    <row r="69" spans="1:97"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row>
    <row r="70" spans="1:97"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row>
    <row r="73" spans="1:97"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row>
    <row r="74" spans="1:97" x14ac:dyDescent="0.3">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row>
    <row r="75" spans="1:97" x14ac:dyDescent="0.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row>
    <row r="76" spans="1:97" x14ac:dyDescent="0.3">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row>
    <row r="77" spans="1:97" x14ac:dyDescent="0.3">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row>
    <row r="78" spans="1:97" x14ac:dyDescent="0.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row>
    <row r="79" spans="1:97" x14ac:dyDescent="0.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row>
    <row r="80" spans="1:97" x14ac:dyDescent="0.3">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row>
    <row r="81" spans="1:97" x14ac:dyDescent="0.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row>
    <row r="82" spans="1:97" x14ac:dyDescent="0.3">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row>
    <row r="83" spans="1:97" x14ac:dyDescent="0.3">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row>
    <row r="84" spans="1:97" x14ac:dyDescent="0.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row>
    <row r="85" spans="1:97" x14ac:dyDescent="0.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row>
    <row r="86" spans="1:97" x14ac:dyDescent="0.3">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row>
    <row r="87" spans="1:97" x14ac:dyDescent="0.3">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row>
    <row r="88" spans="1:97" x14ac:dyDescent="0.3">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row>
    <row r="89" spans="1:97" x14ac:dyDescent="0.3">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row>
    <row r="90" spans="1:97" x14ac:dyDescent="0.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row>
    <row r="91" spans="1:97" x14ac:dyDescent="0.3">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row>
    <row r="92" spans="1:97" x14ac:dyDescent="0.3">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row>
    <row r="93" spans="1:97"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row>
    <row r="94" spans="1:97" x14ac:dyDescent="0.3">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row>
    <row r="95" spans="1:97" x14ac:dyDescent="0.3">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row>
    <row r="96" spans="1:97" x14ac:dyDescent="0.3">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row>
    <row r="97" spans="2:97" x14ac:dyDescent="0.3">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row>
    <row r="98" spans="2:97" x14ac:dyDescent="0.3">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row>
    <row r="99" spans="2:97" x14ac:dyDescent="0.3">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row>
    <row r="100" spans="2:97" x14ac:dyDescent="0.3">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row>
    <row r="101" spans="2:97" x14ac:dyDescent="0.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row>
    <row r="102" spans="2:97" x14ac:dyDescent="0.3">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row>
    <row r="103" spans="2:97" x14ac:dyDescent="0.3">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row>
    <row r="104" spans="2:97" x14ac:dyDescent="0.3">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row>
    <row r="105" spans="2:97" x14ac:dyDescent="0.3">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row>
    <row r="106" spans="2:97" x14ac:dyDescent="0.3">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row>
    <row r="107" spans="2:97" x14ac:dyDescent="0.3">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row>
    <row r="108" spans="2:97" x14ac:dyDescent="0.3">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row>
    <row r="109" spans="2:97" x14ac:dyDescent="0.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row>
    <row r="110" spans="2:97" x14ac:dyDescent="0.3">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row>
    <row r="111" spans="2:97" x14ac:dyDescent="0.3">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row>
    <row r="112" spans="2:97" x14ac:dyDescent="0.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row>
    <row r="114" spans="1:103" x14ac:dyDescent="0.3">
      <c r="A114" s="15"/>
      <c r="B114" s="15"/>
      <c r="C114" s="15"/>
      <c r="D114" s="15"/>
      <c r="E114" s="15"/>
      <c r="F114" s="15"/>
      <c r="G114" s="15"/>
      <c r="H114" s="15"/>
      <c r="I114" s="15"/>
      <c r="J114" s="15"/>
      <c r="K114" s="15"/>
      <c r="L114" s="15"/>
      <c r="M114" s="167"/>
      <c r="N114" s="15"/>
      <c r="O114" s="15"/>
      <c r="P114" s="15"/>
      <c r="Q114" s="15"/>
      <c r="R114" s="15"/>
      <c r="S114" s="15"/>
      <c r="T114" s="15"/>
      <c r="U114" s="15"/>
      <c r="V114" s="15"/>
      <c r="W114" s="15"/>
      <c r="X114" s="15"/>
      <c r="Y114" s="167"/>
      <c r="Z114" s="15"/>
      <c r="AA114" s="15"/>
      <c r="AB114" s="15"/>
      <c r="AC114" s="15"/>
      <c r="AD114" s="15"/>
      <c r="AE114" s="15"/>
      <c r="AF114" s="15"/>
      <c r="AG114" s="15"/>
      <c r="AH114" s="15"/>
      <c r="AI114" s="15"/>
      <c r="AJ114" s="15"/>
      <c r="AK114" s="167"/>
      <c r="AL114" s="15"/>
      <c r="AM114" s="15"/>
      <c r="AN114" s="15"/>
      <c r="AO114" s="15"/>
      <c r="AP114" s="15"/>
      <c r="AQ114" s="15"/>
      <c r="AR114" s="15"/>
      <c r="AS114" s="15"/>
      <c r="AT114" s="15"/>
      <c r="AU114" s="15"/>
      <c r="AV114" s="15"/>
      <c r="AW114" s="167"/>
      <c r="AX114" s="15"/>
      <c r="AY114" s="15"/>
      <c r="AZ114" s="15"/>
      <c r="BA114" s="15"/>
      <c r="BB114" s="15"/>
      <c r="BC114" s="15"/>
      <c r="BD114" s="15"/>
      <c r="BE114" s="15"/>
      <c r="BF114" s="15"/>
      <c r="BG114" s="15"/>
      <c r="BH114" s="15"/>
      <c r="BI114" s="167"/>
      <c r="BJ114" s="15"/>
      <c r="BK114" s="15"/>
      <c r="BL114" s="15"/>
      <c r="BM114" s="15"/>
      <c r="BN114" s="15"/>
      <c r="BO114" s="15"/>
      <c r="BP114" s="15"/>
      <c r="BQ114" s="15"/>
      <c r="BR114" s="15"/>
      <c r="BS114" s="15"/>
      <c r="BT114" s="15"/>
      <c r="BU114" s="167"/>
      <c r="BV114" s="15"/>
      <c r="BW114" s="15"/>
      <c r="BX114" s="15"/>
      <c r="BY114" s="15"/>
      <c r="BZ114" s="15"/>
      <c r="CA114" s="15"/>
      <c r="CB114" s="15"/>
      <c r="CC114" s="15"/>
      <c r="CD114" s="15"/>
      <c r="CE114" s="15"/>
      <c r="CF114" s="15"/>
      <c r="CG114" s="167"/>
      <c r="CH114" s="15"/>
      <c r="CI114" s="15"/>
      <c r="CJ114" s="15"/>
      <c r="CK114" s="15"/>
      <c r="CL114" s="15"/>
      <c r="CM114" s="15"/>
      <c r="CN114" s="15"/>
      <c r="CO114" s="15"/>
      <c r="CP114" s="15"/>
      <c r="CQ114" s="15"/>
      <c r="CR114" s="15"/>
      <c r="CS114" s="167"/>
      <c r="CT114" s="167"/>
      <c r="CU114" s="167"/>
      <c r="CV114" s="167"/>
      <c r="CW114" s="15"/>
      <c r="CX114" s="15"/>
      <c r="CY114" s="15"/>
    </row>
    <row r="115" spans="1:103" x14ac:dyDescent="0.3">
      <c r="A115" s="110"/>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Y115" s="4"/>
    </row>
    <row r="116" spans="1:103" x14ac:dyDescent="0.3">
      <c r="A116" s="2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Y116" s="4"/>
    </row>
    <row r="117" spans="1:103" x14ac:dyDescent="0.3">
      <c r="A117" s="2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Y117" s="4"/>
    </row>
    <row r="118" spans="1:103" x14ac:dyDescent="0.3">
      <c r="A118" s="55"/>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Y118" s="4"/>
    </row>
    <row r="119" spans="1:103" x14ac:dyDescent="0.3">
      <c r="A119" s="2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Y119" s="4"/>
    </row>
    <row r="120" spans="1:103" x14ac:dyDescent="0.3">
      <c r="A120" s="55"/>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W120" s="4"/>
      <c r="CY120" s="4"/>
    </row>
    <row r="121" spans="1:103" x14ac:dyDescent="0.3">
      <c r="A121" s="110"/>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Y121" s="4"/>
    </row>
    <row r="122" spans="1:103" x14ac:dyDescent="0.3">
      <c r="A122" s="110"/>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Y122" s="4"/>
    </row>
    <row r="123" spans="1:103" x14ac:dyDescent="0.3">
      <c r="A123" s="110"/>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Y123" s="4"/>
    </row>
    <row r="124" spans="1:103" x14ac:dyDescent="0.3">
      <c r="A124" s="110"/>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Y124" s="4"/>
    </row>
    <row r="125" spans="1:103" x14ac:dyDescent="0.3">
      <c r="A125" s="2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Y125" s="4"/>
    </row>
    <row r="126" spans="1:103" x14ac:dyDescent="0.3">
      <c r="A126" s="2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Y126" s="4"/>
    </row>
    <row r="127" spans="1:103" x14ac:dyDescent="0.3">
      <c r="A127" s="2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Y127" s="4"/>
    </row>
    <row r="128" spans="1:103" x14ac:dyDescent="0.3">
      <c r="A128" s="110"/>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Y128" s="4"/>
    </row>
    <row r="129" spans="1:107" x14ac:dyDescent="0.3">
      <c r="A129" s="110"/>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V129" s="4"/>
      <c r="CY129" s="4"/>
    </row>
    <row r="130" spans="1:107" x14ac:dyDescent="0.3">
      <c r="A130" s="110"/>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W130" s="4"/>
      <c r="CY130" s="4"/>
    </row>
    <row r="131" spans="1:107" x14ac:dyDescent="0.3">
      <c r="A131" s="110"/>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Y131" s="4"/>
    </row>
    <row r="132" spans="1:107" x14ac:dyDescent="0.3">
      <c r="A132" s="2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Y132" s="4"/>
    </row>
    <row r="133" spans="1:107" x14ac:dyDescent="0.3">
      <c r="A133" s="168"/>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X133" s="4"/>
      <c r="CY133" s="4"/>
    </row>
    <row r="134" spans="1:107" x14ac:dyDescent="0.3">
      <c r="A134" s="110"/>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Y134" s="4"/>
    </row>
    <row r="137" spans="1:107" x14ac:dyDescent="0.3">
      <c r="A137" s="15"/>
      <c r="B137" s="15"/>
      <c r="C137" s="15"/>
      <c r="D137" s="15"/>
      <c r="E137" s="15"/>
      <c r="F137" s="15"/>
      <c r="G137" s="15"/>
      <c r="H137" s="15"/>
      <c r="I137" s="15"/>
      <c r="J137" s="15"/>
      <c r="K137" s="15"/>
      <c r="L137" s="15"/>
      <c r="M137" s="167"/>
      <c r="N137" s="15"/>
      <c r="O137" s="15"/>
      <c r="P137" s="15"/>
      <c r="Q137" s="15"/>
      <c r="R137" s="15"/>
      <c r="S137" s="15"/>
      <c r="T137" s="15"/>
      <c r="U137" s="15"/>
      <c r="V137" s="15"/>
      <c r="W137" s="15"/>
      <c r="X137" s="15"/>
      <c r="Y137" s="167"/>
      <c r="Z137" s="15"/>
      <c r="AA137" s="15"/>
      <c r="AB137" s="15"/>
      <c r="AC137" s="15"/>
      <c r="AD137" s="15"/>
      <c r="AE137" s="15"/>
      <c r="AF137" s="15"/>
      <c r="AG137" s="15"/>
      <c r="AH137" s="15"/>
      <c r="AI137" s="15"/>
      <c r="AJ137" s="15"/>
      <c r="AK137" s="167"/>
      <c r="AL137" s="15"/>
      <c r="AM137" s="15"/>
      <c r="AN137" s="15"/>
      <c r="AO137" s="15"/>
      <c r="AP137" s="15"/>
      <c r="AQ137" s="15"/>
      <c r="AR137" s="15"/>
      <c r="AS137" s="15"/>
      <c r="AT137" s="15"/>
      <c r="AU137" s="15"/>
      <c r="AV137" s="15"/>
      <c r="AW137" s="167"/>
      <c r="AX137" s="15"/>
      <c r="AY137" s="15"/>
      <c r="AZ137" s="15"/>
      <c r="BA137" s="15"/>
      <c r="BB137" s="15"/>
      <c r="BC137" s="15"/>
      <c r="BD137" s="15"/>
      <c r="BE137" s="15"/>
      <c r="BF137" s="15"/>
      <c r="BG137" s="15"/>
      <c r="BH137" s="15"/>
      <c r="BI137" s="167"/>
      <c r="BJ137" s="15"/>
      <c r="BK137" s="15"/>
      <c r="BL137" s="15"/>
      <c r="BM137" s="15"/>
      <c r="BN137" s="15"/>
      <c r="BO137" s="15"/>
      <c r="BP137" s="15"/>
      <c r="BQ137" s="15"/>
      <c r="BR137" s="15"/>
      <c r="BS137" s="15"/>
      <c r="BT137" s="15"/>
      <c r="BU137" s="167"/>
      <c r="BV137" s="15"/>
      <c r="BW137" s="15"/>
      <c r="BX137" s="15"/>
      <c r="BY137" s="15"/>
      <c r="BZ137" s="15"/>
      <c r="CA137" s="15"/>
      <c r="CB137" s="15"/>
      <c r="CC137" s="15"/>
      <c r="CD137" s="15"/>
      <c r="CE137" s="15"/>
      <c r="CF137" s="15"/>
      <c r="CG137" s="167"/>
      <c r="CH137" s="15"/>
      <c r="CI137" s="15"/>
      <c r="CJ137" s="15"/>
      <c r="CK137" s="15"/>
      <c r="CL137" s="15"/>
      <c r="CM137" s="15"/>
      <c r="CN137" s="15"/>
      <c r="CO137" s="15"/>
      <c r="CP137" s="15"/>
      <c r="CQ137" s="15"/>
      <c r="CR137" s="15"/>
      <c r="CS137" s="167"/>
      <c r="CT137" s="15"/>
      <c r="CU137" s="15"/>
      <c r="CV137" s="15"/>
      <c r="CW137" s="15"/>
      <c r="CX137" s="15"/>
      <c r="DC137" s="15" t="s">
        <v>407</v>
      </c>
    </row>
    <row r="138" spans="1:107" x14ac:dyDescent="0.3">
      <c r="A138" s="110"/>
      <c r="B138" s="4"/>
      <c r="C138" s="4"/>
      <c r="D138" s="26"/>
      <c r="E138" s="4"/>
      <c r="F138" s="4"/>
      <c r="G138" s="4"/>
      <c r="H138" s="4"/>
      <c r="I138" s="4"/>
      <c r="J138" s="4"/>
      <c r="K138" s="4"/>
      <c r="L138" s="4"/>
      <c r="M138" s="27"/>
      <c r="N138" s="4"/>
      <c r="O138" s="4"/>
      <c r="P138" s="4"/>
      <c r="Q138" s="26"/>
      <c r="R138" s="4"/>
      <c r="S138" s="4"/>
      <c r="T138" s="4"/>
      <c r="U138" s="4"/>
      <c r="V138" s="4"/>
      <c r="W138" s="4"/>
      <c r="X138" s="4"/>
      <c r="Y138" s="27"/>
      <c r="Z138" s="4"/>
      <c r="AA138" s="4"/>
      <c r="AB138" s="4"/>
      <c r="AC138" s="4"/>
      <c r="AD138" s="4"/>
      <c r="AE138" s="4"/>
      <c r="AF138" s="4"/>
      <c r="AG138" s="26"/>
      <c r="AH138" s="4"/>
      <c r="AI138" s="4"/>
      <c r="AJ138" s="4"/>
      <c r="AK138" s="27"/>
      <c r="AL138" s="4"/>
      <c r="AM138" s="4"/>
      <c r="AN138" s="4"/>
      <c r="AO138" s="4"/>
      <c r="AP138" s="4"/>
      <c r="AQ138" s="4"/>
      <c r="AR138" s="4"/>
      <c r="AS138" s="4"/>
      <c r="AT138" s="4"/>
      <c r="AU138" s="4"/>
      <c r="AV138" s="4"/>
      <c r="AW138" s="27"/>
      <c r="AX138" s="4"/>
      <c r="AY138" s="4"/>
      <c r="AZ138" s="4"/>
      <c r="BA138" s="4"/>
      <c r="BB138" s="4"/>
      <c r="BC138" s="4"/>
      <c r="BD138" s="4"/>
      <c r="BE138" s="4"/>
      <c r="BF138" s="4"/>
      <c r="BG138" s="4"/>
      <c r="BH138" s="4"/>
      <c r="BI138" s="27"/>
      <c r="BJ138" s="4"/>
      <c r="BK138" s="26"/>
      <c r="BL138" s="4"/>
      <c r="BM138" s="4"/>
      <c r="BN138" s="4"/>
      <c r="BO138" s="4"/>
      <c r="BP138" s="4"/>
      <c r="BQ138" s="4"/>
      <c r="BR138" s="4"/>
      <c r="BS138" s="4"/>
      <c r="BT138" s="4"/>
      <c r="BU138" s="27"/>
      <c r="BV138" s="4"/>
      <c r="BW138" s="4"/>
      <c r="BX138" s="4"/>
      <c r="BY138" s="4"/>
      <c r="BZ138" s="4"/>
      <c r="CA138" s="4"/>
      <c r="CB138" s="4"/>
      <c r="CC138" s="4"/>
      <c r="CD138" s="4"/>
      <c r="CE138" s="4"/>
      <c r="CF138" s="4"/>
      <c r="CG138" s="27"/>
      <c r="CH138" s="4"/>
      <c r="CI138" s="4"/>
      <c r="CJ138" s="4"/>
      <c r="CK138" s="4"/>
      <c r="CL138" s="4"/>
      <c r="CM138" s="4"/>
      <c r="CN138" s="4"/>
      <c r="CO138" s="4"/>
      <c r="CP138" s="4"/>
      <c r="CQ138" s="4"/>
      <c r="CR138" s="4"/>
      <c r="CS138" s="27"/>
    </row>
    <row r="139" spans="1:107" x14ac:dyDescent="0.3">
      <c r="A139" s="168"/>
      <c r="B139" s="4"/>
      <c r="C139" s="4"/>
      <c r="D139" s="4"/>
      <c r="E139" s="4"/>
      <c r="F139" s="4"/>
      <c r="G139" s="4"/>
      <c r="H139" s="4"/>
      <c r="I139" s="4"/>
      <c r="J139" s="4"/>
      <c r="K139" s="4"/>
      <c r="L139" s="4"/>
      <c r="M139" s="27"/>
      <c r="N139" s="4"/>
      <c r="O139" s="4"/>
      <c r="P139" s="4"/>
      <c r="Q139" s="4"/>
      <c r="R139" s="4"/>
      <c r="S139" s="26"/>
      <c r="T139" s="4"/>
      <c r="U139" s="4"/>
      <c r="V139" s="4"/>
      <c r="W139" s="26"/>
      <c r="X139" s="4"/>
      <c r="Y139" s="27"/>
      <c r="Z139" s="26"/>
      <c r="AA139" s="26"/>
      <c r="AB139" s="4"/>
      <c r="AC139" s="4"/>
      <c r="AD139" s="4"/>
      <c r="AE139" s="4"/>
      <c r="AF139" s="4"/>
      <c r="AG139" s="26"/>
      <c r="AH139" s="4"/>
      <c r="AI139" s="4"/>
      <c r="AJ139" s="4"/>
      <c r="AK139" s="27"/>
      <c r="AL139" s="4"/>
      <c r="AM139" s="4"/>
      <c r="AN139" s="4"/>
      <c r="AO139" s="4"/>
      <c r="AP139" s="4"/>
      <c r="AQ139" s="4"/>
      <c r="AR139" s="4"/>
      <c r="AS139" s="4"/>
      <c r="AT139" s="4"/>
      <c r="AU139" s="4"/>
      <c r="AV139" s="4"/>
      <c r="AW139" s="27"/>
      <c r="AX139" s="4"/>
      <c r="AY139" s="4"/>
      <c r="AZ139" s="4"/>
      <c r="BA139" s="4"/>
      <c r="BB139" s="4"/>
      <c r="BC139" s="4"/>
      <c r="BD139" s="4"/>
      <c r="BE139" s="26"/>
      <c r="BF139" s="4"/>
      <c r="BG139" s="4"/>
      <c r="BH139" s="4"/>
      <c r="BI139" s="27"/>
      <c r="BJ139" s="4"/>
      <c r="BK139" s="4"/>
      <c r="BL139" s="4"/>
      <c r="BM139" s="4"/>
      <c r="BN139" s="4"/>
      <c r="BO139" s="4"/>
      <c r="BP139" s="4"/>
      <c r="BQ139" s="4"/>
      <c r="BR139" s="26"/>
      <c r="BS139" s="4"/>
      <c r="BT139" s="4"/>
      <c r="BU139" s="27"/>
      <c r="BV139" s="4"/>
      <c r="BW139" s="4"/>
      <c r="BX139" s="4"/>
      <c r="BY139" s="4"/>
      <c r="BZ139" s="4"/>
      <c r="CA139" s="4"/>
      <c r="CB139" s="4"/>
      <c r="CC139" s="4"/>
      <c r="CD139" s="4"/>
      <c r="CE139" s="4"/>
      <c r="CF139" s="4"/>
      <c r="CG139" s="27"/>
      <c r="CH139" s="4"/>
      <c r="CI139" s="4"/>
      <c r="CJ139" s="4"/>
      <c r="CK139" s="4"/>
      <c r="CL139" s="4"/>
      <c r="CM139" s="4"/>
      <c r="CN139" s="4"/>
      <c r="CO139" s="4"/>
      <c r="CP139" s="4"/>
      <c r="CQ139" s="4"/>
      <c r="CR139" s="4"/>
      <c r="CS139" s="27"/>
    </row>
    <row r="140" spans="1:107" x14ac:dyDescent="0.3">
      <c r="A140" s="169"/>
      <c r="B140" s="26"/>
      <c r="C140" s="4"/>
      <c r="D140" s="4"/>
      <c r="E140" s="4"/>
      <c r="F140" s="4"/>
      <c r="G140" s="4"/>
      <c r="H140" s="4"/>
      <c r="I140" s="4"/>
      <c r="J140" s="4"/>
      <c r="K140" s="4"/>
      <c r="L140" s="4"/>
      <c r="M140" s="27"/>
      <c r="N140" s="4"/>
      <c r="O140" s="26"/>
      <c r="P140" s="4"/>
      <c r="Q140" s="4"/>
      <c r="R140" s="4"/>
      <c r="S140" s="4"/>
      <c r="T140" s="4"/>
      <c r="U140" s="4"/>
      <c r="V140" s="4"/>
      <c r="W140" s="4"/>
      <c r="X140" s="4"/>
      <c r="Y140" s="27"/>
      <c r="Z140" s="4"/>
      <c r="AA140" s="4"/>
      <c r="AB140" s="4"/>
      <c r="AC140" s="4"/>
      <c r="AD140" s="4"/>
      <c r="AE140" s="26"/>
      <c r="AF140" s="4"/>
      <c r="AG140" s="4"/>
      <c r="AH140" s="4"/>
      <c r="AI140" s="4"/>
      <c r="AJ140" s="4"/>
      <c r="AK140" s="27"/>
      <c r="AL140" s="4"/>
      <c r="AM140" s="4"/>
      <c r="AN140" s="4"/>
      <c r="AO140" s="4"/>
      <c r="AP140" s="4"/>
      <c r="AQ140" s="4"/>
      <c r="AR140" s="4"/>
      <c r="AS140" s="4"/>
      <c r="AT140" s="4"/>
      <c r="AU140" s="4"/>
      <c r="AV140" s="4"/>
      <c r="AW140" s="27"/>
      <c r="AX140" s="4"/>
      <c r="AY140" s="4"/>
      <c r="AZ140" s="4"/>
      <c r="BA140" s="4"/>
      <c r="BB140" s="4"/>
      <c r="BC140" s="4"/>
      <c r="BD140" s="4"/>
      <c r="BE140" s="4"/>
      <c r="BF140" s="4"/>
      <c r="BG140" s="4"/>
      <c r="BH140" s="4"/>
      <c r="BI140" s="27"/>
      <c r="BJ140" s="4"/>
      <c r="BK140" s="4"/>
      <c r="BL140" s="4"/>
      <c r="BM140" s="4"/>
      <c r="BN140" s="4"/>
      <c r="BO140" s="4"/>
      <c r="BP140" s="4"/>
      <c r="BQ140" s="4"/>
      <c r="BR140" s="4"/>
      <c r="BS140" s="4"/>
      <c r="BT140" s="4"/>
      <c r="BU140" s="27"/>
      <c r="BV140" s="4"/>
      <c r="BW140" s="4"/>
      <c r="BX140" s="4"/>
      <c r="BY140" s="4"/>
      <c r="BZ140" s="4"/>
      <c r="CA140" s="4"/>
      <c r="CB140" s="4"/>
      <c r="CC140" s="4"/>
      <c r="CD140" s="4"/>
      <c r="CE140" s="4"/>
      <c r="CF140" s="4"/>
      <c r="CG140" s="27"/>
      <c r="CH140" s="4"/>
      <c r="CI140" s="4"/>
      <c r="CJ140" s="4"/>
      <c r="CK140" s="4"/>
      <c r="CL140" s="4"/>
      <c r="CM140" s="4"/>
      <c r="CN140" s="4"/>
      <c r="CO140" s="4"/>
      <c r="CP140" s="4"/>
      <c r="CQ140" s="4"/>
      <c r="CR140" s="4"/>
      <c r="CS140" s="27"/>
    </row>
    <row r="141" spans="1:107" x14ac:dyDescent="0.3">
      <c r="A141" s="110"/>
      <c r="B141" s="4"/>
      <c r="C141" s="4"/>
      <c r="D141" s="4"/>
      <c r="E141" s="4"/>
      <c r="F141" s="4"/>
      <c r="G141" s="4"/>
      <c r="H141" s="4"/>
      <c r="I141" s="4"/>
      <c r="J141" s="4"/>
      <c r="K141" s="4"/>
      <c r="L141" s="4"/>
      <c r="M141" s="27"/>
      <c r="N141" s="4"/>
      <c r="O141" s="4"/>
      <c r="P141" s="4"/>
      <c r="Q141" s="4"/>
      <c r="R141" s="4"/>
      <c r="S141" s="4"/>
      <c r="T141" s="4"/>
      <c r="U141" s="4"/>
      <c r="V141" s="4"/>
      <c r="W141" s="4"/>
      <c r="X141" s="4"/>
      <c r="Y141" s="27"/>
      <c r="Z141" s="4"/>
      <c r="AA141" s="4"/>
      <c r="AB141" s="4"/>
      <c r="AC141" s="4"/>
      <c r="AD141" s="4"/>
      <c r="AE141" s="4"/>
      <c r="AF141" s="4"/>
      <c r="AG141" s="4"/>
      <c r="AH141" s="4"/>
      <c r="AI141" s="4"/>
      <c r="AJ141" s="4"/>
      <c r="AK141" s="27"/>
      <c r="AL141" s="4"/>
      <c r="AM141" s="4"/>
      <c r="AN141" s="4"/>
      <c r="AO141" s="4"/>
      <c r="AP141" s="4"/>
      <c r="AQ141" s="4"/>
      <c r="AR141" s="4"/>
      <c r="AS141" s="4"/>
      <c r="AT141" s="4"/>
      <c r="AU141" s="4"/>
      <c r="AV141" s="4"/>
      <c r="AW141" s="27"/>
      <c r="AX141" s="4"/>
      <c r="AY141" s="4"/>
      <c r="AZ141" s="4"/>
      <c r="BA141" s="4"/>
      <c r="BB141" s="4"/>
      <c r="BC141" s="4"/>
      <c r="BD141" s="4"/>
      <c r="BE141" s="4"/>
      <c r="BF141" s="4"/>
      <c r="BG141" s="4"/>
      <c r="BH141" s="4"/>
      <c r="BI141" s="27"/>
      <c r="BJ141" s="4"/>
      <c r="BK141" s="4"/>
      <c r="BL141" s="4"/>
      <c r="BM141" s="4"/>
      <c r="BN141" s="4"/>
      <c r="BO141" s="4"/>
      <c r="BP141" s="4"/>
      <c r="BQ141" s="4"/>
      <c r="BR141" s="4"/>
      <c r="BS141" s="4"/>
      <c r="BT141" s="4"/>
      <c r="BU141" s="27"/>
      <c r="BV141" s="4"/>
      <c r="BW141" s="4"/>
      <c r="BX141" s="4"/>
      <c r="BY141" s="4"/>
      <c r="BZ141" s="4"/>
      <c r="CA141" s="4"/>
      <c r="CB141" s="4"/>
      <c r="CC141" s="4"/>
      <c r="CD141" s="4"/>
      <c r="CE141" s="4"/>
      <c r="CF141" s="4"/>
      <c r="CG141" s="27"/>
      <c r="CH141" s="4"/>
      <c r="CI141" s="4"/>
      <c r="CJ141" s="4"/>
      <c r="CK141" s="4"/>
      <c r="CL141" s="4"/>
      <c r="CM141" s="4"/>
      <c r="CN141" s="4"/>
      <c r="CO141" s="4"/>
      <c r="CP141" s="4"/>
      <c r="CQ141" s="4"/>
      <c r="CR141" s="4"/>
      <c r="CS141" s="27"/>
      <c r="CT141" s="4"/>
      <c r="CU141" s="4"/>
    </row>
    <row r="142" spans="1:107" x14ac:dyDescent="0.3">
      <c r="A142" s="110"/>
      <c r="B142" s="4"/>
      <c r="C142" s="4"/>
      <c r="D142" s="26"/>
      <c r="E142" s="4"/>
      <c r="F142" s="4"/>
      <c r="G142" s="4"/>
      <c r="H142" s="4"/>
      <c r="I142" s="4"/>
      <c r="J142" s="4"/>
      <c r="K142" s="4"/>
      <c r="L142" s="4"/>
      <c r="M142" s="27"/>
      <c r="N142" s="4"/>
      <c r="O142" s="4"/>
      <c r="P142" s="4"/>
      <c r="Q142" s="4"/>
      <c r="R142" s="4"/>
      <c r="S142" s="4"/>
      <c r="T142" s="26"/>
      <c r="U142" s="4"/>
      <c r="V142" s="4"/>
      <c r="W142" s="26"/>
      <c r="X142" s="26"/>
      <c r="Y142" s="27"/>
      <c r="Z142" s="26"/>
      <c r="AA142" s="4"/>
      <c r="AB142" s="4"/>
      <c r="AC142" s="4"/>
      <c r="AD142" s="4"/>
      <c r="AE142" s="4"/>
      <c r="AF142" s="4"/>
      <c r="AG142" s="4"/>
      <c r="AH142" s="4"/>
      <c r="AI142" s="4"/>
      <c r="AJ142" s="26"/>
      <c r="AK142" s="27"/>
      <c r="AL142" s="4"/>
      <c r="AM142" s="26"/>
      <c r="AN142" s="4"/>
      <c r="AO142" s="4"/>
      <c r="AP142" s="4"/>
      <c r="AQ142" s="4"/>
      <c r="AR142" s="4"/>
      <c r="AS142" s="4"/>
      <c r="AT142" s="4"/>
      <c r="AU142" s="4"/>
      <c r="AV142" s="4"/>
      <c r="AW142" s="27"/>
      <c r="AX142" s="4"/>
      <c r="AY142" s="4"/>
      <c r="AZ142" s="4"/>
      <c r="BA142" s="4"/>
      <c r="BB142" s="4"/>
      <c r="BC142" s="4"/>
      <c r="BD142" s="4"/>
      <c r="BE142" s="26"/>
      <c r="BF142" s="4"/>
      <c r="BG142" s="4"/>
      <c r="BH142" s="4"/>
      <c r="BI142" s="27"/>
      <c r="BJ142" s="4"/>
      <c r="BK142" s="4"/>
      <c r="BL142" s="4"/>
      <c r="BM142" s="4"/>
      <c r="BN142" s="4"/>
      <c r="BO142" s="4"/>
      <c r="BP142" s="26"/>
      <c r="BQ142" s="4"/>
      <c r="BR142" s="26"/>
      <c r="BS142" s="4"/>
      <c r="BT142" s="4"/>
      <c r="BU142" s="27"/>
      <c r="BV142" s="4"/>
      <c r="BW142" s="4"/>
      <c r="BX142" s="4"/>
      <c r="BY142" s="4"/>
      <c r="BZ142" s="4"/>
      <c r="CA142" s="4"/>
      <c r="CB142" s="4"/>
      <c r="CC142" s="4"/>
      <c r="CD142" s="4"/>
      <c r="CE142" s="4"/>
      <c r="CF142" s="4"/>
      <c r="CG142" s="27"/>
      <c r="CH142" s="4"/>
      <c r="CI142" s="4"/>
      <c r="CJ142" s="4"/>
      <c r="CK142" s="4"/>
      <c r="CL142" s="4"/>
      <c r="CM142" s="26"/>
      <c r="CN142" s="4"/>
      <c r="CO142" s="4"/>
      <c r="CP142" s="4"/>
      <c r="CQ142" s="4"/>
      <c r="CR142" s="4"/>
      <c r="CS142" s="27"/>
    </row>
    <row r="143" spans="1:107" x14ac:dyDescent="0.3">
      <c r="A143" s="110"/>
      <c r="B143" s="4"/>
      <c r="C143" s="4"/>
      <c r="D143" s="4"/>
      <c r="E143" s="4"/>
      <c r="F143" s="4"/>
      <c r="G143" s="4"/>
      <c r="H143" s="4"/>
      <c r="I143" s="4"/>
      <c r="J143" s="4"/>
      <c r="K143" s="26"/>
      <c r="L143" s="4"/>
      <c r="M143" s="27"/>
      <c r="N143" s="4"/>
      <c r="O143" s="4"/>
      <c r="P143" s="4"/>
      <c r="Q143" s="4"/>
      <c r="R143" s="4"/>
      <c r="S143" s="4"/>
      <c r="T143" s="4"/>
      <c r="U143" s="4"/>
      <c r="V143" s="4"/>
      <c r="W143" s="4"/>
      <c r="X143" s="4"/>
      <c r="Y143" s="27"/>
      <c r="Z143" s="4"/>
      <c r="AA143" s="4"/>
      <c r="AB143" s="4"/>
      <c r="AC143" s="4"/>
      <c r="AD143" s="4"/>
      <c r="AE143" s="4"/>
      <c r="AF143" s="4"/>
      <c r="AG143" s="4"/>
      <c r="AH143" s="4"/>
      <c r="AI143" s="4"/>
      <c r="AJ143" s="4"/>
      <c r="AK143" s="27"/>
      <c r="AL143" s="4"/>
      <c r="AM143" s="4"/>
      <c r="AN143" s="4"/>
      <c r="AO143" s="4"/>
      <c r="AP143" s="4"/>
      <c r="AQ143" s="4"/>
      <c r="AR143" s="4"/>
      <c r="AS143" s="4"/>
      <c r="AT143" s="4"/>
      <c r="AU143" s="4"/>
      <c r="AV143" s="4"/>
      <c r="AW143" s="27"/>
      <c r="AX143" s="4"/>
      <c r="AY143" s="4"/>
      <c r="AZ143" s="4"/>
      <c r="BA143" s="4"/>
      <c r="BB143" s="4"/>
      <c r="BC143" s="4"/>
      <c r="BD143" s="4"/>
      <c r="BE143" s="4"/>
      <c r="BF143" s="4"/>
      <c r="BG143" s="4"/>
      <c r="BH143" s="4"/>
      <c r="BI143" s="27"/>
      <c r="BJ143" s="4"/>
      <c r="BK143" s="4"/>
      <c r="BL143" s="4"/>
      <c r="BM143" s="4"/>
      <c r="BN143" s="4"/>
      <c r="BO143" s="4"/>
      <c r="BP143" s="4"/>
      <c r="BQ143" s="4"/>
      <c r="BR143" s="4"/>
      <c r="BS143" s="4"/>
      <c r="BT143" s="4"/>
      <c r="BU143" s="27"/>
      <c r="BV143" s="4"/>
      <c r="BW143" s="4"/>
      <c r="BX143" s="4"/>
      <c r="BY143" s="4"/>
      <c r="BZ143" s="4"/>
      <c r="CA143" s="4"/>
      <c r="CB143" s="4"/>
      <c r="CC143" s="4"/>
      <c r="CD143" s="4"/>
      <c r="CE143" s="4"/>
      <c r="CF143" s="4"/>
      <c r="CG143" s="27"/>
      <c r="CH143" s="4"/>
      <c r="CI143" s="4"/>
      <c r="CJ143" s="4"/>
      <c r="CK143" s="4"/>
      <c r="CL143" s="4"/>
      <c r="CM143" s="4"/>
      <c r="CN143" s="4"/>
      <c r="CO143" s="4"/>
      <c r="CP143" s="4"/>
      <c r="CQ143" s="4"/>
      <c r="CR143" s="4"/>
      <c r="CS143" s="27"/>
      <c r="CV143" s="4"/>
    </row>
    <row r="144" spans="1:107" x14ac:dyDescent="0.3">
      <c r="A144" s="110"/>
      <c r="B144" s="4"/>
      <c r="C144" s="4"/>
      <c r="D144" s="4"/>
      <c r="E144" s="4"/>
      <c r="F144" s="4"/>
      <c r="G144" s="4"/>
      <c r="H144" s="4"/>
      <c r="I144" s="4"/>
      <c r="J144" s="4"/>
      <c r="K144" s="4"/>
      <c r="L144" s="4"/>
      <c r="M144" s="27"/>
      <c r="N144" s="4"/>
      <c r="O144" s="4"/>
      <c r="P144" s="4"/>
      <c r="Q144" s="4"/>
      <c r="R144" s="4"/>
      <c r="S144" s="4"/>
      <c r="T144" s="4"/>
      <c r="U144" s="4"/>
      <c r="V144" s="26"/>
      <c r="W144" s="4"/>
      <c r="X144" s="4"/>
      <c r="Y144" s="27"/>
      <c r="Z144" s="4"/>
      <c r="AA144" s="26"/>
      <c r="AB144" s="4"/>
      <c r="AC144" s="4"/>
      <c r="AD144" s="4"/>
      <c r="AE144" s="26"/>
      <c r="AF144" s="4"/>
      <c r="AG144" s="4"/>
      <c r="AH144" s="4"/>
      <c r="AI144" s="4"/>
      <c r="AJ144" s="4"/>
      <c r="AK144" s="27"/>
      <c r="AL144" s="4"/>
      <c r="AM144" s="4"/>
      <c r="AN144" s="4"/>
      <c r="AO144" s="4"/>
      <c r="AP144" s="4"/>
      <c r="AQ144" s="4"/>
      <c r="AR144" s="4"/>
      <c r="AS144" s="4"/>
      <c r="AT144" s="4"/>
      <c r="AU144" s="4"/>
      <c r="AV144" s="4"/>
      <c r="AW144" s="27"/>
      <c r="AX144" s="4"/>
      <c r="AY144" s="4"/>
      <c r="AZ144" s="4"/>
      <c r="BA144" s="4"/>
      <c r="BB144" s="4"/>
      <c r="BC144" s="4"/>
      <c r="BD144" s="4"/>
      <c r="BE144" s="4"/>
      <c r="BF144" s="4"/>
      <c r="BG144" s="4"/>
      <c r="BH144" s="4"/>
      <c r="BI144" s="27"/>
      <c r="BJ144" s="26"/>
      <c r="BK144" s="4"/>
      <c r="BL144" s="4"/>
      <c r="BM144" s="4"/>
      <c r="BN144" s="4"/>
      <c r="BO144" s="4"/>
      <c r="BP144" s="4"/>
      <c r="BQ144" s="4"/>
      <c r="BR144" s="26"/>
      <c r="BS144" s="4"/>
      <c r="BT144" s="4"/>
      <c r="BU144" s="27"/>
      <c r="BV144" s="4"/>
      <c r="BW144" s="4"/>
      <c r="BX144" s="4"/>
      <c r="BY144" s="4"/>
      <c r="BZ144" s="4"/>
      <c r="CA144" s="4"/>
      <c r="CB144" s="4"/>
      <c r="CC144" s="4"/>
      <c r="CD144" s="4"/>
      <c r="CE144" s="4"/>
      <c r="CF144" s="4"/>
      <c r="CG144" s="27"/>
      <c r="CH144" s="4"/>
      <c r="CI144" s="4"/>
      <c r="CJ144" s="4"/>
      <c r="CK144" s="4"/>
      <c r="CL144" s="4"/>
      <c r="CM144" s="4"/>
      <c r="CN144" s="4"/>
      <c r="CO144" s="4"/>
      <c r="CP144" s="4"/>
      <c r="CQ144" s="4"/>
      <c r="CR144" s="4"/>
      <c r="CS144" s="27"/>
    </row>
    <row r="145" spans="1:107" x14ac:dyDescent="0.3">
      <c r="A145" s="169"/>
      <c r="B145" s="4"/>
      <c r="C145" s="4"/>
      <c r="D145" s="26"/>
      <c r="E145" s="4"/>
      <c r="F145" s="4"/>
      <c r="G145" s="4"/>
      <c r="H145" s="4"/>
      <c r="I145" s="4"/>
      <c r="J145" s="26"/>
      <c r="K145" s="4"/>
      <c r="L145" s="4"/>
      <c r="M145" s="27"/>
      <c r="N145" s="4"/>
      <c r="O145" s="4"/>
      <c r="P145" s="4"/>
      <c r="Q145" s="4"/>
      <c r="R145" s="4"/>
      <c r="S145" s="4"/>
      <c r="T145" s="4"/>
      <c r="U145" s="4"/>
      <c r="V145" s="4"/>
      <c r="W145" s="4"/>
      <c r="X145" s="4"/>
      <c r="Y145" s="27"/>
      <c r="Z145" s="4"/>
      <c r="AA145" s="4"/>
      <c r="AB145" s="4"/>
      <c r="AC145" s="4"/>
      <c r="AD145" s="4"/>
      <c r="AE145" s="4"/>
      <c r="AF145" s="4"/>
      <c r="AG145" s="4"/>
      <c r="AH145" s="4"/>
      <c r="AI145" s="4"/>
      <c r="AJ145" s="26"/>
      <c r="AK145" s="27"/>
      <c r="AL145" s="4"/>
      <c r="AM145" s="4"/>
      <c r="AN145" s="4"/>
      <c r="AO145" s="4"/>
      <c r="AP145" s="4"/>
      <c r="AQ145" s="4"/>
      <c r="AR145" s="4"/>
      <c r="AS145" s="4"/>
      <c r="AT145" s="4"/>
      <c r="AU145" s="4"/>
      <c r="AV145" s="4"/>
      <c r="AW145" s="27"/>
      <c r="AX145" s="4"/>
      <c r="AY145" s="4"/>
      <c r="AZ145" s="4"/>
      <c r="BA145" s="4"/>
      <c r="BB145" s="4"/>
      <c r="BC145" s="4"/>
      <c r="BD145" s="4"/>
      <c r="BE145" s="4"/>
      <c r="BF145" s="4"/>
      <c r="BG145" s="4"/>
      <c r="BH145" s="4"/>
      <c r="BI145" s="27"/>
      <c r="BJ145" s="4"/>
      <c r="BK145" s="4"/>
      <c r="BL145" s="4"/>
      <c r="BM145" s="4"/>
      <c r="BN145" s="4"/>
      <c r="BO145" s="4"/>
      <c r="BP145" s="4"/>
      <c r="BQ145" s="4"/>
      <c r="BR145" s="4"/>
      <c r="BS145" s="4"/>
      <c r="BT145" s="4"/>
      <c r="BU145" s="27"/>
      <c r="BV145" s="4"/>
      <c r="BW145" s="4"/>
      <c r="BX145" s="4"/>
      <c r="BY145" s="4"/>
      <c r="BZ145" s="4"/>
      <c r="CA145" s="4"/>
      <c r="CB145" s="4"/>
      <c r="CC145" s="4"/>
      <c r="CD145" s="4"/>
      <c r="CE145" s="4"/>
      <c r="CF145" s="4"/>
      <c r="CG145" s="27"/>
      <c r="CH145" s="4"/>
      <c r="CI145" s="4"/>
      <c r="CJ145" s="4"/>
      <c r="CK145" s="4"/>
      <c r="CL145" s="4"/>
      <c r="CM145" s="4"/>
      <c r="CN145" s="4"/>
      <c r="CO145" s="4"/>
      <c r="CP145" s="4"/>
      <c r="CQ145" s="4"/>
      <c r="CR145" s="4"/>
      <c r="CS145" s="27"/>
      <c r="CX145" s="4"/>
    </row>
    <row r="146" spans="1:107" x14ac:dyDescent="0.3">
      <c r="A146" s="110"/>
      <c r="B146" s="4"/>
      <c r="C146" s="4"/>
      <c r="D146" s="4"/>
      <c r="E146" s="4"/>
      <c r="F146" s="4"/>
      <c r="G146" s="4"/>
      <c r="H146" s="4"/>
      <c r="I146" s="4"/>
      <c r="J146" s="4"/>
      <c r="K146" s="4"/>
      <c r="L146" s="4"/>
      <c r="M146" s="27"/>
      <c r="N146" s="4"/>
      <c r="O146" s="4"/>
      <c r="P146" s="4"/>
      <c r="Q146" s="4"/>
      <c r="R146" s="4"/>
      <c r="S146" s="4"/>
      <c r="T146" s="4"/>
      <c r="U146" s="4"/>
      <c r="V146" s="4"/>
      <c r="W146" s="4"/>
      <c r="X146" s="4"/>
      <c r="Y146" s="27"/>
      <c r="Z146" s="4"/>
      <c r="AA146" s="4"/>
      <c r="AB146" s="4"/>
      <c r="AC146" s="4"/>
      <c r="AD146" s="4"/>
      <c r="AE146" s="4"/>
      <c r="AF146" s="4"/>
      <c r="AG146" s="4"/>
      <c r="AH146" s="4"/>
      <c r="AI146" s="4"/>
      <c r="AJ146" s="4"/>
      <c r="AK146" s="27"/>
      <c r="AL146" s="4"/>
      <c r="AM146" s="4"/>
      <c r="AN146" s="4"/>
      <c r="AO146" s="4"/>
      <c r="AP146" s="4"/>
      <c r="AQ146" s="4"/>
      <c r="AR146" s="4"/>
      <c r="AS146" s="4"/>
      <c r="AT146" s="4"/>
      <c r="AU146" s="4"/>
      <c r="AV146" s="4"/>
      <c r="AW146" s="27"/>
      <c r="AX146" s="4"/>
      <c r="AY146" s="4"/>
      <c r="AZ146" s="4"/>
      <c r="BA146" s="4"/>
      <c r="BB146" s="4"/>
      <c r="BC146" s="4"/>
      <c r="BD146" s="4"/>
      <c r="BE146" s="4"/>
      <c r="BF146" s="4"/>
      <c r="BG146" s="4"/>
      <c r="BH146" s="4"/>
      <c r="BI146" s="27"/>
      <c r="BJ146" s="4"/>
      <c r="BK146" s="4"/>
      <c r="BL146" s="4"/>
      <c r="BM146" s="4"/>
      <c r="BN146" s="4"/>
      <c r="BO146" s="4"/>
      <c r="BP146" s="4"/>
      <c r="BQ146" s="4"/>
      <c r="BR146" s="4"/>
      <c r="BS146" s="4"/>
      <c r="BT146" s="4"/>
      <c r="BU146" s="27"/>
      <c r="BV146" s="4"/>
      <c r="BW146" s="4"/>
      <c r="BX146" s="4"/>
      <c r="BY146" s="4"/>
      <c r="BZ146" s="4"/>
      <c r="CA146" s="4"/>
      <c r="CB146" s="4"/>
      <c r="CC146" s="4"/>
      <c r="CD146" s="4"/>
      <c r="CE146" s="4"/>
      <c r="CF146" s="4"/>
      <c r="CG146" s="27"/>
      <c r="CH146" s="4"/>
      <c r="CI146" s="4"/>
      <c r="CJ146" s="4"/>
      <c r="CK146" s="4"/>
      <c r="CL146" s="4"/>
      <c r="CM146" s="4"/>
      <c r="CN146" s="4"/>
      <c r="CO146" s="4"/>
      <c r="CP146" s="4"/>
      <c r="CQ146" s="4"/>
      <c r="CR146" s="4"/>
      <c r="CS146" s="27"/>
    </row>
    <row r="147" spans="1:107" x14ac:dyDescent="0.3">
      <c r="A147" s="110"/>
      <c r="B147" s="4"/>
      <c r="C147" s="4"/>
      <c r="D147" s="4"/>
      <c r="E147" s="4"/>
      <c r="F147" s="4"/>
      <c r="G147" s="4"/>
      <c r="H147" s="4"/>
      <c r="I147" s="4"/>
      <c r="J147" s="4"/>
      <c r="K147" s="4"/>
      <c r="L147" s="4"/>
      <c r="M147" s="27"/>
      <c r="N147" s="4"/>
      <c r="O147" s="4"/>
      <c r="P147" s="4"/>
      <c r="Q147" s="4"/>
      <c r="R147" s="4"/>
      <c r="S147" s="4"/>
      <c r="T147" s="4"/>
      <c r="U147" s="4"/>
      <c r="V147" s="4"/>
      <c r="W147" s="4"/>
      <c r="X147" s="4"/>
      <c r="Y147" s="27"/>
      <c r="Z147" s="4"/>
      <c r="AA147" s="4"/>
      <c r="AB147" s="4"/>
      <c r="AC147" s="4"/>
      <c r="AD147" s="4"/>
      <c r="AE147" s="26"/>
      <c r="AF147" s="4"/>
      <c r="AG147" s="4"/>
      <c r="AH147" s="4"/>
      <c r="AI147" s="4"/>
      <c r="AJ147" s="4"/>
      <c r="AK147" s="27"/>
      <c r="AL147" s="4"/>
      <c r="AM147" s="4"/>
      <c r="AN147" s="4"/>
      <c r="AO147" s="4"/>
      <c r="AP147" s="4"/>
      <c r="AQ147" s="4"/>
      <c r="AR147" s="4"/>
      <c r="AS147" s="4"/>
      <c r="AT147" s="4"/>
      <c r="AU147" s="4"/>
      <c r="AV147" s="4"/>
      <c r="AW147" s="27"/>
      <c r="AX147" s="4"/>
      <c r="AY147" s="4"/>
      <c r="AZ147" s="4"/>
      <c r="BA147" s="4"/>
      <c r="BB147" s="4"/>
      <c r="BC147" s="4"/>
      <c r="BD147" s="4"/>
      <c r="BE147" s="4"/>
      <c r="BF147" s="4"/>
      <c r="BG147" s="4"/>
      <c r="BH147" s="4"/>
      <c r="BI147" s="27"/>
      <c r="BJ147" s="4"/>
      <c r="BK147" s="4"/>
      <c r="BL147" s="4"/>
      <c r="BM147" s="4"/>
      <c r="BN147" s="4"/>
      <c r="BO147" s="4"/>
      <c r="BP147" s="4"/>
      <c r="BQ147" s="4"/>
      <c r="BR147" s="4"/>
      <c r="BS147" s="4"/>
      <c r="BT147" s="4"/>
      <c r="BU147" s="27"/>
      <c r="BV147" s="4"/>
      <c r="BW147" s="4"/>
      <c r="BX147" s="4"/>
      <c r="BY147" s="4"/>
      <c r="BZ147" s="4"/>
      <c r="CA147" s="4"/>
      <c r="CB147" s="4"/>
      <c r="CC147" s="4"/>
      <c r="CD147" s="4"/>
      <c r="CE147" s="4"/>
      <c r="CF147" s="4"/>
      <c r="CG147" s="27"/>
      <c r="CH147" s="4"/>
      <c r="CI147" s="4"/>
      <c r="CJ147" s="4"/>
      <c r="CK147" s="4"/>
      <c r="CL147" s="4"/>
      <c r="CM147" s="4"/>
      <c r="CN147" s="4"/>
      <c r="CO147" s="4"/>
      <c r="CP147" s="4"/>
      <c r="CQ147" s="4"/>
      <c r="CR147" s="4"/>
      <c r="CS147" s="27"/>
    </row>
    <row r="148" spans="1:107" x14ac:dyDescent="0.3">
      <c r="A148" s="110"/>
      <c r="B148" s="4"/>
      <c r="C148" s="4"/>
      <c r="D148" s="4"/>
      <c r="E148" s="4"/>
      <c r="F148" s="4"/>
      <c r="G148" s="4"/>
      <c r="H148" s="4"/>
      <c r="I148" s="4"/>
      <c r="J148" s="4"/>
      <c r="K148" s="4"/>
      <c r="L148" s="26"/>
      <c r="M148" s="27"/>
      <c r="N148" s="4"/>
      <c r="O148" s="4"/>
      <c r="P148" s="4"/>
      <c r="Q148" s="4"/>
      <c r="R148" s="4"/>
      <c r="S148" s="4"/>
      <c r="T148" s="4"/>
      <c r="U148" s="4"/>
      <c r="V148" s="4"/>
      <c r="W148" s="4"/>
      <c r="X148" s="4"/>
      <c r="Y148" s="27"/>
      <c r="Z148" s="4"/>
      <c r="AA148" s="4"/>
      <c r="AB148" s="4"/>
      <c r="AC148" s="4"/>
      <c r="AD148" s="4"/>
      <c r="AE148" s="4"/>
      <c r="AF148" s="4"/>
      <c r="AG148" s="4"/>
      <c r="AH148" s="4"/>
      <c r="AI148" s="4"/>
      <c r="AJ148" s="4"/>
      <c r="AK148" s="27"/>
      <c r="AL148" s="4"/>
      <c r="AM148" s="4"/>
      <c r="AN148" s="4"/>
      <c r="AO148" s="4"/>
      <c r="AP148" s="4"/>
      <c r="AQ148" s="4"/>
      <c r="AR148" s="4"/>
      <c r="AS148" s="4"/>
      <c r="AT148" s="4"/>
      <c r="AU148" s="4"/>
      <c r="AV148" s="4"/>
      <c r="AW148" s="27"/>
      <c r="AX148" s="4"/>
      <c r="AY148" s="4"/>
      <c r="AZ148" s="4"/>
      <c r="BA148" s="4"/>
      <c r="BB148" s="4"/>
      <c r="BC148" s="4"/>
      <c r="BD148" s="4"/>
      <c r="BE148" s="4"/>
      <c r="BF148" s="4"/>
      <c r="BG148" s="4"/>
      <c r="BH148" s="4"/>
      <c r="BI148" s="27"/>
      <c r="BJ148" s="4"/>
      <c r="BK148" s="4"/>
      <c r="BL148" s="4"/>
      <c r="BM148" s="4"/>
      <c r="BN148" s="4"/>
      <c r="BO148" s="4"/>
      <c r="BP148" s="4"/>
      <c r="BQ148" s="4"/>
      <c r="BR148" s="4"/>
      <c r="BS148" s="4"/>
      <c r="BT148" s="4"/>
      <c r="BU148" s="27"/>
      <c r="BV148" s="4"/>
      <c r="BW148" s="4"/>
      <c r="BX148" s="4"/>
      <c r="BY148" s="4"/>
      <c r="BZ148" s="4"/>
      <c r="CA148" s="4"/>
      <c r="CB148" s="4"/>
      <c r="CC148" s="4"/>
      <c r="CD148" s="4"/>
      <c r="CE148" s="4"/>
      <c r="CF148" s="4"/>
      <c r="CG148" s="27"/>
      <c r="CH148" s="4"/>
      <c r="CI148" s="4"/>
      <c r="CJ148" s="4"/>
      <c r="CK148" s="4"/>
      <c r="CL148" s="4"/>
      <c r="CM148" s="4"/>
      <c r="CN148" s="4"/>
      <c r="CO148" s="4"/>
      <c r="CP148" s="4"/>
      <c r="CQ148" s="4"/>
      <c r="CR148" s="4"/>
      <c r="CS148" s="27"/>
    </row>
    <row r="149" spans="1:107" x14ac:dyDescent="0.3">
      <c r="A149" s="110"/>
      <c r="B149" s="4"/>
      <c r="C149" s="4"/>
      <c r="D149" s="4"/>
      <c r="E149" s="4"/>
      <c r="F149" s="4"/>
      <c r="G149" s="4"/>
      <c r="H149" s="4"/>
      <c r="I149" s="4"/>
      <c r="J149" s="4"/>
      <c r="K149" s="4"/>
      <c r="L149" s="4"/>
      <c r="M149" s="27"/>
      <c r="N149" s="4"/>
      <c r="O149" s="4"/>
      <c r="P149" s="4"/>
      <c r="Q149" s="4"/>
      <c r="R149" s="26"/>
      <c r="S149" s="4"/>
      <c r="T149" s="4"/>
      <c r="U149" s="4"/>
      <c r="V149" s="4"/>
      <c r="W149" s="4"/>
      <c r="X149" s="4"/>
      <c r="Y149" s="27"/>
      <c r="Z149" s="4"/>
      <c r="AA149" s="4"/>
      <c r="AB149" s="4"/>
      <c r="AC149" s="4"/>
      <c r="AD149" s="4"/>
      <c r="AE149" s="4"/>
      <c r="AF149" s="4"/>
      <c r="AG149" s="4"/>
      <c r="AH149" s="4"/>
      <c r="AI149" s="4"/>
      <c r="AJ149" s="4"/>
      <c r="AK149" s="27"/>
      <c r="AL149" s="4"/>
      <c r="AM149" s="4"/>
      <c r="AN149" s="4"/>
      <c r="AO149" s="4"/>
      <c r="AP149" s="4"/>
      <c r="AQ149" s="4"/>
      <c r="AR149" s="4"/>
      <c r="AS149" s="4"/>
      <c r="AT149" s="4"/>
      <c r="AU149" s="4"/>
      <c r="AV149" s="4"/>
      <c r="AW149" s="27"/>
      <c r="AX149" s="4"/>
      <c r="AY149" s="4"/>
      <c r="AZ149" s="4"/>
      <c r="BA149" s="4"/>
      <c r="BB149" s="4"/>
      <c r="BC149" s="4"/>
      <c r="BD149" s="4"/>
      <c r="BE149" s="4"/>
      <c r="BF149" s="4"/>
      <c r="BG149" s="4"/>
      <c r="BH149" s="4"/>
      <c r="BI149" s="27"/>
      <c r="BJ149" s="4"/>
      <c r="BK149" s="4"/>
      <c r="BL149" s="4"/>
      <c r="BM149" s="4"/>
      <c r="BN149" s="4"/>
      <c r="BO149" s="4"/>
      <c r="BP149" s="4"/>
      <c r="BQ149" s="4"/>
      <c r="BR149" s="4"/>
      <c r="BS149" s="4"/>
      <c r="BT149" s="4"/>
      <c r="BU149" s="27"/>
      <c r="BV149" s="4"/>
      <c r="BW149" s="4"/>
      <c r="BX149" s="4"/>
      <c r="BY149" s="4"/>
      <c r="BZ149" s="4"/>
      <c r="CA149" s="4"/>
      <c r="CB149" s="4"/>
      <c r="CC149" s="4"/>
      <c r="CD149" s="4"/>
      <c r="CE149" s="4"/>
      <c r="CF149" s="4"/>
      <c r="CG149" s="27"/>
      <c r="CH149" s="4"/>
      <c r="CI149" s="4"/>
      <c r="CJ149" s="4"/>
      <c r="CK149" s="4"/>
      <c r="CL149" s="4"/>
      <c r="CM149" s="4"/>
      <c r="CN149" s="4"/>
      <c r="CO149" s="4"/>
      <c r="CP149" s="4"/>
      <c r="CQ149" s="4"/>
      <c r="CR149" s="4"/>
      <c r="CS149" s="27"/>
    </row>
    <row r="150" spans="1:107" x14ac:dyDescent="0.3">
      <c r="A150" s="110"/>
      <c r="B150" s="4"/>
      <c r="C150" s="4"/>
      <c r="D150" s="4"/>
      <c r="E150" s="4"/>
      <c r="F150" s="4"/>
      <c r="G150" s="4"/>
      <c r="H150" s="4"/>
      <c r="I150" s="4"/>
      <c r="J150" s="26"/>
      <c r="K150" s="26"/>
      <c r="L150" s="4"/>
      <c r="M150" s="27"/>
      <c r="N150" s="4"/>
      <c r="O150" s="4"/>
      <c r="P150" s="4"/>
      <c r="Q150" s="4"/>
      <c r="R150" s="4"/>
      <c r="S150" s="4"/>
      <c r="T150" s="4"/>
      <c r="U150" s="4"/>
      <c r="V150" s="4"/>
      <c r="W150" s="4"/>
      <c r="X150" s="4"/>
      <c r="Y150" s="27"/>
      <c r="Z150" s="4"/>
      <c r="AA150" s="4"/>
      <c r="AB150" s="4"/>
      <c r="AC150" s="4"/>
      <c r="AD150" s="4"/>
      <c r="AE150" s="4"/>
      <c r="AF150" s="26"/>
      <c r="AG150" s="26"/>
      <c r="AH150" s="4"/>
      <c r="AI150" s="4"/>
      <c r="AJ150" s="4"/>
      <c r="AK150" s="27"/>
      <c r="AL150" s="4"/>
      <c r="AM150" s="4"/>
      <c r="AN150" s="4"/>
      <c r="AO150" s="4"/>
      <c r="AP150" s="4"/>
      <c r="AQ150" s="4"/>
      <c r="AR150" s="4"/>
      <c r="AS150" s="4"/>
      <c r="AT150" s="4"/>
      <c r="AU150" s="4"/>
      <c r="AV150" s="4"/>
      <c r="AW150" s="27"/>
      <c r="AX150" s="4"/>
      <c r="AY150" s="4"/>
      <c r="AZ150" s="4"/>
      <c r="BA150" s="4"/>
      <c r="BB150" s="4"/>
      <c r="BC150" s="4"/>
      <c r="BD150" s="4"/>
      <c r="BE150" s="4"/>
      <c r="BF150" s="4"/>
      <c r="BG150" s="4"/>
      <c r="BH150" s="4"/>
      <c r="BI150" s="27"/>
      <c r="BJ150" s="26"/>
      <c r="BK150" s="26"/>
      <c r="BL150" s="4"/>
      <c r="BM150" s="4"/>
      <c r="BN150" s="4"/>
      <c r="BO150" s="4"/>
      <c r="BP150" s="4"/>
      <c r="BQ150" s="4"/>
      <c r="BR150" s="4"/>
      <c r="BS150" s="4"/>
      <c r="BT150" s="4"/>
      <c r="BU150" s="27"/>
      <c r="BV150" s="4"/>
      <c r="BW150" s="4"/>
      <c r="BX150" s="4"/>
      <c r="BY150" s="4"/>
      <c r="BZ150" s="4"/>
      <c r="CA150" s="4"/>
      <c r="CB150" s="4"/>
      <c r="CC150" s="4"/>
      <c r="CD150" s="4"/>
      <c r="CE150" s="4"/>
      <c r="CF150" s="4"/>
      <c r="CG150" s="27"/>
      <c r="CH150" s="4"/>
      <c r="CI150" s="4"/>
      <c r="CJ150" s="4"/>
      <c r="CK150" s="4"/>
      <c r="CL150" s="4"/>
      <c r="CM150" s="4"/>
      <c r="CN150" s="4"/>
      <c r="CO150" s="4"/>
      <c r="CP150" s="4"/>
      <c r="CQ150" s="4"/>
      <c r="CR150" s="4"/>
      <c r="CS150" s="27"/>
    </row>
    <row r="151" spans="1:107" x14ac:dyDescent="0.3">
      <c r="A151" s="110"/>
      <c r="B151" s="4"/>
      <c r="C151" s="4"/>
      <c r="D151" s="4"/>
      <c r="E151" s="4"/>
      <c r="F151" s="4"/>
      <c r="G151" s="4"/>
      <c r="H151" s="26"/>
      <c r="I151" s="4"/>
      <c r="J151" s="26"/>
      <c r="K151" s="4"/>
      <c r="L151" s="4"/>
      <c r="M151" s="27"/>
      <c r="N151" s="4"/>
      <c r="O151" s="4"/>
      <c r="P151" s="4"/>
      <c r="Q151" s="4"/>
      <c r="R151" s="4"/>
      <c r="S151" s="4"/>
      <c r="T151" s="4"/>
      <c r="U151" s="4"/>
      <c r="V151" s="26"/>
      <c r="W151" s="26"/>
      <c r="X151" s="4"/>
      <c r="Y151" s="27"/>
      <c r="Z151" s="4"/>
      <c r="AA151" s="4"/>
      <c r="AB151" s="26"/>
      <c r="AC151" s="4"/>
      <c r="AD151" s="4"/>
      <c r="AE151" s="4"/>
      <c r="AF151" s="4"/>
      <c r="AG151" s="4"/>
      <c r="AH151" s="4"/>
      <c r="AI151" s="4"/>
      <c r="AJ151" s="4"/>
      <c r="AK151" s="27"/>
      <c r="AL151" s="4"/>
      <c r="AM151" s="4"/>
      <c r="AN151" s="4"/>
      <c r="AO151" s="4"/>
      <c r="AP151" s="4"/>
      <c r="AQ151" s="4"/>
      <c r="AR151" s="4"/>
      <c r="AS151" s="4"/>
      <c r="AT151" s="4"/>
      <c r="AU151" s="4"/>
      <c r="AV151" s="4"/>
      <c r="AW151" s="27"/>
      <c r="AX151" s="4"/>
      <c r="AY151" s="4"/>
      <c r="AZ151" s="4"/>
      <c r="BA151" s="4"/>
      <c r="BB151" s="4"/>
      <c r="BC151" s="4"/>
      <c r="BD151" s="4"/>
      <c r="BE151" s="4"/>
      <c r="BF151" s="4"/>
      <c r="BG151" s="4"/>
      <c r="BH151" s="4"/>
      <c r="BI151" s="27"/>
      <c r="BJ151" s="4"/>
      <c r="BK151" s="4"/>
      <c r="BL151" s="4"/>
      <c r="BM151" s="4"/>
      <c r="BN151" s="4"/>
      <c r="BO151" s="4"/>
      <c r="BP151" s="4"/>
      <c r="BQ151" s="26"/>
      <c r="BR151" s="4"/>
      <c r="BS151" s="4"/>
      <c r="BT151" s="4"/>
      <c r="BU151" s="27"/>
      <c r="BV151" s="4"/>
      <c r="BW151" s="4"/>
      <c r="BX151" s="4"/>
      <c r="BY151" s="4"/>
      <c r="BZ151" s="4"/>
      <c r="CA151" s="4"/>
      <c r="CB151" s="4"/>
      <c r="CC151" s="4"/>
      <c r="CD151" s="4"/>
      <c r="CE151" s="4"/>
      <c r="CF151" s="4"/>
      <c r="CG151" s="27"/>
      <c r="CH151" s="4"/>
      <c r="CI151" s="4"/>
      <c r="CJ151" s="4"/>
      <c r="CK151" s="4"/>
      <c r="CL151" s="4"/>
      <c r="CM151" s="4"/>
      <c r="CN151" s="4"/>
      <c r="CO151" s="4"/>
      <c r="CP151" s="4"/>
      <c r="CQ151" s="4"/>
      <c r="CR151" s="4"/>
      <c r="CS151" s="27"/>
    </row>
    <row r="152" spans="1:107" x14ac:dyDescent="0.3">
      <c r="A152" s="168"/>
      <c r="B152" s="4"/>
      <c r="C152" s="26"/>
      <c r="D152" s="4"/>
      <c r="E152" s="4"/>
      <c r="F152" s="4"/>
      <c r="G152" s="4"/>
      <c r="H152" s="4"/>
      <c r="I152" s="4"/>
      <c r="J152" s="26"/>
      <c r="K152" s="4"/>
      <c r="L152" s="4"/>
      <c r="M152" s="27"/>
      <c r="N152" s="4"/>
      <c r="O152" s="4"/>
      <c r="P152" s="4"/>
      <c r="Q152" s="4"/>
      <c r="R152" s="4"/>
      <c r="S152" s="4"/>
      <c r="T152" s="4"/>
      <c r="U152" s="4"/>
      <c r="V152" s="4"/>
      <c r="W152" s="4"/>
      <c r="X152" s="4"/>
      <c r="Y152" s="27"/>
      <c r="Z152" s="4"/>
      <c r="AA152" s="4"/>
      <c r="AB152" s="4"/>
      <c r="AC152" s="4"/>
      <c r="AD152" s="4"/>
      <c r="AE152" s="4"/>
      <c r="AF152" s="26"/>
      <c r="AG152" s="26"/>
      <c r="AH152" s="4"/>
      <c r="AI152" s="26"/>
      <c r="AJ152" s="4"/>
      <c r="AK152" s="27"/>
      <c r="AL152" s="4"/>
      <c r="AM152" s="4"/>
      <c r="AN152" s="4"/>
      <c r="AO152" s="4"/>
      <c r="AP152" s="4"/>
      <c r="AQ152" s="4"/>
      <c r="AR152" s="4"/>
      <c r="AS152" s="4"/>
      <c r="AT152" s="4"/>
      <c r="AU152" s="4"/>
      <c r="AV152" s="4"/>
      <c r="AW152" s="27"/>
      <c r="AX152" s="4"/>
      <c r="AY152" s="4"/>
      <c r="AZ152" s="4"/>
      <c r="BA152" s="4"/>
      <c r="BB152" s="4"/>
      <c r="BC152" s="4"/>
      <c r="BD152" s="4"/>
      <c r="BE152" s="4"/>
      <c r="BF152" s="4"/>
      <c r="BG152" s="4"/>
      <c r="BH152" s="4"/>
      <c r="BI152" s="27"/>
      <c r="BJ152" s="4"/>
      <c r="BK152" s="4"/>
      <c r="BL152" s="4"/>
      <c r="BM152" s="4"/>
      <c r="BN152" s="4"/>
      <c r="BO152" s="4"/>
      <c r="BP152" s="4"/>
      <c r="BQ152" s="4"/>
      <c r="BR152" s="4"/>
      <c r="BS152" s="4"/>
      <c r="BT152" s="4"/>
      <c r="BU152" s="27"/>
      <c r="BV152" s="4"/>
      <c r="BW152" s="4"/>
      <c r="BX152" s="26"/>
      <c r="BY152" s="4"/>
      <c r="BZ152" s="4"/>
      <c r="CA152" s="4"/>
      <c r="CB152" s="4"/>
      <c r="CC152" s="4"/>
      <c r="CD152" s="4"/>
      <c r="CE152" s="4"/>
      <c r="CF152" s="4"/>
      <c r="CG152" s="27"/>
      <c r="CH152" s="4"/>
      <c r="CI152" s="4"/>
      <c r="CJ152" s="4"/>
      <c r="CK152" s="4"/>
      <c r="CL152" s="4"/>
      <c r="CM152" s="4"/>
      <c r="CN152" s="4"/>
      <c r="CO152" s="4"/>
      <c r="CP152" s="4"/>
      <c r="CQ152" s="4"/>
      <c r="CR152" s="4"/>
      <c r="CS152" s="27"/>
      <c r="DC152" s="4">
        <v>1</v>
      </c>
    </row>
    <row r="153" spans="1:107" x14ac:dyDescent="0.3">
      <c r="A153" s="110"/>
      <c r="B153" s="4"/>
      <c r="C153" s="26"/>
      <c r="D153" s="26"/>
      <c r="E153" s="26"/>
      <c r="F153" s="4"/>
      <c r="G153" s="4"/>
      <c r="H153" s="26"/>
      <c r="I153" s="4"/>
      <c r="J153" s="26"/>
      <c r="K153" s="4"/>
      <c r="L153" s="4"/>
      <c r="M153" s="27"/>
      <c r="N153" s="4"/>
      <c r="O153" s="4"/>
      <c r="P153" s="4"/>
      <c r="Q153" s="4"/>
      <c r="R153" s="4"/>
      <c r="S153" s="4"/>
      <c r="T153" s="4"/>
      <c r="U153" s="4"/>
      <c r="V153" s="4"/>
      <c r="W153" s="4"/>
      <c r="X153" s="4"/>
      <c r="Y153" s="27"/>
      <c r="Z153" s="4"/>
      <c r="AA153" s="4"/>
      <c r="AB153" s="4"/>
      <c r="AC153" s="4"/>
      <c r="AD153" s="4"/>
      <c r="AE153" s="4"/>
      <c r="AF153" s="4"/>
      <c r="AG153" s="26"/>
      <c r="AH153" s="4"/>
      <c r="AI153" s="4"/>
      <c r="AJ153" s="4"/>
      <c r="AK153" s="27"/>
      <c r="AL153" s="4"/>
      <c r="AM153" s="4"/>
      <c r="AN153" s="4"/>
      <c r="AO153" s="4"/>
      <c r="AP153" s="4"/>
      <c r="AQ153" s="4"/>
      <c r="AR153" s="4"/>
      <c r="AS153" s="4"/>
      <c r="AT153" s="4"/>
      <c r="AU153" s="4"/>
      <c r="AV153" s="4"/>
      <c r="AW153" s="27"/>
      <c r="AX153" s="4"/>
      <c r="AY153" s="4"/>
      <c r="AZ153" s="4"/>
      <c r="BA153" s="4"/>
      <c r="BB153" s="4"/>
      <c r="BC153" s="4"/>
      <c r="BD153" s="4"/>
      <c r="BE153" s="4"/>
      <c r="BF153" s="4"/>
      <c r="BG153" s="4"/>
      <c r="BH153" s="4"/>
      <c r="BI153" s="27"/>
      <c r="BJ153" s="26"/>
      <c r="BK153" s="4"/>
      <c r="BL153" s="4"/>
      <c r="BM153" s="4"/>
      <c r="BN153" s="4"/>
      <c r="BO153" s="4"/>
      <c r="BP153" s="4"/>
      <c r="BQ153" s="4"/>
      <c r="BR153" s="26"/>
      <c r="BS153" s="4"/>
      <c r="BT153" s="4"/>
      <c r="BU153" s="27"/>
      <c r="BV153" s="4"/>
      <c r="BW153" s="4"/>
      <c r="BX153" s="4"/>
      <c r="BY153" s="4"/>
      <c r="BZ153" s="4"/>
      <c r="CA153" s="4"/>
      <c r="CB153" s="4"/>
      <c r="CC153" s="4"/>
      <c r="CD153" s="4"/>
      <c r="CE153" s="4"/>
      <c r="CF153" s="4"/>
      <c r="CG153" s="27"/>
      <c r="CH153" s="4"/>
      <c r="CI153" s="4"/>
      <c r="CJ153" s="4"/>
      <c r="CK153" s="4"/>
      <c r="CL153" s="4"/>
      <c r="CM153" s="4"/>
      <c r="CN153" s="4"/>
      <c r="CO153" s="4"/>
      <c r="CP153" s="4"/>
      <c r="CQ153" s="4"/>
      <c r="CR153" s="4"/>
      <c r="CS153" s="27"/>
      <c r="CV153" s="4"/>
    </row>
    <row r="154" spans="1:107" x14ac:dyDescent="0.3">
      <c r="A154" s="110"/>
      <c r="B154" s="26"/>
      <c r="C154" s="4"/>
      <c r="D154" s="26"/>
      <c r="E154" s="4"/>
      <c r="F154" s="4"/>
      <c r="G154" s="4"/>
      <c r="H154" s="4"/>
      <c r="I154" s="26"/>
      <c r="J154" s="26"/>
      <c r="K154" s="4"/>
      <c r="L154" s="4"/>
      <c r="M154" s="27"/>
      <c r="N154" s="4"/>
      <c r="O154" s="4"/>
      <c r="P154" s="4"/>
      <c r="Q154" s="4"/>
      <c r="R154" s="4"/>
      <c r="S154" s="4"/>
      <c r="T154" s="26"/>
      <c r="U154" s="4"/>
      <c r="V154" s="4"/>
      <c r="W154" s="4"/>
      <c r="X154" s="4"/>
      <c r="Y154" s="27"/>
      <c r="Z154" s="4"/>
      <c r="AA154" s="4"/>
      <c r="AB154" s="4"/>
      <c r="AC154" s="4"/>
      <c r="AD154" s="4"/>
      <c r="AE154" s="26"/>
      <c r="AF154" s="26"/>
      <c r="AG154" s="26"/>
      <c r="AH154" s="4"/>
      <c r="AI154" s="4"/>
      <c r="AJ154" s="4"/>
      <c r="AK154" s="27"/>
      <c r="AL154" s="4"/>
      <c r="AM154" s="4"/>
      <c r="AN154" s="4"/>
      <c r="AO154" s="4"/>
      <c r="AP154" s="4"/>
      <c r="AQ154" s="4"/>
      <c r="AR154" s="4"/>
      <c r="AS154" s="4"/>
      <c r="AT154" s="4"/>
      <c r="AU154" s="4"/>
      <c r="AV154" s="4"/>
      <c r="AW154" s="27"/>
      <c r="AX154" s="4"/>
      <c r="AY154" s="4"/>
      <c r="AZ154" s="4"/>
      <c r="BA154" s="4"/>
      <c r="BB154" s="4"/>
      <c r="BC154" s="4"/>
      <c r="BD154" s="4"/>
      <c r="BE154" s="4"/>
      <c r="BF154" s="4"/>
      <c r="BG154" s="4"/>
      <c r="BH154" s="4"/>
      <c r="BI154" s="27"/>
      <c r="BJ154" s="4"/>
      <c r="BK154" s="4"/>
      <c r="BL154" s="4"/>
      <c r="BM154" s="4"/>
      <c r="BN154" s="4"/>
      <c r="BO154" s="4"/>
      <c r="BP154" s="4"/>
      <c r="BQ154" s="4"/>
      <c r="BR154" s="4"/>
      <c r="BS154" s="4"/>
      <c r="BT154" s="4"/>
      <c r="BU154" s="27"/>
      <c r="BV154" s="4"/>
      <c r="BW154" s="4"/>
      <c r="BX154" s="26"/>
      <c r="BY154" s="4"/>
      <c r="BZ154" s="4"/>
      <c r="CA154" s="4"/>
      <c r="CB154" s="4"/>
      <c r="CC154" s="4"/>
      <c r="CD154" s="4"/>
      <c r="CE154" s="4"/>
      <c r="CF154" s="4"/>
      <c r="CG154" s="27"/>
      <c r="CH154" s="4"/>
      <c r="CI154" s="4"/>
      <c r="CJ154" s="4"/>
      <c r="CK154" s="4"/>
      <c r="CL154" s="4"/>
      <c r="CM154" s="4"/>
      <c r="CN154" s="4"/>
      <c r="CO154" s="4"/>
      <c r="CP154" s="4"/>
      <c r="CQ154" s="4"/>
      <c r="CR154" s="4"/>
      <c r="CS154" s="27"/>
    </row>
    <row r="155" spans="1:107" x14ac:dyDescent="0.3">
      <c r="A155" s="170"/>
      <c r="B155" s="4"/>
      <c r="C155" s="4"/>
      <c r="D155" s="4"/>
      <c r="E155" s="4"/>
      <c r="F155" s="4"/>
      <c r="G155" s="4"/>
      <c r="H155" s="4"/>
      <c r="I155" s="4"/>
      <c r="J155" s="26"/>
      <c r="K155" s="4"/>
      <c r="L155" s="4"/>
      <c r="M155" s="27"/>
      <c r="N155" s="4"/>
      <c r="O155" s="4"/>
      <c r="P155" s="4"/>
      <c r="Q155" s="4"/>
      <c r="R155" s="4"/>
      <c r="S155" s="4"/>
      <c r="T155" s="4"/>
      <c r="U155" s="4"/>
      <c r="V155" s="4"/>
      <c r="W155" s="4"/>
      <c r="X155" s="4"/>
      <c r="Y155" s="27"/>
      <c r="Z155" s="4"/>
      <c r="AA155" s="26"/>
      <c r="AB155" s="26"/>
      <c r="AC155" s="4"/>
      <c r="AD155" s="4"/>
      <c r="AE155" s="4"/>
      <c r="AF155" s="4"/>
      <c r="AG155" s="4"/>
      <c r="AH155" s="4"/>
      <c r="AI155" s="4"/>
      <c r="AJ155" s="4"/>
      <c r="AK155" s="27"/>
      <c r="AL155" s="4"/>
      <c r="AM155" s="4"/>
      <c r="AN155" s="4"/>
      <c r="AO155" s="4"/>
      <c r="AP155" s="4"/>
      <c r="AQ155" s="4"/>
      <c r="AR155" s="4"/>
      <c r="AS155" s="4"/>
      <c r="AT155" s="4"/>
      <c r="AU155" s="4"/>
      <c r="AV155" s="4"/>
      <c r="AW155" s="27"/>
      <c r="AX155" s="4"/>
      <c r="AY155" s="4"/>
      <c r="AZ155" s="4"/>
      <c r="BA155" s="4"/>
      <c r="BB155" s="4"/>
      <c r="BC155" s="4"/>
      <c r="BD155" s="4"/>
      <c r="BE155" s="4"/>
      <c r="BF155" s="4"/>
      <c r="BG155" s="4"/>
      <c r="BH155" s="4"/>
      <c r="BI155" s="27"/>
      <c r="BJ155" s="4"/>
      <c r="BK155" s="4"/>
      <c r="BL155" s="4"/>
      <c r="BM155" s="4"/>
      <c r="BN155" s="4"/>
      <c r="BO155" s="4"/>
      <c r="BP155" s="4"/>
      <c r="BQ155" s="4"/>
      <c r="BR155" s="4"/>
      <c r="BS155" s="4"/>
      <c r="BT155" s="4"/>
      <c r="BU155" s="27"/>
      <c r="BV155" s="4"/>
      <c r="BW155" s="4"/>
      <c r="BX155" s="4"/>
      <c r="BY155" s="4"/>
      <c r="BZ155" s="4"/>
      <c r="CA155" s="4"/>
      <c r="CB155" s="4"/>
      <c r="CC155" s="4"/>
      <c r="CD155" s="4"/>
      <c r="CE155" s="4"/>
      <c r="CF155" s="4"/>
      <c r="CG155" s="27"/>
      <c r="CH155" s="4"/>
      <c r="CI155" s="4"/>
      <c r="CJ155" s="4"/>
      <c r="CK155" s="4"/>
      <c r="CL155" s="4"/>
      <c r="CM155" s="4"/>
      <c r="CN155" s="4"/>
      <c r="CO155" s="4"/>
      <c r="CP155" s="4"/>
      <c r="CQ155" s="4"/>
      <c r="CR155" s="4"/>
      <c r="CS155" s="27"/>
    </row>
    <row r="156" spans="1:107" x14ac:dyDescent="0.3">
      <c r="A156" s="168"/>
      <c r="B156" s="26"/>
      <c r="C156" s="4"/>
      <c r="D156" s="4"/>
      <c r="E156" s="4"/>
      <c r="F156" s="4"/>
      <c r="G156" s="4"/>
      <c r="H156" s="4"/>
      <c r="I156" s="4"/>
      <c r="J156" s="4"/>
      <c r="K156" s="4"/>
      <c r="L156" s="4"/>
      <c r="M156" s="27"/>
      <c r="N156" s="4"/>
      <c r="O156" s="4"/>
      <c r="P156" s="4"/>
      <c r="Q156" s="4"/>
      <c r="R156" s="26"/>
      <c r="S156" s="4"/>
      <c r="T156" s="4"/>
      <c r="U156" s="4"/>
      <c r="V156" s="4"/>
      <c r="W156" s="4"/>
      <c r="X156" s="26"/>
      <c r="Y156" s="27"/>
      <c r="Z156" s="4"/>
      <c r="AA156" s="26"/>
      <c r="AB156" s="4"/>
      <c r="AC156" s="4"/>
      <c r="AD156" s="26"/>
      <c r="AE156" s="4"/>
      <c r="AF156" s="4"/>
      <c r="AG156" s="4"/>
      <c r="AH156" s="4"/>
      <c r="AI156" s="4"/>
      <c r="AJ156" s="4"/>
      <c r="AK156" s="27"/>
      <c r="AL156" s="4"/>
      <c r="AM156" s="4"/>
      <c r="AN156" s="4"/>
      <c r="AO156" s="4"/>
      <c r="AP156" s="4"/>
      <c r="AQ156" s="4"/>
      <c r="AR156" s="4"/>
      <c r="AS156" s="26"/>
      <c r="AT156" s="4"/>
      <c r="AU156" s="4"/>
      <c r="AV156" s="4"/>
      <c r="AW156" s="27"/>
      <c r="AX156" s="4"/>
      <c r="AY156" s="4"/>
      <c r="AZ156" s="4"/>
      <c r="BA156" s="4"/>
      <c r="BB156" s="4"/>
      <c r="BC156" s="4"/>
      <c r="BD156" s="4"/>
      <c r="BE156" s="26"/>
      <c r="BF156" s="4"/>
      <c r="BG156" s="4"/>
      <c r="BH156" s="4"/>
      <c r="BI156" s="27"/>
      <c r="BJ156" s="26"/>
      <c r="BK156" s="4"/>
      <c r="BL156" s="4"/>
      <c r="BM156" s="4"/>
      <c r="BN156" s="4"/>
      <c r="BO156" s="4"/>
      <c r="BP156" s="4"/>
      <c r="BQ156" s="4"/>
      <c r="BR156" s="26"/>
      <c r="BS156" s="4"/>
      <c r="BT156" s="4"/>
      <c r="BU156" s="27"/>
      <c r="BV156" s="4"/>
      <c r="BW156" s="4"/>
      <c r="BX156" s="4"/>
      <c r="BY156" s="4"/>
      <c r="BZ156" s="4"/>
      <c r="CA156" s="4"/>
      <c r="CB156" s="4"/>
      <c r="CC156" s="4"/>
      <c r="CD156" s="4"/>
      <c r="CE156" s="4"/>
      <c r="CF156" s="4"/>
      <c r="CG156" s="27"/>
      <c r="CH156" s="4"/>
      <c r="CI156" s="4"/>
      <c r="CJ156" s="4"/>
      <c r="CK156" s="4"/>
      <c r="CL156" s="4"/>
      <c r="CM156" s="4"/>
      <c r="CN156" s="4"/>
      <c r="CO156" s="4"/>
      <c r="CP156" s="4"/>
      <c r="CQ156" s="4"/>
      <c r="CR156" s="4"/>
      <c r="CS156" s="27"/>
      <c r="CW156" s="4"/>
    </row>
    <row r="157" spans="1:107" x14ac:dyDescent="0.3">
      <c r="A157" s="110"/>
      <c r="B157" s="4"/>
      <c r="C157" s="4"/>
      <c r="D157" s="4"/>
      <c r="E157" s="4"/>
      <c r="F157" s="4"/>
      <c r="G157" s="4"/>
      <c r="H157" s="4"/>
      <c r="I157" s="4"/>
      <c r="J157" s="4"/>
      <c r="K157" s="4"/>
      <c r="L157" s="4"/>
      <c r="M157" s="27"/>
      <c r="N157" s="4"/>
      <c r="O157" s="4"/>
      <c r="P157" s="4"/>
      <c r="Q157" s="4"/>
      <c r="R157" s="4"/>
      <c r="S157" s="4"/>
      <c r="T157" s="4"/>
      <c r="U157" s="4"/>
      <c r="V157" s="4"/>
      <c r="W157" s="4"/>
      <c r="X157" s="4"/>
      <c r="Y157" s="27"/>
      <c r="Z157" s="4"/>
      <c r="AA157" s="4"/>
      <c r="AB157" s="4"/>
      <c r="AC157" s="4"/>
      <c r="AD157" s="4"/>
      <c r="AE157" s="4"/>
      <c r="AF157" s="4"/>
      <c r="AG157" s="4"/>
      <c r="AH157" s="26"/>
      <c r="AI157" s="4"/>
      <c r="AJ157" s="4"/>
      <c r="AK157" s="27"/>
      <c r="AL157" s="4"/>
      <c r="AM157" s="4"/>
      <c r="AN157" s="4"/>
      <c r="AO157" s="4"/>
      <c r="AP157" s="4"/>
      <c r="AQ157" s="4"/>
      <c r="AR157" s="4"/>
      <c r="AS157" s="4"/>
      <c r="AT157" s="4"/>
      <c r="AU157" s="4"/>
      <c r="AV157" s="4"/>
      <c r="AW157" s="27"/>
      <c r="AX157" s="4"/>
      <c r="AY157" s="4"/>
      <c r="AZ157" s="4"/>
      <c r="BA157" s="4"/>
      <c r="BB157" s="4"/>
      <c r="BC157" s="4"/>
      <c r="BD157" s="4"/>
      <c r="BE157" s="4"/>
      <c r="BF157" s="4"/>
      <c r="BG157" s="4"/>
      <c r="BH157" s="4"/>
      <c r="BI157" s="27"/>
      <c r="BJ157" s="4"/>
      <c r="BK157" s="4"/>
      <c r="BL157" s="4"/>
      <c r="BM157" s="4"/>
      <c r="BN157" s="4"/>
      <c r="BO157" s="4"/>
      <c r="BP157" s="4"/>
      <c r="BQ157" s="4"/>
      <c r="BR157" s="4"/>
      <c r="BS157" s="4"/>
      <c r="BT157" s="4"/>
      <c r="BU157" s="27"/>
      <c r="BV157" s="4"/>
      <c r="BW157" s="4"/>
      <c r="BX157" s="4"/>
      <c r="BY157" s="4"/>
      <c r="BZ157" s="4"/>
      <c r="CA157" s="4"/>
      <c r="CB157" s="4"/>
      <c r="CC157" s="4"/>
      <c r="CD157" s="4"/>
      <c r="CE157" s="4"/>
      <c r="CF157" s="4"/>
      <c r="CG157" s="27"/>
      <c r="CH157" s="4"/>
      <c r="CI157" s="4"/>
      <c r="CJ157" s="4"/>
      <c r="CK157" s="4"/>
      <c r="CL157" s="4"/>
      <c r="CM157" s="4"/>
      <c r="CN157" s="4"/>
      <c r="CO157" s="4"/>
      <c r="CP157" s="4"/>
      <c r="CQ157" s="4"/>
      <c r="CR157" s="4"/>
      <c r="CS157" s="27"/>
      <c r="CX157"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E9B9-9432-483D-8CB5-AAAA267E4AA0}">
  <dimension ref="A1:CS31"/>
  <sheetViews>
    <sheetView workbookViewId="0">
      <selection activeCell="J28" sqref="J28"/>
    </sheetView>
  </sheetViews>
  <sheetFormatPr defaultRowHeight="14.4" x14ac:dyDescent="0.3"/>
  <sheetData>
    <row r="1" spans="1:97" x14ac:dyDescent="0.3">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3">
      <c r="A2" s="141" t="s">
        <v>0</v>
      </c>
      <c r="B2" s="143">
        <v>0</v>
      </c>
      <c r="C2" s="143"/>
      <c r="D2" s="49"/>
      <c r="E2" s="143"/>
      <c r="F2" s="143"/>
      <c r="G2" s="143"/>
      <c r="H2" s="143"/>
      <c r="I2" s="143"/>
      <c r="J2" s="143"/>
      <c r="K2" s="143"/>
      <c r="L2" s="143"/>
      <c r="M2" s="144"/>
      <c r="N2" s="143"/>
      <c r="O2" s="143"/>
      <c r="P2" s="49"/>
      <c r="Q2" s="143"/>
      <c r="R2" s="143"/>
      <c r="S2" s="143"/>
      <c r="T2" s="143"/>
      <c r="U2" s="143"/>
      <c r="V2" s="143"/>
      <c r="W2" s="143"/>
      <c r="X2" s="143"/>
      <c r="Y2" s="144"/>
      <c r="Z2" s="143"/>
      <c r="AA2" s="143"/>
      <c r="AB2" s="49"/>
      <c r="AC2" s="143"/>
      <c r="AD2" s="143"/>
      <c r="AE2" s="143"/>
      <c r="AF2" s="143"/>
      <c r="AG2" s="143"/>
      <c r="AH2" s="143"/>
      <c r="AI2" s="143"/>
      <c r="AJ2" s="143"/>
      <c r="AK2" s="144"/>
      <c r="AL2" s="143"/>
      <c r="AM2" s="143"/>
      <c r="AN2" s="49"/>
      <c r="AO2" s="143"/>
      <c r="AP2" s="143"/>
      <c r="AQ2" s="143"/>
      <c r="AR2" s="143"/>
      <c r="AS2" s="143"/>
      <c r="AT2" s="143"/>
      <c r="AU2" s="143"/>
      <c r="AV2" s="143"/>
      <c r="AW2" s="144"/>
      <c r="AX2" s="143"/>
      <c r="AY2" s="143"/>
      <c r="AZ2" s="49"/>
      <c r="BA2" s="143"/>
      <c r="BB2" s="143"/>
      <c r="BC2" s="143"/>
      <c r="BD2" s="143"/>
      <c r="BE2" s="143"/>
      <c r="BF2" s="143"/>
      <c r="BG2" s="143"/>
      <c r="BH2" s="143"/>
      <c r="BI2" s="144"/>
      <c r="BJ2" s="143"/>
      <c r="BK2" s="143"/>
      <c r="BL2" s="49"/>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ht="15.6" x14ac:dyDescent="0.3">
      <c r="A3" s="141" t="s">
        <v>1</v>
      </c>
      <c r="B3" s="143"/>
      <c r="C3" s="143"/>
      <c r="D3" s="143"/>
      <c r="E3" s="143"/>
      <c r="F3" s="143"/>
      <c r="G3" s="143"/>
      <c r="H3" s="143"/>
      <c r="I3" s="143"/>
      <c r="J3" s="143"/>
      <c r="K3" s="143"/>
      <c r="L3" s="143"/>
      <c r="M3" s="144"/>
      <c r="N3" s="143"/>
      <c r="O3" s="143"/>
      <c r="P3" s="143"/>
      <c r="Q3" s="143"/>
      <c r="R3" s="143"/>
      <c r="S3" s="143"/>
      <c r="T3" s="143"/>
      <c r="U3" s="143"/>
      <c r="V3" s="143"/>
      <c r="W3" s="143"/>
      <c r="X3" s="143"/>
      <c r="Y3" s="144"/>
      <c r="Z3" s="143"/>
      <c r="AA3" s="171">
        <v>1</v>
      </c>
      <c r="AB3" s="143"/>
      <c r="AC3" s="143"/>
      <c r="AD3" s="171">
        <v>1</v>
      </c>
      <c r="AE3" s="143"/>
      <c r="AF3" s="143"/>
      <c r="AG3" s="143"/>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3"/>
      <c r="BF3" s="143"/>
      <c r="BG3" s="143"/>
      <c r="BH3" s="143"/>
      <c r="BI3" s="144"/>
      <c r="BJ3" s="143"/>
      <c r="BK3" s="143"/>
      <c r="BL3" s="143"/>
      <c r="BM3" s="143"/>
      <c r="BN3" s="143"/>
      <c r="BO3" s="143"/>
      <c r="BP3" s="143"/>
      <c r="BQ3" s="143"/>
      <c r="BR3" s="143"/>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ht="15.6" x14ac:dyDescent="0.3">
      <c r="A4" s="141" t="s">
        <v>2</v>
      </c>
      <c r="B4" s="49"/>
      <c r="C4" s="143"/>
      <c r="D4" s="143"/>
      <c r="E4" s="143"/>
      <c r="F4" s="143"/>
      <c r="G4" s="143"/>
      <c r="H4" s="143"/>
      <c r="I4" s="143"/>
      <c r="J4" s="143"/>
      <c r="K4" s="143"/>
      <c r="L4" s="143"/>
      <c r="M4" s="144"/>
      <c r="N4" s="49"/>
      <c r="O4" s="143"/>
      <c r="P4" s="143"/>
      <c r="Q4" s="143"/>
      <c r="R4" s="143"/>
      <c r="S4" s="143"/>
      <c r="T4" s="143"/>
      <c r="U4" s="143"/>
      <c r="V4" s="143"/>
      <c r="W4" s="143"/>
      <c r="X4" s="143"/>
      <c r="Y4" s="144"/>
      <c r="Z4" s="49"/>
      <c r="AA4" s="143"/>
      <c r="AB4" s="143"/>
      <c r="AC4" s="143"/>
      <c r="AD4" s="143"/>
      <c r="AE4" s="143"/>
      <c r="AF4" s="143"/>
      <c r="AG4" s="143"/>
      <c r="AH4" s="143"/>
      <c r="AI4" s="171">
        <v>1</v>
      </c>
      <c r="AJ4" s="171"/>
      <c r="AK4" s="144"/>
      <c r="AL4" s="49"/>
      <c r="AM4" s="171">
        <v>1</v>
      </c>
      <c r="AN4" s="171"/>
      <c r="AO4" s="143"/>
      <c r="AP4" s="171">
        <v>1</v>
      </c>
      <c r="AQ4" s="171"/>
      <c r="AR4" s="143"/>
      <c r="AS4" s="143"/>
      <c r="AT4" s="143"/>
      <c r="AU4" s="143"/>
      <c r="AV4" s="143"/>
      <c r="AW4" s="144"/>
      <c r="AX4" s="49"/>
      <c r="AY4" s="143"/>
      <c r="AZ4" s="143"/>
      <c r="BA4" s="143"/>
      <c r="BB4" s="143"/>
      <c r="BC4" s="143"/>
      <c r="BD4" s="143"/>
      <c r="BE4" s="143"/>
      <c r="BF4" s="143"/>
      <c r="BG4" s="143"/>
      <c r="BH4" s="143"/>
      <c r="BI4" s="144"/>
      <c r="BJ4" s="49"/>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3">
      <c r="A5" s="141"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3">
      <c r="A6" s="141" t="s">
        <v>92</v>
      </c>
      <c r="B6" s="143"/>
      <c r="C6" s="143"/>
      <c r="D6" s="49"/>
      <c r="E6" s="143"/>
      <c r="F6" s="143"/>
      <c r="G6" s="143"/>
      <c r="H6" s="143"/>
      <c r="I6" s="143"/>
      <c r="J6" s="143"/>
      <c r="K6" s="143"/>
      <c r="L6" s="143"/>
      <c r="M6" s="144"/>
      <c r="N6" s="143"/>
      <c r="O6" s="143"/>
      <c r="P6" s="49"/>
      <c r="Q6" s="143"/>
      <c r="R6" s="143"/>
      <c r="S6" s="143"/>
      <c r="T6" s="143"/>
      <c r="U6" s="143"/>
      <c r="V6" s="143"/>
      <c r="W6" s="143"/>
      <c r="X6" s="143"/>
      <c r="Y6" s="144"/>
      <c r="Z6" s="143"/>
      <c r="AA6" s="143"/>
      <c r="AB6" s="49"/>
      <c r="AC6" s="143"/>
      <c r="AD6" s="143"/>
      <c r="AE6" s="143"/>
      <c r="AF6" s="143"/>
      <c r="AG6" s="143"/>
      <c r="AH6" s="143"/>
      <c r="AI6" s="143"/>
      <c r="AJ6" s="143"/>
      <c r="AK6" s="144"/>
      <c r="AL6" s="143"/>
      <c r="AM6" s="143"/>
      <c r="AN6" s="49"/>
      <c r="AO6" s="143"/>
      <c r="AP6" s="143"/>
      <c r="AQ6" s="143"/>
      <c r="AR6" s="143"/>
      <c r="AS6" s="143"/>
      <c r="AT6" s="143"/>
      <c r="AU6" s="143"/>
      <c r="AV6" s="143"/>
      <c r="AW6" s="144"/>
      <c r="AX6" s="143"/>
      <c r="AY6" s="143"/>
      <c r="AZ6" s="49"/>
      <c r="BA6" s="143"/>
      <c r="BB6" s="143"/>
      <c r="BC6" s="143"/>
      <c r="BD6" s="143"/>
      <c r="BE6" s="143"/>
      <c r="BF6" s="143"/>
      <c r="BG6" s="143"/>
      <c r="BH6" s="143"/>
      <c r="BI6" s="144"/>
      <c r="BJ6" s="143"/>
      <c r="BK6" s="143"/>
      <c r="BL6" s="49"/>
      <c r="BM6" s="143"/>
      <c r="BN6" s="143"/>
      <c r="BO6" s="143"/>
      <c r="BP6" s="143"/>
      <c r="BQ6" s="143"/>
      <c r="BR6" s="143"/>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3">
      <c r="A7" s="141" t="s">
        <v>5</v>
      </c>
      <c r="B7" s="143"/>
      <c r="C7" s="143"/>
      <c r="D7" s="143"/>
      <c r="E7" s="143"/>
      <c r="F7" s="143"/>
      <c r="G7" s="143"/>
      <c r="H7" s="143"/>
      <c r="I7" s="143"/>
      <c r="J7" s="143"/>
      <c r="K7" s="49"/>
      <c r="L7" s="143"/>
      <c r="M7" s="144"/>
      <c r="N7" s="143"/>
      <c r="O7" s="143"/>
      <c r="P7" s="143"/>
      <c r="Q7" s="143"/>
      <c r="R7" s="143"/>
      <c r="S7" s="143"/>
      <c r="T7" s="143"/>
      <c r="U7" s="143"/>
      <c r="V7" s="143"/>
      <c r="W7" s="49"/>
      <c r="X7" s="143"/>
      <c r="Y7" s="144"/>
      <c r="Z7" s="143"/>
      <c r="AA7" s="143"/>
      <c r="AB7" s="143"/>
      <c r="AC7" s="143"/>
      <c r="AD7" s="143"/>
      <c r="AE7" s="143"/>
      <c r="AF7" s="143"/>
      <c r="AG7" s="143"/>
      <c r="AH7" s="143"/>
      <c r="AI7" s="49"/>
      <c r="AJ7" s="143"/>
      <c r="AK7" s="144"/>
      <c r="AL7" s="143"/>
      <c r="AM7" s="143"/>
      <c r="AN7" s="143"/>
      <c r="AO7" s="143"/>
      <c r="AP7" s="143"/>
      <c r="AQ7" s="143"/>
      <c r="AR7" s="143"/>
      <c r="AS7" s="143"/>
      <c r="AT7" s="143"/>
      <c r="AU7" s="49"/>
      <c r="AV7" s="143"/>
      <c r="AW7" s="144"/>
      <c r="AX7" s="143"/>
      <c r="AY7" s="143"/>
      <c r="AZ7" s="143"/>
      <c r="BA7" s="143"/>
      <c r="BB7" s="143"/>
      <c r="BC7" s="143"/>
      <c r="BD7" s="143"/>
      <c r="BE7" s="143"/>
      <c r="BF7" s="143"/>
      <c r="BG7" s="49"/>
      <c r="BH7" s="143"/>
      <c r="BI7" s="144"/>
      <c r="BJ7" s="143"/>
      <c r="BK7" s="143"/>
      <c r="BL7" s="143"/>
      <c r="BM7" s="143"/>
      <c r="BN7" s="143"/>
      <c r="BO7" s="143"/>
      <c r="BP7" s="143"/>
      <c r="BQ7" s="143"/>
      <c r="BR7" s="143"/>
      <c r="BS7" s="49"/>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3">
      <c r="A8" s="147" t="s">
        <v>6</v>
      </c>
      <c r="B8" s="143"/>
      <c r="C8" s="143"/>
      <c r="D8" s="143"/>
      <c r="E8" s="143"/>
      <c r="F8" s="143"/>
      <c r="G8" s="143"/>
      <c r="H8" s="143"/>
      <c r="I8" s="143"/>
      <c r="J8" s="143"/>
      <c r="K8" s="143"/>
      <c r="L8" s="143"/>
      <c r="M8" s="144"/>
      <c r="N8" s="143"/>
      <c r="O8" s="143"/>
      <c r="P8" s="143"/>
      <c r="Q8" s="143"/>
      <c r="R8" s="143"/>
      <c r="S8" s="143"/>
      <c r="T8" s="143"/>
      <c r="U8" s="143"/>
      <c r="V8" s="143"/>
      <c r="W8" s="143"/>
      <c r="X8" s="143"/>
      <c r="Y8" s="144"/>
      <c r="Z8" s="143"/>
      <c r="AA8" s="143"/>
      <c r="AB8" s="143"/>
      <c r="AC8" s="143"/>
      <c r="AD8" s="143"/>
      <c r="AE8" s="143"/>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43"/>
      <c r="BK8" s="143"/>
      <c r="BL8" s="143"/>
      <c r="BM8" s="143"/>
      <c r="BN8" s="143"/>
      <c r="BO8" s="143"/>
      <c r="BP8" s="143"/>
      <c r="BQ8" s="143"/>
      <c r="BR8" s="143"/>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ht="15.6" x14ac:dyDescent="0.3">
      <c r="A9" s="141" t="s">
        <v>7</v>
      </c>
      <c r="B9" s="143"/>
      <c r="C9" s="143"/>
      <c r="D9" s="49"/>
      <c r="E9" s="143"/>
      <c r="F9" s="143"/>
      <c r="G9" s="143"/>
      <c r="H9" s="143"/>
      <c r="I9" s="143"/>
      <c r="J9" s="143"/>
      <c r="K9" s="143"/>
      <c r="L9" s="143"/>
      <c r="M9" s="144"/>
      <c r="N9" s="143"/>
      <c r="O9" s="143"/>
      <c r="P9" s="49"/>
      <c r="Q9" s="143"/>
      <c r="R9" s="143"/>
      <c r="S9" s="143"/>
      <c r="T9" s="143"/>
      <c r="U9" s="143"/>
      <c r="V9" s="143"/>
      <c r="W9" s="143"/>
      <c r="X9" s="143"/>
      <c r="Y9" s="144"/>
      <c r="Z9" s="143"/>
      <c r="AA9" s="143"/>
      <c r="AB9" s="49"/>
      <c r="AC9" s="143"/>
      <c r="AD9" s="143"/>
      <c r="AE9" s="143"/>
      <c r="AF9" s="143"/>
      <c r="AG9" s="143"/>
      <c r="AH9" s="143"/>
      <c r="AI9" s="171">
        <v>1</v>
      </c>
      <c r="AJ9" s="171"/>
      <c r="AK9" s="144"/>
      <c r="AL9" s="143"/>
      <c r="AM9" s="171">
        <v>1</v>
      </c>
      <c r="AN9" s="171"/>
      <c r="AO9" s="143"/>
      <c r="AP9" s="171">
        <v>1</v>
      </c>
      <c r="AQ9" s="171"/>
      <c r="AR9" s="143"/>
      <c r="AS9" s="143"/>
      <c r="AT9" s="143"/>
      <c r="AU9" s="143"/>
      <c r="AV9" s="143"/>
      <c r="AW9" s="144"/>
      <c r="AX9" s="143"/>
      <c r="AY9" s="143"/>
      <c r="AZ9" s="49"/>
      <c r="BA9" s="143"/>
      <c r="BB9" s="143"/>
      <c r="BC9" s="143"/>
      <c r="BD9" s="143"/>
      <c r="BE9" s="143"/>
      <c r="BF9" s="143"/>
      <c r="BG9" s="143"/>
      <c r="BH9" s="143"/>
      <c r="BI9" s="144"/>
      <c r="BJ9" s="143"/>
      <c r="BK9" s="143"/>
      <c r="BL9" s="49"/>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3">
      <c r="A10" s="141"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3">
      <c r="A11" s="141" t="s">
        <v>106</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143"/>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ht="15.6" x14ac:dyDescent="0.3">
      <c r="A12" s="141" t="s">
        <v>10</v>
      </c>
      <c r="C12" s="143"/>
      <c r="D12" s="143"/>
      <c r="E12" s="143"/>
      <c r="F12" s="143"/>
      <c r="G12" s="143"/>
      <c r="H12" s="143"/>
      <c r="I12" s="143"/>
      <c r="J12" s="143"/>
      <c r="K12" s="143"/>
      <c r="L12" s="49"/>
      <c r="M12" s="144"/>
      <c r="O12" s="143"/>
      <c r="P12" s="143"/>
      <c r="Q12" s="143"/>
      <c r="R12" s="143"/>
      <c r="S12" s="143"/>
      <c r="T12" s="143"/>
      <c r="U12" s="143"/>
      <c r="V12" s="143"/>
      <c r="W12" s="143"/>
      <c r="X12" s="162"/>
      <c r="Y12" s="144"/>
      <c r="AA12" s="171">
        <v>1</v>
      </c>
      <c r="AB12" s="171">
        <v>1</v>
      </c>
      <c r="AC12" s="143"/>
      <c r="AD12" s="143"/>
      <c r="AE12" s="143"/>
      <c r="AF12" s="143"/>
      <c r="AG12" s="143"/>
      <c r="AH12" s="143"/>
      <c r="AI12" s="143"/>
      <c r="AJ12" s="49"/>
      <c r="AK12" s="144"/>
      <c r="AM12" s="143"/>
      <c r="AN12" s="143"/>
      <c r="AO12" s="143"/>
      <c r="AP12" s="143"/>
      <c r="AQ12" s="143"/>
      <c r="AR12" s="143"/>
      <c r="AS12" s="143"/>
      <c r="AT12" s="143"/>
      <c r="AU12" s="143"/>
      <c r="AV12" s="49"/>
      <c r="AW12" s="144"/>
      <c r="AY12" s="143"/>
      <c r="AZ12" s="143"/>
      <c r="BA12" s="143"/>
      <c r="BB12" s="143"/>
      <c r="BC12" s="143"/>
      <c r="BD12" s="143"/>
      <c r="BE12" s="143"/>
      <c r="BF12" s="143"/>
      <c r="BG12" s="143"/>
      <c r="BH12" s="49"/>
      <c r="BI12" s="144"/>
      <c r="BK12" s="143"/>
      <c r="BL12" s="143"/>
      <c r="BM12" s="143"/>
      <c r="BN12" s="143"/>
      <c r="BO12" s="143"/>
      <c r="BP12" s="143"/>
      <c r="BQ12" s="143"/>
      <c r="BR12" s="143"/>
      <c r="BS12" s="143"/>
      <c r="BT12" s="49"/>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ht="15.6" x14ac:dyDescent="0.3">
      <c r="A13" s="141" t="s">
        <v>114</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73">
        <v>1</v>
      </c>
      <c r="AJ13" s="173"/>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3">
      <c r="A14" s="141" t="s">
        <v>12</v>
      </c>
      <c r="B14" s="143"/>
      <c r="C14" s="143"/>
      <c r="D14" s="143"/>
      <c r="E14" s="143"/>
      <c r="F14" s="143"/>
      <c r="G14" s="143"/>
      <c r="H14" s="143"/>
      <c r="I14" s="143"/>
      <c r="J14" s="162"/>
      <c r="K14" s="162"/>
      <c r="L14" s="143"/>
      <c r="M14" s="144"/>
      <c r="N14" s="143"/>
      <c r="O14" s="143"/>
      <c r="P14" s="143"/>
      <c r="Q14" s="143"/>
      <c r="R14" s="143"/>
      <c r="S14" s="143"/>
      <c r="T14" s="143"/>
      <c r="U14" s="143"/>
      <c r="V14" s="162"/>
      <c r="W14" s="162"/>
      <c r="X14" s="143"/>
      <c r="Y14" s="144"/>
      <c r="Z14" s="143"/>
      <c r="AA14" s="143"/>
      <c r="AB14" s="143"/>
      <c r="AC14" s="143"/>
      <c r="AD14" s="143"/>
      <c r="AE14" s="143"/>
      <c r="AF14" s="143"/>
      <c r="AG14" s="143"/>
      <c r="AH14" s="162"/>
      <c r="AI14" s="162"/>
      <c r="AJ14" s="143"/>
      <c r="AK14" s="144"/>
      <c r="AL14" s="143"/>
      <c r="AM14" s="143"/>
      <c r="AN14" s="143"/>
      <c r="AO14" s="143"/>
      <c r="AP14" s="143"/>
      <c r="AQ14" s="143"/>
      <c r="AR14" s="143"/>
      <c r="AS14" s="143"/>
      <c r="AT14" s="162"/>
      <c r="AU14" s="162"/>
      <c r="AV14" s="143"/>
      <c r="AW14" s="144"/>
      <c r="AX14" s="143"/>
      <c r="AY14" s="143"/>
      <c r="AZ14" s="143"/>
      <c r="BA14" s="143"/>
      <c r="BB14" s="143"/>
      <c r="BC14" s="143"/>
      <c r="BD14" s="143"/>
      <c r="BE14" s="143"/>
      <c r="BF14" s="162"/>
      <c r="BG14" s="162"/>
      <c r="BH14" s="143"/>
      <c r="BI14" s="144"/>
      <c r="BJ14" s="143"/>
      <c r="BK14" s="143"/>
      <c r="BL14" s="143"/>
      <c r="BM14" s="143"/>
      <c r="BN14" s="143"/>
      <c r="BO14" s="143"/>
      <c r="BP14" s="143"/>
      <c r="BQ14" s="143"/>
      <c r="BR14" s="162"/>
      <c r="BS14" s="162"/>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3">
      <c r="A15" s="141" t="s">
        <v>13</v>
      </c>
      <c r="B15" s="143"/>
      <c r="C15" s="143"/>
      <c r="D15" s="143"/>
      <c r="E15" s="143"/>
      <c r="F15" s="143"/>
      <c r="G15" s="143"/>
      <c r="H15" s="162"/>
      <c r="I15" s="143"/>
      <c r="J15" s="162"/>
      <c r="K15" s="143"/>
      <c r="L15" s="143"/>
      <c r="M15" s="144"/>
      <c r="N15" s="143"/>
      <c r="O15" s="143"/>
      <c r="P15" s="143"/>
      <c r="Q15" s="143"/>
      <c r="R15" s="143"/>
      <c r="S15" s="143"/>
      <c r="T15" s="162"/>
      <c r="U15" s="143"/>
      <c r="V15" s="162"/>
      <c r="W15" s="143"/>
      <c r="X15" s="143"/>
      <c r="Y15" s="144"/>
      <c r="Z15" s="143"/>
      <c r="AA15" s="143"/>
      <c r="AB15" s="143"/>
      <c r="AC15" s="143"/>
      <c r="AD15" s="143"/>
      <c r="AE15" s="143"/>
      <c r="AF15" s="162"/>
      <c r="AG15" s="143"/>
      <c r="AH15" s="162"/>
      <c r="AI15" s="143"/>
      <c r="AJ15" s="143"/>
      <c r="AK15" s="144"/>
      <c r="AL15" s="143"/>
      <c r="AM15" s="143"/>
      <c r="AN15" s="143"/>
      <c r="AO15" s="143"/>
      <c r="AP15" s="143"/>
      <c r="AQ15" s="143"/>
      <c r="AR15" s="162"/>
      <c r="AS15" s="143"/>
      <c r="AT15" s="162"/>
      <c r="AU15" s="143"/>
      <c r="AV15" s="143"/>
      <c r="AW15" s="144"/>
      <c r="AX15" s="143"/>
      <c r="AY15" s="143"/>
      <c r="AZ15" s="143"/>
      <c r="BA15" s="143"/>
      <c r="BB15" s="143"/>
      <c r="BC15" s="143"/>
      <c r="BD15" s="162"/>
      <c r="BE15" s="143"/>
      <c r="BF15" s="162"/>
      <c r="BG15" s="143"/>
      <c r="BH15" s="143"/>
      <c r="BI15" s="144"/>
      <c r="BJ15" s="143"/>
      <c r="BK15" s="143"/>
      <c r="BL15" s="143"/>
      <c r="BM15" s="143"/>
      <c r="BN15" s="143"/>
      <c r="BO15" s="143"/>
      <c r="BP15" s="49"/>
      <c r="BQ15" s="143"/>
      <c r="BR15" s="162"/>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ht="15.6" x14ac:dyDescent="0.3">
      <c r="A16" s="141" t="s">
        <v>14</v>
      </c>
      <c r="B16" s="143"/>
      <c r="C16" s="143"/>
      <c r="D16" s="143"/>
      <c r="E16" s="143"/>
      <c r="F16" s="143"/>
      <c r="G16" s="143"/>
      <c r="H16" s="143"/>
      <c r="I16" s="143"/>
      <c r="J16" s="162"/>
      <c r="K16" s="143"/>
      <c r="L16" s="143"/>
      <c r="M16" s="144"/>
      <c r="N16" s="143"/>
      <c r="O16" s="143"/>
      <c r="P16" s="143"/>
      <c r="Q16" s="143"/>
      <c r="R16" s="143"/>
      <c r="S16" s="143"/>
      <c r="T16" s="143"/>
      <c r="U16" s="143"/>
      <c r="V16" s="162"/>
      <c r="W16" s="143"/>
      <c r="X16" s="143"/>
      <c r="Y16" s="144"/>
      <c r="Z16" s="143"/>
      <c r="AA16" s="143"/>
      <c r="AB16" s="143"/>
      <c r="AC16" s="143"/>
      <c r="AD16" s="143"/>
      <c r="AE16" s="143"/>
      <c r="AF16" s="143"/>
      <c r="AG16" s="143"/>
      <c r="AH16" s="162"/>
      <c r="AI16" s="173"/>
      <c r="AJ16" s="173">
        <v>1</v>
      </c>
      <c r="AK16" s="144"/>
      <c r="AL16" s="143"/>
      <c r="AM16" s="173"/>
      <c r="AN16" s="173">
        <v>1</v>
      </c>
      <c r="AO16" s="143"/>
      <c r="AP16" s="173"/>
      <c r="AQ16" s="173">
        <v>1</v>
      </c>
      <c r="AR16" s="143"/>
      <c r="AS16" s="143"/>
      <c r="AT16" s="162"/>
      <c r="AU16" s="143"/>
      <c r="AV16" s="143"/>
      <c r="AW16" s="144"/>
      <c r="AX16" s="143"/>
      <c r="AY16" s="143"/>
      <c r="AZ16" s="143"/>
      <c r="BA16" s="143"/>
      <c r="BB16" s="143"/>
      <c r="BC16" s="143"/>
      <c r="BD16" s="143"/>
      <c r="BE16" s="143"/>
      <c r="BF16" s="162"/>
      <c r="BG16" s="143"/>
      <c r="BH16" s="143"/>
      <c r="BI16" s="144"/>
      <c r="BJ16" s="143"/>
      <c r="BK16" s="143"/>
      <c r="BL16" s="143"/>
      <c r="BM16" s="143"/>
      <c r="BN16" s="143"/>
      <c r="BO16" s="143"/>
      <c r="BP16" s="143"/>
      <c r="BQ16" s="143"/>
      <c r="BR16" s="162"/>
      <c r="BS16" s="143"/>
      <c r="BT16" s="143"/>
      <c r="BU16" s="144"/>
      <c r="BV16" s="143"/>
      <c r="BW16" s="143"/>
      <c r="BX16" s="174">
        <v>1</v>
      </c>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3">
      <c r="A17" s="141" t="s">
        <v>15</v>
      </c>
      <c r="B17" s="143"/>
      <c r="C17" s="143"/>
      <c r="D17" s="143"/>
      <c r="E17" s="143"/>
      <c r="F17" s="143"/>
      <c r="G17" s="143"/>
      <c r="H17" s="143"/>
      <c r="I17" s="143"/>
      <c r="J17" s="162"/>
      <c r="K17" s="143"/>
      <c r="L17" s="143"/>
      <c r="M17" s="144"/>
      <c r="N17" s="143"/>
      <c r="O17" s="143"/>
      <c r="P17" s="143"/>
      <c r="Q17" s="143"/>
      <c r="R17" s="143"/>
      <c r="S17" s="143"/>
      <c r="T17" s="143"/>
      <c r="U17" s="143"/>
      <c r="V17" s="162"/>
      <c r="W17" s="143"/>
      <c r="X17" s="143"/>
      <c r="Y17" s="144"/>
      <c r="Z17" s="143"/>
      <c r="AA17" s="143"/>
      <c r="AB17" s="143"/>
      <c r="AC17" s="143"/>
      <c r="AD17" s="143"/>
      <c r="AE17" s="143"/>
      <c r="AF17" s="143"/>
      <c r="AG17" s="143"/>
      <c r="AH17" s="162"/>
      <c r="AI17" s="143"/>
      <c r="AJ17" s="143"/>
      <c r="AK17" s="144"/>
      <c r="AL17" s="143"/>
      <c r="AM17" s="143"/>
      <c r="AN17" s="143"/>
      <c r="AO17" s="143"/>
      <c r="AP17" s="143"/>
      <c r="AQ17" s="143"/>
      <c r="AR17" s="143"/>
      <c r="AS17" s="143"/>
      <c r="AT17" s="162"/>
      <c r="AU17" s="143"/>
      <c r="AV17" s="143"/>
      <c r="AW17" s="144"/>
      <c r="AX17" s="143"/>
      <c r="AY17" s="143"/>
      <c r="AZ17" s="143"/>
      <c r="BA17" s="143"/>
      <c r="BB17" s="143"/>
      <c r="BC17" s="143"/>
      <c r="BD17" s="143"/>
      <c r="BE17" s="143"/>
      <c r="BF17" s="162"/>
      <c r="BG17" s="143"/>
      <c r="BH17" s="143"/>
      <c r="BI17" s="144"/>
      <c r="BJ17" s="143"/>
      <c r="BK17" s="143"/>
      <c r="BL17" s="143"/>
      <c r="BM17" s="143"/>
      <c r="BN17" s="143"/>
      <c r="BO17" s="143"/>
      <c r="BP17" s="143"/>
      <c r="BQ17" s="143"/>
      <c r="BR17" s="162"/>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ht="15.6" x14ac:dyDescent="0.3">
      <c r="A18" s="141" t="s">
        <v>16</v>
      </c>
      <c r="B18" s="49"/>
      <c r="C18" s="150"/>
      <c r="D18" s="150"/>
      <c r="E18" s="150"/>
      <c r="F18" s="150"/>
      <c r="G18" s="150"/>
      <c r="H18" s="143"/>
      <c r="I18" s="143"/>
      <c r="J18" s="162"/>
      <c r="K18" s="143"/>
      <c r="L18" s="150"/>
      <c r="M18" s="151"/>
      <c r="N18" s="175"/>
      <c r="O18" s="150"/>
      <c r="P18" s="150"/>
      <c r="Q18" s="150"/>
      <c r="R18" s="150"/>
      <c r="S18" s="150"/>
      <c r="T18" s="143"/>
      <c r="U18" s="143"/>
      <c r="V18" s="162"/>
      <c r="W18" s="143"/>
      <c r="X18" s="143"/>
      <c r="Y18" s="151"/>
      <c r="Z18" s="49"/>
      <c r="AA18" s="150"/>
      <c r="AB18" s="150"/>
      <c r="AC18" s="150"/>
      <c r="AD18" s="150"/>
      <c r="AE18" s="143"/>
      <c r="AF18" s="143"/>
      <c r="AG18" s="143"/>
      <c r="AH18" s="162"/>
      <c r="AI18" s="143"/>
      <c r="AJ18" s="150"/>
      <c r="AK18" s="151"/>
      <c r="AL18" s="49"/>
      <c r="AM18" s="150"/>
      <c r="AN18" s="150"/>
      <c r="AO18" s="150"/>
      <c r="AP18" s="150"/>
      <c r="AQ18" s="150"/>
      <c r="AR18" s="143"/>
      <c r="AS18" s="143"/>
      <c r="AT18" s="162"/>
      <c r="AU18" s="143"/>
      <c r="AV18" s="150"/>
      <c r="AW18" s="151"/>
      <c r="AX18" s="49"/>
      <c r="AY18" s="150"/>
      <c r="AZ18" s="150"/>
      <c r="BA18" s="150"/>
      <c r="BB18" s="150"/>
      <c r="BC18" s="150"/>
      <c r="BD18" s="143"/>
      <c r="BE18" s="143"/>
      <c r="BF18" s="162"/>
      <c r="BG18" s="143"/>
      <c r="BH18" s="150"/>
      <c r="BI18" s="151"/>
      <c r="BJ18" s="49"/>
      <c r="BK18" s="150"/>
      <c r="BL18" s="150"/>
      <c r="BM18" s="150"/>
      <c r="BN18" s="150"/>
      <c r="BO18" s="150"/>
      <c r="BP18" s="150"/>
      <c r="BQ18" s="143"/>
      <c r="BR18" s="162"/>
      <c r="BS18" s="143"/>
      <c r="BT18" s="150"/>
      <c r="BU18" s="151"/>
      <c r="BV18" s="150"/>
      <c r="BW18" s="150"/>
      <c r="BX18" s="171">
        <v>1</v>
      </c>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3">
      <c r="A19" s="141" t="s">
        <v>130</v>
      </c>
      <c r="B19" s="153"/>
      <c r="C19" s="153"/>
      <c r="D19" s="153"/>
      <c r="E19" s="153"/>
      <c r="F19" s="153"/>
      <c r="G19" s="153"/>
      <c r="H19" s="133"/>
      <c r="I19" s="133"/>
      <c r="J19" s="162"/>
      <c r="K19" s="133"/>
      <c r="L19" s="153"/>
      <c r="M19" s="151"/>
      <c r="N19" s="153"/>
      <c r="O19" s="153"/>
      <c r="P19" s="153"/>
      <c r="Q19" s="153"/>
      <c r="R19" s="153"/>
      <c r="S19" s="153"/>
      <c r="T19" s="133"/>
      <c r="U19" s="133"/>
      <c r="V19" s="162"/>
      <c r="W19" s="133"/>
      <c r="X19" s="133"/>
      <c r="Y19" s="151"/>
      <c r="Z19" s="153"/>
      <c r="AA19" s="153"/>
      <c r="AB19" s="153"/>
      <c r="AC19" s="150"/>
      <c r="AD19" s="153"/>
      <c r="AE19" s="133"/>
      <c r="AF19" s="133"/>
      <c r="AG19" s="133"/>
      <c r="AH19" s="162"/>
      <c r="AI19" s="133"/>
      <c r="AJ19" s="153"/>
      <c r="AK19" s="151"/>
      <c r="AL19" s="153"/>
      <c r="AM19" s="153"/>
      <c r="AN19" s="153"/>
      <c r="AO19" s="153"/>
      <c r="AP19" s="153"/>
      <c r="AQ19" s="153"/>
      <c r="AR19" s="133"/>
      <c r="AS19" s="133"/>
      <c r="AT19" s="162"/>
      <c r="AU19" s="133"/>
      <c r="AV19" s="153"/>
      <c r="AW19" s="151"/>
      <c r="AX19" s="153"/>
      <c r="AY19" s="153"/>
      <c r="AZ19" s="153"/>
      <c r="BA19" s="153"/>
      <c r="BB19" s="153"/>
      <c r="BC19" s="153"/>
      <c r="BD19" s="133"/>
      <c r="BE19" s="133"/>
      <c r="BF19" s="162"/>
      <c r="BG19" s="133"/>
      <c r="BH19" s="153"/>
      <c r="BI19" s="151"/>
      <c r="BJ19" s="153"/>
      <c r="BK19" s="153"/>
      <c r="BL19" s="153"/>
      <c r="BM19" s="153"/>
      <c r="BN19" s="153"/>
      <c r="BO19" s="153"/>
      <c r="BP19" s="153"/>
      <c r="BQ19" s="133"/>
      <c r="BR19" s="162"/>
      <c r="BS19" s="13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ht="15.6" x14ac:dyDescent="0.3">
      <c r="A20" s="141" t="s">
        <v>134</v>
      </c>
      <c r="B20" s="162"/>
      <c r="C20" s="133"/>
      <c r="D20" s="133"/>
      <c r="E20" s="133"/>
      <c r="F20" s="133"/>
      <c r="G20" s="133"/>
      <c r="H20" s="133"/>
      <c r="I20" s="133"/>
      <c r="J20" s="133"/>
      <c r="K20" s="133"/>
      <c r="L20" s="133"/>
      <c r="M20" s="151"/>
      <c r="N20" s="162"/>
      <c r="O20" s="133"/>
      <c r="P20" s="133"/>
      <c r="Q20" s="133"/>
      <c r="R20" s="133"/>
      <c r="S20" s="133"/>
      <c r="T20" s="133"/>
      <c r="U20" s="133"/>
      <c r="V20" s="133"/>
      <c r="W20" s="133"/>
      <c r="X20" s="133"/>
      <c r="Y20" s="151"/>
      <c r="Z20" s="162"/>
      <c r="AA20" s="171">
        <v>1</v>
      </c>
      <c r="AB20" s="133"/>
      <c r="AC20" s="143"/>
      <c r="AD20" s="133"/>
      <c r="AE20" s="133"/>
      <c r="AF20" s="133"/>
      <c r="AG20" s="133"/>
      <c r="AH20" s="133"/>
      <c r="AI20" s="133"/>
      <c r="AJ20" s="133"/>
      <c r="AK20" s="151"/>
      <c r="AL20" s="162"/>
      <c r="AM20" s="133"/>
      <c r="AN20" s="133"/>
      <c r="AO20" s="133"/>
      <c r="AP20" s="133"/>
      <c r="AQ20" s="133"/>
      <c r="AR20" s="133"/>
      <c r="AS20" s="133"/>
      <c r="AT20" s="133"/>
      <c r="AU20" s="133"/>
      <c r="AV20" s="133"/>
      <c r="AW20" s="151"/>
      <c r="AX20" s="162"/>
      <c r="AY20" s="133"/>
      <c r="AZ20" s="133"/>
      <c r="BA20" s="133"/>
      <c r="BB20" s="133"/>
      <c r="BC20" s="133"/>
      <c r="BD20" s="133"/>
      <c r="BE20" s="133"/>
      <c r="BF20" s="133"/>
      <c r="BG20" s="133"/>
      <c r="BH20" s="133"/>
      <c r="BI20" s="151"/>
      <c r="BJ20" s="162"/>
      <c r="BK20" s="133"/>
      <c r="BL20" s="133"/>
      <c r="BM20" s="133"/>
      <c r="BN20" s="133"/>
      <c r="BO20" s="133"/>
      <c r="BP20" s="133"/>
      <c r="BQ20" s="133"/>
      <c r="BR20" s="133"/>
      <c r="BS20" s="133"/>
      <c r="BT20" s="133"/>
      <c r="BU20" s="151"/>
      <c r="BV20" s="133"/>
      <c r="BW20" s="133"/>
      <c r="BX20" s="133"/>
      <c r="BY20" s="133"/>
      <c r="BZ20" s="133"/>
      <c r="CA20" s="155"/>
      <c r="CB20" s="155"/>
      <c r="CC20" s="155"/>
      <c r="CD20" s="155"/>
      <c r="CE20" s="155"/>
      <c r="CF20" s="155"/>
      <c r="CG20" s="151"/>
      <c r="CH20" s="133"/>
      <c r="CI20" s="133"/>
      <c r="CJ20" s="133"/>
      <c r="CK20" s="133"/>
      <c r="CL20" s="133"/>
      <c r="CM20" s="133"/>
      <c r="CN20" s="133"/>
      <c r="CO20" s="133"/>
      <c r="CP20" s="133"/>
      <c r="CQ20" s="133"/>
      <c r="CR20" s="133"/>
      <c r="CS20" s="151">
        <v>0</v>
      </c>
    </row>
    <row r="21" spans="1:97" x14ac:dyDescent="0.3">
      <c r="B21" s="118"/>
      <c r="C21" s="208" t="s">
        <v>547</v>
      </c>
      <c r="D21" s="176"/>
      <c r="E21" s="176"/>
      <c r="F21" s="177"/>
      <c r="G21" s="209"/>
      <c r="L21" s="48"/>
      <c r="M21" s="48"/>
    </row>
    <row r="22" spans="1:97" x14ac:dyDescent="0.3">
      <c r="C22" s="18" t="s">
        <v>411</v>
      </c>
      <c r="D22" s="18"/>
      <c r="E22" s="18"/>
      <c r="F22" s="18"/>
      <c r="G22" s="205"/>
      <c r="H22" s="205"/>
      <c r="I22" s="205"/>
      <c r="J22" s="205"/>
      <c r="K22" s="205"/>
      <c r="L22" s="206"/>
      <c r="M22" s="206"/>
      <c r="N22" s="206"/>
      <c r="O22" s="207"/>
      <c r="P22" s="207"/>
      <c r="Q22" s="207"/>
      <c r="R22" s="207"/>
      <c r="S22" s="207"/>
      <c r="T22" s="207"/>
      <c r="U22" s="207"/>
      <c r="V22" s="207"/>
      <c r="W22" s="207"/>
      <c r="X22" s="207"/>
      <c r="Y22" s="207"/>
      <c r="Z22" s="207"/>
      <c r="AA22" s="207"/>
      <c r="AB22" s="207"/>
      <c r="AC22" s="207"/>
      <c r="AD22" s="207"/>
      <c r="AE22" s="207"/>
      <c r="AF22" s="207"/>
      <c r="AG22" s="207"/>
      <c r="AH22" s="207"/>
      <c r="AI22" s="207"/>
    </row>
    <row r="23" spans="1:97" x14ac:dyDescent="0.3">
      <c r="C23" s="26"/>
      <c r="H23" s="4"/>
      <c r="I23" s="4"/>
      <c r="J23" s="4"/>
      <c r="K23" s="4"/>
      <c r="AB23" s="202"/>
      <c r="AC23" s="202"/>
      <c r="AD23" s="202"/>
      <c r="AE23" s="202"/>
      <c r="AF23" s="202"/>
      <c r="AO23" s="49"/>
      <c r="AP23" s="49"/>
    </row>
    <row r="24" spans="1:97" x14ac:dyDescent="0.3">
      <c r="H24" s="4"/>
      <c r="I24" s="4"/>
      <c r="J24" s="4"/>
      <c r="K24" s="4"/>
      <c r="AB24" s="203"/>
      <c r="AC24" s="204"/>
      <c r="AD24" s="202"/>
      <c r="AE24" s="202"/>
      <c r="AF24" s="202"/>
      <c r="BO24" s="49"/>
      <c r="BP24" s="49"/>
    </row>
    <row r="25" spans="1:97" x14ac:dyDescent="0.3">
      <c r="H25" s="4"/>
      <c r="I25" s="4"/>
      <c r="J25" s="4"/>
      <c r="K25" s="4"/>
      <c r="AB25" s="202"/>
      <c r="AC25" s="202"/>
      <c r="AD25" s="202"/>
      <c r="AE25" s="202"/>
      <c r="AF25" s="202"/>
    </row>
    <row r="26" spans="1:97" x14ac:dyDescent="0.3">
      <c r="H26" s="4"/>
      <c r="I26" s="4"/>
      <c r="J26" s="4"/>
      <c r="K26" s="4"/>
    </row>
    <row r="28" spans="1:97" x14ac:dyDescent="0.3">
      <c r="H28" s="4"/>
      <c r="I28" s="4"/>
      <c r="J28" s="4"/>
      <c r="K28" s="4"/>
    </row>
    <row r="29" spans="1:97" x14ac:dyDescent="0.3">
      <c r="H29" s="4"/>
      <c r="I29" s="4"/>
      <c r="J29" s="4"/>
      <c r="K29" s="4"/>
    </row>
    <row r="30" spans="1:97" x14ac:dyDescent="0.3">
      <c r="H30" s="4"/>
      <c r="I30" s="4"/>
      <c r="J30" s="4"/>
      <c r="K30" s="4"/>
    </row>
    <row r="31" spans="1:97" x14ac:dyDescent="0.3">
      <c r="H31" s="4"/>
      <c r="I31" s="4"/>
      <c r="J31" s="4"/>
      <c r="K31"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5F84-5ED8-49DB-8A9F-757C5D54247C}">
  <dimension ref="A1:CS38"/>
  <sheetViews>
    <sheetView zoomScaleNormal="100" workbookViewId="0">
      <selection activeCell="T39" sqref="T39"/>
    </sheetView>
  </sheetViews>
  <sheetFormatPr defaultRowHeight="14.4" x14ac:dyDescent="0.3"/>
  <cols>
    <col min="1" max="1" width="22.5546875" customWidth="1"/>
    <col min="2" max="2" width="11.44140625" customWidth="1"/>
  </cols>
  <sheetData>
    <row r="1" spans="1:97" x14ac:dyDescent="0.3">
      <c r="A1" s="133" t="s">
        <v>412</v>
      </c>
      <c r="B1" s="133" t="s">
        <v>157</v>
      </c>
      <c r="C1" s="133" t="s">
        <v>126</v>
      </c>
      <c r="D1" s="133" t="s">
        <v>127</v>
      </c>
      <c r="E1" s="133" t="s">
        <v>161</v>
      </c>
      <c r="F1" s="133" t="s">
        <v>163</v>
      </c>
      <c r="G1" s="133" t="s">
        <v>165</v>
      </c>
      <c r="H1" s="133" t="s">
        <v>167</v>
      </c>
      <c r="I1" s="133" t="s">
        <v>105</v>
      </c>
      <c r="J1" s="133" t="s">
        <v>84</v>
      </c>
      <c r="K1" s="133" t="s">
        <v>78</v>
      </c>
      <c r="L1" s="133" t="s">
        <v>65</v>
      </c>
      <c r="M1" s="133" t="s">
        <v>172</v>
      </c>
      <c r="N1" s="133" t="s">
        <v>67</v>
      </c>
      <c r="O1" s="133" t="s">
        <v>175</v>
      </c>
      <c r="P1" s="133" t="s">
        <v>177</v>
      </c>
      <c r="Q1" s="133" t="s">
        <v>91</v>
      </c>
      <c r="R1" s="133" t="s">
        <v>117</v>
      </c>
      <c r="S1" s="133" t="s">
        <v>100</v>
      </c>
      <c r="T1" s="133" t="s">
        <v>182</v>
      </c>
      <c r="U1" s="133" t="s">
        <v>102</v>
      </c>
      <c r="V1" s="133" t="s">
        <v>133</v>
      </c>
      <c r="W1" s="133" t="s">
        <v>123</v>
      </c>
      <c r="X1" s="133" t="s">
        <v>187</v>
      </c>
      <c r="Y1" s="133" t="s">
        <v>188</v>
      </c>
      <c r="Z1" s="133" t="s">
        <v>76</v>
      </c>
      <c r="AA1" s="133" t="s">
        <v>94</v>
      </c>
      <c r="AB1" s="133" t="s">
        <v>99</v>
      </c>
      <c r="AC1" s="133" t="s">
        <v>77</v>
      </c>
      <c r="AD1" s="133" t="s">
        <v>66</v>
      </c>
      <c r="AE1" s="133" t="s">
        <v>110</v>
      </c>
      <c r="AF1" s="133" t="s">
        <v>85</v>
      </c>
      <c r="AG1" s="133" t="s">
        <v>86</v>
      </c>
      <c r="AH1" s="133" t="s">
        <v>195</v>
      </c>
      <c r="AI1" s="133" t="s">
        <v>197</v>
      </c>
      <c r="AJ1" s="133" t="s">
        <v>199</v>
      </c>
      <c r="AK1" s="133" t="s">
        <v>200</v>
      </c>
      <c r="AL1" s="133" t="s">
        <v>202</v>
      </c>
      <c r="AM1" s="133" t="s">
        <v>204</v>
      </c>
      <c r="AN1" s="133" t="s">
        <v>206</v>
      </c>
      <c r="AO1" s="133" t="s">
        <v>208</v>
      </c>
      <c r="AP1" s="133" t="s">
        <v>210</v>
      </c>
      <c r="AQ1" s="133" t="s">
        <v>212</v>
      </c>
      <c r="AR1" s="133" t="s">
        <v>214</v>
      </c>
      <c r="AS1" s="133" t="s">
        <v>216</v>
      </c>
      <c r="AT1" s="133" t="s">
        <v>218</v>
      </c>
      <c r="AU1" s="133" t="s">
        <v>220</v>
      </c>
      <c r="AV1" s="133" t="s">
        <v>222</v>
      </c>
      <c r="AW1" s="133" t="s">
        <v>223</v>
      </c>
      <c r="AX1" s="133" t="s">
        <v>225</v>
      </c>
      <c r="AY1" s="133" t="s">
        <v>227</v>
      </c>
      <c r="AZ1" s="133" t="s">
        <v>229</v>
      </c>
      <c r="BA1" s="133" t="s">
        <v>231</v>
      </c>
      <c r="BB1" s="133" t="s">
        <v>233</v>
      </c>
      <c r="BC1" s="133" t="s">
        <v>235</v>
      </c>
      <c r="BD1" s="133" t="s">
        <v>237</v>
      </c>
      <c r="BE1" s="133" t="s">
        <v>239</v>
      </c>
      <c r="BF1" s="133" t="s">
        <v>241</v>
      </c>
      <c r="BG1" s="133" t="s">
        <v>243</v>
      </c>
      <c r="BH1" s="133" t="s">
        <v>245</v>
      </c>
      <c r="BI1" s="133" t="s">
        <v>246</v>
      </c>
      <c r="BJ1" s="133" t="s">
        <v>79</v>
      </c>
      <c r="BK1" s="133" t="s">
        <v>68</v>
      </c>
      <c r="BL1" s="133" t="s">
        <v>250</v>
      </c>
      <c r="BM1" s="133" t="s">
        <v>252</v>
      </c>
      <c r="BN1" s="133" t="s">
        <v>113</v>
      </c>
      <c r="BO1" s="133" t="s">
        <v>255</v>
      </c>
      <c r="BP1" s="133" t="s">
        <v>257</v>
      </c>
      <c r="BQ1" s="133" t="s">
        <v>259</v>
      </c>
      <c r="BR1" s="133" t="s">
        <v>98</v>
      </c>
      <c r="BS1" s="133" t="s">
        <v>262</v>
      </c>
      <c r="BT1" s="133" t="s">
        <v>264</v>
      </c>
      <c r="BU1" s="133" t="s">
        <v>265</v>
      </c>
      <c r="BV1" s="133" t="s">
        <v>267</v>
      </c>
      <c r="BW1" s="133" t="s">
        <v>269</v>
      </c>
      <c r="BX1" s="133" t="s">
        <v>271</v>
      </c>
      <c r="BY1" s="133" t="s">
        <v>273</v>
      </c>
      <c r="BZ1" s="133" t="s">
        <v>275</v>
      </c>
      <c r="CA1" s="133" t="s">
        <v>40</v>
      </c>
      <c r="CB1" s="133" t="s">
        <v>41</v>
      </c>
      <c r="CC1" s="133" t="s">
        <v>42</v>
      </c>
      <c r="CD1" s="133" t="s">
        <v>43</v>
      </c>
      <c r="CE1" s="133" t="s">
        <v>44</v>
      </c>
      <c r="CF1" s="133" t="s">
        <v>282</v>
      </c>
      <c r="CG1" s="133" t="s">
        <v>283</v>
      </c>
      <c r="CH1" s="133" t="s">
        <v>285</v>
      </c>
      <c r="CI1" s="133" t="s">
        <v>287</v>
      </c>
      <c r="CJ1" s="133" t="s">
        <v>289</v>
      </c>
      <c r="CK1" s="133" t="s">
        <v>291</v>
      </c>
      <c r="CL1" s="133" t="s">
        <v>293</v>
      </c>
      <c r="CM1" s="133" t="s">
        <v>295</v>
      </c>
      <c r="CN1" s="133" t="s">
        <v>297</v>
      </c>
      <c r="CO1" s="133" t="s">
        <v>299</v>
      </c>
      <c r="CP1" s="133" t="s">
        <v>301</v>
      </c>
      <c r="CQ1" s="133" t="s">
        <v>302</v>
      </c>
      <c r="CR1" s="133" t="s">
        <v>303</v>
      </c>
      <c r="CS1" s="133" t="s">
        <v>304</v>
      </c>
    </row>
    <row r="2" spans="1:97" x14ac:dyDescent="0.3">
      <c r="A2" s="141" t="s">
        <v>58</v>
      </c>
      <c r="B2" s="143" t="s">
        <v>413</v>
      </c>
      <c r="C2" s="133"/>
      <c r="D2" s="178" t="s">
        <v>414</v>
      </c>
      <c r="E2" s="133"/>
      <c r="F2" s="133"/>
      <c r="G2" s="133"/>
      <c r="H2" s="133"/>
      <c r="I2" s="133"/>
      <c r="J2" s="133"/>
      <c r="K2" s="133"/>
      <c r="L2" s="179" t="s">
        <v>415</v>
      </c>
      <c r="M2" s="144" t="s">
        <v>416</v>
      </c>
      <c r="N2" s="179" t="s">
        <v>417</v>
      </c>
      <c r="O2" s="133"/>
      <c r="P2" s="180" t="s">
        <v>418</v>
      </c>
      <c r="Q2" s="178" t="s">
        <v>414</v>
      </c>
      <c r="R2" s="133"/>
      <c r="S2" s="133"/>
      <c r="T2" s="133"/>
      <c r="U2" s="133"/>
      <c r="V2" s="133"/>
      <c r="W2" s="133"/>
      <c r="X2" s="133"/>
      <c r="Y2" s="144" t="s">
        <v>416</v>
      </c>
      <c r="Z2" s="133"/>
      <c r="AA2" s="133"/>
      <c r="AB2" s="181" t="s">
        <v>419</v>
      </c>
      <c r="AC2" s="133"/>
      <c r="AD2" s="179" t="s">
        <v>415</v>
      </c>
      <c r="AE2" s="133"/>
      <c r="AF2" s="133"/>
      <c r="AG2" s="133"/>
      <c r="AH2" s="133"/>
      <c r="AI2" s="133"/>
      <c r="AJ2" s="133"/>
      <c r="AK2" s="144" t="s">
        <v>416</v>
      </c>
      <c r="AL2" s="133"/>
      <c r="AM2" s="133"/>
      <c r="AN2" s="133"/>
      <c r="AO2" s="133"/>
      <c r="AP2" s="133"/>
      <c r="AQ2" s="133"/>
      <c r="AR2" s="133"/>
      <c r="AS2" s="133"/>
      <c r="AT2" s="133"/>
      <c r="AU2" s="133"/>
      <c r="AV2" s="133"/>
      <c r="AW2" s="144" t="s">
        <v>416</v>
      </c>
      <c r="AX2" s="133"/>
      <c r="AY2" s="133"/>
      <c r="AZ2" s="133"/>
      <c r="BA2" s="133"/>
      <c r="BB2" s="133"/>
      <c r="BC2" s="133"/>
      <c r="BD2" s="133"/>
      <c r="BE2" s="133"/>
      <c r="BF2" s="133"/>
      <c r="BG2" s="133"/>
      <c r="BH2" s="133"/>
      <c r="BI2" s="144" t="s">
        <v>416</v>
      </c>
      <c r="BJ2" s="179" t="s">
        <v>420</v>
      </c>
      <c r="BK2" s="179" t="s">
        <v>420</v>
      </c>
      <c r="BL2" s="179" t="s">
        <v>420</v>
      </c>
      <c r="BM2" s="133"/>
      <c r="BN2" s="181" t="s">
        <v>421</v>
      </c>
      <c r="BO2" s="133"/>
      <c r="BP2" s="133"/>
      <c r="BQ2" s="133"/>
      <c r="BR2" s="133"/>
      <c r="BS2" s="133"/>
      <c r="BT2" s="133"/>
      <c r="BU2" s="144" t="s">
        <v>416</v>
      </c>
      <c r="BV2" s="133"/>
      <c r="BW2" s="133"/>
      <c r="BX2" s="133"/>
      <c r="BY2" s="133"/>
      <c r="BZ2" s="133"/>
      <c r="CA2" s="145" t="s">
        <v>416</v>
      </c>
      <c r="CB2" s="145" t="s">
        <v>416</v>
      </c>
      <c r="CC2" s="145" t="s">
        <v>416</v>
      </c>
      <c r="CD2" s="145" t="s">
        <v>416</v>
      </c>
      <c r="CE2" s="144" t="s">
        <v>416</v>
      </c>
      <c r="CF2" s="144" t="s">
        <v>416</v>
      </c>
      <c r="CG2" s="144" t="s">
        <v>416</v>
      </c>
      <c r="CH2" s="133"/>
      <c r="CI2" s="133"/>
      <c r="CJ2" s="133"/>
      <c r="CK2" s="133"/>
      <c r="CL2" s="133"/>
      <c r="CM2" s="133"/>
      <c r="CN2" s="133"/>
      <c r="CO2" s="133"/>
      <c r="CP2" s="133"/>
      <c r="CQ2" s="144" t="s">
        <v>422</v>
      </c>
      <c r="CR2" s="144" t="s">
        <v>422</v>
      </c>
      <c r="CS2" s="144" t="s">
        <v>416</v>
      </c>
    </row>
    <row r="3" spans="1:97" x14ac:dyDescent="0.3">
      <c r="A3" s="141" t="s">
        <v>130</v>
      </c>
      <c r="B3" s="133"/>
      <c r="C3" s="133"/>
      <c r="D3" s="133"/>
      <c r="E3" s="133"/>
      <c r="F3" s="133"/>
      <c r="G3" s="179" t="s">
        <v>423</v>
      </c>
      <c r="H3" s="133"/>
      <c r="I3" s="133"/>
      <c r="J3" s="133"/>
      <c r="K3" s="133"/>
      <c r="L3" s="133"/>
      <c r="M3" s="144" t="s">
        <v>416</v>
      </c>
      <c r="N3" s="133"/>
      <c r="O3" s="133"/>
      <c r="P3" s="179" t="s">
        <v>423</v>
      </c>
      <c r="Q3" s="133"/>
      <c r="R3" s="179" t="s">
        <v>423</v>
      </c>
      <c r="S3" s="179" t="s">
        <v>423</v>
      </c>
      <c r="T3" s="133"/>
      <c r="U3" s="179" t="s">
        <v>415</v>
      </c>
      <c r="V3" s="179" t="s">
        <v>417</v>
      </c>
      <c r="W3" s="133"/>
      <c r="X3" s="133"/>
      <c r="Y3" s="144" t="s">
        <v>416</v>
      </c>
      <c r="Z3" s="133"/>
      <c r="AA3" s="133"/>
      <c r="AB3" s="181" t="s">
        <v>419</v>
      </c>
      <c r="AC3" s="133"/>
      <c r="AD3" s="179" t="s">
        <v>415</v>
      </c>
      <c r="AE3" s="133"/>
      <c r="AF3" s="133"/>
      <c r="AG3" s="133"/>
      <c r="AH3" s="133"/>
      <c r="AI3" s="133"/>
      <c r="AJ3" s="133"/>
      <c r="AK3" s="144" t="s">
        <v>416</v>
      </c>
      <c r="AL3" s="133"/>
      <c r="AM3" s="133"/>
      <c r="AN3" s="133"/>
      <c r="AO3" s="133"/>
      <c r="AP3" s="133"/>
      <c r="AQ3" s="133"/>
      <c r="AR3" s="133"/>
      <c r="AS3" s="133"/>
      <c r="AT3" s="133"/>
      <c r="AU3" s="179" t="s">
        <v>423</v>
      </c>
      <c r="AV3" s="133"/>
      <c r="AW3" s="144" t="s">
        <v>416</v>
      </c>
      <c r="AX3" s="133"/>
      <c r="AY3" s="133"/>
      <c r="AZ3" s="133"/>
      <c r="BA3" s="133"/>
      <c r="BB3" s="133"/>
      <c r="BC3" s="133"/>
      <c r="BD3" s="133"/>
      <c r="BE3" s="133"/>
      <c r="BF3" s="179" t="s">
        <v>423</v>
      </c>
      <c r="BG3" s="133"/>
      <c r="BH3" s="133"/>
      <c r="BI3" s="144" t="s">
        <v>416</v>
      </c>
      <c r="BJ3" s="179" t="s">
        <v>420</v>
      </c>
      <c r="BK3" s="179" t="s">
        <v>420</v>
      </c>
      <c r="BL3" s="179" t="s">
        <v>420</v>
      </c>
      <c r="BM3" s="133"/>
      <c r="BN3" s="181" t="s">
        <v>421</v>
      </c>
      <c r="BO3" s="133"/>
      <c r="BP3" s="179" t="s">
        <v>423</v>
      </c>
      <c r="BQ3" s="133"/>
      <c r="BR3" s="133"/>
      <c r="BS3" s="133"/>
      <c r="BT3" s="133"/>
      <c r="BU3" s="144" t="s">
        <v>416</v>
      </c>
      <c r="BV3" s="133"/>
      <c r="BW3" s="133"/>
      <c r="BX3" s="133"/>
      <c r="BY3" s="133"/>
      <c r="BZ3" s="133"/>
      <c r="CA3" s="145" t="s">
        <v>416</v>
      </c>
      <c r="CB3" s="145" t="s">
        <v>416</v>
      </c>
      <c r="CC3" s="145" t="s">
        <v>416</v>
      </c>
      <c r="CD3" s="145" t="s">
        <v>416</v>
      </c>
      <c r="CE3" s="144" t="s">
        <v>416</v>
      </c>
      <c r="CF3" s="144" t="s">
        <v>416</v>
      </c>
      <c r="CG3" s="144" t="s">
        <v>416</v>
      </c>
      <c r="CH3" s="133"/>
      <c r="CI3" s="133"/>
      <c r="CJ3" s="133"/>
      <c r="CK3" s="133"/>
      <c r="CL3" s="133"/>
      <c r="CM3" s="179" t="s">
        <v>423</v>
      </c>
      <c r="CN3" s="133"/>
      <c r="CO3" s="133"/>
      <c r="CP3" s="133"/>
      <c r="CQ3" s="144" t="s">
        <v>422</v>
      </c>
      <c r="CR3" s="144" t="s">
        <v>422</v>
      </c>
      <c r="CS3" s="144" t="s">
        <v>416</v>
      </c>
    </row>
    <row r="4" spans="1:97" x14ac:dyDescent="0.3">
      <c r="A4" s="141" t="s">
        <v>1</v>
      </c>
      <c r="B4" s="133"/>
      <c r="C4" s="133"/>
      <c r="D4" s="133"/>
      <c r="E4" s="133"/>
      <c r="F4" s="133"/>
      <c r="G4" s="179" t="s">
        <v>423</v>
      </c>
      <c r="H4" s="133"/>
      <c r="I4" s="133"/>
      <c r="J4" s="133"/>
      <c r="K4" s="179" t="s">
        <v>417</v>
      </c>
      <c r="L4" s="133"/>
      <c r="M4" s="144" t="s">
        <v>416</v>
      </c>
      <c r="N4" s="182"/>
      <c r="O4" s="133"/>
      <c r="P4" s="179" t="s">
        <v>423</v>
      </c>
      <c r="Q4" s="133"/>
      <c r="R4" s="179" t="s">
        <v>423</v>
      </c>
      <c r="S4" s="179" t="s">
        <v>423</v>
      </c>
      <c r="T4" s="133"/>
      <c r="U4" s="133"/>
      <c r="V4" s="180" t="s">
        <v>418</v>
      </c>
      <c r="W4" s="133"/>
      <c r="X4" s="133"/>
      <c r="Y4" s="144" t="s">
        <v>416</v>
      </c>
      <c r="Z4" s="179" t="s">
        <v>415</v>
      </c>
      <c r="AA4" s="183" t="s">
        <v>424</v>
      </c>
      <c r="AB4" s="181" t="s">
        <v>419</v>
      </c>
      <c r="AC4" s="179" t="s">
        <v>415</v>
      </c>
      <c r="AD4" s="183" t="s">
        <v>424</v>
      </c>
      <c r="AE4" s="133"/>
      <c r="AF4" s="133"/>
      <c r="AG4" s="133"/>
      <c r="AH4" s="133"/>
      <c r="AI4" s="133"/>
      <c r="AJ4" s="133"/>
      <c r="AK4" s="144" t="s">
        <v>416</v>
      </c>
      <c r="AL4" s="133"/>
      <c r="AM4" s="133"/>
      <c r="AN4" s="133"/>
      <c r="AO4" s="133"/>
      <c r="AP4" s="133"/>
      <c r="AQ4" s="133"/>
      <c r="AR4" s="133"/>
      <c r="AS4" s="133"/>
      <c r="AT4" s="133"/>
      <c r="AU4" s="179" t="s">
        <v>423</v>
      </c>
      <c r="AV4" s="133"/>
      <c r="AW4" s="144" t="s">
        <v>416</v>
      </c>
      <c r="AX4" s="133"/>
      <c r="AY4" s="133"/>
      <c r="AZ4" s="133"/>
      <c r="BA4" s="133"/>
      <c r="BB4" s="133"/>
      <c r="BC4" s="133"/>
      <c r="BD4" s="133"/>
      <c r="BE4" s="133"/>
      <c r="BF4" s="179" t="s">
        <v>423</v>
      </c>
      <c r="BG4" s="133"/>
      <c r="BH4" s="133"/>
      <c r="BI4" s="144" t="s">
        <v>416</v>
      </c>
      <c r="BJ4" s="179" t="s">
        <v>420</v>
      </c>
      <c r="BK4" s="179" t="s">
        <v>420</v>
      </c>
      <c r="BL4" s="179" t="s">
        <v>420</v>
      </c>
      <c r="BM4" s="133"/>
      <c r="BN4" s="181" t="s">
        <v>419</v>
      </c>
      <c r="BO4" s="133"/>
      <c r="BP4" s="179" t="s">
        <v>423</v>
      </c>
      <c r="BQ4" s="133"/>
      <c r="BR4" s="133"/>
      <c r="BS4" s="133"/>
      <c r="BT4" s="133"/>
      <c r="BU4" s="144" t="s">
        <v>416</v>
      </c>
      <c r="BV4" s="133"/>
      <c r="BW4" s="133"/>
      <c r="BX4" s="133"/>
      <c r="BY4" s="133"/>
      <c r="BZ4" s="133"/>
      <c r="CA4" s="145" t="s">
        <v>416</v>
      </c>
      <c r="CB4" s="145" t="s">
        <v>416</v>
      </c>
      <c r="CC4" s="145" t="s">
        <v>416</v>
      </c>
      <c r="CD4" s="145" t="s">
        <v>416</v>
      </c>
      <c r="CE4" s="144" t="s">
        <v>416</v>
      </c>
      <c r="CF4" s="144" t="s">
        <v>416</v>
      </c>
      <c r="CG4" s="144" t="s">
        <v>416</v>
      </c>
      <c r="CH4" s="133"/>
      <c r="CI4" s="133"/>
      <c r="CJ4" s="133"/>
      <c r="CK4" s="133"/>
      <c r="CL4" s="133"/>
      <c r="CM4" s="179" t="s">
        <v>423</v>
      </c>
      <c r="CN4" s="133"/>
      <c r="CO4" s="133"/>
      <c r="CP4" s="133"/>
      <c r="CQ4" s="144" t="s">
        <v>422</v>
      </c>
      <c r="CR4" s="144" t="s">
        <v>422</v>
      </c>
      <c r="CS4" s="144" t="s">
        <v>416</v>
      </c>
    </row>
    <row r="5" spans="1:97" x14ac:dyDescent="0.3">
      <c r="A5" s="141" t="s">
        <v>134</v>
      </c>
      <c r="B5" s="133"/>
      <c r="C5" s="133"/>
      <c r="D5" s="133"/>
      <c r="E5" s="133"/>
      <c r="F5" s="133"/>
      <c r="G5" s="179" t="s">
        <v>423</v>
      </c>
      <c r="H5" s="133"/>
      <c r="I5" s="133"/>
      <c r="J5" s="133"/>
      <c r="K5" s="179" t="s">
        <v>417</v>
      </c>
      <c r="L5" s="133"/>
      <c r="M5" s="144" t="s">
        <v>416</v>
      </c>
      <c r="N5" s="143"/>
      <c r="O5" s="133"/>
      <c r="P5" s="179" t="s">
        <v>423</v>
      </c>
      <c r="Q5" s="133"/>
      <c r="R5" s="179" t="s">
        <v>423</v>
      </c>
      <c r="S5" s="179" t="s">
        <v>423</v>
      </c>
      <c r="T5" s="133"/>
      <c r="U5" s="184" t="s">
        <v>425</v>
      </c>
      <c r="V5" s="133"/>
      <c r="W5" s="133"/>
      <c r="X5" s="133"/>
      <c r="Y5" s="144" t="s">
        <v>416</v>
      </c>
      <c r="Z5" s="179" t="s">
        <v>415</v>
      </c>
      <c r="AA5" s="183" t="s">
        <v>424</v>
      </c>
      <c r="AB5" s="181" t="s">
        <v>419</v>
      </c>
      <c r="AC5" s="133"/>
      <c r="AD5" s="179" t="s">
        <v>415</v>
      </c>
      <c r="AE5" s="133"/>
      <c r="AF5" s="133"/>
      <c r="AG5" s="133"/>
      <c r="AH5" s="133"/>
      <c r="AI5" s="133"/>
      <c r="AJ5" s="133"/>
      <c r="AK5" s="144" t="s">
        <v>416</v>
      </c>
      <c r="AL5" s="133"/>
      <c r="AM5" s="133"/>
      <c r="AN5" s="133"/>
      <c r="AO5" s="133"/>
      <c r="AP5" s="133"/>
      <c r="AQ5" s="133"/>
      <c r="AR5" s="133"/>
      <c r="AS5" s="133"/>
      <c r="AT5" s="133"/>
      <c r="AU5" s="179" t="s">
        <v>423</v>
      </c>
      <c r="AV5" s="133"/>
      <c r="AW5" s="144" t="s">
        <v>416</v>
      </c>
      <c r="AX5" s="133"/>
      <c r="AY5" s="133"/>
      <c r="AZ5" s="179" t="s">
        <v>425</v>
      </c>
      <c r="BA5" s="133"/>
      <c r="BB5" s="133"/>
      <c r="BC5" s="133"/>
      <c r="BD5" s="133"/>
      <c r="BE5" s="133"/>
      <c r="BF5" s="179" t="s">
        <v>423</v>
      </c>
      <c r="BG5" s="133"/>
      <c r="BH5" s="133"/>
      <c r="BI5" s="144" t="s">
        <v>416</v>
      </c>
      <c r="BJ5" s="179" t="s">
        <v>420</v>
      </c>
      <c r="BK5" s="179" t="s">
        <v>420</v>
      </c>
      <c r="BL5" s="179" t="s">
        <v>420</v>
      </c>
      <c r="BM5" s="133"/>
      <c r="BN5" s="181" t="s">
        <v>419</v>
      </c>
      <c r="BO5" s="133"/>
      <c r="BP5" s="179" t="s">
        <v>423</v>
      </c>
      <c r="BQ5" s="133"/>
      <c r="BR5" s="133"/>
      <c r="BS5" s="133"/>
      <c r="BT5" s="181" t="s">
        <v>419</v>
      </c>
      <c r="BU5" s="144" t="s">
        <v>416</v>
      </c>
      <c r="BV5" s="133"/>
      <c r="BW5" s="179" t="s">
        <v>425</v>
      </c>
      <c r="BX5" s="179" t="s">
        <v>425</v>
      </c>
      <c r="BY5" s="133"/>
      <c r="BZ5" s="133"/>
      <c r="CA5" s="180" t="s">
        <v>416</v>
      </c>
      <c r="CB5" s="145" t="s">
        <v>416</v>
      </c>
      <c r="CC5" s="185" t="s">
        <v>416</v>
      </c>
      <c r="CD5" s="178" t="s">
        <v>416</v>
      </c>
      <c r="CE5" s="144" t="s">
        <v>416</v>
      </c>
      <c r="CF5" s="144" t="s">
        <v>416</v>
      </c>
      <c r="CG5" s="144" t="s">
        <v>416</v>
      </c>
      <c r="CH5" s="133"/>
      <c r="CI5" s="133"/>
      <c r="CJ5" s="133"/>
      <c r="CK5" s="133"/>
      <c r="CL5" s="133"/>
      <c r="CM5" s="179" t="s">
        <v>423</v>
      </c>
      <c r="CN5" s="133"/>
      <c r="CO5" s="133"/>
      <c r="CP5" s="133"/>
      <c r="CQ5" s="144" t="s">
        <v>422</v>
      </c>
      <c r="CR5" s="144" t="s">
        <v>422</v>
      </c>
      <c r="CS5" s="144" t="s">
        <v>416</v>
      </c>
    </row>
    <row r="7" spans="1:97" x14ac:dyDescent="0.3">
      <c r="A7" s="133" t="s">
        <v>548</v>
      </c>
      <c r="B7" s="141" t="s">
        <v>157</v>
      </c>
      <c r="C7" s="141" t="s">
        <v>126</v>
      </c>
      <c r="D7" s="141" t="s">
        <v>127</v>
      </c>
      <c r="E7" s="141" t="s">
        <v>161</v>
      </c>
      <c r="F7" s="141" t="s">
        <v>163</v>
      </c>
      <c r="G7" s="172" t="s">
        <v>165</v>
      </c>
      <c r="H7" s="141" t="s">
        <v>167</v>
      </c>
      <c r="I7" s="141" t="s">
        <v>105</v>
      </c>
      <c r="J7" s="141" t="s">
        <v>84</v>
      </c>
      <c r="K7" s="141" t="s">
        <v>78</v>
      </c>
      <c r="L7" s="141" t="s">
        <v>65</v>
      </c>
      <c r="M7" s="142" t="s">
        <v>172</v>
      </c>
      <c r="N7" s="186" t="s">
        <v>67</v>
      </c>
      <c r="O7" s="141" t="s">
        <v>175</v>
      </c>
      <c r="P7" s="141" t="s">
        <v>177</v>
      </c>
      <c r="Q7" s="141" t="s">
        <v>91</v>
      </c>
      <c r="R7" s="141" t="s">
        <v>117</v>
      </c>
      <c r="S7" s="172" t="s">
        <v>100</v>
      </c>
      <c r="T7" s="141" t="s">
        <v>182</v>
      </c>
      <c r="U7" s="141" t="s">
        <v>102</v>
      </c>
      <c r="V7" s="186" t="s">
        <v>133</v>
      </c>
      <c r="W7" s="141" t="s">
        <v>123</v>
      </c>
      <c r="X7" s="141" t="s">
        <v>187</v>
      </c>
      <c r="Y7" s="142" t="s">
        <v>188</v>
      </c>
      <c r="Z7" s="141" t="s">
        <v>76</v>
      </c>
      <c r="AA7" s="141" t="s">
        <v>94</v>
      </c>
      <c r="AB7" s="187" t="s">
        <v>99</v>
      </c>
      <c r="AC7" s="141" t="s">
        <v>77</v>
      </c>
      <c r="AD7" s="141" t="s">
        <v>66</v>
      </c>
      <c r="AE7" s="141" t="s">
        <v>110</v>
      </c>
      <c r="AF7" s="141" t="s">
        <v>85</v>
      </c>
      <c r="AG7" s="141" t="s">
        <v>86</v>
      </c>
      <c r="AH7" s="141" t="s">
        <v>195</v>
      </c>
      <c r="AI7" s="141" t="s">
        <v>197</v>
      </c>
      <c r="AJ7" s="141" t="s">
        <v>199</v>
      </c>
      <c r="AK7" s="142" t="s">
        <v>200</v>
      </c>
      <c r="AL7" s="141" t="s">
        <v>202</v>
      </c>
      <c r="AM7" s="141" t="s">
        <v>204</v>
      </c>
      <c r="AN7" s="141" t="s">
        <v>206</v>
      </c>
      <c r="AO7" s="141" t="s">
        <v>208</v>
      </c>
      <c r="AP7" s="141" t="s">
        <v>210</v>
      </c>
      <c r="AQ7" s="141" t="s">
        <v>212</v>
      </c>
      <c r="AR7" s="141" t="s">
        <v>214</v>
      </c>
      <c r="AS7" s="141" t="s">
        <v>216</v>
      </c>
      <c r="AT7" s="141" t="s">
        <v>218</v>
      </c>
      <c r="AU7" s="141" t="s">
        <v>220</v>
      </c>
      <c r="AV7" s="141" t="s">
        <v>222</v>
      </c>
      <c r="AW7" s="142" t="s">
        <v>223</v>
      </c>
      <c r="AX7" s="141" t="s">
        <v>225</v>
      </c>
      <c r="AY7" s="141" t="s">
        <v>227</v>
      </c>
      <c r="AZ7" s="141" t="s">
        <v>229</v>
      </c>
      <c r="BA7" s="141" t="s">
        <v>231</v>
      </c>
      <c r="BB7" s="141" t="s">
        <v>233</v>
      </c>
      <c r="BC7" s="141" t="s">
        <v>235</v>
      </c>
      <c r="BD7" s="141" t="s">
        <v>237</v>
      </c>
      <c r="BE7" s="141" t="s">
        <v>239</v>
      </c>
      <c r="BF7" s="141" t="s">
        <v>241</v>
      </c>
      <c r="BG7" s="141" t="s">
        <v>243</v>
      </c>
      <c r="BH7" s="141" t="s">
        <v>245</v>
      </c>
      <c r="BI7" s="142" t="s">
        <v>246</v>
      </c>
      <c r="BJ7" s="141" t="s">
        <v>79</v>
      </c>
      <c r="BK7" s="141" t="s">
        <v>68</v>
      </c>
      <c r="BL7" s="141" t="s">
        <v>250</v>
      </c>
      <c r="BM7" s="141" t="s">
        <v>252</v>
      </c>
      <c r="BN7" s="187" t="s">
        <v>113</v>
      </c>
      <c r="BO7" s="141" t="s">
        <v>255</v>
      </c>
      <c r="BP7" s="141" t="s">
        <v>257</v>
      </c>
      <c r="BQ7" s="141" t="s">
        <v>259</v>
      </c>
      <c r="BR7" s="141" t="s">
        <v>98</v>
      </c>
      <c r="BS7" s="141" t="s">
        <v>262</v>
      </c>
      <c r="BT7" s="141" t="s">
        <v>264</v>
      </c>
      <c r="BU7" s="142" t="s">
        <v>265</v>
      </c>
      <c r="BV7" s="141" t="s">
        <v>267</v>
      </c>
      <c r="BW7" s="141" t="s">
        <v>269</v>
      </c>
      <c r="BX7" s="141" t="s">
        <v>271</v>
      </c>
      <c r="BY7" s="141" t="s">
        <v>273</v>
      </c>
      <c r="BZ7" s="141" t="s">
        <v>275</v>
      </c>
      <c r="CA7" s="141" t="s">
        <v>40</v>
      </c>
      <c r="CB7" s="141" t="s">
        <v>41</v>
      </c>
      <c r="CC7" s="141" t="s">
        <v>42</v>
      </c>
      <c r="CD7" s="141" t="s">
        <v>43</v>
      </c>
      <c r="CE7" s="141" t="s">
        <v>44</v>
      </c>
      <c r="CF7" s="141" t="s">
        <v>282</v>
      </c>
      <c r="CG7" s="142" t="s">
        <v>283</v>
      </c>
      <c r="CH7" s="141" t="s">
        <v>285</v>
      </c>
      <c r="CI7" s="141" t="s">
        <v>287</v>
      </c>
      <c r="CJ7" s="141" t="s">
        <v>289</v>
      </c>
      <c r="CK7" s="141" t="s">
        <v>291</v>
      </c>
      <c r="CL7" s="141" t="s">
        <v>293</v>
      </c>
      <c r="CM7" s="186" t="s">
        <v>295</v>
      </c>
      <c r="CN7" s="141" t="s">
        <v>297</v>
      </c>
      <c r="CO7" s="141" t="s">
        <v>299</v>
      </c>
      <c r="CP7" s="141" t="s">
        <v>301</v>
      </c>
      <c r="CQ7" s="141" t="s">
        <v>302</v>
      </c>
      <c r="CR7" s="141" t="s">
        <v>303</v>
      </c>
      <c r="CS7" s="142" t="s">
        <v>304</v>
      </c>
    </row>
    <row r="8" spans="1:97" x14ac:dyDescent="0.3">
      <c r="A8" s="141" t="s">
        <v>58</v>
      </c>
      <c r="B8" s="143" t="s">
        <v>413</v>
      </c>
      <c r="C8" s="188"/>
      <c r="D8" s="178" t="s">
        <v>414</v>
      </c>
      <c r="E8" s="189"/>
      <c r="F8" s="143"/>
      <c r="G8" s="143"/>
      <c r="H8" s="143"/>
      <c r="I8" s="143"/>
      <c r="J8" s="143"/>
      <c r="K8" s="143"/>
      <c r="L8" s="179" t="s">
        <v>415</v>
      </c>
      <c r="M8" s="144" t="s">
        <v>416</v>
      </c>
      <c r="N8" s="179" t="s">
        <v>417</v>
      </c>
      <c r="O8" s="143"/>
      <c r="P8" s="180" t="s">
        <v>418</v>
      </c>
      <c r="Q8" s="178" t="s">
        <v>414</v>
      </c>
      <c r="R8" s="190"/>
      <c r="S8" s="143"/>
      <c r="T8" s="143"/>
      <c r="U8" s="143"/>
      <c r="V8" s="143"/>
      <c r="W8" s="143"/>
      <c r="X8" s="143"/>
      <c r="Y8" s="144" t="s">
        <v>416</v>
      </c>
      <c r="Z8" s="143"/>
      <c r="AA8" s="143"/>
      <c r="AB8" s="181" t="s">
        <v>419</v>
      </c>
      <c r="AC8" s="143"/>
      <c r="AD8" s="179" t="s">
        <v>415</v>
      </c>
      <c r="AE8" s="143"/>
      <c r="AF8" s="143"/>
      <c r="AG8" s="143"/>
      <c r="AH8" s="189"/>
      <c r="AI8" s="143"/>
      <c r="AJ8" s="143"/>
      <c r="AK8" s="144" t="s">
        <v>416</v>
      </c>
      <c r="AL8" s="143"/>
      <c r="AM8" s="143"/>
      <c r="AN8" s="143"/>
      <c r="AO8" s="143"/>
      <c r="AP8" s="143"/>
      <c r="AQ8" s="143"/>
      <c r="AR8" s="143"/>
      <c r="AS8" s="143"/>
      <c r="AT8" s="143"/>
      <c r="AU8" s="143"/>
      <c r="AV8" s="143"/>
      <c r="AW8" s="144" t="s">
        <v>416</v>
      </c>
      <c r="AX8" s="143"/>
      <c r="AY8" s="143"/>
      <c r="AZ8" s="143"/>
      <c r="BA8" s="143"/>
      <c r="BB8" s="143"/>
      <c r="BC8" s="143"/>
      <c r="BD8" s="143"/>
      <c r="BE8" s="143"/>
      <c r="BF8" s="143"/>
      <c r="BG8" s="143"/>
      <c r="BH8" s="143"/>
      <c r="BI8" s="144" t="s">
        <v>416</v>
      </c>
      <c r="BJ8" s="179" t="s">
        <v>420</v>
      </c>
      <c r="BK8" s="179" t="s">
        <v>420</v>
      </c>
      <c r="BL8" s="179" t="s">
        <v>420</v>
      </c>
      <c r="BM8" s="143"/>
      <c r="BN8" s="181" t="s">
        <v>421</v>
      </c>
      <c r="BO8" s="143"/>
      <c r="BP8" s="143"/>
      <c r="BQ8" s="143"/>
      <c r="BR8" s="143"/>
      <c r="BS8" s="143"/>
      <c r="BT8" s="143"/>
      <c r="BU8" s="144" t="s">
        <v>416</v>
      </c>
      <c r="BV8" s="143"/>
      <c r="BW8" s="143"/>
      <c r="BX8" s="143"/>
      <c r="BY8" s="143"/>
      <c r="BZ8" s="143"/>
      <c r="CA8" s="145" t="s">
        <v>416</v>
      </c>
      <c r="CB8" s="145" t="s">
        <v>416</v>
      </c>
      <c r="CC8" s="145" t="s">
        <v>416</v>
      </c>
      <c r="CD8" s="145" t="s">
        <v>416</v>
      </c>
      <c r="CE8" s="144" t="s">
        <v>416</v>
      </c>
      <c r="CF8" s="144" t="s">
        <v>416</v>
      </c>
      <c r="CG8" s="144" t="s">
        <v>416</v>
      </c>
      <c r="CH8" s="143"/>
      <c r="CI8" s="143"/>
      <c r="CJ8" s="143"/>
      <c r="CK8" s="143"/>
      <c r="CL8" s="143"/>
      <c r="CM8" s="143"/>
      <c r="CN8" s="143"/>
      <c r="CO8" s="143"/>
      <c r="CP8" s="143"/>
      <c r="CQ8" s="144" t="s">
        <v>422</v>
      </c>
      <c r="CR8" s="144" t="s">
        <v>422</v>
      </c>
      <c r="CS8" s="144" t="s">
        <v>416</v>
      </c>
    </row>
    <row r="9" spans="1:97" x14ac:dyDescent="0.3">
      <c r="A9" s="141" t="s">
        <v>130</v>
      </c>
      <c r="B9" s="133"/>
      <c r="C9" s="133"/>
      <c r="D9" s="191"/>
      <c r="E9" s="133"/>
      <c r="F9" s="133"/>
      <c r="G9" s="179" t="s">
        <v>423</v>
      </c>
      <c r="H9" s="133"/>
      <c r="I9" s="133"/>
      <c r="J9" s="133"/>
      <c r="K9" s="133"/>
      <c r="L9" s="133"/>
      <c r="M9" s="144" t="s">
        <v>416</v>
      </c>
      <c r="N9" s="133"/>
      <c r="O9" s="133"/>
      <c r="P9" s="179" t="s">
        <v>423</v>
      </c>
      <c r="Q9" s="191"/>
      <c r="R9" s="179" t="s">
        <v>423</v>
      </c>
      <c r="S9" s="179" t="s">
        <v>423</v>
      </c>
      <c r="T9" s="133"/>
      <c r="U9" s="179" t="s">
        <v>415</v>
      </c>
      <c r="V9" s="179" t="s">
        <v>417</v>
      </c>
      <c r="W9" s="133"/>
      <c r="X9" s="133"/>
      <c r="Y9" s="144" t="s">
        <v>416</v>
      </c>
      <c r="Z9" s="133"/>
      <c r="AA9" s="192" t="s">
        <v>426</v>
      </c>
      <c r="AB9" s="181" t="s">
        <v>419</v>
      </c>
      <c r="AC9" s="133"/>
      <c r="AD9" s="179" t="s">
        <v>415</v>
      </c>
      <c r="AE9" s="133"/>
      <c r="AF9" s="133"/>
      <c r="AG9" s="133"/>
      <c r="AH9" s="133"/>
      <c r="AI9" s="133"/>
      <c r="AJ9" s="133"/>
      <c r="AK9" s="144" t="s">
        <v>416</v>
      </c>
      <c r="AL9" s="133"/>
      <c r="AM9" s="133"/>
      <c r="AN9" s="133"/>
      <c r="AO9" s="133"/>
      <c r="AP9" s="133"/>
      <c r="AQ9" s="133"/>
      <c r="AR9" s="133"/>
      <c r="AS9" s="133"/>
      <c r="AT9" s="133"/>
      <c r="AU9" s="179" t="s">
        <v>423</v>
      </c>
      <c r="AV9" s="162"/>
      <c r="AW9" s="144" t="s">
        <v>416</v>
      </c>
      <c r="AX9" s="133"/>
      <c r="AY9" s="133"/>
      <c r="AZ9" s="133"/>
      <c r="BA9" s="133"/>
      <c r="BB9" s="133"/>
      <c r="BC9" s="133"/>
      <c r="BD9" s="133"/>
      <c r="BE9" s="133"/>
      <c r="BF9" s="179" t="s">
        <v>423</v>
      </c>
      <c r="BG9" s="133"/>
      <c r="BH9" s="133"/>
      <c r="BI9" s="144" t="s">
        <v>416</v>
      </c>
      <c r="BJ9" s="179" t="s">
        <v>420</v>
      </c>
      <c r="BK9" s="179" t="s">
        <v>420</v>
      </c>
      <c r="BL9" s="179" t="s">
        <v>420</v>
      </c>
      <c r="BM9" s="133"/>
      <c r="BN9" s="181" t="s">
        <v>421</v>
      </c>
      <c r="BO9" s="133"/>
      <c r="BP9" s="179" t="s">
        <v>423</v>
      </c>
      <c r="BQ9" s="133"/>
      <c r="BR9" s="133"/>
      <c r="BS9" s="133"/>
      <c r="BT9" s="133"/>
      <c r="BU9" s="144" t="s">
        <v>416</v>
      </c>
      <c r="BV9" s="133"/>
      <c r="BW9" s="133"/>
      <c r="BX9" s="133"/>
      <c r="BY9" s="133"/>
      <c r="BZ9" s="133"/>
      <c r="CA9" s="145" t="s">
        <v>416</v>
      </c>
      <c r="CB9" s="145" t="s">
        <v>416</v>
      </c>
      <c r="CC9" s="145" t="s">
        <v>416</v>
      </c>
      <c r="CD9" s="145" t="s">
        <v>416</v>
      </c>
      <c r="CE9" s="144" t="s">
        <v>416</v>
      </c>
      <c r="CF9" s="144" t="s">
        <v>416</v>
      </c>
      <c r="CG9" s="144" t="s">
        <v>416</v>
      </c>
      <c r="CH9" s="133"/>
      <c r="CI9" s="133"/>
      <c r="CJ9" s="133"/>
      <c r="CK9" s="133"/>
      <c r="CL9" s="133"/>
      <c r="CM9" s="179" t="s">
        <v>423</v>
      </c>
      <c r="CN9" s="133"/>
      <c r="CO9" s="133"/>
      <c r="CP9" s="133"/>
      <c r="CQ9" s="144" t="s">
        <v>422</v>
      </c>
      <c r="CR9" s="144" t="s">
        <v>422</v>
      </c>
      <c r="CS9" s="144" t="s">
        <v>416</v>
      </c>
    </row>
    <row r="10" spans="1:97" x14ac:dyDescent="0.3">
      <c r="A10" s="141" t="s">
        <v>1</v>
      </c>
      <c r="B10" s="143"/>
      <c r="C10" s="143"/>
      <c r="D10" s="143"/>
      <c r="E10" s="143"/>
      <c r="F10" s="143"/>
      <c r="G10" s="179" t="s">
        <v>423</v>
      </c>
      <c r="H10" s="143"/>
      <c r="I10" s="143"/>
      <c r="J10" s="143"/>
      <c r="K10" s="179" t="s">
        <v>417</v>
      </c>
      <c r="L10" s="178" t="s">
        <v>414</v>
      </c>
      <c r="M10" s="144" t="s">
        <v>416</v>
      </c>
      <c r="N10" s="193" t="s">
        <v>427</v>
      </c>
      <c r="O10" s="143"/>
      <c r="P10" s="179" t="s">
        <v>423</v>
      </c>
      <c r="Q10" s="143"/>
      <c r="R10" s="179" t="s">
        <v>423</v>
      </c>
      <c r="S10" s="179" t="s">
        <v>423</v>
      </c>
      <c r="T10" s="143"/>
      <c r="U10" s="143"/>
      <c r="V10" s="193" t="s">
        <v>428</v>
      </c>
      <c r="W10" s="143"/>
      <c r="X10" s="143"/>
      <c r="Y10" s="144" t="s">
        <v>416</v>
      </c>
      <c r="Z10" s="179" t="s">
        <v>415</v>
      </c>
      <c r="AA10" s="194" t="s">
        <v>429</v>
      </c>
      <c r="AB10" s="181" t="s">
        <v>419</v>
      </c>
      <c r="AC10" s="179" t="s">
        <v>415</v>
      </c>
      <c r="AD10" s="194" t="s">
        <v>429</v>
      </c>
      <c r="AE10" s="143"/>
      <c r="AF10" s="143"/>
      <c r="AG10" s="143"/>
      <c r="AH10" s="143"/>
      <c r="AI10" s="143"/>
      <c r="AJ10" s="143"/>
      <c r="AK10" s="144" t="s">
        <v>416</v>
      </c>
      <c r="AL10" s="143"/>
      <c r="AM10" s="143"/>
      <c r="AN10" s="143"/>
      <c r="AO10" s="143"/>
      <c r="AP10" s="143"/>
      <c r="AQ10" s="143"/>
      <c r="AR10" s="143"/>
      <c r="AS10" s="143"/>
      <c r="AT10" s="143"/>
      <c r="AU10" s="179" t="s">
        <v>423</v>
      </c>
      <c r="AV10" s="180" t="s">
        <v>418</v>
      </c>
      <c r="AW10" s="144" t="s">
        <v>416</v>
      </c>
      <c r="AX10" s="143"/>
      <c r="AY10" s="143"/>
      <c r="AZ10" s="143"/>
      <c r="BA10" s="143"/>
      <c r="BB10" s="143"/>
      <c r="BC10" s="143"/>
      <c r="BD10" s="143"/>
      <c r="BE10" s="143"/>
      <c r="BF10" s="179" t="s">
        <v>423</v>
      </c>
      <c r="BG10" s="143"/>
      <c r="BH10" s="143"/>
      <c r="BI10" s="144" t="s">
        <v>416</v>
      </c>
      <c r="BJ10" s="179" t="s">
        <v>420</v>
      </c>
      <c r="BK10" s="179" t="s">
        <v>420</v>
      </c>
      <c r="BL10" s="179" t="s">
        <v>420</v>
      </c>
      <c r="BM10" s="143"/>
      <c r="BN10" s="181" t="s">
        <v>419</v>
      </c>
      <c r="BO10" s="143"/>
      <c r="BP10" s="179" t="s">
        <v>423</v>
      </c>
      <c r="BQ10" s="143"/>
      <c r="BR10" s="143"/>
      <c r="BS10" s="143"/>
      <c r="BT10" s="143"/>
      <c r="BU10" s="144" t="s">
        <v>416</v>
      </c>
      <c r="BV10" s="143"/>
      <c r="BW10" s="143"/>
      <c r="BX10" s="143"/>
      <c r="BY10" s="143"/>
      <c r="BZ10" s="143"/>
      <c r="CA10" s="145" t="s">
        <v>416</v>
      </c>
      <c r="CB10" s="145" t="s">
        <v>416</v>
      </c>
      <c r="CC10" s="145" t="s">
        <v>416</v>
      </c>
      <c r="CD10" s="145" t="s">
        <v>416</v>
      </c>
      <c r="CE10" s="144" t="s">
        <v>416</v>
      </c>
      <c r="CF10" s="144" t="s">
        <v>416</v>
      </c>
      <c r="CG10" s="144" t="s">
        <v>416</v>
      </c>
      <c r="CH10" s="143"/>
      <c r="CI10" s="143"/>
      <c r="CJ10" s="143"/>
      <c r="CK10" s="143"/>
      <c r="CL10" s="143"/>
      <c r="CM10" s="179" t="s">
        <v>423</v>
      </c>
      <c r="CN10" s="143"/>
      <c r="CO10" s="143"/>
      <c r="CP10" s="143"/>
      <c r="CQ10" s="144" t="s">
        <v>422</v>
      </c>
      <c r="CR10" s="144" t="s">
        <v>422</v>
      </c>
      <c r="CS10" s="144" t="s">
        <v>416</v>
      </c>
    </row>
    <row r="11" spans="1:97" x14ac:dyDescent="0.3">
      <c r="A11" s="141" t="s">
        <v>134</v>
      </c>
      <c r="B11" s="133"/>
      <c r="C11" s="133"/>
      <c r="D11" s="133"/>
      <c r="E11" s="133"/>
      <c r="F11" s="133"/>
      <c r="G11" s="179" t="s">
        <v>423</v>
      </c>
      <c r="H11" s="133"/>
      <c r="I11" s="133"/>
      <c r="J11" s="133"/>
      <c r="K11" s="179" t="s">
        <v>417</v>
      </c>
      <c r="L11" s="133"/>
      <c r="M11" s="144" t="s">
        <v>416</v>
      </c>
      <c r="N11" s="195" t="s">
        <v>430</v>
      </c>
      <c r="O11" s="133"/>
      <c r="P11" s="179" t="s">
        <v>423</v>
      </c>
      <c r="Q11" s="133"/>
      <c r="R11" s="179" t="s">
        <v>423</v>
      </c>
      <c r="S11" s="179" t="s">
        <v>423</v>
      </c>
      <c r="T11" s="196" t="s">
        <v>431</v>
      </c>
      <c r="U11" s="184" t="s">
        <v>425</v>
      </c>
      <c r="V11" s="195" t="s">
        <v>432</v>
      </c>
      <c r="W11" s="196" t="s">
        <v>431</v>
      </c>
      <c r="X11" s="196" t="s">
        <v>431</v>
      </c>
      <c r="Y11" s="144" t="s">
        <v>416</v>
      </c>
      <c r="Z11" s="179" t="s">
        <v>415</v>
      </c>
      <c r="AA11" s="194" t="s">
        <v>429</v>
      </c>
      <c r="AB11" s="181" t="s">
        <v>419</v>
      </c>
      <c r="AC11" s="192" t="s">
        <v>426</v>
      </c>
      <c r="AD11" s="179" t="s">
        <v>415</v>
      </c>
      <c r="AE11" s="180" t="s">
        <v>418</v>
      </c>
      <c r="AF11" s="133"/>
      <c r="AG11" s="133"/>
      <c r="AH11" s="178" t="s">
        <v>414</v>
      </c>
      <c r="AI11" s="133"/>
      <c r="AJ11" s="196" t="s">
        <v>431</v>
      </c>
      <c r="AK11" s="144" t="s">
        <v>416</v>
      </c>
      <c r="AL11" s="178" t="s">
        <v>414</v>
      </c>
      <c r="AM11" s="133"/>
      <c r="AN11" s="196" t="s">
        <v>431</v>
      </c>
      <c r="AO11" s="143"/>
      <c r="AP11" s="133"/>
      <c r="AQ11" s="196" t="s">
        <v>431</v>
      </c>
      <c r="AR11" s="133"/>
      <c r="AS11" s="133"/>
      <c r="AT11" s="133"/>
      <c r="AU11" s="179" t="s">
        <v>423</v>
      </c>
      <c r="AV11" s="180" t="s">
        <v>418</v>
      </c>
      <c r="AW11" s="144" t="s">
        <v>416</v>
      </c>
      <c r="AX11" s="133"/>
      <c r="AY11" s="133"/>
      <c r="AZ11" s="179" t="s">
        <v>425</v>
      </c>
      <c r="BA11" s="133"/>
      <c r="BB11" s="133"/>
      <c r="BC11" s="133"/>
      <c r="BD11" s="133"/>
      <c r="BE11" s="185" t="s">
        <v>433</v>
      </c>
      <c r="BF11" s="179" t="s">
        <v>423</v>
      </c>
      <c r="BG11" s="133"/>
      <c r="BH11" s="185" t="s">
        <v>433</v>
      </c>
      <c r="BI11" s="144" t="s">
        <v>416</v>
      </c>
      <c r="BJ11" s="179" t="s">
        <v>420</v>
      </c>
      <c r="BK11" s="179" t="s">
        <v>420</v>
      </c>
      <c r="BL11" s="179" t="s">
        <v>420</v>
      </c>
      <c r="BM11" s="133"/>
      <c r="BN11" s="181" t="s">
        <v>419</v>
      </c>
      <c r="BO11" s="143"/>
      <c r="BP11" s="179" t="s">
        <v>423</v>
      </c>
      <c r="BQ11" s="133"/>
      <c r="BR11" s="180" t="s">
        <v>418</v>
      </c>
      <c r="BS11" s="133"/>
      <c r="BT11" s="181" t="s">
        <v>419</v>
      </c>
      <c r="BU11" s="144" t="s">
        <v>416</v>
      </c>
      <c r="BV11" s="133"/>
      <c r="BW11" s="179" t="s">
        <v>425</v>
      </c>
      <c r="BX11" s="179" t="s">
        <v>425</v>
      </c>
      <c r="BY11" s="133"/>
      <c r="BZ11" s="133"/>
      <c r="CA11" s="180" t="s">
        <v>416</v>
      </c>
      <c r="CB11" s="145" t="s">
        <v>416</v>
      </c>
      <c r="CC11" s="185" t="s">
        <v>416</v>
      </c>
      <c r="CD11" s="178" t="s">
        <v>416</v>
      </c>
      <c r="CE11" s="144" t="s">
        <v>416</v>
      </c>
      <c r="CF11" s="144" t="s">
        <v>416</v>
      </c>
      <c r="CG11" s="144" t="s">
        <v>416</v>
      </c>
      <c r="CH11" s="133"/>
      <c r="CI11" s="133"/>
      <c r="CJ11" s="133"/>
      <c r="CK11" s="133"/>
      <c r="CL11" s="133"/>
      <c r="CM11" s="179" t="s">
        <v>423</v>
      </c>
      <c r="CN11" s="133"/>
      <c r="CO11" s="133"/>
      <c r="CP11" s="133"/>
      <c r="CQ11" s="144" t="s">
        <v>422</v>
      </c>
      <c r="CR11" s="144" t="s">
        <v>422</v>
      </c>
      <c r="CS11" s="144" t="s">
        <v>416</v>
      </c>
    </row>
    <row r="14" spans="1:97" x14ac:dyDescent="0.3">
      <c r="B14" t="s">
        <v>434</v>
      </c>
      <c r="C14" t="s">
        <v>435</v>
      </c>
      <c r="D14" t="s">
        <v>436</v>
      </c>
      <c r="E14" t="s">
        <v>437</v>
      </c>
      <c r="F14" t="s">
        <v>438</v>
      </c>
      <c r="G14" t="s">
        <v>439</v>
      </c>
      <c r="H14" t="s">
        <v>440</v>
      </c>
      <c r="I14" t="s">
        <v>441</v>
      </c>
      <c r="J14" t="s">
        <v>442</v>
      </c>
      <c r="K14" t="s">
        <v>443</v>
      </c>
      <c r="L14" t="s">
        <v>444</v>
      </c>
      <c r="M14" t="s">
        <v>445</v>
      </c>
      <c r="N14" t="s">
        <v>534</v>
      </c>
      <c r="O14" t="s">
        <v>535</v>
      </c>
      <c r="P14" t="s">
        <v>536</v>
      </c>
      <c r="Q14" t="s">
        <v>537</v>
      </c>
      <c r="R14" t="s">
        <v>538</v>
      </c>
      <c r="S14" t="s">
        <v>539</v>
      </c>
      <c r="T14" t="s">
        <v>540</v>
      </c>
      <c r="U14" t="s">
        <v>541</v>
      </c>
      <c r="V14" t="s">
        <v>446</v>
      </c>
      <c r="W14" t="s">
        <v>447</v>
      </c>
      <c r="X14" t="s">
        <v>448</v>
      </c>
      <c r="Y14" t="s">
        <v>449</v>
      </c>
      <c r="Z14" t="s">
        <v>450</v>
      </c>
      <c r="AA14" t="s">
        <v>451</v>
      </c>
      <c r="AB14" t="s">
        <v>452</v>
      </c>
      <c r="AC14" t="s">
        <v>453</v>
      </c>
      <c r="AD14" t="s">
        <v>454</v>
      </c>
      <c r="AE14" t="s">
        <v>455</v>
      </c>
      <c r="AF14" t="s">
        <v>456</v>
      </c>
      <c r="AG14" t="s">
        <v>457</v>
      </c>
      <c r="AH14" t="s">
        <v>458</v>
      </c>
      <c r="AI14" t="s">
        <v>459</v>
      </c>
      <c r="AJ14" t="s">
        <v>460</v>
      </c>
      <c r="AK14" t="s">
        <v>461</v>
      </c>
      <c r="AL14" t="s">
        <v>462</v>
      </c>
      <c r="AM14" t="s">
        <v>463</v>
      </c>
      <c r="AN14" t="s">
        <v>464</v>
      </c>
      <c r="AO14" t="s">
        <v>465</v>
      </c>
      <c r="AP14" t="s">
        <v>466</v>
      </c>
      <c r="AQ14" t="s">
        <v>467</v>
      </c>
      <c r="AR14" t="s">
        <v>468</v>
      </c>
      <c r="AS14" t="s">
        <v>469</v>
      </c>
      <c r="AT14" t="s">
        <v>470</v>
      </c>
      <c r="AU14" t="s">
        <v>471</v>
      </c>
      <c r="AV14" t="s">
        <v>472</v>
      </c>
      <c r="AW14" t="s">
        <v>473</v>
      </c>
      <c r="AX14" t="s">
        <v>474</v>
      </c>
      <c r="AY14" t="s">
        <v>475</v>
      </c>
      <c r="AZ14" t="s">
        <v>476</v>
      </c>
      <c r="BA14" t="s">
        <v>477</v>
      </c>
      <c r="BB14" t="s">
        <v>478</v>
      </c>
      <c r="BC14" t="s">
        <v>479</v>
      </c>
      <c r="BD14" t="s">
        <v>480</v>
      </c>
      <c r="BE14" t="s">
        <v>481</v>
      </c>
      <c r="BF14" t="s">
        <v>482</v>
      </c>
      <c r="BG14" t="s">
        <v>483</v>
      </c>
      <c r="BH14" t="s">
        <v>484</v>
      </c>
      <c r="BI14" t="s">
        <v>485</v>
      </c>
      <c r="BJ14" t="s">
        <v>486</v>
      </c>
      <c r="BK14" t="s">
        <v>487</v>
      </c>
      <c r="BL14" t="s">
        <v>488</v>
      </c>
      <c r="BM14" t="s">
        <v>489</v>
      </c>
      <c r="BN14" t="s">
        <v>490</v>
      </c>
      <c r="BO14" t="s">
        <v>491</v>
      </c>
      <c r="BP14" t="s">
        <v>492</v>
      </c>
      <c r="BQ14" t="s">
        <v>493</v>
      </c>
      <c r="BR14" t="s">
        <v>494</v>
      </c>
      <c r="BS14" t="s">
        <v>495</v>
      </c>
      <c r="BT14" t="s">
        <v>496</v>
      </c>
      <c r="BU14" t="s">
        <v>497</v>
      </c>
      <c r="BV14" t="s">
        <v>498</v>
      </c>
      <c r="BW14" t="s">
        <v>499</v>
      </c>
      <c r="BX14" t="s">
        <v>500</v>
      </c>
      <c r="BY14" t="s">
        <v>501</v>
      </c>
      <c r="BZ14" t="s">
        <v>502</v>
      </c>
      <c r="CA14" t="s">
        <v>503</v>
      </c>
      <c r="CB14" t="s">
        <v>504</v>
      </c>
      <c r="CC14" t="s">
        <v>505</v>
      </c>
      <c r="CD14" t="s">
        <v>506</v>
      </c>
      <c r="CE14" t="s">
        <v>507</v>
      </c>
      <c r="CF14" t="s">
        <v>508</v>
      </c>
      <c r="CG14" t="s">
        <v>509</v>
      </c>
      <c r="CH14" t="s">
        <v>510</v>
      </c>
      <c r="CI14" t="s">
        <v>511</v>
      </c>
      <c r="CJ14" t="s">
        <v>512</v>
      </c>
      <c r="CK14" t="s">
        <v>513</v>
      </c>
      <c r="CL14" t="s">
        <v>514</v>
      </c>
      <c r="CM14" t="s">
        <v>515</v>
      </c>
      <c r="CN14" t="s">
        <v>516</v>
      </c>
      <c r="CO14" t="s">
        <v>517</v>
      </c>
      <c r="CP14" t="s">
        <v>518</v>
      </c>
      <c r="CQ14" t="s">
        <v>519</v>
      </c>
      <c r="CR14" t="s">
        <v>520</v>
      </c>
      <c r="CS14" t="s">
        <v>521</v>
      </c>
    </row>
    <row r="15" spans="1:97" x14ac:dyDescent="0.3">
      <c r="A15" s="157" t="s">
        <v>58</v>
      </c>
      <c r="B15" t="s">
        <v>522</v>
      </c>
      <c r="C15" t="s">
        <v>522</v>
      </c>
      <c r="D15" t="s">
        <v>522</v>
      </c>
      <c r="E15" t="s">
        <v>522</v>
      </c>
      <c r="F15" t="s">
        <v>522</v>
      </c>
      <c r="G15" t="s">
        <v>522</v>
      </c>
      <c r="H15" t="s">
        <v>522</v>
      </c>
      <c r="I15" t="s">
        <v>522</v>
      </c>
      <c r="J15" t="s">
        <v>522</v>
      </c>
      <c r="K15" t="s">
        <v>522</v>
      </c>
      <c r="L15" t="s">
        <v>523</v>
      </c>
      <c r="M15" t="s">
        <v>522</v>
      </c>
      <c r="N15" s="46" t="s">
        <v>524</v>
      </c>
      <c r="O15" t="s">
        <v>522</v>
      </c>
      <c r="P15" t="s">
        <v>522</v>
      </c>
      <c r="Q15" t="s">
        <v>522</v>
      </c>
      <c r="R15" t="s">
        <v>522</v>
      </c>
      <c r="S15" t="s">
        <v>522</v>
      </c>
      <c r="T15" t="s">
        <v>522</v>
      </c>
      <c r="U15" t="s">
        <v>522</v>
      </c>
      <c r="V15" t="s">
        <v>522</v>
      </c>
      <c r="W15" t="s">
        <v>522</v>
      </c>
      <c r="X15" t="s">
        <v>522</v>
      </c>
      <c r="Y15" t="s">
        <v>522</v>
      </c>
      <c r="Z15" t="s">
        <v>522</v>
      </c>
      <c r="AA15" t="s">
        <v>522</v>
      </c>
      <c r="AB15" t="s">
        <v>522</v>
      </c>
      <c r="AC15" t="s">
        <v>522</v>
      </c>
      <c r="AD15" t="s">
        <v>523</v>
      </c>
      <c r="AE15" t="s">
        <v>522</v>
      </c>
      <c r="AF15" t="s">
        <v>522</v>
      </c>
      <c r="AG15" t="s">
        <v>522</v>
      </c>
      <c r="AH15" t="s">
        <v>522</v>
      </c>
      <c r="AI15" t="s">
        <v>522</v>
      </c>
      <c r="AJ15" t="s">
        <v>522</v>
      </c>
      <c r="AK15" t="s">
        <v>522</v>
      </c>
      <c r="AL15" t="s">
        <v>522</v>
      </c>
      <c r="AM15" t="s">
        <v>522</v>
      </c>
      <c r="AN15" t="s">
        <v>522</v>
      </c>
      <c r="AO15" t="s">
        <v>522</v>
      </c>
      <c r="AP15" t="s">
        <v>522</v>
      </c>
      <c r="AQ15" t="s">
        <v>522</v>
      </c>
      <c r="AR15" t="s">
        <v>522</v>
      </c>
      <c r="AS15" t="s">
        <v>522</v>
      </c>
      <c r="AT15" t="s">
        <v>522</v>
      </c>
      <c r="AU15" t="s">
        <v>522</v>
      </c>
      <c r="AV15" t="s">
        <v>522</v>
      </c>
      <c r="AW15" t="s">
        <v>522</v>
      </c>
      <c r="AX15" t="s">
        <v>522</v>
      </c>
      <c r="AY15" t="s">
        <v>522</v>
      </c>
      <c r="AZ15" t="s">
        <v>522</v>
      </c>
      <c r="BA15" t="s">
        <v>522</v>
      </c>
      <c r="BB15" t="s">
        <v>522</v>
      </c>
      <c r="BC15" t="s">
        <v>522</v>
      </c>
      <c r="BD15" t="s">
        <v>522</v>
      </c>
      <c r="BE15" t="s">
        <v>522</v>
      </c>
      <c r="BF15" t="s">
        <v>522</v>
      </c>
      <c r="BG15" t="s">
        <v>522</v>
      </c>
      <c r="BH15" t="s">
        <v>522</v>
      </c>
      <c r="BI15" t="s">
        <v>522</v>
      </c>
      <c r="BJ15" t="s">
        <v>525</v>
      </c>
      <c r="BK15" t="s">
        <v>525</v>
      </c>
      <c r="BL15" t="s">
        <v>525</v>
      </c>
      <c r="BM15" t="s">
        <v>522</v>
      </c>
      <c r="BN15" t="s">
        <v>526</v>
      </c>
      <c r="BO15" t="s">
        <v>522</v>
      </c>
      <c r="BP15" t="s">
        <v>522</v>
      </c>
      <c r="BQ15" t="s">
        <v>522</v>
      </c>
      <c r="BR15" t="s">
        <v>522</v>
      </c>
      <c r="BS15" t="s">
        <v>522</v>
      </c>
      <c r="BT15" t="s">
        <v>522</v>
      </c>
      <c r="BU15" t="s">
        <v>522</v>
      </c>
      <c r="BV15" t="s">
        <v>522</v>
      </c>
      <c r="BW15" t="s">
        <v>522</v>
      </c>
      <c r="BX15" t="s">
        <v>522</v>
      </c>
      <c r="BY15" t="s">
        <v>522</v>
      </c>
      <c r="BZ15" t="s">
        <v>522</v>
      </c>
      <c r="CA15" t="s">
        <v>522</v>
      </c>
      <c r="CB15" t="s">
        <v>522</v>
      </c>
      <c r="CC15" t="s">
        <v>522</v>
      </c>
      <c r="CD15" t="s">
        <v>522</v>
      </c>
      <c r="CE15" t="s">
        <v>522</v>
      </c>
      <c r="CF15" t="s">
        <v>522</v>
      </c>
      <c r="CG15" t="s">
        <v>522</v>
      </c>
      <c r="CH15" t="s">
        <v>522</v>
      </c>
      <c r="CI15" t="s">
        <v>522</v>
      </c>
      <c r="CJ15" t="s">
        <v>522</v>
      </c>
      <c r="CK15" t="s">
        <v>522</v>
      </c>
      <c r="CL15" t="s">
        <v>522</v>
      </c>
      <c r="CM15" t="s">
        <v>522</v>
      </c>
      <c r="CN15" t="s">
        <v>522</v>
      </c>
      <c r="CO15" t="s">
        <v>522</v>
      </c>
      <c r="CP15" t="s">
        <v>522</v>
      </c>
      <c r="CQ15" t="s">
        <v>522</v>
      </c>
      <c r="CR15" t="s">
        <v>527</v>
      </c>
      <c r="CS15" t="s">
        <v>527</v>
      </c>
    </row>
    <row r="16" spans="1:97" x14ac:dyDescent="0.3">
      <c r="A16" t="s">
        <v>528</v>
      </c>
      <c r="B16">
        <v>0.35655006339404099</v>
      </c>
      <c r="C16">
        <v>0.27208541221808802</v>
      </c>
      <c r="D16">
        <v>-1.1728906412492099</v>
      </c>
      <c r="E16">
        <v>0.21306973036680099</v>
      </c>
      <c r="F16">
        <v>0.18942714092524299</v>
      </c>
      <c r="G16">
        <v>0.43558938145374299</v>
      </c>
      <c r="H16">
        <v>-0.126444728599414</v>
      </c>
      <c r="I16">
        <v>0.41832706724065</v>
      </c>
      <c r="J16">
        <v>0.37504217461427602</v>
      </c>
      <c r="K16">
        <v>0.24437560792278201</v>
      </c>
      <c r="L16">
        <v>-6.3212958221333998E-3</v>
      </c>
      <c r="M16">
        <v>0.39221453418507601</v>
      </c>
      <c r="N16" s="46">
        <v>-1.7335257173776699</v>
      </c>
      <c r="O16">
        <v>3.7864548813234797E-2</v>
      </c>
      <c r="P16">
        <v>-2.2005332971551401</v>
      </c>
      <c r="Q16">
        <v>-1.1070848378574201</v>
      </c>
      <c r="R16">
        <v>0.132285178502519</v>
      </c>
      <c r="S16">
        <v>0.29262279489635201</v>
      </c>
      <c r="T16">
        <v>0.30333087785454899</v>
      </c>
      <c r="U16">
        <v>0.25858199559939699</v>
      </c>
      <c r="V16">
        <v>6.2006697720329698E-2</v>
      </c>
      <c r="W16">
        <v>0.104698432458238</v>
      </c>
      <c r="X16">
        <v>0.186310727584727</v>
      </c>
      <c r="Y16">
        <v>0.260940953623853</v>
      </c>
      <c r="Z16">
        <v>0.33566622785364097</v>
      </c>
      <c r="AA16">
        <v>0.13175734734914399</v>
      </c>
      <c r="AB16">
        <v>0.29671525140564198</v>
      </c>
      <c r="AC16">
        <v>-0.107760755572035</v>
      </c>
      <c r="AD16">
        <v>0.49004932988313998</v>
      </c>
      <c r="AE16">
        <v>-6.6013504127247505E-2</v>
      </c>
      <c r="AF16">
        <v>9.6933647258584901E-2</v>
      </c>
      <c r="AG16">
        <v>0.28119595746654202</v>
      </c>
      <c r="AH16">
        <v>0.12761433671799899</v>
      </c>
      <c r="AI16">
        <v>0.20912799803430299</v>
      </c>
      <c r="AJ16">
        <v>0.26586968837021402</v>
      </c>
      <c r="AK16">
        <v>0.239847768538308</v>
      </c>
      <c r="AL16">
        <v>0.124588326528162</v>
      </c>
      <c r="AM16">
        <v>2.9013986998788498E-2</v>
      </c>
      <c r="AN16">
        <v>0.131006268118251</v>
      </c>
      <c r="AO16">
        <v>-4.1277784773784999E-2</v>
      </c>
      <c r="AP16">
        <v>-8.1238661717722302E-2</v>
      </c>
      <c r="AQ16">
        <v>9.1755297550937406E-2</v>
      </c>
      <c r="AR16">
        <v>-9.1529185626375697E-3</v>
      </c>
      <c r="AS16">
        <v>-8.0812241070895893E-2</v>
      </c>
      <c r="AT16">
        <v>-8.4425313215007805E-2</v>
      </c>
      <c r="AU16">
        <v>4.9669228325493101E-2</v>
      </c>
      <c r="AV16">
        <v>-0.143888617756225</v>
      </c>
      <c r="AW16">
        <v>0.18162029439996899</v>
      </c>
      <c r="AX16">
        <v>0.15541800700330299</v>
      </c>
      <c r="AY16">
        <v>-8.5549825701479107E-2</v>
      </c>
      <c r="AZ16">
        <v>-0.183996649204167</v>
      </c>
      <c r="BA16">
        <v>9.9500351078035204E-2</v>
      </c>
      <c r="BB16">
        <v>-1.0743195261131201E-2</v>
      </c>
      <c r="BC16">
        <v>8.0215928975830506E-2</v>
      </c>
      <c r="BD16">
        <v>4.67779107685019E-3</v>
      </c>
      <c r="BE16">
        <v>0.13509135209777401</v>
      </c>
      <c r="BF16">
        <v>5.7577315494622597E-2</v>
      </c>
      <c r="BG16">
        <v>0.158746939219053</v>
      </c>
      <c r="BH16">
        <v>0.33510964427097201</v>
      </c>
      <c r="BI16">
        <v>0.18915343100833501</v>
      </c>
      <c r="BJ16">
        <v>-2.9756160309475002</v>
      </c>
      <c r="BK16">
        <v>-2.8244590999254999</v>
      </c>
      <c r="BL16">
        <v>-6.6438561897747199</v>
      </c>
      <c r="BM16">
        <v>-0.35187300936829302</v>
      </c>
      <c r="BN16">
        <v>-1.4059437725571999E-2</v>
      </c>
      <c r="BO16">
        <v>-0.43164102234557</v>
      </c>
      <c r="BP16">
        <v>-0.201538945691351</v>
      </c>
      <c r="BQ16">
        <v>-0.21685408324999</v>
      </c>
      <c r="BR16">
        <v>0.14824046934612201</v>
      </c>
      <c r="BS16">
        <v>-4.9935453058966302E-2</v>
      </c>
      <c r="BT16">
        <v>0.145776720077364</v>
      </c>
      <c r="BU16">
        <v>0.1085839861843</v>
      </c>
      <c r="BV16">
        <v>-0.404170455586017</v>
      </c>
      <c r="BW16">
        <v>-3.91823664081863E-2</v>
      </c>
      <c r="BX16">
        <v>-0.55855581613883798</v>
      </c>
      <c r="BY16">
        <v>-0.20424095435384901</v>
      </c>
      <c r="BZ16">
        <v>-0.35193438073136601</v>
      </c>
      <c r="CA16">
        <v>-0.33950387949991601</v>
      </c>
      <c r="CB16">
        <v>-0.32123362332481498</v>
      </c>
      <c r="CC16">
        <v>-0.14975714040662999</v>
      </c>
      <c r="CD16">
        <v>-0.13643024574441801</v>
      </c>
      <c r="CE16">
        <v>-0.164588305598908</v>
      </c>
      <c r="CF16">
        <v>-2.93859695648695E-2</v>
      </c>
      <c r="CG16">
        <v>0.13767760128728601</v>
      </c>
      <c r="CH16">
        <v>0.49738612559019801</v>
      </c>
      <c r="CI16">
        <v>0.39144088257973703</v>
      </c>
      <c r="CJ16">
        <v>0.27566483677383802</v>
      </c>
      <c r="CK16">
        <v>0.18324526560403501</v>
      </c>
      <c r="CL16">
        <v>0.23892603324496101</v>
      </c>
      <c r="CM16">
        <v>0.27889992296605998</v>
      </c>
      <c r="CN16">
        <v>0.25479369803403201</v>
      </c>
      <c r="CO16">
        <v>0.238086112877961</v>
      </c>
      <c r="CP16">
        <v>7.2233404419871999E-2</v>
      </c>
      <c r="CQ16">
        <v>-0.170348287471971</v>
      </c>
      <c r="CR16">
        <v>-3.65786531613626</v>
      </c>
      <c r="CS16">
        <v>-6.6438561897747199</v>
      </c>
    </row>
    <row r="17" spans="1:97" x14ac:dyDescent="0.3">
      <c r="A17" t="s">
        <v>529</v>
      </c>
      <c r="B17">
        <v>0.23336271205843601</v>
      </c>
      <c r="C17">
        <v>0.105283325821386</v>
      </c>
      <c r="D17">
        <v>0.307419320948081</v>
      </c>
      <c r="E17">
        <v>0.24085793141444301</v>
      </c>
      <c r="F17">
        <v>0.21170543354563201</v>
      </c>
      <c r="G17">
        <v>0.20474876522681601</v>
      </c>
      <c r="H17">
        <v>0.150126421236142</v>
      </c>
      <c r="I17">
        <v>0.228367465702217</v>
      </c>
      <c r="J17">
        <v>0.20014045955661799</v>
      </c>
      <c r="K17">
        <v>0.21262827283699101</v>
      </c>
      <c r="L17">
        <v>0.30455246854562401</v>
      </c>
      <c r="M17">
        <v>0.23774585724484401</v>
      </c>
      <c r="N17" s="46">
        <v>0.11233870591980399</v>
      </c>
      <c r="O17">
        <v>0.25517573245066999</v>
      </c>
      <c r="P17">
        <v>0.112761246433476</v>
      </c>
      <c r="Q17">
        <v>0.12196688737705901</v>
      </c>
      <c r="R17">
        <v>0.22458515088452899</v>
      </c>
      <c r="S17">
        <v>0.22979908640789401</v>
      </c>
      <c r="T17">
        <v>0.176311215008746</v>
      </c>
      <c r="U17">
        <v>0.13365862363220701</v>
      </c>
      <c r="V17">
        <v>0.260648387974314</v>
      </c>
      <c r="W17">
        <v>0.26446911208559298</v>
      </c>
      <c r="X17">
        <v>0.19580147445537699</v>
      </c>
      <c r="Y17">
        <v>0.231694463765896</v>
      </c>
      <c r="Z17">
        <v>0.28138989479961202</v>
      </c>
      <c r="AA17">
        <v>0.39183798619284199</v>
      </c>
      <c r="AB17">
        <v>0.17141068091238101</v>
      </c>
      <c r="AC17">
        <v>0.249585521665566</v>
      </c>
      <c r="AD17">
        <v>0.21190763215997899</v>
      </c>
      <c r="AE17">
        <v>0.28042559789210297</v>
      </c>
      <c r="AF17">
        <v>0.23033660713602799</v>
      </c>
      <c r="AG17">
        <v>0.234816651980195</v>
      </c>
      <c r="AH17">
        <v>0.21903899748814201</v>
      </c>
      <c r="AI17">
        <v>0.23536707989087999</v>
      </c>
      <c r="AJ17">
        <v>0.23438086363720201</v>
      </c>
      <c r="AK17">
        <v>0.217591424658861</v>
      </c>
      <c r="AL17">
        <v>0.28035544129138501</v>
      </c>
      <c r="AM17">
        <v>0.25409561068372899</v>
      </c>
      <c r="AN17">
        <v>0.336998459039833</v>
      </c>
      <c r="AO17">
        <v>0.26355217438867101</v>
      </c>
      <c r="AP17">
        <v>0.246961559207654</v>
      </c>
      <c r="AQ17">
        <v>0.12589478017307701</v>
      </c>
      <c r="AR17">
        <v>0.21088562868086799</v>
      </c>
      <c r="AS17">
        <v>0.25361141084995897</v>
      </c>
      <c r="AT17">
        <v>0.20998213670903301</v>
      </c>
      <c r="AU17">
        <v>0.186145540625794</v>
      </c>
      <c r="AV17">
        <v>0.20977833134973001</v>
      </c>
      <c r="AW17">
        <v>0.20872505323160401</v>
      </c>
      <c r="AX17">
        <v>0.249133577553206</v>
      </c>
      <c r="AY17">
        <v>0.226625777673195</v>
      </c>
      <c r="AZ17">
        <v>0.25540483627779198</v>
      </c>
      <c r="BA17">
        <v>0.27983145119017599</v>
      </c>
      <c r="BB17">
        <v>0.31701618523916097</v>
      </c>
      <c r="BC17">
        <v>0.217611780770782</v>
      </c>
      <c r="BD17">
        <v>0.212529618191065</v>
      </c>
      <c r="BE17">
        <v>0.209136699252923</v>
      </c>
      <c r="BF17">
        <v>0.25145856072563999</v>
      </c>
      <c r="BG17">
        <v>0.29658066871420802</v>
      </c>
      <c r="BH17">
        <v>0.25807939497453303</v>
      </c>
      <c r="BI17">
        <v>0.20087835222969999</v>
      </c>
      <c r="BJ17">
        <v>0.52052672713433601</v>
      </c>
      <c r="BK17">
        <v>0.855899200528212</v>
      </c>
      <c r="BL17">
        <v>0</v>
      </c>
      <c r="BM17">
        <v>0.27645533863168298</v>
      </c>
      <c r="BN17">
        <v>0.299150005988087</v>
      </c>
      <c r="BO17">
        <v>0.42222251003273997</v>
      </c>
      <c r="BP17">
        <v>0.26238612508079601</v>
      </c>
      <c r="BQ17">
        <v>0.38718742893142799</v>
      </c>
      <c r="BR17">
        <v>0.25782019147234397</v>
      </c>
      <c r="BS17">
        <v>0.26592858648363199</v>
      </c>
      <c r="BT17">
        <v>0.270823754764355</v>
      </c>
      <c r="BU17">
        <v>0.25362103931348901</v>
      </c>
      <c r="BV17">
        <v>1.1653614366478899</v>
      </c>
      <c r="BW17">
        <v>0.35414707539146001</v>
      </c>
      <c r="BX17">
        <v>0.27223907886994703</v>
      </c>
      <c r="BY17">
        <v>0.35214789071105601</v>
      </c>
      <c r="BZ17">
        <v>0.27765920737239902</v>
      </c>
      <c r="CA17">
        <v>0.35672867187836399</v>
      </c>
      <c r="CB17">
        <v>0.47967666846646501</v>
      </c>
      <c r="CC17">
        <v>0.29870065346742902</v>
      </c>
      <c r="CD17">
        <v>0.36947746795252601</v>
      </c>
      <c r="CE17">
        <v>0.33045326235230998</v>
      </c>
      <c r="CF17">
        <v>0.313879670105154</v>
      </c>
      <c r="CG17">
        <v>0.28248579112440803</v>
      </c>
      <c r="CH17">
        <v>0.22624168367098199</v>
      </c>
      <c r="CI17">
        <v>0.287659165205359</v>
      </c>
      <c r="CJ17">
        <v>0.24067315050749499</v>
      </c>
      <c r="CK17">
        <v>0.233895893136464</v>
      </c>
      <c r="CL17">
        <v>0.23672161980624201</v>
      </c>
      <c r="CM17">
        <v>0.24524562446354101</v>
      </c>
      <c r="CN17">
        <v>0.114921071885826</v>
      </c>
      <c r="CO17">
        <v>0.21556572678842401</v>
      </c>
      <c r="CP17">
        <v>0.27327150867984801</v>
      </c>
      <c r="CQ17">
        <v>0.42125303600587699</v>
      </c>
      <c r="CR17">
        <v>5.1718879040788002</v>
      </c>
      <c r="CS17">
        <v>0</v>
      </c>
    </row>
    <row r="18" spans="1:97" s="6" customFormat="1" x14ac:dyDescent="0.3">
      <c r="A18" s="197" t="s">
        <v>542</v>
      </c>
      <c r="B18" s="6">
        <f t="shared" ref="B18:BM18" si="0">ABS(IF(B16&gt;0,B16-0.675*B17,B16+0.675*B17))</f>
        <v>0.19903023275459669</v>
      </c>
      <c r="C18" s="6">
        <f t="shared" si="0"/>
        <v>0.20101916728865246</v>
      </c>
      <c r="D18" s="6">
        <f t="shared" si="0"/>
        <v>0.96538259960925532</v>
      </c>
      <c r="E18" s="6">
        <f t="shared" si="0"/>
        <v>5.0490626662051952E-2</v>
      </c>
      <c r="F18" s="6">
        <f t="shared" si="0"/>
        <v>4.6525973281941357E-2</v>
      </c>
      <c r="G18" s="6">
        <f t="shared" si="0"/>
        <v>0.29738396492564217</v>
      </c>
      <c r="H18" s="6">
        <f t="shared" si="0"/>
        <v>2.510939426501814E-2</v>
      </c>
      <c r="I18" s="6">
        <f t="shared" si="0"/>
        <v>0.26417902789165348</v>
      </c>
      <c r="J18" s="6">
        <f t="shared" si="0"/>
        <v>0.23994736441355888</v>
      </c>
      <c r="K18" s="6">
        <f t="shared" si="0"/>
        <v>0.10085152375781306</v>
      </c>
      <c r="L18" s="6">
        <f t="shared" si="0"/>
        <v>0.19925162044616282</v>
      </c>
      <c r="M18" s="6">
        <f t="shared" si="0"/>
        <v>0.23173608054480629</v>
      </c>
      <c r="N18" s="6">
        <f t="shared" si="0"/>
        <v>1.6576970908818023</v>
      </c>
      <c r="O18" s="6">
        <f t="shared" si="0"/>
        <v>0.13437907059096743</v>
      </c>
      <c r="P18" s="6">
        <f t="shared" si="0"/>
        <v>2.1244194558125438</v>
      </c>
      <c r="Q18" s="6">
        <f t="shared" si="0"/>
        <v>1.0247571888779052</v>
      </c>
      <c r="R18" s="6">
        <f t="shared" si="0"/>
        <v>1.9309798344538082E-2</v>
      </c>
      <c r="S18" s="6">
        <f t="shared" si="0"/>
        <v>0.13750841157102356</v>
      </c>
      <c r="T18" s="6">
        <f t="shared" si="0"/>
        <v>0.18432080772364542</v>
      </c>
      <c r="U18" s="6">
        <f t="shared" si="0"/>
        <v>0.16836242464765724</v>
      </c>
      <c r="V18" s="6">
        <f t="shared" si="0"/>
        <v>0.11393096416233227</v>
      </c>
      <c r="W18" s="6">
        <f t="shared" si="0"/>
        <v>7.381821819953728E-2</v>
      </c>
      <c r="X18" s="6">
        <f t="shared" si="0"/>
        <v>5.4144732327347511E-2</v>
      </c>
      <c r="Y18" s="6">
        <f t="shared" si="0"/>
        <v>0.1045471905818732</v>
      </c>
      <c r="Z18" s="6">
        <f t="shared" si="0"/>
        <v>0.14572804886390284</v>
      </c>
      <c r="AA18" s="6">
        <f t="shared" si="0"/>
        <v>0.13273329333102438</v>
      </c>
      <c r="AB18" s="6">
        <f t="shared" si="0"/>
        <v>0.18101304178978478</v>
      </c>
      <c r="AC18" s="6">
        <f t="shared" si="0"/>
        <v>6.0709471552222047E-2</v>
      </c>
      <c r="AD18" s="6">
        <f t="shared" si="0"/>
        <v>0.34701167817515416</v>
      </c>
      <c r="AE18" s="6">
        <f t="shared" si="0"/>
        <v>0.12327377444992201</v>
      </c>
      <c r="AF18" s="6">
        <f t="shared" si="0"/>
        <v>5.8543562558233994E-2</v>
      </c>
      <c r="AG18" s="6">
        <f t="shared" si="0"/>
        <v>0.12269471737991039</v>
      </c>
      <c r="AH18" s="6">
        <f t="shared" si="0"/>
        <v>2.0236986586496891E-2</v>
      </c>
      <c r="AI18" s="6">
        <f t="shared" si="0"/>
        <v>5.0255219107958993E-2</v>
      </c>
      <c r="AJ18" s="6">
        <f t="shared" si="0"/>
        <v>0.10766260541510264</v>
      </c>
      <c r="AK18" s="6">
        <f t="shared" si="0"/>
        <v>9.2973556893576809E-2</v>
      </c>
      <c r="AL18" s="6">
        <f t="shared" si="0"/>
        <v>6.4651596343522896E-2</v>
      </c>
      <c r="AM18" s="6">
        <f t="shared" si="0"/>
        <v>0.14250055021272859</v>
      </c>
      <c r="AN18" s="6">
        <f t="shared" si="0"/>
        <v>9.6467691733636285E-2</v>
      </c>
      <c r="AO18" s="6">
        <f t="shared" si="0"/>
        <v>0.13661993293856795</v>
      </c>
      <c r="AP18" s="6">
        <f t="shared" si="0"/>
        <v>8.5460390747444173E-2</v>
      </c>
      <c r="AQ18" s="6">
        <f t="shared" si="0"/>
        <v>6.7763209341104164E-3</v>
      </c>
      <c r="AR18" s="6">
        <f t="shared" si="0"/>
        <v>0.13319488079694836</v>
      </c>
      <c r="AS18" s="6">
        <f t="shared" si="0"/>
        <v>9.0375461252826431E-2</v>
      </c>
      <c r="AT18" s="6">
        <f t="shared" si="0"/>
        <v>5.7312629063589485E-2</v>
      </c>
      <c r="AU18" s="6">
        <f t="shared" si="0"/>
        <v>7.5979011596917848E-2</v>
      </c>
      <c r="AV18" s="6">
        <f t="shared" si="0"/>
        <v>2.288244095157238E-3</v>
      </c>
      <c r="AW18" s="6">
        <f t="shared" si="0"/>
        <v>4.0730883468636264E-2</v>
      </c>
      <c r="AX18" s="6">
        <f t="shared" si="0"/>
        <v>1.2747157845111073E-2</v>
      </c>
      <c r="AY18" s="6">
        <f t="shared" si="0"/>
        <v>6.7422574227927537E-2</v>
      </c>
      <c r="AZ18" s="6">
        <f t="shared" si="0"/>
        <v>1.1598384716657389E-2</v>
      </c>
      <c r="BA18" s="6">
        <f t="shared" si="0"/>
        <v>8.9385878475333608E-2</v>
      </c>
      <c r="BB18" s="6">
        <f t="shared" si="0"/>
        <v>0.20324272977530247</v>
      </c>
      <c r="BC18" s="6">
        <f t="shared" si="0"/>
        <v>6.6672023044447346E-2</v>
      </c>
      <c r="BD18" s="6">
        <f t="shared" si="0"/>
        <v>0.13877970120211872</v>
      </c>
      <c r="BE18" s="6">
        <f t="shared" si="0"/>
        <v>6.0759198979490336E-3</v>
      </c>
      <c r="BF18" s="6">
        <f t="shared" si="0"/>
        <v>0.1121572129951844</v>
      </c>
      <c r="BG18" s="6">
        <f t="shared" si="0"/>
        <v>4.144501216303742E-2</v>
      </c>
      <c r="BH18" s="6">
        <f t="shared" si="0"/>
        <v>0.16090605266316221</v>
      </c>
      <c r="BI18" s="6">
        <f t="shared" si="0"/>
        <v>5.3560543253287518E-2</v>
      </c>
      <c r="BJ18" s="6">
        <f t="shared" si="0"/>
        <v>2.6242604901318232</v>
      </c>
      <c r="BK18" s="6">
        <f t="shared" si="0"/>
        <v>2.2467271395689568</v>
      </c>
      <c r="BL18" s="6">
        <f t="shared" si="0"/>
        <v>6.6438561897747199</v>
      </c>
      <c r="BM18" s="6">
        <f t="shared" si="0"/>
        <v>0.165265655791907</v>
      </c>
      <c r="BN18" s="6">
        <f t="shared" ref="BN18:CS18" si="1">ABS(IF(BN16&gt;0,BN16-0.675*BN17,BN16+0.675*BN17))</f>
        <v>0.18786681631638674</v>
      </c>
      <c r="BO18" s="6">
        <f t="shared" si="1"/>
        <v>0.14664082807347051</v>
      </c>
      <c r="BP18" s="6">
        <f t="shared" si="1"/>
        <v>2.442831126181369E-2</v>
      </c>
      <c r="BQ18" s="6">
        <f t="shared" si="1"/>
        <v>4.4497431278723909E-2</v>
      </c>
      <c r="BR18" s="6">
        <f t="shared" si="1"/>
        <v>2.5788159897710189E-2</v>
      </c>
      <c r="BS18" s="6">
        <f t="shared" si="1"/>
        <v>0.1295663428174853</v>
      </c>
      <c r="BT18" s="6">
        <f t="shared" si="1"/>
        <v>3.7029314388575624E-2</v>
      </c>
      <c r="BU18" s="6">
        <f t="shared" si="1"/>
        <v>6.2610215352305085E-2</v>
      </c>
      <c r="BV18" s="6">
        <f t="shared" si="1"/>
        <v>0.38244851415130882</v>
      </c>
      <c r="BW18" s="6">
        <f t="shared" si="1"/>
        <v>0.19986690948104924</v>
      </c>
      <c r="BX18" s="6">
        <f t="shared" si="1"/>
        <v>0.3747944379016237</v>
      </c>
      <c r="BY18" s="6">
        <f t="shared" si="1"/>
        <v>3.3458871876113822E-2</v>
      </c>
      <c r="BZ18" s="6">
        <f t="shared" si="1"/>
        <v>0.16451441575499667</v>
      </c>
      <c r="CA18" s="6">
        <f t="shared" si="1"/>
        <v>9.8712025982020307E-2</v>
      </c>
      <c r="CB18" s="6">
        <f t="shared" si="1"/>
        <v>2.5481278900489346E-3</v>
      </c>
      <c r="CC18" s="6">
        <f t="shared" si="1"/>
        <v>5.1865800683884605E-2</v>
      </c>
      <c r="CD18" s="6">
        <f t="shared" si="1"/>
        <v>0.11296704512353706</v>
      </c>
      <c r="CE18" s="6">
        <f t="shared" si="1"/>
        <v>5.8467646488901265E-2</v>
      </c>
      <c r="CF18" s="6">
        <f t="shared" si="1"/>
        <v>0.18248280775610948</v>
      </c>
      <c r="CG18" s="6">
        <f t="shared" si="1"/>
        <v>5.3000307721689427E-2</v>
      </c>
      <c r="CH18" s="6">
        <f t="shared" si="1"/>
        <v>0.34467298911228517</v>
      </c>
      <c r="CI18" s="6">
        <f t="shared" si="1"/>
        <v>0.1972709460661197</v>
      </c>
      <c r="CJ18" s="6">
        <f t="shared" si="1"/>
        <v>0.11321046018127889</v>
      </c>
      <c r="CK18" s="6">
        <f t="shared" si="1"/>
        <v>2.5365537736921795E-2</v>
      </c>
      <c r="CL18" s="6">
        <f t="shared" si="1"/>
        <v>7.9138939875747633E-2</v>
      </c>
      <c r="CM18" s="6">
        <f t="shared" si="1"/>
        <v>0.11335912645316978</v>
      </c>
      <c r="CN18" s="6">
        <f t="shared" si="1"/>
        <v>0.17722197451109944</v>
      </c>
      <c r="CO18" s="6">
        <f t="shared" si="1"/>
        <v>9.2579247295774797E-2</v>
      </c>
      <c r="CP18" s="6">
        <f t="shared" si="1"/>
        <v>0.11222486393902542</v>
      </c>
      <c r="CQ18" s="6">
        <f t="shared" si="1"/>
        <v>0.11399751183199597</v>
      </c>
      <c r="CR18" s="6">
        <f t="shared" si="1"/>
        <v>0.16684098088306953</v>
      </c>
      <c r="CS18" s="6">
        <f t="shared" si="1"/>
        <v>6.6438561897747199</v>
      </c>
    </row>
    <row r="19" spans="1:97" x14ac:dyDescent="0.3">
      <c r="A19" t="s">
        <v>543</v>
      </c>
      <c r="B19">
        <f>ABS(IF(B16&gt;0,B16-B17,B16+B17))</f>
        <v>0.12318735133560499</v>
      </c>
      <c r="C19">
        <f t="shared" ref="C19:BN19" si="2">ABS(IF(C16&gt;0,C16-C17,C16+C17))</f>
        <v>0.16680208639670202</v>
      </c>
      <c r="D19">
        <f t="shared" si="2"/>
        <v>0.86547132030112894</v>
      </c>
      <c r="E19">
        <f t="shared" si="2"/>
        <v>2.7788201047642014E-2</v>
      </c>
      <c r="F19">
        <f t="shared" si="2"/>
        <v>2.2278292620389023E-2</v>
      </c>
      <c r="G19">
        <f t="shared" si="2"/>
        <v>0.23084061622692698</v>
      </c>
      <c r="H19">
        <f t="shared" si="2"/>
        <v>2.3681692636728008E-2</v>
      </c>
      <c r="I19">
        <f t="shared" si="2"/>
        <v>0.189959601538433</v>
      </c>
      <c r="J19">
        <f t="shared" si="2"/>
        <v>0.17490171505765803</v>
      </c>
      <c r="K19">
        <f t="shared" si="2"/>
        <v>3.1747335085791001E-2</v>
      </c>
      <c r="L19">
        <f t="shared" si="2"/>
        <v>0.29823117272349059</v>
      </c>
      <c r="M19">
        <f t="shared" si="2"/>
        <v>0.154468676940232</v>
      </c>
      <c r="N19" s="46">
        <f t="shared" si="2"/>
        <v>1.6211870114578659</v>
      </c>
      <c r="O19">
        <f t="shared" si="2"/>
        <v>0.21731118363743518</v>
      </c>
      <c r="P19">
        <f t="shared" si="2"/>
        <v>2.0877720507216639</v>
      </c>
      <c r="Q19">
        <f t="shared" si="2"/>
        <v>0.9851179504803611</v>
      </c>
      <c r="R19">
        <f t="shared" si="2"/>
        <v>9.2299972382009987E-2</v>
      </c>
      <c r="S19">
        <f t="shared" si="2"/>
        <v>6.2823708488458002E-2</v>
      </c>
      <c r="T19">
        <f t="shared" si="2"/>
        <v>0.12701966284580299</v>
      </c>
      <c r="U19">
        <f t="shared" si="2"/>
        <v>0.12492337196718997</v>
      </c>
      <c r="V19">
        <f t="shared" si="2"/>
        <v>0.19864169025398432</v>
      </c>
      <c r="W19">
        <f t="shared" si="2"/>
        <v>0.15977067962735497</v>
      </c>
      <c r="X19">
        <f t="shared" si="2"/>
        <v>9.4907468706499909E-3</v>
      </c>
      <c r="Y19">
        <f t="shared" si="2"/>
        <v>2.9246489857956998E-2</v>
      </c>
      <c r="Z19">
        <f t="shared" si="2"/>
        <v>5.4276333054028958E-2</v>
      </c>
      <c r="AA19">
        <f t="shared" si="2"/>
        <v>0.26008063884369803</v>
      </c>
      <c r="AB19">
        <f t="shared" si="2"/>
        <v>0.12530457049326096</v>
      </c>
      <c r="AC19">
        <f t="shared" si="2"/>
        <v>0.14182476609353101</v>
      </c>
      <c r="AD19">
        <f t="shared" si="2"/>
        <v>0.278141697723161</v>
      </c>
      <c r="AE19">
        <f t="shared" si="2"/>
        <v>0.21441209376485548</v>
      </c>
      <c r="AF19">
        <f t="shared" si="2"/>
        <v>0.13340295987744311</v>
      </c>
      <c r="AG19">
        <f t="shared" si="2"/>
        <v>4.6379305486347028E-2</v>
      </c>
      <c r="AH19">
        <f t="shared" si="2"/>
        <v>9.1424660770143024E-2</v>
      </c>
      <c r="AI19">
        <f t="shared" si="2"/>
        <v>2.6239081856577001E-2</v>
      </c>
      <c r="AJ19">
        <f t="shared" si="2"/>
        <v>3.1488824733012011E-2</v>
      </c>
      <c r="AK19">
        <f t="shared" si="2"/>
        <v>2.2256343879446999E-2</v>
      </c>
      <c r="AL19">
        <f t="shared" si="2"/>
        <v>0.15576711476322302</v>
      </c>
      <c r="AM19">
        <f t="shared" si="2"/>
        <v>0.2250816236849405</v>
      </c>
      <c r="AN19">
        <f t="shared" si="2"/>
        <v>0.205992190921582</v>
      </c>
      <c r="AO19">
        <f t="shared" si="2"/>
        <v>0.22227438961488602</v>
      </c>
      <c r="AP19">
        <f t="shared" si="2"/>
        <v>0.16572289748993169</v>
      </c>
      <c r="AQ19">
        <f t="shared" si="2"/>
        <v>3.4139482622139602E-2</v>
      </c>
      <c r="AR19">
        <f t="shared" si="2"/>
        <v>0.20173271011823043</v>
      </c>
      <c r="AS19">
        <f t="shared" si="2"/>
        <v>0.17279916977906307</v>
      </c>
      <c r="AT19">
        <f t="shared" si="2"/>
        <v>0.12555682349402519</v>
      </c>
      <c r="AU19">
        <f t="shared" si="2"/>
        <v>0.13647631230030088</v>
      </c>
      <c r="AV19">
        <f t="shared" si="2"/>
        <v>6.5889713593505012E-2</v>
      </c>
      <c r="AW19">
        <f t="shared" si="2"/>
        <v>2.7104758831635017E-2</v>
      </c>
      <c r="AX19">
        <f t="shared" si="2"/>
        <v>9.371557054990301E-2</v>
      </c>
      <c r="AY19">
        <f t="shared" si="2"/>
        <v>0.14107595197171591</v>
      </c>
      <c r="AZ19">
        <f t="shared" si="2"/>
        <v>7.1408187073624979E-2</v>
      </c>
      <c r="BA19">
        <f t="shared" si="2"/>
        <v>0.18033110011214079</v>
      </c>
      <c r="BB19">
        <f t="shared" si="2"/>
        <v>0.30627298997802976</v>
      </c>
      <c r="BC19">
        <f t="shared" si="2"/>
        <v>0.13739585179495151</v>
      </c>
      <c r="BD19">
        <f t="shared" si="2"/>
        <v>0.20785182711421482</v>
      </c>
      <c r="BE19">
        <f t="shared" si="2"/>
        <v>7.4045347155148988E-2</v>
      </c>
      <c r="BF19">
        <f t="shared" si="2"/>
        <v>0.19388124523101741</v>
      </c>
      <c r="BG19">
        <f t="shared" si="2"/>
        <v>0.13783372949515502</v>
      </c>
      <c r="BH19">
        <f t="shared" si="2"/>
        <v>7.703024929643898E-2</v>
      </c>
      <c r="BI19">
        <f t="shared" si="2"/>
        <v>1.1724921221364981E-2</v>
      </c>
      <c r="BJ19">
        <f t="shared" si="2"/>
        <v>2.455089303813164</v>
      </c>
      <c r="BK19">
        <f t="shared" si="2"/>
        <v>1.9685598993972879</v>
      </c>
      <c r="BL19">
        <f t="shared" si="2"/>
        <v>6.6438561897747199</v>
      </c>
      <c r="BM19">
        <f t="shared" si="2"/>
        <v>7.5417670736610043E-2</v>
      </c>
      <c r="BN19">
        <f t="shared" si="2"/>
        <v>0.285090568262515</v>
      </c>
      <c r="BO19">
        <f t="shared" ref="BO19:CS19" si="3">ABS(IF(BO16&gt;0,BO16-BO17,BO16+BO17))</f>
        <v>9.4185123128300297E-3</v>
      </c>
      <c r="BP19">
        <f t="shared" si="3"/>
        <v>6.0847179389445005E-2</v>
      </c>
      <c r="BQ19">
        <f t="shared" si="3"/>
        <v>0.17033334568143799</v>
      </c>
      <c r="BR19">
        <f t="shared" si="3"/>
        <v>0.10957972212622197</v>
      </c>
      <c r="BS19">
        <f t="shared" si="3"/>
        <v>0.2159931334246657</v>
      </c>
      <c r="BT19">
        <f t="shared" si="3"/>
        <v>0.12504703468699099</v>
      </c>
      <c r="BU19">
        <f t="shared" si="3"/>
        <v>0.14503705312918902</v>
      </c>
      <c r="BV19" s="198">
        <f t="shared" si="3"/>
        <v>0.76119098106187288</v>
      </c>
      <c r="BW19">
        <f t="shared" si="3"/>
        <v>0.31496470898327372</v>
      </c>
      <c r="BX19">
        <f t="shared" si="3"/>
        <v>0.28631673726889095</v>
      </c>
      <c r="BY19">
        <f t="shared" si="3"/>
        <v>0.147906936357207</v>
      </c>
      <c r="BZ19">
        <f t="shared" si="3"/>
        <v>7.4275173358966995E-2</v>
      </c>
      <c r="CA19">
        <f t="shared" si="3"/>
        <v>1.7224792378447984E-2</v>
      </c>
      <c r="CB19">
        <f t="shared" si="3"/>
        <v>0.15844304514165003</v>
      </c>
      <c r="CC19">
        <f t="shared" si="3"/>
        <v>0.14894351306079903</v>
      </c>
      <c r="CD19">
        <f t="shared" si="3"/>
        <v>0.233047222208108</v>
      </c>
      <c r="CE19">
        <f t="shared" si="3"/>
        <v>0.16586495675340199</v>
      </c>
      <c r="CF19">
        <f t="shared" si="3"/>
        <v>0.2844937005402845</v>
      </c>
      <c r="CG19">
        <f t="shared" si="3"/>
        <v>0.14480818983712201</v>
      </c>
      <c r="CH19">
        <f t="shared" si="3"/>
        <v>0.27114444191921605</v>
      </c>
      <c r="CI19">
        <f t="shared" si="3"/>
        <v>0.10378171737437802</v>
      </c>
      <c r="CJ19">
        <f t="shared" si="3"/>
        <v>3.4991686266343025E-2</v>
      </c>
      <c r="CK19">
        <f t="shared" si="3"/>
        <v>5.0650627532428993E-2</v>
      </c>
      <c r="CL19">
        <f t="shared" si="3"/>
        <v>2.204413438718994E-3</v>
      </c>
      <c r="CM19">
        <f t="shared" si="3"/>
        <v>3.365429850251897E-2</v>
      </c>
      <c r="CN19">
        <f t="shared" si="3"/>
        <v>0.139872626148206</v>
      </c>
      <c r="CO19">
        <f t="shared" si="3"/>
        <v>2.2520386089536992E-2</v>
      </c>
      <c r="CP19">
        <f t="shared" si="3"/>
        <v>0.20103810425997601</v>
      </c>
      <c r="CQ19">
        <f t="shared" si="3"/>
        <v>0.25090474853390599</v>
      </c>
      <c r="CR19">
        <f t="shared" si="3"/>
        <v>1.5140225879425402</v>
      </c>
      <c r="CS19">
        <f t="shared" si="3"/>
        <v>6.6438561897747199</v>
      </c>
    </row>
    <row r="20" spans="1:97" x14ac:dyDescent="0.3">
      <c r="A20" t="s">
        <v>544</v>
      </c>
      <c r="B20">
        <f t="shared" ref="B20:BM20" si="4">IF(B16&gt;0,B16-B17,B16+B17)</f>
        <v>0.12318735133560499</v>
      </c>
      <c r="C20">
        <f t="shared" si="4"/>
        <v>0.16680208639670202</v>
      </c>
      <c r="D20">
        <f t="shared" si="4"/>
        <v>-0.86547132030112894</v>
      </c>
      <c r="E20">
        <f t="shared" si="4"/>
        <v>-2.7788201047642014E-2</v>
      </c>
      <c r="F20">
        <f t="shared" si="4"/>
        <v>-2.2278292620389023E-2</v>
      </c>
      <c r="G20">
        <f t="shared" si="4"/>
        <v>0.23084061622692698</v>
      </c>
      <c r="H20">
        <f t="shared" si="4"/>
        <v>2.3681692636728008E-2</v>
      </c>
      <c r="I20">
        <f t="shared" si="4"/>
        <v>0.189959601538433</v>
      </c>
      <c r="J20">
        <f t="shared" si="4"/>
        <v>0.17490171505765803</v>
      </c>
      <c r="K20">
        <f t="shared" si="4"/>
        <v>3.1747335085791001E-2</v>
      </c>
      <c r="L20">
        <f t="shared" si="4"/>
        <v>0.29823117272349059</v>
      </c>
      <c r="M20">
        <f t="shared" si="4"/>
        <v>0.154468676940232</v>
      </c>
      <c r="N20" s="46">
        <f t="shared" si="4"/>
        <v>-1.6211870114578659</v>
      </c>
      <c r="O20">
        <f t="shared" si="4"/>
        <v>-0.21731118363743518</v>
      </c>
      <c r="P20">
        <f t="shared" si="4"/>
        <v>-2.0877720507216639</v>
      </c>
      <c r="Q20">
        <f t="shared" si="4"/>
        <v>-0.9851179504803611</v>
      </c>
      <c r="R20">
        <f t="shared" si="4"/>
        <v>-9.2299972382009987E-2</v>
      </c>
      <c r="S20">
        <f t="shared" si="4"/>
        <v>6.2823708488458002E-2</v>
      </c>
      <c r="T20">
        <f t="shared" si="4"/>
        <v>0.12701966284580299</v>
      </c>
      <c r="U20">
        <f t="shared" si="4"/>
        <v>0.12492337196718997</v>
      </c>
      <c r="V20">
        <f t="shared" si="4"/>
        <v>-0.19864169025398432</v>
      </c>
      <c r="W20">
        <f t="shared" si="4"/>
        <v>-0.15977067962735497</v>
      </c>
      <c r="X20">
        <f t="shared" si="4"/>
        <v>-9.4907468706499909E-3</v>
      </c>
      <c r="Y20">
        <f t="shared" si="4"/>
        <v>2.9246489857956998E-2</v>
      </c>
      <c r="Z20">
        <f t="shared" si="4"/>
        <v>5.4276333054028958E-2</v>
      </c>
      <c r="AA20">
        <f t="shared" si="4"/>
        <v>-0.26008063884369803</v>
      </c>
      <c r="AB20">
        <f t="shared" si="4"/>
        <v>0.12530457049326096</v>
      </c>
      <c r="AC20">
        <f t="shared" si="4"/>
        <v>0.14182476609353101</v>
      </c>
      <c r="AD20">
        <f t="shared" si="4"/>
        <v>0.278141697723161</v>
      </c>
      <c r="AE20">
        <f t="shared" si="4"/>
        <v>0.21441209376485548</v>
      </c>
      <c r="AF20">
        <f t="shared" si="4"/>
        <v>-0.13340295987744311</v>
      </c>
      <c r="AG20">
        <f t="shared" si="4"/>
        <v>4.6379305486347028E-2</v>
      </c>
      <c r="AH20">
        <f t="shared" si="4"/>
        <v>-9.1424660770143024E-2</v>
      </c>
      <c r="AI20">
        <f t="shared" si="4"/>
        <v>-2.6239081856577001E-2</v>
      </c>
      <c r="AJ20">
        <f t="shared" si="4"/>
        <v>3.1488824733012011E-2</v>
      </c>
      <c r="AK20">
        <f t="shared" si="4"/>
        <v>2.2256343879446999E-2</v>
      </c>
      <c r="AL20">
        <f t="shared" si="4"/>
        <v>-0.15576711476322302</v>
      </c>
      <c r="AM20">
        <f t="shared" si="4"/>
        <v>-0.2250816236849405</v>
      </c>
      <c r="AN20">
        <f t="shared" si="4"/>
        <v>-0.205992190921582</v>
      </c>
      <c r="AO20">
        <f t="shared" si="4"/>
        <v>0.22227438961488602</v>
      </c>
      <c r="AP20">
        <f t="shared" si="4"/>
        <v>0.16572289748993169</v>
      </c>
      <c r="AQ20">
        <f t="shared" si="4"/>
        <v>-3.4139482622139602E-2</v>
      </c>
      <c r="AR20">
        <f t="shared" si="4"/>
        <v>0.20173271011823043</v>
      </c>
      <c r="AS20">
        <f t="shared" si="4"/>
        <v>0.17279916977906307</v>
      </c>
      <c r="AT20">
        <f t="shared" si="4"/>
        <v>0.12555682349402519</v>
      </c>
      <c r="AU20">
        <f t="shared" si="4"/>
        <v>-0.13647631230030088</v>
      </c>
      <c r="AV20">
        <f t="shared" si="4"/>
        <v>6.5889713593505012E-2</v>
      </c>
      <c r="AW20">
        <f t="shared" si="4"/>
        <v>-2.7104758831635017E-2</v>
      </c>
      <c r="AX20">
        <f t="shared" si="4"/>
        <v>-9.371557054990301E-2</v>
      </c>
      <c r="AY20">
        <f t="shared" si="4"/>
        <v>0.14107595197171591</v>
      </c>
      <c r="AZ20">
        <f t="shared" si="4"/>
        <v>7.1408187073624979E-2</v>
      </c>
      <c r="BA20">
        <f t="shared" si="4"/>
        <v>-0.18033110011214079</v>
      </c>
      <c r="BB20">
        <f t="shared" si="4"/>
        <v>0.30627298997802976</v>
      </c>
      <c r="BC20">
        <f t="shared" si="4"/>
        <v>-0.13739585179495151</v>
      </c>
      <c r="BD20">
        <f t="shared" si="4"/>
        <v>-0.20785182711421482</v>
      </c>
      <c r="BE20">
        <f t="shared" si="4"/>
        <v>-7.4045347155148988E-2</v>
      </c>
      <c r="BF20">
        <f t="shared" si="4"/>
        <v>-0.19388124523101741</v>
      </c>
      <c r="BG20">
        <f t="shared" si="4"/>
        <v>-0.13783372949515502</v>
      </c>
      <c r="BH20">
        <f t="shared" si="4"/>
        <v>7.703024929643898E-2</v>
      </c>
      <c r="BI20">
        <f t="shared" si="4"/>
        <v>-1.1724921221364981E-2</v>
      </c>
      <c r="BJ20">
        <f t="shared" si="4"/>
        <v>-2.455089303813164</v>
      </c>
      <c r="BK20">
        <f t="shared" si="4"/>
        <v>-1.9685598993972879</v>
      </c>
      <c r="BL20">
        <f t="shared" si="4"/>
        <v>-6.6438561897747199</v>
      </c>
      <c r="BM20">
        <f t="shared" si="4"/>
        <v>-7.5417670736610043E-2</v>
      </c>
      <c r="BN20">
        <f t="shared" ref="BN20:CS20" si="5">IF(BN16&gt;0,BN16-BN17,BN16+BN17)</f>
        <v>0.285090568262515</v>
      </c>
      <c r="BO20">
        <f t="shared" si="5"/>
        <v>-9.4185123128300297E-3</v>
      </c>
      <c r="BP20">
        <f t="shared" si="5"/>
        <v>6.0847179389445005E-2</v>
      </c>
      <c r="BQ20">
        <f t="shared" si="5"/>
        <v>0.17033334568143799</v>
      </c>
      <c r="BR20">
        <f t="shared" si="5"/>
        <v>-0.10957972212622197</v>
      </c>
      <c r="BS20">
        <f t="shared" si="5"/>
        <v>0.2159931334246657</v>
      </c>
      <c r="BT20">
        <f t="shared" si="5"/>
        <v>-0.12504703468699099</v>
      </c>
      <c r="BU20">
        <f t="shared" si="5"/>
        <v>-0.14503705312918902</v>
      </c>
      <c r="BV20">
        <f t="shared" si="5"/>
        <v>0.76119098106187288</v>
      </c>
      <c r="BW20">
        <f t="shared" si="5"/>
        <v>0.31496470898327372</v>
      </c>
      <c r="BX20">
        <f t="shared" si="5"/>
        <v>-0.28631673726889095</v>
      </c>
      <c r="BY20">
        <f t="shared" si="5"/>
        <v>0.147906936357207</v>
      </c>
      <c r="BZ20">
        <f t="shared" si="5"/>
        <v>-7.4275173358966995E-2</v>
      </c>
      <c r="CA20">
        <f t="shared" si="5"/>
        <v>1.7224792378447984E-2</v>
      </c>
      <c r="CB20">
        <f t="shared" si="5"/>
        <v>0.15844304514165003</v>
      </c>
      <c r="CC20">
        <f t="shared" si="5"/>
        <v>0.14894351306079903</v>
      </c>
      <c r="CD20">
        <f t="shared" si="5"/>
        <v>0.233047222208108</v>
      </c>
      <c r="CE20">
        <f t="shared" si="5"/>
        <v>0.16586495675340199</v>
      </c>
      <c r="CF20">
        <f t="shared" si="5"/>
        <v>0.2844937005402845</v>
      </c>
      <c r="CG20">
        <f t="shared" si="5"/>
        <v>-0.14480818983712201</v>
      </c>
      <c r="CH20">
        <f t="shared" si="5"/>
        <v>0.27114444191921605</v>
      </c>
      <c r="CI20">
        <f t="shared" si="5"/>
        <v>0.10378171737437802</v>
      </c>
      <c r="CJ20">
        <f t="shared" si="5"/>
        <v>3.4991686266343025E-2</v>
      </c>
      <c r="CK20">
        <f t="shared" si="5"/>
        <v>-5.0650627532428993E-2</v>
      </c>
      <c r="CL20">
        <f t="shared" si="5"/>
        <v>2.204413438718994E-3</v>
      </c>
      <c r="CM20">
        <f t="shared" si="5"/>
        <v>3.365429850251897E-2</v>
      </c>
      <c r="CN20">
        <f t="shared" si="5"/>
        <v>0.139872626148206</v>
      </c>
      <c r="CO20">
        <f t="shared" si="5"/>
        <v>2.2520386089536992E-2</v>
      </c>
      <c r="CP20">
        <f t="shared" si="5"/>
        <v>-0.20103810425997601</v>
      </c>
      <c r="CQ20">
        <f t="shared" si="5"/>
        <v>0.25090474853390599</v>
      </c>
      <c r="CR20">
        <f t="shared" si="5"/>
        <v>1.5140225879425402</v>
      </c>
      <c r="CS20">
        <f t="shared" si="5"/>
        <v>-6.6438561897747199</v>
      </c>
    </row>
    <row r="21" spans="1:97" x14ac:dyDescent="0.3">
      <c r="A21" s="157" t="s">
        <v>130</v>
      </c>
      <c r="B21" t="s">
        <v>522</v>
      </c>
      <c r="C21" t="s">
        <v>522</v>
      </c>
      <c r="D21" t="s">
        <v>522</v>
      </c>
      <c r="E21" t="s">
        <v>522</v>
      </c>
      <c r="F21" t="s">
        <v>522</v>
      </c>
      <c r="G21" s="46" t="s">
        <v>530</v>
      </c>
      <c r="H21" t="s">
        <v>522</v>
      </c>
      <c r="I21" t="s">
        <v>522</v>
      </c>
      <c r="J21" t="s">
        <v>522</v>
      </c>
      <c r="K21" t="s">
        <v>522</v>
      </c>
      <c r="L21" t="s">
        <v>522</v>
      </c>
      <c r="M21" t="s">
        <v>522</v>
      </c>
      <c r="N21" t="s">
        <v>522</v>
      </c>
      <c r="O21" t="s">
        <v>522</v>
      </c>
      <c r="P21" t="s">
        <v>531</v>
      </c>
      <c r="Q21" t="s">
        <v>522</v>
      </c>
      <c r="R21" t="s">
        <v>531</v>
      </c>
      <c r="S21" t="s">
        <v>530</v>
      </c>
      <c r="T21" t="s">
        <v>522</v>
      </c>
      <c r="U21" t="s">
        <v>523</v>
      </c>
      <c r="V21" t="s">
        <v>524</v>
      </c>
      <c r="W21" t="s">
        <v>522</v>
      </c>
      <c r="X21" t="s">
        <v>522</v>
      </c>
      <c r="Y21" t="s">
        <v>522</v>
      </c>
      <c r="Z21" t="s">
        <v>522</v>
      </c>
      <c r="AA21" t="s">
        <v>526</v>
      </c>
      <c r="AB21" t="s">
        <v>527</v>
      </c>
      <c r="AC21" t="s">
        <v>522</v>
      </c>
      <c r="AD21" t="s">
        <v>523</v>
      </c>
      <c r="AE21" t="s">
        <v>522</v>
      </c>
      <c r="AF21" t="s">
        <v>522</v>
      </c>
      <c r="AG21" t="s">
        <v>522</v>
      </c>
      <c r="AH21" t="s">
        <v>522</v>
      </c>
      <c r="AI21" t="s">
        <v>522</v>
      </c>
      <c r="AJ21" t="s">
        <v>522</v>
      </c>
      <c r="AK21" t="s">
        <v>522</v>
      </c>
      <c r="AL21" t="s">
        <v>522</v>
      </c>
      <c r="AM21" t="s">
        <v>522</v>
      </c>
      <c r="AN21" t="s">
        <v>522</v>
      </c>
      <c r="AO21" t="s">
        <v>522</v>
      </c>
      <c r="AP21" t="s">
        <v>522</v>
      </c>
      <c r="AQ21" t="s">
        <v>522</v>
      </c>
      <c r="AR21" t="s">
        <v>522</v>
      </c>
      <c r="AS21" t="s">
        <v>522</v>
      </c>
      <c r="AT21" t="s">
        <v>522</v>
      </c>
      <c r="AU21" t="s">
        <v>531</v>
      </c>
      <c r="AV21" t="s">
        <v>522</v>
      </c>
      <c r="AW21" t="s">
        <v>522</v>
      </c>
      <c r="AX21" t="s">
        <v>522</v>
      </c>
      <c r="AY21" t="s">
        <v>522</v>
      </c>
      <c r="AZ21" t="s">
        <v>522</v>
      </c>
      <c r="BA21" t="s">
        <v>522</v>
      </c>
      <c r="BB21" t="s">
        <v>522</v>
      </c>
      <c r="BC21" t="s">
        <v>522</v>
      </c>
      <c r="BD21" t="s">
        <v>522</v>
      </c>
      <c r="BE21" t="s">
        <v>522</v>
      </c>
      <c r="BF21" t="s">
        <v>531</v>
      </c>
      <c r="BG21" t="s">
        <v>522</v>
      </c>
      <c r="BH21" t="s">
        <v>522</v>
      </c>
      <c r="BI21" t="s">
        <v>522</v>
      </c>
      <c r="BJ21" t="s">
        <v>525</v>
      </c>
      <c r="BK21" t="s">
        <v>525</v>
      </c>
      <c r="BL21" t="s">
        <v>525</v>
      </c>
      <c r="BM21" t="s">
        <v>522</v>
      </c>
      <c r="BN21" t="s">
        <v>522</v>
      </c>
      <c r="BO21" t="s">
        <v>522</v>
      </c>
      <c r="BP21" t="s">
        <v>531</v>
      </c>
      <c r="BQ21" t="s">
        <v>522</v>
      </c>
      <c r="BR21" t="s">
        <v>522</v>
      </c>
      <c r="BS21" t="s">
        <v>522</v>
      </c>
      <c r="BT21" t="s">
        <v>522</v>
      </c>
      <c r="BU21" t="s">
        <v>522</v>
      </c>
      <c r="BV21" t="s">
        <v>522</v>
      </c>
      <c r="BW21" t="s">
        <v>522</v>
      </c>
      <c r="BX21" t="s">
        <v>522</v>
      </c>
      <c r="BY21" t="s">
        <v>522</v>
      </c>
      <c r="BZ21" t="s">
        <v>522</v>
      </c>
      <c r="CA21" t="s">
        <v>522</v>
      </c>
      <c r="CB21" t="s">
        <v>522</v>
      </c>
      <c r="CC21" t="s">
        <v>522</v>
      </c>
      <c r="CD21" t="s">
        <v>522</v>
      </c>
      <c r="CE21" t="s">
        <v>522</v>
      </c>
      <c r="CF21" t="s">
        <v>522</v>
      </c>
      <c r="CG21" t="s">
        <v>522</v>
      </c>
      <c r="CH21" t="s">
        <v>522</v>
      </c>
      <c r="CI21" t="s">
        <v>522</v>
      </c>
      <c r="CJ21" t="s">
        <v>522</v>
      </c>
      <c r="CK21" t="s">
        <v>522</v>
      </c>
      <c r="CL21" t="s">
        <v>522</v>
      </c>
      <c r="CM21" t="s">
        <v>530</v>
      </c>
      <c r="CN21" t="s">
        <v>522</v>
      </c>
      <c r="CO21" t="s">
        <v>522</v>
      </c>
      <c r="CP21" t="s">
        <v>522</v>
      </c>
      <c r="CQ21" t="s">
        <v>522</v>
      </c>
      <c r="CR21" t="s">
        <v>527</v>
      </c>
      <c r="CS21" t="s">
        <v>527</v>
      </c>
    </row>
    <row r="22" spans="1:97" x14ac:dyDescent="0.3">
      <c r="A22" t="s">
        <v>528</v>
      </c>
      <c r="B22">
        <v>-4.0156081926237298E-2</v>
      </c>
      <c r="C22">
        <v>1.9683541654393202E-2</v>
      </c>
      <c r="D22">
        <v>-1.13865083664126E-2</v>
      </c>
      <c r="E22">
        <v>-3.2197646436832199E-2</v>
      </c>
      <c r="F22">
        <v>-0.14527739666665099</v>
      </c>
      <c r="G22" s="46">
        <v>-0.29345675049917902</v>
      </c>
      <c r="H22">
        <v>-5.79908176882327E-2</v>
      </c>
      <c r="I22">
        <v>7.5875875668944298E-2</v>
      </c>
      <c r="J22">
        <v>-0.24635222329551201</v>
      </c>
      <c r="K22">
        <v>9.3606376325810203E-2</v>
      </c>
      <c r="L22">
        <v>0.15566385602285701</v>
      </c>
      <c r="M22">
        <v>9.8975838967837002E-2</v>
      </c>
      <c r="N22">
        <v>-9.1163203750425595E-2</v>
      </c>
      <c r="O22">
        <v>-0.12741527764272101</v>
      </c>
      <c r="P22">
        <v>-0.88657346908729395</v>
      </c>
      <c r="Q22">
        <v>-0.14279442511420001</v>
      </c>
      <c r="R22">
        <v>-1.6761885072293701</v>
      </c>
      <c r="S22">
        <v>0.104738814050809</v>
      </c>
      <c r="T22">
        <v>-4.3930059050801502E-2</v>
      </c>
      <c r="U22">
        <v>-1.2710395919483799E-2</v>
      </c>
      <c r="V22">
        <v>-0.70547053768277002</v>
      </c>
      <c r="W22">
        <v>-0.22067787750439</v>
      </c>
      <c r="X22">
        <v>-0.12331701748202301</v>
      </c>
      <c r="Y22">
        <v>3.3518517428252202E-2</v>
      </c>
      <c r="Z22">
        <v>2.2794173577528502E-2</v>
      </c>
      <c r="AA22">
        <v>-1.4580374290154701</v>
      </c>
      <c r="AB22">
        <v>-6.6438561897747199</v>
      </c>
      <c r="AC22">
        <v>-0.29508687773019698</v>
      </c>
      <c r="AD22">
        <v>-0.19629446111486701</v>
      </c>
      <c r="AE22">
        <v>-0.18115440701183799</v>
      </c>
      <c r="AF22">
        <v>-0.38697159324894098</v>
      </c>
      <c r="AG22">
        <v>-0.26797853061567301</v>
      </c>
      <c r="AH22">
        <v>-0.214908844956054</v>
      </c>
      <c r="AI22">
        <v>-0.101883136003468</v>
      </c>
      <c r="AJ22">
        <v>-3.8354608380142E-2</v>
      </c>
      <c r="AK22">
        <v>5.0647657016802301E-2</v>
      </c>
      <c r="AL22">
        <v>-0.123460045039505</v>
      </c>
      <c r="AM22">
        <v>-0.39709358302729703</v>
      </c>
      <c r="AN22">
        <v>-0.17461159440726601</v>
      </c>
      <c r="AO22">
        <v>-0.17361828130009399</v>
      </c>
      <c r="AP22">
        <v>-0.18417256975509799</v>
      </c>
      <c r="AQ22">
        <v>3.4306430523304301E-3</v>
      </c>
      <c r="AR22">
        <v>-0.20629242929081501</v>
      </c>
      <c r="AS22">
        <v>-0.36064041042820599</v>
      </c>
      <c r="AT22">
        <v>-0.43088887173875601</v>
      </c>
      <c r="AU22">
        <v>-0.68273176502039201</v>
      </c>
      <c r="AV22">
        <v>-0.75901130930599303</v>
      </c>
      <c r="AW22">
        <v>-2.7435947615935201E-2</v>
      </c>
      <c r="AX22">
        <v>-5.9428717574985898E-2</v>
      </c>
      <c r="AY22">
        <v>-0.245834823085647</v>
      </c>
      <c r="AZ22">
        <v>-0.32472769279002101</v>
      </c>
      <c r="BA22">
        <v>0.25984470536610099</v>
      </c>
      <c r="BB22">
        <v>-0.19880913586551699</v>
      </c>
      <c r="BC22">
        <v>-0.146258156914572</v>
      </c>
      <c r="BD22">
        <v>-0.23839235452406801</v>
      </c>
      <c r="BE22">
        <v>5.9564172911124799E-3</v>
      </c>
      <c r="BF22">
        <v>-1.4838177898951399</v>
      </c>
      <c r="BG22">
        <v>5.6921763350385499E-2</v>
      </c>
      <c r="BH22">
        <v>-8.9919393562946301E-2</v>
      </c>
      <c r="BI22">
        <v>-9.8589164904338195E-2</v>
      </c>
      <c r="BJ22">
        <v>-3.39122619299973</v>
      </c>
      <c r="BK22">
        <v>-4.5257877578208303</v>
      </c>
      <c r="BL22">
        <v>-3.82356772182606</v>
      </c>
      <c r="BM22">
        <v>-0.28616672565785001</v>
      </c>
      <c r="BN22">
        <v>-0.66721142705066105</v>
      </c>
      <c r="BO22">
        <v>-0.108086369059004</v>
      </c>
      <c r="BP22">
        <v>-1.6658372517585001</v>
      </c>
      <c r="BQ22">
        <v>-0.26739469206642402</v>
      </c>
      <c r="BR22">
        <v>-0.184689650170061</v>
      </c>
      <c r="BS22">
        <v>-0.27825771003413202</v>
      </c>
      <c r="BT22">
        <v>-0.221802345041612</v>
      </c>
      <c r="BU22">
        <v>-0.152959696132944</v>
      </c>
      <c r="BV22">
        <v>-6.9841647012757496E-2</v>
      </c>
      <c r="BW22">
        <v>-0.103925244073164</v>
      </c>
      <c r="BX22">
        <v>-0.70703480926750795</v>
      </c>
      <c r="BY22">
        <v>-0.18174068314635999</v>
      </c>
      <c r="BZ22">
        <v>-0.27187211014128299</v>
      </c>
      <c r="CA22">
        <v>-0.49656454275908901</v>
      </c>
      <c r="CB22">
        <v>-0.29537703400611098</v>
      </c>
      <c r="CC22">
        <v>-0.23406266176131299</v>
      </c>
      <c r="CD22">
        <v>-0.17472742570889599</v>
      </c>
      <c r="CE22">
        <v>-0.29946840419617698</v>
      </c>
      <c r="CF22">
        <v>-0.253339720457887</v>
      </c>
      <c r="CG22">
        <v>-4.1830291098378297E-2</v>
      </c>
      <c r="CH22">
        <v>-0.202369878681638</v>
      </c>
      <c r="CI22">
        <v>0.164281198873656</v>
      </c>
      <c r="CJ22">
        <v>3.8666681379140803E-2</v>
      </c>
      <c r="CK22">
        <v>2.2024833290521399E-2</v>
      </c>
      <c r="CL22">
        <v>-7.3263718124222397E-3</v>
      </c>
      <c r="CM22">
        <v>-4.75191754605064</v>
      </c>
      <c r="CN22">
        <v>-0.22282344164760401</v>
      </c>
      <c r="CO22">
        <v>-4.9490969789596703E-2</v>
      </c>
      <c r="CP22">
        <v>-0.12176233017065</v>
      </c>
      <c r="CQ22">
        <v>5.9708535760003298E-3</v>
      </c>
      <c r="CR22">
        <v>-6.6438561897747199</v>
      </c>
      <c r="CS22">
        <v>-6.6438561897747199</v>
      </c>
    </row>
    <row r="23" spans="1:97" x14ac:dyDescent="0.3">
      <c r="A23" t="s">
        <v>529</v>
      </c>
      <c r="B23">
        <v>0.18335453940461799</v>
      </c>
      <c r="C23">
        <v>6.0472039925236802E-2</v>
      </c>
      <c r="D23">
        <v>0.19303741021264301</v>
      </c>
      <c r="E23">
        <v>0.13971736977541799</v>
      </c>
      <c r="F23">
        <v>0.20207041280995799</v>
      </c>
      <c r="G23" s="46">
        <v>0.19913674145354399</v>
      </c>
      <c r="H23">
        <v>0.23472829089502101</v>
      </c>
      <c r="I23">
        <v>4.4256766094248001E-2</v>
      </c>
      <c r="J23">
        <v>0.218432780750665</v>
      </c>
      <c r="K23">
        <v>4.1758358651378898E-2</v>
      </c>
      <c r="L23">
        <v>0.10791687366684</v>
      </c>
      <c r="M23">
        <v>0.17783663052102799</v>
      </c>
      <c r="N23">
        <v>0.16096727465670199</v>
      </c>
      <c r="O23">
        <v>3.6671928938419099E-2</v>
      </c>
      <c r="P23">
        <v>0.29328765164339199</v>
      </c>
      <c r="Q23">
        <v>9.2257380635341002E-2</v>
      </c>
      <c r="R23">
        <v>0.31203279862321198</v>
      </c>
      <c r="S23">
        <v>6.3789383742184E-2</v>
      </c>
      <c r="T23">
        <v>0.103278693039997</v>
      </c>
      <c r="U23">
        <v>8.2971729515246603E-2</v>
      </c>
      <c r="V23">
        <v>0.10473954677639701</v>
      </c>
      <c r="W23">
        <v>0.126655114861983</v>
      </c>
      <c r="X23">
        <v>0.15032666665026301</v>
      </c>
      <c r="Y23">
        <v>7.0791382086393004E-2</v>
      </c>
      <c r="Z23">
        <v>2.14191333998172E-2</v>
      </c>
      <c r="AA23">
        <v>7.6718875990694504E-2</v>
      </c>
      <c r="AB23">
        <v>0</v>
      </c>
      <c r="AC23">
        <v>4.8707946527284503E-2</v>
      </c>
      <c r="AD23">
        <v>0.13370844044420899</v>
      </c>
      <c r="AE23">
        <v>0.10857455669851</v>
      </c>
      <c r="AF23">
        <v>0.13618483320426</v>
      </c>
      <c r="AG23">
        <v>9.4922561114206397E-2</v>
      </c>
      <c r="AH23">
        <v>0.101150492976261</v>
      </c>
      <c r="AI23">
        <v>3.5151300591793E-2</v>
      </c>
      <c r="AJ23">
        <v>6.0553220081337303E-2</v>
      </c>
      <c r="AK23">
        <v>0.158697785189156</v>
      </c>
      <c r="AL23">
        <v>4.8934668810740801E-2</v>
      </c>
      <c r="AM23">
        <v>0.13703466696782399</v>
      </c>
      <c r="AN23">
        <v>4.80261977423855E-2</v>
      </c>
      <c r="AO23">
        <v>1.8833603091025299E-2</v>
      </c>
      <c r="AP23">
        <v>3.5732661571769297E-2</v>
      </c>
      <c r="AQ23">
        <v>0.75012416310987295</v>
      </c>
      <c r="AR23">
        <v>0.127339026965684</v>
      </c>
      <c r="AS23">
        <v>8.2363262464374198E-2</v>
      </c>
      <c r="AT23">
        <v>0.16381559767544099</v>
      </c>
      <c r="AU23">
        <v>0.1287870726225</v>
      </c>
      <c r="AV23">
        <v>0.36386396564755302</v>
      </c>
      <c r="AW23">
        <v>3.2927217770751402E-2</v>
      </c>
      <c r="AX23">
        <v>1.21220072761261E-2</v>
      </c>
      <c r="AY23">
        <v>0.26226003289215599</v>
      </c>
      <c r="AZ23">
        <v>8.3186078057776003E-2</v>
      </c>
      <c r="BA23">
        <v>0.117786244040033</v>
      </c>
      <c r="BB23">
        <v>2.1417653781577901E-2</v>
      </c>
      <c r="BC23">
        <v>0.10930352853354799</v>
      </c>
      <c r="BD23">
        <v>9.8816495834706905E-2</v>
      </c>
      <c r="BE23">
        <v>0.414669418183015</v>
      </c>
      <c r="BF23">
        <v>0.26158938591644398</v>
      </c>
      <c r="BG23">
        <v>0.17275440021560101</v>
      </c>
      <c r="BH23">
        <v>2.4657825116345601E-2</v>
      </c>
      <c r="BI23">
        <v>1.90455964664351E-2</v>
      </c>
      <c r="BJ23">
        <v>0.30308361758311397</v>
      </c>
      <c r="BK23">
        <v>1.8411949706089099</v>
      </c>
      <c r="BL23">
        <v>0.25233783217266897</v>
      </c>
      <c r="BM23">
        <v>8.3422140922700699E-2</v>
      </c>
      <c r="BN23">
        <v>0.14008471751724799</v>
      </c>
      <c r="BO23">
        <v>7.5730197493243195E-2</v>
      </c>
      <c r="BP23">
        <v>1.07931345545628</v>
      </c>
      <c r="BQ23">
        <v>0.16869498244342801</v>
      </c>
      <c r="BR23">
        <v>9.0295594646809793E-2</v>
      </c>
      <c r="BS23">
        <v>0.25817411866040002</v>
      </c>
      <c r="BT23">
        <v>0.136277829270189</v>
      </c>
      <c r="BU23">
        <v>0.12615151785783901</v>
      </c>
      <c r="BV23">
        <v>6.1971989097550702E-2</v>
      </c>
      <c r="BW23">
        <v>0.128560222099175</v>
      </c>
      <c r="BX23">
        <v>0.202504789124969</v>
      </c>
      <c r="BY23">
        <v>0.14500104078321099</v>
      </c>
      <c r="BZ23">
        <v>9.0652335143623697E-2</v>
      </c>
      <c r="CA23">
        <v>4.2745512423425398E-2</v>
      </c>
      <c r="CB23">
        <v>9.3040706733674802E-2</v>
      </c>
      <c r="CC23">
        <v>0.103135700415944</v>
      </c>
      <c r="CD23">
        <v>7.2050532255335503E-2</v>
      </c>
      <c r="CE23">
        <v>0.17627799656361801</v>
      </c>
      <c r="CF23">
        <v>8.8700368868493196E-2</v>
      </c>
      <c r="CG23">
        <v>0.16389711880031599</v>
      </c>
      <c r="CH23">
        <v>0.58042104563340302</v>
      </c>
      <c r="CI23">
        <v>0.122268917962428</v>
      </c>
      <c r="CJ23">
        <v>0.16960953132477</v>
      </c>
      <c r="CK23">
        <v>0.15458572007739399</v>
      </c>
      <c r="CL23">
        <v>0.18185070078921001</v>
      </c>
      <c r="CM23">
        <v>1.63849798914807</v>
      </c>
      <c r="CN23">
        <v>0.12310644571114</v>
      </c>
      <c r="CO23">
        <v>0.184349403118584</v>
      </c>
      <c r="CP23">
        <v>7.9440738121530699E-2</v>
      </c>
      <c r="CQ23">
        <v>0.19937499863416899</v>
      </c>
      <c r="CR23">
        <v>0</v>
      </c>
      <c r="CS23">
        <v>0</v>
      </c>
    </row>
    <row r="24" spans="1:97" s="6" customFormat="1" x14ac:dyDescent="0.3">
      <c r="A24" s="197" t="s">
        <v>542</v>
      </c>
      <c r="B24" s="6">
        <f t="shared" ref="B24:BM24" si="6">ABS(IF(B22&gt;0,B22-0.675*B23,B22+0.675*B23))</f>
        <v>8.3608232171879848E-2</v>
      </c>
      <c r="C24" s="6">
        <f t="shared" si="6"/>
        <v>2.1135085295141642E-2</v>
      </c>
      <c r="D24" s="6">
        <f t="shared" si="6"/>
        <v>0.11891374352712143</v>
      </c>
      <c r="E24" s="6">
        <f t="shared" si="6"/>
        <v>6.2111578161574955E-2</v>
      </c>
      <c r="F24" s="6">
        <f t="shared" si="6"/>
        <v>8.8798680199293212E-3</v>
      </c>
      <c r="G24" s="6">
        <f t="shared" si="6"/>
        <v>0.15903945001803682</v>
      </c>
      <c r="H24" s="6">
        <f t="shared" si="6"/>
        <v>0.10045077866590649</v>
      </c>
      <c r="I24" s="6">
        <f t="shared" si="6"/>
        <v>4.6002558555326895E-2</v>
      </c>
      <c r="J24" s="6">
        <f t="shared" si="6"/>
        <v>9.8910096288813143E-2</v>
      </c>
      <c r="K24" s="6">
        <f t="shared" si="6"/>
        <v>6.5419484236129449E-2</v>
      </c>
      <c r="L24" s="6">
        <f t="shared" si="6"/>
        <v>8.2819966297740008E-2</v>
      </c>
      <c r="M24" s="6">
        <f t="shared" si="6"/>
        <v>2.1063886633856901E-2</v>
      </c>
      <c r="N24" s="6">
        <f t="shared" si="6"/>
        <v>1.7489706642848254E-2</v>
      </c>
      <c r="O24" s="6">
        <f t="shared" si="6"/>
        <v>0.10266172560928812</v>
      </c>
      <c r="P24" s="6">
        <f t="shared" si="6"/>
        <v>0.68860430422800434</v>
      </c>
      <c r="Q24" s="6">
        <f t="shared" si="6"/>
        <v>8.0520693185344827E-2</v>
      </c>
      <c r="R24" s="6">
        <f t="shared" si="6"/>
        <v>1.4655663681587019</v>
      </c>
      <c r="S24" s="6">
        <f t="shared" si="6"/>
        <v>6.168098002483479E-2</v>
      </c>
      <c r="T24" s="6">
        <f t="shared" si="6"/>
        <v>2.5783058751196471E-2</v>
      </c>
      <c r="U24" s="6">
        <f t="shared" si="6"/>
        <v>4.3295521503307663E-2</v>
      </c>
      <c r="V24" s="6">
        <f t="shared" si="6"/>
        <v>0.63477134360870202</v>
      </c>
      <c r="W24" s="6">
        <f t="shared" si="6"/>
        <v>0.13518567497255146</v>
      </c>
      <c r="X24" s="6">
        <f t="shared" si="6"/>
        <v>2.1846517493095463E-2</v>
      </c>
      <c r="Y24" s="6">
        <f t="shared" si="6"/>
        <v>1.4265665480063076E-2</v>
      </c>
      <c r="Z24" s="6">
        <f t="shared" si="6"/>
        <v>8.3362585326518905E-3</v>
      </c>
      <c r="AA24" s="6">
        <f t="shared" si="6"/>
        <v>1.4062521877217513</v>
      </c>
      <c r="AB24" s="6">
        <f t="shared" si="6"/>
        <v>6.6438561897747199</v>
      </c>
      <c r="AC24" s="6">
        <f t="shared" si="6"/>
        <v>0.26220901382427997</v>
      </c>
      <c r="AD24" s="6">
        <f t="shared" si="6"/>
        <v>0.10604126381502593</v>
      </c>
      <c r="AE24" s="6">
        <f t="shared" si="6"/>
        <v>0.10786658124034373</v>
      </c>
      <c r="AF24" s="6">
        <f t="shared" si="6"/>
        <v>0.29504683083606548</v>
      </c>
      <c r="AG24" s="6">
        <f t="shared" si="6"/>
        <v>0.2039058018635837</v>
      </c>
      <c r="AH24" s="6">
        <f t="shared" si="6"/>
        <v>0.14663226219707781</v>
      </c>
      <c r="AI24" s="6">
        <f t="shared" si="6"/>
        <v>7.8156008104007718E-2</v>
      </c>
      <c r="AJ24" s="6">
        <f t="shared" si="6"/>
        <v>2.5188151747606857E-3</v>
      </c>
      <c r="AK24" s="6">
        <f t="shared" si="6"/>
        <v>5.6473347985878004E-2</v>
      </c>
      <c r="AL24" s="6">
        <f t="shared" si="6"/>
        <v>9.0429143592254957E-2</v>
      </c>
      <c r="AM24" s="6">
        <f t="shared" si="6"/>
        <v>0.30459518282401582</v>
      </c>
      <c r="AN24" s="6">
        <f t="shared" si="6"/>
        <v>0.1421939109311558</v>
      </c>
      <c r="AO24" s="6">
        <f t="shared" si="6"/>
        <v>0.16090559921365191</v>
      </c>
      <c r="AP24" s="6">
        <f t="shared" si="6"/>
        <v>0.16005302319415371</v>
      </c>
      <c r="AQ24" s="6">
        <f t="shared" si="6"/>
        <v>0.5029031670468338</v>
      </c>
      <c r="AR24" s="6">
        <f t="shared" si="6"/>
        <v>0.12033858608897831</v>
      </c>
      <c r="AS24" s="6">
        <f t="shared" si="6"/>
        <v>0.3050452082647534</v>
      </c>
      <c r="AT24" s="6">
        <f t="shared" si="6"/>
        <v>0.32031334330783334</v>
      </c>
      <c r="AU24" s="6">
        <f t="shared" si="6"/>
        <v>0.59580049100020449</v>
      </c>
      <c r="AV24" s="6">
        <f t="shared" si="6"/>
        <v>0.51340313249389469</v>
      </c>
      <c r="AW24" s="6">
        <f t="shared" si="6"/>
        <v>5.2100756206780036E-3</v>
      </c>
      <c r="AX24" s="6">
        <f t="shared" si="6"/>
        <v>5.1246362663600782E-2</v>
      </c>
      <c r="AY24" s="6">
        <f t="shared" si="6"/>
        <v>6.8809300883441699E-2</v>
      </c>
      <c r="AZ24" s="6">
        <f t="shared" si="6"/>
        <v>0.26857709010102221</v>
      </c>
      <c r="BA24" s="6">
        <f t="shared" si="6"/>
        <v>0.18033899063907871</v>
      </c>
      <c r="BB24" s="6">
        <f t="shared" si="6"/>
        <v>0.18435221956295189</v>
      </c>
      <c r="BC24" s="6">
        <f t="shared" si="6"/>
        <v>7.2478275154427105E-2</v>
      </c>
      <c r="BD24" s="6">
        <f t="shared" si="6"/>
        <v>0.17169121983564084</v>
      </c>
      <c r="BE24" s="6">
        <f t="shared" si="6"/>
        <v>0.27394543998242271</v>
      </c>
      <c r="BF24" s="6">
        <f t="shared" si="6"/>
        <v>1.3072449544015403</v>
      </c>
      <c r="BG24" s="6">
        <f t="shared" si="6"/>
        <v>5.9687456795145186E-2</v>
      </c>
      <c r="BH24" s="6">
        <f t="shared" si="6"/>
        <v>7.3275361609413017E-2</v>
      </c>
      <c r="BI24" s="6">
        <f t="shared" si="6"/>
        <v>8.5733387289494506E-2</v>
      </c>
      <c r="BJ24" s="6">
        <f t="shared" si="6"/>
        <v>3.1866447511311282</v>
      </c>
      <c r="BK24" s="6">
        <f t="shared" si="6"/>
        <v>3.2829811526598158</v>
      </c>
      <c r="BL24" s="6">
        <f t="shared" si="6"/>
        <v>3.6532396851095084</v>
      </c>
      <c r="BM24" s="6">
        <f t="shared" si="6"/>
        <v>0.22985678053502703</v>
      </c>
      <c r="BN24" s="6">
        <f t="shared" ref="BN24:CS24" si="7">ABS(IF(BN22&gt;0,BN22-0.675*BN23,BN22+0.675*BN23))</f>
        <v>0.57265424272651866</v>
      </c>
      <c r="BO24" s="6">
        <f t="shared" si="7"/>
        <v>5.6968485751064835E-2</v>
      </c>
      <c r="BP24" s="6">
        <f t="shared" si="7"/>
        <v>0.93730066932551104</v>
      </c>
      <c r="BQ24" s="6">
        <f t="shared" si="7"/>
        <v>0.15352557891711011</v>
      </c>
      <c r="BR24" s="6">
        <f t="shared" si="7"/>
        <v>0.12374012378346438</v>
      </c>
      <c r="BS24" s="6">
        <f t="shared" si="7"/>
        <v>0.10399017993836199</v>
      </c>
      <c r="BT24" s="6">
        <f t="shared" si="7"/>
        <v>0.12981481028423442</v>
      </c>
      <c r="BU24" s="6">
        <f t="shared" si="7"/>
        <v>6.7807421578902655E-2</v>
      </c>
      <c r="BV24" s="6">
        <f t="shared" si="7"/>
        <v>2.8010554371910773E-2</v>
      </c>
      <c r="BW24" s="6">
        <f t="shared" si="7"/>
        <v>1.7147094156220871E-2</v>
      </c>
      <c r="BX24" s="6">
        <f t="shared" si="7"/>
        <v>0.57034407660815389</v>
      </c>
      <c r="BY24" s="6">
        <f t="shared" si="7"/>
        <v>8.3864980617692569E-2</v>
      </c>
      <c r="BZ24" s="6">
        <f t="shared" si="7"/>
        <v>0.21068178391933698</v>
      </c>
      <c r="CA24" s="6">
        <f t="shared" si="7"/>
        <v>0.46771132187327685</v>
      </c>
      <c r="CB24" s="6">
        <f t="shared" si="7"/>
        <v>0.23257455696088047</v>
      </c>
      <c r="CC24" s="6">
        <f t="shared" si="7"/>
        <v>0.16444606398055078</v>
      </c>
      <c r="CD24" s="6">
        <f t="shared" si="7"/>
        <v>0.12609331643654453</v>
      </c>
      <c r="CE24" s="6">
        <f t="shared" si="7"/>
        <v>0.18048075651573481</v>
      </c>
      <c r="CF24" s="6">
        <f t="shared" si="7"/>
        <v>0.19346697147165409</v>
      </c>
      <c r="CG24" s="6">
        <f t="shared" si="7"/>
        <v>6.8800264091834998E-2</v>
      </c>
      <c r="CH24" s="6">
        <f t="shared" si="7"/>
        <v>0.18941432712090908</v>
      </c>
      <c r="CI24" s="6">
        <f t="shared" si="7"/>
        <v>8.174967924901709E-2</v>
      </c>
      <c r="CJ24" s="6">
        <f t="shared" si="7"/>
        <v>7.5819752265078949E-2</v>
      </c>
      <c r="CK24" s="6">
        <f t="shared" si="7"/>
        <v>8.2320527761719553E-2</v>
      </c>
      <c r="CL24" s="6">
        <f t="shared" si="7"/>
        <v>0.11542285122029453</v>
      </c>
      <c r="CM24" s="6">
        <f t="shared" si="7"/>
        <v>3.6459314033756929</v>
      </c>
      <c r="CN24" s="6">
        <f t="shared" si="7"/>
        <v>0.13972659079258448</v>
      </c>
      <c r="CO24" s="6">
        <f t="shared" si="7"/>
        <v>7.4944877315447508E-2</v>
      </c>
      <c r="CP24" s="6">
        <f t="shared" si="7"/>
        <v>6.8139831938616779E-2</v>
      </c>
      <c r="CQ24" s="6">
        <f t="shared" si="7"/>
        <v>0.12860727050206375</v>
      </c>
      <c r="CR24" s="6">
        <f t="shared" si="7"/>
        <v>6.6438561897747199</v>
      </c>
      <c r="CS24" s="6">
        <f t="shared" si="7"/>
        <v>6.6438561897747199</v>
      </c>
    </row>
    <row r="25" spans="1:97" x14ac:dyDescent="0.3">
      <c r="A25" t="s">
        <v>543</v>
      </c>
      <c r="B25">
        <f t="shared" ref="B25:BM25" si="8">ABS(IF(B22&gt;0,B22-B23,B22+B23))</f>
        <v>0.1431984574783807</v>
      </c>
      <c r="C25">
        <f t="shared" si="8"/>
        <v>4.0788498270843604E-2</v>
      </c>
      <c r="D25">
        <f t="shared" si="8"/>
        <v>0.18165090184623039</v>
      </c>
      <c r="E25">
        <f t="shared" si="8"/>
        <v>0.10751972333858578</v>
      </c>
      <c r="F25">
        <f t="shared" si="8"/>
        <v>5.6793016143307007E-2</v>
      </c>
      <c r="G25" s="46">
        <f t="shared" si="8"/>
        <v>9.4320009045635034E-2</v>
      </c>
      <c r="H25">
        <f t="shared" si="8"/>
        <v>0.17673747320678831</v>
      </c>
      <c r="I25">
        <f t="shared" si="8"/>
        <v>3.1619109574696297E-2</v>
      </c>
      <c r="J25">
        <f t="shared" si="8"/>
        <v>2.7919442544847017E-2</v>
      </c>
      <c r="K25">
        <f t="shared" si="8"/>
        <v>5.1848017674431306E-2</v>
      </c>
      <c r="L25">
        <f t="shared" si="8"/>
        <v>4.7746982356017015E-2</v>
      </c>
      <c r="M25">
        <f t="shared" si="8"/>
        <v>7.8860791553190993E-2</v>
      </c>
      <c r="N25">
        <f t="shared" si="8"/>
        <v>6.9804070906276397E-2</v>
      </c>
      <c r="O25">
        <f t="shared" si="8"/>
        <v>9.074334870430191E-2</v>
      </c>
      <c r="P25">
        <f t="shared" si="8"/>
        <v>0.59328581744390196</v>
      </c>
      <c r="Q25">
        <f t="shared" si="8"/>
        <v>5.0537044478859011E-2</v>
      </c>
      <c r="R25">
        <f t="shared" si="8"/>
        <v>1.364155708606158</v>
      </c>
      <c r="S25">
        <f t="shared" si="8"/>
        <v>4.0949430308624996E-2</v>
      </c>
      <c r="T25">
        <f t="shared" si="8"/>
        <v>5.9348633989195494E-2</v>
      </c>
      <c r="U25">
        <f t="shared" si="8"/>
        <v>7.0261333595762809E-2</v>
      </c>
      <c r="V25">
        <f t="shared" si="8"/>
        <v>0.60073099090637305</v>
      </c>
      <c r="W25">
        <f t="shared" si="8"/>
        <v>9.4022762642406998E-2</v>
      </c>
      <c r="X25">
        <f t="shared" si="8"/>
        <v>2.7009649168240002E-2</v>
      </c>
      <c r="Y25">
        <f t="shared" si="8"/>
        <v>3.7272864658140802E-2</v>
      </c>
      <c r="Z25">
        <f t="shared" si="8"/>
        <v>1.3750401777113015E-3</v>
      </c>
      <c r="AA25">
        <f t="shared" si="8"/>
        <v>1.3813185530247756</v>
      </c>
      <c r="AB25">
        <f t="shared" si="8"/>
        <v>6.6438561897747199</v>
      </c>
      <c r="AC25">
        <f t="shared" si="8"/>
        <v>0.24637893120291249</v>
      </c>
      <c r="AD25">
        <f t="shared" si="8"/>
        <v>6.2586020670658021E-2</v>
      </c>
      <c r="AE25">
        <f t="shared" si="8"/>
        <v>7.257985031332799E-2</v>
      </c>
      <c r="AF25">
        <f t="shared" si="8"/>
        <v>0.25078676004468098</v>
      </c>
      <c r="AG25">
        <f t="shared" si="8"/>
        <v>0.17305596950146662</v>
      </c>
      <c r="AH25">
        <f t="shared" si="8"/>
        <v>0.113758351979793</v>
      </c>
      <c r="AI25">
        <f t="shared" si="8"/>
        <v>6.6731835411675003E-2</v>
      </c>
      <c r="AJ25">
        <f t="shared" si="8"/>
        <v>2.2198611701195303E-2</v>
      </c>
      <c r="AK25">
        <f t="shared" si="8"/>
        <v>0.10805012817235371</v>
      </c>
      <c r="AL25">
        <f t="shared" si="8"/>
        <v>7.4525376228764206E-2</v>
      </c>
      <c r="AM25">
        <f t="shared" si="8"/>
        <v>0.26005891605947307</v>
      </c>
      <c r="AN25">
        <f t="shared" si="8"/>
        <v>0.1265853966648805</v>
      </c>
      <c r="AO25">
        <f t="shared" si="8"/>
        <v>0.15478467820906869</v>
      </c>
      <c r="AP25">
        <f t="shared" si="8"/>
        <v>0.14843990818332869</v>
      </c>
      <c r="AQ25" s="14">
        <f t="shared" si="8"/>
        <v>0.74669352005754253</v>
      </c>
      <c r="AR25">
        <f t="shared" si="8"/>
        <v>7.8953402325131011E-2</v>
      </c>
      <c r="AS25">
        <f t="shared" si="8"/>
        <v>0.27827714796383179</v>
      </c>
      <c r="AT25">
        <f t="shared" si="8"/>
        <v>0.26707327406331505</v>
      </c>
      <c r="AU25">
        <f t="shared" si="8"/>
        <v>0.55394469239789201</v>
      </c>
      <c r="AV25">
        <f t="shared" si="8"/>
        <v>0.39514734365844001</v>
      </c>
      <c r="AW25">
        <f t="shared" si="8"/>
        <v>5.491270154816201E-3</v>
      </c>
      <c r="AX25">
        <f t="shared" si="8"/>
        <v>4.73067102988598E-2</v>
      </c>
      <c r="AY25">
        <f t="shared" si="8"/>
        <v>1.6425209806508995E-2</v>
      </c>
      <c r="AZ25">
        <f t="shared" si="8"/>
        <v>0.241541614732245</v>
      </c>
      <c r="BA25">
        <f t="shared" si="8"/>
        <v>0.14205846132606798</v>
      </c>
      <c r="BB25">
        <f t="shared" si="8"/>
        <v>0.17739148208393909</v>
      </c>
      <c r="BC25">
        <f t="shared" si="8"/>
        <v>3.6954628381024007E-2</v>
      </c>
      <c r="BD25">
        <f t="shared" si="8"/>
        <v>0.13957585868936112</v>
      </c>
      <c r="BE25">
        <f t="shared" si="8"/>
        <v>0.40871300089190254</v>
      </c>
      <c r="BF25">
        <f t="shared" si="8"/>
        <v>1.2222284039786959</v>
      </c>
      <c r="BG25">
        <f t="shared" si="8"/>
        <v>0.11583263686521551</v>
      </c>
      <c r="BH25">
        <f t="shared" si="8"/>
        <v>6.5261568446600693E-2</v>
      </c>
      <c r="BI25">
        <f t="shared" si="8"/>
        <v>7.9543568437903098E-2</v>
      </c>
      <c r="BJ25">
        <f t="shared" si="8"/>
        <v>3.0881425754166161</v>
      </c>
      <c r="BK25">
        <f t="shared" si="8"/>
        <v>2.6845927872119204</v>
      </c>
      <c r="BL25">
        <f t="shared" si="8"/>
        <v>3.5712298896533912</v>
      </c>
      <c r="BM25">
        <f t="shared" si="8"/>
        <v>0.20274458473514931</v>
      </c>
      <c r="BN25">
        <f t="shared" ref="BN25:CS25" si="9">ABS(IF(BN22&gt;0,BN22-BN23,BN22+BN23))</f>
        <v>0.52712670953341312</v>
      </c>
      <c r="BO25">
        <f t="shared" si="9"/>
        <v>3.2356171565760802E-2</v>
      </c>
      <c r="BP25">
        <f t="shared" si="9"/>
        <v>0.58652379630222007</v>
      </c>
      <c r="BQ25">
        <f t="shared" si="9"/>
        <v>9.8699709622996012E-2</v>
      </c>
      <c r="BR25">
        <f t="shared" si="9"/>
        <v>9.4394055523251211E-2</v>
      </c>
      <c r="BS25">
        <f t="shared" si="9"/>
        <v>2.0083591373732002E-2</v>
      </c>
      <c r="BT25">
        <f t="shared" si="9"/>
        <v>8.5524515771423004E-2</v>
      </c>
      <c r="BU25">
        <f t="shared" si="9"/>
        <v>2.6808178275104982E-2</v>
      </c>
      <c r="BV25">
        <f t="shared" si="9"/>
        <v>7.8696579152067944E-3</v>
      </c>
      <c r="BW25">
        <f t="shared" si="9"/>
        <v>2.4634978026011001E-2</v>
      </c>
      <c r="BX25">
        <f t="shared" si="9"/>
        <v>0.50453002014253889</v>
      </c>
      <c r="BY25">
        <f t="shared" si="9"/>
        <v>3.6739642363149E-2</v>
      </c>
      <c r="BZ25">
        <f t="shared" si="9"/>
        <v>0.18121977499765929</v>
      </c>
      <c r="CA25">
        <f t="shared" si="9"/>
        <v>0.45381903033566362</v>
      </c>
      <c r="CB25">
        <f t="shared" si="9"/>
        <v>0.20233632727243617</v>
      </c>
      <c r="CC25">
        <f t="shared" si="9"/>
        <v>0.13092696134536899</v>
      </c>
      <c r="CD25">
        <f t="shared" si="9"/>
        <v>0.10267689345356049</v>
      </c>
      <c r="CE25">
        <f t="shared" si="9"/>
        <v>0.12319040763255898</v>
      </c>
      <c r="CF25">
        <f t="shared" si="9"/>
        <v>0.1646393515893938</v>
      </c>
      <c r="CG25">
        <f t="shared" si="9"/>
        <v>0.12206682770193769</v>
      </c>
      <c r="CH25">
        <f t="shared" si="9"/>
        <v>0.37805116695176499</v>
      </c>
      <c r="CI25">
        <f t="shared" si="9"/>
        <v>4.2012280911227995E-2</v>
      </c>
      <c r="CJ25">
        <f t="shared" si="9"/>
        <v>0.13094284994562919</v>
      </c>
      <c r="CK25">
        <f t="shared" si="9"/>
        <v>0.13256088678687258</v>
      </c>
      <c r="CL25">
        <f t="shared" si="9"/>
        <v>0.17452432897678777</v>
      </c>
      <c r="CM25">
        <f t="shared" si="9"/>
        <v>3.1134195569025698</v>
      </c>
      <c r="CN25">
        <f t="shared" si="9"/>
        <v>9.9716995936464006E-2</v>
      </c>
      <c r="CO25">
        <f t="shared" si="9"/>
        <v>0.13485843332898728</v>
      </c>
      <c r="CP25">
        <f t="shared" si="9"/>
        <v>4.2321592049119297E-2</v>
      </c>
      <c r="CQ25">
        <f t="shared" si="9"/>
        <v>0.19340414505816866</v>
      </c>
      <c r="CR25">
        <f t="shared" si="9"/>
        <v>6.6438561897747199</v>
      </c>
      <c r="CS25">
        <f t="shared" si="9"/>
        <v>6.6438561897747199</v>
      </c>
    </row>
    <row r="26" spans="1:97" x14ac:dyDescent="0.3">
      <c r="A26" t="s">
        <v>544</v>
      </c>
      <c r="B26">
        <f t="shared" ref="B26:BM26" si="10">IF(B22&gt;0,B22-B23,B22+B23)</f>
        <v>0.1431984574783807</v>
      </c>
      <c r="C26">
        <f t="shared" si="10"/>
        <v>-4.0788498270843604E-2</v>
      </c>
      <c r="D26">
        <f t="shared" si="10"/>
        <v>0.18165090184623039</v>
      </c>
      <c r="E26">
        <f t="shared" si="10"/>
        <v>0.10751972333858578</v>
      </c>
      <c r="F26">
        <f t="shared" si="10"/>
        <v>5.6793016143307007E-2</v>
      </c>
      <c r="G26" s="46">
        <f t="shared" si="10"/>
        <v>-9.4320009045635034E-2</v>
      </c>
      <c r="H26">
        <f t="shared" si="10"/>
        <v>0.17673747320678831</v>
      </c>
      <c r="I26">
        <f t="shared" si="10"/>
        <v>3.1619109574696297E-2</v>
      </c>
      <c r="J26">
        <f t="shared" si="10"/>
        <v>-2.7919442544847017E-2</v>
      </c>
      <c r="K26">
        <f t="shared" si="10"/>
        <v>5.1848017674431306E-2</v>
      </c>
      <c r="L26">
        <f t="shared" si="10"/>
        <v>4.7746982356017015E-2</v>
      </c>
      <c r="M26">
        <f t="shared" si="10"/>
        <v>-7.8860791553190993E-2</v>
      </c>
      <c r="N26">
        <f t="shared" si="10"/>
        <v>6.9804070906276397E-2</v>
      </c>
      <c r="O26">
        <f t="shared" si="10"/>
        <v>-9.074334870430191E-2</v>
      </c>
      <c r="P26">
        <f t="shared" si="10"/>
        <v>-0.59328581744390196</v>
      </c>
      <c r="Q26">
        <f t="shared" si="10"/>
        <v>-5.0537044478859011E-2</v>
      </c>
      <c r="R26">
        <f t="shared" si="10"/>
        <v>-1.364155708606158</v>
      </c>
      <c r="S26">
        <f t="shared" si="10"/>
        <v>4.0949430308624996E-2</v>
      </c>
      <c r="T26">
        <f t="shared" si="10"/>
        <v>5.9348633989195494E-2</v>
      </c>
      <c r="U26">
        <f t="shared" si="10"/>
        <v>7.0261333595762809E-2</v>
      </c>
      <c r="V26">
        <f t="shared" si="10"/>
        <v>-0.60073099090637305</v>
      </c>
      <c r="W26">
        <f t="shared" si="10"/>
        <v>-9.4022762642406998E-2</v>
      </c>
      <c r="X26">
        <f t="shared" si="10"/>
        <v>2.7009649168240002E-2</v>
      </c>
      <c r="Y26">
        <f t="shared" si="10"/>
        <v>-3.7272864658140802E-2</v>
      </c>
      <c r="Z26">
        <f t="shared" si="10"/>
        <v>1.3750401777113015E-3</v>
      </c>
      <c r="AA26">
        <f t="shared" si="10"/>
        <v>-1.3813185530247756</v>
      </c>
      <c r="AB26">
        <f t="shared" si="10"/>
        <v>-6.6438561897747199</v>
      </c>
      <c r="AC26">
        <f t="shared" si="10"/>
        <v>-0.24637893120291249</v>
      </c>
      <c r="AD26">
        <f t="shared" si="10"/>
        <v>-6.2586020670658021E-2</v>
      </c>
      <c r="AE26">
        <f t="shared" si="10"/>
        <v>-7.257985031332799E-2</v>
      </c>
      <c r="AF26">
        <f t="shared" si="10"/>
        <v>-0.25078676004468098</v>
      </c>
      <c r="AG26">
        <f t="shared" si="10"/>
        <v>-0.17305596950146662</v>
      </c>
      <c r="AH26">
        <f t="shared" si="10"/>
        <v>-0.113758351979793</v>
      </c>
      <c r="AI26">
        <f t="shared" si="10"/>
        <v>-6.6731835411675003E-2</v>
      </c>
      <c r="AJ26">
        <f t="shared" si="10"/>
        <v>2.2198611701195303E-2</v>
      </c>
      <c r="AK26">
        <f t="shared" si="10"/>
        <v>-0.10805012817235371</v>
      </c>
      <c r="AL26">
        <f t="shared" si="10"/>
        <v>-7.4525376228764206E-2</v>
      </c>
      <c r="AM26">
        <f t="shared" si="10"/>
        <v>-0.26005891605947307</v>
      </c>
      <c r="AN26">
        <f t="shared" si="10"/>
        <v>-0.1265853966648805</v>
      </c>
      <c r="AO26">
        <f t="shared" si="10"/>
        <v>-0.15478467820906869</v>
      </c>
      <c r="AP26">
        <f t="shared" si="10"/>
        <v>-0.14843990818332869</v>
      </c>
      <c r="AQ26" s="14">
        <f t="shared" si="10"/>
        <v>-0.74669352005754253</v>
      </c>
      <c r="AR26">
        <f t="shared" si="10"/>
        <v>-7.8953402325131011E-2</v>
      </c>
      <c r="AS26">
        <f t="shared" si="10"/>
        <v>-0.27827714796383179</v>
      </c>
      <c r="AT26">
        <f t="shared" si="10"/>
        <v>-0.26707327406331505</v>
      </c>
      <c r="AU26">
        <f t="shared" si="10"/>
        <v>-0.55394469239789201</v>
      </c>
      <c r="AV26">
        <f t="shared" si="10"/>
        <v>-0.39514734365844001</v>
      </c>
      <c r="AW26">
        <f t="shared" si="10"/>
        <v>5.491270154816201E-3</v>
      </c>
      <c r="AX26">
        <f t="shared" si="10"/>
        <v>-4.73067102988598E-2</v>
      </c>
      <c r="AY26">
        <f t="shared" si="10"/>
        <v>1.6425209806508995E-2</v>
      </c>
      <c r="AZ26">
        <f t="shared" si="10"/>
        <v>-0.241541614732245</v>
      </c>
      <c r="BA26">
        <f t="shared" si="10"/>
        <v>0.14205846132606798</v>
      </c>
      <c r="BB26">
        <f t="shared" si="10"/>
        <v>-0.17739148208393909</v>
      </c>
      <c r="BC26">
        <f t="shared" si="10"/>
        <v>-3.6954628381024007E-2</v>
      </c>
      <c r="BD26">
        <f t="shared" si="10"/>
        <v>-0.13957585868936112</v>
      </c>
      <c r="BE26">
        <f t="shared" si="10"/>
        <v>-0.40871300089190254</v>
      </c>
      <c r="BF26">
        <f t="shared" si="10"/>
        <v>-1.2222284039786959</v>
      </c>
      <c r="BG26">
        <f t="shared" si="10"/>
        <v>-0.11583263686521551</v>
      </c>
      <c r="BH26">
        <f t="shared" si="10"/>
        <v>-6.5261568446600693E-2</v>
      </c>
      <c r="BI26">
        <f t="shared" si="10"/>
        <v>-7.9543568437903098E-2</v>
      </c>
      <c r="BJ26">
        <f t="shared" si="10"/>
        <v>-3.0881425754166161</v>
      </c>
      <c r="BK26">
        <f t="shared" si="10"/>
        <v>-2.6845927872119204</v>
      </c>
      <c r="BL26">
        <f t="shared" si="10"/>
        <v>-3.5712298896533912</v>
      </c>
      <c r="BM26">
        <f t="shared" si="10"/>
        <v>-0.20274458473514931</v>
      </c>
      <c r="BN26">
        <f t="shared" ref="BN26:CS26" si="11">IF(BN22&gt;0,BN22-BN23,BN22+BN23)</f>
        <v>-0.52712670953341312</v>
      </c>
      <c r="BO26">
        <f t="shared" si="11"/>
        <v>-3.2356171565760802E-2</v>
      </c>
      <c r="BP26">
        <f t="shared" si="11"/>
        <v>-0.58652379630222007</v>
      </c>
      <c r="BQ26">
        <f t="shared" si="11"/>
        <v>-9.8699709622996012E-2</v>
      </c>
      <c r="BR26">
        <f t="shared" si="11"/>
        <v>-9.4394055523251211E-2</v>
      </c>
      <c r="BS26">
        <f t="shared" si="11"/>
        <v>-2.0083591373732002E-2</v>
      </c>
      <c r="BT26">
        <f t="shared" si="11"/>
        <v>-8.5524515771423004E-2</v>
      </c>
      <c r="BU26">
        <f t="shared" si="11"/>
        <v>-2.6808178275104982E-2</v>
      </c>
      <c r="BV26">
        <f t="shared" si="11"/>
        <v>-7.8696579152067944E-3</v>
      </c>
      <c r="BW26">
        <f t="shared" si="11"/>
        <v>2.4634978026011001E-2</v>
      </c>
      <c r="BX26">
        <f t="shared" si="11"/>
        <v>-0.50453002014253889</v>
      </c>
      <c r="BY26">
        <f t="shared" si="11"/>
        <v>-3.6739642363149E-2</v>
      </c>
      <c r="BZ26">
        <f t="shared" si="11"/>
        <v>-0.18121977499765929</v>
      </c>
      <c r="CA26">
        <f t="shared" si="11"/>
        <v>-0.45381903033566362</v>
      </c>
      <c r="CB26">
        <f t="shared" si="11"/>
        <v>-0.20233632727243617</v>
      </c>
      <c r="CC26">
        <f t="shared" si="11"/>
        <v>-0.13092696134536899</v>
      </c>
      <c r="CD26">
        <f t="shared" si="11"/>
        <v>-0.10267689345356049</v>
      </c>
      <c r="CE26">
        <f t="shared" si="11"/>
        <v>-0.12319040763255898</v>
      </c>
      <c r="CF26">
        <f t="shared" si="11"/>
        <v>-0.1646393515893938</v>
      </c>
      <c r="CG26">
        <f t="shared" si="11"/>
        <v>0.12206682770193769</v>
      </c>
      <c r="CH26">
        <f t="shared" si="11"/>
        <v>0.37805116695176499</v>
      </c>
      <c r="CI26">
        <f t="shared" si="11"/>
        <v>4.2012280911227995E-2</v>
      </c>
      <c r="CJ26">
        <f t="shared" si="11"/>
        <v>-0.13094284994562919</v>
      </c>
      <c r="CK26">
        <f t="shared" si="11"/>
        <v>-0.13256088678687258</v>
      </c>
      <c r="CL26">
        <f t="shared" si="11"/>
        <v>0.17452432897678777</v>
      </c>
      <c r="CM26">
        <f t="shared" si="11"/>
        <v>-3.1134195569025698</v>
      </c>
      <c r="CN26">
        <f t="shared" si="11"/>
        <v>-9.9716995936464006E-2</v>
      </c>
      <c r="CO26">
        <f t="shared" si="11"/>
        <v>0.13485843332898728</v>
      </c>
      <c r="CP26">
        <f t="shared" si="11"/>
        <v>-4.2321592049119297E-2</v>
      </c>
      <c r="CQ26">
        <f t="shared" si="11"/>
        <v>-0.19340414505816866</v>
      </c>
      <c r="CR26">
        <f t="shared" si="11"/>
        <v>-6.6438561897747199</v>
      </c>
      <c r="CS26">
        <f t="shared" si="11"/>
        <v>-6.6438561897747199</v>
      </c>
    </row>
    <row r="27" spans="1:97" x14ac:dyDescent="0.3">
      <c r="A27" s="157" t="s">
        <v>1</v>
      </c>
      <c r="B27" t="s">
        <v>522</v>
      </c>
      <c r="C27" t="s">
        <v>522</v>
      </c>
      <c r="D27" t="s">
        <v>522</v>
      </c>
      <c r="E27" t="s">
        <v>522</v>
      </c>
      <c r="F27" t="s">
        <v>522</v>
      </c>
      <c r="G27" s="46" t="s">
        <v>530</v>
      </c>
      <c r="H27" t="s">
        <v>522</v>
      </c>
      <c r="I27" t="s">
        <v>522</v>
      </c>
      <c r="J27" t="s">
        <v>522</v>
      </c>
      <c r="K27" t="s">
        <v>524</v>
      </c>
      <c r="L27" s="46" t="s">
        <v>545</v>
      </c>
      <c r="M27" t="s">
        <v>522</v>
      </c>
      <c r="N27" t="s">
        <v>522</v>
      </c>
      <c r="O27" t="s">
        <v>522</v>
      </c>
      <c r="P27" t="s">
        <v>531</v>
      </c>
      <c r="Q27" s="46" t="s">
        <v>545</v>
      </c>
      <c r="R27" t="s">
        <v>531</v>
      </c>
      <c r="S27" t="s">
        <v>530</v>
      </c>
      <c r="T27" t="s">
        <v>522</v>
      </c>
      <c r="U27" t="s">
        <v>522</v>
      </c>
      <c r="V27" t="s">
        <v>522</v>
      </c>
      <c r="W27" t="s">
        <v>522</v>
      </c>
      <c r="X27" t="s">
        <v>522</v>
      </c>
      <c r="Y27" t="s">
        <v>522</v>
      </c>
      <c r="Z27" t="s">
        <v>523</v>
      </c>
      <c r="AA27" t="s">
        <v>522</v>
      </c>
      <c r="AB27" t="s">
        <v>522</v>
      </c>
      <c r="AC27" t="s">
        <v>523</v>
      </c>
      <c r="AD27" t="s">
        <v>522</v>
      </c>
      <c r="AE27" t="s">
        <v>522</v>
      </c>
      <c r="AF27" t="s">
        <v>522</v>
      </c>
      <c r="AG27" t="s">
        <v>522</v>
      </c>
      <c r="AH27" t="s">
        <v>522</v>
      </c>
      <c r="AI27" t="s">
        <v>522</v>
      </c>
      <c r="AJ27" t="s">
        <v>522</v>
      </c>
      <c r="AK27" t="s">
        <v>522</v>
      </c>
      <c r="AL27" t="s">
        <v>522</v>
      </c>
      <c r="AM27" t="s">
        <v>522</v>
      </c>
      <c r="AN27" t="s">
        <v>522</v>
      </c>
      <c r="AO27" t="s">
        <v>522</v>
      </c>
      <c r="AP27" t="s">
        <v>522</v>
      </c>
      <c r="AQ27" t="s">
        <v>522</v>
      </c>
      <c r="AR27" t="s">
        <v>522</v>
      </c>
      <c r="AS27" t="s">
        <v>522</v>
      </c>
      <c r="AT27" t="s">
        <v>522</v>
      </c>
      <c r="AU27" t="s">
        <v>531</v>
      </c>
      <c r="AV27" t="s">
        <v>522</v>
      </c>
      <c r="AW27" t="s">
        <v>522</v>
      </c>
      <c r="AX27" t="s">
        <v>522</v>
      </c>
      <c r="AY27" t="s">
        <v>522</v>
      </c>
      <c r="AZ27" t="s">
        <v>522</v>
      </c>
      <c r="BA27" t="s">
        <v>522</v>
      </c>
      <c r="BB27" t="s">
        <v>522</v>
      </c>
      <c r="BC27" t="s">
        <v>522</v>
      </c>
      <c r="BD27" t="s">
        <v>522</v>
      </c>
      <c r="BE27" t="s">
        <v>522</v>
      </c>
      <c r="BF27" t="s">
        <v>531</v>
      </c>
      <c r="BG27" t="s">
        <v>522</v>
      </c>
      <c r="BH27" t="s">
        <v>522</v>
      </c>
      <c r="BI27" t="s">
        <v>522</v>
      </c>
      <c r="BJ27" t="s">
        <v>525</v>
      </c>
      <c r="BK27" t="s">
        <v>525</v>
      </c>
      <c r="BL27" t="s">
        <v>525</v>
      </c>
      <c r="BM27" t="s">
        <v>522</v>
      </c>
      <c r="BN27" t="s">
        <v>522</v>
      </c>
      <c r="BO27" t="s">
        <v>522</v>
      </c>
      <c r="BP27" t="s">
        <v>531</v>
      </c>
      <c r="BQ27" t="s">
        <v>522</v>
      </c>
      <c r="BR27" t="s">
        <v>522</v>
      </c>
      <c r="BS27" t="s">
        <v>522</v>
      </c>
      <c r="BT27" t="s">
        <v>522</v>
      </c>
      <c r="BU27" t="s">
        <v>522</v>
      </c>
      <c r="BV27" t="s">
        <v>522</v>
      </c>
      <c r="BW27" t="s">
        <v>522</v>
      </c>
      <c r="BX27" t="s">
        <v>522</v>
      </c>
      <c r="BY27" t="s">
        <v>522</v>
      </c>
      <c r="BZ27" t="s">
        <v>522</v>
      </c>
      <c r="CA27" t="s">
        <v>522</v>
      </c>
      <c r="CB27" t="s">
        <v>522</v>
      </c>
      <c r="CC27" t="s">
        <v>522</v>
      </c>
      <c r="CD27" t="s">
        <v>522</v>
      </c>
      <c r="CE27" t="s">
        <v>522</v>
      </c>
      <c r="CF27" t="s">
        <v>527</v>
      </c>
      <c r="CG27" t="s">
        <v>522</v>
      </c>
      <c r="CH27" t="s">
        <v>522</v>
      </c>
      <c r="CI27" t="s">
        <v>522</v>
      </c>
      <c r="CJ27" t="s">
        <v>522</v>
      </c>
      <c r="CK27" t="s">
        <v>522</v>
      </c>
      <c r="CL27" t="s">
        <v>522</v>
      </c>
      <c r="CM27" t="s">
        <v>530</v>
      </c>
      <c r="CN27" t="s">
        <v>522</v>
      </c>
      <c r="CO27" t="s">
        <v>522</v>
      </c>
      <c r="CP27" t="s">
        <v>522</v>
      </c>
      <c r="CQ27" t="s">
        <v>522</v>
      </c>
      <c r="CR27" t="s">
        <v>522</v>
      </c>
      <c r="CS27" t="s">
        <v>522</v>
      </c>
    </row>
    <row r="28" spans="1:97" x14ac:dyDescent="0.3">
      <c r="A28" t="s">
        <v>528</v>
      </c>
      <c r="B28">
        <v>-1.6017445731796299E-2</v>
      </c>
      <c r="C28">
        <v>-0.130523454590486</v>
      </c>
      <c r="D28">
        <v>-0.51351631376971896</v>
      </c>
      <c r="E28">
        <v>-1.48426879803637E-2</v>
      </c>
      <c r="F28">
        <v>-0.29366577142098998</v>
      </c>
      <c r="G28" s="46">
        <v>-0.50527725057519901</v>
      </c>
      <c r="H28">
        <v>-0.57646759686871196</v>
      </c>
      <c r="I28">
        <v>-0.70652998549257096</v>
      </c>
      <c r="J28">
        <v>-0.29588950347308002</v>
      </c>
      <c r="K28">
        <v>-0.75946500766074998</v>
      </c>
      <c r="L28" s="46">
        <v>-1.01818225594644</v>
      </c>
      <c r="M28">
        <v>9.5208312009454205E-2</v>
      </c>
      <c r="N28">
        <v>-1.3701016005919799</v>
      </c>
      <c r="O28">
        <v>-0.112434680020328</v>
      </c>
      <c r="P28">
        <v>-1.62864897988316</v>
      </c>
      <c r="Q28" s="46">
        <v>-0.89695643626138799</v>
      </c>
      <c r="R28">
        <v>-2.1268501942551201</v>
      </c>
      <c r="S28">
        <v>-0.78491093442596305</v>
      </c>
      <c r="T28">
        <v>-0.502034285166022</v>
      </c>
      <c r="U28">
        <v>-2.1456500506706999E-2</v>
      </c>
      <c r="V28">
        <v>-2.1862816522785602</v>
      </c>
      <c r="W28">
        <v>-0.46789555081963702</v>
      </c>
      <c r="X28">
        <v>-0.43912106436967302</v>
      </c>
      <c r="Y28">
        <v>-0.101093340270573</v>
      </c>
      <c r="Z28">
        <v>1.0529620210085999</v>
      </c>
      <c r="AA28">
        <v>-4.0397222041469796</v>
      </c>
      <c r="AB28">
        <v>-1.7514869715793999</v>
      </c>
      <c r="AC28">
        <v>0.129002712331414</v>
      </c>
      <c r="AD28">
        <v>-1.73926963864442</v>
      </c>
      <c r="AE28">
        <v>-0.73581009346619297</v>
      </c>
      <c r="AF28">
        <v>-0.89905597916096303</v>
      </c>
      <c r="AG28">
        <v>-0.74746447616283695</v>
      </c>
      <c r="AH28">
        <v>-0.48398891569194702</v>
      </c>
      <c r="AI28">
        <v>-0.49228906830539898</v>
      </c>
      <c r="AJ28">
        <v>-0.43533941436531898</v>
      </c>
      <c r="AK28">
        <v>-7.4928143181580795E-2</v>
      </c>
      <c r="AL28">
        <v>-0.23039291273245499</v>
      </c>
      <c r="AM28">
        <v>-0.298703663779329</v>
      </c>
      <c r="AN28">
        <v>-0.43614617859900401</v>
      </c>
      <c r="AO28">
        <v>-0.39376948830740399</v>
      </c>
      <c r="AP28">
        <v>-0.53117435442876604</v>
      </c>
      <c r="AQ28">
        <v>-0.763178875187974</v>
      </c>
      <c r="AR28">
        <v>-0.77481128110382103</v>
      </c>
      <c r="AS28">
        <v>-0.77584415604405799</v>
      </c>
      <c r="AT28">
        <v>-0.523746710867243</v>
      </c>
      <c r="AU28">
        <v>-1.8716859739512299</v>
      </c>
      <c r="AV28">
        <v>-4.9676664723758002</v>
      </c>
      <c r="AW28">
        <v>-8.2661271905387093E-2</v>
      </c>
      <c r="AX28">
        <v>-0.16981658303475999</v>
      </c>
      <c r="AY28">
        <v>-0.35506270333409101</v>
      </c>
      <c r="AZ28">
        <v>-0.50533116121919297</v>
      </c>
      <c r="BA28">
        <v>-0.4930772363691</v>
      </c>
      <c r="BB28">
        <v>-0.53738387101821605</v>
      </c>
      <c r="BC28">
        <v>-0.53683151053766698</v>
      </c>
      <c r="BD28">
        <v>-0.46599849597812398</v>
      </c>
      <c r="BE28">
        <v>-0.37021533622970698</v>
      </c>
      <c r="BF28">
        <v>-2.1106270552833499</v>
      </c>
      <c r="BG28">
        <v>-0.364782996482229</v>
      </c>
      <c r="BH28">
        <v>-0.40055881662244203</v>
      </c>
      <c r="BI28">
        <v>-5.5212046860758902E-2</v>
      </c>
      <c r="BJ28">
        <v>-4.9847628819414203</v>
      </c>
      <c r="BK28">
        <v>-5.1427399447188904</v>
      </c>
      <c r="BL28">
        <v>-6.6438561897747199</v>
      </c>
      <c r="BM28">
        <v>-0.57113619148837902</v>
      </c>
      <c r="BN28">
        <v>-1.46522035281485</v>
      </c>
      <c r="BO28">
        <v>-0.58839591112699596</v>
      </c>
      <c r="BP28">
        <v>-0.69345849285253502</v>
      </c>
      <c r="BQ28">
        <v>-0.64038838871378501</v>
      </c>
      <c r="BR28">
        <v>-0.84004368949208397</v>
      </c>
      <c r="BS28">
        <v>-0.29078208839411901</v>
      </c>
      <c r="BT28">
        <v>-0.35269963697080903</v>
      </c>
      <c r="BU28">
        <v>-4.1118664606017E-2</v>
      </c>
      <c r="BV28">
        <v>-0.123229185795973</v>
      </c>
      <c r="BW28">
        <v>-0.30547815436197401</v>
      </c>
      <c r="BX28">
        <v>-0.58567604771271797</v>
      </c>
      <c r="BY28">
        <v>-0.37612675417408897</v>
      </c>
      <c r="BZ28">
        <v>-0.78636287665446902</v>
      </c>
      <c r="CA28">
        <v>-0.485021023974263</v>
      </c>
      <c r="CB28">
        <v>-0.42743468244005201</v>
      </c>
      <c r="CC28">
        <v>-0.45008315163563201</v>
      </c>
      <c r="CD28">
        <v>-0.47494600392620501</v>
      </c>
      <c r="CE28">
        <v>-0.44139419832554899</v>
      </c>
      <c r="CF28">
        <v>-5.66223670783888</v>
      </c>
      <c r="CG28">
        <v>-2.9779678582121001E-3</v>
      </c>
      <c r="CH28">
        <v>-0.16464334154615701</v>
      </c>
      <c r="CI28">
        <v>-0.22984597675752999</v>
      </c>
      <c r="CJ28">
        <v>-0.58936840558776105</v>
      </c>
      <c r="CK28">
        <v>-9.4765023196228607E-2</v>
      </c>
      <c r="CL28">
        <v>6.8377409609203493E-2</v>
      </c>
      <c r="CM28">
        <v>-6.6438561897747199</v>
      </c>
      <c r="CN28">
        <v>-0.27458311704905303</v>
      </c>
      <c r="CO28">
        <v>-0.28139593431913101</v>
      </c>
      <c r="CP28">
        <v>-0.230686587939677</v>
      </c>
      <c r="CQ28">
        <v>-0.21188522910329299</v>
      </c>
      <c r="CR28">
        <v>-4.6395969862759401E-2</v>
      </c>
      <c r="CS28">
        <v>5.5627307242009302E-2</v>
      </c>
    </row>
    <row r="29" spans="1:97" x14ac:dyDescent="0.3">
      <c r="A29" t="s">
        <v>529</v>
      </c>
      <c r="B29">
        <v>0.30314534065212201</v>
      </c>
      <c r="C29">
        <v>0.33412768350285499</v>
      </c>
      <c r="D29">
        <v>0.224153671872693</v>
      </c>
      <c r="E29">
        <v>6.0104090048772298E-2</v>
      </c>
      <c r="F29">
        <v>0.29551578362539799</v>
      </c>
      <c r="G29" s="46">
        <v>0.101221527243699</v>
      </c>
      <c r="H29">
        <v>0.26639945782596403</v>
      </c>
      <c r="I29">
        <v>0.26098584461542101</v>
      </c>
      <c r="J29">
        <v>0.33141930081500198</v>
      </c>
      <c r="K29">
        <v>0.24735730286239799</v>
      </c>
      <c r="L29" s="46">
        <v>0.26908066931792302</v>
      </c>
      <c r="M29">
        <v>0.27026630316716299</v>
      </c>
      <c r="N29">
        <v>0.11358280031250401</v>
      </c>
      <c r="O29">
        <v>0.21920580670044201</v>
      </c>
      <c r="P29">
        <v>0.36512009469734502</v>
      </c>
      <c r="Q29" s="46">
        <v>0.24105622336148</v>
      </c>
      <c r="R29">
        <v>0.23962201193242999</v>
      </c>
      <c r="S29">
        <v>0.30368072747686498</v>
      </c>
      <c r="T29">
        <v>0.26108333248261401</v>
      </c>
      <c r="U29">
        <v>0.20223715646577201</v>
      </c>
      <c r="V29">
        <v>8.9400711195101096E-2</v>
      </c>
      <c r="W29">
        <v>0.27617428139813699</v>
      </c>
      <c r="X29">
        <v>0.24751073222429901</v>
      </c>
      <c r="Y29">
        <v>0.34024545740161</v>
      </c>
      <c r="Z29">
        <v>0.33600092889092498</v>
      </c>
      <c r="AA29">
        <v>0.14242230260741501</v>
      </c>
      <c r="AB29">
        <v>9.71528333123697E-3</v>
      </c>
      <c r="AC29">
        <v>0.243051052179382</v>
      </c>
      <c r="AD29">
        <v>5.51969276373349E-2</v>
      </c>
      <c r="AE29">
        <v>0.23425280426124201</v>
      </c>
      <c r="AF29">
        <v>0.40540041222690298</v>
      </c>
      <c r="AG29">
        <v>0.28216353193432597</v>
      </c>
      <c r="AH29">
        <v>0.286437945941941</v>
      </c>
      <c r="AI29">
        <v>0.36720937392534098</v>
      </c>
      <c r="AJ29">
        <v>0.28275233717757903</v>
      </c>
      <c r="AK29">
        <v>0.20414127640844901</v>
      </c>
      <c r="AL29">
        <v>0.29627582126921298</v>
      </c>
      <c r="AM29">
        <v>0.13534425048833201</v>
      </c>
      <c r="AN29">
        <v>0.236692486246839</v>
      </c>
      <c r="AO29">
        <v>0.30871825960287902</v>
      </c>
      <c r="AP29">
        <v>0.33452264154873101</v>
      </c>
      <c r="AQ29">
        <v>0.25055433424857598</v>
      </c>
      <c r="AR29">
        <v>0.30676871633652703</v>
      </c>
      <c r="AS29">
        <v>0.30940699038291603</v>
      </c>
      <c r="AT29">
        <v>0.213805480823233</v>
      </c>
      <c r="AU29">
        <v>0.131657189043732</v>
      </c>
      <c r="AV29">
        <v>9.0300835804408397E-2</v>
      </c>
      <c r="AW29">
        <v>0.27376689767443302</v>
      </c>
      <c r="AX29">
        <v>0.28807517330828802</v>
      </c>
      <c r="AY29">
        <v>0.21863436807688599</v>
      </c>
      <c r="AZ29">
        <v>0.29423191806587501</v>
      </c>
      <c r="BA29">
        <v>0.251163587243246</v>
      </c>
      <c r="BB29">
        <v>0.22785771300996299</v>
      </c>
      <c r="BC29">
        <v>0.27903639925116303</v>
      </c>
      <c r="BD29">
        <v>0.50927814008511296</v>
      </c>
      <c r="BE29">
        <v>0.26890575495056201</v>
      </c>
      <c r="BF29">
        <v>0.24021880636103701</v>
      </c>
      <c r="BG29">
        <v>0.23037655746533001</v>
      </c>
      <c r="BH29">
        <v>0.29792995870044098</v>
      </c>
      <c r="BI29">
        <v>0.29989982540253302</v>
      </c>
      <c r="BJ29">
        <v>0.59888835097975002</v>
      </c>
      <c r="BK29">
        <v>0.53843973127737199</v>
      </c>
      <c r="BL29">
        <v>0</v>
      </c>
      <c r="BM29">
        <v>0.30191036771440199</v>
      </c>
      <c r="BN29">
        <v>0.50898261803881695</v>
      </c>
      <c r="BO29">
        <v>0.20841993144266299</v>
      </c>
      <c r="BP29">
        <v>0.24832793514718901</v>
      </c>
      <c r="BQ29">
        <v>0.26773317271182301</v>
      </c>
      <c r="BR29">
        <v>0.24811759858372701</v>
      </c>
      <c r="BS29">
        <v>0.220393757803409</v>
      </c>
      <c r="BT29">
        <v>0.23151784901259401</v>
      </c>
      <c r="BU29">
        <v>0.284324727249332</v>
      </c>
      <c r="BV29">
        <v>0.217140698603702</v>
      </c>
      <c r="BW29">
        <v>0.23670511075700401</v>
      </c>
      <c r="BX29">
        <v>0.25844477923895498</v>
      </c>
      <c r="BY29">
        <v>0.22570680972768201</v>
      </c>
      <c r="BZ29">
        <v>0.35457134798444201</v>
      </c>
      <c r="CA29">
        <v>0.29359388822691002</v>
      </c>
      <c r="CB29">
        <v>0.28007947021749102</v>
      </c>
      <c r="CC29">
        <v>0.27619084266941202</v>
      </c>
      <c r="CD29">
        <v>0.26456748553166198</v>
      </c>
      <c r="CE29">
        <v>0.29802273108535299</v>
      </c>
      <c r="CF29">
        <v>1.7002148164123301</v>
      </c>
      <c r="CG29">
        <v>0.33405125839344202</v>
      </c>
      <c r="CH29">
        <v>0.28308151825126099</v>
      </c>
      <c r="CI29">
        <v>0.28220259789964802</v>
      </c>
      <c r="CJ29">
        <v>0.176539106650074</v>
      </c>
      <c r="CK29">
        <v>0.191739690459931</v>
      </c>
      <c r="CL29">
        <v>0.32260473769470899</v>
      </c>
      <c r="CM29">
        <v>0</v>
      </c>
      <c r="CN29">
        <v>0.23107146445344501</v>
      </c>
      <c r="CO29">
        <v>0.28690004486604298</v>
      </c>
      <c r="CP29">
        <v>0.26544230435789201</v>
      </c>
      <c r="CQ29">
        <v>0.280385748748047</v>
      </c>
      <c r="CR29">
        <v>0.22835332776645101</v>
      </c>
      <c r="CS29">
        <v>0.23880174791738101</v>
      </c>
    </row>
    <row r="30" spans="1:97" s="6" customFormat="1" x14ac:dyDescent="0.3">
      <c r="A30" s="197" t="s">
        <v>542</v>
      </c>
      <c r="B30" s="6">
        <f t="shared" ref="B30:BM30" si="12">ABS(IF(B28&gt;0,B28-0.675*B29,B28+0.675*B29))</f>
        <v>0.18860565920838607</v>
      </c>
      <c r="C30" s="6">
        <f t="shared" si="12"/>
        <v>9.5012731773941123E-2</v>
      </c>
      <c r="D30" s="6">
        <f t="shared" si="12"/>
        <v>0.36221258525565114</v>
      </c>
      <c r="E30" s="6">
        <f t="shared" si="12"/>
        <v>2.5727572802557601E-2</v>
      </c>
      <c r="F30" s="6">
        <f t="shared" si="12"/>
        <v>9.419261747384633E-2</v>
      </c>
      <c r="G30" s="6">
        <f t="shared" si="12"/>
        <v>0.43695271968570215</v>
      </c>
      <c r="H30" s="6">
        <f t="shared" si="12"/>
        <v>0.3966479628361862</v>
      </c>
      <c r="I30" s="6">
        <f t="shared" si="12"/>
        <v>0.53036454037716174</v>
      </c>
      <c r="J30" s="6">
        <f t="shared" si="12"/>
        <v>7.2181475422953667E-2</v>
      </c>
      <c r="K30" s="6">
        <f t="shared" si="12"/>
        <v>0.59249882822863131</v>
      </c>
      <c r="L30" s="6">
        <f t="shared" si="12"/>
        <v>0.83655280415684197</v>
      </c>
      <c r="M30" s="6">
        <f t="shared" si="12"/>
        <v>8.722144262838083E-2</v>
      </c>
      <c r="N30" s="6">
        <f t="shared" si="12"/>
        <v>1.2934332103810398</v>
      </c>
      <c r="O30" s="6">
        <f t="shared" si="12"/>
        <v>3.5529239502470361E-2</v>
      </c>
      <c r="P30" s="6">
        <f t="shared" si="12"/>
        <v>1.3821929159624522</v>
      </c>
      <c r="Q30" s="6">
        <f t="shared" si="12"/>
        <v>0.73424348549238894</v>
      </c>
      <c r="R30" s="6">
        <f t="shared" si="12"/>
        <v>1.9651053362007298</v>
      </c>
      <c r="S30" s="6">
        <f t="shared" si="12"/>
        <v>0.57992644337907917</v>
      </c>
      <c r="T30" s="6">
        <f t="shared" si="12"/>
        <v>0.32580303574025754</v>
      </c>
      <c r="U30" s="6">
        <f t="shared" si="12"/>
        <v>0.11505358010768912</v>
      </c>
      <c r="V30" s="6">
        <f t="shared" si="12"/>
        <v>2.1259361722218668</v>
      </c>
      <c r="W30" s="6">
        <f t="shared" si="12"/>
        <v>0.28147791087589458</v>
      </c>
      <c r="X30" s="6">
        <f t="shared" si="12"/>
        <v>0.27205132011827116</v>
      </c>
      <c r="Y30" s="6">
        <f t="shared" si="12"/>
        <v>0.12857234347551377</v>
      </c>
      <c r="Z30" s="6">
        <f t="shared" si="12"/>
        <v>0.82616139400722555</v>
      </c>
      <c r="AA30" s="6">
        <f t="shared" si="12"/>
        <v>3.9435871498869743</v>
      </c>
      <c r="AB30" s="6">
        <f t="shared" si="12"/>
        <v>1.7449291553308151</v>
      </c>
      <c r="AC30" s="6">
        <f t="shared" si="12"/>
        <v>3.5056747889668866E-2</v>
      </c>
      <c r="AD30" s="6">
        <f t="shared" si="12"/>
        <v>1.7020117124892189</v>
      </c>
      <c r="AE30" s="6">
        <f t="shared" si="12"/>
        <v>0.57768945058985466</v>
      </c>
      <c r="AF30" s="6">
        <f t="shared" si="12"/>
        <v>0.62541070090780349</v>
      </c>
      <c r="AG30" s="6">
        <f t="shared" si="12"/>
        <v>0.55700409210716695</v>
      </c>
      <c r="AH30" s="6">
        <f t="shared" si="12"/>
        <v>0.29064330218113682</v>
      </c>
      <c r="AI30" s="6">
        <f t="shared" si="12"/>
        <v>0.2444227409057938</v>
      </c>
      <c r="AJ30" s="6">
        <f t="shared" si="12"/>
        <v>0.24448158677045312</v>
      </c>
      <c r="AK30" s="6">
        <f t="shared" si="12"/>
        <v>6.2867218394122307E-2</v>
      </c>
      <c r="AL30" s="6">
        <f t="shared" si="12"/>
        <v>3.0406733375736211E-2</v>
      </c>
      <c r="AM30" s="6">
        <f t="shared" si="12"/>
        <v>0.20734629469970489</v>
      </c>
      <c r="AN30" s="6">
        <f t="shared" si="12"/>
        <v>0.27637875038238768</v>
      </c>
      <c r="AO30" s="6">
        <f t="shared" si="12"/>
        <v>0.18538466307546064</v>
      </c>
      <c r="AP30" s="6">
        <f t="shared" si="12"/>
        <v>0.30537157138337256</v>
      </c>
      <c r="AQ30" s="6">
        <f t="shared" si="12"/>
        <v>0.5940546995701852</v>
      </c>
      <c r="AR30" s="6">
        <f t="shared" si="12"/>
        <v>0.56774239757666534</v>
      </c>
      <c r="AS30" s="6">
        <f t="shared" si="12"/>
        <v>0.56699443753558965</v>
      </c>
      <c r="AT30" s="6">
        <f t="shared" si="12"/>
        <v>0.37942801131156073</v>
      </c>
      <c r="AU30" s="6">
        <f t="shared" si="12"/>
        <v>1.7828173713467108</v>
      </c>
      <c r="AV30" s="6">
        <f t="shared" si="12"/>
        <v>4.9067134082078248</v>
      </c>
      <c r="AW30" s="6">
        <f t="shared" si="12"/>
        <v>0.10213138402485521</v>
      </c>
      <c r="AX30" s="6">
        <f t="shared" si="12"/>
        <v>2.4634158948334428E-2</v>
      </c>
      <c r="AY30" s="6">
        <f t="shared" si="12"/>
        <v>0.20748450488219294</v>
      </c>
      <c r="AZ30" s="6">
        <f t="shared" si="12"/>
        <v>0.30672461652472732</v>
      </c>
      <c r="BA30" s="6">
        <f t="shared" si="12"/>
        <v>0.32354181497990897</v>
      </c>
      <c r="BB30" s="6">
        <f t="shared" si="12"/>
        <v>0.383579914736491</v>
      </c>
      <c r="BC30" s="6">
        <f t="shared" si="12"/>
        <v>0.3484819410431319</v>
      </c>
      <c r="BD30" s="6">
        <f t="shared" si="12"/>
        <v>0.12223575142067272</v>
      </c>
      <c r="BE30" s="6">
        <f t="shared" si="12"/>
        <v>0.1887039516380776</v>
      </c>
      <c r="BF30" s="6">
        <f t="shared" si="12"/>
        <v>1.94847936098965</v>
      </c>
      <c r="BG30" s="6">
        <f t="shared" si="12"/>
        <v>0.20927882019313124</v>
      </c>
      <c r="BH30" s="6">
        <f t="shared" si="12"/>
        <v>0.19945609449964435</v>
      </c>
      <c r="BI30" s="6">
        <f t="shared" si="12"/>
        <v>0.14722033528595091</v>
      </c>
      <c r="BJ30" s="6">
        <f t="shared" si="12"/>
        <v>4.5805132450300885</v>
      </c>
      <c r="BK30" s="6">
        <f t="shared" si="12"/>
        <v>4.7792931261066647</v>
      </c>
      <c r="BL30" s="6">
        <f t="shared" si="12"/>
        <v>6.6438561897747199</v>
      </c>
      <c r="BM30" s="6">
        <f t="shared" si="12"/>
        <v>0.36734669328115765</v>
      </c>
      <c r="BN30" s="6">
        <f t="shared" ref="BN30:CS30" si="13">ABS(IF(BN28&gt;0,BN28-0.675*BN29,BN28+0.675*BN29))</f>
        <v>1.1216570856386485</v>
      </c>
      <c r="BO30" s="6">
        <f t="shared" si="13"/>
        <v>0.44771245740319843</v>
      </c>
      <c r="BP30" s="6">
        <f t="shared" si="13"/>
        <v>0.52583713662818243</v>
      </c>
      <c r="BQ30" s="6">
        <f t="shared" si="13"/>
        <v>0.45966849713330449</v>
      </c>
      <c r="BR30" s="6">
        <f t="shared" si="13"/>
        <v>0.67256431044806819</v>
      </c>
      <c r="BS30" s="6">
        <f t="shared" si="13"/>
        <v>0.14201630187681794</v>
      </c>
      <c r="BT30" s="6">
        <f t="shared" si="13"/>
        <v>0.19642508888730806</v>
      </c>
      <c r="BU30" s="6">
        <f t="shared" si="13"/>
        <v>0.15080052628728213</v>
      </c>
      <c r="BV30" s="6">
        <f t="shared" si="13"/>
        <v>2.3340785761525845E-2</v>
      </c>
      <c r="BW30" s="6">
        <f t="shared" si="13"/>
        <v>0.14570220460099628</v>
      </c>
      <c r="BX30" s="6">
        <f t="shared" si="13"/>
        <v>0.41122582172642336</v>
      </c>
      <c r="BY30" s="6">
        <f t="shared" si="13"/>
        <v>0.2237746576079036</v>
      </c>
      <c r="BZ30" s="6">
        <f t="shared" si="13"/>
        <v>0.54702721676497068</v>
      </c>
      <c r="CA30" s="6">
        <f t="shared" si="13"/>
        <v>0.28684514942109873</v>
      </c>
      <c r="CB30" s="6">
        <f t="shared" si="13"/>
        <v>0.23838104004324556</v>
      </c>
      <c r="CC30" s="6">
        <f t="shared" si="13"/>
        <v>0.26365433283377887</v>
      </c>
      <c r="CD30" s="6">
        <f t="shared" si="13"/>
        <v>0.29636295119233313</v>
      </c>
      <c r="CE30" s="6">
        <f t="shared" si="13"/>
        <v>0.24022885484293571</v>
      </c>
      <c r="CF30" s="6">
        <f t="shared" si="13"/>
        <v>4.514591706760557</v>
      </c>
      <c r="CG30" s="6">
        <f t="shared" si="13"/>
        <v>0.22250663155736128</v>
      </c>
      <c r="CH30" s="6">
        <f t="shared" si="13"/>
        <v>2.6436683273444173E-2</v>
      </c>
      <c r="CI30" s="6">
        <f t="shared" si="13"/>
        <v>3.9359223175267549E-2</v>
      </c>
      <c r="CJ30" s="6">
        <f t="shared" si="13"/>
        <v>0.47020450859896112</v>
      </c>
      <c r="CK30" s="6">
        <f t="shared" si="13"/>
        <v>3.4659267864224838E-2</v>
      </c>
      <c r="CL30" s="6">
        <f t="shared" si="13"/>
        <v>0.1493807883347251</v>
      </c>
      <c r="CM30" s="6">
        <f t="shared" si="13"/>
        <v>6.6438561897747199</v>
      </c>
      <c r="CN30" s="6">
        <f t="shared" si="13"/>
        <v>0.11860987854297764</v>
      </c>
      <c r="CO30" s="6">
        <f t="shared" si="13"/>
        <v>8.7738404034551992E-2</v>
      </c>
      <c r="CP30" s="6">
        <f t="shared" si="13"/>
        <v>5.1513032498099881E-2</v>
      </c>
      <c r="CQ30" s="6">
        <f t="shared" si="13"/>
        <v>2.2624848698361261E-2</v>
      </c>
      <c r="CR30" s="6">
        <f t="shared" si="13"/>
        <v>0.10774252637959503</v>
      </c>
      <c r="CS30" s="6">
        <f t="shared" si="13"/>
        <v>0.1055638726022229</v>
      </c>
    </row>
    <row r="31" spans="1:97" x14ac:dyDescent="0.3">
      <c r="A31" t="s">
        <v>543</v>
      </c>
      <c r="B31">
        <f t="shared" ref="B31:BM31" si="14">ABS(IF(B28&gt;0,B28-B29,B28+B29))</f>
        <v>0.2871278949203257</v>
      </c>
      <c r="C31">
        <f t="shared" si="14"/>
        <v>0.20360422891236898</v>
      </c>
      <c r="D31">
        <f t="shared" si="14"/>
        <v>0.28936264189702599</v>
      </c>
      <c r="E31">
        <f t="shared" si="14"/>
        <v>4.5261402068408597E-2</v>
      </c>
      <c r="F31">
        <f t="shared" si="14"/>
        <v>1.8500122044080025E-3</v>
      </c>
      <c r="G31" s="46">
        <f t="shared" si="14"/>
        <v>0.40405572333150003</v>
      </c>
      <c r="H31">
        <f t="shared" si="14"/>
        <v>0.31006813904274794</v>
      </c>
      <c r="I31">
        <f t="shared" si="14"/>
        <v>0.44554414087714994</v>
      </c>
      <c r="J31">
        <f t="shared" si="14"/>
        <v>3.5529797341921965E-2</v>
      </c>
      <c r="K31">
        <f t="shared" si="14"/>
        <v>0.51210770479835199</v>
      </c>
      <c r="L31" s="46">
        <f t="shared" si="14"/>
        <v>0.74910158662851689</v>
      </c>
      <c r="M31">
        <f t="shared" si="14"/>
        <v>0.17505799115770879</v>
      </c>
      <c r="N31">
        <f t="shared" si="14"/>
        <v>1.2565188002794758</v>
      </c>
      <c r="O31">
        <f t="shared" si="14"/>
        <v>0.10677112668011401</v>
      </c>
      <c r="P31">
        <f t="shared" si="14"/>
        <v>1.2635288851858151</v>
      </c>
      <c r="Q31" s="46">
        <f t="shared" si="14"/>
        <v>0.65590021289990796</v>
      </c>
      <c r="R31">
        <f t="shared" si="14"/>
        <v>1.8872281823226902</v>
      </c>
      <c r="S31">
        <f t="shared" si="14"/>
        <v>0.48123020694909807</v>
      </c>
      <c r="T31">
        <f t="shared" si="14"/>
        <v>0.24095095268340799</v>
      </c>
      <c r="U31">
        <f t="shared" si="14"/>
        <v>0.18078065595906501</v>
      </c>
      <c r="V31">
        <f t="shared" si="14"/>
        <v>2.0968809410834592</v>
      </c>
      <c r="W31">
        <f t="shared" si="14"/>
        <v>0.19172126942150003</v>
      </c>
      <c r="X31">
        <f t="shared" si="14"/>
        <v>0.19161033214537401</v>
      </c>
      <c r="Y31">
        <f t="shared" si="14"/>
        <v>0.23915211713103701</v>
      </c>
      <c r="Z31">
        <f t="shared" si="14"/>
        <v>0.716961092117675</v>
      </c>
      <c r="AA31">
        <f t="shared" si="14"/>
        <v>3.8972999015395646</v>
      </c>
      <c r="AB31">
        <f t="shared" si="14"/>
        <v>1.7417716882481629</v>
      </c>
      <c r="AC31">
        <f t="shared" si="14"/>
        <v>0.114048339847968</v>
      </c>
      <c r="AD31">
        <f t="shared" si="14"/>
        <v>1.684072711007085</v>
      </c>
      <c r="AE31">
        <f t="shared" si="14"/>
        <v>0.50155728920495091</v>
      </c>
      <c r="AF31">
        <f t="shared" si="14"/>
        <v>0.49365556693406004</v>
      </c>
      <c r="AG31">
        <f t="shared" si="14"/>
        <v>0.46530094422851098</v>
      </c>
      <c r="AH31">
        <f t="shared" si="14"/>
        <v>0.19755096975000602</v>
      </c>
      <c r="AI31">
        <f t="shared" si="14"/>
        <v>0.125079694380058</v>
      </c>
      <c r="AJ31">
        <f t="shared" si="14"/>
        <v>0.15258707718773995</v>
      </c>
      <c r="AK31">
        <f t="shared" si="14"/>
        <v>0.12921313322686823</v>
      </c>
      <c r="AL31">
        <f t="shared" si="14"/>
        <v>6.5882908536757989E-2</v>
      </c>
      <c r="AM31">
        <f t="shared" si="14"/>
        <v>0.16335941329099699</v>
      </c>
      <c r="AN31">
        <f t="shared" si="14"/>
        <v>0.19945369235216501</v>
      </c>
      <c r="AO31">
        <f t="shared" si="14"/>
        <v>8.5051228704524973E-2</v>
      </c>
      <c r="AP31">
        <f t="shared" si="14"/>
        <v>0.19665171288003502</v>
      </c>
      <c r="AQ31">
        <f t="shared" si="14"/>
        <v>0.51262454093939802</v>
      </c>
      <c r="AR31">
        <f t="shared" si="14"/>
        <v>0.468042564767294</v>
      </c>
      <c r="AS31">
        <f t="shared" si="14"/>
        <v>0.46643716566114196</v>
      </c>
      <c r="AT31">
        <f t="shared" si="14"/>
        <v>0.30994123004400997</v>
      </c>
      <c r="AU31">
        <f t="shared" si="14"/>
        <v>1.740028784907498</v>
      </c>
      <c r="AV31">
        <f t="shared" si="14"/>
        <v>4.8773656365713922</v>
      </c>
      <c r="AW31">
        <f t="shared" si="14"/>
        <v>0.19110562576904594</v>
      </c>
      <c r="AX31">
        <f t="shared" si="14"/>
        <v>0.11825859027352803</v>
      </c>
      <c r="AY31">
        <f t="shared" si="14"/>
        <v>0.13642833525720502</v>
      </c>
      <c r="AZ31">
        <f t="shared" si="14"/>
        <v>0.21109924315331796</v>
      </c>
      <c r="BA31">
        <f t="shared" si="14"/>
        <v>0.241913649125854</v>
      </c>
      <c r="BB31">
        <f t="shared" si="14"/>
        <v>0.30952615800825306</v>
      </c>
      <c r="BC31">
        <f t="shared" si="14"/>
        <v>0.25779511128650395</v>
      </c>
      <c r="BD31">
        <f t="shared" si="14"/>
        <v>4.3279644106988979E-2</v>
      </c>
      <c r="BE31">
        <f t="shared" si="14"/>
        <v>0.10130958127914497</v>
      </c>
      <c r="BF31">
        <f t="shared" si="14"/>
        <v>1.8704082489223128</v>
      </c>
      <c r="BG31">
        <f t="shared" si="14"/>
        <v>0.134406439016899</v>
      </c>
      <c r="BH31">
        <f t="shared" si="14"/>
        <v>0.10262885792200105</v>
      </c>
      <c r="BI31">
        <f t="shared" si="14"/>
        <v>0.24468777854177412</v>
      </c>
      <c r="BJ31">
        <f t="shared" si="14"/>
        <v>4.3858745309616705</v>
      </c>
      <c r="BK31">
        <f t="shared" si="14"/>
        <v>4.6043002134415181</v>
      </c>
      <c r="BL31">
        <f t="shared" si="14"/>
        <v>6.6438561897747199</v>
      </c>
      <c r="BM31">
        <f t="shared" si="14"/>
        <v>0.26922582377397702</v>
      </c>
      <c r="BN31">
        <f t="shared" ref="BN31:CS31" si="15">ABS(IF(BN28&gt;0,BN28-BN29,BN28+BN29))</f>
        <v>0.95623773477603302</v>
      </c>
      <c r="BO31">
        <f t="shared" si="15"/>
        <v>0.37997597968433294</v>
      </c>
      <c r="BP31">
        <f t="shared" si="15"/>
        <v>0.44513055770534604</v>
      </c>
      <c r="BQ31">
        <f t="shared" si="15"/>
        <v>0.372655216001962</v>
      </c>
      <c r="BR31">
        <f t="shared" si="15"/>
        <v>0.59192609090835702</v>
      </c>
      <c r="BS31">
        <f t="shared" si="15"/>
        <v>7.0388330590710008E-2</v>
      </c>
      <c r="BT31">
        <f t="shared" si="15"/>
        <v>0.12118178795821502</v>
      </c>
      <c r="BU31">
        <f t="shared" si="15"/>
        <v>0.24320606264331501</v>
      </c>
      <c r="BV31">
        <f t="shared" si="15"/>
        <v>9.3911512807728997E-2</v>
      </c>
      <c r="BW31">
        <f t="shared" si="15"/>
        <v>6.8773043604969997E-2</v>
      </c>
      <c r="BX31">
        <f t="shared" si="15"/>
        <v>0.32723126847376299</v>
      </c>
      <c r="BY31">
        <f t="shared" si="15"/>
        <v>0.15041994444640697</v>
      </c>
      <c r="BZ31">
        <f t="shared" si="15"/>
        <v>0.43179152867002701</v>
      </c>
      <c r="CA31">
        <f t="shared" si="15"/>
        <v>0.19142713574735298</v>
      </c>
      <c r="CB31">
        <f t="shared" si="15"/>
        <v>0.14735521222256098</v>
      </c>
      <c r="CC31">
        <f t="shared" si="15"/>
        <v>0.17389230896621999</v>
      </c>
      <c r="CD31">
        <f t="shared" si="15"/>
        <v>0.21037851839454302</v>
      </c>
      <c r="CE31">
        <f t="shared" si="15"/>
        <v>0.143371467240196</v>
      </c>
      <c r="CF31">
        <f t="shared" si="15"/>
        <v>3.9620218914265499</v>
      </c>
      <c r="CG31">
        <f t="shared" si="15"/>
        <v>0.33107329053522994</v>
      </c>
      <c r="CH31">
        <f t="shared" si="15"/>
        <v>0.11843817670510398</v>
      </c>
      <c r="CI31">
        <f t="shared" si="15"/>
        <v>5.2356621142118032E-2</v>
      </c>
      <c r="CJ31">
        <f t="shared" si="15"/>
        <v>0.41282929893768705</v>
      </c>
      <c r="CK31">
        <f t="shared" si="15"/>
        <v>9.6974667263702394E-2</v>
      </c>
      <c r="CL31">
        <f t="shared" si="15"/>
        <v>0.25422732808550552</v>
      </c>
      <c r="CM31">
        <f t="shared" si="15"/>
        <v>6.6438561897747199</v>
      </c>
      <c r="CN31">
        <f t="shared" si="15"/>
        <v>4.3511652595608019E-2</v>
      </c>
      <c r="CO31">
        <f t="shared" si="15"/>
        <v>5.5041105469119667E-3</v>
      </c>
      <c r="CP31">
        <f t="shared" si="15"/>
        <v>3.475571641821501E-2</v>
      </c>
      <c r="CQ31">
        <f t="shared" si="15"/>
        <v>6.850051964475401E-2</v>
      </c>
      <c r="CR31">
        <f t="shared" si="15"/>
        <v>0.18195735790369161</v>
      </c>
      <c r="CS31">
        <f t="shared" si="15"/>
        <v>0.1831744406753717</v>
      </c>
    </row>
    <row r="32" spans="1:97" x14ac:dyDescent="0.3">
      <c r="A32" t="s">
        <v>544</v>
      </c>
      <c r="B32">
        <f t="shared" ref="B32:BM32" si="16">IF(B28&gt;0,B28-B29,B28+B29)</f>
        <v>0.2871278949203257</v>
      </c>
      <c r="C32">
        <f t="shared" si="16"/>
        <v>0.20360422891236898</v>
      </c>
      <c r="D32">
        <f t="shared" si="16"/>
        <v>-0.28936264189702599</v>
      </c>
      <c r="E32">
        <f t="shared" si="16"/>
        <v>4.5261402068408597E-2</v>
      </c>
      <c r="F32">
        <f t="shared" si="16"/>
        <v>1.8500122044080025E-3</v>
      </c>
      <c r="G32" s="46">
        <f t="shared" si="16"/>
        <v>-0.40405572333150003</v>
      </c>
      <c r="H32">
        <f t="shared" si="16"/>
        <v>-0.31006813904274794</v>
      </c>
      <c r="I32">
        <f t="shared" si="16"/>
        <v>-0.44554414087714994</v>
      </c>
      <c r="J32">
        <f t="shared" si="16"/>
        <v>3.5529797341921965E-2</v>
      </c>
      <c r="K32">
        <f t="shared" si="16"/>
        <v>-0.51210770479835199</v>
      </c>
      <c r="L32" s="46">
        <f t="shared" si="16"/>
        <v>-0.74910158662851689</v>
      </c>
      <c r="M32">
        <f t="shared" si="16"/>
        <v>-0.17505799115770879</v>
      </c>
      <c r="N32">
        <f t="shared" si="16"/>
        <v>-1.2565188002794758</v>
      </c>
      <c r="O32">
        <f t="shared" si="16"/>
        <v>0.10677112668011401</v>
      </c>
      <c r="P32">
        <f t="shared" si="16"/>
        <v>-1.2635288851858151</v>
      </c>
      <c r="Q32" s="46">
        <f t="shared" si="16"/>
        <v>-0.65590021289990796</v>
      </c>
      <c r="R32">
        <f t="shared" si="16"/>
        <v>-1.8872281823226902</v>
      </c>
      <c r="S32">
        <f t="shared" si="16"/>
        <v>-0.48123020694909807</v>
      </c>
      <c r="T32">
        <f t="shared" si="16"/>
        <v>-0.24095095268340799</v>
      </c>
      <c r="U32">
        <f t="shared" si="16"/>
        <v>0.18078065595906501</v>
      </c>
      <c r="V32">
        <f t="shared" si="16"/>
        <v>-2.0968809410834592</v>
      </c>
      <c r="W32">
        <f t="shared" si="16"/>
        <v>-0.19172126942150003</v>
      </c>
      <c r="X32">
        <f t="shared" si="16"/>
        <v>-0.19161033214537401</v>
      </c>
      <c r="Y32">
        <f t="shared" si="16"/>
        <v>0.23915211713103701</v>
      </c>
      <c r="Z32">
        <f t="shared" si="16"/>
        <v>0.716961092117675</v>
      </c>
      <c r="AA32">
        <f t="shared" si="16"/>
        <v>-3.8972999015395646</v>
      </c>
      <c r="AB32">
        <f t="shared" si="16"/>
        <v>-1.7417716882481629</v>
      </c>
      <c r="AC32">
        <f t="shared" si="16"/>
        <v>-0.114048339847968</v>
      </c>
      <c r="AD32">
        <f t="shared" si="16"/>
        <v>-1.684072711007085</v>
      </c>
      <c r="AE32">
        <f t="shared" si="16"/>
        <v>-0.50155728920495091</v>
      </c>
      <c r="AF32">
        <f t="shared" si="16"/>
        <v>-0.49365556693406004</v>
      </c>
      <c r="AG32">
        <f t="shared" si="16"/>
        <v>-0.46530094422851098</v>
      </c>
      <c r="AH32">
        <f t="shared" si="16"/>
        <v>-0.19755096975000602</v>
      </c>
      <c r="AI32">
        <f t="shared" si="16"/>
        <v>-0.125079694380058</v>
      </c>
      <c r="AJ32">
        <f t="shared" si="16"/>
        <v>-0.15258707718773995</v>
      </c>
      <c r="AK32">
        <f t="shared" si="16"/>
        <v>0.12921313322686823</v>
      </c>
      <c r="AL32">
        <f t="shared" si="16"/>
        <v>6.5882908536757989E-2</v>
      </c>
      <c r="AM32">
        <f t="shared" si="16"/>
        <v>-0.16335941329099699</v>
      </c>
      <c r="AN32">
        <f t="shared" si="16"/>
        <v>-0.19945369235216501</v>
      </c>
      <c r="AO32">
        <f t="shared" si="16"/>
        <v>-8.5051228704524973E-2</v>
      </c>
      <c r="AP32">
        <f t="shared" si="16"/>
        <v>-0.19665171288003502</v>
      </c>
      <c r="AQ32">
        <f t="shared" si="16"/>
        <v>-0.51262454093939802</v>
      </c>
      <c r="AR32">
        <f t="shared" si="16"/>
        <v>-0.468042564767294</v>
      </c>
      <c r="AS32">
        <f t="shared" si="16"/>
        <v>-0.46643716566114196</v>
      </c>
      <c r="AT32">
        <f t="shared" si="16"/>
        <v>-0.30994123004400997</v>
      </c>
      <c r="AU32">
        <f t="shared" si="16"/>
        <v>-1.740028784907498</v>
      </c>
      <c r="AV32">
        <f t="shared" si="16"/>
        <v>-4.8773656365713922</v>
      </c>
      <c r="AW32">
        <f t="shared" si="16"/>
        <v>0.19110562576904594</v>
      </c>
      <c r="AX32">
        <f t="shared" si="16"/>
        <v>0.11825859027352803</v>
      </c>
      <c r="AY32">
        <f t="shared" si="16"/>
        <v>-0.13642833525720502</v>
      </c>
      <c r="AZ32">
        <f t="shared" si="16"/>
        <v>-0.21109924315331796</v>
      </c>
      <c r="BA32">
        <f t="shared" si="16"/>
        <v>-0.241913649125854</v>
      </c>
      <c r="BB32">
        <f t="shared" si="16"/>
        <v>-0.30952615800825306</v>
      </c>
      <c r="BC32">
        <f t="shared" si="16"/>
        <v>-0.25779511128650395</v>
      </c>
      <c r="BD32">
        <f t="shared" si="16"/>
        <v>4.3279644106988979E-2</v>
      </c>
      <c r="BE32">
        <f t="shared" si="16"/>
        <v>-0.10130958127914497</v>
      </c>
      <c r="BF32">
        <f t="shared" si="16"/>
        <v>-1.8704082489223128</v>
      </c>
      <c r="BG32">
        <f t="shared" si="16"/>
        <v>-0.134406439016899</v>
      </c>
      <c r="BH32">
        <f t="shared" si="16"/>
        <v>-0.10262885792200105</v>
      </c>
      <c r="BI32">
        <f t="shared" si="16"/>
        <v>0.24468777854177412</v>
      </c>
      <c r="BJ32">
        <f t="shared" si="16"/>
        <v>-4.3858745309616705</v>
      </c>
      <c r="BK32">
        <f t="shared" si="16"/>
        <v>-4.6043002134415181</v>
      </c>
      <c r="BL32">
        <f t="shared" si="16"/>
        <v>-6.6438561897747199</v>
      </c>
      <c r="BM32">
        <f t="shared" si="16"/>
        <v>-0.26922582377397702</v>
      </c>
      <c r="BN32">
        <f t="shared" ref="BN32:CS32" si="17">IF(BN28&gt;0,BN28-BN29,BN28+BN29)</f>
        <v>-0.95623773477603302</v>
      </c>
      <c r="BO32">
        <f t="shared" si="17"/>
        <v>-0.37997597968433294</v>
      </c>
      <c r="BP32">
        <f t="shared" si="17"/>
        <v>-0.44513055770534604</v>
      </c>
      <c r="BQ32">
        <f t="shared" si="17"/>
        <v>-0.372655216001962</v>
      </c>
      <c r="BR32">
        <f t="shared" si="17"/>
        <v>-0.59192609090835702</v>
      </c>
      <c r="BS32">
        <f t="shared" si="17"/>
        <v>-7.0388330590710008E-2</v>
      </c>
      <c r="BT32">
        <f t="shared" si="17"/>
        <v>-0.12118178795821502</v>
      </c>
      <c r="BU32">
        <f t="shared" si="17"/>
        <v>0.24320606264331501</v>
      </c>
      <c r="BV32">
        <f t="shared" si="17"/>
        <v>9.3911512807728997E-2</v>
      </c>
      <c r="BW32">
        <f t="shared" si="17"/>
        <v>-6.8773043604969997E-2</v>
      </c>
      <c r="BX32">
        <f t="shared" si="17"/>
        <v>-0.32723126847376299</v>
      </c>
      <c r="BY32">
        <f t="shared" si="17"/>
        <v>-0.15041994444640697</v>
      </c>
      <c r="BZ32">
        <f t="shared" si="17"/>
        <v>-0.43179152867002701</v>
      </c>
      <c r="CA32">
        <f t="shared" si="17"/>
        <v>-0.19142713574735298</v>
      </c>
      <c r="CB32">
        <f t="shared" si="17"/>
        <v>-0.14735521222256098</v>
      </c>
      <c r="CC32">
        <f t="shared" si="17"/>
        <v>-0.17389230896621999</v>
      </c>
      <c r="CD32">
        <f t="shared" si="17"/>
        <v>-0.21037851839454302</v>
      </c>
      <c r="CE32">
        <f t="shared" si="17"/>
        <v>-0.143371467240196</v>
      </c>
      <c r="CF32">
        <f t="shared" si="17"/>
        <v>-3.9620218914265499</v>
      </c>
      <c r="CG32">
        <f t="shared" si="17"/>
        <v>0.33107329053522994</v>
      </c>
      <c r="CH32">
        <f t="shared" si="17"/>
        <v>0.11843817670510398</v>
      </c>
      <c r="CI32">
        <f t="shared" si="17"/>
        <v>5.2356621142118032E-2</v>
      </c>
      <c r="CJ32">
        <f t="shared" si="17"/>
        <v>-0.41282929893768705</v>
      </c>
      <c r="CK32">
        <f t="shared" si="17"/>
        <v>9.6974667263702394E-2</v>
      </c>
      <c r="CL32">
        <f t="shared" si="17"/>
        <v>-0.25422732808550552</v>
      </c>
      <c r="CM32">
        <f t="shared" si="17"/>
        <v>-6.6438561897747199</v>
      </c>
      <c r="CN32">
        <f t="shared" si="17"/>
        <v>-4.3511652595608019E-2</v>
      </c>
      <c r="CO32">
        <f t="shared" si="17"/>
        <v>5.5041105469119667E-3</v>
      </c>
      <c r="CP32">
        <f t="shared" si="17"/>
        <v>3.475571641821501E-2</v>
      </c>
      <c r="CQ32">
        <f t="shared" si="17"/>
        <v>6.850051964475401E-2</v>
      </c>
      <c r="CR32">
        <f t="shared" si="17"/>
        <v>0.18195735790369161</v>
      </c>
      <c r="CS32">
        <f t="shared" si="17"/>
        <v>-0.1831744406753717</v>
      </c>
    </row>
    <row r="33" spans="1:97" x14ac:dyDescent="0.3">
      <c r="A33" s="157" t="s">
        <v>134</v>
      </c>
      <c r="B33" t="s">
        <v>522</v>
      </c>
      <c r="C33" t="s">
        <v>522</v>
      </c>
      <c r="D33" t="s">
        <v>522</v>
      </c>
      <c r="E33" t="s">
        <v>522</v>
      </c>
      <c r="F33" t="s">
        <v>522</v>
      </c>
      <c r="G33" s="46" t="s">
        <v>530</v>
      </c>
      <c r="H33" t="s">
        <v>522</v>
      </c>
      <c r="I33" t="s">
        <v>522</v>
      </c>
      <c r="J33" t="s">
        <v>522</v>
      </c>
      <c r="K33" t="s">
        <v>524</v>
      </c>
      <c r="L33" t="s">
        <v>522</v>
      </c>
      <c r="M33" t="s">
        <v>522</v>
      </c>
      <c r="N33" t="s">
        <v>522</v>
      </c>
      <c r="O33" t="s">
        <v>522</v>
      </c>
      <c r="P33" t="s">
        <v>531</v>
      </c>
      <c r="Q33" t="s">
        <v>522</v>
      </c>
      <c r="R33" t="s">
        <v>531</v>
      </c>
      <c r="S33" t="s">
        <v>530</v>
      </c>
      <c r="T33" t="s">
        <v>522</v>
      </c>
      <c r="U33" t="s">
        <v>527</v>
      </c>
      <c r="V33" t="s">
        <v>522</v>
      </c>
      <c r="W33" t="s">
        <v>522</v>
      </c>
      <c r="X33" t="s">
        <v>522</v>
      </c>
      <c r="Y33" t="s">
        <v>522</v>
      </c>
      <c r="Z33" t="s">
        <v>523</v>
      </c>
      <c r="AA33" t="s">
        <v>522</v>
      </c>
      <c r="AB33" t="s">
        <v>526</v>
      </c>
      <c r="AC33" t="s">
        <v>522</v>
      </c>
      <c r="AD33" t="s">
        <v>523</v>
      </c>
      <c r="AE33" t="s">
        <v>522</v>
      </c>
      <c r="AF33" t="s">
        <v>522</v>
      </c>
      <c r="AG33" t="s">
        <v>522</v>
      </c>
      <c r="AH33" t="s">
        <v>522</v>
      </c>
      <c r="AI33" t="s">
        <v>522</v>
      </c>
      <c r="AJ33" t="s">
        <v>522</v>
      </c>
      <c r="AK33" t="s">
        <v>522</v>
      </c>
      <c r="AL33" t="s">
        <v>522</v>
      </c>
      <c r="AM33" t="s">
        <v>522</v>
      </c>
      <c r="AN33" t="s">
        <v>522</v>
      </c>
      <c r="AO33" t="s">
        <v>522</v>
      </c>
      <c r="AP33" t="s">
        <v>522</v>
      </c>
      <c r="AQ33" t="s">
        <v>522</v>
      </c>
      <c r="AR33" t="s">
        <v>522</v>
      </c>
      <c r="AS33" t="s">
        <v>522</v>
      </c>
      <c r="AT33" t="s">
        <v>522</v>
      </c>
      <c r="AU33" t="s">
        <v>531</v>
      </c>
      <c r="AV33" t="s">
        <v>522</v>
      </c>
      <c r="AW33" t="s">
        <v>522</v>
      </c>
      <c r="AX33" t="s">
        <v>522</v>
      </c>
      <c r="AY33" t="s">
        <v>522</v>
      </c>
      <c r="AZ33" t="s">
        <v>532</v>
      </c>
      <c r="BA33" t="s">
        <v>522</v>
      </c>
      <c r="BB33" t="s">
        <v>522</v>
      </c>
      <c r="BC33" t="s">
        <v>522</v>
      </c>
      <c r="BD33" t="s">
        <v>522</v>
      </c>
      <c r="BE33" t="s">
        <v>522</v>
      </c>
      <c r="BF33" t="s">
        <v>531</v>
      </c>
      <c r="BG33" t="s">
        <v>522</v>
      </c>
      <c r="BH33" t="s">
        <v>522</v>
      </c>
      <c r="BI33" t="s">
        <v>522</v>
      </c>
      <c r="BJ33" t="s">
        <v>525</v>
      </c>
      <c r="BK33" t="s">
        <v>525</v>
      </c>
      <c r="BL33" t="s">
        <v>525</v>
      </c>
      <c r="BM33" t="s">
        <v>522</v>
      </c>
      <c r="BN33" t="s">
        <v>522</v>
      </c>
      <c r="BO33" t="s">
        <v>522</v>
      </c>
      <c r="BP33" t="s">
        <v>531</v>
      </c>
      <c r="BQ33" t="s">
        <v>522</v>
      </c>
      <c r="BR33" t="s">
        <v>522</v>
      </c>
      <c r="BS33" t="s">
        <v>522</v>
      </c>
      <c r="BT33" t="s">
        <v>527</v>
      </c>
      <c r="BU33" t="s">
        <v>522</v>
      </c>
      <c r="BV33" t="s">
        <v>522</v>
      </c>
      <c r="BW33" t="s">
        <v>527</v>
      </c>
      <c r="BX33" t="s">
        <v>527</v>
      </c>
      <c r="BY33" t="s">
        <v>522</v>
      </c>
      <c r="BZ33" t="s">
        <v>522</v>
      </c>
      <c r="CA33" t="s">
        <v>532</v>
      </c>
      <c r="CB33" t="s">
        <v>522</v>
      </c>
      <c r="CC33" t="s">
        <v>527</v>
      </c>
      <c r="CD33" t="s">
        <v>533</v>
      </c>
      <c r="CE33" t="s">
        <v>522</v>
      </c>
      <c r="CF33" t="s">
        <v>527</v>
      </c>
      <c r="CG33" t="s">
        <v>522</v>
      </c>
      <c r="CH33" t="s">
        <v>522</v>
      </c>
      <c r="CI33" t="s">
        <v>522</v>
      </c>
      <c r="CJ33" t="s">
        <v>522</v>
      </c>
      <c r="CK33" t="s">
        <v>522</v>
      </c>
      <c r="CL33" t="s">
        <v>522</v>
      </c>
      <c r="CM33" t="s">
        <v>530</v>
      </c>
      <c r="CN33" t="s">
        <v>522</v>
      </c>
      <c r="CO33" t="s">
        <v>522</v>
      </c>
      <c r="CP33" t="s">
        <v>522</v>
      </c>
      <c r="CQ33" t="s">
        <v>522</v>
      </c>
      <c r="CR33" t="s">
        <v>522</v>
      </c>
      <c r="CS33" t="s">
        <v>522</v>
      </c>
    </row>
    <row r="34" spans="1:97" x14ac:dyDescent="0.3">
      <c r="A34" t="s">
        <v>528</v>
      </c>
      <c r="B34">
        <v>0.255618681183094</v>
      </c>
      <c r="C34">
        <v>8.9096758774943094E-2</v>
      </c>
      <c r="D34">
        <v>-0.14990298041137901</v>
      </c>
      <c r="E34">
        <v>-0.28728643766502798</v>
      </c>
      <c r="F34">
        <v>0.26349815888875799</v>
      </c>
      <c r="G34" s="46">
        <v>0.68964924996370502</v>
      </c>
      <c r="H34">
        <v>-3.03389242861829E-2</v>
      </c>
      <c r="I34">
        <v>0.34112656872952601</v>
      </c>
      <c r="J34">
        <v>5.8093341149090601E-2</v>
      </c>
      <c r="K34">
        <v>-0.42581148058275597</v>
      </c>
      <c r="L34">
        <v>0.18408220849905901</v>
      </c>
      <c r="M34">
        <v>0.100846836744659</v>
      </c>
      <c r="N34">
        <v>0.13736838497404</v>
      </c>
      <c r="O34">
        <v>0.16764131847730299</v>
      </c>
      <c r="P34">
        <v>-2.34037356984232</v>
      </c>
      <c r="Q34">
        <v>0.102523065710084</v>
      </c>
      <c r="R34">
        <v>-4.3660237441547798</v>
      </c>
      <c r="S34">
        <v>0.40126773354198297</v>
      </c>
      <c r="T34">
        <v>0.62311812940562605</v>
      </c>
      <c r="U34">
        <v>-3.9790264519306802</v>
      </c>
      <c r="V34">
        <v>-0.11519701339495</v>
      </c>
      <c r="W34">
        <v>0.858531548420153</v>
      </c>
      <c r="X34">
        <v>0.63632434151876305</v>
      </c>
      <c r="Y34">
        <v>5.0279580775420699E-3</v>
      </c>
      <c r="Z34">
        <v>2.12070071648442</v>
      </c>
      <c r="AA34">
        <v>-3.65503065239592</v>
      </c>
      <c r="AB34">
        <v>0.17453292003934101</v>
      </c>
      <c r="AC34">
        <v>0.80666962758243699</v>
      </c>
      <c r="AD34">
        <v>0.57088286708881997</v>
      </c>
      <c r="AE34">
        <v>-3.4157843168329101</v>
      </c>
      <c r="AF34">
        <v>0.31401475723728101</v>
      </c>
      <c r="AG34">
        <v>0.59100542245875698</v>
      </c>
      <c r="AH34">
        <v>-0.79028404079695103</v>
      </c>
      <c r="AI34">
        <v>0.56543781383946001</v>
      </c>
      <c r="AJ34">
        <v>0.65474058213109598</v>
      </c>
      <c r="AK34">
        <v>-1.30705350444045E-2</v>
      </c>
      <c r="AL34">
        <v>-1.15080696196759</v>
      </c>
      <c r="AM34">
        <v>0.30162136566086001</v>
      </c>
      <c r="AN34">
        <v>0.70462398989341701</v>
      </c>
      <c r="AO34">
        <v>-0.61620054019911596</v>
      </c>
      <c r="AP34">
        <v>0.50400845179304699</v>
      </c>
      <c r="AQ34">
        <v>0.70937817528844005</v>
      </c>
      <c r="AR34">
        <v>-0.32606789777690798</v>
      </c>
      <c r="AS34">
        <v>-0.42592289566783997</v>
      </c>
      <c r="AT34">
        <v>-0.313000048648094</v>
      </c>
      <c r="AU34">
        <v>0.63696141094790204</v>
      </c>
      <c r="AV34">
        <v>-2.4382850831027501</v>
      </c>
      <c r="AW34">
        <v>7.3220345683502903E-3</v>
      </c>
      <c r="AX34">
        <v>0.55822257978876699</v>
      </c>
      <c r="AY34">
        <v>-0.11178710564628</v>
      </c>
      <c r="AZ34">
        <v>-0.96470809011175496</v>
      </c>
      <c r="BA34">
        <v>0.171724095408894</v>
      </c>
      <c r="BB34">
        <v>3.1202798030613401E-2</v>
      </c>
      <c r="BC34">
        <v>-9.0431549059059493E-2</v>
      </c>
      <c r="BD34">
        <v>-0.187009837829195</v>
      </c>
      <c r="BE34">
        <v>1.25553896261779</v>
      </c>
      <c r="BF34">
        <v>-3.7695167982248399</v>
      </c>
      <c r="BG34">
        <v>6.4849446037549899E-2</v>
      </c>
      <c r="BH34">
        <v>1.4019743823289099</v>
      </c>
      <c r="BI34">
        <v>-3.2161531016953501E-2</v>
      </c>
      <c r="BJ34">
        <v>-5.0979861076996302</v>
      </c>
      <c r="BK34">
        <v>-4.71264424965785</v>
      </c>
      <c r="BL34">
        <v>-6.6438561897747199</v>
      </c>
      <c r="BM34">
        <v>0.172317662449855</v>
      </c>
      <c r="BN34">
        <v>-4.9655271019193398E-2</v>
      </c>
      <c r="BO34">
        <v>-0.44983974314935898</v>
      </c>
      <c r="BP34">
        <v>-0.35407257795595398</v>
      </c>
      <c r="BQ34">
        <v>-8.6718324249888706E-2</v>
      </c>
      <c r="BR34">
        <v>-3.5972879156309001</v>
      </c>
      <c r="BS34">
        <v>0.101592615209986</v>
      </c>
      <c r="BT34">
        <v>-2.6989977439671899</v>
      </c>
      <c r="BU34">
        <v>0.113651216382944</v>
      </c>
      <c r="BV34">
        <v>6.9156991137899207E-2</v>
      </c>
      <c r="BW34">
        <v>-5.21984846008771</v>
      </c>
      <c r="BX34">
        <v>-3.042619599709</v>
      </c>
      <c r="BY34">
        <v>-9.3836687030672702E-2</v>
      </c>
      <c r="BZ34">
        <v>-0.167961732312819</v>
      </c>
      <c r="CA34">
        <v>-1.68741005657285</v>
      </c>
      <c r="CB34">
        <v>-0.52641827579437195</v>
      </c>
      <c r="CC34">
        <v>-3.7295857557002301</v>
      </c>
      <c r="CD34">
        <v>-1.12695832810048</v>
      </c>
      <c r="CE34">
        <v>-0.57814105083894995</v>
      </c>
      <c r="CF34">
        <v>-4.43504314420895</v>
      </c>
      <c r="CG34">
        <v>-4.9148866666978902E-2</v>
      </c>
      <c r="CH34">
        <v>0.28668297084911998</v>
      </c>
      <c r="CI34">
        <v>0.314038935101073</v>
      </c>
      <c r="CJ34">
        <v>-0.19374854336821801</v>
      </c>
      <c r="CK34">
        <v>-9.3043832718850999E-2</v>
      </c>
      <c r="CL34">
        <v>-1.6889951149602799E-2</v>
      </c>
      <c r="CM34">
        <v>-0.362027714398369</v>
      </c>
      <c r="CN34">
        <v>4.3455764821246301E-2</v>
      </c>
      <c r="CO34">
        <v>-0.11190799197269399</v>
      </c>
      <c r="CP34">
        <v>-5.6972548847041497E-2</v>
      </c>
      <c r="CQ34">
        <v>-6.4337390880429904E-2</v>
      </c>
      <c r="CR34">
        <v>2.3451219511021099E-2</v>
      </c>
      <c r="CS34">
        <v>4.2092316253370399E-2</v>
      </c>
    </row>
    <row r="35" spans="1:97" x14ac:dyDescent="0.3">
      <c r="A35" t="s">
        <v>529</v>
      </c>
      <c r="B35">
        <v>9.8143410455377902E-2</v>
      </c>
      <c r="C35">
        <v>9.8364513409540499E-2</v>
      </c>
      <c r="D35">
        <v>1.2411130967233799E-2</v>
      </c>
      <c r="E35">
        <v>4.1390842367493297E-2</v>
      </c>
      <c r="F35">
        <v>9.2127750808788003E-2</v>
      </c>
      <c r="G35" s="46">
        <v>6.5291243486492595E-2</v>
      </c>
      <c r="H35">
        <v>3.0262707093791499E-2</v>
      </c>
      <c r="I35">
        <v>6.7686550260864703E-2</v>
      </c>
      <c r="J35">
        <v>7.4280571362588602E-2</v>
      </c>
      <c r="K35">
        <v>6.9715612446685601E-2</v>
      </c>
      <c r="L35">
        <v>0.12742033796362401</v>
      </c>
      <c r="M35">
        <v>7.3300135648105197E-2</v>
      </c>
      <c r="N35">
        <v>6.6390508562228404E-2</v>
      </c>
      <c r="O35">
        <v>9.0188606596893803E-2</v>
      </c>
      <c r="P35">
        <v>3.7752680119943198</v>
      </c>
      <c r="Q35">
        <v>4.5072156215956803E-2</v>
      </c>
      <c r="R35">
        <v>1.4372916941072</v>
      </c>
      <c r="S35">
        <v>5.5881340491940899E-2</v>
      </c>
      <c r="T35">
        <v>8.5019702127564101E-2</v>
      </c>
      <c r="U35">
        <v>0.43723617347132498</v>
      </c>
      <c r="V35">
        <v>7.1095538904331901E-2</v>
      </c>
      <c r="W35">
        <v>6.2574646722474606E-2</v>
      </c>
      <c r="X35">
        <v>9.6338526336453498E-2</v>
      </c>
      <c r="Y35">
        <v>9.7306378348683803E-2</v>
      </c>
      <c r="Z35">
        <v>3.6816432041275202E-2</v>
      </c>
      <c r="AA35">
        <v>0.35020234885184398</v>
      </c>
      <c r="AB35">
        <v>0.17860352424076101</v>
      </c>
      <c r="AC35">
        <v>0.12183440255915</v>
      </c>
      <c r="AD35">
        <v>8.9591792755293304E-2</v>
      </c>
      <c r="AE35">
        <v>0.28820686496966103</v>
      </c>
      <c r="AF35">
        <v>5.0493120378777401E-2</v>
      </c>
      <c r="AG35">
        <v>3.9287155510112297E-2</v>
      </c>
      <c r="AH35">
        <v>9.1226716727616994E-2</v>
      </c>
      <c r="AI35">
        <v>9.4957815149008903E-2</v>
      </c>
      <c r="AJ35">
        <v>1.3995895891416601E-3</v>
      </c>
      <c r="AK35">
        <v>9.2794332603683194E-2</v>
      </c>
      <c r="AL35">
        <v>0.21057201675492701</v>
      </c>
      <c r="AM35">
        <v>6.4106698894254605E-2</v>
      </c>
      <c r="AN35">
        <v>6.02463325653926E-2</v>
      </c>
      <c r="AO35">
        <v>0.12347289896755501</v>
      </c>
      <c r="AP35">
        <v>6.1334773573707001E-2</v>
      </c>
      <c r="AQ35">
        <v>4.6445066484976899E-2</v>
      </c>
      <c r="AR35">
        <v>8.6327465610722298E-2</v>
      </c>
      <c r="AS35">
        <v>9.0457843851174502E-2</v>
      </c>
      <c r="AT35">
        <v>0.15193385932398201</v>
      </c>
      <c r="AU35">
        <v>0.26782534318803902</v>
      </c>
      <c r="AV35">
        <v>0.79913517160126302</v>
      </c>
      <c r="AW35">
        <v>8.8067235735101904E-2</v>
      </c>
      <c r="AX35">
        <v>6.08402631583553E-2</v>
      </c>
      <c r="AY35">
        <v>7.7893362980689995E-2</v>
      </c>
      <c r="AZ35">
        <v>0.32377813854663201</v>
      </c>
      <c r="BA35">
        <v>7.2085652571911907E-2</v>
      </c>
      <c r="BB35">
        <v>6.9833457380678199E-2</v>
      </c>
      <c r="BC35">
        <v>5.3184857583034699E-2</v>
      </c>
      <c r="BD35">
        <v>9.3755405862840299E-2</v>
      </c>
      <c r="BE35">
        <v>4.4763402825667202E-2</v>
      </c>
      <c r="BF35">
        <v>1.5530911669345999</v>
      </c>
      <c r="BG35">
        <v>4.6198578183004199E-2</v>
      </c>
      <c r="BH35">
        <v>4.9598277895771002E-2</v>
      </c>
      <c r="BI35">
        <v>8.2145400162991503E-2</v>
      </c>
      <c r="BJ35">
        <v>1.83674159603892</v>
      </c>
      <c r="BK35">
        <v>1.8507326118082399</v>
      </c>
      <c r="BL35">
        <v>0</v>
      </c>
      <c r="BM35">
        <v>5.0858998554145003E-2</v>
      </c>
      <c r="BN35">
        <v>0.18273467757932699</v>
      </c>
      <c r="BO35">
        <v>0.14588492502306399</v>
      </c>
      <c r="BP35">
        <v>0.20130168842301399</v>
      </c>
      <c r="BQ35">
        <v>5.3818807760562196E-3</v>
      </c>
      <c r="BR35">
        <v>0.27729403166260802</v>
      </c>
      <c r="BS35">
        <v>0.109632193667575</v>
      </c>
      <c r="BT35">
        <v>0</v>
      </c>
      <c r="BU35">
        <v>0.16652022372796399</v>
      </c>
      <c r="BV35">
        <v>5.7836371488588501E-2</v>
      </c>
      <c r="BW35">
        <v>1.2349715755980499</v>
      </c>
      <c r="BX35">
        <v>1.2041463531608601</v>
      </c>
      <c r="BY35">
        <v>9.3795433649622395E-2</v>
      </c>
      <c r="BZ35">
        <v>7.9900736398905894E-2</v>
      </c>
      <c r="CA35">
        <v>0.172718940328103</v>
      </c>
      <c r="CB35">
        <v>9.6983684425163794E-2</v>
      </c>
      <c r="CC35">
        <v>0.75036829386228099</v>
      </c>
      <c r="CD35">
        <v>0.122559991052008</v>
      </c>
      <c r="CE35">
        <v>0.28448400109164301</v>
      </c>
      <c r="CF35">
        <v>3.8257764193408699</v>
      </c>
      <c r="CG35">
        <v>0.16349751190614301</v>
      </c>
      <c r="CH35">
        <v>0.13494215754743</v>
      </c>
      <c r="CI35">
        <v>6.4313562830144402E-2</v>
      </c>
      <c r="CJ35">
        <v>6.9380963231649703E-2</v>
      </c>
      <c r="CK35">
        <v>9.9079133961930702E-2</v>
      </c>
      <c r="CL35">
        <v>7.8456247343890395E-2</v>
      </c>
      <c r="CM35">
        <v>0.99467209985544802</v>
      </c>
      <c r="CN35">
        <v>6.7664789694078506E-2</v>
      </c>
      <c r="CO35">
        <v>8.1030456672116502E-2</v>
      </c>
      <c r="CP35">
        <v>5.0270299750028599E-2</v>
      </c>
      <c r="CQ35">
        <v>4.2982377999292803E-2</v>
      </c>
      <c r="CR35">
        <v>0.10855927911793301</v>
      </c>
      <c r="CS35">
        <v>0.12776073227399401</v>
      </c>
    </row>
    <row r="36" spans="1:97" s="6" customFormat="1" x14ac:dyDescent="0.3">
      <c r="A36" s="197" t="s">
        <v>542</v>
      </c>
      <c r="B36" s="6">
        <f>ABS(IF(B34&gt;0,B34-0.675*B35,B34+0.675*B35))</f>
        <v>0.1893718791257139</v>
      </c>
      <c r="C36" s="6">
        <f t="shared" ref="C36:BN36" si="18">ABS(IF(C34&gt;0,C34-0.675*C35,C34+0.675*C35))</f>
        <v>2.2700712223503255E-2</v>
      </c>
      <c r="D36" s="6">
        <f t="shared" si="18"/>
        <v>0.14152546700849619</v>
      </c>
      <c r="E36" s="6">
        <f t="shared" si="18"/>
        <v>0.25934761906697001</v>
      </c>
      <c r="F36" s="6">
        <f t="shared" si="18"/>
        <v>0.20131192709282608</v>
      </c>
      <c r="G36" s="6">
        <f t="shared" si="18"/>
        <v>0.64557766061032251</v>
      </c>
      <c r="H36" s="6">
        <f t="shared" si="18"/>
        <v>9.9115969978736361E-3</v>
      </c>
      <c r="I36" s="6">
        <f t="shared" si="18"/>
        <v>0.29543814730344231</v>
      </c>
      <c r="J36" s="6">
        <f t="shared" si="18"/>
        <v>7.9539554793432929E-3</v>
      </c>
      <c r="K36" s="6">
        <f t="shared" si="18"/>
        <v>0.37875344218124318</v>
      </c>
      <c r="L36" s="6">
        <f t="shared" si="18"/>
        <v>9.8073480373612798E-2</v>
      </c>
      <c r="M36" s="6">
        <f t="shared" si="18"/>
        <v>5.1369245182187988E-2</v>
      </c>
      <c r="N36" s="6">
        <f t="shared" si="18"/>
        <v>9.2554791694535815E-2</v>
      </c>
      <c r="O36" s="6">
        <f t="shared" si="18"/>
        <v>0.10676400902439967</v>
      </c>
      <c r="P36" s="6">
        <f t="shared" si="18"/>
        <v>0.20793233825384583</v>
      </c>
      <c r="Q36" s="6">
        <f t="shared" si="18"/>
        <v>7.2099360264313156E-2</v>
      </c>
      <c r="R36" s="6">
        <f t="shared" si="18"/>
        <v>3.3958518506324196</v>
      </c>
      <c r="S36" s="6">
        <f t="shared" si="18"/>
        <v>0.36354782870992286</v>
      </c>
      <c r="T36" s="6">
        <f t="shared" si="18"/>
        <v>0.5657298304695203</v>
      </c>
      <c r="U36" s="6">
        <f t="shared" si="18"/>
        <v>3.6838920348375357</v>
      </c>
      <c r="V36" s="6">
        <f t="shared" si="18"/>
        <v>6.7207524634525978E-2</v>
      </c>
      <c r="W36" s="6">
        <f t="shared" si="18"/>
        <v>0.81629366188248265</v>
      </c>
      <c r="X36" s="6">
        <f t="shared" si="18"/>
        <v>0.57129583624165692</v>
      </c>
      <c r="Y36" s="6">
        <f t="shared" si="18"/>
        <v>6.0653847307819503E-2</v>
      </c>
      <c r="Z36" s="6">
        <f t="shared" si="18"/>
        <v>2.0958496248565592</v>
      </c>
      <c r="AA36" s="6">
        <f t="shared" si="18"/>
        <v>3.4186440669209253</v>
      </c>
      <c r="AB36" s="6">
        <f t="shared" si="18"/>
        <v>5.3975541176827319E-2</v>
      </c>
      <c r="AC36" s="6">
        <f t="shared" si="18"/>
        <v>0.72443140585501076</v>
      </c>
      <c r="AD36" s="6">
        <f t="shared" si="18"/>
        <v>0.51040840697899703</v>
      </c>
      <c r="AE36" s="6">
        <f t="shared" si="18"/>
        <v>3.221244682978389</v>
      </c>
      <c r="AF36" s="6">
        <f t="shared" si="18"/>
        <v>0.27993190098160625</v>
      </c>
      <c r="AG36" s="6">
        <f t="shared" si="18"/>
        <v>0.56448659248943123</v>
      </c>
      <c r="AH36" s="6">
        <f t="shared" si="18"/>
        <v>0.72870600700580956</v>
      </c>
      <c r="AI36" s="6">
        <f t="shared" si="18"/>
        <v>0.50134128861387905</v>
      </c>
      <c r="AJ36" s="6">
        <f t="shared" si="18"/>
        <v>0.65379585915842531</v>
      </c>
      <c r="AK36" s="6">
        <f t="shared" si="18"/>
        <v>4.9565639463081651E-2</v>
      </c>
      <c r="AL36" s="6">
        <f t="shared" si="18"/>
        <v>1.0086708506580142</v>
      </c>
      <c r="AM36" s="6">
        <f t="shared" si="18"/>
        <v>0.25834934390723813</v>
      </c>
      <c r="AN36" s="6">
        <f t="shared" si="18"/>
        <v>0.66395771541177706</v>
      </c>
      <c r="AO36" s="6">
        <f t="shared" si="18"/>
        <v>0.53285633339601635</v>
      </c>
      <c r="AP36" s="6">
        <f t="shared" si="18"/>
        <v>0.46260747963079474</v>
      </c>
      <c r="AQ36" s="6">
        <f t="shared" si="18"/>
        <v>0.67802775541108062</v>
      </c>
      <c r="AR36" s="6">
        <f t="shared" si="18"/>
        <v>0.26779685848967044</v>
      </c>
      <c r="AS36" s="6">
        <f t="shared" si="18"/>
        <v>0.36486385106829716</v>
      </c>
      <c r="AT36" s="6">
        <f t="shared" si="18"/>
        <v>0.21044469360440615</v>
      </c>
      <c r="AU36" s="6">
        <f t="shared" si="18"/>
        <v>0.4561793042959757</v>
      </c>
      <c r="AV36" s="6">
        <f t="shared" si="18"/>
        <v>1.8988688422718973</v>
      </c>
      <c r="AW36" s="6">
        <f t="shared" si="18"/>
        <v>5.21233495528435E-2</v>
      </c>
      <c r="AX36" s="6">
        <f t="shared" si="18"/>
        <v>0.51715540215687716</v>
      </c>
      <c r="AY36" s="6">
        <f t="shared" si="18"/>
        <v>5.9209085634314249E-2</v>
      </c>
      <c r="AZ36" s="6">
        <f t="shared" si="18"/>
        <v>0.74615784659277828</v>
      </c>
      <c r="BA36" s="6">
        <f t="shared" si="18"/>
        <v>0.12306627992285346</v>
      </c>
      <c r="BB36" s="6">
        <f t="shared" si="18"/>
        <v>1.5934785701344389E-2</v>
      </c>
      <c r="BC36" s="6">
        <f t="shared" si="18"/>
        <v>5.4531770190511072E-2</v>
      </c>
      <c r="BD36" s="6">
        <f t="shared" si="18"/>
        <v>0.1237249388717778</v>
      </c>
      <c r="BE36" s="6">
        <f t="shared" si="18"/>
        <v>1.2253236657104647</v>
      </c>
      <c r="BF36" s="6">
        <f t="shared" si="18"/>
        <v>2.721180260543985</v>
      </c>
      <c r="BG36" s="6">
        <f t="shared" si="18"/>
        <v>3.3665405764022063E-2</v>
      </c>
      <c r="BH36" s="6">
        <f t="shared" si="18"/>
        <v>1.3684955447492646</v>
      </c>
      <c r="BI36" s="6">
        <f t="shared" si="18"/>
        <v>2.3286614093065768E-2</v>
      </c>
      <c r="BJ36" s="6">
        <f t="shared" si="18"/>
        <v>3.8581855303733592</v>
      </c>
      <c r="BK36" s="6">
        <f t="shared" si="18"/>
        <v>3.463399736687288</v>
      </c>
      <c r="BL36" s="6">
        <f t="shared" si="18"/>
        <v>6.6438561897747199</v>
      </c>
      <c r="BM36" s="6">
        <f t="shared" si="18"/>
        <v>0.13798783842580711</v>
      </c>
      <c r="BN36" s="6">
        <f t="shared" si="18"/>
        <v>7.3690636346852328E-2</v>
      </c>
      <c r="BO36" s="6">
        <f t="shared" ref="BO36:CS36" si="19">ABS(IF(BO34&gt;0,BO34-0.675*BO35,BO34+0.675*BO35))</f>
        <v>0.35136741875879079</v>
      </c>
      <c r="BP36" s="6">
        <f t="shared" si="19"/>
        <v>0.21819393827041952</v>
      </c>
      <c r="BQ36" s="6">
        <f t="shared" si="19"/>
        <v>8.3085554726050753E-2</v>
      </c>
      <c r="BR36" s="6">
        <f t="shared" si="19"/>
        <v>3.4101144442586397</v>
      </c>
      <c r="BS36" s="6">
        <f t="shared" si="19"/>
        <v>2.7590884484372871E-2</v>
      </c>
      <c r="BT36" s="6">
        <f t="shared" si="19"/>
        <v>2.6989977439671899</v>
      </c>
      <c r="BU36" s="6">
        <f t="shared" si="19"/>
        <v>1.2500653665682981E-3</v>
      </c>
      <c r="BV36" s="6">
        <f t="shared" si="19"/>
        <v>3.0117440383101969E-2</v>
      </c>
      <c r="BW36" s="6">
        <f t="shared" si="19"/>
        <v>4.3862426465590261</v>
      </c>
      <c r="BX36" s="6">
        <f t="shared" si="19"/>
        <v>2.2298208113254194</v>
      </c>
      <c r="BY36" s="6">
        <f t="shared" si="19"/>
        <v>3.0524769317177583E-2</v>
      </c>
      <c r="BZ36" s="6">
        <f t="shared" si="19"/>
        <v>0.11402873524355751</v>
      </c>
      <c r="CA36" s="6">
        <f t="shared" si="19"/>
        <v>1.5708247718513806</v>
      </c>
      <c r="CB36" s="6">
        <f t="shared" si="19"/>
        <v>0.46095428880738637</v>
      </c>
      <c r="CC36" s="6">
        <f t="shared" si="19"/>
        <v>3.2230871573431905</v>
      </c>
      <c r="CD36" s="6">
        <f t="shared" si="19"/>
        <v>1.0442303341403747</v>
      </c>
      <c r="CE36" s="6">
        <f t="shared" si="19"/>
        <v>0.38611435010209094</v>
      </c>
      <c r="CF36" s="6">
        <f t="shared" si="19"/>
        <v>1.8526440611538626</v>
      </c>
      <c r="CG36" s="6">
        <f t="shared" si="19"/>
        <v>6.1211953869667629E-2</v>
      </c>
      <c r="CH36" s="6">
        <f t="shared" si="19"/>
        <v>0.1955970145046047</v>
      </c>
      <c r="CI36" s="6">
        <f t="shared" si="19"/>
        <v>0.27062728019072552</v>
      </c>
      <c r="CJ36" s="6">
        <f t="shared" si="19"/>
        <v>0.14691639318685445</v>
      </c>
      <c r="CK36" s="6">
        <f t="shared" si="19"/>
        <v>2.6165417294547771E-2</v>
      </c>
      <c r="CL36" s="6">
        <f t="shared" si="19"/>
        <v>3.6068015807523224E-2</v>
      </c>
      <c r="CM36" s="6">
        <f t="shared" si="19"/>
        <v>0.3093759530040584</v>
      </c>
      <c r="CN36" s="6">
        <f t="shared" si="19"/>
        <v>2.2179682222566929E-3</v>
      </c>
      <c r="CO36" s="6">
        <f t="shared" si="19"/>
        <v>5.7212433719015347E-2</v>
      </c>
      <c r="CP36" s="6">
        <f t="shared" si="19"/>
        <v>2.3040096515772192E-2</v>
      </c>
      <c r="CQ36" s="6">
        <f t="shared" si="19"/>
        <v>3.5324285730907262E-2</v>
      </c>
      <c r="CR36" s="6">
        <f t="shared" si="19"/>
        <v>4.9826293893583687E-2</v>
      </c>
      <c r="CS36" s="6">
        <f t="shared" si="19"/>
        <v>4.414617803157557E-2</v>
      </c>
    </row>
    <row r="37" spans="1:97" x14ac:dyDescent="0.3">
      <c r="A37" t="s">
        <v>543</v>
      </c>
      <c r="B37">
        <f t="shared" ref="B37:BM37" si="20">ABS(IF(B34&gt;0,B34-B35,B34+B35))</f>
        <v>0.15747527072771611</v>
      </c>
      <c r="C37">
        <f t="shared" si="20"/>
        <v>9.2677546345974054E-3</v>
      </c>
      <c r="D37">
        <f t="shared" si="20"/>
        <v>0.13749184944414522</v>
      </c>
      <c r="E37">
        <f t="shared" si="20"/>
        <v>0.24589559529753469</v>
      </c>
      <c r="F37">
        <f t="shared" si="20"/>
        <v>0.17137040807997</v>
      </c>
      <c r="G37" s="46">
        <f t="shared" si="20"/>
        <v>0.6243580064772124</v>
      </c>
      <c r="H37">
        <f t="shared" si="20"/>
        <v>7.6217192391401373E-5</v>
      </c>
      <c r="I37">
        <f t="shared" si="20"/>
        <v>0.27344001846866128</v>
      </c>
      <c r="J37">
        <f t="shared" si="20"/>
        <v>1.6187230213498001E-2</v>
      </c>
      <c r="K37">
        <f t="shared" si="20"/>
        <v>0.35609586813607036</v>
      </c>
      <c r="L37">
        <f t="shared" si="20"/>
        <v>5.6661870535435005E-2</v>
      </c>
      <c r="M37">
        <f t="shared" si="20"/>
        <v>2.75467010965538E-2</v>
      </c>
      <c r="N37">
        <f t="shared" si="20"/>
        <v>7.0977876411811594E-2</v>
      </c>
      <c r="O37">
        <f t="shared" si="20"/>
        <v>7.7452711880409184E-2</v>
      </c>
      <c r="P37">
        <f t="shared" si="20"/>
        <v>1.4348944421519998</v>
      </c>
      <c r="Q37">
        <f t="shared" si="20"/>
        <v>5.7450909494127199E-2</v>
      </c>
      <c r="R37">
        <f t="shared" si="20"/>
        <v>2.9287320500475795</v>
      </c>
      <c r="S37">
        <f t="shared" si="20"/>
        <v>0.3453863930500421</v>
      </c>
      <c r="T37" s="14">
        <f t="shared" si="20"/>
        <v>0.53809842727806201</v>
      </c>
      <c r="U37">
        <f t="shared" si="20"/>
        <v>3.5417902784593553</v>
      </c>
      <c r="V37">
        <f t="shared" si="20"/>
        <v>4.4101474490618103E-2</v>
      </c>
      <c r="W37">
        <f t="shared" si="20"/>
        <v>0.79595690169767841</v>
      </c>
      <c r="X37" s="14">
        <f t="shared" si="20"/>
        <v>0.53998581518230959</v>
      </c>
      <c r="Y37">
        <f t="shared" si="20"/>
        <v>9.2278420271141734E-2</v>
      </c>
      <c r="Z37">
        <f t="shared" si="20"/>
        <v>2.0838842844431449</v>
      </c>
      <c r="AA37">
        <f t="shared" si="20"/>
        <v>3.3048283035440758</v>
      </c>
      <c r="AB37">
        <f t="shared" si="20"/>
        <v>4.0706042014199972E-3</v>
      </c>
      <c r="AC37">
        <f t="shared" si="20"/>
        <v>0.68483522502328698</v>
      </c>
      <c r="AD37">
        <f t="shared" si="20"/>
        <v>0.48129107433352669</v>
      </c>
      <c r="AE37">
        <f t="shared" si="20"/>
        <v>3.1275774518632491</v>
      </c>
      <c r="AF37">
        <f t="shared" si="20"/>
        <v>0.26352163685850361</v>
      </c>
      <c r="AG37" s="199">
        <f t="shared" si="20"/>
        <v>0.55171826694864468</v>
      </c>
      <c r="AH37">
        <f t="shared" si="20"/>
        <v>0.69905732406933407</v>
      </c>
      <c r="AI37">
        <f t="shared" si="20"/>
        <v>0.4704799986904511</v>
      </c>
      <c r="AJ37">
        <f t="shared" si="20"/>
        <v>0.65334099254195432</v>
      </c>
      <c r="AK37">
        <f t="shared" si="20"/>
        <v>7.9723797559278692E-2</v>
      </c>
      <c r="AL37">
        <f t="shared" si="20"/>
        <v>0.94023494521266304</v>
      </c>
      <c r="AM37">
        <f t="shared" si="20"/>
        <v>0.2375146667666054</v>
      </c>
      <c r="AN37">
        <f t="shared" si="20"/>
        <v>0.64437765732802443</v>
      </c>
      <c r="AO37">
        <f t="shared" si="20"/>
        <v>0.49272764123156099</v>
      </c>
      <c r="AP37">
        <f t="shared" si="20"/>
        <v>0.44267367821934001</v>
      </c>
      <c r="AQ37">
        <f t="shared" si="20"/>
        <v>0.66293310880346312</v>
      </c>
      <c r="AR37">
        <f t="shared" si="20"/>
        <v>0.23974043216618568</v>
      </c>
      <c r="AS37">
        <f t="shared" si="20"/>
        <v>0.33546505181666547</v>
      </c>
      <c r="AT37">
        <f t="shared" si="20"/>
        <v>0.16106618932411199</v>
      </c>
      <c r="AU37">
        <f t="shared" si="20"/>
        <v>0.36913606775986302</v>
      </c>
      <c r="AV37">
        <f t="shared" si="20"/>
        <v>1.6391499115014869</v>
      </c>
      <c r="AW37">
        <f t="shared" si="20"/>
        <v>8.0745201166751615E-2</v>
      </c>
      <c r="AX37">
        <f t="shared" si="20"/>
        <v>0.49738231663041171</v>
      </c>
      <c r="AY37">
        <f t="shared" si="20"/>
        <v>3.3893742665590004E-2</v>
      </c>
      <c r="AZ37">
        <f t="shared" si="20"/>
        <v>0.640929951565123</v>
      </c>
      <c r="BA37">
        <f t="shared" si="20"/>
        <v>9.9638442836982088E-2</v>
      </c>
      <c r="BB37">
        <f t="shared" si="20"/>
        <v>3.8630659350064794E-2</v>
      </c>
      <c r="BC37">
        <f t="shared" si="20"/>
        <v>3.7246691476024794E-2</v>
      </c>
      <c r="BD37">
        <f t="shared" si="20"/>
        <v>9.3254431966354703E-2</v>
      </c>
      <c r="BE37">
        <f t="shared" si="20"/>
        <v>1.2107755597921228</v>
      </c>
      <c r="BF37">
        <f t="shared" si="20"/>
        <v>2.2164256312902397</v>
      </c>
      <c r="BG37">
        <f t="shared" si="20"/>
        <v>1.86508678545457E-2</v>
      </c>
      <c r="BH37">
        <f t="shared" si="20"/>
        <v>1.3523761044331388</v>
      </c>
      <c r="BI37">
        <f t="shared" si="20"/>
        <v>4.9983869146038001E-2</v>
      </c>
      <c r="BJ37">
        <f t="shared" si="20"/>
        <v>3.2612445116607103</v>
      </c>
      <c r="BK37">
        <f t="shared" si="20"/>
        <v>2.8619116378496101</v>
      </c>
      <c r="BL37">
        <f t="shared" si="20"/>
        <v>6.6438561897747199</v>
      </c>
      <c r="BM37">
        <f t="shared" si="20"/>
        <v>0.12145866389571</v>
      </c>
      <c r="BN37">
        <f t="shared" ref="BN37:CS37" si="21">ABS(IF(BN34&gt;0,BN34-BN35,BN34+BN35))</f>
        <v>0.13307940656013359</v>
      </c>
      <c r="BO37">
        <f t="shared" si="21"/>
        <v>0.30395481812629499</v>
      </c>
      <c r="BP37">
        <f t="shared" si="21"/>
        <v>0.15277088953293999</v>
      </c>
      <c r="BQ37">
        <f t="shared" si="21"/>
        <v>8.1336443473832482E-2</v>
      </c>
      <c r="BR37">
        <f t="shared" si="21"/>
        <v>3.3199938839682921</v>
      </c>
      <c r="BS37">
        <f t="shared" si="21"/>
        <v>8.039578457589E-3</v>
      </c>
      <c r="BT37">
        <f t="shared" si="21"/>
        <v>2.6989977439671899</v>
      </c>
      <c r="BU37">
        <f t="shared" si="21"/>
        <v>5.2869007345019994E-2</v>
      </c>
      <c r="BV37">
        <f t="shared" si="21"/>
        <v>1.1320619649310706E-2</v>
      </c>
      <c r="BW37">
        <f t="shared" si="21"/>
        <v>3.98487688448966</v>
      </c>
      <c r="BX37">
        <f t="shared" si="21"/>
        <v>1.8384732465481399</v>
      </c>
      <c r="BY37">
        <f t="shared" si="21"/>
        <v>4.1253381050307403E-5</v>
      </c>
      <c r="BZ37">
        <f t="shared" si="21"/>
        <v>8.8060995913913101E-2</v>
      </c>
      <c r="CA37">
        <f t="shared" si="21"/>
        <v>1.5146911162447469</v>
      </c>
      <c r="CB37">
        <f t="shared" si="21"/>
        <v>0.42943459136920814</v>
      </c>
      <c r="CC37">
        <f t="shared" si="21"/>
        <v>2.979217461837949</v>
      </c>
      <c r="CD37">
        <f t="shared" si="21"/>
        <v>1.0043983370484719</v>
      </c>
      <c r="CE37">
        <f t="shared" si="21"/>
        <v>0.29365704974730694</v>
      </c>
      <c r="CF37">
        <f t="shared" si="21"/>
        <v>0.60926672486808009</v>
      </c>
      <c r="CG37">
        <f t="shared" si="21"/>
        <v>0.1143486452391641</v>
      </c>
      <c r="CH37">
        <f t="shared" si="21"/>
        <v>0.15174081330168998</v>
      </c>
      <c r="CI37">
        <f t="shared" si="21"/>
        <v>0.24972537227092861</v>
      </c>
      <c r="CJ37">
        <f t="shared" si="21"/>
        <v>0.1243675801365683</v>
      </c>
      <c r="CK37">
        <f t="shared" si="21"/>
        <v>6.0353012430797021E-3</v>
      </c>
      <c r="CL37">
        <f t="shared" si="21"/>
        <v>6.1566296194287592E-2</v>
      </c>
      <c r="CM37">
        <f t="shared" si="21"/>
        <v>0.63264438545707902</v>
      </c>
      <c r="CN37">
        <f t="shared" si="21"/>
        <v>2.4209024872832205E-2</v>
      </c>
      <c r="CO37">
        <f t="shared" si="21"/>
        <v>3.0877535300577491E-2</v>
      </c>
      <c r="CP37">
        <f t="shared" si="21"/>
        <v>6.7022490970128981E-3</v>
      </c>
      <c r="CQ37">
        <f t="shared" si="21"/>
        <v>2.13550128811371E-2</v>
      </c>
      <c r="CR37">
        <f t="shared" si="21"/>
        <v>8.5108059606911909E-2</v>
      </c>
      <c r="CS37">
        <f t="shared" si="21"/>
        <v>8.5668416020623611E-2</v>
      </c>
    </row>
    <row r="38" spans="1:97" x14ac:dyDescent="0.3">
      <c r="A38" t="s">
        <v>544</v>
      </c>
      <c r="B38">
        <f t="shared" ref="B38:BM38" si="22">IF(B34&gt;0,B34-B35,B34+B35)</f>
        <v>0.15747527072771611</v>
      </c>
      <c r="C38">
        <f t="shared" si="22"/>
        <v>-9.2677546345974054E-3</v>
      </c>
      <c r="D38">
        <f t="shared" si="22"/>
        <v>-0.13749184944414522</v>
      </c>
      <c r="E38">
        <f t="shared" si="22"/>
        <v>-0.24589559529753469</v>
      </c>
      <c r="F38">
        <f t="shared" si="22"/>
        <v>0.17137040807997</v>
      </c>
      <c r="G38" s="46">
        <f t="shared" si="22"/>
        <v>0.6243580064772124</v>
      </c>
      <c r="H38">
        <f t="shared" si="22"/>
        <v>-7.6217192391401373E-5</v>
      </c>
      <c r="I38">
        <f t="shared" si="22"/>
        <v>0.27344001846866128</v>
      </c>
      <c r="J38">
        <f t="shared" si="22"/>
        <v>-1.6187230213498001E-2</v>
      </c>
      <c r="K38">
        <f t="shared" si="22"/>
        <v>-0.35609586813607036</v>
      </c>
      <c r="L38">
        <f t="shared" si="22"/>
        <v>5.6661870535435005E-2</v>
      </c>
      <c r="M38">
        <f t="shared" si="22"/>
        <v>2.75467010965538E-2</v>
      </c>
      <c r="N38">
        <f t="shared" si="22"/>
        <v>7.0977876411811594E-2</v>
      </c>
      <c r="O38">
        <f t="shared" si="22"/>
        <v>7.7452711880409184E-2</v>
      </c>
      <c r="P38">
        <f t="shared" si="22"/>
        <v>1.4348944421519998</v>
      </c>
      <c r="Q38">
        <f t="shared" si="22"/>
        <v>5.7450909494127199E-2</v>
      </c>
      <c r="R38">
        <f t="shared" si="22"/>
        <v>-2.9287320500475795</v>
      </c>
      <c r="S38">
        <f t="shared" si="22"/>
        <v>0.3453863930500421</v>
      </c>
      <c r="T38" s="14">
        <f t="shared" si="22"/>
        <v>0.53809842727806201</v>
      </c>
      <c r="U38">
        <f t="shared" si="22"/>
        <v>-3.5417902784593553</v>
      </c>
      <c r="V38">
        <f t="shared" si="22"/>
        <v>-4.4101474490618103E-2</v>
      </c>
      <c r="W38">
        <f t="shared" si="22"/>
        <v>0.79595690169767841</v>
      </c>
      <c r="X38" s="14">
        <f t="shared" si="22"/>
        <v>0.53998581518230959</v>
      </c>
      <c r="Y38">
        <f t="shared" si="22"/>
        <v>-9.2278420271141734E-2</v>
      </c>
      <c r="Z38">
        <f t="shared" si="22"/>
        <v>2.0838842844431449</v>
      </c>
      <c r="AA38">
        <f t="shared" si="22"/>
        <v>-3.3048283035440758</v>
      </c>
      <c r="AB38">
        <f t="shared" si="22"/>
        <v>-4.0706042014199972E-3</v>
      </c>
      <c r="AC38">
        <f t="shared" si="22"/>
        <v>0.68483522502328698</v>
      </c>
      <c r="AD38">
        <f t="shared" si="22"/>
        <v>0.48129107433352669</v>
      </c>
      <c r="AE38">
        <f t="shared" si="22"/>
        <v>-3.1275774518632491</v>
      </c>
      <c r="AF38">
        <f t="shared" si="22"/>
        <v>0.26352163685850361</v>
      </c>
      <c r="AG38" s="199">
        <f t="shared" si="22"/>
        <v>0.55171826694864468</v>
      </c>
      <c r="AH38">
        <f t="shared" si="22"/>
        <v>-0.69905732406933407</v>
      </c>
      <c r="AI38">
        <f t="shared" si="22"/>
        <v>0.4704799986904511</v>
      </c>
      <c r="AJ38">
        <f t="shared" si="22"/>
        <v>0.65334099254195432</v>
      </c>
      <c r="AK38">
        <f t="shared" si="22"/>
        <v>7.9723797559278692E-2</v>
      </c>
      <c r="AL38">
        <f t="shared" si="22"/>
        <v>-0.94023494521266304</v>
      </c>
      <c r="AM38">
        <f t="shared" si="22"/>
        <v>0.2375146667666054</v>
      </c>
      <c r="AN38">
        <f t="shared" si="22"/>
        <v>0.64437765732802443</v>
      </c>
      <c r="AO38">
        <f t="shared" si="22"/>
        <v>-0.49272764123156099</v>
      </c>
      <c r="AP38">
        <f t="shared" si="22"/>
        <v>0.44267367821934001</v>
      </c>
      <c r="AQ38">
        <f t="shared" si="22"/>
        <v>0.66293310880346312</v>
      </c>
      <c r="AR38">
        <f t="shared" si="22"/>
        <v>-0.23974043216618568</v>
      </c>
      <c r="AS38">
        <f t="shared" si="22"/>
        <v>-0.33546505181666547</v>
      </c>
      <c r="AT38">
        <f t="shared" si="22"/>
        <v>-0.16106618932411199</v>
      </c>
      <c r="AU38">
        <f t="shared" si="22"/>
        <v>0.36913606775986302</v>
      </c>
      <c r="AV38">
        <f t="shared" si="22"/>
        <v>-1.6391499115014869</v>
      </c>
      <c r="AW38">
        <f t="shared" si="22"/>
        <v>-8.0745201166751615E-2</v>
      </c>
      <c r="AX38">
        <f t="shared" si="22"/>
        <v>0.49738231663041171</v>
      </c>
      <c r="AY38">
        <f t="shared" si="22"/>
        <v>-3.3893742665590004E-2</v>
      </c>
      <c r="AZ38">
        <f t="shared" si="22"/>
        <v>-0.640929951565123</v>
      </c>
      <c r="BA38">
        <f t="shared" si="22"/>
        <v>9.9638442836982088E-2</v>
      </c>
      <c r="BB38">
        <f t="shared" si="22"/>
        <v>-3.8630659350064794E-2</v>
      </c>
      <c r="BC38">
        <f t="shared" si="22"/>
        <v>-3.7246691476024794E-2</v>
      </c>
      <c r="BD38">
        <f t="shared" si="22"/>
        <v>-9.3254431966354703E-2</v>
      </c>
      <c r="BE38">
        <f t="shared" si="22"/>
        <v>1.2107755597921228</v>
      </c>
      <c r="BF38">
        <f t="shared" si="22"/>
        <v>-2.2164256312902397</v>
      </c>
      <c r="BG38">
        <f t="shared" si="22"/>
        <v>1.86508678545457E-2</v>
      </c>
      <c r="BH38">
        <f t="shared" si="22"/>
        <v>1.3523761044331388</v>
      </c>
      <c r="BI38">
        <f t="shared" si="22"/>
        <v>4.9983869146038001E-2</v>
      </c>
      <c r="BJ38">
        <f t="shared" si="22"/>
        <v>-3.2612445116607103</v>
      </c>
      <c r="BK38">
        <f t="shared" si="22"/>
        <v>-2.8619116378496101</v>
      </c>
      <c r="BL38">
        <f t="shared" si="22"/>
        <v>-6.6438561897747199</v>
      </c>
      <c r="BM38">
        <f t="shared" si="22"/>
        <v>0.12145866389571</v>
      </c>
      <c r="BN38">
        <f t="shared" ref="BN38:CS38" si="23">IF(BN34&gt;0,BN34-BN35,BN34+BN35)</f>
        <v>0.13307940656013359</v>
      </c>
      <c r="BO38">
        <f t="shared" si="23"/>
        <v>-0.30395481812629499</v>
      </c>
      <c r="BP38">
        <f t="shared" si="23"/>
        <v>-0.15277088953293999</v>
      </c>
      <c r="BQ38">
        <f t="shared" si="23"/>
        <v>-8.1336443473832482E-2</v>
      </c>
      <c r="BR38">
        <f t="shared" si="23"/>
        <v>-3.3199938839682921</v>
      </c>
      <c r="BS38">
        <f t="shared" si="23"/>
        <v>-8.039578457589E-3</v>
      </c>
      <c r="BT38">
        <f t="shared" si="23"/>
        <v>-2.6989977439671899</v>
      </c>
      <c r="BU38">
        <f t="shared" si="23"/>
        <v>-5.2869007345019994E-2</v>
      </c>
      <c r="BV38">
        <f t="shared" si="23"/>
        <v>1.1320619649310706E-2</v>
      </c>
      <c r="BW38">
        <f t="shared" si="23"/>
        <v>-3.98487688448966</v>
      </c>
      <c r="BX38">
        <f t="shared" si="23"/>
        <v>-1.8384732465481399</v>
      </c>
      <c r="BY38">
        <f t="shared" si="23"/>
        <v>-4.1253381050307403E-5</v>
      </c>
      <c r="BZ38">
        <f t="shared" si="23"/>
        <v>-8.8060995913913101E-2</v>
      </c>
      <c r="CA38">
        <f t="shared" si="23"/>
        <v>-1.5146911162447469</v>
      </c>
      <c r="CB38">
        <f t="shared" si="23"/>
        <v>-0.42943459136920814</v>
      </c>
      <c r="CC38">
        <f t="shared" si="23"/>
        <v>-2.979217461837949</v>
      </c>
      <c r="CD38">
        <f t="shared" si="23"/>
        <v>-1.0043983370484719</v>
      </c>
      <c r="CE38">
        <f t="shared" si="23"/>
        <v>-0.29365704974730694</v>
      </c>
      <c r="CF38">
        <f t="shared" si="23"/>
        <v>-0.60926672486808009</v>
      </c>
      <c r="CG38">
        <f t="shared" si="23"/>
        <v>0.1143486452391641</v>
      </c>
      <c r="CH38">
        <f t="shared" si="23"/>
        <v>0.15174081330168998</v>
      </c>
      <c r="CI38">
        <f t="shared" si="23"/>
        <v>0.24972537227092861</v>
      </c>
      <c r="CJ38">
        <f t="shared" si="23"/>
        <v>-0.1243675801365683</v>
      </c>
      <c r="CK38">
        <f t="shared" si="23"/>
        <v>6.0353012430797021E-3</v>
      </c>
      <c r="CL38">
        <f t="shared" si="23"/>
        <v>6.1566296194287592E-2</v>
      </c>
      <c r="CM38">
        <f t="shared" si="23"/>
        <v>0.63264438545707902</v>
      </c>
      <c r="CN38">
        <f t="shared" si="23"/>
        <v>-2.4209024872832205E-2</v>
      </c>
      <c r="CO38">
        <f t="shared" si="23"/>
        <v>-3.0877535300577491E-2</v>
      </c>
      <c r="CP38">
        <f t="shared" si="23"/>
        <v>-6.7022490970128981E-3</v>
      </c>
      <c r="CQ38">
        <f t="shared" si="23"/>
        <v>-2.13550128811371E-2</v>
      </c>
      <c r="CR38">
        <f t="shared" si="23"/>
        <v>-8.5108059606911909E-2</v>
      </c>
      <c r="CS38">
        <f t="shared" si="23"/>
        <v>-8.5668416020623611E-2</v>
      </c>
    </row>
  </sheetData>
  <conditionalFormatting sqref="A19:XFD19 A25:XFD25 A31:XFD31 A37:XFD37">
    <cfRule type="cellIs" dxfId="64" priority="20" operator="greaterThan">
      <formula>1.131</formula>
    </cfRule>
    <cfRule type="cellIs" dxfId="63" priority="21" operator="greaterThan">
      <formula>0.565</formula>
    </cfRule>
    <cfRule type="cellIs" dxfId="62" priority="22" operator="greaterThan">
      <formula>1.131</formula>
    </cfRule>
  </conditionalFormatting>
  <conditionalFormatting sqref="B18:CS18">
    <cfRule type="cellIs" dxfId="61" priority="8" operator="greaterThan">
      <formula>1.131</formula>
    </cfRule>
    <cfRule type="cellIs" dxfId="60" priority="9" operator="greaterThan">
      <formula>0.565</formula>
    </cfRule>
    <cfRule type="cellIs" dxfId="59" priority="10" operator="greaterThan">
      <formula>1.131</formula>
    </cfRule>
  </conditionalFormatting>
  <conditionalFormatting sqref="B24:CS24">
    <cfRule type="cellIs" dxfId="58" priority="11" operator="greaterThan">
      <formula>1.131</formula>
    </cfRule>
    <cfRule type="cellIs" dxfId="57" priority="12" operator="greaterThan">
      <formula>0.565</formula>
    </cfRule>
    <cfRule type="cellIs" dxfId="56" priority="13" operator="greaterThan">
      <formula>1.131</formula>
    </cfRule>
  </conditionalFormatting>
  <conditionalFormatting sqref="B30:CS30">
    <cfRule type="cellIs" dxfId="55" priority="14" operator="greaterThan">
      <formula>1.131</formula>
    </cfRule>
    <cfRule type="cellIs" dxfId="54" priority="15" operator="greaterThan">
      <formula>0.565</formula>
    </cfRule>
    <cfRule type="cellIs" dxfId="53" priority="16" operator="greaterThan">
      <formula>1.131</formula>
    </cfRule>
  </conditionalFormatting>
  <conditionalFormatting sqref="B36:CS36">
    <cfRule type="cellIs" dxfId="52" priority="17" operator="greaterThan">
      <formula>1.131</formula>
    </cfRule>
    <cfRule type="cellIs" dxfId="51" priority="18" operator="greaterThan">
      <formula>0.565</formula>
    </cfRule>
    <cfRule type="cellIs" dxfId="50" priority="19" operator="greaterThan">
      <formula>1.131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E60DA-DD85-4BDD-9D3A-FA9B5C18A17F}">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C09B8-7087-48AF-85CD-BF11AB6F3DD2}">
  <dimension ref="A1:I23"/>
  <sheetViews>
    <sheetView workbookViewId="0"/>
  </sheetViews>
  <sheetFormatPr defaultRowHeight="14.4" x14ac:dyDescent="0.3"/>
  <cols>
    <col min="1" max="2" width="8.88671875" style="7"/>
    <col min="3" max="3" width="10.44140625" customWidth="1"/>
    <col min="4" max="4" width="11.33203125" customWidth="1"/>
    <col min="6" max="6" width="10.6640625" customWidth="1"/>
    <col min="7" max="7" width="10.33203125" customWidth="1"/>
    <col min="8" max="8" width="11.21875" customWidth="1"/>
    <col min="9" max="9" width="19.5546875" style="6" customWidth="1"/>
  </cols>
  <sheetData>
    <row r="1" spans="1:9" ht="15.6" x14ac:dyDescent="0.35">
      <c r="A1" s="15" t="s">
        <v>592</v>
      </c>
    </row>
    <row r="3" spans="1:9" ht="15.6" x14ac:dyDescent="0.35">
      <c r="A3" s="163" t="s">
        <v>33</v>
      </c>
      <c r="B3" s="163" t="s">
        <v>549</v>
      </c>
      <c r="C3" s="134" t="s">
        <v>142</v>
      </c>
      <c r="D3" s="134" t="s">
        <v>580</v>
      </c>
      <c r="E3" s="134" t="s">
        <v>143</v>
      </c>
      <c r="F3" s="134" t="s">
        <v>581</v>
      </c>
      <c r="G3" s="134" t="s">
        <v>578</v>
      </c>
      <c r="H3" s="134" t="s">
        <v>582</v>
      </c>
      <c r="I3" s="134" t="s">
        <v>583</v>
      </c>
    </row>
    <row r="4" spans="1:9" x14ac:dyDescent="0.3">
      <c r="A4" s="236" t="s">
        <v>16</v>
      </c>
      <c r="B4" s="231" t="s">
        <v>127</v>
      </c>
      <c r="C4" s="232" t="s">
        <v>127</v>
      </c>
      <c r="D4" s="232">
        <v>15.4</v>
      </c>
      <c r="E4" s="232" t="s">
        <v>573</v>
      </c>
      <c r="F4" s="232" t="s">
        <v>569</v>
      </c>
      <c r="G4" s="232" t="s">
        <v>569</v>
      </c>
      <c r="H4" s="232" t="s">
        <v>569</v>
      </c>
      <c r="I4" s="233">
        <v>15.4</v>
      </c>
    </row>
    <row r="5" spans="1:9" x14ac:dyDescent="0.3">
      <c r="A5" s="236" t="s">
        <v>14</v>
      </c>
      <c r="B5" s="231" t="s">
        <v>550</v>
      </c>
      <c r="C5" s="232" t="s">
        <v>126</v>
      </c>
      <c r="D5" s="232">
        <v>30</v>
      </c>
      <c r="E5" s="232" t="s">
        <v>83</v>
      </c>
      <c r="F5" s="232">
        <v>60</v>
      </c>
      <c r="G5" s="232" t="s">
        <v>569</v>
      </c>
      <c r="H5" s="232" t="s">
        <v>569</v>
      </c>
      <c r="I5" s="233">
        <v>60</v>
      </c>
    </row>
    <row r="6" spans="1:9" x14ac:dyDescent="0.3">
      <c r="A6" s="236" t="s">
        <v>8</v>
      </c>
      <c r="B6" s="231" t="s">
        <v>551</v>
      </c>
      <c r="C6" s="232" t="s">
        <v>105</v>
      </c>
      <c r="D6" s="232">
        <v>100</v>
      </c>
      <c r="E6" s="232" t="s">
        <v>569</v>
      </c>
      <c r="F6" s="232" t="s">
        <v>569</v>
      </c>
      <c r="G6" s="232" t="s">
        <v>569</v>
      </c>
      <c r="H6" s="232" t="s">
        <v>569</v>
      </c>
      <c r="I6" s="233">
        <v>100</v>
      </c>
    </row>
    <row r="7" spans="1:9" x14ac:dyDescent="0.3">
      <c r="A7" s="236" t="s">
        <v>7</v>
      </c>
      <c r="B7" s="231" t="s">
        <v>552</v>
      </c>
      <c r="C7" s="232" t="s">
        <v>84</v>
      </c>
      <c r="D7" s="232" t="s">
        <v>569</v>
      </c>
      <c r="E7" s="232" t="s">
        <v>82</v>
      </c>
      <c r="F7" s="232" t="s">
        <v>569</v>
      </c>
      <c r="G7" s="232" t="s">
        <v>569</v>
      </c>
      <c r="H7" s="232" t="s">
        <v>569</v>
      </c>
      <c r="I7" s="234" t="s">
        <v>579</v>
      </c>
    </row>
    <row r="8" spans="1:9" x14ac:dyDescent="0.3">
      <c r="A8" s="236" t="s">
        <v>2</v>
      </c>
      <c r="B8" s="231" t="s">
        <v>553</v>
      </c>
      <c r="C8" s="232" t="s">
        <v>84</v>
      </c>
      <c r="D8" s="232">
        <v>100</v>
      </c>
      <c r="E8" s="232" t="s">
        <v>82</v>
      </c>
      <c r="F8" s="232">
        <v>170</v>
      </c>
      <c r="G8" s="232" t="s">
        <v>569</v>
      </c>
      <c r="H8" s="232" t="s">
        <v>569</v>
      </c>
      <c r="I8" s="233">
        <v>170</v>
      </c>
    </row>
    <row r="9" spans="1:9" x14ac:dyDescent="0.3">
      <c r="A9" s="236" t="s">
        <v>148</v>
      </c>
      <c r="B9" s="231" t="s">
        <v>554</v>
      </c>
      <c r="C9" s="232" t="s">
        <v>157</v>
      </c>
      <c r="D9" s="232">
        <v>200</v>
      </c>
      <c r="E9" s="232" t="s">
        <v>66</v>
      </c>
      <c r="F9" s="232">
        <v>20</v>
      </c>
      <c r="G9" s="232" t="s">
        <v>569</v>
      </c>
      <c r="H9" s="232" t="s">
        <v>569</v>
      </c>
      <c r="I9" s="233">
        <v>200</v>
      </c>
    </row>
    <row r="10" spans="1:9" x14ac:dyDescent="0.3">
      <c r="A10" s="236" t="s">
        <v>58</v>
      </c>
      <c r="B10" s="231" t="s">
        <v>555</v>
      </c>
      <c r="C10" s="232" t="s">
        <v>65</v>
      </c>
      <c r="D10" s="232">
        <v>93</v>
      </c>
      <c r="E10" s="232" t="s">
        <v>66</v>
      </c>
      <c r="F10" s="232">
        <v>49</v>
      </c>
      <c r="G10" s="232" t="s">
        <v>569</v>
      </c>
      <c r="H10" s="232" t="s">
        <v>569</v>
      </c>
      <c r="I10" s="233">
        <v>93</v>
      </c>
    </row>
    <row r="11" spans="1:9" x14ac:dyDescent="0.3">
      <c r="A11" s="236" t="s">
        <v>3</v>
      </c>
      <c r="B11" s="231" t="s">
        <v>556</v>
      </c>
      <c r="C11" s="232" t="s">
        <v>569</v>
      </c>
      <c r="D11" s="232" t="s">
        <v>569</v>
      </c>
      <c r="E11" s="232" t="s">
        <v>569</v>
      </c>
      <c r="F11" s="232" t="s">
        <v>569</v>
      </c>
      <c r="G11" s="232" t="s">
        <v>569</v>
      </c>
      <c r="H11" s="232" t="s">
        <v>569</v>
      </c>
      <c r="I11" s="234" t="s">
        <v>579</v>
      </c>
    </row>
    <row r="12" spans="1:9" x14ac:dyDescent="0.3">
      <c r="A12" s="236" t="s">
        <v>10</v>
      </c>
      <c r="B12" s="231" t="s">
        <v>557</v>
      </c>
      <c r="C12" s="232" t="s">
        <v>91</v>
      </c>
      <c r="D12" s="232">
        <v>350</v>
      </c>
      <c r="E12" s="232" t="s">
        <v>569</v>
      </c>
      <c r="F12" s="232" t="s">
        <v>569</v>
      </c>
      <c r="G12" s="232" t="s">
        <v>569</v>
      </c>
      <c r="H12" s="232" t="s">
        <v>569</v>
      </c>
      <c r="I12" s="233">
        <v>350</v>
      </c>
    </row>
    <row r="13" spans="1:9" x14ac:dyDescent="0.3">
      <c r="A13" s="236" t="s">
        <v>6</v>
      </c>
      <c r="B13" s="231" t="s">
        <v>558</v>
      </c>
      <c r="C13" s="232" t="s">
        <v>94</v>
      </c>
      <c r="D13" s="232">
        <v>26</v>
      </c>
      <c r="E13" s="232" t="s">
        <v>98</v>
      </c>
      <c r="F13" s="232">
        <v>120</v>
      </c>
      <c r="G13" s="232" t="s">
        <v>569</v>
      </c>
      <c r="H13" s="232" t="s">
        <v>569</v>
      </c>
      <c r="I13" s="233">
        <v>120</v>
      </c>
    </row>
    <row r="14" spans="1:9" x14ac:dyDescent="0.3">
      <c r="A14" s="236" t="s">
        <v>130</v>
      </c>
      <c r="B14" s="231" t="s">
        <v>559</v>
      </c>
      <c r="C14" s="232" t="s">
        <v>102</v>
      </c>
      <c r="D14" s="232" t="s">
        <v>569</v>
      </c>
      <c r="E14" s="232" t="s">
        <v>574</v>
      </c>
      <c r="F14" s="232" t="s">
        <v>569</v>
      </c>
      <c r="G14" s="232" t="s">
        <v>569</v>
      </c>
      <c r="H14" s="232" t="s">
        <v>569</v>
      </c>
      <c r="I14" s="234" t="s">
        <v>579</v>
      </c>
    </row>
    <row r="15" spans="1:9" x14ac:dyDescent="0.3">
      <c r="A15" s="236" t="s">
        <v>1</v>
      </c>
      <c r="B15" s="231" t="s">
        <v>560</v>
      </c>
      <c r="C15" s="232" t="s">
        <v>76</v>
      </c>
      <c r="D15" s="232">
        <v>660</v>
      </c>
      <c r="E15" s="232" t="s">
        <v>77</v>
      </c>
      <c r="F15" s="232">
        <v>270</v>
      </c>
      <c r="G15" s="232" t="s">
        <v>569</v>
      </c>
      <c r="H15" s="232" t="s">
        <v>569</v>
      </c>
      <c r="I15" s="233">
        <v>660</v>
      </c>
    </row>
    <row r="16" spans="1:9" x14ac:dyDescent="0.3">
      <c r="A16" s="236" t="s">
        <v>134</v>
      </c>
      <c r="B16" s="231" t="s">
        <v>561</v>
      </c>
      <c r="C16" s="232" t="s">
        <v>76</v>
      </c>
      <c r="D16" s="232" t="s">
        <v>572</v>
      </c>
      <c r="E16" s="232" t="s">
        <v>66</v>
      </c>
      <c r="F16" s="232">
        <v>211</v>
      </c>
      <c r="G16" s="232" t="s">
        <v>569</v>
      </c>
      <c r="H16" s="232" t="s">
        <v>569</v>
      </c>
      <c r="I16" s="233">
        <v>3410</v>
      </c>
    </row>
    <row r="17" spans="1:9" x14ac:dyDescent="0.3">
      <c r="A17" s="236" t="s">
        <v>92</v>
      </c>
      <c r="B17" s="231" t="s">
        <v>562</v>
      </c>
      <c r="C17" s="232" t="s">
        <v>84</v>
      </c>
      <c r="D17" s="232">
        <v>200</v>
      </c>
      <c r="E17" s="232" t="s">
        <v>575</v>
      </c>
      <c r="F17" s="232">
        <v>500</v>
      </c>
      <c r="G17" s="232" t="s">
        <v>569</v>
      </c>
      <c r="H17" s="232" t="s">
        <v>569</v>
      </c>
      <c r="I17" s="233">
        <v>500</v>
      </c>
    </row>
    <row r="18" spans="1:9" x14ac:dyDescent="0.3">
      <c r="A18" s="236" t="s">
        <v>15</v>
      </c>
      <c r="B18" s="231" t="s">
        <v>563</v>
      </c>
      <c r="C18" s="232" t="s">
        <v>94</v>
      </c>
      <c r="D18" s="232">
        <v>670</v>
      </c>
      <c r="E18" s="232" t="s">
        <v>83</v>
      </c>
      <c r="F18" s="232">
        <v>60</v>
      </c>
      <c r="G18" s="232" t="s">
        <v>569</v>
      </c>
      <c r="H18" s="232" t="s">
        <v>569</v>
      </c>
      <c r="I18" s="233">
        <v>670</v>
      </c>
    </row>
    <row r="19" spans="1:9" x14ac:dyDescent="0.3">
      <c r="A19" s="236" t="s">
        <v>12</v>
      </c>
      <c r="B19" s="231" t="s">
        <v>564</v>
      </c>
      <c r="C19" s="232" t="s">
        <v>570</v>
      </c>
      <c r="D19" s="232">
        <v>900</v>
      </c>
      <c r="E19" s="232" t="s">
        <v>576</v>
      </c>
      <c r="F19" s="232">
        <v>67</v>
      </c>
      <c r="G19" s="232" t="s">
        <v>569</v>
      </c>
      <c r="H19" s="232" t="s">
        <v>569</v>
      </c>
      <c r="I19" s="233">
        <v>900</v>
      </c>
    </row>
    <row r="20" spans="1:9" x14ac:dyDescent="0.3">
      <c r="A20" s="236" t="s">
        <v>114</v>
      </c>
      <c r="B20" s="235" t="s">
        <v>565</v>
      </c>
      <c r="C20" s="232" t="s">
        <v>570</v>
      </c>
      <c r="D20" s="232" t="s">
        <v>569</v>
      </c>
      <c r="E20" s="232" t="s">
        <v>82</v>
      </c>
      <c r="F20" s="232" t="s">
        <v>569</v>
      </c>
      <c r="G20" s="232" t="s">
        <v>569</v>
      </c>
      <c r="H20" s="232" t="s">
        <v>569</v>
      </c>
      <c r="I20" s="234" t="s">
        <v>579</v>
      </c>
    </row>
    <row r="21" spans="1:9" x14ac:dyDescent="0.3">
      <c r="A21" s="236" t="s">
        <v>106</v>
      </c>
      <c r="B21" s="231" t="s">
        <v>566</v>
      </c>
      <c r="C21" s="232" t="s">
        <v>118</v>
      </c>
      <c r="D21" s="232">
        <v>200</v>
      </c>
      <c r="E21" s="232" t="s">
        <v>83</v>
      </c>
      <c r="F21" s="232">
        <v>150</v>
      </c>
      <c r="G21" s="232" t="s">
        <v>576</v>
      </c>
      <c r="H21" s="232">
        <v>200</v>
      </c>
      <c r="I21" s="233">
        <v>200</v>
      </c>
    </row>
    <row r="22" spans="1:9" x14ac:dyDescent="0.3">
      <c r="A22" s="236" t="s">
        <v>13</v>
      </c>
      <c r="B22" s="231" t="s">
        <v>567</v>
      </c>
      <c r="C22" s="232" t="s">
        <v>571</v>
      </c>
      <c r="D22" s="232">
        <v>63</v>
      </c>
      <c r="E22" s="232" t="s">
        <v>569</v>
      </c>
      <c r="F22" s="232" t="s">
        <v>569</v>
      </c>
      <c r="G22" s="232" t="s">
        <v>569</v>
      </c>
      <c r="H22" s="232" t="s">
        <v>569</v>
      </c>
      <c r="I22" s="233">
        <v>63</v>
      </c>
    </row>
    <row r="23" spans="1:9" x14ac:dyDescent="0.3">
      <c r="A23" s="236" t="s">
        <v>5</v>
      </c>
      <c r="B23" s="235" t="s">
        <v>568</v>
      </c>
      <c r="C23" s="232" t="s">
        <v>98</v>
      </c>
      <c r="D23" s="232">
        <v>22</v>
      </c>
      <c r="E23" s="232" t="s">
        <v>577</v>
      </c>
      <c r="F23" s="232">
        <v>55</v>
      </c>
      <c r="G23" s="232" t="s">
        <v>569</v>
      </c>
      <c r="H23" s="232" t="s">
        <v>569</v>
      </c>
      <c r="I23" s="233">
        <v>55</v>
      </c>
    </row>
  </sheetData>
  <conditionalFormatting sqref="A24:A1048576 A4:A22">
    <cfRule type="duplicateValues" dxfId="49" priority="2"/>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BD01-8799-455C-B58D-7668BC3FD34A}">
  <dimension ref="A1:F89"/>
  <sheetViews>
    <sheetView workbookViewId="0"/>
  </sheetViews>
  <sheetFormatPr defaultRowHeight="14.4" x14ac:dyDescent="0.3"/>
  <cols>
    <col min="1" max="1" width="43.6640625" customWidth="1"/>
    <col min="2" max="2" width="10.33203125" customWidth="1"/>
    <col min="3" max="6" width="16.77734375" customWidth="1"/>
  </cols>
  <sheetData>
    <row r="1" spans="1:6" x14ac:dyDescent="0.3">
      <c r="A1" s="6" t="s">
        <v>591</v>
      </c>
    </row>
    <row r="2" spans="1:6" ht="14.4" customHeight="1" x14ac:dyDescent="0.3">
      <c r="A2" s="116"/>
      <c r="B2" s="116"/>
      <c r="C2" s="253" t="s">
        <v>584</v>
      </c>
      <c r="D2" s="227"/>
      <c r="E2" s="227"/>
      <c r="F2" s="228"/>
    </row>
    <row r="3" spans="1:6" ht="14.4" customHeight="1" x14ac:dyDescent="0.3">
      <c r="B3" s="116"/>
      <c r="C3" s="229"/>
      <c r="D3" s="237"/>
      <c r="E3" s="237"/>
      <c r="F3" s="230"/>
    </row>
    <row r="4" spans="1:6" x14ac:dyDescent="0.3">
      <c r="A4" s="212" t="s">
        <v>585</v>
      </c>
      <c r="B4" s="213" t="s">
        <v>586</v>
      </c>
      <c r="C4" s="214" t="s">
        <v>587</v>
      </c>
      <c r="D4" s="25" t="s">
        <v>588</v>
      </c>
      <c r="E4" s="25" t="s">
        <v>589</v>
      </c>
      <c r="F4" s="238" t="s">
        <v>590</v>
      </c>
    </row>
    <row r="5" spans="1:6" x14ac:dyDescent="0.3">
      <c r="A5" s="7" t="s">
        <v>156</v>
      </c>
      <c r="B5" s="4" t="s">
        <v>157</v>
      </c>
      <c r="C5" s="215">
        <v>2.7058844440115593</v>
      </c>
      <c r="D5" s="239"/>
      <c r="E5" s="240">
        <v>1.36504074659398</v>
      </c>
      <c r="F5" s="241">
        <v>2.7058844440115593</v>
      </c>
    </row>
    <row r="6" spans="1:6" x14ac:dyDescent="0.3">
      <c r="A6" t="s">
        <v>158</v>
      </c>
      <c r="B6" s="4" t="s">
        <v>126</v>
      </c>
      <c r="C6" s="216">
        <v>0.83719909379674495</v>
      </c>
      <c r="D6" s="239"/>
      <c r="E6" s="240">
        <v>0.83719909379674495</v>
      </c>
      <c r="F6" s="241">
        <v>0.4840446602159304</v>
      </c>
    </row>
    <row r="7" spans="1:6" x14ac:dyDescent="0.3">
      <c r="A7" t="s">
        <v>159</v>
      </c>
      <c r="B7" s="4" t="s">
        <v>127</v>
      </c>
      <c r="C7" s="215">
        <v>15.2</v>
      </c>
      <c r="D7" s="242">
        <v>15.2</v>
      </c>
      <c r="E7" s="243">
        <v>3.6613670089748598</v>
      </c>
      <c r="F7" s="241">
        <v>1.0023514459524345</v>
      </c>
    </row>
    <row r="8" spans="1:6" x14ac:dyDescent="0.3">
      <c r="A8" t="s">
        <v>160</v>
      </c>
      <c r="B8" s="4" t="s">
        <v>161</v>
      </c>
      <c r="C8" s="215">
        <v>2.3119336892259099</v>
      </c>
      <c r="D8" s="242">
        <v>0.374</v>
      </c>
      <c r="E8" s="243">
        <v>2.3119336892259099</v>
      </c>
      <c r="F8" s="241">
        <v>1.5193310257583263</v>
      </c>
    </row>
    <row r="9" spans="1:6" x14ac:dyDescent="0.3">
      <c r="A9" s="7" t="s">
        <v>162</v>
      </c>
      <c r="B9" s="4" t="s">
        <v>163</v>
      </c>
      <c r="C9" s="215">
        <v>2.5</v>
      </c>
      <c r="D9" s="242">
        <v>2.5</v>
      </c>
      <c r="E9" s="244">
        <v>0</v>
      </c>
      <c r="F9" s="245"/>
    </row>
    <row r="10" spans="1:6" x14ac:dyDescent="0.3">
      <c r="A10" t="s">
        <v>164</v>
      </c>
      <c r="B10" s="4" t="s">
        <v>165</v>
      </c>
      <c r="C10" s="215">
        <v>4.4588733369893101E-2</v>
      </c>
      <c r="D10" s="239"/>
      <c r="E10" s="243">
        <v>4.4588733369893101E-2</v>
      </c>
      <c r="F10" s="245"/>
    </row>
    <row r="11" spans="1:6" x14ac:dyDescent="0.3">
      <c r="A11" t="s">
        <v>166</v>
      </c>
      <c r="B11" s="4" t="s">
        <v>167</v>
      </c>
      <c r="C11" s="216">
        <v>1.5399999999999998</v>
      </c>
      <c r="D11" s="242">
        <v>1.5399999999999998</v>
      </c>
      <c r="E11" s="240">
        <v>1.1246896020536901</v>
      </c>
      <c r="F11" s="246">
        <v>1.1237795418315752</v>
      </c>
    </row>
    <row r="12" spans="1:6" x14ac:dyDescent="0.3">
      <c r="A12" t="s">
        <v>168</v>
      </c>
      <c r="B12" s="4" t="s">
        <v>105</v>
      </c>
      <c r="C12" s="217"/>
      <c r="D12" s="239"/>
      <c r="E12" s="247"/>
      <c r="F12" s="245"/>
    </row>
    <row r="13" spans="1:6" x14ac:dyDescent="0.3">
      <c r="A13" t="s">
        <v>169</v>
      </c>
      <c r="B13" s="4" t="s">
        <v>84</v>
      </c>
      <c r="C13" s="215">
        <v>0.74904857052992502</v>
      </c>
      <c r="D13" s="242">
        <v>0.184</v>
      </c>
      <c r="E13" s="243">
        <v>0.74904857052992502</v>
      </c>
      <c r="F13" s="241">
        <v>0.70426324839595855</v>
      </c>
    </row>
    <row r="14" spans="1:6" x14ac:dyDescent="0.3">
      <c r="A14" t="s">
        <v>170</v>
      </c>
      <c r="B14" s="4" t="s">
        <v>78</v>
      </c>
      <c r="C14" s="215">
        <v>3.0567935322407829</v>
      </c>
      <c r="D14" s="239"/>
      <c r="E14" s="247"/>
      <c r="F14" s="241">
        <v>3.0567935322407829</v>
      </c>
    </row>
    <row r="15" spans="1:6" x14ac:dyDescent="0.3">
      <c r="A15" t="s">
        <v>171</v>
      </c>
      <c r="B15" s="4" t="s">
        <v>65</v>
      </c>
      <c r="C15" s="215">
        <v>3.77</v>
      </c>
      <c r="D15" s="242">
        <v>3.77</v>
      </c>
      <c r="E15" s="247"/>
      <c r="F15" s="241">
        <v>0.79034562729615476</v>
      </c>
    </row>
    <row r="16" spans="1:6" x14ac:dyDescent="0.3">
      <c r="A16" t="s">
        <v>173</v>
      </c>
      <c r="B16" s="4" t="s">
        <v>67</v>
      </c>
      <c r="C16" s="215">
        <v>0.86298873302559098</v>
      </c>
      <c r="D16" s="239"/>
      <c r="E16" s="243">
        <v>0.86298873302559098</v>
      </c>
      <c r="F16" s="241">
        <v>0.60970538917717954</v>
      </c>
    </row>
    <row r="17" spans="1:6" x14ac:dyDescent="0.3">
      <c r="A17" t="s">
        <v>174</v>
      </c>
      <c r="B17" s="4" t="s">
        <v>175</v>
      </c>
      <c r="C17" s="215">
        <v>0.37274199773834898</v>
      </c>
      <c r="D17" s="239"/>
      <c r="E17" s="243">
        <v>0.37274199773834898</v>
      </c>
      <c r="F17" s="241">
        <v>0.21249460506996254</v>
      </c>
    </row>
    <row r="18" spans="1:6" x14ac:dyDescent="0.3">
      <c r="A18" t="s">
        <v>176</v>
      </c>
      <c r="B18" s="4" t="s">
        <v>177</v>
      </c>
      <c r="C18" s="215">
        <v>2.2690599435473215E-2</v>
      </c>
      <c r="D18" s="239"/>
      <c r="E18" s="247"/>
      <c r="F18" s="241">
        <v>2.2690599435473215E-2</v>
      </c>
    </row>
    <row r="19" spans="1:6" x14ac:dyDescent="0.3">
      <c r="A19" t="s">
        <v>178</v>
      </c>
      <c r="B19" s="4" t="s">
        <v>91</v>
      </c>
      <c r="C19" s="215">
        <v>1.3353831003697527E-2</v>
      </c>
      <c r="D19" s="239"/>
      <c r="E19" s="247"/>
      <c r="F19" s="241">
        <v>1.3353831003697527E-2</v>
      </c>
    </row>
    <row r="20" spans="1:6" x14ac:dyDescent="0.3">
      <c r="A20" t="s">
        <v>179</v>
      </c>
      <c r="B20" s="4" t="s">
        <v>117</v>
      </c>
      <c r="C20" s="215">
        <v>1.07</v>
      </c>
      <c r="D20" s="242">
        <v>1.07</v>
      </c>
      <c r="E20" s="247"/>
      <c r="F20" s="245"/>
    </row>
    <row r="21" spans="1:6" x14ac:dyDescent="0.3">
      <c r="A21" t="s">
        <v>180</v>
      </c>
      <c r="B21" s="4" t="s">
        <v>100</v>
      </c>
      <c r="C21" s="215">
        <v>1.3699999999999999</v>
      </c>
      <c r="D21" s="242">
        <v>1.3699999999999999</v>
      </c>
      <c r="E21" s="247"/>
      <c r="F21" s="245"/>
    </row>
    <row r="22" spans="1:6" x14ac:dyDescent="0.3">
      <c r="A22" t="s">
        <v>181</v>
      </c>
      <c r="B22" s="4" t="s">
        <v>182</v>
      </c>
      <c r="C22" s="215">
        <v>4.1361299496595212</v>
      </c>
      <c r="D22" s="242">
        <v>1.96</v>
      </c>
      <c r="E22" s="240">
        <v>2.0806228258934998</v>
      </c>
      <c r="F22" s="241">
        <v>4.1361299496595212</v>
      </c>
    </row>
    <row r="23" spans="1:6" x14ac:dyDescent="0.3">
      <c r="A23" t="s">
        <v>183</v>
      </c>
      <c r="B23" s="4" t="s">
        <v>102</v>
      </c>
      <c r="C23" s="215">
        <v>0.20815025137598045</v>
      </c>
      <c r="D23" s="239"/>
      <c r="E23" s="247"/>
      <c r="F23" s="241">
        <v>0.20815025137598045</v>
      </c>
    </row>
    <row r="24" spans="1:6" x14ac:dyDescent="0.3">
      <c r="A24" t="s">
        <v>184</v>
      </c>
      <c r="B24" s="4" t="s">
        <v>133</v>
      </c>
      <c r="C24" s="215">
        <v>0.94124892622135503</v>
      </c>
      <c r="D24" s="242">
        <v>0.443</v>
      </c>
      <c r="E24" s="243">
        <v>0.94124892622135503</v>
      </c>
      <c r="F24" s="241">
        <v>0.7965896642892647</v>
      </c>
    </row>
    <row r="25" spans="1:6" x14ac:dyDescent="0.3">
      <c r="A25" t="s">
        <v>185</v>
      </c>
      <c r="B25" s="4" t="s">
        <v>123</v>
      </c>
      <c r="C25" s="215">
        <v>4.2045962774510803</v>
      </c>
      <c r="D25" s="242">
        <v>0.56899999999999995</v>
      </c>
      <c r="E25" s="243">
        <v>4.2045962774510803</v>
      </c>
      <c r="F25" s="241">
        <v>1.0097216207829618</v>
      </c>
    </row>
    <row r="26" spans="1:6" x14ac:dyDescent="0.3">
      <c r="A26" t="s">
        <v>186</v>
      </c>
      <c r="B26" s="4" t="s">
        <v>187</v>
      </c>
      <c r="C26" s="215">
        <v>3.8252438935915469</v>
      </c>
      <c r="D26" s="242">
        <v>0.115</v>
      </c>
      <c r="E26" s="243">
        <v>1.6185701294477901</v>
      </c>
      <c r="F26" s="241">
        <v>3.8252438935915469</v>
      </c>
    </row>
    <row r="27" spans="1:6" x14ac:dyDescent="0.3">
      <c r="A27" t="s">
        <v>189</v>
      </c>
      <c r="B27" s="4" t="s">
        <v>76</v>
      </c>
      <c r="C27" s="215">
        <v>10.3944356093923</v>
      </c>
      <c r="D27" s="239"/>
      <c r="E27" s="243">
        <v>10.3944356093923</v>
      </c>
      <c r="F27" s="241">
        <v>9.2186922912626947</v>
      </c>
    </row>
    <row r="28" spans="1:6" x14ac:dyDescent="0.3">
      <c r="A28" t="s">
        <v>190</v>
      </c>
      <c r="B28" s="4" t="s">
        <v>94</v>
      </c>
      <c r="C28" s="218"/>
      <c r="D28" s="239"/>
      <c r="E28" s="247"/>
      <c r="F28" s="245"/>
    </row>
    <row r="29" spans="1:6" x14ac:dyDescent="0.3">
      <c r="A29" t="s">
        <v>192</v>
      </c>
      <c r="B29" s="4" t="s">
        <v>77</v>
      </c>
      <c r="C29" s="215">
        <v>2.7125437570483442</v>
      </c>
      <c r="D29" s="242">
        <v>2.5500000000000003</v>
      </c>
      <c r="E29" s="244">
        <v>0</v>
      </c>
      <c r="F29" s="241">
        <v>2.7125437570483442</v>
      </c>
    </row>
    <row r="30" spans="1:6" x14ac:dyDescent="0.3">
      <c r="A30" t="s">
        <v>193</v>
      </c>
      <c r="B30" s="4" t="s">
        <v>66</v>
      </c>
      <c r="C30" s="215">
        <v>9.7521770469587536E-3</v>
      </c>
      <c r="D30" s="242">
        <v>2.0799999999999998E-3</v>
      </c>
      <c r="E30" s="244">
        <v>0</v>
      </c>
      <c r="F30" s="241">
        <v>9.7521770469587536E-3</v>
      </c>
    </row>
    <row r="31" spans="1:6" x14ac:dyDescent="0.3">
      <c r="A31" t="s">
        <v>109</v>
      </c>
      <c r="B31" s="4" t="s">
        <v>110</v>
      </c>
      <c r="C31" s="215">
        <v>0.41077894162036249</v>
      </c>
      <c r="D31" s="242">
        <v>0.28100000000000003</v>
      </c>
      <c r="E31" s="244">
        <v>0</v>
      </c>
      <c r="F31" s="241">
        <v>0.41077894162036249</v>
      </c>
    </row>
    <row r="32" spans="1:6" x14ac:dyDescent="0.3">
      <c r="A32" t="s">
        <v>82</v>
      </c>
      <c r="B32" s="4" t="s">
        <v>85</v>
      </c>
      <c r="C32" s="215">
        <v>1.0230901914969699</v>
      </c>
      <c r="D32" s="242">
        <v>0.55500000000000005</v>
      </c>
      <c r="E32" s="243">
        <v>1.0230901914969699</v>
      </c>
      <c r="F32" s="241">
        <v>0.5150401694981861</v>
      </c>
    </row>
    <row r="33" spans="1:6" x14ac:dyDescent="0.3">
      <c r="A33" t="s">
        <v>83</v>
      </c>
      <c r="B33" s="4" t="s">
        <v>86</v>
      </c>
      <c r="C33" s="215">
        <v>9.629999999999999</v>
      </c>
      <c r="D33" s="242">
        <v>9.629999999999999</v>
      </c>
      <c r="E33" s="243">
        <v>1.79147993284356</v>
      </c>
      <c r="F33" s="241">
        <v>2.9381558486214945</v>
      </c>
    </row>
    <row r="34" spans="1:6" x14ac:dyDescent="0.3">
      <c r="A34" t="s">
        <v>194</v>
      </c>
      <c r="B34" s="4" t="s">
        <v>195</v>
      </c>
      <c r="C34" s="215">
        <v>0.14749369403994594</v>
      </c>
      <c r="D34" s="242">
        <v>2.3699999999999999E-2</v>
      </c>
      <c r="E34" s="243">
        <v>3.8844046214395703E-2</v>
      </c>
      <c r="F34" s="241">
        <v>0.14749369403994594</v>
      </c>
    </row>
    <row r="35" spans="1:6" x14ac:dyDescent="0.3">
      <c r="A35" t="s">
        <v>196</v>
      </c>
      <c r="B35" s="4" t="s">
        <v>197</v>
      </c>
      <c r="C35" s="215">
        <v>0.83945873049034703</v>
      </c>
      <c r="D35" s="242">
        <v>0.67599999999999993</v>
      </c>
      <c r="E35" s="243">
        <v>0.83945873049034703</v>
      </c>
      <c r="F35" s="241">
        <v>0.28414794931808507</v>
      </c>
    </row>
    <row r="36" spans="1:6" x14ac:dyDescent="0.3">
      <c r="A36" t="s">
        <v>198</v>
      </c>
      <c r="B36" s="4" t="s">
        <v>199</v>
      </c>
      <c r="C36" s="215">
        <v>4.87</v>
      </c>
      <c r="D36" s="242">
        <v>4.87</v>
      </c>
      <c r="E36" s="243">
        <v>2.59921147592673</v>
      </c>
      <c r="F36" s="241">
        <v>1.2044364343694358</v>
      </c>
    </row>
    <row r="37" spans="1:6" x14ac:dyDescent="0.3">
      <c r="A37" t="s">
        <v>201</v>
      </c>
      <c r="B37" s="4" t="s">
        <v>202</v>
      </c>
      <c r="C37" s="215">
        <v>0.36000000000000004</v>
      </c>
      <c r="D37" s="242">
        <v>0.36000000000000004</v>
      </c>
      <c r="E37" s="247"/>
      <c r="F37" s="245"/>
    </row>
    <row r="38" spans="1:6" x14ac:dyDescent="0.3">
      <c r="A38" t="s">
        <v>203</v>
      </c>
      <c r="B38" s="4" t="s">
        <v>204</v>
      </c>
      <c r="C38" s="218"/>
      <c r="D38" s="239"/>
      <c r="E38" s="247"/>
      <c r="F38" s="245"/>
    </row>
    <row r="39" spans="1:6" x14ac:dyDescent="0.3">
      <c r="A39" t="s">
        <v>205</v>
      </c>
      <c r="B39" s="4" t="s">
        <v>206</v>
      </c>
      <c r="C39" s="215">
        <v>2.73</v>
      </c>
      <c r="D39" s="242">
        <v>2.73</v>
      </c>
      <c r="E39" s="247"/>
      <c r="F39" s="245"/>
    </row>
    <row r="40" spans="1:6" x14ac:dyDescent="0.3">
      <c r="A40" t="s">
        <v>207</v>
      </c>
      <c r="B40" s="4" t="s">
        <v>208</v>
      </c>
      <c r="C40" s="218"/>
      <c r="D40" s="239"/>
      <c r="E40" s="247"/>
      <c r="F40" s="245"/>
    </row>
    <row r="41" spans="1:6" x14ac:dyDescent="0.3">
      <c r="A41" t="s">
        <v>209</v>
      </c>
      <c r="B41" s="4" t="s">
        <v>210</v>
      </c>
      <c r="C41" s="215">
        <v>1.79</v>
      </c>
      <c r="D41" s="242">
        <v>1.79</v>
      </c>
      <c r="E41" s="247"/>
      <c r="F41" s="245"/>
    </row>
    <row r="42" spans="1:6" x14ac:dyDescent="0.3">
      <c r="A42" t="s">
        <v>211</v>
      </c>
      <c r="B42" s="4" t="s">
        <v>212</v>
      </c>
      <c r="C42" s="215">
        <v>8.2900000000000009</v>
      </c>
      <c r="D42" s="242">
        <v>8.2900000000000009</v>
      </c>
      <c r="E42" s="247"/>
      <c r="F42" s="245"/>
    </row>
    <row r="43" spans="1:6" x14ac:dyDescent="0.3">
      <c r="A43" t="s">
        <v>213</v>
      </c>
      <c r="B43" s="4" t="s">
        <v>214</v>
      </c>
      <c r="C43" s="215">
        <v>3.3826767772755701</v>
      </c>
      <c r="D43" s="242">
        <v>0.27200000000000002</v>
      </c>
      <c r="E43" s="243">
        <v>3.3826767772755701</v>
      </c>
      <c r="F43" s="245"/>
    </row>
    <row r="44" spans="1:6" x14ac:dyDescent="0.3">
      <c r="A44" t="s">
        <v>215</v>
      </c>
      <c r="B44" s="4" t="s">
        <v>216</v>
      </c>
      <c r="C44" s="215">
        <v>3.5200000000000002E-2</v>
      </c>
      <c r="D44" s="242">
        <v>3.5200000000000002E-2</v>
      </c>
      <c r="E44" s="243">
        <v>1.25087469227566E-2</v>
      </c>
      <c r="F44" s="241">
        <v>4.845628697232509E-3</v>
      </c>
    </row>
    <row r="45" spans="1:6" x14ac:dyDescent="0.3">
      <c r="A45" t="s">
        <v>217</v>
      </c>
      <c r="B45" s="4" t="s">
        <v>218</v>
      </c>
      <c r="C45" s="218"/>
      <c r="D45" s="239"/>
      <c r="E45" s="247"/>
      <c r="F45" s="245"/>
    </row>
    <row r="46" spans="1:6" x14ac:dyDescent="0.3">
      <c r="A46" t="s">
        <v>219</v>
      </c>
      <c r="B46" s="4" t="s">
        <v>220</v>
      </c>
      <c r="C46" s="215">
        <v>0.25800000000000001</v>
      </c>
      <c r="D46" s="242">
        <v>0.25800000000000001</v>
      </c>
      <c r="E46" s="247"/>
      <c r="F46" s="245"/>
    </row>
    <row r="47" spans="1:6" x14ac:dyDescent="0.3">
      <c r="A47" t="s">
        <v>221</v>
      </c>
      <c r="B47" s="4" t="s">
        <v>222</v>
      </c>
      <c r="C47" s="215">
        <v>8.9800000000000005E-2</v>
      </c>
      <c r="D47" s="242">
        <v>8.9800000000000005E-2</v>
      </c>
      <c r="E47" s="247"/>
      <c r="F47" s="245"/>
    </row>
    <row r="48" spans="1:6" x14ac:dyDescent="0.3">
      <c r="A48" t="s">
        <v>224</v>
      </c>
      <c r="B48" s="4" t="s">
        <v>225</v>
      </c>
      <c r="C48" s="215">
        <v>1.1499999999999999</v>
      </c>
      <c r="D48" s="242">
        <v>1.1499999999999999</v>
      </c>
      <c r="E48" s="247"/>
      <c r="F48" s="245"/>
    </row>
    <row r="49" spans="1:6" x14ac:dyDescent="0.3">
      <c r="A49" t="s">
        <v>226</v>
      </c>
      <c r="B49" s="4" t="s">
        <v>227</v>
      </c>
      <c r="C49" s="218"/>
      <c r="D49" s="239"/>
      <c r="E49" s="247"/>
      <c r="F49" s="245"/>
    </row>
    <row r="50" spans="1:6" x14ac:dyDescent="0.3">
      <c r="A50" t="s">
        <v>228</v>
      </c>
      <c r="B50" s="4" t="s">
        <v>229</v>
      </c>
      <c r="C50" s="215">
        <v>5.4961243078734699E-2</v>
      </c>
      <c r="D50" s="239"/>
      <c r="E50" s="243">
        <v>5.4961243078734699E-2</v>
      </c>
      <c r="F50" s="245"/>
    </row>
    <row r="51" spans="1:6" x14ac:dyDescent="0.3">
      <c r="A51" t="s">
        <v>230</v>
      </c>
      <c r="B51" s="4" t="s">
        <v>231</v>
      </c>
      <c r="C51" s="215">
        <v>0.37</v>
      </c>
      <c r="D51" s="242">
        <v>0.37</v>
      </c>
      <c r="E51" s="247"/>
      <c r="F51" s="245"/>
    </row>
    <row r="52" spans="1:6" x14ac:dyDescent="0.3">
      <c r="A52" t="s">
        <v>232</v>
      </c>
      <c r="B52" s="4" t="s">
        <v>233</v>
      </c>
      <c r="C52" s="218"/>
      <c r="D52" s="239"/>
      <c r="E52" s="247"/>
      <c r="F52" s="245"/>
    </row>
    <row r="53" spans="1:6" x14ac:dyDescent="0.3">
      <c r="A53" t="s">
        <v>234</v>
      </c>
      <c r="B53" s="4" t="s">
        <v>235</v>
      </c>
      <c r="C53" s="215">
        <v>6.8000000000000005E-2</v>
      </c>
      <c r="D53" s="242">
        <v>6.8000000000000005E-2</v>
      </c>
      <c r="E53" s="247"/>
      <c r="F53" s="245"/>
    </row>
    <row r="54" spans="1:6" x14ac:dyDescent="0.3">
      <c r="A54" t="s">
        <v>236</v>
      </c>
      <c r="B54" s="4" t="s">
        <v>237</v>
      </c>
      <c r="C54" s="215">
        <v>0.14499999999999999</v>
      </c>
      <c r="D54" s="242">
        <v>0.14499999999999999</v>
      </c>
      <c r="E54" s="247"/>
      <c r="F54" s="245"/>
    </row>
    <row r="55" spans="1:6" x14ac:dyDescent="0.3">
      <c r="A55" t="s">
        <v>238</v>
      </c>
      <c r="B55" s="4" t="s">
        <v>239</v>
      </c>
      <c r="C55" s="215">
        <v>4.2300000000000004</v>
      </c>
      <c r="D55" s="242">
        <v>4.2300000000000004</v>
      </c>
      <c r="E55" s="243">
        <v>2.2675601733559501</v>
      </c>
      <c r="F55" s="241">
        <v>1.8717575827723576</v>
      </c>
    </row>
    <row r="56" spans="1:6" x14ac:dyDescent="0.3">
      <c r="A56" t="s">
        <v>240</v>
      </c>
      <c r="B56" s="4" t="s">
        <v>241</v>
      </c>
      <c r="C56" s="218"/>
      <c r="D56" s="239"/>
      <c r="E56" s="247"/>
      <c r="F56" s="245"/>
    </row>
    <row r="57" spans="1:6" x14ac:dyDescent="0.3">
      <c r="A57" t="s">
        <v>242</v>
      </c>
      <c r="B57" s="4" t="s">
        <v>243</v>
      </c>
      <c r="C57" s="215">
        <v>16.600000000000001</v>
      </c>
      <c r="D57" s="242">
        <v>16.600000000000001</v>
      </c>
      <c r="E57" s="244">
        <v>0</v>
      </c>
      <c r="F57" s="245"/>
    </row>
    <row r="58" spans="1:6" x14ac:dyDescent="0.3">
      <c r="A58" t="s">
        <v>244</v>
      </c>
      <c r="B58" s="4" t="s">
        <v>245</v>
      </c>
      <c r="C58" s="215">
        <v>2.37</v>
      </c>
      <c r="D58" s="242">
        <v>2.37</v>
      </c>
      <c r="E58" s="244">
        <v>0</v>
      </c>
      <c r="F58" s="245"/>
    </row>
    <row r="59" spans="1:6" x14ac:dyDescent="0.3">
      <c r="A59" s="7" t="s">
        <v>247</v>
      </c>
      <c r="B59" s="4" t="s">
        <v>79</v>
      </c>
      <c r="C59" s="215">
        <v>0.38879499299199277</v>
      </c>
      <c r="D59" s="242">
        <v>8.3199999999999996E-2</v>
      </c>
      <c r="E59" s="244">
        <v>0</v>
      </c>
      <c r="F59" s="241">
        <v>0.38879499299199277</v>
      </c>
    </row>
    <row r="60" spans="1:6" x14ac:dyDescent="0.3">
      <c r="A60" s="7" t="s">
        <v>248</v>
      </c>
      <c r="B60" s="4" t="s">
        <v>68</v>
      </c>
      <c r="C60" s="215">
        <v>0.121</v>
      </c>
      <c r="D60" s="242">
        <v>0.121</v>
      </c>
      <c r="E60" s="244">
        <v>0</v>
      </c>
      <c r="F60" s="241">
        <v>9.7018743705848398E-2</v>
      </c>
    </row>
    <row r="61" spans="1:6" x14ac:dyDescent="0.3">
      <c r="A61" s="7" t="s">
        <v>249</v>
      </c>
      <c r="B61" s="4" t="s">
        <v>250</v>
      </c>
      <c r="C61" s="215">
        <v>0.17300000000000001</v>
      </c>
      <c r="D61" s="242">
        <v>0.17300000000000001</v>
      </c>
      <c r="E61" s="247"/>
      <c r="F61" s="245"/>
    </row>
    <row r="62" spans="1:6" x14ac:dyDescent="0.3">
      <c r="A62" s="7" t="s">
        <v>251</v>
      </c>
      <c r="B62" s="4" t="s">
        <v>252</v>
      </c>
      <c r="C62" s="215">
        <v>9.24</v>
      </c>
      <c r="D62" s="242">
        <v>9.24</v>
      </c>
      <c r="E62" s="247"/>
      <c r="F62" s="245"/>
    </row>
    <row r="63" spans="1:6" x14ac:dyDescent="0.3">
      <c r="A63" t="s">
        <v>253</v>
      </c>
      <c r="B63" s="4" t="s">
        <v>113</v>
      </c>
      <c r="C63" s="215">
        <v>1.0023445928216399</v>
      </c>
      <c r="D63" s="239"/>
      <c r="E63" s="247"/>
      <c r="F63" s="241">
        <v>1.0023445928216399</v>
      </c>
    </row>
    <row r="64" spans="1:6" x14ac:dyDescent="0.3">
      <c r="A64" s="7" t="s">
        <v>254</v>
      </c>
      <c r="B64" s="4" t="s">
        <v>396</v>
      </c>
      <c r="C64" s="217"/>
      <c r="D64" s="239"/>
      <c r="E64" s="247"/>
      <c r="F64" s="245"/>
    </row>
    <row r="65" spans="1:6" x14ac:dyDescent="0.3">
      <c r="A65" s="7" t="s">
        <v>256</v>
      </c>
      <c r="B65" s="4" t="s">
        <v>257</v>
      </c>
      <c r="C65" s="218"/>
      <c r="D65" s="239"/>
      <c r="E65" s="247"/>
      <c r="F65" s="245"/>
    </row>
    <row r="66" spans="1:6" x14ac:dyDescent="0.3">
      <c r="A66" s="7" t="s">
        <v>258</v>
      </c>
      <c r="B66" s="4" t="s">
        <v>259</v>
      </c>
      <c r="C66" s="215">
        <v>8.6180131291808598E-2</v>
      </c>
      <c r="D66" s="242">
        <v>1.61E-2</v>
      </c>
      <c r="E66" s="243">
        <v>8.6180131291808598E-2</v>
      </c>
      <c r="F66" s="245"/>
    </row>
    <row r="67" spans="1:6" x14ac:dyDescent="0.3">
      <c r="A67" s="7" t="s">
        <v>260</v>
      </c>
      <c r="B67" s="4" t="s">
        <v>98</v>
      </c>
      <c r="C67" s="215">
        <v>0.60599999999999998</v>
      </c>
      <c r="D67" s="242">
        <v>0.60599999999999998</v>
      </c>
      <c r="E67" s="244">
        <v>0</v>
      </c>
      <c r="F67" s="245"/>
    </row>
    <row r="68" spans="1:6" x14ac:dyDescent="0.3">
      <c r="A68" s="7" t="s">
        <v>261</v>
      </c>
      <c r="B68" s="4" t="s">
        <v>262</v>
      </c>
      <c r="C68" s="218"/>
      <c r="D68" s="239"/>
      <c r="E68" s="247"/>
      <c r="F68" s="245"/>
    </row>
    <row r="69" spans="1:6" x14ac:dyDescent="0.3">
      <c r="A69" s="7" t="s">
        <v>263</v>
      </c>
      <c r="B69" s="4" t="s">
        <v>264</v>
      </c>
      <c r="C69" s="215">
        <v>4.62</v>
      </c>
      <c r="D69" s="242">
        <v>4.62</v>
      </c>
      <c r="E69" s="247"/>
      <c r="F69" s="245"/>
    </row>
    <row r="70" spans="1:6" x14ac:dyDescent="0.3">
      <c r="A70" t="s">
        <v>266</v>
      </c>
      <c r="B70" s="4" t="s">
        <v>267</v>
      </c>
      <c r="C70" s="218"/>
      <c r="D70" s="239"/>
      <c r="E70" s="247"/>
      <c r="F70" s="245"/>
    </row>
    <row r="71" spans="1:6" x14ac:dyDescent="0.3">
      <c r="A71" t="s">
        <v>268</v>
      </c>
      <c r="B71" s="4" t="s">
        <v>269</v>
      </c>
      <c r="C71" s="215">
        <v>5.1200777719425709E-2</v>
      </c>
      <c r="D71" s="239"/>
      <c r="E71" s="247"/>
      <c r="F71" s="241">
        <v>5.1200777719425709E-2</v>
      </c>
    </row>
    <row r="72" spans="1:6" x14ac:dyDescent="0.3">
      <c r="A72" t="s">
        <v>270</v>
      </c>
      <c r="B72" s="4" t="s">
        <v>271</v>
      </c>
      <c r="C72" s="215">
        <v>0.36333648011568037</v>
      </c>
      <c r="D72" s="239"/>
      <c r="E72" s="244">
        <v>0</v>
      </c>
      <c r="F72" s="241">
        <v>0.36333648011568037</v>
      </c>
    </row>
    <row r="73" spans="1:6" x14ac:dyDescent="0.3">
      <c r="A73" t="s">
        <v>272</v>
      </c>
      <c r="B73" s="4" t="s">
        <v>273</v>
      </c>
      <c r="C73" s="218"/>
      <c r="D73" s="239"/>
      <c r="E73" s="247"/>
      <c r="F73" s="245"/>
    </row>
    <row r="74" spans="1:6" x14ac:dyDescent="0.3">
      <c r="A74" t="s">
        <v>274</v>
      </c>
      <c r="B74" s="4" t="s">
        <v>275</v>
      </c>
      <c r="C74" s="218"/>
      <c r="D74" s="239"/>
      <c r="E74" s="247"/>
      <c r="F74" s="245"/>
    </row>
    <row r="75" spans="1:6" x14ac:dyDescent="0.3">
      <c r="A75" s="219" t="s">
        <v>276</v>
      </c>
      <c r="B75" s="220" t="s">
        <v>40</v>
      </c>
      <c r="C75" s="221"/>
      <c r="D75" s="248"/>
      <c r="E75" s="249"/>
      <c r="F75" s="250"/>
    </row>
    <row r="76" spans="1:6" x14ac:dyDescent="0.3">
      <c r="A76" s="219" t="s">
        <v>277</v>
      </c>
      <c r="B76" s="220" t="s">
        <v>41</v>
      </c>
      <c r="C76" s="221"/>
      <c r="D76" s="248"/>
      <c r="E76" s="249"/>
      <c r="F76" s="250"/>
    </row>
    <row r="77" spans="1:6" x14ac:dyDescent="0.3">
      <c r="A77" s="219" t="s">
        <v>278</v>
      </c>
      <c r="B77" s="220" t="s">
        <v>42</v>
      </c>
      <c r="C77" s="221"/>
      <c r="D77" s="248"/>
      <c r="E77" s="249"/>
      <c r="F77" s="250"/>
    </row>
    <row r="78" spans="1:6" x14ac:dyDescent="0.3">
      <c r="A78" s="219" t="s">
        <v>279</v>
      </c>
      <c r="B78" s="220" t="s">
        <v>43</v>
      </c>
      <c r="C78" s="221"/>
      <c r="D78" s="248"/>
      <c r="E78" s="249"/>
      <c r="F78" s="250"/>
    </row>
    <row r="79" spans="1:6" x14ac:dyDescent="0.3">
      <c r="A79" s="219" t="s">
        <v>280</v>
      </c>
      <c r="B79" s="220" t="s">
        <v>44</v>
      </c>
      <c r="C79" s="221"/>
      <c r="D79" s="248"/>
      <c r="E79" s="249"/>
      <c r="F79" s="250"/>
    </row>
    <row r="80" spans="1:6" x14ac:dyDescent="0.3">
      <c r="A80" s="219" t="s">
        <v>281</v>
      </c>
      <c r="B80" s="220" t="s">
        <v>282</v>
      </c>
      <c r="C80" s="221"/>
      <c r="D80" s="248"/>
      <c r="E80" s="249"/>
      <c r="F80" s="250"/>
    </row>
    <row r="81" spans="1:6" x14ac:dyDescent="0.3">
      <c r="A81" t="s">
        <v>284</v>
      </c>
      <c r="B81" s="4" t="s">
        <v>285</v>
      </c>
      <c r="C81" s="215">
        <v>0.52590577843600606</v>
      </c>
      <c r="D81" s="242">
        <v>0.5109999999999999</v>
      </c>
      <c r="E81" s="243">
        <v>0.52590577843600606</v>
      </c>
      <c r="F81" s="241">
        <v>0.38192709038862088</v>
      </c>
    </row>
    <row r="82" spans="1:6" x14ac:dyDescent="0.3">
      <c r="A82" t="s">
        <v>286</v>
      </c>
      <c r="B82" s="4" t="s">
        <v>287</v>
      </c>
      <c r="C82" s="215">
        <v>6.7600000000000007E-2</v>
      </c>
      <c r="D82" s="242">
        <v>6.7600000000000007E-2</v>
      </c>
      <c r="E82" s="247"/>
      <c r="F82" s="245"/>
    </row>
    <row r="83" spans="1:6" x14ac:dyDescent="0.3">
      <c r="A83" t="s">
        <v>288</v>
      </c>
      <c r="B83" s="4" t="s">
        <v>289</v>
      </c>
      <c r="C83" s="215">
        <v>0.117834130172853</v>
      </c>
      <c r="D83" s="242">
        <v>1.8199999999999997E-2</v>
      </c>
      <c r="E83" s="243">
        <v>0.117834130172853</v>
      </c>
      <c r="F83" s="241">
        <v>9.3828111734029884E-2</v>
      </c>
    </row>
    <row r="84" spans="1:6" x14ac:dyDescent="0.3">
      <c r="A84" t="s">
        <v>290</v>
      </c>
      <c r="B84" s="4" t="s">
        <v>291</v>
      </c>
      <c r="C84" s="216">
        <v>0.30299999999999999</v>
      </c>
      <c r="D84" s="251">
        <v>0.30299999999999999</v>
      </c>
      <c r="E84" s="247"/>
      <c r="F84" s="245"/>
    </row>
    <row r="85" spans="1:6" x14ac:dyDescent="0.3">
      <c r="A85" t="s">
        <v>292</v>
      </c>
      <c r="B85" s="4" t="s">
        <v>293</v>
      </c>
      <c r="C85" s="222"/>
      <c r="D85" s="239"/>
      <c r="E85" s="247"/>
      <c r="F85" s="245"/>
    </row>
    <row r="86" spans="1:6" x14ac:dyDescent="0.3">
      <c r="A86" t="s">
        <v>294</v>
      </c>
      <c r="B86" s="4" t="s">
        <v>295</v>
      </c>
      <c r="C86" s="218"/>
      <c r="D86" s="239"/>
      <c r="E86" s="247"/>
      <c r="F86" s="245"/>
    </row>
    <row r="87" spans="1:6" x14ac:dyDescent="0.3">
      <c r="A87" t="s">
        <v>296</v>
      </c>
      <c r="B87" s="4" t="s">
        <v>297</v>
      </c>
      <c r="C87" s="215">
        <v>1.41E-2</v>
      </c>
      <c r="D87" s="242">
        <v>1.41E-2</v>
      </c>
      <c r="E87" s="247"/>
      <c r="F87" s="245"/>
    </row>
    <row r="88" spans="1:6" x14ac:dyDescent="0.3">
      <c r="A88" t="s">
        <v>298</v>
      </c>
      <c r="B88" s="4" t="s">
        <v>299</v>
      </c>
      <c r="C88" s="215">
        <v>1.01E-2</v>
      </c>
      <c r="D88" s="242">
        <v>1.01E-2</v>
      </c>
      <c r="E88" s="247"/>
      <c r="F88" s="245"/>
    </row>
    <row r="89" spans="1:6" x14ac:dyDescent="0.3">
      <c r="A89" s="16" t="s">
        <v>300</v>
      </c>
      <c r="B89" s="223" t="s">
        <v>301</v>
      </c>
      <c r="C89" s="224"/>
      <c r="D89" s="225"/>
      <c r="E89" s="226"/>
      <c r="F89" s="252"/>
    </row>
  </sheetData>
  <conditionalFormatting sqref="A88 A51:A55 A81:A86">
    <cfRule type="duplicateValues" dxfId="4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C4ED-35E3-4EB7-97E4-F4C672563132}">
  <dimension ref="A1:AE31"/>
  <sheetViews>
    <sheetView zoomScale="70" zoomScaleNormal="70" workbookViewId="0">
      <selection activeCell="M15" activeCellId="1" sqref="K15 M15"/>
    </sheetView>
  </sheetViews>
  <sheetFormatPr defaultRowHeight="14.4" x14ac:dyDescent="0.3"/>
  <cols>
    <col min="2" max="2" width="9.109375" style="6"/>
    <col min="16" max="16" width="11" style="4" customWidth="1"/>
    <col min="19" max="19" width="11.88671875" style="4" customWidth="1"/>
    <col min="22" max="22" width="8.88671875" style="4"/>
    <col min="25" max="25" width="8.88671875" style="4"/>
  </cols>
  <sheetData>
    <row r="1" spans="1:31" s="16" customFormat="1" x14ac:dyDescent="0.3">
      <c r="A1" s="120" t="s">
        <v>32</v>
      </c>
      <c r="B1" s="122" t="s">
        <v>33</v>
      </c>
      <c r="C1" s="122" t="s">
        <v>34</v>
      </c>
      <c r="D1" s="115" t="s">
        <v>35</v>
      </c>
      <c r="E1" s="127" t="s">
        <v>69</v>
      </c>
      <c r="F1" s="115" t="s">
        <v>36</v>
      </c>
      <c r="G1" s="115" t="s">
        <v>37</v>
      </c>
      <c r="H1" s="115" t="s">
        <v>38</v>
      </c>
      <c r="I1" s="115" t="s">
        <v>39</v>
      </c>
      <c r="J1" s="115" t="s">
        <v>40</v>
      </c>
      <c r="K1" s="115" t="s">
        <v>41</v>
      </c>
      <c r="L1" s="115" t="s">
        <v>42</v>
      </c>
      <c r="M1" s="115" t="s">
        <v>43</v>
      </c>
      <c r="N1" s="115" t="s">
        <v>44</v>
      </c>
      <c r="O1" s="128" t="s">
        <v>317</v>
      </c>
      <c r="P1" s="121" t="s">
        <v>313</v>
      </c>
      <c r="Q1" s="122" t="s">
        <v>45</v>
      </c>
      <c r="R1" s="122" t="s">
        <v>46</v>
      </c>
      <c r="S1" s="121" t="s">
        <v>314</v>
      </c>
      <c r="T1" s="122" t="s">
        <v>47</v>
      </c>
      <c r="U1" s="122" t="s">
        <v>48</v>
      </c>
      <c r="V1" s="121" t="s">
        <v>315</v>
      </c>
      <c r="W1" s="122" t="s">
        <v>49</v>
      </c>
      <c r="X1" s="122" t="s">
        <v>50</v>
      </c>
      <c r="Y1" s="121" t="s">
        <v>316</v>
      </c>
      <c r="Z1" s="122" t="s">
        <v>51</v>
      </c>
      <c r="AA1" s="122" t="s">
        <v>52</v>
      </c>
      <c r="AB1" s="123" t="s">
        <v>54</v>
      </c>
      <c r="AC1" s="115" t="s">
        <v>55</v>
      </c>
      <c r="AD1" s="115" t="s">
        <v>56</v>
      </c>
      <c r="AE1" s="124" t="s">
        <v>57</v>
      </c>
    </row>
    <row r="2" spans="1:31" x14ac:dyDescent="0.3">
      <c r="A2" s="50">
        <v>1</v>
      </c>
      <c r="B2" s="6" t="s">
        <v>58</v>
      </c>
      <c r="C2" t="s">
        <v>0</v>
      </c>
      <c r="D2" s="4">
        <v>1</v>
      </c>
      <c r="E2" t="s">
        <v>30</v>
      </c>
      <c r="F2" s="3" t="s">
        <v>59</v>
      </c>
      <c r="G2" s="3" t="s">
        <v>59</v>
      </c>
      <c r="H2" t="s">
        <v>60</v>
      </c>
      <c r="I2" s="118" t="s">
        <v>60</v>
      </c>
      <c r="J2">
        <v>0</v>
      </c>
      <c r="K2">
        <v>0</v>
      </c>
      <c r="L2">
        <v>0</v>
      </c>
      <c r="M2">
        <v>0</v>
      </c>
      <c r="N2">
        <v>0</v>
      </c>
      <c r="O2" t="s">
        <v>19</v>
      </c>
      <c r="P2" s="4">
        <v>0</v>
      </c>
      <c r="Q2" t="s">
        <v>61</v>
      </c>
      <c r="R2" s="4">
        <v>275.0167931483</v>
      </c>
      <c r="S2" s="4">
        <v>1</v>
      </c>
      <c r="T2" t="s">
        <v>62</v>
      </c>
      <c r="U2" s="4">
        <v>743.07543707299999</v>
      </c>
      <c r="V2" s="4">
        <v>1</v>
      </c>
      <c r="W2" t="s">
        <v>63</v>
      </c>
      <c r="X2" s="4">
        <v>229.011313839899</v>
      </c>
      <c r="Y2" s="4">
        <v>1</v>
      </c>
      <c r="Z2" t="s">
        <v>64</v>
      </c>
      <c r="AA2" s="4">
        <v>744.08326210510006</v>
      </c>
      <c r="AB2" s="125" t="s">
        <v>65</v>
      </c>
      <c r="AC2" s="4" t="s">
        <v>66</v>
      </c>
      <c r="AD2" s="4" t="s">
        <v>67</v>
      </c>
      <c r="AE2" s="126" t="s">
        <v>68</v>
      </c>
    </row>
    <row r="3" spans="1:31" x14ac:dyDescent="0.3">
      <c r="A3" s="50">
        <v>3</v>
      </c>
      <c r="B3" s="6" t="s">
        <v>1</v>
      </c>
      <c r="C3" t="s">
        <v>1</v>
      </c>
      <c r="D3" s="4">
        <v>1</v>
      </c>
      <c r="E3" t="s">
        <v>30</v>
      </c>
      <c r="F3" s="3" t="s">
        <v>59</v>
      </c>
      <c r="G3" s="3" t="s">
        <v>59</v>
      </c>
      <c r="H3" t="s">
        <v>70</v>
      </c>
      <c r="I3" t="s">
        <v>71</v>
      </c>
      <c r="J3">
        <v>0</v>
      </c>
      <c r="K3">
        <v>0</v>
      </c>
      <c r="L3">
        <v>0</v>
      </c>
      <c r="M3">
        <v>0</v>
      </c>
      <c r="N3">
        <v>0</v>
      </c>
      <c r="O3" t="s">
        <v>20</v>
      </c>
      <c r="P3" s="4">
        <v>1</v>
      </c>
      <c r="Q3" t="s">
        <v>72</v>
      </c>
      <c r="R3" s="4">
        <v>133.01368330310001</v>
      </c>
      <c r="S3" s="4">
        <v>1</v>
      </c>
      <c r="T3" t="s">
        <v>73</v>
      </c>
      <c r="U3" s="4">
        <v>663.10910666459904</v>
      </c>
      <c r="V3" s="4">
        <v>0</v>
      </c>
      <c r="W3" t="s">
        <v>74</v>
      </c>
      <c r="X3" s="4">
        <v>87.008203994699997</v>
      </c>
      <c r="Y3" s="4">
        <v>0</v>
      </c>
      <c r="Z3" t="s">
        <v>75</v>
      </c>
      <c r="AA3" s="4">
        <v>664.116931696699</v>
      </c>
      <c r="AB3" s="125" t="s">
        <v>76</v>
      </c>
      <c r="AC3" s="4" t="s">
        <v>77</v>
      </c>
      <c r="AD3" s="4" t="s">
        <v>78</v>
      </c>
      <c r="AE3" s="126" t="s">
        <v>79</v>
      </c>
    </row>
    <row r="4" spans="1:31" x14ac:dyDescent="0.3">
      <c r="A4" s="50">
        <v>4</v>
      </c>
      <c r="B4" s="6" t="s">
        <v>2</v>
      </c>
      <c r="C4" t="s">
        <v>2</v>
      </c>
      <c r="D4" s="4">
        <v>1</v>
      </c>
      <c r="E4" t="s">
        <v>30</v>
      </c>
      <c r="F4" s="3" t="s">
        <v>59</v>
      </c>
      <c r="G4" s="3" t="s">
        <v>59</v>
      </c>
      <c r="H4" t="s">
        <v>60</v>
      </c>
      <c r="I4" s="118" t="s">
        <v>60</v>
      </c>
      <c r="J4">
        <v>0</v>
      </c>
      <c r="K4">
        <v>0</v>
      </c>
      <c r="L4">
        <v>0</v>
      </c>
      <c r="M4">
        <v>0</v>
      </c>
      <c r="N4">
        <v>0</v>
      </c>
      <c r="O4" t="s">
        <v>20</v>
      </c>
      <c r="P4" s="4">
        <v>1</v>
      </c>
      <c r="Q4" t="s">
        <v>81</v>
      </c>
      <c r="R4" s="4">
        <v>166.97453440310002</v>
      </c>
      <c r="S4" s="4">
        <v>1</v>
      </c>
      <c r="T4" t="s">
        <v>82</v>
      </c>
      <c r="U4" s="4">
        <v>426.02157474850003</v>
      </c>
      <c r="V4" s="4">
        <v>0</v>
      </c>
      <c r="W4" t="s">
        <v>74</v>
      </c>
      <c r="X4" s="4">
        <v>87.008203994699997</v>
      </c>
      <c r="Y4" s="4">
        <v>0</v>
      </c>
      <c r="Z4" s="7" t="s">
        <v>83</v>
      </c>
      <c r="AA4" s="4">
        <v>505.98790515689899</v>
      </c>
      <c r="AB4" s="125" t="s">
        <v>84</v>
      </c>
      <c r="AC4" s="4" t="s">
        <v>85</v>
      </c>
      <c r="AD4" s="4" t="s">
        <v>78</v>
      </c>
      <c r="AE4" s="126" t="s">
        <v>86</v>
      </c>
    </row>
    <row r="5" spans="1:31" x14ac:dyDescent="0.3">
      <c r="A5" s="50">
        <v>7</v>
      </c>
      <c r="B5" s="6" t="s">
        <v>3</v>
      </c>
      <c r="C5" t="s">
        <v>3</v>
      </c>
      <c r="D5" s="4">
        <v>1</v>
      </c>
      <c r="E5" t="s">
        <v>31</v>
      </c>
      <c r="F5" s="9" t="s">
        <v>87</v>
      </c>
      <c r="G5" s="9" t="s">
        <v>88</v>
      </c>
      <c r="H5" t="s">
        <v>60</v>
      </c>
      <c r="I5" s="118" t="s">
        <v>60</v>
      </c>
      <c r="J5">
        <v>-1</v>
      </c>
      <c r="K5">
        <v>0</v>
      </c>
      <c r="L5">
        <v>0</v>
      </c>
      <c r="M5">
        <v>0</v>
      </c>
      <c r="N5">
        <v>0</v>
      </c>
      <c r="O5" t="s">
        <v>21</v>
      </c>
      <c r="P5" s="4">
        <v>0</v>
      </c>
      <c r="Q5" t="s">
        <v>61</v>
      </c>
      <c r="R5" s="4">
        <v>275.0167931483</v>
      </c>
      <c r="S5" s="4">
        <v>0</v>
      </c>
      <c r="T5" t="s">
        <v>89</v>
      </c>
      <c r="U5" s="4">
        <v>0</v>
      </c>
      <c r="V5" s="4">
        <v>1</v>
      </c>
      <c r="W5" t="s">
        <v>90</v>
      </c>
      <c r="X5" s="4">
        <v>257.00622846200002</v>
      </c>
      <c r="Y5" s="4">
        <v>0</v>
      </c>
      <c r="Z5" s="7" t="s">
        <v>89</v>
      </c>
      <c r="AA5" s="4">
        <v>0</v>
      </c>
      <c r="AB5" s="125" t="s">
        <v>65</v>
      </c>
      <c r="AC5" s="4" t="s">
        <v>89</v>
      </c>
      <c r="AD5" s="4" t="s">
        <v>91</v>
      </c>
      <c r="AE5" s="126" t="s">
        <v>89</v>
      </c>
    </row>
    <row r="6" spans="1:31" x14ac:dyDescent="0.3">
      <c r="A6" s="50">
        <v>26</v>
      </c>
      <c r="B6" s="6" t="s">
        <v>92</v>
      </c>
      <c r="C6" t="s">
        <v>4</v>
      </c>
      <c r="D6" s="4">
        <v>1</v>
      </c>
      <c r="E6" t="s">
        <v>30</v>
      </c>
      <c r="F6" s="3" t="s">
        <v>59</v>
      </c>
      <c r="G6" s="3" t="s">
        <v>59</v>
      </c>
      <c r="H6" t="s">
        <v>60</v>
      </c>
      <c r="I6" s="118" t="s">
        <v>60</v>
      </c>
      <c r="J6">
        <v>-1</v>
      </c>
      <c r="K6">
        <v>0</v>
      </c>
      <c r="L6">
        <v>0</v>
      </c>
      <c r="M6">
        <v>0</v>
      </c>
      <c r="N6">
        <v>0</v>
      </c>
      <c r="O6" t="s">
        <v>22</v>
      </c>
      <c r="P6" s="4">
        <v>1</v>
      </c>
      <c r="Q6" t="s">
        <v>81</v>
      </c>
      <c r="R6" s="4">
        <v>166.97453440310002</v>
      </c>
      <c r="S6" s="4">
        <v>0</v>
      </c>
      <c r="T6" t="s">
        <v>89</v>
      </c>
      <c r="U6" s="4">
        <v>0</v>
      </c>
      <c r="V6" s="4">
        <v>0</v>
      </c>
      <c r="W6" t="s">
        <v>93</v>
      </c>
      <c r="X6" s="4">
        <v>130.99803323890001</v>
      </c>
      <c r="Y6" s="4">
        <v>0</v>
      </c>
      <c r="Z6" s="7" t="s">
        <v>89</v>
      </c>
      <c r="AA6" s="4">
        <v>0</v>
      </c>
      <c r="AB6" s="125" t="s">
        <v>84</v>
      </c>
      <c r="AC6" s="4" t="s">
        <v>89</v>
      </c>
      <c r="AD6" s="4" t="s">
        <v>94</v>
      </c>
      <c r="AE6" s="126" t="s">
        <v>89</v>
      </c>
    </row>
    <row r="7" spans="1:31" x14ac:dyDescent="0.3">
      <c r="A7" s="50">
        <v>9</v>
      </c>
      <c r="B7" s="6" t="s">
        <v>5</v>
      </c>
      <c r="C7" t="s">
        <v>5</v>
      </c>
      <c r="D7" s="4">
        <v>1</v>
      </c>
      <c r="E7" t="s">
        <v>30</v>
      </c>
      <c r="F7" s="3" t="s">
        <v>59</v>
      </c>
      <c r="G7" s="3" t="s">
        <v>59</v>
      </c>
      <c r="H7" t="s">
        <v>60</v>
      </c>
      <c r="I7" s="118" t="s">
        <v>60</v>
      </c>
      <c r="J7">
        <v>0</v>
      </c>
      <c r="K7">
        <v>0</v>
      </c>
      <c r="L7">
        <v>0</v>
      </c>
      <c r="M7">
        <v>0</v>
      </c>
      <c r="N7">
        <v>0</v>
      </c>
      <c r="O7" t="s">
        <v>23</v>
      </c>
      <c r="P7" s="4">
        <v>1</v>
      </c>
      <c r="Q7" t="s">
        <v>95</v>
      </c>
      <c r="R7" s="4">
        <v>808.11793305189997</v>
      </c>
      <c r="S7" s="4">
        <v>0</v>
      </c>
      <c r="T7" t="s">
        <v>96</v>
      </c>
      <c r="U7" s="4">
        <v>72.992553930499994</v>
      </c>
      <c r="V7" s="4">
        <v>1</v>
      </c>
      <c r="W7" t="s">
        <v>72</v>
      </c>
      <c r="X7" s="4">
        <v>133.01368330310001</v>
      </c>
      <c r="Y7" s="4">
        <v>1</v>
      </c>
      <c r="Z7" t="s">
        <v>97</v>
      </c>
      <c r="AA7" s="4">
        <v>766.1073683656</v>
      </c>
      <c r="AB7" s="125" t="s">
        <v>98</v>
      </c>
      <c r="AC7" s="4" t="s">
        <v>99</v>
      </c>
      <c r="AD7" s="4" t="s">
        <v>76</v>
      </c>
      <c r="AE7" s="126" t="s">
        <v>100</v>
      </c>
    </row>
    <row r="8" spans="1:31" x14ac:dyDescent="0.3">
      <c r="A8" s="50">
        <v>10</v>
      </c>
      <c r="B8" s="6" t="s">
        <v>6</v>
      </c>
      <c r="C8" t="s">
        <v>6</v>
      </c>
      <c r="D8" s="4">
        <v>1</v>
      </c>
      <c r="E8" t="s">
        <v>30</v>
      </c>
      <c r="F8" s="3" t="s">
        <v>59</v>
      </c>
      <c r="G8" s="3" t="s">
        <v>59</v>
      </c>
      <c r="H8" t="s">
        <v>60</v>
      </c>
      <c r="I8" s="118" t="s">
        <v>60</v>
      </c>
      <c r="J8">
        <v>0</v>
      </c>
      <c r="K8">
        <v>0</v>
      </c>
      <c r="L8">
        <v>0</v>
      </c>
      <c r="M8">
        <v>0</v>
      </c>
      <c r="N8">
        <v>0</v>
      </c>
      <c r="O8" t="s">
        <v>23</v>
      </c>
      <c r="P8" s="4">
        <v>1</v>
      </c>
      <c r="Q8" t="s">
        <v>95</v>
      </c>
      <c r="R8" s="4">
        <v>808.11793305189997</v>
      </c>
      <c r="S8" s="4">
        <v>0</v>
      </c>
      <c r="T8" t="s">
        <v>93</v>
      </c>
      <c r="U8" s="4">
        <v>130.99803323890001</v>
      </c>
      <c r="V8" s="4">
        <v>1</v>
      </c>
      <c r="W8" t="s">
        <v>101</v>
      </c>
      <c r="X8" s="4">
        <v>191.01916261150001</v>
      </c>
      <c r="Y8" s="4">
        <v>1</v>
      </c>
      <c r="Z8" t="s">
        <v>97</v>
      </c>
      <c r="AA8" s="4">
        <v>766.1073683656</v>
      </c>
      <c r="AB8" s="125" t="s">
        <v>98</v>
      </c>
      <c r="AC8" s="4" t="s">
        <v>94</v>
      </c>
      <c r="AD8" s="4" t="s">
        <v>102</v>
      </c>
      <c r="AE8" s="126" t="s">
        <v>100</v>
      </c>
    </row>
    <row r="9" spans="1:31" x14ac:dyDescent="0.3">
      <c r="A9" s="50">
        <v>11</v>
      </c>
      <c r="B9" s="6" t="s">
        <v>7</v>
      </c>
      <c r="C9" t="s">
        <v>7</v>
      </c>
      <c r="D9" s="4">
        <v>1</v>
      </c>
      <c r="E9" t="s">
        <v>30</v>
      </c>
      <c r="F9" s="11" t="s">
        <v>103</v>
      </c>
      <c r="G9" s="11" t="s">
        <v>103</v>
      </c>
      <c r="H9" t="s">
        <v>60</v>
      </c>
      <c r="I9" s="118" t="s">
        <v>60</v>
      </c>
      <c r="J9">
        <v>-1</v>
      </c>
      <c r="K9">
        <v>-1</v>
      </c>
      <c r="L9">
        <v>0</v>
      </c>
      <c r="M9">
        <v>-1</v>
      </c>
      <c r="N9">
        <v>0</v>
      </c>
      <c r="O9" t="s">
        <v>20</v>
      </c>
      <c r="P9" s="4">
        <v>1</v>
      </c>
      <c r="Q9" t="s">
        <v>81</v>
      </c>
      <c r="R9" s="4">
        <v>166.97453440310002</v>
      </c>
      <c r="S9" s="4">
        <v>1</v>
      </c>
      <c r="T9" t="s">
        <v>82</v>
      </c>
      <c r="U9" s="4">
        <v>426.02157474850003</v>
      </c>
      <c r="V9" s="4">
        <v>0</v>
      </c>
      <c r="W9" t="s">
        <v>74</v>
      </c>
      <c r="X9" s="4">
        <v>87.008203994699997</v>
      </c>
      <c r="Y9" s="4">
        <v>0</v>
      </c>
      <c r="Z9" t="s">
        <v>83</v>
      </c>
      <c r="AA9" s="4">
        <v>505.98790515689899</v>
      </c>
      <c r="AB9" s="125" t="s">
        <v>84</v>
      </c>
      <c r="AC9" s="4" t="s">
        <v>85</v>
      </c>
      <c r="AD9" s="4" t="s">
        <v>78</v>
      </c>
      <c r="AE9" s="126" t="s">
        <v>86</v>
      </c>
    </row>
    <row r="10" spans="1:31" x14ac:dyDescent="0.3">
      <c r="A10" s="50">
        <v>12</v>
      </c>
      <c r="B10" s="6" t="s">
        <v>8</v>
      </c>
      <c r="C10" t="s">
        <v>8</v>
      </c>
      <c r="D10" s="4">
        <v>1</v>
      </c>
      <c r="E10" t="s">
        <v>31</v>
      </c>
      <c r="F10" s="3" t="s">
        <v>59</v>
      </c>
      <c r="G10" s="3" t="s">
        <v>59</v>
      </c>
      <c r="H10" t="s">
        <v>60</v>
      </c>
      <c r="I10" s="118" t="s">
        <v>60</v>
      </c>
      <c r="J10">
        <v>-1</v>
      </c>
      <c r="K10">
        <v>0</v>
      </c>
      <c r="L10">
        <v>0</v>
      </c>
      <c r="M10">
        <v>0</v>
      </c>
      <c r="N10">
        <v>0</v>
      </c>
      <c r="O10" t="s">
        <v>24</v>
      </c>
      <c r="P10" s="4">
        <v>1</v>
      </c>
      <c r="Q10" s="12" t="s">
        <v>104</v>
      </c>
      <c r="R10" s="4">
        <v>184.98509908940002</v>
      </c>
      <c r="S10" s="4">
        <v>0</v>
      </c>
      <c r="T10" t="s">
        <v>89</v>
      </c>
      <c r="U10" s="4">
        <v>0</v>
      </c>
      <c r="V10" s="4">
        <v>1</v>
      </c>
      <c r="W10" t="s">
        <v>81</v>
      </c>
      <c r="X10" s="4">
        <v>166.97453440310002</v>
      </c>
      <c r="Y10" s="4">
        <v>0</v>
      </c>
      <c r="Z10" t="s">
        <v>89</v>
      </c>
      <c r="AA10" s="4">
        <v>0</v>
      </c>
      <c r="AB10" s="125" t="s">
        <v>105</v>
      </c>
      <c r="AC10" s="4" t="s">
        <v>89</v>
      </c>
      <c r="AD10" s="4" t="s">
        <v>84</v>
      </c>
      <c r="AE10" s="126" t="s">
        <v>89</v>
      </c>
    </row>
    <row r="11" spans="1:31" x14ac:dyDescent="0.3">
      <c r="A11" s="50">
        <v>23</v>
      </c>
      <c r="B11" s="6" t="s">
        <v>106</v>
      </c>
      <c r="C11" t="s">
        <v>9</v>
      </c>
      <c r="D11" s="4">
        <v>1</v>
      </c>
      <c r="E11" t="s">
        <v>30</v>
      </c>
      <c r="F11" s="9" t="s">
        <v>107</v>
      </c>
      <c r="G11" s="9" t="s">
        <v>108</v>
      </c>
      <c r="H11" t="s">
        <v>60</v>
      </c>
      <c r="I11" s="118" t="s">
        <v>60</v>
      </c>
      <c r="J11">
        <v>0</v>
      </c>
      <c r="K11">
        <v>-1</v>
      </c>
      <c r="L11">
        <v>1</v>
      </c>
      <c r="M11">
        <v>0</v>
      </c>
      <c r="N11">
        <v>0</v>
      </c>
      <c r="O11" t="s">
        <v>19</v>
      </c>
      <c r="P11" s="4">
        <v>0</v>
      </c>
      <c r="Q11" t="s">
        <v>83</v>
      </c>
      <c r="R11" s="4">
        <v>505.98790515689899</v>
      </c>
      <c r="S11" s="4">
        <v>1</v>
      </c>
      <c r="T11" t="s">
        <v>97</v>
      </c>
      <c r="U11" s="4">
        <v>766.1073683656</v>
      </c>
      <c r="V11" s="4">
        <v>1</v>
      </c>
      <c r="W11" t="s">
        <v>95</v>
      </c>
      <c r="X11" s="4">
        <v>808.11793305189997</v>
      </c>
      <c r="Y11" s="4">
        <v>1</v>
      </c>
      <c r="Z11" t="s">
        <v>109</v>
      </c>
      <c r="AA11" s="4">
        <v>346.05524434009999</v>
      </c>
      <c r="AB11" s="125" t="s">
        <v>86</v>
      </c>
      <c r="AC11" s="4" t="s">
        <v>100</v>
      </c>
      <c r="AD11" s="4" t="s">
        <v>98</v>
      </c>
      <c r="AE11" s="126" t="s">
        <v>110</v>
      </c>
    </row>
    <row r="12" spans="1:31" x14ac:dyDescent="0.3">
      <c r="A12" s="50">
        <v>14</v>
      </c>
      <c r="B12" s="6" t="s">
        <v>10</v>
      </c>
      <c r="C12" t="s">
        <v>10</v>
      </c>
      <c r="D12" s="4">
        <v>1</v>
      </c>
      <c r="E12" t="s">
        <v>31</v>
      </c>
      <c r="F12" s="3" t="s">
        <v>59</v>
      </c>
      <c r="G12" s="9" t="s">
        <v>111</v>
      </c>
      <c r="H12" t="s">
        <v>60</v>
      </c>
      <c r="I12" s="118" t="s">
        <v>60</v>
      </c>
      <c r="J12">
        <v>1</v>
      </c>
      <c r="K12">
        <v>0</v>
      </c>
      <c r="L12">
        <v>0</v>
      </c>
      <c r="M12">
        <v>0</v>
      </c>
      <c r="N12">
        <v>0</v>
      </c>
      <c r="O12" t="s">
        <v>22</v>
      </c>
      <c r="P12" s="4">
        <v>1</v>
      </c>
      <c r="Q12" t="s">
        <v>90</v>
      </c>
      <c r="R12" s="4">
        <v>257.00622846200002</v>
      </c>
      <c r="S12" s="4">
        <v>0</v>
      </c>
      <c r="T12" t="s">
        <v>89</v>
      </c>
      <c r="U12" s="4">
        <v>0</v>
      </c>
      <c r="V12" s="4">
        <v>0</v>
      </c>
      <c r="W12" t="s">
        <v>112</v>
      </c>
      <c r="X12" s="4">
        <v>168.99018446730003</v>
      </c>
      <c r="Y12" s="4">
        <v>0</v>
      </c>
      <c r="Z12" t="s">
        <v>74</v>
      </c>
      <c r="AA12" s="4">
        <v>87.008203994699997</v>
      </c>
      <c r="AB12" s="125" t="s">
        <v>91</v>
      </c>
      <c r="AC12" s="4" t="s">
        <v>89</v>
      </c>
      <c r="AD12" s="4" t="s">
        <v>113</v>
      </c>
      <c r="AE12" s="126" t="s">
        <v>78</v>
      </c>
    </row>
    <row r="13" spans="1:31" x14ac:dyDescent="0.3">
      <c r="A13" s="50">
        <v>25</v>
      </c>
      <c r="B13" s="6" t="s">
        <v>114</v>
      </c>
      <c r="C13" t="s">
        <v>11</v>
      </c>
      <c r="D13" s="4">
        <v>1</v>
      </c>
      <c r="E13" t="s">
        <v>30</v>
      </c>
      <c r="F13" s="3" t="s">
        <v>59</v>
      </c>
      <c r="G13" s="3" t="s">
        <v>59</v>
      </c>
      <c r="H13" t="s">
        <v>60</v>
      </c>
      <c r="I13" s="118" t="s">
        <v>60</v>
      </c>
      <c r="J13">
        <v>-1</v>
      </c>
      <c r="K13">
        <v>0</v>
      </c>
      <c r="L13">
        <v>0</v>
      </c>
      <c r="M13">
        <v>0</v>
      </c>
      <c r="N13">
        <v>0</v>
      </c>
      <c r="O13" t="s">
        <v>25</v>
      </c>
      <c r="P13" s="4">
        <v>0</v>
      </c>
      <c r="Q13" t="s">
        <v>115</v>
      </c>
      <c r="R13" s="4">
        <v>138.97961978100003</v>
      </c>
      <c r="S13" s="4">
        <v>1</v>
      </c>
      <c r="T13" t="s">
        <v>82</v>
      </c>
      <c r="U13" s="4">
        <v>426.02157474850003</v>
      </c>
      <c r="V13" s="4">
        <v>0</v>
      </c>
      <c r="W13" t="s">
        <v>116</v>
      </c>
      <c r="X13">
        <f>60.021129-1</f>
        <v>59.021129000000002</v>
      </c>
      <c r="Y13" s="4">
        <v>1</v>
      </c>
      <c r="Z13" t="s">
        <v>83</v>
      </c>
      <c r="AA13" s="4">
        <v>505.98790515689899</v>
      </c>
      <c r="AB13" s="125" t="s">
        <v>117</v>
      </c>
      <c r="AC13" s="4" t="s">
        <v>85</v>
      </c>
      <c r="AD13" s="4" t="s">
        <v>118</v>
      </c>
      <c r="AE13" s="126" t="s">
        <v>86</v>
      </c>
    </row>
    <row r="14" spans="1:31" x14ac:dyDescent="0.3">
      <c r="A14" s="50">
        <v>16</v>
      </c>
      <c r="B14" s="6" t="s">
        <v>12</v>
      </c>
      <c r="C14" t="s">
        <v>12</v>
      </c>
      <c r="D14" s="4">
        <v>1</v>
      </c>
      <c r="E14" t="s">
        <v>30</v>
      </c>
      <c r="F14" s="9" t="s">
        <v>119</v>
      </c>
      <c r="G14" s="9" t="s">
        <v>120</v>
      </c>
      <c r="H14" t="s">
        <v>60</v>
      </c>
      <c r="I14" s="118" t="s">
        <v>60</v>
      </c>
      <c r="J14">
        <v>-1</v>
      </c>
      <c r="K14">
        <v>0</v>
      </c>
      <c r="L14">
        <v>1</v>
      </c>
      <c r="M14">
        <v>0</v>
      </c>
      <c r="N14">
        <v>0</v>
      </c>
      <c r="O14" t="s">
        <v>25</v>
      </c>
      <c r="P14" s="4">
        <v>0</v>
      </c>
      <c r="Q14" t="s">
        <v>115</v>
      </c>
      <c r="R14" s="4">
        <v>138.97961978100003</v>
      </c>
      <c r="S14" s="4">
        <v>1</v>
      </c>
      <c r="T14" t="s">
        <v>97</v>
      </c>
      <c r="U14" s="4">
        <v>766.1073683656</v>
      </c>
      <c r="V14" s="4">
        <v>0</v>
      </c>
      <c r="W14" s="7" t="s">
        <v>89</v>
      </c>
      <c r="X14" s="4">
        <v>0</v>
      </c>
      <c r="Y14" s="4">
        <v>1</v>
      </c>
      <c r="Z14" t="s">
        <v>95</v>
      </c>
      <c r="AA14" s="4">
        <v>808.11793305189997</v>
      </c>
      <c r="AB14" s="125" t="s">
        <v>117</v>
      </c>
      <c r="AC14" s="4" t="s">
        <v>100</v>
      </c>
      <c r="AD14" s="2" t="s">
        <v>121</v>
      </c>
      <c r="AE14" s="126" t="s">
        <v>98</v>
      </c>
    </row>
    <row r="15" spans="1:31" x14ac:dyDescent="0.3">
      <c r="A15" s="50">
        <v>17</v>
      </c>
      <c r="B15" s="6" t="s">
        <v>13</v>
      </c>
      <c r="C15" t="s">
        <v>13</v>
      </c>
      <c r="D15" s="4">
        <v>1</v>
      </c>
      <c r="E15" t="s">
        <v>31</v>
      </c>
      <c r="F15" s="3" t="s">
        <v>59</v>
      </c>
      <c r="G15" s="3" t="s">
        <v>59</v>
      </c>
      <c r="H15" t="s">
        <v>60</v>
      </c>
      <c r="I15" s="118" t="s">
        <v>60</v>
      </c>
      <c r="J15">
        <v>0</v>
      </c>
      <c r="K15">
        <v>-1</v>
      </c>
      <c r="L15">
        <v>0</v>
      </c>
      <c r="M15">
        <v>-1</v>
      </c>
      <c r="N15">
        <v>0</v>
      </c>
      <c r="O15" t="s">
        <v>26</v>
      </c>
      <c r="P15" s="4">
        <v>1</v>
      </c>
      <c r="Q15" t="s">
        <v>101</v>
      </c>
      <c r="R15" s="4">
        <v>191.01916261150001</v>
      </c>
      <c r="S15" s="4">
        <v>0</v>
      </c>
      <c r="T15" t="s">
        <v>89</v>
      </c>
      <c r="U15" s="4">
        <v>0</v>
      </c>
      <c r="V15" s="4">
        <v>0</v>
      </c>
      <c r="W15" t="s">
        <v>96</v>
      </c>
      <c r="X15" s="4">
        <v>72.992553930499994</v>
      </c>
      <c r="Y15" s="4">
        <v>1</v>
      </c>
      <c r="Z15" t="s">
        <v>122</v>
      </c>
      <c r="AA15" s="4">
        <v>117.018768681</v>
      </c>
      <c r="AB15" s="125" t="s">
        <v>102</v>
      </c>
      <c r="AC15" s="4" t="s">
        <v>102</v>
      </c>
      <c r="AD15" s="4" t="s">
        <v>99</v>
      </c>
      <c r="AE15" s="126" t="s">
        <v>123</v>
      </c>
    </row>
    <row r="16" spans="1:31" x14ac:dyDescent="0.3">
      <c r="A16" s="50">
        <v>18</v>
      </c>
      <c r="B16" s="6" t="s">
        <v>14</v>
      </c>
      <c r="C16" t="s">
        <v>14</v>
      </c>
      <c r="D16" s="4">
        <v>1</v>
      </c>
      <c r="E16" t="s">
        <v>30</v>
      </c>
      <c r="F16" s="3" t="s">
        <v>59</v>
      </c>
      <c r="G16" s="3" t="s">
        <v>59</v>
      </c>
      <c r="H16" t="s">
        <v>60</v>
      </c>
      <c r="I16" s="118" t="s">
        <v>60</v>
      </c>
      <c r="J16">
        <v>-1</v>
      </c>
      <c r="K16">
        <v>0</v>
      </c>
      <c r="L16">
        <v>1</v>
      </c>
      <c r="M16">
        <v>0</v>
      </c>
      <c r="N16">
        <v>0</v>
      </c>
      <c r="O16" t="s">
        <v>27</v>
      </c>
      <c r="P16" s="4">
        <v>1</v>
      </c>
      <c r="Q16" t="s">
        <v>124</v>
      </c>
      <c r="R16" s="4">
        <v>259.0218785262</v>
      </c>
      <c r="S16" s="4">
        <v>1</v>
      </c>
      <c r="T16" t="s">
        <v>83</v>
      </c>
      <c r="U16" s="4">
        <v>505.98790515689899</v>
      </c>
      <c r="V16" s="4">
        <v>0</v>
      </c>
      <c r="W16" t="s">
        <v>125</v>
      </c>
      <c r="X16" s="4">
        <v>338.98820893460004</v>
      </c>
      <c r="Y16" s="4">
        <v>1</v>
      </c>
      <c r="Z16" t="s">
        <v>82</v>
      </c>
      <c r="AA16" s="4">
        <v>426.02157474850003</v>
      </c>
      <c r="AB16" s="125" t="s">
        <v>126</v>
      </c>
      <c r="AC16" s="4" t="s">
        <v>86</v>
      </c>
      <c r="AD16" s="4" t="s">
        <v>127</v>
      </c>
      <c r="AE16" s="126" t="s">
        <v>85</v>
      </c>
    </row>
    <row r="17" spans="1:31" ht="13.95" customHeight="1" x14ac:dyDescent="0.3">
      <c r="A17" s="50">
        <v>19</v>
      </c>
      <c r="B17" s="6" t="s">
        <v>15</v>
      </c>
      <c r="C17" t="s">
        <v>15</v>
      </c>
      <c r="D17" s="4">
        <v>1</v>
      </c>
      <c r="E17" t="s">
        <v>30</v>
      </c>
      <c r="F17" s="9" t="s">
        <v>128</v>
      </c>
      <c r="G17" s="3" t="s">
        <v>59</v>
      </c>
      <c r="H17" t="s">
        <v>60</v>
      </c>
      <c r="I17" s="118" t="s">
        <v>60</v>
      </c>
      <c r="J17">
        <v>-1</v>
      </c>
      <c r="K17">
        <v>0</v>
      </c>
      <c r="L17">
        <v>0</v>
      </c>
      <c r="M17">
        <v>0</v>
      </c>
      <c r="O17" t="s">
        <v>28</v>
      </c>
      <c r="P17" s="4">
        <v>0</v>
      </c>
      <c r="Q17" t="s">
        <v>93</v>
      </c>
      <c r="R17" s="4">
        <v>130.99803323890001</v>
      </c>
      <c r="S17" s="4">
        <v>0</v>
      </c>
      <c r="T17" t="s">
        <v>83</v>
      </c>
      <c r="U17" s="4">
        <v>505.98790515689899</v>
      </c>
      <c r="V17" s="4">
        <v>1</v>
      </c>
      <c r="W17" t="s">
        <v>81</v>
      </c>
      <c r="X17" s="4">
        <v>166.97453440310002</v>
      </c>
      <c r="Y17" s="4">
        <v>1</v>
      </c>
      <c r="Z17" t="s">
        <v>82</v>
      </c>
      <c r="AA17" s="4">
        <v>426.02157474849997</v>
      </c>
      <c r="AB17" s="125" t="s">
        <v>99</v>
      </c>
      <c r="AC17" s="4" t="s">
        <v>86</v>
      </c>
      <c r="AD17" s="4" t="s">
        <v>84</v>
      </c>
      <c r="AE17" s="126" t="s">
        <v>85</v>
      </c>
    </row>
    <row r="18" spans="1:31" x14ac:dyDescent="0.3">
      <c r="A18" s="50">
        <v>6</v>
      </c>
      <c r="B18" s="6" t="s">
        <v>16</v>
      </c>
      <c r="C18" t="s">
        <v>16</v>
      </c>
      <c r="D18" s="4">
        <v>1</v>
      </c>
      <c r="E18" t="s">
        <v>31</v>
      </c>
      <c r="F18" s="3" t="s">
        <v>59</v>
      </c>
      <c r="G18" s="9" t="s">
        <v>129</v>
      </c>
      <c r="H18" t="s">
        <v>60</v>
      </c>
      <c r="I18" s="118" t="s">
        <v>60</v>
      </c>
      <c r="J18">
        <v>0</v>
      </c>
      <c r="K18">
        <v>-1</v>
      </c>
      <c r="L18">
        <v>0</v>
      </c>
      <c r="M18">
        <v>0</v>
      </c>
      <c r="N18">
        <v>0</v>
      </c>
      <c r="O18" t="s">
        <v>21</v>
      </c>
      <c r="P18" s="4">
        <v>0</v>
      </c>
      <c r="Q18" t="s">
        <v>125</v>
      </c>
      <c r="R18" s="4">
        <v>338.98820893460004</v>
      </c>
      <c r="S18" s="4">
        <v>0</v>
      </c>
      <c r="T18" t="s">
        <v>89</v>
      </c>
      <c r="U18" s="4">
        <v>0</v>
      </c>
      <c r="V18" s="4">
        <v>1</v>
      </c>
      <c r="W18" t="s">
        <v>124</v>
      </c>
      <c r="X18" s="4">
        <v>259.0218785262</v>
      </c>
      <c r="Y18" s="4">
        <v>0</v>
      </c>
      <c r="Z18" s="7" t="s">
        <v>89</v>
      </c>
      <c r="AA18" s="4">
        <v>0</v>
      </c>
      <c r="AB18" s="125" t="s">
        <v>127</v>
      </c>
      <c r="AC18" s="4" t="s">
        <v>89</v>
      </c>
      <c r="AD18" s="4" t="s">
        <v>126</v>
      </c>
      <c r="AE18" s="126" t="s">
        <v>89</v>
      </c>
    </row>
    <row r="19" spans="1:31" ht="19.2" customHeight="1" x14ac:dyDescent="0.3">
      <c r="A19" s="50">
        <v>33</v>
      </c>
      <c r="B19" s="6" t="s">
        <v>130</v>
      </c>
      <c r="C19" t="s">
        <v>17</v>
      </c>
      <c r="D19" s="4">
        <v>1</v>
      </c>
      <c r="E19" t="s">
        <v>30</v>
      </c>
      <c r="F19" s="3" t="s">
        <v>59</v>
      </c>
      <c r="G19" s="9" t="s">
        <v>131</v>
      </c>
      <c r="H19" t="s">
        <v>70</v>
      </c>
      <c r="I19" t="s">
        <v>71</v>
      </c>
      <c r="J19">
        <v>1</v>
      </c>
      <c r="K19">
        <v>0</v>
      </c>
      <c r="L19">
        <v>0</v>
      </c>
      <c r="M19">
        <v>0</v>
      </c>
      <c r="N19">
        <v>0</v>
      </c>
      <c r="O19" t="s">
        <v>22</v>
      </c>
      <c r="P19" s="4">
        <v>1</v>
      </c>
      <c r="Q19" t="s">
        <v>101</v>
      </c>
      <c r="R19" s="4">
        <v>191.01916261150001</v>
      </c>
      <c r="S19" s="4">
        <v>0</v>
      </c>
      <c r="T19" t="s">
        <v>62</v>
      </c>
      <c r="U19" s="4">
        <v>743.07543707299999</v>
      </c>
      <c r="V19" s="4">
        <v>0</v>
      </c>
      <c r="W19" t="s">
        <v>132</v>
      </c>
      <c r="X19" s="4">
        <v>145.01368330310001</v>
      </c>
      <c r="Y19" s="4">
        <v>0</v>
      </c>
      <c r="Z19" t="s">
        <v>64</v>
      </c>
      <c r="AA19" s="4">
        <v>744.08326210510006</v>
      </c>
      <c r="AB19" s="125" t="s">
        <v>102</v>
      </c>
      <c r="AC19" s="4" t="s">
        <v>66</v>
      </c>
      <c r="AD19" s="4" t="s">
        <v>133</v>
      </c>
      <c r="AE19" s="126" t="s">
        <v>68</v>
      </c>
    </row>
    <row r="20" spans="1:31" x14ac:dyDescent="0.3">
      <c r="A20" s="7">
        <v>31</v>
      </c>
      <c r="B20" s="6" t="s">
        <v>134</v>
      </c>
      <c r="C20" t="s">
        <v>18</v>
      </c>
      <c r="D20" s="4">
        <v>1</v>
      </c>
      <c r="E20" t="s">
        <v>30</v>
      </c>
      <c r="F20" s="9" t="s">
        <v>135</v>
      </c>
      <c r="G20" s="9" t="s">
        <v>136</v>
      </c>
      <c r="H20" t="s">
        <v>70</v>
      </c>
      <c r="I20" t="s">
        <v>71</v>
      </c>
      <c r="J20">
        <v>-1</v>
      </c>
      <c r="K20">
        <v>0</v>
      </c>
      <c r="L20">
        <v>1</v>
      </c>
      <c r="M20">
        <v>-1</v>
      </c>
      <c r="N20">
        <v>0</v>
      </c>
      <c r="O20" t="s">
        <v>29</v>
      </c>
      <c r="P20" s="4">
        <v>1</v>
      </c>
      <c r="Q20" t="s">
        <v>72</v>
      </c>
      <c r="R20" s="4">
        <v>133.01368330310001</v>
      </c>
      <c r="S20" s="4">
        <v>0</v>
      </c>
      <c r="T20" t="s">
        <v>62</v>
      </c>
      <c r="U20" s="4">
        <v>743.07543707299999</v>
      </c>
      <c r="V20" s="4">
        <v>0</v>
      </c>
      <c r="W20" t="s">
        <v>74</v>
      </c>
      <c r="X20" s="4">
        <v>87.008203994699997</v>
      </c>
      <c r="Y20" s="4">
        <v>12</v>
      </c>
      <c r="Z20" t="s">
        <v>64</v>
      </c>
      <c r="AA20" s="4">
        <v>744.08326210510006</v>
      </c>
      <c r="AB20" s="125" t="s">
        <v>76</v>
      </c>
      <c r="AC20" s="4" t="s">
        <v>66</v>
      </c>
      <c r="AD20" s="4" t="s">
        <v>78</v>
      </c>
      <c r="AE20" s="126" t="s">
        <v>68</v>
      </c>
    </row>
    <row r="24" spans="1:31" x14ac:dyDescent="0.3">
      <c r="I24" s="117"/>
      <c r="J24" s="119"/>
      <c r="K24" s="117"/>
      <c r="L24" s="117"/>
      <c r="M24" s="117"/>
      <c r="N24" s="117"/>
    </row>
    <row r="26" spans="1:31" x14ac:dyDescent="0.3">
      <c r="J26" s="118"/>
    </row>
    <row r="27" spans="1:31" x14ac:dyDescent="0.3">
      <c r="J27" s="118"/>
    </row>
    <row r="29" spans="1:31" x14ac:dyDescent="0.3">
      <c r="D29" s="116"/>
      <c r="J29" s="118"/>
    </row>
    <row r="30" spans="1:31" x14ac:dyDescent="0.3">
      <c r="D30" s="6"/>
      <c r="E30" s="6"/>
      <c r="F30" s="6"/>
      <c r="G30" s="6"/>
    </row>
    <row r="31" spans="1:31" x14ac:dyDescent="0.3">
      <c r="D31" s="116"/>
    </row>
  </sheetData>
  <phoneticPr fontId="13"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50C4-47E9-45C6-A85B-49B2F5F1482A}">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3F45A-FBFF-412B-B6DC-60A868922885}">
  <dimension ref="A1:AA147"/>
  <sheetViews>
    <sheetView tabSelected="1" workbookViewId="0">
      <selection activeCell="E21" sqref="E21"/>
    </sheetView>
  </sheetViews>
  <sheetFormatPr defaultRowHeight="14.4" x14ac:dyDescent="0.3"/>
  <sheetData>
    <row r="1" spans="1:2" x14ac:dyDescent="0.3">
      <c r="A1" s="254" t="s">
        <v>621</v>
      </c>
    </row>
    <row r="2" spans="1:2" x14ac:dyDescent="0.3">
      <c r="A2" t="s">
        <v>58</v>
      </c>
      <c r="B2">
        <f>COUNTIF('[1]4c'!$A$2:$A$123,$A2)</f>
        <v>3</v>
      </c>
    </row>
    <row r="3" spans="1:2" x14ac:dyDescent="0.3">
      <c r="A3" t="s">
        <v>1</v>
      </c>
      <c r="B3">
        <f>COUNTIF('[1]4c'!$A$2:$A$123,$A3)</f>
        <v>6</v>
      </c>
    </row>
    <row r="4" spans="1:2" x14ac:dyDescent="0.3">
      <c r="A4" t="s">
        <v>2</v>
      </c>
      <c r="B4">
        <f>COUNTIF('[1]4c'!$A$2:$A$123,$A4)</f>
        <v>1</v>
      </c>
    </row>
    <row r="5" spans="1:2" x14ac:dyDescent="0.3">
      <c r="A5" t="s">
        <v>3</v>
      </c>
      <c r="B5">
        <f>COUNTIF('[1]4c'!$A$2:$A$123,$A5)</f>
        <v>1</v>
      </c>
    </row>
    <row r="6" spans="1:2" x14ac:dyDescent="0.3">
      <c r="A6" t="s">
        <v>92</v>
      </c>
      <c r="B6">
        <f>COUNTIF('[1]4c'!$A$2:$A$123,$A6)</f>
        <v>10</v>
      </c>
    </row>
    <row r="7" spans="1:2" x14ac:dyDescent="0.3">
      <c r="A7" t="s">
        <v>5</v>
      </c>
      <c r="B7">
        <f>COUNTIF('[1]4c'!$A$2:$A$123,$A7)</f>
        <v>1</v>
      </c>
    </row>
    <row r="8" spans="1:2" x14ac:dyDescent="0.3">
      <c r="A8" t="s">
        <v>6</v>
      </c>
      <c r="B8">
        <f>COUNTIF('[1]4c'!$A$2:$A$123,$A8)</f>
        <v>3</v>
      </c>
    </row>
    <row r="9" spans="1:2" x14ac:dyDescent="0.3">
      <c r="A9" t="s">
        <v>7</v>
      </c>
      <c r="B9">
        <f>COUNTIF('[1]4c'!$A$2:$A$123,$A9)</f>
        <v>10</v>
      </c>
    </row>
    <row r="10" spans="1:2" x14ac:dyDescent="0.3">
      <c r="A10" t="s">
        <v>8</v>
      </c>
      <c r="B10">
        <f>COUNTIF('[1]4c'!$A$2:$A$123,$A10)</f>
        <v>0</v>
      </c>
    </row>
    <row r="11" spans="1:2" x14ac:dyDescent="0.3">
      <c r="A11" t="s">
        <v>106</v>
      </c>
      <c r="B11">
        <f>COUNTIF('[1]4c'!$A$2:$A$123,$A11)</f>
        <v>7</v>
      </c>
    </row>
    <row r="12" spans="1:2" x14ac:dyDescent="0.3">
      <c r="A12" t="s">
        <v>10</v>
      </c>
      <c r="B12">
        <f>COUNTIF('[1]4c'!$A$2:$A$123,$A12)</f>
        <v>1</v>
      </c>
    </row>
    <row r="13" spans="1:2" x14ac:dyDescent="0.3">
      <c r="A13" t="s">
        <v>114</v>
      </c>
      <c r="B13">
        <f>COUNTIF('[1]4c'!$A$2:$A$123,$A13)</f>
        <v>10</v>
      </c>
    </row>
    <row r="14" spans="1:2" x14ac:dyDescent="0.3">
      <c r="A14" t="s">
        <v>12</v>
      </c>
      <c r="B14">
        <f>COUNTIF('[1]4c'!$A$2:$A$123,$A14)</f>
        <v>4</v>
      </c>
    </row>
    <row r="15" spans="1:2" x14ac:dyDescent="0.3">
      <c r="A15" t="s">
        <v>13</v>
      </c>
      <c r="B15">
        <f>COUNTIF('[1]4c'!$A$2:$A$123,$A15)</f>
        <v>14</v>
      </c>
    </row>
    <row r="16" spans="1:2" x14ac:dyDescent="0.3">
      <c r="A16" t="s">
        <v>14</v>
      </c>
      <c r="B16">
        <f>COUNTIF('[1]4c'!$A$2:$A$123,$A16)</f>
        <v>11</v>
      </c>
    </row>
    <row r="17" spans="1:27" x14ac:dyDescent="0.3">
      <c r="A17" t="s">
        <v>15</v>
      </c>
      <c r="B17">
        <f>COUNTIF('[1]4c'!$A$2:$A$123,$A17)</f>
        <v>3</v>
      </c>
    </row>
    <row r="18" spans="1:27" x14ac:dyDescent="0.3">
      <c r="A18" t="s">
        <v>16</v>
      </c>
      <c r="B18">
        <f>COUNTIF('[1]4c'!$A$2:$A$123,$A18)</f>
        <v>19</v>
      </c>
    </row>
    <row r="19" spans="1:27" x14ac:dyDescent="0.3">
      <c r="A19" t="s">
        <v>130</v>
      </c>
      <c r="B19">
        <f>COUNTIF('[1]4c'!$A$2:$A$123,$A19)</f>
        <v>0</v>
      </c>
    </row>
    <row r="20" spans="1:27" x14ac:dyDescent="0.3">
      <c r="A20" t="s">
        <v>134</v>
      </c>
      <c r="B20">
        <f>COUNTIF('[1]4c'!$A$2:$A$123,$A20)</f>
        <v>16</v>
      </c>
    </row>
    <row r="21" spans="1:27" x14ac:dyDescent="0.3">
      <c r="A21" t="s">
        <v>622</v>
      </c>
      <c r="B21">
        <f>COUNTIF('[1]4c'!$A$2:$A$123,$A21)</f>
        <v>2</v>
      </c>
    </row>
    <row r="25" spans="1:27" x14ac:dyDescent="0.3">
      <c r="A25" s="255" t="s">
        <v>623</v>
      </c>
      <c r="B25" s="255" t="s">
        <v>624</v>
      </c>
      <c r="C25" s="255" t="s">
        <v>625</v>
      </c>
      <c r="D25" s="255" t="s">
        <v>626</v>
      </c>
      <c r="E25" s="255" t="s">
        <v>627</v>
      </c>
      <c r="F25" s="255" t="s">
        <v>628</v>
      </c>
      <c r="G25" s="255" t="s">
        <v>629</v>
      </c>
      <c r="H25" s="255" t="s">
        <v>630</v>
      </c>
      <c r="I25" s="255" t="s">
        <v>631</v>
      </c>
      <c r="J25" s="255" t="s">
        <v>632</v>
      </c>
      <c r="K25" s="255" t="s">
        <v>633</v>
      </c>
      <c r="L25" s="255" t="s">
        <v>634</v>
      </c>
      <c r="M25" s="255" t="s">
        <v>635</v>
      </c>
      <c r="N25" s="256" t="s">
        <v>636</v>
      </c>
      <c r="O25" s="255" t="s">
        <v>637</v>
      </c>
      <c r="P25" s="255" t="s">
        <v>638</v>
      </c>
      <c r="Q25" s="255" t="s">
        <v>639</v>
      </c>
      <c r="R25" s="255" t="s">
        <v>640</v>
      </c>
      <c r="S25" s="255" t="s">
        <v>641</v>
      </c>
      <c r="T25" s="255" t="s">
        <v>642</v>
      </c>
      <c r="U25" s="255" t="s">
        <v>643</v>
      </c>
      <c r="V25" s="255" t="s">
        <v>644</v>
      </c>
      <c r="W25" s="255" t="s">
        <v>645</v>
      </c>
      <c r="X25" s="255" t="s">
        <v>646</v>
      </c>
      <c r="Y25" s="255" t="s">
        <v>647</v>
      </c>
      <c r="Z25" s="255" t="s">
        <v>648</v>
      </c>
      <c r="AA25" s="257" t="s">
        <v>649</v>
      </c>
    </row>
    <row r="26" spans="1:27" x14ac:dyDescent="0.3">
      <c r="A26" s="258" t="s">
        <v>14</v>
      </c>
      <c r="B26" s="259" t="s">
        <v>271</v>
      </c>
      <c r="C26" s="260">
        <v>1.9444338194069399</v>
      </c>
      <c r="D26" s="260">
        <v>1.9340758770066599</v>
      </c>
      <c r="E26" s="260">
        <v>1.9057621894818499</v>
      </c>
      <c r="F26" s="260">
        <v>1.9977740796029899</v>
      </c>
      <c r="G26" s="260">
        <v>1.9057621894818499</v>
      </c>
      <c r="H26" s="260">
        <f>ABS(G26)</f>
        <v>1.9057621894818499</v>
      </c>
      <c r="I26" s="260"/>
      <c r="J26" s="260"/>
      <c r="K26" s="259"/>
      <c r="L26" s="260"/>
      <c r="M26" s="259"/>
      <c r="N26" s="259" t="s">
        <v>425</v>
      </c>
      <c r="O26" s="261">
        <v>1</v>
      </c>
      <c r="P26" s="262">
        <f t="shared" ref="P26:P41" si="0">IF(OR(S26&lt;&gt;0,T26&lt;&gt;0,U26&lt;&gt;0),1,0)</f>
        <v>1</v>
      </c>
      <c r="Q26" s="260">
        <f t="shared" ref="Q26:Q89" si="1">IF(AND(S26&lt;&gt;0,T26=0),1,0)</f>
        <v>0</v>
      </c>
      <c r="R26" s="260">
        <f t="shared" ref="R26:R89" si="2">IF(AND(S26=0,T26&lt;&gt;0),1,0)</f>
        <v>1</v>
      </c>
      <c r="S26" s="260">
        <v>0</v>
      </c>
      <c r="T26" s="260">
        <v>-1</v>
      </c>
      <c r="U26" s="260">
        <f t="shared" ref="U26:U89" si="3">IF(AND(S26&lt;&gt;0,T26&lt;&gt;0),1,0)</f>
        <v>0</v>
      </c>
      <c r="V26" s="260">
        <v>0</v>
      </c>
      <c r="W26" s="259">
        <v>1</v>
      </c>
      <c r="X26" s="260">
        <v>3</v>
      </c>
      <c r="Y26" s="260" t="s">
        <v>27</v>
      </c>
      <c r="Z26" s="260" t="s">
        <v>30</v>
      </c>
      <c r="AA26" s="81" t="str">
        <f t="shared" ref="AA26:AA89" si="4">A26&amp;"-"&amp;B26</f>
        <v>PfkA-f1p</v>
      </c>
    </row>
    <row r="27" spans="1:27" x14ac:dyDescent="0.3">
      <c r="A27" s="258" t="s">
        <v>7</v>
      </c>
      <c r="B27" s="259" t="s">
        <v>84</v>
      </c>
      <c r="C27" s="260"/>
      <c r="D27" s="260"/>
      <c r="E27" s="260"/>
      <c r="F27" s="260"/>
      <c r="G27" s="260"/>
      <c r="H27" s="260"/>
      <c r="I27" s="260"/>
      <c r="J27" s="260"/>
      <c r="K27" s="259"/>
      <c r="L27" s="260"/>
      <c r="M27" s="259"/>
      <c r="N27" s="259" t="s">
        <v>415</v>
      </c>
      <c r="O27" s="261">
        <v>1</v>
      </c>
      <c r="P27" s="262">
        <f t="shared" si="0"/>
        <v>1</v>
      </c>
      <c r="Q27" s="260">
        <f t="shared" si="1"/>
        <v>0</v>
      </c>
      <c r="R27" s="260">
        <f t="shared" si="2"/>
        <v>1</v>
      </c>
      <c r="S27" s="260">
        <v>0</v>
      </c>
      <c r="T27" s="260">
        <v>1</v>
      </c>
      <c r="U27" s="260">
        <f t="shared" si="3"/>
        <v>0</v>
      </c>
      <c r="V27" s="260">
        <v>0</v>
      </c>
      <c r="W27" s="259">
        <v>0</v>
      </c>
      <c r="X27" s="260">
        <v>2</v>
      </c>
      <c r="Y27" s="260" t="s">
        <v>20</v>
      </c>
      <c r="Z27" s="260" t="s">
        <v>30</v>
      </c>
      <c r="AA27" s="81" t="str">
        <f t="shared" si="4"/>
        <v>PykF-pep</v>
      </c>
    </row>
    <row r="28" spans="1:27" x14ac:dyDescent="0.3">
      <c r="A28" s="258" t="s">
        <v>14</v>
      </c>
      <c r="B28" s="259" t="s">
        <v>86</v>
      </c>
      <c r="C28" s="260"/>
      <c r="D28" s="260"/>
      <c r="E28" s="260"/>
      <c r="F28" s="260"/>
      <c r="G28" s="260"/>
      <c r="H28" s="260"/>
      <c r="I28" s="260"/>
      <c r="J28" s="260"/>
      <c r="K28" s="259"/>
      <c r="L28" s="260"/>
      <c r="M28" s="259"/>
      <c r="N28" s="259" t="s">
        <v>415</v>
      </c>
      <c r="O28" s="261">
        <v>1</v>
      </c>
      <c r="P28" s="262">
        <f t="shared" si="0"/>
        <v>1</v>
      </c>
      <c r="Q28" s="260">
        <f t="shared" si="1"/>
        <v>0</v>
      </c>
      <c r="R28" s="260">
        <f t="shared" si="2"/>
        <v>1</v>
      </c>
      <c r="S28" s="260">
        <v>0</v>
      </c>
      <c r="T28" s="260">
        <v>-1</v>
      </c>
      <c r="U28" s="260">
        <f t="shared" si="3"/>
        <v>0</v>
      </c>
      <c r="V28" s="260">
        <v>-1</v>
      </c>
      <c r="W28" s="259">
        <v>0</v>
      </c>
      <c r="X28" s="260">
        <v>3</v>
      </c>
      <c r="Y28" s="260" t="s">
        <v>27</v>
      </c>
      <c r="Z28" s="260" t="s">
        <v>30</v>
      </c>
      <c r="AA28" s="81" t="str">
        <f t="shared" si="4"/>
        <v>PfkA-atp</v>
      </c>
    </row>
    <row r="29" spans="1:27" x14ac:dyDescent="0.3">
      <c r="A29" s="258" t="s">
        <v>14</v>
      </c>
      <c r="B29" s="259" t="s">
        <v>126</v>
      </c>
      <c r="C29" s="260"/>
      <c r="D29" s="260"/>
      <c r="E29" s="260"/>
      <c r="F29" s="260"/>
      <c r="G29" s="260"/>
      <c r="H29" s="260"/>
      <c r="I29" s="260"/>
      <c r="J29" s="260"/>
      <c r="K29" s="259"/>
      <c r="L29" s="260"/>
      <c r="M29" s="259"/>
      <c r="N29" s="259" t="s">
        <v>415</v>
      </c>
      <c r="O29" s="261">
        <v>1</v>
      </c>
      <c r="P29" s="262">
        <f t="shared" si="0"/>
        <v>1</v>
      </c>
      <c r="Q29" s="260">
        <f t="shared" si="1"/>
        <v>0</v>
      </c>
      <c r="R29" s="260">
        <f t="shared" si="2"/>
        <v>1</v>
      </c>
      <c r="S29" s="260">
        <v>0</v>
      </c>
      <c r="T29" s="260">
        <v>-1</v>
      </c>
      <c r="U29" s="260">
        <f t="shared" si="3"/>
        <v>0</v>
      </c>
      <c r="V29" s="260">
        <v>0</v>
      </c>
      <c r="W29" s="259">
        <v>0</v>
      </c>
      <c r="X29" s="260">
        <v>3</v>
      </c>
      <c r="Y29" s="260" t="s">
        <v>27</v>
      </c>
      <c r="Z29" s="260" t="s">
        <v>30</v>
      </c>
      <c r="AA29" s="81" t="str">
        <f t="shared" si="4"/>
        <v>PfkA-f6p</v>
      </c>
    </row>
    <row r="30" spans="1:27" x14ac:dyDescent="0.3">
      <c r="A30" s="258" t="s">
        <v>15</v>
      </c>
      <c r="B30" s="259" t="s">
        <v>86</v>
      </c>
      <c r="C30" s="260"/>
      <c r="D30" s="260"/>
      <c r="E30" s="260"/>
      <c r="F30" s="260"/>
      <c r="G30" s="260"/>
      <c r="H30" s="260"/>
      <c r="I30" s="260"/>
      <c r="J30" s="260"/>
      <c r="K30" s="259"/>
      <c r="L30" s="260"/>
      <c r="M30" s="259"/>
      <c r="N30" s="259" t="s">
        <v>415</v>
      </c>
      <c r="O30" s="261">
        <v>1</v>
      </c>
      <c r="P30" s="262">
        <f t="shared" si="0"/>
        <v>1</v>
      </c>
      <c r="Q30" s="260">
        <f t="shared" si="1"/>
        <v>1</v>
      </c>
      <c r="R30" s="260">
        <f t="shared" si="2"/>
        <v>0</v>
      </c>
      <c r="S30" s="260">
        <v>-1</v>
      </c>
      <c r="T30" s="260">
        <v>0</v>
      </c>
      <c r="U30" s="260">
        <f t="shared" si="3"/>
        <v>0</v>
      </c>
      <c r="V30" s="260">
        <v>-1</v>
      </c>
      <c r="W30" s="259">
        <v>0</v>
      </c>
      <c r="X30" s="260">
        <v>2</v>
      </c>
      <c r="Y30" s="260" t="s">
        <v>28</v>
      </c>
      <c r="Z30" s="260" t="s">
        <v>30</v>
      </c>
      <c r="AA30" s="81" t="str">
        <f t="shared" si="4"/>
        <v>PckA-atp</v>
      </c>
    </row>
    <row r="31" spans="1:27" x14ac:dyDescent="0.3">
      <c r="A31" s="258" t="s">
        <v>134</v>
      </c>
      <c r="B31" s="259" t="s">
        <v>66</v>
      </c>
      <c r="C31" s="260"/>
      <c r="D31" s="260"/>
      <c r="E31" s="260"/>
      <c r="F31" s="260"/>
      <c r="G31" s="260"/>
      <c r="H31" s="260"/>
      <c r="I31" s="260"/>
      <c r="J31" s="260"/>
      <c r="K31" s="259"/>
      <c r="L31" s="260"/>
      <c r="M31" s="259"/>
      <c r="N31" s="259" t="s">
        <v>415</v>
      </c>
      <c r="O31" s="261">
        <v>1</v>
      </c>
      <c r="P31" s="262">
        <f t="shared" si="0"/>
        <v>1</v>
      </c>
      <c r="Q31" s="260">
        <f t="shared" si="1"/>
        <v>1</v>
      </c>
      <c r="R31" s="260">
        <f t="shared" si="2"/>
        <v>0</v>
      </c>
      <c r="S31" s="260">
        <v>-1</v>
      </c>
      <c r="T31" s="260">
        <v>0</v>
      </c>
      <c r="U31" s="260">
        <f t="shared" si="3"/>
        <v>0</v>
      </c>
      <c r="V31" s="260">
        <v>0</v>
      </c>
      <c r="W31" s="259">
        <v>0</v>
      </c>
      <c r="X31" s="260">
        <v>1</v>
      </c>
      <c r="Y31" s="260" t="s">
        <v>29</v>
      </c>
      <c r="Z31" s="260" t="s">
        <v>30</v>
      </c>
      <c r="AA31" s="81" t="str">
        <f t="shared" si="4"/>
        <v>MaeB-nadp+</v>
      </c>
    </row>
    <row r="32" spans="1:27" x14ac:dyDescent="0.3">
      <c r="A32" s="258" t="s">
        <v>1</v>
      </c>
      <c r="B32" s="259" t="s">
        <v>76</v>
      </c>
      <c r="C32" s="260"/>
      <c r="D32" s="260"/>
      <c r="E32" s="260"/>
      <c r="F32" s="260"/>
      <c r="G32" s="260"/>
      <c r="H32" s="260"/>
      <c r="I32" s="260"/>
      <c r="J32" s="260"/>
      <c r="K32" s="259"/>
      <c r="L32" s="260"/>
      <c r="M32" s="259"/>
      <c r="N32" s="259" t="s">
        <v>415</v>
      </c>
      <c r="O32" s="261">
        <v>1</v>
      </c>
      <c r="P32" s="262">
        <f t="shared" si="0"/>
        <v>1</v>
      </c>
      <c r="Q32" s="260">
        <f t="shared" si="1"/>
        <v>0</v>
      </c>
      <c r="R32" s="260">
        <f t="shared" si="2"/>
        <v>1</v>
      </c>
      <c r="S32" s="260">
        <v>0</v>
      </c>
      <c r="T32" s="260">
        <v>-1</v>
      </c>
      <c r="U32" s="260">
        <f t="shared" si="3"/>
        <v>0</v>
      </c>
      <c r="V32" s="260">
        <v>0</v>
      </c>
      <c r="W32" s="259">
        <v>0</v>
      </c>
      <c r="X32" s="260">
        <v>2</v>
      </c>
      <c r="Y32" s="260" t="s">
        <v>20</v>
      </c>
      <c r="Z32" s="260" t="s">
        <v>30</v>
      </c>
      <c r="AA32" s="81" t="str">
        <f t="shared" si="4"/>
        <v>MaeA-mal</v>
      </c>
    </row>
    <row r="33" spans="1:27" x14ac:dyDescent="0.3">
      <c r="A33" s="258" t="s">
        <v>6</v>
      </c>
      <c r="B33" s="259" t="s">
        <v>98</v>
      </c>
      <c r="C33" s="260"/>
      <c r="D33" s="260"/>
      <c r="E33" s="260"/>
      <c r="F33" s="260"/>
      <c r="G33" s="260"/>
      <c r="H33" s="260"/>
      <c r="I33" s="260"/>
      <c r="J33" s="260"/>
      <c r="K33" s="259"/>
      <c r="L33" s="260"/>
      <c r="M33" s="259"/>
      <c r="N33" s="259" t="s">
        <v>415</v>
      </c>
      <c r="O33" s="261">
        <v>1</v>
      </c>
      <c r="P33" s="262">
        <f t="shared" si="0"/>
        <v>1</v>
      </c>
      <c r="Q33" s="260">
        <f t="shared" si="1"/>
        <v>1</v>
      </c>
      <c r="R33" s="260">
        <f t="shared" si="2"/>
        <v>0</v>
      </c>
      <c r="S33" s="260">
        <v>1</v>
      </c>
      <c r="T33" s="260">
        <v>0</v>
      </c>
      <c r="U33" s="260">
        <f t="shared" si="3"/>
        <v>0</v>
      </c>
      <c r="V33" s="260">
        <v>0</v>
      </c>
      <c r="W33" s="259">
        <v>0</v>
      </c>
      <c r="X33" s="260">
        <v>3</v>
      </c>
      <c r="Y33" s="260" t="s">
        <v>23</v>
      </c>
      <c r="Z33" s="260" t="s">
        <v>30</v>
      </c>
      <c r="AA33" s="81" t="str">
        <f t="shared" si="4"/>
        <v>GltA-accoa</v>
      </c>
    </row>
    <row r="34" spans="1:27" x14ac:dyDescent="0.3">
      <c r="A34" s="258" t="s">
        <v>6</v>
      </c>
      <c r="B34" s="259" t="s">
        <v>94</v>
      </c>
      <c r="C34" s="260"/>
      <c r="D34" s="260"/>
      <c r="E34" s="260"/>
      <c r="F34" s="260"/>
      <c r="G34" s="260"/>
      <c r="H34" s="260"/>
      <c r="I34" s="260"/>
      <c r="J34" s="260"/>
      <c r="K34" s="259"/>
      <c r="L34" s="260"/>
      <c r="M34" s="259"/>
      <c r="N34" s="259" t="s">
        <v>415</v>
      </c>
      <c r="O34" s="261">
        <v>1</v>
      </c>
      <c r="P34" s="262">
        <f t="shared" si="0"/>
        <v>1</v>
      </c>
      <c r="Q34" s="260">
        <f t="shared" si="1"/>
        <v>0</v>
      </c>
      <c r="R34" s="260">
        <f t="shared" si="2"/>
        <v>1</v>
      </c>
      <c r="S34" s="260">
        <v>0</v>
      </c>
      <c r="T34" s="260">
        <v>-1</v>
      </c>
      <c r="U34" s="260">
        <f t="shared" si="3"/>
        <v>0</v>
      </c>
      <c r="V34" s="260">
        <v>0</v>
      </c>
      <c r="W34" s="259">
        <v>0</v>
      </c>
      <c r="X34" s="260">
        <v>3</v>
      </c>
      <c r="Y34" s="260" t="s">
        <v>23</v>
      </c>
      <c r="Z34" s="260" t="s">
        <v>30</v>
      </c>
      <c r="AA34" s="81" t="str">
        <f t="shared" si="4"/>
        <v>GltA-oaa</v>
      </c>
    </row>
    <row r="35" spans="1:27" x14ac:dyDescent="0.3">
      <c r="A35" s="258" t="s">
        <v>16</v>
      </c>
      <c r="B35" s="259" t="s">
        <v>127</v>
      </c>
      <c r="C35" s="260"/>
      <c r="D35" s="260"/>
      <c r="E35" s="260"/>
      <c r="F35" s="260"/>
      <c r="G35" s="260"/>
      <c r="H35" s="260"/>
      <c r="I35" s="260"/>
      <c r="J35" s="260"/>
      <c r="K35" s="259"/>
      <c r="L35" s="260"/>
      <c r="M35" s="259"/>
      <c r="N35" s="259" t="s">
        <v>415</v>
      </c>
      <c r="O35" s="261">
        <v>1</v>
      </c>
      <c r="P35" s="262">
        <f t="shared" si="0"/>
        <v>1</v>
      </c>
      <c r="Q35" s="260">
        <f t="shared" si="1"/>
        <v>0</v>
      </c>
      <c r="R35" s="260">
        <f t="shared" si="2"/>
        <v>1</v>
      </c>
      <c r="S35" s="260">
        <v>0</v>
      </c>
      <c r="T35" s="260">
        <v>-1</v>
      </c>
      <c r="U35" s="260">
        <f t="shared" si="3"/>
        <v>0</v>
      </c>
      <c r="V35" s="260">
        <v>0</v>
      </c>
      <c r="W35" s="259">
        <v>0</v>
      </c>
      <c r="X35" s="260">
        <v>1</v>
      </c>
      <c r="Y35" s="260" t="s">
        <v>21</v>
      </c>
      <c r="Z35" s="260" t="s">
        <v>31</v>
      </c>
      <c r="AA35" s="81" t="str">
        <f t="shared" si="4"/>
        <v>Fbp-fbp</v>
      </c>
    </row>
    <row r="36" spans="1:27" x14ac:dyDescent="0.3">
      <c r="A36" s="258" t="s">
        <v>114</v>
      </c>
      <c r="B36" s="259" t="s">
        <v>117</v>
      </c>
      <c r="C36" s="260"/>
      <c r="D36" s="260"/>
      <c r="E36" s="260"/>
      <c r="F36" s="260"/>
      <c r="G36" s="260"/>
      <c r="H36" s="260"/>
      <c r="I36" s="260"/>
      <c r="J36" s="260"/>
      <c r="K36" s="259"/>
      <c r="L36" s="260"/>
      <c r="M36" s="259"/>
      <c r="N36" s="259" t="s">
        <v>415</v>
      </c>
      <c r="O36" s="261">
        <v>1</v>
      </c>
      <c r="P36" s="262">
        <f t="shared" si="0"/>
        <v>1</v>
      </c>
      <c r="Q36" s="260">
        <f t="shared" si="1"/>
        <v>0</v>
      </c>
      <c r="R36" s="260">
        <f t="shared" si="2"/>
        <v>1</v>
      </c>
      <c r="S36" s="260">
        <v>0</v>
      </c>
      <c r="T36" s="260">
        <v>-1</v>
      </c>
      <c r="U36" s="260">
        <f t="shared" si="3"/>
        <v>0</v>
      </c>
      <c r="V36" s="260">
        <v>0</v>
      </c>
      <c r="W36" s="259">
        <v>0</v>
      </c>
      <c r="X36" s="260">
        <v>2</v>
      </c>
      <c r="Y36" s="260" t="s">
        <v>25</v>
      </c>
      <c r="Z36" s="260" t="s">
        <v>30</v>
      </c>
      <c r="AA36" s="81" t="str">
        <f t="shared" si="4"/>
        <v>AckA-acp</v>
      </c>
    </row>
    <row r="37" spans="1:27" x14ac:dyDescent="0.3">
      <c r="A37" s="258" t="s">
        <v>134</v>
      </c>
      <c r="B37" s="259" t="s">
        <v>117</v>
      </c>
      <c r="C37" s="260"/>
      <c r="D37" s="260"/>
      <c r="E37" s="260"/>
      <c r="F37" s="260"/>
      <c r="G37" s="260"/>
      <c r="H37" s="260"/>
      <c r="I37" s="260"/>
      <c r="J37" s="260"/>
      <c r="K37" s="259"/>
      <c r="L37" s="260"/>
      <c r="M37" s="259"/>
      <c r="N37" s="259" t="s">
        <v>423</v>
      </c>
      <c r="O37" s="261">
        <v>1</v>
      </c>
      <c r="P37" s="262">
        <f t="shared" si="0"/>
        <v>1</v>
      </c>
      <c r="Q37" s="260">
        <f t="shared" si="1"/>
        <v>0</v>
      </c>
      <c r="R37" s="260">
        <f t="shared" si="2"/>
        <v>0</v>
      </c>
      <c r="S37" s="260">
        <v>1</v>
      </c>
      <c r="T37" s="260">
        <v>1</v>
      </c>
      <c r="U37" s="260">
        <f t="shared" si="3"/>
        <v>1</v>
      </c>
      <c r="V37" s="260">
        <v>0</v>
      </c>
      <c r="W37" s="259">
        <v>0</v>
      </c>
      <c r="X37" s="260">
        <v>1</v>
      </c>
      <c r="Y37" s="260" t="s">
        <v>29</v>
      </c>
      <c r="Z37" s="260" t="s">
        <v>30</v>
      </c>
      <c r="AA37" s="81" t="str">
        <f t="shared" si="4"/>
        <v>MaeB-acp</v>
      </c>
    </row>
    <row r="38" spans="1:27" x14ac:dyDescent="0.3">
      <c r="A38" s="258" t="s">
        <v>7</v>
      </c>
      <c r="B38" s="259" t="s">
        <v>86</v>
      </c>
      <c r="C38" s="260"/>
      <c r="D38" s="260"/>
      <c r="E38" s="260"/>
      <c r="F38" s="260"/>
      <c r="G38" s="260"/>
      <c r="H38" s="260"/>
      <c r="I38" s="260"/>
      <c r="J38" s="260"/>
      <c r="K38" s="259"/>
      <c r="L38" s="260"/>
      <c r="M38" s="259"/>
      <c r="N38" s="259" t="s">
        <v>417</v>
      </c>
      <c r="O38" s="261">
        <v>1</v>
      </c>
      <c r="P38" s="262">
        <f t="shared" si="0"/>
        <v>1</v>
      </c>
      <c r="Q38" s="260">
        <f t="shared" si="1"/>
        <v>1</v>
      </c>
      <c r="R38" s="260">
        <f t="shared" si="2"/>
        <v>0</v>
      </c>
      <c r="S38" s="260">
        <v>-1</v>
      </c>
      <c r="T38" s="260">
        <v>0</v>
      </c>
      <c r="U38" s="260">
        <f t="shared" si="3"/>
        <v>0</v>
      </c>
      <c r="V38" s="260">
        <v>0</v>
      </c>
      <c r="W38" s="259">
        <v>0</v>
      </c>
      <c r="X38" s="260">
        <v>2</v>
      </c>
      <c r="Y38" s="260" t="s">
        <v>20</v>
      </c>
      <c r="Z38" s="260" t="s">
        <v>30</v>
      </c>
      <c r="AA38" s="81" t="str">
        <f t="shared" si="4"/>
        <v>PykF-atp</v>
      </c>
    </row>
    <row r="39" spans="1:27" x14ac:dyDescent="0.3">
      <c r="A39" s="258" t="s">
        <v>14</v>
      </c>
      <c r="B39" s="259" t="s">
        <v>85</v>
      </c>
      <c r="C39" s="260"/>
      <c r="D39" s="260"/>
      <c r="E39" s="260"/>
      <c r="F39" s="260"/>
      <c r="G39" s="260"/>
      <c r="H39" s="260"/>
      <c r="I39" s="260"/>
      <c r="J39" s="260"/>
      <c r="K39" s="259"/>
      <c r="L39" s="260"/>
      <c r="M39" s="259"/>
      <c r="N39" s="259" t="s">
        <v>417</v>
      </c>
      <c r="O39" s="261">
        <v>1</v>
      </c>
      <c r="P39" s="262">
        <f t="shared" si="0"/>
        <v>1</v>
      </c>
      <c r="Q39" s="260">
        <f t="shared" si="1"/>
        <v>1</v>
      </c>
      <c r="R39" s="260">
        <f t="shared" si="2"/>
        <v>0</v>
      </c>
      <c r="S39" s="260">
        <v>1</v>
      </c>
      <c r="T39" s="260">
        <v>0</v>
      </c>
      <c r="U39" s="260">
        <f t="shared" si="3"/>
        <v>0</v>
      </c>
      <c r="V39" s="260">
        <v>0</v>
      </c>
      <c r="W39" s="259">
        <v>0</v>
      </c>
      <c r="X39" s="260">
        <v>3</v>
      </c>
      <c r="Y39" s="260" t="s">
        <v>27</v>
      </c>
      <c r="Z39" s="260" t="s">
        <v>30</v>
      </c>
      <c r="AA39" s="81" t="str">
        <f t="shared" si="4"/>
        <v>PfkA-adp</v>
      </c>
    </row>
    <row r="40" spans="1:27" x14ac:dyDescent="0.3">
      <c r="A40" s="258" t="s">
        <v>15</v>
      </c>
      <c r="B40" s="259" t="s">
        <v>84</v>
      </c>
      <c r="C40" s="260"/>
      <c r="D40" s="260"/>
      <c r="E40" s="260"/>
      <c r="F40" s="260"/>
      <c r="G40" s="260"/>
      <c r="H40" s="260"/>
      <c r="I40" s="260"/>
      <c r="J40" s="260"/>
      <c r="K40" s="259"/>
      <c r="L40" s="260"/>
      <c r="M40" s="259"/>
      <c r="N40" s="259" t="s">
        <v>417</v>
      </c>
      <c r="O40" s="261">
        <v>1</v>
      </c>
      <c r="P40" s="262">
        <f t="shared" si="0"/>
        <v>1</v>
      </c>
      <c r="Q40" s="260">
        <f t="shared" si="1"/>
        <v>1</v>
      </c>
      <c r="R40" s="260">
        <f t="shared" si="2"/>
        <v>0</v>
      </c>
      <c r="S40" s="260">
        <v>-1</v>
      </c>
      <c r="T40" s="260">
        <v>0</v>
      </c>
      <c r="U40" s="260">
        <f t="shared" si="3"/>
        <v>0</v>
      </c>
      <c r="V40" s="260">
        <v>1</v>
      </c>
      <c r="W40" s="259">
        <v>0</v>
      </c>
      <c r="X40" s="260">
        <v>2</v>
      </c>
      <c r="Y40" s="260" t="s">
        <v>28</v>
      </c>
      <c r="Z40" s="260" t="s">
        <v>30</v>
      </c>
      <c r="AA40" s="81" t="str">
        <f t="shared" si="4"/>
        <v>PckA-pep</v>
      </c>
    </row>
    <row r="41" spans="1:27" x14ac:dyDescent="0.3">
      <c r="A41" s="258" t="s">
        <v>58</v>
      </c>
      <c r="B41" s="259" t="s">
        <v>68</v>
      </c>
      <c r="C41" s="260"/>
      <c r="D41" s="260"/>
      <c r="E41" s="260"/>
      <c r="F41" s="260"/>
      <c r="G41" s="260"/>
      <c r="H41" s="260"/>
      <c r="I41" s="260"/>
      <c r="J41" s="260"/>
      <c r="K41" s="259"/>
      <c r="L41" s="260"/>
      <c r="M41" s="259"/>
      <c r="N41" s="259" t="s">
        <v>417</v>
      </c>
      <c r="O41" s="261">
        <v>1</v>
      </c>
      <c r="P41" s="262">
        <f t="shared" si="0"/>
        <v>1</v>
      </c>
      <c r="Q41" s="260">
        <f t="shared" si="1"/>
        <v>0</v>
      </c>
      <c r="R41" s="260">
        <f t="shared" si="2"/>
        <v>1</v>
      </c>
      <c r="S41" s="260">
        <v>0</v>
      </c>
      <c r="T41" s="260">
        <v>-1</v>
      </c>
      <c r="U41" s="260">
        <f t="shared" si="3"/>
        <v>0</v>
      </c>
      <c r="V41" s="260">
        <v>0</v>
      </c>
      <c r="W41" s="259">
        <v>0</v>
      </c>
      <c r="X41" s="260">
        <v>3</v>
      </c>
      <c r="Y41" s="260" t="s">
        <v>19</v>
      </c>
      <c r="Z41" s="260" t="s">
        <v>30</v>
      </c>
      <c r="AA41" s="81" t="str">
        <f t="shared" si="4"/>
        <v>Gnd-nadph</v>
      </c>
    </row>
    <row r="42" spans="1:27" x14ac:dyDescent="0.3">
      <c r="A42" s="258" t="s">
        <v>106</v>
      </c>
      <c r="B42" s="259" t="s">
        <v>110</v>
      </c>
      <c r="C42" s="260"/>
      <c r="D42" s="260"/>
      <c r="E42" s="260"/>
      <c r="F42" s="260"/>
      <c r="G42" s="260"/>
      <c r="H42" s="260"/>
      <c r="I42" s="260"/>
      <c r="J42" s="260"/>
      <c r="K42" s="259"/>
      <c r="L42" s="260"/>
      <c r="M42" s="259"/>
      <c r="N42" s="259" t="s">
        <v>417</v>
      </c>
      <c r="O42" s="261">
        <v>1</v>
      </c>
      <c r="P42" s="262" t="s">
        <v>650</v>
      </c>
      <c r="Q42" s="260">
        <f t="shared" si="1"/>
        <v>0</v>
      </c>
      <c r="R42" s="260">
        <f t="shared" si="2"/>
        <v>0</v>
      </c>
      <c r="S42" s="260">
        <v>0</v>
      </c>
      <c r="T42" s="260">
        <v>0</v>
      </c>
      <c r="U42" s="260">
        <f t="shared" si="3"/>
        <v>0</v>
      </c>
      <c r="V42" s="260">
        <v>-1</v>
      </c>
      <c r="W42" s="259">
        <v>0</v>
      </c>
      <c r="X42" s="260">
        <v>3</v>
      </c>
      <c r="Y42" s="260" t="s">
        <v>19</v>
      </c>
      <c r="Z42" s="260" t="s">
        <v>30</v>
      </c>
      <c r="AA42" s="81" t="str">
        <f t="shared" si="4"/>
        <v>Acs-amp</v>
      </c>
    </row>
    <row r="43" spans="1:27" x14ac:dyDescent="0.3">
      <c r="A43" s="258" t="s">
        <v>13</v>
      </c>
      <c r="B43" s="259" t="s">
        <v>123</v>
      </c>
      <c r="C43" s="260"/>
      <c r="D43" s="260"/>
      <c r="E43" s="260"/>
      <c r="F43" s="260"/>
      <c r="G43" s="260"/>
      <c r="H43" s="260"/>
      <c r="I43" s="260"/>
      <c r="J43" s="260"/>
      <c r="K43" s="259"/>
      <c r="L43" s="260"/>
      <c r="M43" s="259"/>
      <c r="N43" s="259" t="s">
        <v>417</v>
      </c>
      <c r="O43" s="261">
        <v>1</v>
      </c>
      <c r="P43" s="262">
        <f t="shared" ref="P43:P106" si="5">IF(OR(S43&lt;&gt;0,T43&lt;&gt;0,U43&lt;&gt;0),1,0)</f>
        <v>1</v>
      </c>
      <c r="Q43" s="260">
        <f t="shared" si="1"/>
        <v>0</v>
      </c>
      <c r="R43" s="260">
        <f t="shared" si="2"/>
        <v>0</v>
      </c>
      <c r="S43" s="260">
        <v>-1</v>
      </c>
      <c r="T43" s="260">
        <v>-1</v>
      </c>
      <c r="U43" s="260">
        <f t="shared" si="3"/>
        <v>1</v>
      </c>
      <c r="V43" s="260">
        <v>0</v>
      </c>
      <c r="W43" s="259">
        <v>0</v>
      </c>
      <c r="X43" s="260">
        <v>2</v>
      </c>
      <c r="Y43" s="260" t="s">
        <v>26</v>
      </c>
      <c r="Z43" s="260" t="s">
        <v>31</v>
      </c>
      <c r="AA43" s="81" t="str">
        <f t="shared" si="4"/>
        <v>AceA-succ</v>
      </c>
    </row>
    <row r="44" spans="1:27" x14ac:dyDescent="0.3">
      <c r="A44" s="258" t="s">
        <v>622</v>
      </c>
      <c r="B44" s="259" t="s">
        <v>79</v>
      </c>
      <c r="C44" s="260"/>
      <c r="D44" s="260"/>
      <c r="E44" s="260"/>
      <c r="F44" s="260"/>
      <c r="G44" s="260"/>
      <c r="H44" s="260"/>
      <c r="I44" s="260"/>
      <c r="J44" s="260"/>
      <c r="K44" s="259"/>
      <c r="L44" s="259"/>
      <c r="M44" s="259"/>
      <c r="N44" s="259" t="s">
        <v>579</v>
      </c>
      <c r="O44" s="261">
        <v>1</v>
      </c>
      <c r="P44" s="262">
        <f t="shared" si="5"/>
        <v>1</v>
      </c>
      <c r="Q44" s="260">
        <f t="shared" si="1"/>
        <v>0</v>
      </c>
      <c r="R44" s="260">
        <f t="shared" si="2"/>
        <v>1</v>
      </c>
      <c r="S44" s="260">
        <v>0</v>
      </c>
      <c r="T44" s="260">
        <v>-1</v>
      </c>
      <c r="U44" s="260">
        <f t="shared" si="3"/>
        <v>0</v>
      </c>
      <c r="V44" s="260">
        <v>-1</v>
      </c>
      <c r="W44" s="259">
        <v>0</v>
      </c>
      <c r="X44" s="260" t="s">
        <v>651</v>
      </c>
      <c r="Y44" s="260" t="s">
        <v>651</v>
      </c>
      <c r="Z44" s="260" t="s">
        <v>30</v>
      </c>
      <c r="AA44" s="81" t="str">
        <f t="shared" si="4"/>
        <v>Zwf*-nadh</v>
      </c>
    </row>
    <row r="45" spans="1:27" x14ac:dyDescent="0.3">
      <c r="A45" s="258" t="s">
        <v>622</v>
      </c>
      <c r="B45" s="259" t="s">
        <v>68</v>
      </c>
      <c r="C45" s="260"/>
      <c r="D45" s="260"/>
      <c r="E45" s="260"/>
      <c r="F45" s="260"/>
      <c r="G45" s="260"/>
      <c r="H45" s="260"/>
      <c r="I45" s="260"/>
      <c r="J45" s="260"/>
      <c r="K45" s="259"/>
      <c r="L45" s="259"/>
      <c r="M45" s="259"/>
      <c r="N45" s="259" t="s">
        <v>579</v>
      </c>
      <c r="O45" s="261">
        <v>1</v>
      </c>
      <c r="P45" s="262">
        <f t="shared" si="5"/>
        <v>1</v>
      </c>
      <c r="Q45" s="260">
        <f t="shared" si="1"/>
        <v>0</v>
      </c>
      <c r="R45" s="260">
        <f t="shared" si="2"/>
        <v>0</v>
      </c>
      <c r="S45" s="260">
        <v>-1</v>
      </c>
      <c r="T45" s="260">
        <v>-1</v>
      </c>
      <c r="U45" s="260">
        <f t="shared" si="3"/>
        <v>1</v>
      </c>
      <c r="V45" s="260">
        <v>-1</v>
      </c>
      <c r="W45" s="259">
        <v>0</v>
      </c>
      <c r="X45" s="260" t="s">
        <v>651</v>
      </c>
      <c r="Y45" s="260" t="s">
        <v>651</v>
      </c>
      <c r="Z45" s="260" t="s">
        <v>30</v>
      </c>
      <c r="AA45" s="81" t="str">
        <f t="shared" si="4"/>
        <v>Zwf*-nadph</v>
      </c>
    </row>
    <row r="46" spans="1:27" x14ac:dyDescent="0.3">
      <c r="A46" s="258" t="s">
        <v>134</v>
      </c>
      <c r="B46" s="259" t="s">
        <v>216</v>
      </c>
      <c r="C46" s="260"/>
      <c r="D46" s="260"/>
      <c r="E46" s="260"/>
      <c r="F46" s="260"/>
      <c r="G46" s="260"/>
      <c r="H46" s="260"/>
      <c r="I46" s="260"/>
      <c r="J46" s="260"/>
      <c r="K46" s="259"/>
      <c r="L46" s="260"/>
      <c r="M46" s="259"/>
      <c r="N46" s="259" t="s">
        <v>579</v>
      </c>
      <c r="O46" s="261">
        <v>1</v>
      </c>
      <c r="P46" s="262">
        <f t="shared" si="5"/>
        <v>1</v>
      </c>
      <c r="Q46" s="260">
        <f t="shared" si="1"/>
        <v>1</v>
      </c>
      <c r="R46" s="260">
        <f t="shared" si="2"/>
        <v>0</v>
      </c>
      <c r="S46" s="260">
        <v>-1</v>
      </c>
      <c r="T46" s="260">
        <v>0</v>
      </c>
      <c r="U46" s="260">
        <f t="shared" si="3"/>
        <v>0</v>
      </c>
      <c r="V46" s="260">
        <v>0</v>
      </c>
      <c r="W46" s="259">
        <v>0</v>
      </c>
      <c r="X46" s="260">
        <v>1</v>
      </c>
      <c r="Y46" s="260" t="s">
        <v>29</v>
      </c>
      <c r="Z46" s="260" t="s">
        <v>30</v>
      </c>
      <c r="AA46" s="81" t="str">
        <f t="shared" si="4"/>
        <v>MaeB-camp</v>
      </c>
    </row>
    <row r="47" spans="1:27" x14ac:dyDescent="0.3">
      <c r="A47" s="258" t="s">
        <v>1</v>
      </c>
      <c r="B47" s="259" t="s">
        <v>100</v>
      </c>
      <c r="C47" s="260"/>
      <c r="D47" s="260"/>
      <c r="E47" s="260"/>
      <c r="F47" s="260"/>
      <c r="G47" s="260"/>
      <c r="H47" s="260"/>
      <c r="I47" s="260"/>
      <c r="J47" s="260"/>
      <c r="K47" s="259"/>
      <c r="L47" s="260"/>
      <c r="M47" s="259"/>
      <c r="N47" s="259" t="s">
        <v>579</v>
      </c>
      <c r="O47" s="261">
        <v>1</v>
      </c>
      <c r="P47" s="262">
        <f t="shared" si="5"/>
        <v>1</v>
      </c>
      <c r="Q47" s="260">
        <f t="shared" si="1"/>
        <v>0</v>
      </c>
      <c r="R47" s="260">
        <f t="shared" si="2"/>
        <v>0</v>
      </c>
      <c r="S47" s="260">
        <v>-1</v>
      </c>
      <c r="T47" s="260">
        <v>-1</v>
      </c>
      <c r="U47" s="260">
        <f t="shared" si="3"/>
        <v>1</v>
      </c>
      <c r="V47" s="260">
        <v>0</v>
      </c>
      <c r="W47" s="259">
        <v>0</v>
      </c>
      <c r="X47" s="260">
        <v>2</v>
      </c>
      <c r="Y47" s="260" t="s">
        <v>20</v>
      </c>
      <c r="Z47" s="260" t="s">
        <v>30</v>
      </c>
      <c r="AA47" s="81" t="str">
        <f t="shared" si="4"/>
        <v>MaeA-coa</v>
      </c>
    </row>
    <row r="48" spans="1:27" x14ac:dyDescent="0.3">
      <c r="A48" s="258" t="s">
        <v>16</v>
      </c>
      <c r="B48" s="259" t="s">
        <v>271</v>
      </c>
      <c r="C48" s="260"/>
      <c r="D48" s="260"/>
      <c r="E48" s="260"/>
      <c r="F48" s="260"/>
      <c r="G48" s="260"/>
      <c r="H48" s="260"/>
      <c r="I48" s="260"/>
      <c r="J48" s="260"/>
      <c r="K48" s="259"/>
      <c r="L48" s="260"/>
      <c r="M48" s="259"/>
      <c r="N48" s="259" t="s">
        <v>579</v>
      </c>
      <c r="O48" s="261">
        <v>1</v>
      </c>
      <c r="P48" s="262">
        <f t="shared" si="5"/>
        <v>1</v>
      </c>
      <c r="Q48" s="260">
        <f t="shared" si="1"/>
        <v>0</v>
      </c>
      <c r="R48" s="260">
        <f t="shared" si="2"/>
        <v>1</v>
      </c>
      <c r="S48" s="260">
        <v>0</v>
      </c>
      <c r="T48" s="260">
        <v>-1</v>
      </c>
      <c r="U48" s="260">
        <f t="shared" si="3"/>
        <v>0</v>
      </c>
      <c r="V48" s="260">
        <v>0</v>
      </c>
      <c r="W48" s="259">
        <v>1</v>
      </c>
      <c r="X48" s="260">
        <v>1</v>
      </c>
      <c r="Y48" s="260" t="s">
        <v>21</v>
      </c>
      <c r="Z48" s="260" t="s">
        <v>31</v>
      </c>
      <c r="AA48" s="81" t="str">
        <f t="shared" si="4"/>
        <v>Fbp-f1p</v>
      </c>
    </row>
    <row r="49" spans="1:27" x14ac:dyDescent="0.3">
      <c r="A49" s="258" t="s">
        <v>16</v>
      </c>
      <c r="B49" s="259" t="s">
        <v>157</v>
      </c>
      <c r="C49" s="260"/>
      <c r="D49" s="260"/>
      <c r="E49" s="260"/>
      <c r="F49" s="260"/>
      <c r="G49" s="260"/>
      <c r="H49" s="260"/>
      <c r="I49" s="260"/>
      <c r="J49" s="260"/>
      <c r="K49" s="259"/>
      <c r="L49" s="260"/>
      <c r="M49" s="259"/>
      <c r="N49" s="259" t="s">
        <v>579</v>
      </c>
      <c r="O49" s="261">
        <v>1</v>
      </c>
      <c r="P49" s="262">
        <f t="shared" si="5"/>
        <v>1</v>
      </c>
      <c r="Q49" s="260">
        <f t="shared" si="1"/>
        <v>0</v>
      </c>
      <c r="R49" s="260">
        <f t="shared" si="2"/>
        <v>0</v>
      </c>
      <c r="S49" s="260">
        <v>-1</v>
      </c>
      <c r="T49" s="260">
        <v>-1</v>
      </c>
      <c r="U49" s="260">
        <f t="shared" si="3"/>
        <v>1</v>
      </c>
      <c r="V49" s="260">
        <v>0</v>
      </c>
      <c r="W49" s="259">
        <v>0</v>
      </c>
      <c r="X49" s="260">
        <v>1</v>
      </c>
      <c r="Y49" s="260" t="s">
        <v>21</v>
      </c>
      <c r="Z49" s="260" t="s">
        <v>31</v>
      </c>
      <c r="AA49" s="81" t="str">
        <f t="shared" si="4"/>
        <v>Fbp-g6p</v>
      </c>
    </row>
    <row r="50" spans="1:27" x14ac:dyDescent="0.3">
      <c r="A50" s="258" t="s">
        <v>134</v>
      </c>
      <c r="B50" s="259" t="s">
        <v>94</v>
      </c>
      <c r="C50" s="260">
        <v>-0.77987695024743997</v>
      </c>
      <c r="D50" s="260">
        <v>-0.62792407589036803</v>
      </c>
      <c r="E50" s="260">
        <v>-1.6136837787103799</v>
      </c>
      <c r="F50" s="260">
        <v>-0.15541286339968899</v>
      </c>
      <c r="G50" s="260">
        <v>-0.15541286339968899</v>
      </c>
      <c r="H50" s="260">
        <f t="shared" ref="H50:H113" si="6">ABS(G50)</f>
        <v>0.15541286339968899</v>
      </c>
      <c r="I50" s="260"/>
      <c r="J50" s="260"/>
      <c r="K50" s="259"/>
      <c r="L50" s="260"/>
      <c r="M50" s="259"/>
      <c r="N50" s="259" t="s">
        <v>424</v>
      </c>
      <c r="O50" s="261">
        <v>1</v>
      </c>
      <c r="P50" s="262">
        <f t="shared" si="5"/>
        <v>1</v>
      </c>
      <c r="Q50" s="260">
        <f t="shared" si="1"/>
        <v>1</v>
      </c>
      <c r="R50" s="260">
        <f t="shared" si="2"/>
        <v>0</v>
      </c>
      <c r="S50" s="260">
        <v>-1</v>
      </c>
      <c r="T50" s="260">
        <v>0</v>
      </c>
      <c r="U50" s="260">
        <f t="shared" si="3"/>
        <v>0</v>
      </c>
      <c r="V50" s="260">
        <v>0</v>
      </c>
      <c r="W50" s="259">
        <v>1</v>
      </c>
      <c r="X50" s="260">
        <v>1</v>
      </c>
      <c r="Y50" s="260" t="s">
        <v>29</v>
      </c>
      <c r="Z50" s="260" t="s">
        <v>30</v>
      </c>
      <c r="AA50" s="81" t="str">
        <f t="shared" si="4"/>
        <v>MaeB-oaa</v>
      </c>
    </row>
    <row r="51" spans="1:27" x14ac:dyDescent="0.3">
      <c r="A51" s="258" t="s">
        <v>1</v>
      </c>
      <c r="B51" s="259" t="s">
        <v>94</v>
      </c>
      <c r="C51" s="260">
        <v>-4.6516237675478198</v>
      </c>
      <c r="D51" s="260">
        <v>-4.6664652854646498</v>
      </c>
      <c r="E51" s="260">
        <v>-4.8149387687690801</v>
      </c>
      <c r="F51" s="260">
        <v>-4.4600144079972299</v>
      </c>
      <c r="G51" s="260">
        <v>-4.4600144079972299</v>
      </c>
      <c r="H51" s="260">
        <f t="shared" si="6"/>
        <v>4.4600144079972299</v>
      </c>
      <c r="I51" s="260"/>
      <c r="J51" s="260"/>
      <c r="K51" s="259"/>
      <c r="L51" s="259"/>
      <c r="M51" s="259"/>
      <c r="N51" s="259" t="s">
        <v>424</v>
      </c>
      <c r="O51" s="261">
        <v>1</v>
      </c>
      <c r="P51" s="262">
        <f t="shared" si="5"/>
        <v>1</v>
      </c>
      <c r="Q51" s="260">
        <f t="shared" si="1"/>
        <v>0</v>
      </c>
      <c r="R51" s="260">
        <f t="shared" si="2"/>
        <v>0</v>
      </c>
      <c r="S51" s="260">
        <v>-1</v>
      </c>
      <c r="T51" s="260">
        <v>-1</v>
      </c>
      <c r="U51" s="260">
        <f t="shared" si="3"/>
        <v>1</v>
      </c>
      <c r="V51" s="260">
        <v>0</v>
      </c>
      <c r="W51" s="259">
        <v>1</v>
      </c>
      <c r="X51" s="260">
        <v>2</v>
      </c>
      <c r="Y51" s="260" t="s">
        <v>20</v>
      </c>
      <c r="Z51" s="260" t="s">
        <v>30</v>
      </c>
      <c r="AA51" s="81" t="str">
        <f t="shared" si="4"/>
        <v>MaeA-oaa</v>
      </c>
    </row>
    <row r="52" spans="1:27" x14ac:dyDescent="0.3">
      <c r="A52" s="15" t="s">
        <v>7</v>
      </c>
      <c r="B52" s="263" t="s">
        <v>396</v>
      </c>
      <c r="C52" s="118">
        <v>-3.7586156729801901</v>
      </c>
      <c r="D52" s="118">
        <v>-3.45921236510106</v>
      </c>
      <c r="E52" s="118">
        <v>-4.3747154601621796</v>
      </c>
      <c r="F52" s="118">
        <v>-2.92725648319096</v>
      </c>
      <c r="G52" s="118">
        <v>-2.92725648319096</v>
      </c>
      <c r="H52" s="118">
        <f t="shared" si="6"/>
        <v>2.92725648319096</v>
      </c>
      <c r="I52" s="118" t="b">
        <f t="shared" ref="I52:I115" si="7">H52&gt;1.131</f>
        <v>1</v>
      </c>
      <c r="J52" s="118" t="b">
        <f t="shared" ref="J52:J115" si="8">H52&gt;(1.131/2)</f>
        <v>1</v>
      </c>
      <c r="K52" s="263" t="str">
        <f t="shared" ref="K52:K115" si="9">IF(AND(C52&lt;0,I52=TRUE),"inhibitor",IF(AND(C52&gt;0,I52=TRUE),"activator",))</f>
        <v>inhibitor</v>
      </c>
      <c r="L52" s="263" t="str">
        <f t="shared" ref="L52:L115" si="10">IF(AND(OR(K52="inhibitor",K52="activator"),H52&gt;2),"strong",)</f>
        <v>strong</v>
      </c>
      <c r="M52" s="263" t="str">
        <f t="shared" ref="M52:M115" si="11">IF(AND(OR(K52="inhibitor",K52="activator"),AND(S52=0,T52=0,V52=0)),"novel",IF(OR(K52="inhibitor",K52="activator"),"known",""))</f>
        <v>novel</v>
      </c>
      <c r="N52" s="264">
        <v>0</v>
      </c>
      <c r="O52" s="118">
        <v>0</v>
      </c>
      <c r="P52" s="262">
        <f t="shared" si="5"/>
        <v>0</v>
      </c>
      <c r="Q52" s="262">
        <f t="shared" si="1"/>
        <v>0</v>
      </c>
      <c r="R52" s="262">
        <f t="shared" si="2"/>
        <v>0</v>
      </c>
      <c r="S52" s="118">
        <v>0</v>
      </c>
      <c r="T52" s="118">
        <v>0</v>
      </c>
      <c r="U52" s="118">
        <f t="shared" si="3"/>
        <v>0</v>
      </c>
      <c r="V52" s="118">
        <v>0</v>
      </c>
      <c r="W52" s="265">
        <v>0</v>
      </c>
      <c r="X52" s="118">
        <v>2</v>
      </c>
      <c r="Y52" s="118" t="s">
        <v>20</v>
      </c>
      <c r="Z52" s="118" t="s">
        <v>30</v>
      </c>
      <c r="AA52" s="81" t="str">
        <f t="shared" si="4"/>
        <v>PykF-spermi</v>
      </c>
    </row>
    <row r="53" spans="1:27" x14ac:dyDescent="0.3">
      <c r="A53" s="15" t="s">
        <v>7</v>
      </c>
      <c r="B53" s="263" t="s">
        <v>264</v>
      </c>
      <c r="C53" s="118">
        <v>-2.4940936470142399</v>
      </c>
      <c r="D53" s="118">
        <v>-2.4854189245684002</v>
      </c>
      <c r="E53" s="118">
        <v>-2.6945957264006801</v>
      </c>
      <c r="F53" s="118">
        <v>-2.3066753705128198</v>
      </c>
      <c r="G53" s="118">
        <v>-2.3066753705128198</v>
      </c>
      <c r="H53" s="118">
        <f t="shared" si="6"/>
        <v>2.3066753705128198</v>
      </c>
      <c r="I53" s="118" t="b">
        <f t="shared" si="7"/>
        <v>1</v>
      </c>
      <c r="J53" s="118" t="b">
        <f t="shared" si="8"/>
        <v>1</v>
      </c>
      <c r="K53" s="263" t="str">
        <f t="shared" si="9"/>
        <v>inhibitor</v>
      </c>
      <c r="L53" s="263" t="str">
        <f t="shared" si="10"/>
        <v>strong</v>
      </c>
      <c r="M53" s="263" t="str">
        <f t="shared" si="11"/>
        <v>novel</v>
      </c>
      <c r="N53" s="264">
        <v>0</v>
      </c>
      <c r="O53" s="118">
        <v>0</v>
      </c>
      <c r="P53" s="262">
        <f t="shared" si="5"/>
        <v>0</v>
      </c>
      <c r="Q53" s="262">
        <f t="shared" si="1"/>
        <v>0</v>
      </c>
      <c r="R53" s="262">
        <f t="shared" si="2"/>
        <v>0</v>
      </c>
      <c r="S53" s="118">
        <v>0</v>
      </c>
      <c r="T53" s="118">
        <v>0</v>
      </c>
      <c r="U53" s="118">
        <f t="shared" si="3"/>
        <v>0</v>
      </c>
      <c r="V53" s="118">
        <v>0</v>
      </c>
      <c r="W53" s="265">
        <v>0</v>
      </c>
      <c r="X53" s="118">
        <v>2</v>
      </c>
      <c r="Y53" s="118" t="s">
        <v>20</v>
      </c>
      <c r="Z53" s="118" t="s">
        <v>30</v>
      </c>
      <c r="AA53" s="81" t="str">
        <f t="shared" si="4"/>
        <v>PykF-dttp</v>
      </c>
    </row>
    <row r="54" spans="1:27" x14ac:dyDescent="0.3">
      <c r="A54" s="15" t="s">
        <v>7</v>
      </c>
      <c r="B54" s="263" t="s">
        <v>250</v>
      </c>
      <c r="C54" s="118">
        <v>-1.7850167556294201</v>
      </c>
      <c r="D54" s="118">
        <v>-1.77278708274594</v>
      </c>
      <c r="E54" s="118">
        <v>-1.8236113418236199</v>
      </c>
      <c r="F54" s="118">
        <v>-1.7398724602732001</v>
      </c>
      <c r="G54" s="118">
        <v>-1.7398724602732001</v>
      </c>
      <c r="H54" s="118">
        <f t="shared" si="6"/>
        <v>1.7398724602732001</v>
      </c>
      <c r="I54" s="118" t="b">
        <f t="shared" si="7"/>
        <v>1</v>
      </c>
      <c r="J54" s="118" t="b">
        <f t="shared" si="8"/>
        <v>1</v>
      </c>
      <c r="K54" s="263" t="str">
        <f t="shared" si="9"/>
        <v>inhibitor</v>
      </c>
      <c r="L54" s="118">
        <f t="shared" si="10"/>
        <v>0</v>
      </c>
      <c r="M54" s="263" t="str">
        <f t="shared" si="11"/>
        <v>novel</v>
      </c>
      <c r="N54" s="264">
        <v>0</v>
      </c>
      <c r="O54" s="118">
        <v>0</v>
      </c>
      <c r="P54" s="262">
        <f t="shared" si="5"/>
        <v>0</v>
      </c>
      <c r="Q54" s="262">
        <f t="shared" si="1"/>
        <v>0</v>
      </c>
      <c r="R54" s="262">
        <f t="shared" si="2"/>
        <v>0</v>
      </c>
      <c r="S54" s="118">
        <v>0</v>
      </c>
      <c r="T54" s="118">
        <v>0</v>
      </c>
      <c r="U54" s="118">
        <f t="shared" si="3"/>
        <v>0</v>
      </c>
      <c r="V54" s="118">
        <v>0</v>
      </c>
      <c r="W54" s="265">
        <v>0</v>
      </c>
      <c r="X54" s="118">
        <v>2</v>
      </c>
      <c r="Y54" s="118" t="s">
        <v>20</v>
      </c>
      <c r="Z54" s="118" t="s">
        <v>30</v>
      </c>
      <c r="AA54" s="81" t="str">
        <f t="shared" si="4"/>
        <v>PykF-fad</v>
      </c>
    </row>
    <row r="55" spans="1:27" x14ac:dyDescent="0.3">
      <c r="A55" s="15" t="s">
        <v>7</v>
      </c>
      <c r="B55" s="263" t="s">
        <v>199</v>
      </c>
      <c r="C55" s="118">
        <v>-1.5305997599574099</v>
      </c>
      <c r="D55" s="118">
        <v>-1.55930904722576</v>
      </c>
      <c r="E55" s="118">
        <v>-1.56400074255048</v>
      </c>
      <c r="F55" s="118">
        <v>-1.5268875695333799</v>
      </c>
      <c r="G55" s="118">
        <v>-1.5268875695333799</v>
      </c>
      <c r="H55" s="118">
        <f t="shared" si="6"/>
        <v>1.5268875695333799</v>
      </c>
      <c r="I55" s="118" t="b">
        <f t="shared" si="7"/>
        <v>1</v>
      </c>
      <c r="J55" s="118" t="b">
        <f t="shared" si="8"/>
        <v>1</v>
      </c>
      <c r="K55" s="263" t="str">
        <f t="shared" si="9"/>
        <v>inhibitor</v>
      </c>
      <c r="L55" s="118">
        <f t="shared" si="10"/>
        <v>0</v>
      </c>
      <c r="M55" s="263" t="str">
        <f t="shared" si="11"/>
        <v>known</v>
      </c>
      <c r="N55" s="264">
        <v>0</v>
      </c>
      <c r="O55" s="118">
        <v>0</v>
      </c>
      <c r="P55" s="262">
        <f t="shared" si="5"/>
        <v>1</v>
      </c>
      <c r="Q55" s="262">
        <f t="shared" si="1"/>
        <v>1</v>
      </c>
      <c r="R55" s="262">
        <f t="shared" si="2"/>
        <v>0</v>
      </c>
      <c r="S55" s="118">
        <v>-1</v>
      </c>
      <c r="T55" s="118">
        <v>0</v>
      </c>
      <c r="U55" s="118">
        <f t="shared" si="3"/>
        <v>0</v>
      </c>
      <c r="V55" s="118">
        <v>0</v>
      </c>
      <c r="W55" s="265">
        <v>0</v>
      </c>
      <c r="X55" s="118">
        <v>2</v>
      </c>
      <c r="Y55" s="118" t="s">
        <v>20</v>
      </c>
      <c r="Z55" s="118" t="s">
        <v>30</v>
      </c>
      <c r="AA55" s="81" t="str">
        <f t="shared" si="4"/>
        <v>PykF-gtp</v>
      </c>
    </row>
    <row r="56" spans="1:27" x14ac:dyDescent="0.3">
      <c r="A56" s="15" t="s">
        <v>7</v>
      </c>
      <c r="B56" s="263" t="s">
        <v>259</v>
      </c>
      <c r="C56" s="118">
        <v>-1.6534532762874801</v>
      </c>
      <c r="D56" s="118">
        <v>-1.8117792657710201</v>
      </c>
      <c r="E56" s="118">
        <v>-2.1062266242362799</v>
      </c>
      <c r="F56" s="118">
        <v>-1.1540071461639501</v>
      </c>
      <c r="G56" s="118">
        <v>-1.1540071461639501</v>
      </c>
      <c r="H56" s="118">
        <f t="shared" si="6"/>
        <v>1.1540071461639501</v>
      </c>
      <c r="I56" s="118" t="b">
        <f t="shared" si="7"/>
        <v>1</v>
      </c>
      <c r="J56" s="118" t="b">
        <f t="shared" si="8"/>
        <v>1</v>
      </c>
      <c r="K56" s="263" t="str">
        <f t="shared" si="9"/>
        <v>inhibitor</v>
      </c>
      <c r="L56" s="118">
        <f t="shared" si="10"/>
        <v>0</v>
      </c>
      <c r="M56" s="263" t="str">
        <f t="shared" si="11"/>
        <v>novel</v>
      </c>
      <c r="N56" s="264">
        <v>0</v>
      </c>
      <c r="O56" s="118">
        <v>0</v>
      </c>
      <c r="P56" s="262">
        <f t="shared" si="5"/>
        <v>0</v>
      </c>
      <c r="Q56" s="262">
        <f t="shared" si="1"/>
        <v>0</v>
      </c>
      <c r="R56" s="262">
        <f t="shared" si="2"/>
        <v>0</v>
      </c>
      <c r="S56" s="118">
        <v>0</v>
      </c>
      <c r="T56" s="118">
        <v>0</v>
      </c>
      <c r="U56" s="118">
        <f t="shared" si="3"/>
        <v>0</v>
      </c>
      <c r="V56" s="118">
        <v>0</v>
      </c>
      <c r="W56" s="265">
        <v>0</v>
      </c>
      <c r="X56" s="118">
        <v>2</v>
      </c>
      <c r="Y56" s="118" t="s">
        <v>20</v>
      </c>
      <c r="Z56" s="118" t="s">
        <v>30</v>
      </c>
      <c r="AA56" s="81" t="str">
        <f t="shared" si="4"/>
        <v>PykF-acon</v>
      </c>
    </row>
    <row r="57" spans="1:27" x14ac:dyDescent="0.3">
      <c r="A57" s="15" t="s">
        <v>7</v>
      </c>
      <c r="B57" s="263" t="s">
        <v>127</v>
      </c>
      <c r="C57" s="118">
        <v>3.2115188519761202</v>
      </c>
      <c r="D57" s="118">
        <v>3.1474224167830598</v>
      </c>
      <c r="E57" s="118">
        <v>3.1094838616323801</v>
      </c>
      <c r="F57" s="118">
        <v>3.3903550385487899</v>
      </c>
      <c r="G57" s="118">
        <v>3.1094838616323801</v>
      </c>
      <c r="H57" s="118">
        <f t="shared" si="6"/>
        <v>3.1094838616323801</v>
      </c>
      <c r="I57" s="118" t="b">
        <f t="shared" si="7"/>
        <v>1</v>
      </c>
      <c r="J57" s="118" t="b">
        <f t="shared" si="8"/>
        <v>1</v>
      </c>
      <c r="K57" s="263" t="str">
        <f t="shared" si="9"/>
        <v>activator</v>
      </c>
      <c r="L57" s="263" t="str">
        <f t="shared" si="10"/>
        <v>strong</v>
      </c>
      <c r="M57" s="263" t="str">
        <f t="shared" si="11"/>
        <v>known</v>
      </c>
      <c r="N57" s="264">
        <v>0</v>
      </c>
      <c r="O57" s="118">
        <v>0</v>
      </c>
      <c r="P57" s="262">
        <f t="shared" si="5"/>
        <v>1</v>
      </c>
      <c r="Q57" s="262">
        <f t="shared" si="1"/>
        <v>0</v>
      </c>
      <c r="R57" s="262">
        <f t="shared" si="2"/>
        <v>0</v>
      </c>
      <c r="S57" s="118">
        <v>1</v>
      </c>
      <c r="T57" s="118">
        <v>1</v>
      </c>
      <c r="U57" s="118">
        <f t="shared" si="3"/>
        <v>1</v>
      </c>
      <c r="V57" s="118">
        <v>0</v>
      </c>
      <c r="W57" s="265">
        <v>0</v>
      </c>
      <c r="X57" s="118">
        <v>2</v>
      </c>
      <c r="Y57" s="118" t="s">
        <v>20</v>
      </c>
      <c r="Z57" s="118" t="s">
        <v>30</v>
      </c>
      <c r="AA57" s="81" t="str">
        <f t="shared" si="4"/>
        <v>PykF-fbp</v>
      </c>
    </row>
    <row r="58" spans="1:27" x14ac:dyDescent="0.3">
      <c r="A58" s="15" t="s">
        <v>7</v>
      </c>
      <c r="B58" s="263" t="s">
        <v>105</v>
      </c>
      <c r="C58" s="118">
        <v>3.2058569925596401</v>
      </c>
      <c r="D58" s="118">
        <v>3.3718162202143298</v>
      </c>
      <c r="E58" s="118">
        <v>3.3239126026740902</v>
      </c>
      <c r="F58" s="118">
        <v>3.37502089865567</v>
      </c>
      <c r="G58" s="118">
        <v>3.3239126026740902</v>
      </c>
      <c r="H58" s="118">
        <f t="shared" si="6"/>
        <v>3.3239126026740902</v>
      </c>
      <c r="I58" s="118" t="b">
        <f t="shared" si="7"/>
        <v>1</v>
      </c>
      <c r="J58" s="118" t="b">
        <f t="shared" si="8"/>
        <v>1</v>
      </c>
      <c r="K58" s="263" t="str">
        <f t="shared" si="9"/>
        <v>activator</v>
      </c>
      <c r="L58" s="263" t="str">
        <f t="shared" si="10"/>
        <v>strong</v>
      </c>
      <c r="M58" s="263" t="str">
        <f t="shared" si="11"/>
        <v>novel</v>
      </c>
      <c r="N58" s="264">
        <v>0</v>
      </c>
      <c r="O58" s="118">
        <v>0</v>
      </c>
      <c r="P58" s="262">
        <f t="shared" si="5"/>
        <v>0</v>
      </c>
      <c r="Q58" s="262">
        <f t="shared" si="1"/>
        <v>0</v>
      </c>
      <c r="R58" s="262">
        <f t="shared" si="2"/>
        <v>0</v>
      </c>
      <c r="S58" s="118">
        <v>0</v>
      </c>
      <c r="T58" s="118">
        <v>0</v>
      </c>
      <c r="U58" s="118">
        <f t="shared" si="3"/>
        <v>0</v>
      </c>
      <c r="V58" s="118">
        <v>0</v>
      </c>
      <c r="W58" s="265">
        <v>0</v>
      </c>
      <c r="X58" s="118">
        <v>2</v>
      </c>
      <c r="Y58" s="118" t="s">
        <v>20</v>
      </c>
      <c r="Z58" s="118" t="s">
        <v>30</v>
      </c>
      <c r="AA58" s="81" t="str">
        <f t="shared" si="4"/>
        <v>PykF-2pg</v>
      </c>
    </row>
    <row r="59" spans="1:27" x14ac:dyDescent="0.3">
      <c r="A59" s="15" t="s">
        <v>2</v>
      </c>
      <c r="B59" s="263" t="s">
        <v>396</v>
      </c>
      <c r="C59" s="118">
        <v>-1.71696039349158</v>
      </c>
      <c r="D59" s="118">
        <v>-1.8228846203512099</v>
      </c>
      <c r="E59" s="118">
        <v>-1.8337649386305199</v>
      </c>
      <c r="F59" s="118">
        <v>-1.6575025274658599</v>
      </c>
      <c r="G59" s="118">
        <v>-1.6575025274658599</v>
      </c>
      <c r="H59" s="118">
        <f t="shared" si="6"/>
        <v>1.6575025274658599</v>
      </c>
      <c r="I59" s="118" t="b">
        <f t="shared" si="7"/>
        <v>1</v>
      </c>
      <c r="J59" s="118" t="b">
        <f t="shared" si="8"/>
        <v>1</v>
      </c>
      <c r="K59" s="263" t="str">
        <f t="shared" si="9"/>
        <v>inhibitor</v>
      </c>
      <c r="L59" s="118">
        <f t="shared" si="10"/>
        <v>0</v>
      </c>
      <c r="M59" s="263" t="str">
        <f t="shared" si="11"/>
        <v>novel</v>
      </c>
      <c r="N59" s="264">
        <v>0</v>
      </c>
      <c r="O59" s="118">
        <v>0</v>
      </c>
      <c r="P59" s="262">
        <f t="shared" si="5"/>
        <v>0</v>
      </c>
      <c r="Q59" s="262">
        <f t="shared" si="1"/>
        <v>0</v>
      </c>
      <c r="R59" s="262">
        <f t="shared" si="2"/>
        <v>0</v>
      </c>
      <c r="S59" s="118">
        <v>0</v>
      </c>
      <c r="T59" s="118">
        <v>0</v>
      </c>
      <c r="U59" s="118">
        <f t="shared" si="3"/>
        <v>0</v>
      </c>
      <c r="V59" s="118">
        <v>0</v>
      </c>
      <c r="W59" s="265">
        <v>0</v>
      </c>
      <c r="X59" s="118">
        <v>2</v>
      </c>
      <c r="Y59" s="118" t="s">
        <v>20</v>
      </c>
      <c r="Z59" s="118" t="s">
        <v>30</v>
      </c>
      <c r="AA59" s="81" t="str">
        <f t="shared" si="4"/>
        <v>PykA-spermi</v>
      </c>
    </row>
    <row r="60" spans="1:27" x14ac:dyDescent="0.3">
      <c r="A60" s="15" t="s">
        <v>12</v>
      </c>
      <c r="B60" s="263" t="s">
        <v>113</v>
      </c>
      <c r="C60" s="118">
        <v>-1.34274952268653</v>
      </c>
      <c r="D60" s="118">
        <v>-1.3547778555715699</v>
      </c>
      <c r="E60" s="118">
        <v>-1.40394391237546</v>
      </c>
      <c r="F60" s="118">
        <v>-1.2929125999867099</v>
      </c>
      <c r="G60" s="118">
        <v>-1.2929125999867099</v>
      </c>
      <c r="H60" s="118">
        <f t="shared" si="6"/>
        <v>1.2929125999867099</v>
      </c>
      <c r="I60" s="118" t="b">
        <f t="shared" si="7"/>
        <v>1</v>
      </c>
      <c r="J60" s="118" t="b">
        <f t="shared" si="8"/>
        <v>1</v>
      </c>
      <c r="K60" s="263" t="str">
        <f t="shared" si="9"/>
        <v>inhibitor</v>
      </c>
      <c r="L60" s="118">
        <f t="shared" si="10"/>
        <v>0</v>
      </c>
      <c r="M60" s="263" t="str">
        <f t="shared" si="11"/>
        <v>novel</v>
      </c>
      <c r="N60" s="264">
        <v>0</v>
      </c>
      <c r="O60" s="118">
        <v>0</v>
      </c>
      <c r="P60" s="262">
        <f t="shared" si="5"/>
        <v>0</v>
      </c>
      <c r="Q60" s="262">
        <f t="shared" si="1"/>
        <v>0</v>
      </c>
      <c r="R60" s="262">
        <f t="shared" si="2"/>
        <v>0</v>
      </c>
      <c r="S60" s="118">
        <v>0</v>
      </c>
      <c r="T60" s="118">
        <v>0</v>
      </c>
      <c r="U60" s="118">
        <f t="shared" si="3"/>
        <v>0</v>
      </c>
      <c r="V60" s="118">
        <v>0</v>
      </c>
      <c r="W60" s="265">
        <v>0</v>
      </c>
      <c r="X60" s="118">
        <v>2</v>
      </c>
      <c r="Y60" s="118" t="s">
        <v>25</v>
      </c>
      <c r="Z60" s="118" t="s">
        <v>30</v>
      </c>
      <c r="AA60" s="81" t="str">
        <f t="shared" si="4"/>
        <v>Pta-gap</v>
      </c>
    </row>
    <row r="61" spans="1:27" x14ac:dyDescent="0.3">
      <c r="A61" s="15" t="s">
        <v>12</v>
      </c>
      <c r="B61" s="263" t="s">
        <v>86</v>
      </c>
      <c r="C61" s="118">
        <v>-1.5933585024261701</v>
      </c>
      <c r="D61" s="118">
        <v>-1.3553018934816199</v>
      </c>
      <c r="E61" s="118">
        <v>-2.0363188077107499</v>
      </c>
      <c r="F61" s="118">
        <v>-1.2752786512973799</v>
      </c>
      <c r="G61" s="118">
        <v>-1.2752786512973799</v>
      </c>
      <c r="H61" s="118">
        <f t="shared" si="6"/>
        <v>1.2752786512973799</v>
      </c>
      <c r="I61" s="118" t="b">
        <f t="shared" si="7"/>
        <v>1</v>
      </c>
      <c r="J61" s="118" t="b">
        <f t="shared" si="8"/>
        <v>1</v>
      </c>
      <c r="K61" s="263" t="str">
        <f t="shared" si="9"/>
        <v>inhibitor</v>
      </c>
      <c r="L61" s="118">
        <f t="shared" si="10"/>
        <v>0</v>
      </c>
      <c r="M61" s="263" t="str">
        <f t="shared" si="11"/>
        <v>known</v>
      </c>
      <c r="N61" s="264">
        <v>0</v>
      </c>
      <c r="O61" s="118">
        <v>0</v>
      </c>
      <c r="P61" s="262">
        <f t="shared" si="5"/>
        <v>1</v>
      </c>
      <c r="Q61" s="262">
        <f t="shared" si="1"/>
        <v>1</v>
      </c>
      <c r="R61" s="262">
        <f t="shared" si="2"/>
        <v>0</v>
      </c>
      <c r="S61" s="118">
        <v>-1</v>
      </c>
      <c r="T61" s="118">
        <v>0</v>
      </c>
      <c r="U61" s="118">
        <f t="shared" si="3"/>
        <v>0</v>
      </c>
      <c r="V61" s="118">
        <v>0</v>
      </c>
      <c r="W61" s="265">
        <v>0</v>
      </c>
      <c r="X61" s="118">
        <v>2</v>
      </c>
      <c r="Y61" s="118" t="s">
        <v>25</v>
      </c>
      <c r="Z61" s="118" t="s">
        <v>30</v>
      </c>
      <c r="AA61" s="81" t="str">
        <f t="shared" si="4"/>
        <v>Pta-atp</v>
      </c>
    </row>
    <row r="62" spans="1:27" x14ac:dyDescent="0.3">
      <c r="A62" s="15" t="s">
        <v>12</v>
      </c>
      <c r="B62" s="263" t="s">
        <v>212</v>
      </c>
      <c r="C62" s="118">
        <v>-1.2784858140520401</v>
      </c>
      <c r="D62" s="118">
        <v>-1.2666562490593001</v>
      </c>
      <c r="E62" s="118">
        <v>-1.3281305335631099</v>
      </c>
      <c r="F62" s="118">
        <v>-1.22095901001532</v>
      </c>
      <c r="G62" s="118">
        <v>-1.22095901001532</v>
      </c>
      <c r="H62" s="118">
        <f t="shared" si="6"/>
        <v>1.22095901001532</v>
      </c>
      <c r="I62" s="118" t="b">
        <f t="shared" si="7"/>
        <v>1</v>
      </c>
      <c r="J62" s="118" t="b">
        <f t="shared" si="8"/>
        <v>1</v>
      </c>
      <c r="K62" s="263" t="str">
        <f t="shared" si="9"/>
        <v>inhibitor</v>
      </c>
      <c r="L62" s="118">
        <f t="shared" si="10"/>
        <v>0</v>
      </c>
      <c r="M62" s="263" t="str">
        <f t="shared" si="11"/>
        <v>novel</v>
      </c>
      <c r="N62" s="264">
        <v>0</v>
      </c>
      <c r="O62" s="118">
        <v>0</v>
      </c>
      <c r="P62" s="262">
        <f t="shared" si="5"/>
        <v>0</v>
      </c>
      <c r="Q62" s="262">
        <f t="shared" si="1"/>
        <v>0</v>
      </c>
      <c r="R62" s="262">
        <f t="shared" si="2"/>
        <v>0</v>
      </c>
      <c r="S62" s="118">
        <v>0</v>
      </c>
      <c r="T62" s="118">
        <v>0</v>
      </c>
      <c r="U62" s="118">
        <f t="shared" si="3"/>
        <v>0</v>
      </c>
      <c r="V62" s="118">
        <v>0</v>
      </c>
      <c r="W62" s="265">
        <v>0</v>
      </c>
      <c r="X62" s="118">
        <v>2</v>
      </c>
      <c r="Y62" s="118" t="s">
        <v>25</v>
      </c>
      <c r="Z62" s="118" t="s">
        <v>30</v>
      </c>
      <c r="AA62" s="81" t="str">
        <f t="shared" si="4"/>
        <v>Pta-utp</v>
      </c>
    </row>
    <row r="63" spans="1:27" x14ac:dyDescent="0.3">
      <c r="A63" s="15" t="s">
        <v>12</v>
      </c>
      <c r="B63" s="263" t="s">
        <v>85</v>
      </c>
      <c r="C63" s="118">
        <v>-1.0075454822238701</v>
      </c>
      <c r="D63" s="118">
        <v>-1.0425278544326899</v>
      </c>
      <c r="E63" s="118">
        <v>-1.0938525716068701</v>
      </c>
      <c r="F63" s="118">
        <v>-0.91848629305448803</v>
      </c>
      <c r="G63" s="118">
        <v>-0.91848629305448803</v>
      </c>
      <c r="H63" s="118">
        <f t="shared" si="6"/>
        <v>0.91848629305448803</v>
      </c>
      <c r="I63" s="118" t="b">
        <f t="shared" si="7"/>
        <v>0</v>
      </c>
      <c r="J63" s="118" t="b">
        <f t="shared" si="8"/>
        <v>1</v>
      </c>
      <c r="K63" s="263">
        <f t="shared" si="9"/>
        <v>0</v>
      </c>
      <c r="L63" s="118">
        <f t="shared" si="10"/>
        <v>0</v>
      </c>
      <c r="M63" s="263" t="str">
        <f t="shared" si="11"/>
        <v/>
      </c>
      <c r="N63" s="264">
        <v>0</v>
      </c>
      <c r="O63" s="118">
        <v>0</v>
      </c>
      <c r="P63" s="262">
        <f t="shared" si="5"/>
        <v>1</v>
      </c>
      <c r="Q63" s="262">
        <f t="shared" si="1"/>
        <v>1</v>
      </c>
      <c r="R63" s="262">
        <f t="shared" si="2"/>
        <v>0</v>
      </c>
      <c r="S63" s="118">
        <v>-1</v>
      </c>
      <c r="T63" s="118">
        <v>0</v>
      </c>
      <c r="U63" s="118">
        <f t="shared" si="3"/>
        <v>0</v>
      </c>
      <c r="V63" s="118">
        <v>0</v>
      </c>
      <c r="W63" s="265">
        <v>0</v>
      </c>
      <c r="X63" s="118">
        <v>2</v>
      </c>
      <c r="Y63" s="118" t="s">
        <v>25</v>
      </c>
      <c r="Z63" s="118" t="s">
        <v>30</v>
      </c>
      <c r="AA63" s="81" t="str">
        <f t="shared" si="4"/>
        <v>Pta-adp</v>
      </c>
    </row>
    <row r="64" spans="1:27" x14ac:dyDescent="0.3">
      <c r="A64" s="15" t="s">
        <v>92</v>
      </c>
      <c r="B64" s="263" t="s">
        <v>182</v>
      </c>
      <c r="C64" s="118">
        <v>-1.7321235563333099</v>
      </c>
      <c r="D64" s="118">
        <v>-1.7726267386175301</v>
      </c>
      <c r="E64" s="118">
        <v>-1.7913434894618701</v>
      </c>
      <c r="F64" s="118">
        <v>-1.68001529366183</v>
      </c>
      <c r="G64" s="118">
        <v>-1.68001529366183</v>
      </c>
      <c r="H64" s="118">
        <f t="shared" si="6"/>
        <v>1.68001529366183</v>
      </c>
      <c r="I64" s="118" t="b">
        <f t="shared" si="7"/>
        <v>1</v>
      </c>
      <c r="J64" s="118" t="b">
        <f t="shared" si="8"/>
        <v>1</v>
      </c>
      <c r="K64" s="263" t="str">
        <f t="shared" si="9"/>
        <v>inhibitor</v>
      </c>
      <c r="L64" s="118">
        <f t="shared" si="10"/>
        <v>0</v>
      </c>
      <c r="M64" s="263" t="str">
        <f t="shared" si="11"/>
        <v>known</v>
      </c>
      <c r="N64" s="264">
        <v>0</v>
      </c>
      <c r="O64" s="118">
        <v>0</v>
      </c>
      <c r="P64" s="262">
        <f t="shared" si="5"/>
        <v>1</v>
      </c>
      <c r="Q64" s="262">
        <f t="shared" si="1"/>
        <v>0</v>
      </c>
      <c r="R64" s="262">
        <f t="shared" si="2"/>
        <v>0</v>
      </c>
      <c r="S64" s="118">
        <v>-1</v>
      </c>
      <c r="T64" s="118">
        <v>-1</v>
      </c>
      <c r="U64" s="118">
        <f t="shared" si="3"/>
        <v>1</v>
      </c>
      <c r="V64" s="118">
        <v>0</v>
      </c>
      <c r="W64" s="265">
        <v>0</v>
      </c>
      <c r="X64" s="118">
        <v>1</v>
      </c>
      <c r="Y64" s="118" t="s">
        <v>22</v>
      </c>
      <c r="Z64" s="118" t="s">
        <v>30</v>
      </c>
      <c r="AA64" s="81" t="str">
        <f t="shared" si="4"/>
        <v>Ppc-cit</v>
      </c>
    </row>
    <row r="65" spans="1:27" x14ac:dyDescent="0.3">
      <c r="A65" s="15" t="s">
        <v>92</v>
      </c>
      <c r="B65" s="263" t="s">
        <v>100</v>
      </c>
      <c r="C65" s="118">
        <v>-1.43480167206209</v>
      </c>
      <c r="D65" s="118">
        <v>-1.43326791948219</v>
      </c>
      <c r="E65" s="118">
        <v>-1.53100319279734</v>
      </c>
      <c r="F65" s="118">
        <v>-1.36557958358997</v>
      </c>
      <c r="G65" s="118">
        <v>-1.36557958358997</v>
      </c>
      <c r="H65" s="118">
        <f t="shared" si="6"/>
        <v>1.36557958358997</v>
      </c>
      <c r="I65" s="118" t="b">
        <f t="shared" si="7"/>
        <v>1</v>
      </c>
      <c r="J65" s="118" t="b">
        <f t="shared" si="8"/>
        <v>1</v>
      </c>
      <c r="K65" s="263" t="str">
        <f t="shared" si="9"/>
        <v>inhibitor</v>
      </c>
      <c r="L65" s="118">
        <f t="shared" si="10"/>
        <v>0</v>
      </c>
      <c r="M65" s="263" t="str">
        <f t="shared" si="11"/>
        <v>novel</v>
      </c>
      <c r="N65" s="264">
        <v>0</v>
      </c>
      <c r="O65" s="118">
        <v>0</v>
      </c>
      <c r="P65" s="262">
        <f t="shared" si="5"/>
        <v>0</v>
      </c>
      <c r="Q65" s="262">
        <f t="shared" si="1"/>
        <v>0</v>
      </c>
      <c r="R65" s="262">
        <f t="shared" si="2"/>
        <v>0</v>
      </c>
      <c r="S65" s="118">
        <v>0</v>
      </c>
      <c r="T65" s="118">
        <v>0</v>
      </c>
      <c r="U65" s="118">
        <f t="shared" si="3"/>
        <v>0</v>
      </c>
      <c r="V65" s="118">
        <v>0</v>
      </c>
      <c r="W65" s="265">
        <v>0</v>
      </c>
      <c r="X65" s="118">
        <v>1</v>
      </c>
      <c r="Y65" s="118" t="s">
        <v>22</v>
      </c>
      <c r="Z65" s="118" t="s">
        <v>30</v>
      </c>
      <c r="AA65" s="81" t="str">
        <f t="shared" si="4"/>
        <v>Ppc-coa</v>
      </c>
    </row>
    <row r="66" spans="1:27" x14ac:dyDescent="0.3">
      <c r="A66" s="15" t="s">
        <v>92</v>
      </c>
      <c r="B66" s="263" t="s">
        <v>66</v>
      </c>
      <c r="C66" s="118">
        <v>1.1947755943220999</v>
      </c>
      <c r="D66" s="118">
        <v>1.20258767458821</v>
      </c>
      <c r="E66" s="118">
        <v>1.2005590428395401</v>
      </c>
      <c r="F66" s="118">
        <v>1.20326325176791</v>
      </c>
      <c r="G66" s="118">
        <v>1.2005590428395401</v>
      </c>
      <c r="H66" s="118">
        <f t="shared" si="6"/>
        <v>1.2005590428395401</v>
      </c>
      <c r="I66" s="118" t="b">
        <f t="shared" si="7"/>
        <v>1</v>
      </c>
      <c r="J66" s="118" t="b">
        <f t="shared" si="8"/>
        <v>1</v>
      </c>
      <c r="K66" s="263" t="str">
        <f t="shared" si="9"/>
        <v>activator</v>
      </c>
      <c r="L66" s="118">
        <f t="shared" si="10"/>
        <v>0</v>
      </c>
      <c r="M66" s="263" t="str">
        <f t="shared" si="11"/>
        <v>novel</v>
      </c>
      <c r="N66" s="264">
        <v>0</v>
      </c>
      <c r="O66" s="118">
        <v>0</v>
      </c>
      <c r="P66" s="262">
        <f t="shared" si="5"/>
        <v>0</v>
      </c>
      <c r="Q66" s="262">
        <f t="shared" si="1"/>
        <v>0</v>
      </c>
      <c r="R66" s="262">
        <f t="shared" si="2"/>
        <v>0</v>
      </c>
      <c r="S66" s="118">
        <v>0</v>
      </c>
      <c r="T66" s="118">
        <v>0</v>
      </c>
      <c r="U66" s="118">
        <f t="shared" si="3"/>
        <v>0</v>
      </c>
      <c r="V66" s="118">
        <v>0</v>
      </c>
      <c r="W66" s="265">
        <v>0</v>
      </c>
      <c r="X66" s="118">
        <v>1</v>
      </c>
      <c r="Y66" s="118" t="s">
        <v>22</v>
      </c>
      <c r="Z66" s="118" t="s">
        <v>30</v>
      </c>
      <c r="AA66" s="81" t="str">
        <f t="shared" si="4"/>
        <v>Ppc-nadp+</v>
      </c>
    </row>
    <row r="67" spans="1:27" x14ac:dyDescent="0.3">
      <c r="A67" s="15" t="s">
        <v>92</v>
      </c>
      <c r="B67" s="263" t="s">
        <v>199</v>
      </c>
      <c r="C67" s="118">
        <v>1.3423817183192699</v>
      </c>
      <c r="D67" s="118">
        <v>1.3416261437333801</v>
      </c>
      <c r="E67" s="118">
        <v>1.3410123615327201</v>
      </c>
      <c r="F67" s="118">
        <v>1.3428529253046599</v>
      </c>
      <c r="G67" s="118">
        <v>1.3410123615327201</v>
      </c>
      <c r="H67" s="118">
        <f t="shared" si="6"/>
        <v>1.3410123615327201</v>
      </c>
      <c r="I67" s="118" t="b">
        <f t="shared" si="7"/>
        <v>1</v>
      </c>
      <c r="J67" s="118" t="b">
        <f t="shared" si="8"/>
        <v>1</v>
      </c>
      <c r="K67" s="263" t="str">
        <f t="shared" si="9"/>
        <v>activator</v>
      </c>
      <c r="L67" s="118">
        <f t="shared" si="10"/>
        <v>0</v>
      </c>
      <c r="M67" s="263" t="str">
        <f t="shared" si="11"/>
        <v>known</v>
      </c>
      <c r="N67" s="264">
        <v>0</v>
      </c>
      <c r="O67" s="118">
        <v>0</v>
      </c>
      <c r="P67" s="262">
        <f t="shared" si="5"/>
        <v>1</v>
      </c>
      <c r="Q67" s="262">
        <f t="shared" si="1"/>
        <v>0</v>
      </c>
      <c r="R67" s="262">
        <f t="shared" si="2"/>
        <v>0</v>
      </c>
      <c r="S67" s="118">
        <v>1</v>
      </c>
      <c r="T67" s="118">
        <v>1</v>
      </c>
      <c r="U67" s="118">
        <f t="shared" si="3"/>
        <v>1</v>
      </c>
      <c r="V67" s="118">
        <v>0</v>
      </c>
      <c r="W67" s="265">
        <v>0</v>
      </c>
      <c r="X67" s="118">
        <v>1</v>
      </c>
      <c r="Y67" s="118" t="s">
        <v>22</v>
      </c>
      <c r="Z67" s="118" t="s">
        <v>30</v>
      </c>
      <c r="AA67" s="81" t="str">
        <f t="shared" si="4"/>
        <v>Ppc-gtp</v>
      </c>
    </row>
    <row r="68" spans="1:27" x14ac:dyDescent="0.3">
      <c r="A68" s="15" t="s">
        <v>92</v>
      </c>
      <c r="B68" s="263" t="s">
        <v>257</v>
      </c>
      <c r="C68" s="118">
        <v>1.77189477269094</v>
      </c>
      <c r="D68" s="118">
        <v>1.77102896082003</v>
      </c>
      <c r="E68" s="118">
        <v>1.7602255777373801</v>
      </c>
      <c r="F68" s="118">
        <v>1.78197458058498</v>
      </c>
      <c r="G68" s="118">
        <v>1.7602255777373801</v>
      </c>
      <c r="H68" s="118">
        <f t="shared" si="6"/>
        <v>1.7602255777373801</v>
      </c>
      <c r="I68" s="118" t="b">
        <f t="shared" si="7"/>
        <v>1</v>
      </c>
      <c r="J68" s="118" t="b">
        <f t="shared" si="8"/>
        <v>1</v>
      </c>
      <c r="K68" s="263" t="str">
        <f t="shared" si="9"/>
        <v>activator</v>
      </c>
      <c r="L68" s="118">
        <f t="shared" si="10"/>
        <v>0</v>
      </c>
      <c r="M68" s="263" t="str">
        <f t="shared" si="11"/>
        <v>known</v>
      </c>
      <c r="N68" s="264">
        <v>0</v>
      </c>
      <c r="O68" s="118">
        <v>0</v>
      </c>
      <c r="P68" s="262">
        <f t="shared" si="5"/>
        <v>1</v>
      </c>
      <c r="Q68" s="262">
        <f t="shared" si="1"/>
        <v>1</v>
      </c>
      <c r="R68" s="262">
        <f t="shared" si="2"/>
        <v>0</v>
      </c>
      <c r="S68" s="118">
        <v>1</v>
      </c>
      <c r="T68" s="118">
        <v>0</v>
      </c>
      <c r="U68" s="118">
        <f t="shared" si="3"/>
        <v>0</v>
      </c>
      <c r="V68" s="118">
        <v>0</v>
      </c>
      <c r="W68" s="265">
        <v>0</v>
      </c>
      <c r="X68" s="118">
        <v>1</v>
      </c>
      <c r="Y68" s="118" t="s">
        <v>22</v>
      </c>
      <c r="Z68" s="118" t="s">
        <v>30</v>
      </c>
      <c r="AA68" s="81" t="str">
        <f t="shared" si="4"/>
        <v>Ppc-ppgpp</v>
      </c>
    </row>
    <row r="69" spans="1:27" x14ac:dyDescent="0.3">
      <c r="A69" s="15" t="s">
        <v>92</v>
      </c>
      <c r="B69" s="263" t="s">
        <v>220</v>
      </c>
      <c r="C69" s="118">
        <v>1.9722115480737199</v>
      </c>
      <c r="D69" s="118">
        <v>1.97090205830958</v>
      </c>
      <c r="E69" s="118">
        <v>1.9440735925631001</v>
      </c>
      <c r="F69" s="118">
        <v>2.0011311699754399</v>
      </c>
      <c r="G69" s="118">
        <v>1.9440735925631001</v>
      </c>
      <c r="H69" s="118">
        <f t="shared" si="6"/>
        <v>1.9440735925631001</v>
      </c>
      <c r="I69" s="118" t="b">
        <f t="shared" si="7"/>
        <v>1</v>
      </c>
      <c r="J69" s="118" t="b">
        <f t="shared" si="8"/>
        <v>1</v>
      </c>
      <c r="K69" s="263" t="str">
        <f t="shared" si="9"/>
        <v>activator</v>
      </c>
      <c r="L69" s="118">
        <f t="shared" si="10"/>
        <v>0</v>
      </c>
      <c r="M69" s="263" t="str">
        <f t="shared" si="11"/>
        <v>novel</v>
      </c>
      <c r="N69" s="264">
        <v>0</v>
      </c>
      <c r="O69" s="118">
        <v>0</v>
      </c>
      <c r="P69" s="262">
        <f t="shared" si="5"/>
        <v>0</v>
      </c>
      <c r="Q69" s="262">
        <f t="shared" si="1"/>
        <v>0</v>
      </c>
      <c r="R69" s="262">
        <f t="shared" si="2"/>
        <v>0</v>
      </c>
      <c r="S69" s="118">
        <v>0</v>
      </c>
      <c r="T69" s="118">
        <v>0</v>
      </c>
      <c r="U69" s="118">
        <f t="shared" si="3"/>
        <v>0</v>
      </c>
      <c r="V69" s="118">
        <v>0</v>
      </c>
      <c r="W69" s="265">
        <v>0</v>
      </c>
      <c r="X69" s="118">
        <v>1</v>
      </c>
      <c r="Y69" s="118" t="s">
        <v>22</v>
      </c>
      <c r="Z69" s="118" t="s">
        <v>30</v>
      </c>
      <c r="AA69" s="81" t="str">
        <f t="shared" si="4"/>
        <v>Ppc-prpp</v>
      </c>
    </row>
    <row r="70" spans="1:27" x14ac:dyDescent="0.3">
      <c r="A70" s="15" t="s">
        <v>92</v>
      </c>
      <c r="B70" s="263" t="s">
        <v>127</v>
      </c>
      <c r="C70" s="118">
        <v>2.0397487127121701</v>
      </c>
      <c r="D70" s="118">
        <v>2.03035899839987</v>
      </c>
      <c r="E70" s="118">
        <v>1.98511397518581</v>
      </c>
      <c r="F70" s="118">
        <v>2.0898378161339202</v>
      </c>
      <c r="G70" s="118">
        <v>1.98511397518581</v>
      </c>
      <c r="H70" s="118">
        <f t="shared" si="6"/>
        <v>1.98511397518581</v>
      </c>
      <c r="I70" s="118" t="b">
        <f t="shared" si="7"/>
        <v>1</v>
      </c>
      <c r="J70" s="118" t="b">
        <f t="shared" si="8"/>
        <v>1</v>
      </c>
      <c r="K70" s="263" t="str">
        <f t="shared" si="9"/>
        <v>activator</v>
      </c>
      <c r="L70" s="118">
        <f t="shared" si="10"/>
        <v>0</v>
      </c>
      <c r="M70" s="263" t="str">
        <f t="shared" si="11"/>
        <v>known</v>
      </c>
      <c r="N70" s="264">
        <v>0</v>
      </c>
      <c r="O70" s="118">
        <v>0</v>
      </c>
      <c r="P70" s="262">
        <f t="shared" si="5"/>
        <v>1</v>
      </c>
      <c r="Q70" s="262">
        <f t="shared" si="1"/>
        <v>0</v>
      </c>
      <c r="R70" s="262">
        <f t="shared" si="2"/>
        <v>0</v>
      </c>
      <c r="S70" s="118">
        <v>1</v>
      </c>
      <c r="T70" s="118">
        <v>1</v>
      </c>
      <c r="U70" s="118">
        <f t="shared" si="3"/>
        <v>1</v>
      </c>
      <c r="V70" s="118">
        <v>0</v>
      </c>
      <c r="W70" s="265">
        <v>0</v>
      </c>
      <c r="X70" s="118">
        <v>1</v>
      </c>
      <c r="Y70" s="118" t="s">
        <v>22</v>
      </c>
      <c r="Z70" s="118" t="s">
        <v>30</v>
      </c>
      <c r="AA70" s="81" t="str">
        <f t="shared" si="4"/>
        <v>Ppc-fbp</v>
      </c>
    </row>
    <row r="71" spans="1:27" x14ac:dyDescent="0.3">
      <c r="A71" s="15" t="s">
        <v>92</v>
      </c>
      <c r="B71" s="263" t="s">
        <v>98</v>
      </c>
      <c r="C71" s="118">
        <v>3.40724111971674</v>
      </c>
      <c r="D71" s="118">
        <v>3.40724111971674</v>
      </c>
      <c r="E71" s="118">
        <v>3.40724111971674</v>
      </c>
      <c r="F71" s="118">
        <v>3.40724111971674</v>
      </c>
      <c r="G71" s="118">
        <v>3.40724111971674</v>
      </c>
      <c r="H71" s="118">
        <f t="shared" si="6"/>
        <v>3.40724111971674</v>
      </c>
      <c r="I71" s="118" t="b">
        <f t="shared" si="7"/>
        <v>1</v>
      </c>
      <c r="J71" s="118" t="b">
        <f t="shared" si="8"/>
        <v>1</v>
      </c>
      <c r="K71" s="263" t="str">
        <f t="shared" si="9"/>
        <v>activator</v>
      </c>
      <c r="L71" s="263" t="str">
        <f t="shared" si="10"/>
        <v>strong</v>
      </c>
      <c r="M71" s="263" t="str">
        <f t="shared" si="11"/>
        <v>known</v>
      </c>
      <c r="N71" s="264">
        <v>0</v>
      </c>
      <c r="O71" s="118">
        <v>0</v>
      </c>
      <c r="P71" s="262">
        <f t="shared" si="5"/>
        <v>1</v>
      </c>
      <c r="Q71" s="262">
        <f t="shared" si="1"/>
        <v>1</v>
      </c>
      <c r="R71" s="262">
        <f t="shared" si="2"/>
        <v>0</v>
      </c>
      <c r="S71" s="118">
        <v>1</v>
      </c>
      <c r="T71" s="118">
        <v>0</v>
      </c>
      <c r="U71" s="118">
        <f t="shared" si="3"/>
        <v>0</v>
      </c>
      <c r="V71" s="118">
        <v>0</v>
      </c>
      <c r="W71" s="265">
        <v>0</v>
      </c>
      <c r="X71" s="118">
        <v>1</v>
      </c>
      <c r="Y71" s="118" t="s">
        <v>22</v>
      </c>
      <c r="Z71" s="118" t="s">
        <v>30</v>
      </c>
      <c r="AA71" s="81" t="str">
        <f t="shared" si="4"/>
        <v>Ppc-accoa</v>
      </c>
    </row>
    <row r="72" spans="1:27" x14ac:dyDescent="0.3">
      <c r="A72" s="15" t="s">
        <v>92</v>
      </c>
      <c r="B72" s="263" t="s">
        <v>76</v>
      </c>
      <c r="C72" s="118">
        <v>-0.789266087645624</v>
      </c>
      <c r="D72" s="118">
        <v>-0.79134348946186805</v>
      </c>
      <c r="E72" s="118">
        <v>-0.80215024441844995</v>
      </c>
      <c r="F72" s="118">
        <v>-0.777947896092825</v>
      </c>
      <c r="G72" s="118">
        <v>-0.777947896092825</v>
      </c>
      <c r="H72" s="118">
        <f t="shared" si="6"/>
        <v>0.777947896092825</v>
      </c>
      <c r="I72" s="118" t="b">
        <f t="shared" si="7"/>
        <v>0</v>
      </c>
      <c r="J72" s="118" t="b">
        <f t="shared" si="8"/>
        <v>1</v>
      </c>
      <c r="K72" s="263">
        <f t="shared" si="9"/>
        <v>0</v>
      </c>
      <c r="L72" s="118">
        <f t="shared" si="10"/>
        <v>0</v>
      </c>
      <c r="M72" s="263" t="str">
        <f t="shared" si="11"/>
        <v/>
      </c>
      <c r="N72" s="264">
        <v>0</v>
      </c>
      <c r="O72" s="118">
        <v>0</v>
      </c>
      <c r="P72" s="262">
        <f t="shared" si="5"/>
        <v>1</v>
      </c>
      <c r="Q72" s="262">
        <f t="shared" si="1"/>
        <v>1</v>
      </c>
      <c r="R72" s="262">
        <f t="shared" si="2"/>
        <v>0</v>
      </c>
      <c r="S72" s="118">
        <v>-1</v>
      </c>
      <c r="T72" s="118">
        <v>0</v>
      </c>
      <c r="U72" s="118">
        <f t="shared" si="3"/>
        <v>0</v>
      </c>
      <c r="V72" s="118">
        <v>0</v>
      </c>
      <c r="W72" s="265">
        <v>0</v>
      </c>
      <c r="X72" s="118">
        <v>1</v>
      </c>
      <c r="Y72" s="118" t="s">
        <v>22</v>
      </c>
      <c r="Z72" s="118" t="s">
        <v>30</v>
      </c>
      <c r="AA72" s="81" t="str">
        <f t="shared" si="4"/>
        <v>Ppc-mal</v>
      </c>
    </row>
    <row r="73" spans="1:27" x14ac:dyDescent="0.3">
      <c r="A73" s="15" t="s">
        <v>92</v>
      </c>
      <c r="B73" s="263" t="s">
        <v>187</v>
      </c>
      <c r="C73" s="118">
        <v>-0.78219419861957096</v>
      </c>
      <c r="D73" s="118">
        <v>-0.78061955662997995</v>
      </c>
      <c r="E73" s="118">
        <v>-0.82263437287417296</v>
      </c>
      <c r="F73" s="118">
        <v>-0.74369051387045204</v>
      </c>
      <c r="G73" s="118">
        <v>-0.74369051387045204</v>
      </c>
      <c r="H73" s="118">
        <f t="shared" si="6"/>
        <v>0.74369051387045204</v>
      </c>
      <c r="I73" s="118" t="b">
        <f t="shared" si="7"/>
        <v>0</v>
      </c>
      <c r="J73" s="118" t="b">
        <f t="shared" si="8"/>
        <v>1</v>
      </c>
      <c r="K73" s="263">
        <f t="shared" si="9"/>
        <v>0</v>
      </c>
      <c r="L73" s="118">
        <f t="shared" si="10"/>
        <v>0</v>
      </c>
      <c r="M73" s="263" t="str">
        <f t="shared" si="11"/>
        <v/>
      </c>
      <c r="N73" s="264">
        <v>0</v>
      </c>
      <c r="O73" s="118">
        <v>0</v>
      </c>
      <c r="P73" s="262">
        <f t="shared" si="5"/>
        <v>1</v>
      </c>
      <c r="Q73" s="262">
        <f t="shared" si="1"/>
        <v>0</v>
      </c>
      <c r="R73" s="262">
        <f t="shared" si="2"/>
        <v>1</v>
      </c>
      <c r="S73" s="118">
        <v>0</v>
      </c>
      <c r="T73" s="118">
        <v>-1</v>
      </c>
      <c r="U73" s="118">
        <f t="shared" si="3"/>
        <v>0</v>
      </c>
      <c r="V73" s="118">
        <v>0</v>
      </c>
      <c r="W73" s="265">
        <v>0</v>
      </c>
      <c r="X73" s="118">
        <v>1</v>
      </c>
      <c r="Y73" s="118" t="s">
        <v>22</v>
      </c>
      <c r="Z73" s="118" t="s">
        <v>30</v>
      </c>
      <c r="AA73" s="81" t="str">
        <f t="shared" si="4"/>
        <v>Ppc-fum</v>
      </c>
    </row>
    <row r="74" spans="1:27" x14ac:dyDescent="0.3">
      <c r="A74" s="15" t="s">
        <v>14</v>
      </c>
      <c r="B74" s="263" t="s">
        <v>167</v>
      </c>
      <c r="C74" s="118">
        <v>-2.0462817297255</v>
      </c>
      <c r="D74" s="118">
        <v>-2.0270122407342299</v>
      </c>
      <c r="E74" s="118">
        <v>-2.1989433524727602</v>
      </c>
      <c r="F74" s="118">
        <v>-1.8971482081794599</v>
      </c>
      <c r="G74" s="118">
        <v>-1.8971482081794599</v>
      </c>
      <c r="H74" s="118">
        <f t="shared" si="6"/>
        <v>1.8971482081794599</v>
      </c>
      <c r="I74" s="118" t="b">
        <f t="shared" si="7"/>
        <v>1</v>
      </c>
      <c r="J74" s="118" t="b">
        <f t="shared" si="8"/>
        <v>1</v>
      </c>
      <c r="K74" s="263" t="str">
        <f t="shared" si="9"/>
        <v>inhibitor</v>
      </c>
      <c r="L74" s="118">
        <f t="shared" si="10"/>
        <v>0</v>
      </c>
      <c r="M74" s="263" t="str">
        <f t="shared" si="11"/>
        <v>novel</v>
      </c>
      <c r="N74" s="264">
        <v>0</v>
      </c>
      <c r="O74" s="118">
        <v>0</v>
      </c>
      <c r="P74" s="262">
        <f t="shared" si="5"/>
        <v>0</v>
      </c>
      <c r="Q74" s="262">
        <f t="shared" si="1"/>
        <v>0</v>
      </c>
      <c r="R74" s="262">
        <f t="shared" si="2"/>
        <v>0</v>
      </c>
      <c r="S74" s="118">
        <v>0</v>
      </c>
      <c r="T74" s="118">
        <v>0</v>
      </c>
      <c r="U74" s="118">
        <f t="shared" si="3"/>
        <v>0</v>
      </c>
      <c r="V74" s="118">
        <v>0</v>
      </c>
      <c r="W74" s="265">
        <v>0</v>
      </c>
      <c r="X74" s="118">
        <v>3</v>
      </c>
      <c r="Y74" s="118" t="s">
        <v>27</v>
      </c>
      <c r="Z74" s="118" t="s">
        <v>30</v>
      </c>
      <c r="AA74" s="81" t="str">
        <f t="shared" si="4"/>
        <v>PfkA-3pg</v>
      </c>
    </row>
    <row r="75" spans="1:27" x14ac:dyDescent="0.3">
      <c r="A75" s="15" t="s">
        <v>14</v>
      </c>
      <c r="B75" s="263" t="s">
        <v>84</v>
      </c>
      <c r="C75" s="118">
        <v>-1.4854388643983301</v>
      </c>
      <c r="D75" s="118">
        <v>-1.5276911660963099</v>
      </c>
      <c r="E75" s="118">
        <v>-1.5404396588383</v>
      </c>
      <c r="F75" s="118">
        <v>-1.3532807285556601</v>
      </c>
      <c r="G75" s="118">
        <v>-1.3532807285556601</v>
      </c>
      <c r="H75" s="118">
        <f t="shared" si="6"/>
        <v>1.3532807285556601</v>
      </c>
      <c r="I75" s="118" t="b">
        <f t="shared" si="7"/>
        <v>1</v>
      </c>
      <c r="J75" s="118" t="b">
        <f t="shared" si="8"/>
        <v>1</v>
      </c>
      <c r="K75" s="263" t="str">
        <f t="shared" si="9"/>
        <v>inhibitor</v>
      </c>
      <c r="L75" s="118">
        <f t="shared" si="10"/>
        <v>0</v>
      </c>
      <c r="M75" s="263" t="str">
        <f t="shared" si="11"/>
        <v>known</v>
      </c>
      <c r="N75" s="264">
        <v>0</v>
      </c>
      <c r="O75" s="118">
        <v>0</v>
      </c>
      <c r="P75" s="262">
        <f t="shared" si="5"/>
        <v>1</v>
      </c>
      <c r="Q75" s="262">
        <f t="shared" si="1"/>
        <v>0</v>
      </c>
      <c r="R75" s="262">
        <f t="shared" si="2"/>
        <v>0</v>
      </c>
      <c r="S75" s="118">
        <v>-1</v>
      </c>
      <c r="T75" s="118">
        <v>-1</v>
      </c>
      <c r="U75" s="118">
        <f t="shared" si="3"/>
        <v>1</v>
      </c>
      <c r="V75" s="118">
        <v>-1</v>
      </c>
      <c r="W75" s="265">
        <v>0</v>
      </c>
      <c r="X75" s="118">
        <v>3</v>
      </c>
      <c r="Y75" s="118" t="s">
        <v>27</v>
      </c>
      <c r="Z75" s="118" t="s">
        <v>30</v>
      </c>
      <c r="AA75" s="81" t="str">
        <f t="shared" si="4"/>
        <v>PfkA-pep</v>
      </c>
    </row>
    <row r="76" spans="1:27" x14ac:dyDescent="0.3">
      <c r="A76" s="15" t="s">
        <v>14</v>
      </c>
      <c r="B76" s="263" t="s">
        <v>165</v>
      </c>
      <c r="C76" s="118">
        <v>-1.37568088372266</v>
      </c>
      <c r="D76" s="118">
        <v>-1.3758335417749299</v>
      </c>
      <c r="E76" s="118">
        <v>-1.4507465379912801</v>
      </c>
      <c r="F76" s="118">
        <v>-1.29561937188443</v>
      </c>
      <c r="G76" s="118">
        <v>-1.29561937188443</v>
      </c>
      <c r="H76" s="118">
        <f t="shared" si="6"/>
        <v>1.29561937188443</v>
      </c>
      <c r="I76" s="118" t="b">
        <f t="shared" si="7"/>
        <v>1</v>
      </c>
      <c r="J76" s="118" t="b">
        <f t="shared" si="8"/>
        <v>1</v>
      </c>
      <c r="K76" s="263" t="str">
        <f t="shared" si="9"/>
        <v>inhibitor</v>
      </c>
      <c r="L76" s="118">
        <f t="shared" si="10"/>
        <v>0</v>
      </c>
      <c r="M76" s="263" t="str">
        <f t="shared" si="11"/>
        <v>novel</v>
      </c>
      <c r="N76" s="264">
        <v>0</v>
      </c>
      <c r="O76" s="118">
        <v>0</v>
      </c>
      <c r="P76" s="262">
        <f t="shared" si="5"/>
        <v>0</v>
      </c>
      <c r="Q76" s="262">
        <f t="shared" si="1"/>
        <v>0</v>
      </c>
      <c r="R76" s="262">
        <f t="shared" si="2"/>
        <v>0</v>
      </c>
      <c r="S76" s="118">
        <v>0</v>
      </c>
      <c r="T76" s="118">
        <v>0</v>
      </c>
      <c r="U76" s="118">
        <f t="shared" si="3"/>
        <v>0</v>
      </c>
      <c r="V76" s="118">
        <v>0</v>
      </c>
      <c r="W76" s="265">
        <v>0</v>
      </c>
      <c r="X76" s="118">
        <v>3</v>
      </c>
      <c r="Y76" s="118" t="s">
        <v>27</v>
      </c>
      <c r="Z76" s="118" t="s">
        <v>30</v>
      </c>
      <c r="AA76" s="81" t="str">
        <f t="shared" si="4"/>
        <v>PfkA-bpg</v>
      </c>
    </row>
    <row r="77" spans="1:27" x14ac:dyDescent="0.3">
      <c r="A77" s="15" t="s">
        <v>14</v>
      </c>
      <c r="B77" s="263" t="s">
        <v>220</v>
      </c>
      <c r="C77" s="118">
        <v>-1.2852802920803601</v>
      </c>
      <c r="D77" s="118">
        <v>-1.29919482610826</v>
      </c>
      <c r="E77" s="118">
        <v>-1.3839752463052799</v>
      </c>
      <c r="F77" s="118">
        <v>-1.1793337143581699</v>
      </c>
      <c r="G77" s="118">
        <v>-1.1793337143581699</v>
      </c>
      <c r="H77" s="118">
        <f t="shared" si="6"/>
        <v>1.1793337143581699</v>
      </c>
      <c r="I77" s="118" t="b">
        <f t="shared" si="7"/>
        <v>1</v>
      </c>
      <c r="J77" s="118" t="b">
        <f t="shared" si="8"/>
        <v>1</v>
      </c>
      <c r="K77" s="263" t="str">
        <f t="shared" si="9"/>
        <v>inhibitor</v>
      </c>
      <c r="L77" s="118">
        <f t="shared" si="10"/>
        <v>0</v>
      </c>
      <c r="M77" s="263" t="str">
        <f t="shared" si="11"/>
        <v>novel</v>
      </c>
      <c r="N77" s="264">
        <v>0</v>
      </c>
      <c r="O77" s="118">
        <v>0</v>
      </c>
      <c r="P77" s="262">
        <f t="shared" si="5"/>
        <v>0</v>
      </c>
      <c r="Q77" s="262">
        <f t="shared" si="1"/>
        <v>0</v>
      </c>
      <c r="R77" s="262">
        <f t="shared" si="2"/>
        <v>0</v>
      </c>
      <c r="S77" s="118">
        <v>0</v>
      </c>
      <c r="T77" s="118">
        <v>0</v>
      </c>
      <c r="U77" s="118">
        <f t="shared" si="3"/>
        <v>0</v>
      </c>
      <c r="V77" s="118">
        <v>0</v>
      </c>
      <c r="W77" s="265">
        <v>0</v>
      </c>
      <c r="X77" s="118">
        <v>3</v>
      </c>
      <c r="Y77" s="118" t="s">
        <v>27</v>
      </c>
      <c r="Z77" s="118" t="s">
        <v>30</v>
      </c>
      <c r="AA77" s="81" t="str">
        <f t="shared" si="4"/>
        <v>PfkA-prpp</v>
      </c>
    </row>
    <row r="78" spans="1:27" x14ac:dyDescent="0.3">
      <c r="A78" s="15" t="s">
        <v>14</v>
      </c>
      <c r="B78" s="263" t="s">
        <v>245</v>
      </c>
      <c r="C78" s="118">
        <v>2.1965823446391202</v>
      </c>
      <c r="D78" s="118">
        <v>2.2212657558821598</v>
      </c>
      <c r="E78" s="118">
        <v>2.0606931609763199</v>
      </c>
      <c r="F78" s="118">
        <v>2.4601663210929701</v>
      </c>
      <c r="G78" s="118">
        <v>2.0606931609763199</v>
      </c>
      <c r="H78" s="118">
        <f t="shared" si="6"/>
        <v>2.0606931609763199</v>
      </c>
      <c r="I78" s="118" t="b">
        <f t="shared" si="7"/>
        <v>1</v>
      </c>
      <c r="J78" s="118" t="b">
        <f t="shared" si="8"/>
        <v>1</v>
      </c>
      <c r="K78" s="263" t="str">
        <f t="shared" si="9"/>
        <v>activator</v>
      </c>
      <c r="L78" s="263" t="str">
        <f t="shared" si="10"/>
        <v>strong</v>
      </c>
      <c r="M78" s="263" t="str">
        <f t="shared" si="11"/>
        <v>novel</v>
      </c>
      <c r="N78" s="264">
        <v>0</v>
      </c>
      <c r="O78" s="118">
        <v>0</v>
      </c>
      <c r="P78" s="262">
        <f t="shared" si="5"/>
        <v>0</v>
      </c>
      <c r="Q78" s="262">
        <f t="shared" si="1"/>
        <v>0</v>
      </c>
      <c r="R78" s="262">
        <f t="shared" si="2"/>
        <v>0</v>
      </c>
      <c r="S78" s="118">
        <v>0</v>
      </c>
      <c r="T78" s="118">
        <v>0</v>
      </c>
      <c r="U78" s="118">
        <f t="shared" si="3"/>
        <v>0</v>
      </c>
      <c r="V78" s="118">
        <v>0</v>
      </c>
      <c r="W78" s="265">
        <v>0</v>
      </c>
      <c r="X78" s="118">
        <v>3</v>
      </c>
      <c r="Y78" s="118" t="s">
        <v>27</v>
      </c>
      <c r="Z78" s="118" t="s">
        <v>30</v>
      </c>
      <c r="AA78" s="81" t="str">
        <f t="shared" si="4"/>
        <v>PfkA-gluth-o</v>
      </c>
    </row>
    <row r="79" spans="1:27" x14ac:dyDescent="0.3">
      <c r="A79" s="15" t="s">
        <v>14</v>
      </c>
      <c r="B79" s="263" t="s">
        <v>77</v>
      </c>
      <c r="C79" s="118">
        <v>2.6199272723464899</v>
      </c>
      <c r="D79" s="118">
        <v>2.5259486134701801</v>
      </c>
      <c r="E79" s="118">
        <v>2.4255475124350299</v>
      </c>
      <c r="F79" s="118">
        <v>2.9589816911276898</v>
      </c>
      <c r="G79" s="118">
        <v>2.4255475124350299</v>
      </c>
      <c r="H79" s="118">
        <f t="shared" si="6"/>
        <v>2.4255475124350299</v>
      </c>
      <c r="I79" s="118" t="b">
        <f t="shared" si="7"/>
        <v>1</v>
      </c>
      <c r="J79" s="118" t="b">
        <f t="shared" si="8"/>
        <v>1</v>
      </c>
      <c r="K79" s="263" t="str">
        <f t="shared" si="9"/>
        <v>activator</v>
      </c>
      <c r="L79" s="263" t="str">
        <f t="shared" si="10"/>
        <v>strong</v>
      </c>
      <c r="M79" s="263" t="str">
        <f t="shared" si="11"/>
        <v>novel</v>
      </c>
      <c r="N79" s="264">
        <v>0</v>
      </c>
      <c r="O79" s="118">
        <v>0</v>
      </c>
      <c r="P79" s="262">
        <f t="shared" si="5"/>
        <v>0</v>
      </c>
      <c r="Q79" s="262">
        <f t="shared" si="1"/>
        <v>0</v>
      </c>
      <c r="R79" s="262">
        <f t="shared" si="2"/>
        <v>0</v>
      </c>
      <c r="S79" s="118">
        <v>0</v>
      </c>
      <c r="T79" s="118">
        <v>0</v>
      </c>
      <c r="U79" s="118">
        <f t="shared" si="3"/>
        <v>0</v>
      </c>
      <c r="V79" s="118">
        <v>0</v>
      </c>
      <c r="W79" s="265">
        <v>0</v>
      </c>
      <c r="X79" s="118">
        <v>3</v>
      </c>
      <c r="Y79" s="118" t="s">
        <v>27</v>
      </c>
      <c r="Z79" s="118" t="s">
        <v>30</v>
      </c>
      <c r="AA79" s="81" t="str">
        <f t="shared" si="4"/>
        <v>PfkA-nad+</v>
      </c>
    </row>
    <row r="80" spans="1:27" x14ac:dyDescent="0.3">
      <c r="A80" s="15" t="s">
        <v>14</v>
      </c>
      <c r="B80" s="263" t="s">
        <v>241</v>
      </c>
      <c r="C80" s="118">
        <v>2.7326670691055601</v>
      </c>
      <c r="D80" s="118">
        <v>2.8825211012732002</v>
      </c>
      <c r="E80" s="118">
        <v>2.50751718539358</v>
      </c>
      <c r="F80" s="118">
        <v>2.9237386106674501</v>
      </c>
      <c r="G80" s="118">
        <v>2.50751718539358</v>
      </c>
      <c r="H80" s="118">
        <f t="shared" si="6"/>
        <v>2.50751718539358</v>
      </c>
      <c r="I80" s="118" t="b">
        <f t="shared" si="7"/>
        <v>1</v>
      </c>
      <c r="J80" s="118" t="b">
        <f t="shared" si="8"/>
        <v>1</v>
      </c>
      <c r="K80" s="263" t="str">
        <f t="shared" si="9"/>
        <v>activator</v>
      </c>
      <c r="L80" s="263" t="str">
        <f t="shared" si="10"/>
        <v>strong</v>
      </c>
      <c r="M80" s="263" t="str">
        <f t="shared" si="11"/>
        <v>novel</v>
      </c>
      <c r="N80" s="264">
        <v>0</v>
      </c>
      <c r="O80" s="118">
        <v>0</v>
      </c>
      <c r="P80" s="262">
        <f t="shared" si="5"/>
        <v>0</v>
      </c>
      <c r="Q80" s="262">
        <f t="shared" si="1"/>
        <v>0</v>
      </c>
      <c r="R80" s="262">
        <f t="shared" si="2"/>
        <v>0</v>
      </c>
      <c r="S80" s="118">
        <v>0</v>
      </c>
      <c r="T80" s="118">
        <v>0</v>
      </c>
      <c r="U80" s="118">
        <f t="shared" si="3"/>
        <v>0</v>
      </c>
      <c r="V80" s="118">
        <v>0</v>
      </c>
      <c r="W80" s="265">
        <v>0</v>
      </c>
      <c r="X80" s="118">
        <v>3</v>
      </c>
      <c r="Y80" s="118" t="s">
        <v>27</v>
      </c>
      <c r="Z80" s="118" t="s">
        <v>30</v>
      </c>
      <c r="AA80" s="81" t="str">
        <f t="shared" si="4"/>
        <v>PfkA-carb-p</v>
      </c>
    </row>
    <row r="81" spans="1:27" x14ac:dyDescent="0.3">
      <c r="A81" s="15" t="s">
        <v>134</v>
      </c>
      <c r="B81" s="263" t="s">
        <v>98</v>
      </c>
      <c r="C81" s="118">
        <v>-2.3538762062094301</v>
      </c>
      <c r="D81" s="118">
        <v>-2.3064591827510301</v>
      </c>
      <c r="E81" s="118">
        <v>-2.3891413897339802</v>
      </c>
      <c r="F81" s="118">
        <v>-2.26496197851325</v>
      </c>
      <c r="G81" s="118">
        <v>-2.26496197851325</v>
      </c>
      <c r="H81" s="118">
        <f t="shared" si="6"/>
        <v>2.26496197851325</v>
      </c>
      <c r="I81" s="118" t="b">
        <f t="shared" si="7"/>
        <v>1</v>
      </c>
      <c r="J81" s="118" t="b">
        <f t="shared" si="8"/>
        <v>1</v>
      </c>
      <c r="K81" s="263" t="str">
        <f t="shared" si="9"/>
        <v>inhibitor</v>
      </c>
      <c r="L81" s="263" t="str">
        <f t="shared" si="10"/>
        <v>strong</v>
      </c>
      <c r="M81" s="263" t="str">
        <f t="shared" si="11"/>
        <v>known</v>
      </c>
      <c r="N81" s="264">
        <v>0</v>
      </c>
      <c r="O81" s="118">
        <v>0</v>
      </c>
      <c r="P81" s="262">
        <f t="shared" si="5"/>
        <v>1</v>
      </c>
      <c r="Q81" s="262">
        <f t="shared" si="1"/>
        <v>0</v>
      </c>
      <c r="R81" s="262">
        <f t="shared" si="2"/>
        <v>0</v>
      </c>
      <c r="S81" s="118">
        <v>-1</v>
      </c>
      <c r="T81" s="118">
        <v>-1</v>
      </c>
      <c r="U81" s="118">
        <f t="shared" si="3"/>
        <v>1</v>
      </c>
      <c r="V81" s="118">
        <v>0</v>
      </c>
      <c r="W81" s="265">
        <v>0</v>
      </c>
      <c r="X81" s="118">
        <v>1</v>
      </c>
      <c r="Y81" s="118" t="s">
        <v>29</v>
      </c>
      <c r="Z81" s="118" t="s">
        <v>30</v>
      </c>
      <c r="AA81" s="81" t="str">
        <f t="shared" si="4"/>
        <v>MaeB-accoa</v>
      </c>
    </row>
    <row r="82" spans="1:27" x14ac:dyDescent="0.3">
      <c r="A82" s="15" t="s">
        <v>134</v>
      </c>
      <c r="B82" s="263" t="s">
        <v>110</v>
      </c>
      <c r="C82" s="118">
        <v>-2.7708932386240899</v>
      </c>
      <c r="D82" s="118">
        <v>-2.54867732488063</v>
      </c>
      <c r="E82" s="118">
        <v>-3.0526422766211398</v>
      </c>
      <c r="F82" s="118">
        <v>-2.2031016594586599</v>
      </c>
      <c r="G82" s="118">
        <v>-2.2031016594586599</v>
      </c>
      <c r="H82" s="118">
        <f t="shared" si="6"/>
        <v>2.2031016594586599</v>
      </c>
      <c r="I82" s="118" t="b">
        <f t="shared" si="7"/>
        <v>1</v>
      </c>
      <c r="J82" s="118" t="b">
        <f t="shared" si="8"/>
        <v>1</v>
      </c>
      <c r="K82" s="263" t="str">
        <f t="shared" si="9"/>
        <v>inhibitor</v>
      </c>
      <c r="L82" s="263" t="str">
        <f t="shared" si="10"/>
        <v>strong</v>
      </c>
      <c r="M82" s="263" t="str">
        <f t="shared" si="11"/>
        <v>novel</v>
      </c>
      <c r="N82" s="264">
        <v>0</v>
      </c>
      <c r="O82" s="118">
        <v>0</v>
      </c>
      <c r="P82" s="262">
        <f t="shared" si="5"/>
        <v>0</v>
      </c>
      <c r="Q82" s="262">
        <f t="shared" si="1"/>
        <v>0</v>
      </c>
      <c r="R82" s="262">
        <f t="shared" si="2"/>
        <v>0</v>
      </c>
      <c r="S82" s="118">
        <v>0</v>
      </c>
      <c r="T82" s="118">
        <v>0</v>
      </c>
      <c r="U82" s="118">
        <f t="shared" si="3"/>
        <v>0</v>
      </c>
      <c r="V82" s="118">
        <v>0</v>
      </c>
      <c r="W82" s="265">
        <v>0</v>
      </c>
      <c r="X82" s="118">
        <v>1</v>
      </c>
      <c r="Y82" s="118" t="s">
        <v>29</v>
      </c>
      <c r="Z82" s="118" t="s">
        <v>30</v>
      </c>
      <c r="AA82" s="81" t="str">
        <f t="shared" si="4"/>
        <v>MaeB-amp</v>
      </c>
    </row>
    <row r="83" spans="1:27" x14ac:dyDescent="0.3">
      <c r="A83" s="15" t="s">
        <v>134</v>
      </c>
      <c r="B83" s="263" t="s">
        <v>133</v>
      </c>
      <c r="C83" s="118">
        <v>-2.09102398108972</v>
      </c>
      <c r="D83" s="118">
        <v>-2.0703749321437699</v>
      </c>
      <c r="E83" s="118">
        <v>-2.1511575868598198</v>
      </c>
      <c r="F83" s="118">
        <v>-2.0143408972294399</v>
      </c>
      <c r="G83" s="118">
        <v>-2.0143408972294399</v>
      </c>
      <c r="H83" s="118">
        <f t="shared" si="6"/>
        <v>2.0143408972294399</v>
      </c>
      <c r="I83" s="118" t="b">
        <f t="shared" si="7"/>
        <v>1</v>
      </c>
      <c r="J83" s="118" t="b">
        <f t="shared" si="8"/>
        <v>1</v>
      </c>
      <c r="K83" s="263" t="str">
        <f t="shared" si="9"/>
        <v>inhibitor</v>
      </c>
      <c r="L83" s="263" t="str">
        <f t="shared" si="10"/>
        <v>strong</v>
      </c>
      <c r="M83" s="263" t="str">
        <f t="shared" si="11"/>
        <v>novel</v>
      </c>
      <c r="N83" s="264">
        <v>0</v>
      </c>
      <c r="O83" s="118">
        <v>0</v>
      </c>
      <c r="P83" s="262">
        <f t="shared" si="5"/>
        <v>0</v>
      </c>
      <c r="Q83" s="262">
        <f t="shared" si="1"/>
        <v>0</v>
      </c>
      <c r="R83" s="262">
        <f t="shared" si="2"/>
        <v>0</v>
      </c>
      <c r="S83" s="118">
        <v>0</v>
      </c>
      <c r="T83" s="118">
        <v>0</v>
      </c>
      <c r="U83" s="118">
        <f t="shared" si="3"/>
        <v>0</v>
      </c>
      <c r="V83" s="118">
        <v>0</v>
      </c>
      <c r="W83" s="265">
        <v>0</v>
      </c>
      <c r="X83" s="118">
        <v>1</v>
      </c>
      <c r="Y83" s="118" t="s">
        <v>29</v>
      </c>
      <c r="Z83" s="118" t="s">
        <v>30</v>
      </c>
      <c r="AA83" s="81" t="str">
        <f t="shared" si="4"/>
        <v>MaeB-akg</v>
      </c>
    </row>
    <row r="84" spans="1:27" x14ac:dyDescent="0.3">
      <c r="A84" s="15" t="s">
        <v>134</v>
      </c>
      <c r="B84" s="263" t="s">
        <v>222</v>
      </c>
      <c r="C84" s="118">
        <v>-2.0047138023729398</v>
      </c>
      <c r="D84" s="118">
        <v>-2.0074872261883798</v>
      </c>
      <c r="E84" s="118">
        <v>-2.0281466967544701</v>
      </c>
      <c r="F84" s="118">
        <v>-1.98711942849442</v>
      </c>
      <c r="G84" s="118">
        <v>-1.98711942849442</v>
      </c>
      <c r="H84" s="118">
        <f t="shared" si="6"/>
        <v>1.98711942849442</v>
      </c>
      <c r="I84" s="118" t="b">
        <f t="shared" si="7"/>
        <v>1</v>
      </c>
      <c r="J84" s="118" t="b">
        <f t="shared" si="8"/>
        <v>1</v>
      </c>
      <c r="K84" s="263" t="str">
        <f t="shared" si="9"/>
        <v>inhibitor</v>
      </c>
      <c r="L84" s="118">
        <f t="shared" si="10"/>
        <v>0</v>
      </c>
      <c r="M84" s="263" t="str">
        <f t="shared" si="11"/>
        <v>novel</v>
      </c>
      <c r="N84" s="264">
        <v>0</v>
      </c>
      <c r="O84" s="118">
        <v>0</v>
      </c>
      <c r="P84" s="262">
        <f t="shared" si="5"/>
        <v>0</v>
      </c>
      <c r="Q84" s="262">
        <f t="shared" si="1"/>
        <v>0</v>
      </c>
      <c r="R84" s="262">
        <f t="shared" si="2"/>
        <v>0</v>
      </c>
      <c r="S84" s="118">
        <v>0</v>
      </c>
      <c r="T84" s="118">
        <v>0</v>
      </c>
      <c r="U84" s="118">
        <f t="shared" si="3"/>
        <v>0</v>
      </c>
      <c r="V84" s="118">
        <v>0</v>
      </c>
      <c r="W84" s="265">
        <v>0</v>
      </c>
      <c r="X84" s="118">
        <v>1</v>
      </c>
      <c r="Y84" s="118" t="s">
        <v>29</v>
      </c>
      <c r="Z84" s="118" t="s">
        <v>30</v>
      </c>
      <c r="AA84" s="81" t="str">
        <f t="shared" si="4"/>
        <v>MaeB-phepyr</v>
      </c>
    </row>
    <row r="85" spans="1:27" x14ac:dyDescent="0.3">
      <c r="A85" s="15" t="s">
        <v>134</v>
      </c>
      <c r="B85" s="263" t="s">
        <v>245</v>
      </c>
      <c r="C85" s="118">
        <v>1.5120307293939199</v>
      </c>
      <c r="D85" s="118">
        <v>1.49542360591766</v>
      </c>
      <c r="E85" s="118">
        <v>1.15456856116982</v>
      </c>
      <c r="F85" s="118">
        <v>1.7550280163403</v>
      </c>
      <c r="G85" s="118">
        <v>1.15456856116982</v>
      </c>
      <c r="H85" s="118">
        <f t="shared" si="6"/>
        <v>1.15456856116982</v>
      </c>
      <c r="I85" s="118" t="b">
        <f t="shared" si="7"/>
        <v>1</v>
      </c>
      <c r="J85" s="118" t="b">
        <f t="shared" si="8"/>
        <v>1</v>
      </c>
      <c r="K85" s="263" t="str">
        <f t="shared" si="9"/>
        <v>activator</v>
      </c>
      <c r="L85" s="118">
        <f t="shared" si="10"/>
        <v>0</v>
      </c>
      <c r="M85" s="263" t="str">
        <f t="shared" si="11"/>
        <v>novel</v>
      </c>
      <c r="N85" s="264">
        <v>0</v>
      </c>
      <c r="O85" s="118">
        <v>0</v>
      </c>
      <c r="P85" s="262">
        <f t="shared" si="5"/>
        <v>0</v>
      </c>
      <c r="Q85" s="262">
        <f t="shared" si="1"/>
        <v>0</v>
      </c>
      <c r="R85" s="262">
        <f t="shared" si="2"/>
        <v>0</v>
      </c>
      <c r="S85" s="118">
        <v>0</v>
      </c>
      <c r="T85" s="118">
        <v>0</v>
      </c>
      <c r="U85" s="118">
        <f t="shared" si="3"/>
        <v>0</v>
      </c>
      <c r="V85" s="118">
        <v>0</v>
      </c>
      <c r="W85" s="265">
        <v>0</v>
      </c>
      <c r="X85" s="118">
        <v>1</v>
      </c>
      <c r="Y85" s="118" t="s">
        <v>29</v>
      </c>
      <c r="Z85" s="118" t="s">
        <v>30</v>
      </c>
      <c r="AA85" s="81" t="str">
        <f t="shared" si="4"/>
        <v>MaeB-gluth-o</v>
      </c>
    </row>
    <row r="86" spans="1:27" x14ac:dyDescent="0.3">
      <c r="A86" s="15" t="s">
        <v>134</v>
      </c>
      <c r="B86" s="263" t="s">
        <v>182</v>
      </c>
      <c r="C86" s="118">
        <v>1.4199797530610401</v>
      </c>
      <c r="D86" s="118">
        <v>1.41925447877677</v>
      </c>
      <c r="E86" s="118">
        <v>1.41543445437133</v>
      </c>
      <c r="F86" s="118">
        <v>1.42496436574721</v>
      </c>
      <c r="G86" s="118">
        <v>1.41543445437133</v>
      </c>
      <c r="H86" s="118">
        <f t="shared" si="6"/>
        <v>1.41543445437133</v>
      </c>
      <c r="I86" s="118" t="b">
        <f t="shared" si="7"/>
        <v>1</v>
      </c>
      <c r="J86" s="118" t="b">
        <f t="shared" si="8"/>
        <v>1</v>
      </c>
      <c r="K86" s="263" t="str">
        <f t="shared" si="9"/>
        <v>activator</v>
      </c>
      <c r="L86" s="118">
        <f t="shared" si="10"/>
        <v>0</v>
      </c>
      <c r="M86" s="263" t="str">
        <f t="shared" si="11"/>
        <v>novel</v>
      </c>
      <c r="N86" s="264">
        <v>0</v>
      </c>
      <c r="O86" s="118">
        <v>0</v>
      </c>
      <c r="P86" s="262">
        <f t="shared" si="5"/>
        <v>0</v>
      </c>
      <c r="Q86" s="262">
        <f t="shared" si="1"/>
        <v>0</v>
      </c>
      <c r="R86" s="262">
        <f t="shared" si="2"/>
        <v>0</v>
      </c>
      <c r="S86" s="118">
        <v>0</v>
      </c>
      <c r="T86" s="118">
        <v>0</v>
      </c>
      <c r="U86" s="118">
        <f t="shared" si="3"/>
        <v>0</v>
      </c>
      <c r="V86" s="118">
        <v>0</v>
      </c>
      <c r="W86" s="265">
        <v>0</v>
      </c>
      <c r="X86" s="118">
        <v>1</v>
      </c>
      <c r="Y86" s="118" t="s">
        <v>29</v>
      </c>
      <c r="Z86" s="118" t="s">
        <v>30</v>
      </c>
      <c r="AA86" s="81" t="str">
        <f t="shared" si="4"/>
        <v>MaeB-cit</v>
      </c>
    </row>
    <row r="87" spans="1:27" x14ac:dyDescent="0.3">
      <c r="A87" s="15" t="s">
        <v>134</v>
      </c>
      <c r="B87" s="263" t="s">
        <v>212</v>
      </c>
      <c r="C87" s="118">
        <v>1.5292522654882901</v>
      </c>
      <c r="D87" s="118">
        <v>1.5252610700918401</v>
      </c>
      <c r="E87" s="118">
        <v>1.5011336470724601</v>
      </c>
      <c r="F87" s="118">
        <v>1.5524742276602499</v>
      </c>
      <c r="G87" s="118">
        <v>1.5011336470724601</v>
      </c>
      <c r="H87" s="118">
        <f t="shared" si="6"/>
        <v>1.5011336470724601</v>
      </c>
      <c r="I87" s="118" t="b">
        <f t="shared" si="7"/>
        <v>1</v>
      </c>
      <c r="J87" s="118" t="b">
        <f t="shared" si="8"/>
        <v>1</v>
      </c>
      <c r="K87" s="263" t="str">
        <f t="shared" si="9"/>
        <v>activator</v>
      </c>
      <c r="L87" s="118">
        <f t="shared" si="10"/>
        <v>0</v>
      </c>
      <c r="M87" s="263" t="str">
        <f t="shared" si="11"/>
        <v>novel</v>
      </c>
      <c r="N87" s="264">
        <v>0</v>
      </c>
      <c r="O87" s="118">
        <v>0</v>
      </c>
      <c r="P87" s="262">
        <f t="shared" si="5"/>
        <v>0</v>
      </c>
      <c r="Q87" s="262">
        <f t="shared" si="1"/>
        <v>0</v>
      </c>
      <c r="R87" s="262">
        <f t="shared" si="2"/>
        <v>0</v>
      </c>
      <c r="S87" s="118">
        <v>0</v>
      </c>
      <c r="T87" s="118">
        <v>0</v>
      </c>
      <c r="U87" s="118">
        <f t="shared" si="3"/>
        <v>0</v>
      </c>
      <c r="V87" s="118">
        <v>0</v>
      </c>
      <c r="W87" s="265">
        <v>0</v>
      </c>
      <c r="X87" s="118">
        <v>1</v>
      </c>
      <c r="Y87" s="118" t="s">
        <v>29</v>
      </c>
      <c r="Z87" s="118" t="s">
        <v>30</v>
      </c>
      <c r="AA87" s="81" t="str">
        <f t="shared" si="4"/>
        <v>MaeB-utp</v>
      </c>
    </row>
    <row r="88" spans="1:27" x14ac:dyDescent="0.3">
      <c r="A88" s="15" t="s">
        <v>134</v>
      </c>
      <c r="B88" s="263" t="s">
        <v>123</v>
      </c>
      <c r="C88" s="118">
        <v>1.7520084487023799</v>
      </c>
      <c r="D88" s="118">
        <v>1.7529607532528599</v>
      </c>
      <c r="E88" s="118">
        <v>1.7435967012939699</v>
      </c>
      <c r="F88" s="118">
        <v>1.7617630908437201</v>
      </c>
      <c r="G88" s="118">
        <v>1.7435967012939699</v>
      </c>
      <c r="H88" s="118">
        <f t="shared" si="6"/>
        <v>1.7435967012939699</v>
      </c>
      <c r="I88" s="118" t="b">
        <f t="shared" si="7"/>
        <v>1</v>
      </c>
      <c r="J88" s="118" t="b">
        <f t="shared" si="8"/>
        <v>1</v>
      </c>
      <c r="K88" s="263" t="str">
        <f t="shared" si="9"/>
        <v>activator</v>
      </c>
      <c r="L88" s="118">
        <f t="shared" si="10"/>
        <v>0</v>
      </c>
      <c r="M88" s="263" t="str">
        <f t="shared" si="11"/>
        <v>novel</v>
      </c>
      <c r="N88" s="264">
        <v>0</v>
      </c>
      <c r="O88" s="118">
        <v>0</v>
      </c>
      <c r="P88" s="262">
        <f t="shared" si="5"/>
        <v>0</v>
      </c>
      <c r="Q88" s="262">
        <f t="shared" si="1"/>
        <v>0</v>
      </c>
      <c r="R88" s="262">
        <f t="shared" si="2"/>
        <v>0</v>
      </c>
      <c r="S88" s="118">
        <v>0</v>
      </c>
      <c r="T88" s="118">
        <v>0</v>
      </c>
      <c r="U88" s="118">
        <f t="shared" si="3"/>
        <v>0</v>
      </c>
      <c r="V88" s="118">
        <v>0</v>
      </c>
      <c r="W88" s="265">
        <v>0</v>
      </c>
      <c r="X88" s="118">
        <v>1</v>
      </c>
      <c r="Y88" s="118" t="s">
        <v>29</v>
      </c>
      <c r="Z88" s="118" t="s">
        <v>30</v>
      </c>
      <c r="AA88" s="81" t="str">
        <f t="shared" si="4"/>
        <v>MaeB-succ</v>
      </c>
    </row>
    <row r="89" spans="1:27" x14ac:dyDescent="0.3">
      <c r="A89" s="15" t="s">
        <v>134</v>
      </c>
      <c r="B89" s="263" t="s">
        <v>187</v>
      </c>
      <c r="C89" s="118">
        <v>1.86622853360331</v>
      </c>
      <c r="D89" s="118">
        <v>1.86876781929233</v>
      </c>
      <c r="E89" s="118">
        <v>1.8398447000632101</v>
      </c>
      <c r="F89" s="118">
        <v>1.89757890500893</v>
      </c>
      <c r="G89" s="118">
        <v>1.8398447000632101</v>
      </c>
      <c r="H89" s="118">
        <f t="shared" si="6"/>
        <v>1.8398447000632101</v>
      </c>
      <c r="I89" s="118" t="b">
        <f t="shared" si="7"/>
        <v>1</v>
      </c>
      <c r="J89" s="118" t="b">
        <f t="shared" si="8"/>
        <v>1</v>
      </c>
      <c r="K89" s="266" t="str">
        <f t="shared" si="9"/>
        <v>activator</v>
      </c>
      <c r="L89" s="118">
        <f t="shared" si="10"/>
        <v>0</v>
      </c>
      <c r="M89" s="263" t="str">
        <f t="shared" si="11"/>
        <v>known</v>
      </c>
      <c r="N89" s="264">
        <v>0</v>
      </c>
      <c r="O89" s="118">
        <v>0</v>
      </c>
      <c r="P89" s="262">
        <f t="shared" si="5"/>
        <v>1</v>
      </c>
      <c r="Q89" s="262">
        <f t="shared" si="1"/>
        <v>1</v>
      </c>
      <c r="R89" s="262">
        <f t="shared" si="2"/>
        <v>0</v>
      </c>
      <c r="S89" s="118">
        <v>-1</v>
      </c>
      <c r="T89" s="118">
        <v>0</v>
      </c>
      <c r="U89" s="118">
        <f t="shared" si="3"/>
        <v>0</v>
      </c>
      <c r="V89" s="118">
        <v>0</v>
      </c>
      <c r="W89" s="265">
        <v>0</v>
      </c>
      <c r="X89" s="118">
        <v>1</v>
      </c>
      <c r="Y89" s="118" t="s">
        <v>29</v>
      </c>
      <c r="Z89" s="118" t="s">
        <v>30</v>
      </c>
      <c r="AA89" s="81" t="str">
        <f t="shared" si="4"/>
        <v>MaeB-fum</v>
      </c>
    </row>
    <row r="90" spans="1:27" x14ac:dyDescent="0.3">
      <c r="A90" s="15" t="s">
        <v>1</v>
      </c>
      <c r="B90" s="263" t="s">
        <v>133</v>
      </c>
      <c r="C90" s="118">
        <v>-2.8295323696307801</v>
      </c>
      <c r="D90" s="118">
        <v>-2.8314374808445799</v>
      </c>
      <c r="E90" s="118">
        <v>-2.8706482013553698</v>
      </c>
      <c r="F90" s="118">
        <v>-2.7825172910767</v>
      </c>
      <c r="G90" s="118">
        <v>-2.7825172910767</v>
      </c>
      <c r="H90" s="118">
        <f t="shared" si="6"/>
        <v>2.7825172910767</v>
      </c>
      <c r="I90" s="118" t="b">
        <f t="shared" si="7"/>
        <v>1</v>
      </c>
      <c r="J90" s="118" t="b">
        <f t="shared" si="8"/>
        <v>1</v>
      </c>
      <c r="K90" s="263" t="str">
        <f t="shared" si="9"/>
        <v>inhibitor</v>
      </c>
      <c r="L90" s="263" t="str">
        <f t="shared" si="10"/>
        <v>strong</v>
      </c>
      <c r="M90" s="263" t="str">
        <f t="shared" si="11"/>
        <v>novel</v>
      </c>
      <c r="N90" s="264">
        <v>0</v>
      </c>
      <c r="O90" s="118">
        <v>0</v>
      </c>
      <c r="P90" s="262">
        <f t="shared" si="5"/>
        <v>0</v>
      </c>
      <c r="Q90" s="262">
        <f t="shared" ref="Q90:Q139" si="12">IF(AND(S90&lt;&gt;0,T90=0),1,0)</f>
        <v>0</v>
      </c>
      <c r="R90" s="262">
        <f t="shared" ref="R90:R139" si="13">IF(AND(S90=0,T90&lt;&gt;0),1,0)</f>
        <v>0</v>
      </c>
      <c r="S90" s="118">
        <v>0</v>
      </c>
      <c r="T90" s="118">
        <v>0</v>
      </c>
      <c r="U90" s="118">
        <f t="shared" ref="U90:U139" si="14">IF(AND(S90&lt;&gt;0,T90&lt;&gt;0),1,0)</f>
        <v>0</v>
      </c>
      <c r="V90" s="118">
        <v>0</v>
      </c>
      <c r="W90" s="265">
        <v>0</v>
      </c>
      <c r="X90" s="118">
        <v>2</v>
      </c>
      <c r="Y90" s="118" t="s">
        <v>20</v>
      </c>
      <c r="Z90" s="118" t="s">
        <v>30</v>
      </c>
      <c r="AA90" s="81" t="str">
        <f t="shared" ref="AA90:AA147" si="15">A90&amp;"-"&amp;B90</f>
        <v>MaeA-akg</v>
      </c>
    </row>
    <row r="91" spans="1:27" x14ac:dyDescent="0.3">
      <c r="A91" s="15" t="s">
        <v>1</v>
      </c>
      <c r="B91" s="263" t="s">
        <v>222</v>
      </c>
      <c r="C91" s="118">
        <v>-2.3194857329771699</v>
      </c>
      <c r="D91" s="118">
        <v>-2.3201740770194998</v>
      </c>
      <c r="E91" s="118">
        <v>-2.7300498711825698</v>
      </c>
      <c r="F91" s="118">
        <v>-1.8425246004409801</v>
      </c>
      <c r="G91" s="118">
        <v>-1.8425246004409801</v>
      </c>
      <c r="H91" s="118">
        <f t="shared" si="6"/>
        <v>1.8425246004409801</v>
      </c>
      <c r="I91" s="118" t="b">
        <f t="shared" si="7"/>
        <v>1</v>
      </c>
      <c r="J91" s="118" t="b">
        <f t="shared" si="8"/>
        <v>1</v>
      </c>
      <c r="K91" s="263" t="str">
        <f t="shared" si="9"/>
        <v>inhibitor</v>
      </c>
      <c r="L91" s="118">
        <f t="shared" si="10"/>
        <v>0</v>
      </c>
      <c r="M91" s="263" t="str">
        <f t="shared" si="11"/>
        <v>novel</v>
      </c>
      <c r="N91" s="264">
        <v>0</v>
      </c>
      <c r="O91" s="118">
        <v>0</v>
      </c>
      <c r="P91" s="262">
        <f t="shared" si="5"/>
        <v>0</v>
      </c>
      <c r="Q91" s="262">
        <f t="shared" si="12"/>
        <v>0</v>
      </c>
      <c r="R91" s="262">
        <f t="shared" si="13"/>
        <v>0</v>
      </c>
      <c r="S91" s="118">
        <v>0</v>
      </c>
      <c r="T91" s="118">
        <v>0</v>
      </c>
      <c r="U91" s="118">
        <f t="shared" si="14"/>
        <v>0</v>
      </c>
      <c r="V91" s="118">
        <v>0</v>
      </c>
      <c r="W91" s="265">
        <v>0</v>
      </c>
      <c r="X91" s="118">
        <v>2</v>
      </c>
      <c r="Y91" s="118" t="s">
        <v>20</v>
      </c>
      <c r="Z91" s="118" t="s">
        <v>30</v>
      </c>
      <c r="AA91" s="81" t="str">
        <f t="shared" si="15"/>
        <v>MaeA-phepyr</v>
      </c>
    </row>
    <row r="92" spans="1:27" x14ac:dyDescent="0.3">
      <c r="A92" s="15" t="s">
        <v>1</v>
      </c>
      <c r="B92" s="263" t="s">
        <v>98</v>
      </c>
      <c r="C92" s="118">
        <v>-0.91190950109166602</v>
      </c>
      <c r="D92" s="118">
        <v>-0.95525764792634904</v>
      </c>
      <c r="E92" s="118">
        <v>-1.1822561557400899</v>
      </c>
      <c r="F92" s="118">
        <v>-0.68244045250025798</v>
      </c>
      <c r="G92" s="118">
        <v>-0.68244045250025798</v>
      </c>
      <c r="H92" s="118">
        <f t="shared" si="6"/>
        <v>0.68244045250025798</v>
      </c>
      <c r="I92" s="118" t="b">
        <f t="shared" si="7"/>
        <v>0</v>
      </c>
      <c r="J92" s="118" t="b">
        <f t="shared" si="8"/>
        <v>1</v>
      </c>
      <c r="K92" s="263">
        <f t="shared" si="9"/>
        <v>0</v>
      </c>
      <c r="L92" s="118">
        <f t="shared" si="10"/>
        <v>0</v>
      </c>
      <c r="M92" s="263" t="str">
        <f t="shared" si="11"/>
        <v/>
      </c>
      <c r="N92" s="264">
        <v>0</v>
      </c>
      <c r="O92" s="118">
        <v>0</v>
      </c>
      <c r="P92" s="262">
        <f t="shared" si="5"/>
        <v>1</v>
      </c>
      <c r="Q92" s="262">
        <f t="shared" si="12"/>
        <v>0</v>
      </c>
      <c r="R92" s="262">
        <f t="shared" si="13"/>
        <v>0</v>
      </c>
      <c r="S92" s="118">
        <v>-1</v>
      </c>
      <c r="T92" s="118">
        <v>-1</v>
      </c>
      <c r="U92" s="118">
        <f t="shared" si="14"/>
        <v>1</v>
      </c>
      <c r="V92" s="118">
        <v>0</v>
      </c>
      <c r="W92" s="265">
        <v>0</v>
      </c>
      <c r="X92" s="118">
        <v>2</v>
      </c>
      <c r="Y92" s="118" t="s">
        <v>20</v>
      </c>
      <c r="Z92" s="118" t="s">
        <v>30</v>
      </c>
      <c r="AA92" s="81" t="str">
        <f t="shared" si="15"/>
        <v>MaeA-accoa</v>
      </c>
    </row>
    <row r="93" spans="1:27" x14ac:dyDescent="0.3">
      <c r="A93" s="15" t="s">
        <v>58</v>
      </c>
      <c r="B93" s="263" t="s">
        <v>177</v>
      </c>
      <c r="C93" s="118">
        <v>-1.8456234238992</v>
      </c>
      <c r="D93" s="118">
        <v>-1.9315459300675999</v>
      </c>
      <c r="E93" s="118">
        <v>-2.2896929035973201</v>
      </c>
      <c r="F93" s="118">
        <v>-1.42730899309201</v>
      </c>
      <c r="G93" s="118">
        <v>-1.42730899309201</v>
      </c>
      <c r="H93" s="118">
        <f t="shared" si="6"/>
        <v>1.42730899309201</v>
      </c>
      <c r="I93" s="118" t="b">
        <f t="shared" si="7"/>
        <v>1</v>
      </c>
      <c r="J93" s="118" t="b">
        <f t="shared" si="8"/>
        <v>1</v>
      </c>
      <c r="K93" s="263" t="str">
        <f t="shared" si="9"/>
        <v>inhibitor</v>
      </c>
      <c r="L93" s="118">
        <f t="shared" si="10"/>
        <v>0</v>
      </c>
      <c r="M93" s="263" t="str">
        <f t="shared" si="11"/>
        <v>novel</v>
      </c>
      <c r="N93" s="264">
        <v>0</v>
      </c>
      <c r="O93" s="118">
        <v>0</v>
      </c>
      <c r="P93" s="262">
        <f t="shared" si="5"/>
        <v>0</v>
      </c>
      <c r="Q93" s="262">
        <f t="shared" si="12"/>
        <v>0</v>
      </c>
      <c r="R93" s="262">
        <f t="shared" si="13"/>
        <v>0</v>
      </c>
      <c r="S93" s="118">
        <v>0</v>
      </c>
      <c r="T93" s="118">
        <v>0</v>
      </c>
      <c r="U93" s="118">
        <f t="shared" si="14"/>
        <v>0</v>
      </c>
      <c r="V93" s="118">
        <v>0</v>
      </c>
      <c r="W93" s="265">
        <v>0</v>
      </c>
      <c r="X93" s="118">
        <v>3</v>
      </c>
      <c r="Y93" s="118" t="s">
        <v>19</v>
      </c>
      <c r="Z93" s="118" t="s">
        <v>30</v>
      </c>
      <c r="AA93" s="81" t="str">
        <f t="shared" si="15"/>
        <v>Gnd-e4p</v>
      </c>
    </row>
    <row r="94" spans="1:27" x14ac:dyDescent="0.3">
      <c r="A94" s="15" t="s">
        <v>58</v>
      </c>
      <c r="B94" s="263" t="s">
        <v>91</v>
      </c>
      <c r="C94" s="118">
        <v>-1.4779929338108</v>
      </c>
      <c r="D94" s="118">
        <v>-1.41522378568118</v>
      </c>
      <c r="E94" s="118">
        <v>-1.6703481827134199</v>
      </c>
      <c r="F94" s="118">
        <v>-1.3699758180260599</v>
      </c>
      <c r="G94" s="118">
        <v>-1.3699758180260599</v>
      </c>
      <c r="H94" s="118">
        <f t="shared" si="6"/>
        <v>1.3699758180260599</v>
      </c>
      <c r="I94" s="118" t="b">
        <f t="shared" si="7"/>
        <v>1</v>
      </c>
      <c r="J94" s="118" t="b">
        <f t="shared" si="8"/>
        <v>1</v>
      </c>
      <c r="K94" s="263" t="str">
        <f t="shared" si="9"/>
        <v>inhibitor</v>
      </c>
      <c r="L94" s="118">
        <f t="shared" si="10"/>
        <v>0</v>
      </c>
      <c r="M94" s="263" t="str">
        <f t="shared" si="11"/>
        <v>known</v>
      </c>
      <c r="N94" s="264">
        <v>0</v>
      </c>
      <c r="O94" s="118">
        <v>0</v>
      </c>
      <c r="P94" s="262">
        <f t="shared" si="5"/>
        <v>1</v>
      </c>
      <c r="Q94" s="262">
        <f t="shared" si="12"/>
        <v>1</v>
      </c>
      <c r="R94" s="262">
        <f t="shared" si="13"/>
        <v>0</v>
      </c>
      <c r="S94" s="118">
        <v>-1</v>
      </c>
      <c r="T94" s="118">
        <v>0</v>
      </c>
      <c r="U94" s="118">
        <f t="shared" si="14"/>
        <v>0</v>
      </c>
      <c r="V94" s="118">
        <v>0</v>
      </c>
      <c r="W94" s="265">
        <v>0</v>
      </c>
      <c r="X94" s="118">
        <v>3</v>
      </c>
      <c r="Y94" s="118" t="s">
        <v>19</v>
      </c>
      <c r="Z94" s="118" t="s">
        <v>30</v>
      </c>
      <c r="AA94" s="81" t="str">
        <f t="shared" si="15"/>
        <v>Gnd-kdpg</v>
      </c>
    </row>
    <row r="95" spans="1:27" x14ac:dyDescent="0.3">
      <c r="A95" s="15" t="s">
        <v>6</v>
      </c>
      <c r="B95" s="263" t="s">
        <v>79</v>
      </c>
      <c r="C95" s="118">
        <v>-2.36154370124031</v>
      </c>
      <c r="D95" s="118">
        <v>-2.3370249461653301</v>
      </c>
      <c r="E95" s="118">
        <v>-2.7919827803997501</v>
      </c>
      <c r="F95" s="118">
        <v>-1.9257333467909099</v>
      </c>
      <c r="G95" s="118">
        <v>-1.9257333467909099</v>
      </c>
      <c r="H95" s="118">
        <f t="shared" si="6"/>
        <v>1.9257333467909099</v>
      </c>
      <c r="I95" s="118" t="b">
        <f t="shared" si="7"/>
        <v>1</v>
      </c>
      <c r="J95" s="118" t="b">
        <f t="shared" si="8"/>
        <v>1</v>
      </c>
      <c r="K95" s="263" t="str">
        <f t="shared" si="9"/>
        <v>inhibitor</v>
      </c>
      <c r="L95" s="118">
        <f t="shared" si="10"/>
        <v>0</v>
      </c>
      <c r="M95" s="263" t="str">
        <f t="shared" si="11"/>
        <v>known</v>
      </c>
      <c r="N95" s="264">
        <v>0</v>
      </c>
      <c r="O95" s="118">
        <v>0</v>
      </c>
      <c r="P95" s="262">
        <f t="shared" si="5"/>
        <v>1</v>
      </c>
      <c r="Q95" s="262">
        <f t="shared" si="12"/>
        <v>0</v>
      </c>
      <c r="R95" s="262">
        <f t="shared" si="13"/>
        <v>0</v>
      </c>
      <c r="S95" s="118">
        <v>-1</v>
      </c>
      <c r="T95" s="118">
        <v>-1</v>
      </c>
      <c r="U95" s="118">
        <f t="shared" si="14"/>
        <v>1</v>
      </c>
      <c r="V95" s="118">
        <v>0</v>
      </c>
      <c r="W95" s="265">
        <v>0</v>
      </c>
      <c r="X95" s="118">
        <v>3</v>
      </c>
      <c r="Y95" s="118" t="s">
        <v>23</v>
      </c>
      <c r="Z95" s="118" t="s">
        <v>30</v>
      </c>
      <c r="AA95" s="81" t="str">
        <f t="shared" si="15"/>
        <v>GltA-nadh</v>
      </c>
    </row>
    <row r="96" spans="1:27" x14ac:dyDescent="0.3">
      <c r="A96" s="15" t="s">
        <v>16</v>
      </c>
      <c r="B96" s="263" t="s">
        <v>102</v>
      </c>
      <c r="C96" s="118">
        <v>-1.60920173721057</v>
      </c>
      <c r="D96" s="118">
        <v>-1.61098519937026</v>
      </c>
      <c r="E96" s="118">
        <v>-1.6242412960725201</v>
      </c>
      <c r="F96" s="118">
        <v>-1.5934977726414199</v>
      </c>
      <c r="G96" s="118">
        <v>-1.5934977726414199</v>
      </c>
      <c r="H96" s="118">
        <f t="shared" si="6"/>
        <v>1.5934977726414199</v>
      </c>
      <c r="I96" s="118" t="b">
        <f t="shared" si="7"/>
        <v>1</v>
      </c>
      <c r="J96" s="118" t="b">
        <f t="shared" si="8"/>
        <v>1</v>
      </c>
      <c r="K96" s="263" t="str">
        <f t="shared" si="9"/>
        <v>inhibitor</v>
      </c>
      <c r="L96" s="118">
        <f t="shared" si="10"/>
        <v>0</v>
      </c>
      <c r="M96" s="263" t="str">
        <f t="shared" si="11"/>
        <v>novel</v>
      </c>
      <c r="N96" s="264">
        <v>0</v>
      </c>
      <c r="O96" s="118">
        <v>0</v>
      </c>
      <c r="P96" s="262">
        <f t="shared" si="5"/>
        <v>0</v>
      </c>
      <c r="Q96" s="262">
        <f t="shared" si="12"/>
        <v>0</v>
      </c>
      <c r="R96" s="262">
        <f t="shared" si="13"/>
        <v>0</v>
      </c>
      <c r="S96" s="118">
        <v>0</v>
      </c>
      <c r="T96" s="118">
        <v>0</v>
      </c>
      <c r="U96" s="118">
        <f t="shared" si="14"/>
        <v>0</v>
      </c>
      <c r="V96" s="118">
        <v>0</v>
      </c>
      <c r="W96" s="265">
        <v>0</v>
      </c>
      <c r="X96" s="118">
        <v>1</v>
      </c>
      <c r="Y96" s="118" t="s">
        <v>21</v>
      </c>
      <c r="Z96" s="118" t="s">
        <v>31</v>
      </c>
      <c r="AA96" s="81" t="str">
        <f t="shared" si="15"/>
        <v>Fbp-icit</v>
      </c>
    </row>
    <row r="97" spans="1:27" x14ac:dyDescent="0.3">
      <c r="A97" s="15" t="s">
        <v>16</v>
      </c>
      <c r="B97" s="263" t="s">
        <v>220</v>
      </c>
      <c r="C97" s="118">
        <v>-1.51290060923096</v>
      </c>
      <c r="D97" s="118">
        <v>-1.5173260921560101</v>
      </c>
      <c r="E97" s="118">
        <v>-1.53390897635162</v>
      </c>
      <c r="F97" s="118">
        <v>-1.4968619895963</v>
      </c>
      <c r="G97" s="118">
        <v>-1.4968619895963</v>
      </c>
      <c r="H97" s="118">
        <f t="shared" si="6"/>
        <v>1.4968619895963</v>
      </c>
      <c r="I97" s="118" t="b">
        <f t="shared" si="7"/>
        <v>1</v>
      </c>
      <c r="J97" s="118" t="b">
        <f t="shared" si="8"/>
        <v>1</v>
      </c>
      <c r="K97" s="263" t="str">
        <f t="shared" si="9"/>
        <v>inhibitor</v>
      </c>
      <c r="L97" s="118">
        <f t="shared" si="10"/>
        <v>0</v>
      </c>
      <c r="M97" s="263" t="str">
        <f t="shared" si="11"/>
        <v>novel</v>
      </c>
      <c r="N97" s="264">
        <v>0</v>
      </c>
      <c r="O97" s="118">
        <v>0</v>
      </c>
      <c r="P97" s="262">
        <f t="shared" si="5"/>
        <v>0</v>
      </c>
      <c r="Q97" s="262">
        <f t="shared" si="12"/>
        <v>0</v>
      </c>
      <c r="R97" s="262">
        <f t="shared" si="13"/>
        <v>0</v>
      </c>
      <c r="S97" s="118">
        <v>0</v>
      </c>
      <c r="T97" s="118">
        <v>0</v>
      </c>
      <c r="U97" s="118">
        <f t="shared" si="14"/>
        <v>0</v>
      </c>
      <c r="V97" s="118">
        <v>0</v>
      </c>
      <c r="W97" s="265">
        <v>0</v>
      </c>
      <c r="X97" s="118">
        <v>1</v>
      </c>
      <c r="Y97" s="118" t="s">
        <v>21</v>
      </c>
      <c r="Z97" s="118" t="s">
        <v>31</v>
      </c>
      <c r="AA97" s="81" t="str">
        <f t="shared" si="15"/>
        <v>Fbp-prpp</v>
      </c>
    </row>
    <row r="98" spans="1:27" x14ac:dyDescent="0.3">
      <c r="A98" s="15" t="s">
        <v>16</v>
      </c>
      <c r="B98" s="263" t="s">
        <v>177</v>
      </c>
      <c r="C98" s="118">
        <v>-1.4844381142946099</v>
      </c>
      <c r="D98" s="118">
        <v>-1.48069717016529</v>
      </c>
      <c r="E98" s="118">
        <v>-1.52145397777869</v>
      </c>
      <c r="F98" s="118">
        <v>-1.4489009511451301</v>
      </c>
      <c r="G98" s="118">
        <v>-1.4489009511451301</v>
      </c>
      <c r="H98" s="118">
        <f t="shared" si="6"/>
        <v>1.4489009511451301</v>
      </c>
      <c r="I98" s="118" t="b">
        <f t="shared" si="7"/>
        <v>1</v>
      </c>
      <c r="J98" s="118" t="b">
        <f t="shared" si="8"/>
        <v>1</v>
      </c>
      <c r="K98" s="263" t="str">
        <f t="shared" si="9"/>
        <v>inhibitor</v>
      </c>
      <c r="L98" s="118">
        <f t="shared" si="10"/>
        <v>0</v>
      </c>
      <c r="M98" s="263" t="str">
        <f t="shared" si="11"/>
        <v>novel</v>
      </c>
      <c r="N98" s="264">
        <v>0</v>
      </c>
      <c r="O98" s="118">
        <v>0</v>
      </c>
      <c r="P98" s="262">
        <f t="shared" si="5"/>
        <v>0</v>
      </c>
      <c r="Q98" s="262">
        <f t="shared" si="12"/>
        <v>0</v>
      </c>
      <c r="R98" s="262">
        <f t="shared" si="13"/>
        <v>0</v>
      </c>
      <c r="S98" s="118">
        <v>0</v>
      </c>
      <c r="T98" s="118">
        <v>0</v>
      </c>
      <c r="U98" s="118">
        <f t="shared" si="14"/>
        <v>0</v>
      </c>
      <c r="V98" s="118">
        <v>0</v>
      </c>
      <c r="W98" s="265">
        <v>0</v>
      </c>
      <c r="X98" s="118">
        <v>1</v>
      </c>
      <c r="Y98" s="118" t="s">
        <v>21</v>
      </c>
      <c r="Z98" s="118" t="s">
        <v>31</v>
      </c>
      <c r="AA98" s="81" t="str">
        <f t="shared" si="15"/>
        <v>Fbp-e4p</v>
      </c>
    </row>
    <row r="99" spans="1:27" x14ac:dyDescent="0.3">
      <c r="A99" s="15" t="s">
        <v>16</v>
      </c>
      <c r="B99" s="263" t="s">
        <v>67</v>
      </c>
      <c r="C99" s="118">
        <v>-1.4272126473479201</v>
      </c>
      <c r="D99" s="118">
        <v>-1.4255053837331</v>
      </c>
      <c r="E99" s="118">
        <v>-1.44106019792794</v>
      </c>
      <c r="F99" s="118">
        <v>-1.4101164907196799</v>
      </c>
      <c r="G99" s="118">
        <v>-1.4101164907196799</v>
      </c>
      <c r="H99" s="118">
        <f t="shared" si="6"/>
        <v>1.4101164907196799</v>
      </c>
      <c r="I99" s="118" t="b">
        <f t="shared" si="7"/>
        <v>1</v>
      </c>
      <c r="J99" s="118" t="b">
        <f t="shared" si="8"/>
        <v>1</v>
      </c>
      <c r="K99" s="263" t="str">
        <f t="shared" si="9"/>
        <v>inhibitor</v>
      </c>
      <c r="L99" s="118">
        <f t="shared" si="10"/>
        <v>0</v>
      </c>
      <c r="M99" s="263" t="str">
        <f t="shared" si="11"/>
        <v>novel</v>
      </c>
      <c r="N99" s="264">
        <v>0</v>
      </c>
      <c r="O99" s="118">
        <v>0</v>
      </c>
      <c r="P99" s="262">
        <f t="shared" si="5"/>
        <v>0</v>
      </c>
      <c r="Q99" s="262">
        <f t="shared" si="12"/>
        <v>0</v>
      </c>
      <c r="R99" s="262">
        <f t="shared" si="13"/>
        <v>0</v>
      </c>
      <c r="S99" s="118">
        <v>0</v>
      </c>
      <c r="T99" s="118">
        <v>0</v>
      </c>
      <c r="U99" s="118">
        <f t="shared" si="14"/>
        <v>0</v>
      </c>
      <c r="V99" s="118">
        <v>0</v>
      </c>
      <c r="W99" s="265">
        <v>0</v>
      </c>
      <c r="X99" s="118">
        <v>1</v>
      </c>
      <c r="Y99" s="118" t="s">
        <v>21</v>
      </c>
      <c r="Z99" s="118" t="s">
        <v>31</v>
      </c>
      <c r="AA99" s="81" t="str">
        <f t="shared" si="15"/>
        <v>Fbp-ru5p</v>
      </c>
    </row>
    <row r="100" spans="1:27" x14ac:dyDescent="0.3">
      <c r="A100" s="15" t="s">
        <v>16</v>
      </c>
      <c r="B100" s="263" t="s">
        <v>77</v>
      </c>
      <c r="C100" s="118">
        <v>-1.3460252500120999</v>
      </c>
      <c r="D100" s="118">
        <v>-1.35015170172973</v>
      </c>
      <c r="E100" s="118">
        <v>-1.3538273598731301</v>
      </c>
      <c r="F100" s="118">
        <v>-1.34282836092388</v>
      </c>
      <c r="G100" s="118">
        <v>-1.34282836092388</v>
      </c>
      <c r="H100" s="118">
        <f t="shared" si="6"/>
        <v>1.34282836092388</v>
      </c>
      <c r="I100" s="118" t="b">
        <f t="shared" si="7"/>
        <v>1</v>
      </c>
      <c r="J100" s="118" t="b">
        <f t="shared" si="8"/>
        <v>1</v>
      </c>
      <c r="K100" s="263" t="str">
        <f t="shared" si="9"/>
        <v>inhibitor</v>
      </c>
      <c r="L100" s="118">
        <f t="shared" si="10"/>
        <v>0</v>
      </c>
      <c r="M100" s="263" t="str">
        <f t="shared" si="11"/>
        <v>novel</v>
      </c>
      <c r="N100" s="264">
        <v>0</v>
      </c>
      <c r="O100" s="118">
        <v>0</v>
      </c>
      <c r="P100" s="262">
        <f t="shared" si="5"/>
        <v>0</v>
      </c>
      <c r="Q100" s="262">
        <f t="shared" si="12"/>
        <v>0</v>
      </c>
      <c r="R100" s="262">
        <f t="shared" si="13"/>
        <v>0</v>
      </c>
      <c r="S100" s="118">
        <v>0</v>
      </c>
      <c r="T100" s="118">
        <v>0</v>
      </c>
      <c r="U100" s="118">
        <f t="shared" si="14"/>
        <v>0</v>
      </c>
      <c r="V100" s="118">
        <v>0</v>
      </c>
      <c r="W100" s="265">
        <v>0</v>
      </c>
      <c r="X100" s="118">
        <v>1</v>
      </c>
      <c r="Y100" s="118" t="s">
        <v>21</v>
      </c>
      <c r="Z100" s="118" t="s">
        <v>31</v>
      </c>
      <c r="AA100" s="81" t="str">
        <f t="shared" si="15"/>
        <v>Fbp-nad+</v>
      </c>
    </row>
    <row r="101" spans="1:27" x14ac:dyDescent="0.3">
      <c r="A101" s="15" t="s">
        <v>16</v>
      </c>
      <c r="B101" s="263" t="s">
        <v>197</v>
      </c>
      <c r="C101" s="118">
        <v>-1.34475744893924</v>
      </c>
      <c r="D101" s="118">
        <v>-1.34648538453196</v>
      </c>
      <c r="E101" s="118">
        <v>-1.36120689023873</v>
      </c>
      <c r="F101" s="118">
        <v>-1.33010242560534</v>
      </c>
      <c r="G101" s="118">
        <v>-1.33010242560534</v>
      </c>
      <c r="H101" s="118">
        <f t="shared" si="6"/>
        <v>1.33010242560534</v>
      </c>
      <c r="I101" s="118" t="b">
        <f t="shared" si="7"/>
        <v>1</v>
      </c>
      <c r="J101" s="118" t="b">
        <f t="shared" si="8"/>
        <v>1</v>
      </c>
      <c r="K101" s="263" t="str">
        <f t="shared" si="9"/>
        <v>inhibitor</v>
      </c>
      <c r="L101" s="118">
        <f t="shared" si="10"/>
        <v>0</v>
      </c>
      <c r="M101" s="263" t="str">
        <f t="shared" si="11"/>
        <v>novel</v>
      </c>
      <c r="N101" s="264">
        <v>0</v>
      </c>
      <c r="O101" s="118">
        <v>0</v>
      </c>
      <c r="P101" s="262">
        <f t="shared" si="5"/>
        <v>0</v>
      </c>
      <c r="Q101" s="262">
        <f t="shared" si="12"/>
        <v>0</v>
      </c>
      <c r="R101" s="262">
        <f t="shared" si="13"/>
        <v>0</v>
      </c>
      <c r="S101" s="118">
        <v>0</v>
      </c>
      <c r="T101" s="118">
        <v>0</v>
      </c>
      <c r="U101" s="118">
        <f t="shared" si="14"/>
        <v>0</v>
      </c>
      <c r="V101" s="118">
        <v>0</v>
      </c>
      <c r="W101" s="265">
        <v>0</v>
      </c>
      <c r="X101" s="118">
        <v>1</v>
      </c>
      <c r="Y101" s="118" t="s">
        <v>21</v>
      </c>
      <c r="Z101" s="118" t="s">
        <v>31</v>
      </c>
      <c r="AA101" s="81" t="str">
        <f t="shared" si="15"/>
        <v>Fbp-gdp</v>
      </c>
    </row>
    <row r="102" spans="1:27" x14ac:dyDescent="0.3">
      <c r="A102" s="15" t="s">
        <v>16</v>
      </c>
      <c r="B102" s="263" t="s">
        <v>163</v>
      </c>
      <c r="C102" s="118">
        <v>-1.42716767522357</v>
      </c>
      <c r="D102" s="118">
        <v>-1.4216427441007</v>
      </c>
      <c r="E102" s="118">
        <v>-1.5276695297748499</v>
      </c>
      <c r="F102" s="118">
        <v>-1.3032012868031599</v>
      </c>
      <c r="G102" s="118">
        <v>-1.3032012868031599</v>
      </c>
      <c r="H102" s="118">
        <f t="shared" si="6"/>
        <v>1.3032012868031599</v>
      </c>
      <c r="I102" s="118" t="b">
        <f t="shared" si="7"/>
        <v>1</v>
      </c>
      <c r="J102" s="118" t="b">
        <f t="shared" si="8"/>
        <v>1</v>
      </c>
      <c r="K102" s="263" t="str">
        <f t="shared" si="9"/>
        <v>inhibitor</v>
      </c>
      <c r="L102" s="118">
        <f t="shared" si="10"/>
        <v>0</v>
      </c>
      <c r="M102" s="263" t="str">
        <f t="shared" si="11"/>
        <v>novel</v>
      </c>
      <c r="N102" s="264">
        <v>0</v>
      </c>
      <c r="O102" s="118">
        <v>0</v>
      </c>
      <c r="P102" s="262">
        <f t="shared" si="5"/>
        <v>0</v>
      </c>
      <c r="Q102" s="262">
        <f t="shared" si="12"/>
        <v>0</v>
      </c>
      <c r="R102" s="262">
        <f t="shared" si="13"/>
        <v>0</v>
      </c>
      <c r="S102" s="118">
        <v>0</v>
      </c>
      <c r="T102" s="118">
        <v>0</v>
      </c>
      <c r="U102" s="118">
        <f t="shared" si="14"/>
        <v>0</v>
      </c>
      <c r="V102" s="118">
        <v>0</v>
      </c>
      <c r="W102" s="265">
        <v>0</v>
      </c>
      <c r="X102" s="118">
        <v>1</v>
      </c>
      <c r="Y102" s="118" t="s">
        <v>21</v>
      </c>
      <c r="Z102" s="118" t="s">
        <v>31</v>
      </c>
      <c r="AA102" s="81" t="str">
        <f t="shared" si="15"/>
        <v>Fbp-udpg</v>
      </c>
    </row>
    <row r="103" spans="1:27" x14ac:dyDescent="0.3">
      <c r="A103" s="15" t="s">
        <v>16</v>
      </c>
      <c r="B103" s="263" t="s">
        <v>212</v>
      </c>
      <c r="C103" s="118">
        <v>-1.32136748809605</v>
      </c>
      <c r="D103" s="118">
        <v>-1.3210787775334201</v>
      </c>
      <c r="E103" s="118">
        <v>-1.35015170172973</v>
      </c>
      <c r="F103" s="118">
        <v>-1.2996522197220901</v>
      </c>
      <c r="G103" s="118">
        <v>-1.2996522197220901</v>
      </c>
      <c r="H103" s="118">
        <f t="shared" si="6"/>
        <v>1.2996522197220901</v>
      </c>
      <c r="I103" s="118" t="b">
        <f t="shared" si="7"/>
        <v>1</v>
      </c>
      <c r="J103" s="118" t="b">
        <f t="shared" si="8"/>
        <v>1</v>
      </c>
      <c r="K103" s="263" t="str">
        <f t="shared" si="9"/>
        <v>inhibitor</v>
      </c>
      <c r="L103" s="118">
        <f t="shared" si="10"/>
        <v>0</v>
      </c>
      <c r="M103" s="263" t="str">
        <f t="shared" si="11"/>
        <v>novel</v>
      </c>
      <c r="N103" s="264">
        <v>0</v>
      </c>
      <c r="O103" s="118">
        <v>0</v>
      </c>
      <c r="P103" s="262">
        <f t="shared" si="5"/>
        <v>0</v>
      </c>
      <c r="Q103" s="262">
        <f t="shared" si="12"/>
        <v>0</v>
      </c>
      <c r="R103" s="262">
        <f t="shared" si="13"/>
        <v>0</v>
      </c>
      <c r="S103" s="118">
        <v>0</v>
      </c>
      <c r="T103" s="118">
        <v>0</v>
      </c>
      <c r="U103" s="118">
        <f t="shared" si="14"/>
        <v>0</v>
      </c>
      <c r="V103" s="118">
        <v>0</v>
      </c>
      <c r="W103" s="265">
        <v>0</v>
      </c>
      <c r="X103" s="118">
        <v>1</v>
      </c>
      <c r="Y103" s="118" t="s">
        <v>21</v>
      </c>
      <c r="Z103" s="118" t="s">
        <v>31</v>
      </c>
      <c r="AA103" s="81" t="str">
        <f t="shared" si="15"/>
        <v>Fbp-utp</v>
      </c>
    </row>
    <row r="104" spans="1:27" x14ac:dyDescent="0.3">
      <c r="A104" s="15" t="s">
        <v>16</v>
      </c>
      <c r="B104" s="263" t="s">
        <v>199</v>
      </c>
      <c r="C104" s="118">
        <v>-1.31624532864691</v>
      </c>
      <c r="D104" s="118">
        <v>-1.31032572123655</v>
      </c>
      <c r="E104" s="118">
        <v>-1.34465687272792</v>
      </c>
      <c r="F104" s="118">
        <v>-1.2820366768051199</v>
      </c>
      <c r="G104" s="118">
        <v>-1.2820366768051199</v>
      </c>
      <c r="H104" s="118">
        <f t="shared" si="6"/>
        <v>1.2820366768051199</v>
      </c>
      <c r="I104" s="118" t="b">
        <f t="shared" si="7"/>
        <v>1</v>
      </c>
      <c r="J104" s="118" t="b">
        <f t="shared" si="8"/>
        <v>1</v>
      </c>
      <c r="K104" s="263" t="str">
        <f t="shared" si="9"/>
        <v>inhibitor</v>
      </c>
      <c r="L104" s="118">
        <f t="shared" si="10"/>
        <v>0</v>
      </c>
      <c r="M104" s="263" t="str">
        <f t="shared" si="11"/>
        <v>novel</v>
      </c>
      <c r="N104" s="264">
        <v>0</v>
      </c>
      <c r="O104" s="118">
        <v>0</v>
      </c>
      <c r="P104" s="262">
        <f t="shared" si="5"/>
        <v>0</v>
      </c>
      <c r="Q104" s="262">
        <f t="shared" si="12"/>
        <v>0</v>
      </c>
      <c r="R104" s="262">
        <f t="shared" si="13"/>
        <v>0</v>
      </c>
      <c r="S104" s="118">
        <v>0</v>
      </c>
      <c r="T104" s="118">
        <v>0</v>
      </c>
      <c r="U104" s="118">
        <f t="shared" si="14"/>
        <v>0</v>
      </c>
      <c r="V104" s="118">
        <v>0</v>
      </c>
      <c r="W104" s="265">
        <v>0</v>
      </c>
      <c r="X104" s="118">
        <v>1</v>
      </c>
      <c r="Y104" s="118" t="s">
        <v>21</v>
      </c>
      <c r="Z104" s="118" t="s">
        <v>31</v>
      </c>
      <c r="AA104" s="81" t="str">
        <f t="shared" si="15"/>
        <v>Fbp-gtp</v>
      </c>
    </row>
    <row r="105" spans="1:27" x14ac:dyDescent="0.3">
      <c r="A105" s="15" t="s">
        <v>16</v>
      </c>
      <c r="B105" s="263" t="s">
        <v>110</v>
      </c>
      <c r="C105" s="118">
        <v>-1.2055178939609601</v>
      </c>
      <c r="D105" s="118">
        <v>-1.20698597154386</v>
      </c>
      <c r="E105" s="118">
        <v>-1.2253867920379899</v>
      </c>
      <c r="F105" s="118">
        <v>-1.1888187824583301</v>
      </c>
      <c r="G105" s="118">
        <v>-1.1888187824583301</v>
      </c>
      <c r="H105" s="118">
        <f t="shared" si="6"/>
        <v>1.1888187824583301</v>
      </c>
      <c r="I105" s="118" t="b">
        <f t="shared" si="7"/>
        <v>1</v>
      </c>
      <c r="J105" s="118" t="b">
        <f t="shared" si="8"/>
        <v>1</v>
      </c>
      <c r="K105" s="263" t="str">
        <f t="shared" si="9"/>
        <v>inhibitor</v>
      </c>
      <c r="L105" s="118">
        <f t="shared" si="10"/>
        <v>0</v>
      </c>
      <c r="M105" s="263" t="str">
        <f t="shared" si="11"/>
        <v>known</v>
      </c>
      <c r="N105" s="264">
        <v>0</v>
      </c>
      <c r="O105" s="118">
        <v>0</v>
      </c>
      <c r="P105" s="262">
        <f t="shared" si="5"/>
        <v>1</v>
      </c>
      <c r="Q105" s="262">
        <f t="shared" si="12"/>
        <v>0</v>
      </c>
      <c r="R105" s="262">
        <f t="shared" si="13"/>
        <v>0</v>
      </c>
      <c r="S105" s="118">
        <v>-1</v>
      </c>
      <c r="T105" s="118">
        <v>-1</v>
      </c>
      <c r="U105" s="118">
        <f t="shared" si="14"/>
        <v>1</v>
      </c>
      <c r="V105" s="118">
        <v>0</v>
      </c>
      <c r="W105" s="265">
        <v>0</v>
      </c>
      <c r="X105" s="118">
        <v>1</v>
      </c>
      <c r="Y105" s="118" t="s">
        <v>21</v>
      </c>
      <c r="Z105" s="118" t="s">
        <v>31</v>
      </c>
      <c r="AA105" s="81" t="str">
        <f t="shared" si="15"/>
        <v>Fbp-amp</v>
      </c>
    </row>
    <row r="106" spans="1:27" x14ac:dyDescent="0.3">
      <c r="A106" s="15" t="s">
        <v>16</v>
      </c>
      <c r="B106" s="263" t="s">
        <v>204</v>
      </c>
      <c r="C106" s="118">
        <v>-1.1424728417396</v>
      </c>
      <c r="D106" s="118">
        <v>-1.1467641027576301</v>
      </c>
      <c r="E106" s="118">
        <v>-1.1547560127712999</v>
      </c>
      <c r="F106" s="118">
        <v>-1.13248684893027</v>
      </c>
      <c r="G106" s="118">
        <v>-1.13248684893027</v>
      </c>
      <c r="H106" s="118">
        <f t="shared" si="6"/>
        <v>1.13248684893027</v>
      </c>
      <c r="I106" s="118" t="b">
        <f t="shared" si="7"/>
        <v>1</v>
      </c>
      <c r="J106" s="118" t="b">
        <f t="shared" si="8"/>
        <v>1</v>
      </c>
      <c r="K106" s="263" t="str">
        <f t="shared" si="9"/>
        <v>inhibitor</v>
      </c>
      <c r="L106" s="118">
        <f t="shared" si="10"/>
        <v>0</v>
      </c>
      <c r="M106" s="263" t="str">
        <f t="shared" si="11"/>
        <v>novel</v>
      </c>
      <c r="N106" s="264">
        <v>0</v>
      </c>
      <c r="O106" s="118">
        <v>0</v>
      </c>
      <c r="P106" s="262">
        <f t="shared" si="5"/>
        <v>0</v>
      </c>
      <c r="Q106" s="262">
        <f t="shared" si="12"/>
        <v>0</v>
      </c>
      <c r="R106" s="262">
        <f t="shared" si="13"/>
        <v>0</v>
      </c>
      <c r="S106" s="118">
        <v>0</v>
      </c>
      <c r="T106" s="118">
        <v>0</v>
      </c>
      <c r="U106" s="118">
        <f t="shared" si="14"/>
        <v>0</v>
      </c>
      <c r="V106" s="118">
        <v>0</v>
      </c>
      <c r="W106" s="265">
        <v>0</v>
      </c>
      <c r="X106" s="118">
        <v>1</v>
      </c>
      <c r="Y106" s="118" t="s">
        <v>21</v>
      </c>
      <c r="Z106" s="118" t="s">
        <v>31</v>
      </c>
      <c r="AA106" s="81" t="str">
        <f t="shared" si="15"/>
        <v>Fbp-cdp</v>
      </c>
    </row>
    <row r="107" spans="1:27" x14ac:dyDescent="0.3">
      <c r="A107" s="15" t="s">
        <v>16</v>
      </c>
      <c r="B107" s="263" t="s">
        <v>287</v>
      </c>
      <c r="C107" s="118">
        <v>1.56104357679827</v>
      </c>
      <c r="D107" s="118">
        <v>1.56880160442495</v>
      </c>
      <c r="E107" s="118">
        <v>1.5463370575620601</v>
      </c>
      <c r="F107" s="118">
        <v>1.5853620939566599</v>
      </c>
      <c r="G107" s="118">
        <v>1.5463370575620601</v>
      </c>
      <c r="H107" s="118">
        <f t="shared" si="6"/>
        <v>1.5463370575620601</v>
      </c>
      <c r="I107" s="118" t="b">
        <f t="shared" si="7"/>
        <v>1</v>
      </c>
      <c r="J107" s="118" t="b">
        <f t="shared" si="8"/>
        <v>1</v>
      </c>
      <c r="K107" s="263" t="str">
        <f t="shared" si="9"/>
        <v>activator</v>
      </c>
      <c r="L107" s="118">
        <f t="shared" si="10"/>
        <v>0</v>
      </c>
      <c r="M107" s="263" t="str">
        <f t="shared" si="11"/>
        <v>novel</v>
      </c>
      <c r="N107" s="264">
        <v>0</v>
      </c>
      <c r="O107" s="118">
        <v>0</v>
      </c>
      <c r="P107" s="262">
        <f t="shared" ref="P107:P139" si="16">IF(OR(S107&lt;&gt;0,T107&lt;&gt;0,U107&lt;&gt;0),1,0)</f>
        <v>0</v>
      </c>
      <c r="Q107" s="262">
        <f t="shared" si="12"/>
        <v>0</v>
      </c>
      <c r="R107" s="262">
        <f t="shared" si="13"/>
        <v>0</v>
      </c>
      <c r="S107" s="118">
        <v>0</v>
      </c>
      <c r="T107" s="118">
        <v>0</v>
      </c>
      <c r="U107" s="118">
        <f t="shared" si="14"/>
        <v>0</v>
      </c>
      <c r="V107" s="118">
        <v>0</v>
      </c>
      <c r="W107" s="265">
        <v>0</v>
      </c>
      <c r="X107" s="118">
        <v>1</v>
      </c>
      <c r="Y107" s="118" t="s">
        <v>21</v>
      </c>
      <c r="Z107" s="118" t="s">
        <v>31</v>
      </c>
      <c r="AA107" s="81" t="str">
        <f t="shared" si="15"/>
        <v>Fbp-his</v>
      </c>
    </row>
    <row r="108" spans="1:27" x14ac:dyDescent="0.3">
      <c r="A108" s="15" t="s">
        <v>16</v>
      </c>
      <c r="B108" s="263" t="s">
        <v>295</v>
      </c>
      <c r="C108" s="118">
        <v>1.5527130473492401</v>
      </c>
      <c r="D108" s="118">
        <v>1.5520488098298899</v>
      </c>
      <c r="E108" s="118">
        <v>1.5490721339990201</v>
      </c>
      <c r="F108" s="118">
        <v>1.5555138536250199</v>
      </c>
      <c r="G108" s="118">
        <v>1.5490721339990201</v>
      </c>
      <c r="H108" s="118">
        <f t="shared" si="6"/>
        <v>1.5490721339990201</v>
      </c>
      <c r="I108" s="118" t="b">
        <f t="shared" si="7"/>
        <v>1</v>
      </c>
      <c r="J108" s="118" t="b">
        <f t="shared" si="8"/>
        <v>1</v>
      </c>
      <c r="K108" s="263" t="str">
        <f t="shared" si="9"/>
        <v>activator</v>
      </c>
      <c r="L108" s="118">
        <f t="shared" si="10"/>
        <v>0</v>
      </c>
      <c r="M108" s="263" t="str">
        <f t="shared" si="11"/>
        <v>novel</v>
      </c>
      <c r="N108" s="264">
        <v>0</v>
      </c>
      <c r="O108" s="118">
        <v>0</v>
      </c>
      <c r="P108" s="262">
        <f t="shared" si="16"/>
        <v>0</v>
      </c>
      <c r="Q108" s="262">
        <f t="shared" si="12"/>
        <v>0</v>
      </c>
      <c r="R108" s="262">
        <f t="shared" si="13"/>
        <v>0</v>
      </c>
      <c r="S108" s="118">
        <v>0</v>
      </c>
      <c r="T108" s="118">
        <v>0</v>
      </c>
      <c r="U108" s="118">
        <f t="shared" si="14"/>
        <v>0</v>
      </c>
      <c r="V108" s="118">
        <v>0</v>
      </c>
      <c r="W108" s="265">
        <v>0</v>
      </c>
      <c r="X108" s="118">
        <v>1</v>
      </c>
      <c r="Y108" s="118" t="s">
        <v>21</v>
      </c>
      <c r="Z108" s="118" t="s">
        <v>31</v>
      </c>
      <c r="AA108" s="81" t="str">
        <f t="shared" si="15"/>
        <v>Fbp-cys</v>
      </c>
    </row>
    <row r="109" spans="1:27" x14ac:dyDescent="0.3">
      <c r="A109" s="15" t="s">
        <v>16</v>
      </c>
      <c r="B109" s="263" t="s">
        <v>243</v>
      </c>
      <c r="C109" s="118">
        <v>1.6423510076807899</v>
      </c>
      <c r="D109" s="118">
        <v>1.64791236524151</v>
      </c>
      <c r="E109" s="118">
        <v>1.55526656275633</v>
      </c>
      <c r="F109" s="118">
        <v>1.7083077899243999</v>
      </c>
      <c r="G109" s="118">
        <v>1.55526656275633</v>
      </c>
      <c r="H109" s="118">
        <f t="shared" si="6"/>
        <v>1.55526656275633</v>
      </c>
      <c r="I109" s="118" t="b">
        <f t="shared" si="7"/>
        <v>1</v>
      </c>
      <c r="J109" s="118" t="b">
        <f t="shared" si="8"/>
        <v>1</v>
      </c>
      <c r="K109" s="263" t="str">
        <f t="shared" si="9"/>
        <v>activator</v>
      </c>
      <c r="L109" s="118">
        <f t="shared" si="10"/>
        <v>0</v>
      </c>
      <c r="M109" s="263" t="str">
        <f t="shared" si="11"/>
        <v>novel</v>
      </c>
      <c r="N109" s="264">
        <v>0</v>
      </c>
      <c r="O109" s="118">
        <v>0</v>
      </c>
      <c r="P109" s="262">
        <f t="shared" si="16"/>
        <v>0</v>
      </c>
      <c r="Q109" s="262">
        <f t="shared" si="12"/>
        <v>0</v>
      </c>
      <c r="R109" s="262">
        <f t="shared" si="13"/>
        <v>0</v>
      </c>
      <c r="S109" s="118">
        <v>0</v>
      </c>
      <c r="T109" s="118">
        <v>0</v>
      </c>
      <c r="U109" s="118">
        <f t="shared" si="14"/>
        <v>0</v>
      </c>
      <c r="V109" s="118">
        <v>0</v>
      </c>
      <c r="W109" s="265">
        <v>0</v>
      </c>
      <c r="X109" s="118">
        <v>1</v>
      </c>
      <c r="Y109" s="118" t="s">
        <v>21</v>
      </c>
      <c r="Z109" s="118" t="s">
        <v>31</v>
      </c>
      <c r="AA109" s="81" t="str">
        <f t="shared" si="15"/>
        <v>Fbp-gluth-r</v>
      </c>
    </row>
    <row r="110" spans="1:27" x14ac:dyDescent="0.3">
      <c r="A110" s="15" t="s">
        <v>16</v>
      </c>
      <c r="B110" s="263" t="s">
        <v>105</v>
      </c>
      <c r="C110" s="118">
        <v>-1.0276693558844401</v>
      </c>
      <c r="D110" s="118">
        <v>-1.0318992649857699</v>
      </c>
      <c r="E110" s="118">
        <v>-1.0571459939883401</v>
      </c>
      <c r="F110" s="118">
        <v>-1.01143516242605</v>
      </c>
      <c r="G110" s="118">
        <v>-1.01143516242605</v>
      </c>
      <c r="H110" s="118">
        <f t="shared" si="6"/>
        <v>1.01143516242605</v>
      </c>
      <c r="I110" s="118" t="b">
        <f t="shared" si="7"/>
        <v>0</v>
      </c>
      <c r="J110" s="118" t="b">
        <f t="shared" si="8"/>
        <v>1</v>
      </c>
      <c r="K110" s="263">
        <f t="shared" si="9"/>
        <v>0</v>
      </c>
      <c r="L110" s="118">
        <f t="shared" si="10"/>
        <v>0</v>
      </c>
      <c r="M110" s="263" t="str">
        <f t="shared" si="11"/>
        <v/>
      </c>
      <c r="N110" s="264">
        <v>0</v>
      </c>
      <c r="O110" s="118">
        <v>0</v>
      </c>
      <c r="P110" s="262">
        <f t="shared" si="16"/>
        <v>1</v>
      </c>
      <c r="Q110" s="262">
        <f t="shared" si="12"/>
        <v>0</v>
      </c>
      <c r="R110" s="262">
        <f t="shared" si="13"/>
        <v>1</v>
      </c>
      <c r="S110" s="118">
        <v>0</v>
      </c>
      <c r="T110" s="118">
        <v>-1</v>
      </c>
      <c r="U110" s="118">
        <f t="shared" si="14"/>
        <v>0</v>
      </c>
      <c r="V110" s="118">
        <v>0</v>
      </c>
      <c r="W110" s="265">
        <v>0</v>
      </c>
      <c r="X110" s="118">
        <v>1</v>
      </c>
      <c r="Y110" s="118" t="s">
        <v>21</v>
      </c>
      <c r="Z110" s="118" t="s">
        <v>31</v>
      </c>
      <c r="AA110" s="81" t="str">
        <f t="shared" si="15"/>
        <v>Fbp-2pg</v>
      </c>
    </row>
    <row r="111" spans="1:27" x14ac:dyDescent="0.3">
      <c r="A111" s="15" t="s">
        <v>16</v>
      </c>
      <c r="B111" s="263" t="s">
        <v>86</v>
      </c>
      <c r="C111" s="118">
        <v>-0.93794466572844903</v>
      </c>
      <c r="D111" s="118">
        <v>-0.93236359143485603</v>
      </c>
      <c r="E111" s="118">
        <v>-0.95451673367340595</v>
      </c>
      <c r="F111" s="118">
        <v>-0.91868865453777904</v>
      </c>
      <c r="G111" s="118">
        <v>-0.91868865453777904</v>
      </c>
      <c r="H111" s="118">
        <f t="shared" si="6"/>
        <v>0.91868865453777904</v>
      </c>
      <c r="I111" s="118" t="b">
        <f t="shared" si="7"/>
        <v>0</v>
      </c>
      <c r="J111" s="118" t="b">
        <f t="shared" si="8"/>
        <v>1</v>
      </c>
      <c r="K111" s="263">
        <f t="shared" si="9"/>
        <v>0</v>
      </c>
      <c r="L111" s="118">
        <f t="shared" si="10"/>
        <v>0</v>
      </c>
      <c r="M111" s="263" t="str">
        <f t="shared" si="11"/>
        <v/>
      </c>
      <c r="N111" s="264">
        <v>0</v>
      </c>
      <c r="O111" s="118">
        <v>0</v>
      </c>
      <c r="P111" s="262">
        <f t="shared" si="16"/>
        <v>1</v>
      </c>
      <c r="Q111" s="262">
        <f t="shared" si="12"/>
        <v>0</v>
      </c>
      <c r="R111" s="262">
        <f t="shared" si="13"/>
        <v>1</v>
      </c>
      <c r="S111" s="118">
        <v>0</v>
      </c>
      <c r="T111" s="118">
        <v>-1</v>
      </c>
      <c r="U111" s="118">
        <f t="shared" si="14"/>
        <v>0</v>
      </c>
      <c r="V111" s="118">
        <v>0</v>
      </c>
      <c r="W111" s="265">
        <v>0</v>
      </c>
      <c r="X111" s="118">
        <v>1</v>
      </c>
      <c r="Y111" s="118" t="s">
        <v>21</v>
      </c>
      <c r="Z111" s="118" t="s">
        <v>31</v>
      </c>
      <c r="AA111" s="81" t="str">
        <f t="shared" si="15"/>
        <v>Fbp-atp</v>
      </c>
    </row>
    <row r="112" spans="1:27" x14ac:dyDescent="0.3">
      <c r="A112" s="15" t="s">
        <v>3</v>
      </c>
      <c r="B112" s="263" t="s">
        <v>250</v>
      </c>
      <c r="C112" s="118">
        <v>2.15060608501775</v>
      </c>
      <c r="D112" s="118">
        <v>2.14926276788028</v>
      </c>
      <c r="E112" s="118">
        <v>2.1217568911840701</v>
      </c>
      <c r="F112" s="118">
        <v>2.1799543077660499</v>
      </c>
      <c r="G112" s="118">
        <v>2.1217568911840701</v>
      </c>
      <c r="H112" s="118">
        <f t="shared" si="6"/>
        <v>2.1217568911840701</v>
      </c>
      <c r="I112" s="118" t="b">
        <f t="shared" si="7"/>
        <v>1</v>
      </c>
      <c r="J112" s="118" t="b">
        <f t="shared" si="8"/>
        <v>1</v>
      </c>
      <c r="K112" s="263" t="str">
        <f t="shared" si="9"/>
        <v>activator</v>
      </c>
      <c r="L112" s="263" t="str">
        <f t="shared" si="10"/>
        <v>strong</v>
      </c>
      <c r="M112" s="263" t="str">
        <f t="shared" si="11"/>
        <v>novel</v>
      </c>
      <c r="N112" s="264">
        <v>0</v>
      </c>
      <c r="O112" s="118">
        <v>0</v>
      </c>
      <c r="P112" s="262">
        <f t="shared" si="16"/>
        <v>0</v>
      </c>
      <c r="Q112" s="262">
        <f t="shared" si="12"/>
        <v>0</v>
      </c>
      <c r="R112" s="262">
        <f t="shared" si="13"/>
        <v>0</v>
      </c>
      <c r="S112" s="118">
        <v>0</v>
      </c>
      <c r="T112" s="118">
        <v>0</v>
      </c>
      <c r="U112" s="118">
        <f t="shared" si="14"/>
        <v>0</v>
      </c>
      <c r="V112" s="118">
        <v>0</v>
      </c>
      <c r="W112" s="265">
        <v>0</v>
      </c>
      <c r="X112" s="118">
        <v>1</v>
      </c>
      <c r="Y112" s="118" t="s">
        <v>21</v>
      </c>
      <c r="Z112" s="118" t="s">
        <v>31</v>
      </c>
      <c r="AA112" s="81" t="str">
        <f t="shared" si="15"/>
        <v>Edd-fad</v>
      </c>
    </row>
    <row r="113" spans="1:27" x14ac:dyDescent="0.3">
      <c r="A113" s="15" t="s">
        <v>10</v>
      </c>
      <c r="B113" s="263" t="s">
        <v>65</v>
      </c>
      <c r="C113" s="118">
        <v>-1.0938450254788901</v>
      </c>
      <c r="D113" s="118">
        <v>-1.08384659915961</v>
      </c>
      <c r="E113" s="118">
        <v>-1.1628748453248801</v>
      </c>
      <c r="F113" s="118">
        <v>-1.0177114973603001</v>
      </c>
      <c r="G113" s="118">
        <v>-1.0177114973603001</v>
      </c>
      <c r="H113" s="118">
        <f t="shared" si="6"/>
        <v>1.0177114973603001</v>
      </c>
      <c r="I113" s="118" t="b">
        <f t="shared" si="7"/>
        <v>0</v>
      </c>
      <c r="J113" s="118" t="b">
        <f t="shared" si="8"/>
        <v>1</v>
      </c>
      <c r="K113" s="263">
        <f t="shared" si="9"/>
        <v>0</v>
      </c>
      <c r="L113" s="118">
        <f t="shared" si="10"/>
        <v>0</v>
      </c>
      <c r="M113" s="263" t="str">
        <f t="shared" si="11"/>
        <v/>
      </c>
      <c r="N113" s="264">
        <v>0</v>
      </c>
      <c r="O113" s="118">
        <v>0</v>
      </c>
      <c r="P113" s="262">
        <f t="shared" si="16"/>
        <v>1</v>
      </c>
      <c r="Q113" s="262">
        <f t="shared" si="12"/>
        <v>1</v>
      </c>
      <c r="R113" s="262">
        <f t="shared" si="13"/>
        <v>0</v>
      </c>
      <c r="S113" s="118">
        <v>-1</v>
      </c>
      <c r="T113" s="118">
        <v>0</v>
      </c>
      <c r="U113" s="118">
        <f t="shared" si="14"/>
        <v>0</v>
      </c>
      <c r="V113" s="118">
        <v>0</v>
      </c>
      <c r="W113" s="265">
        <v>0</v>
      </c>
      <c r="X113" s="118">
        <v>1</v>
      </c>
      <c r="Y113" s="118" t="s">
        <v>22</v>
      </c>
      <c r="Z113" s="118" t="s">
        <v>31</v>
      </c>
      <c r="AA113" s="81" t="str">
        <f t="shared" si="15"/>
        <v>Eda-6pgc</v>
      </c>
    </row>
    <row r="114" spans="1:27" x14ac:dyDescent="0.3">
      <c r="A114" s="267" t="s">
        <v>106</v>
      </c>
      <c r="B114" s="268" t="s">
        <v>231</v>
      </c>
      <c r="C114" s="118">
        <v>-1.93015136465818</v>
      </c>
      <c r="D114" s="118">
        <v>-1.9310327078512399</v>
      </c>
      <c r="E114" s="118">
        <v>-1.9310327078512399</v>
      </c>
      <c r="F114" s="118">
        <v>-1.9310327078512399</v>
      </c>
      <c r="G114" s="118">
        <v>-1.9310327078512399</v>
      </c>
      <c r="H114" s="118">
        <f t="shared" ref="H114:H139" si="17">ABS(G114)</f>
        <v>1.9310327078512399</v>
      </c>
      <c r="I114" s="118" t="b">
        <f t="shared" si="7"/>
        <v>1</v>
      </c>
      <c r="J114" s="118" t="b">
        <f t="shared" si="8"/>
        <v>1</v>
      </c>
      <c r="K114" s="263" t="str">
        <f t="shared" si="9"/>
        <v>inhibitor</v>
      </c>
      <c r="L114" s="118">
        <f t="shared" si="10"/>
        <v>0</v>
      </c>
      <c r="M114" s="263" t="str">
        <f t="shared" si="11"/>
        <v>novel</v>
      </c>
      <c r="N114" s="264">
        <v>0</v>
      </c>
      <c r="O114" s="118">
        <v>0</v>
      </c>
      <c r="P114" s="262">
        <f t="shared" si="16"/>
        <v>0</v>
      </c>
      <c r="Q114" s="262">
        <f t="shared" si="12"/>
        <v>0</v>
      </c>
      <c r="R114" s="262">
        <f t="shared" si="13"/>
        <v>0</v>
      </c>
      <c r="S114" s="118">
        <v>0</v>
      </c>
      <c r="T114" s="118">
        <v>0</v>
      </c>
      <c r="U114" s="118">
        <f t="shared" si="14"/>
        <v>0</v>
      </c>
      <c r="V114" s="118">
        <v>0</v>
      </c>
      <c r="W114" s="265">
        <v>0</v>
      </c>
      <c r="X114" s="118">
        <v>3</v>
      </c>
      <c r="Y114" s="118" t="s">
        <v>19</v>
      </c>
      <c r="Z114" s="118" t="s">
        <v>30</v>
      </c>
      <c r="AA114" s="81" t="str">
        <f t="shared" si="15"/>
        <v>Acs-hcys</v>
      </c>
    </row>
    <row r="115" spans="1:27" x14ac:dyDescent="0.3">
      <c r="A115" s="267" t="s">
        <v>106</v>
      </c>
      <c r="B115" s="268" t="s">
        <v>295</v>
      </c>
      <c r="C115" s="118">
        <v>-1.8220236479298699</v>
      </c>
      <c r="D115" s="118">
        <v>-1.8212691416256901</v>
      </c>
      <c r="E115" s="118">
        <v>-1.85874384704436</v>
      </c>
      <c r="F115" s="118">
        <v>-1.7899049707163599</v>
      </c>
      <c r="G115" s="118">
        <v>-1.7899049707163599</v>
      </c>
      <c r="H115" s="118">
        <f t="shared" si="17"/>
        <v>1.7899049707163599</v>
      </c>
      <c r="I115" s="118" t="b">
        <f t="shared" si="7"/>
        <v>1</v>
      </c>
      <c r="J115" s="118" t="b">
        <f t="shared" si="8"/>
        <v>1</v>
      </c>
      <c r="K115" s="263" t="str">
        <f t="shared" si="9"/>
        <v>inhibitor</v>
      </c>
      <c r="L115" s="118">
        <f t="shared" si="10"/>
        <v>0</v>
      </c>
      <c r="M115" s="263" t="str">
        <f t="shared" si="11"/>
        <v>novel</v>
      </c>
      <c r="N115" s="264">
        <v>0</v>
      </c>
      <c r="O115" s="118">
        <v>0</v>
      </c>
      <c r="P115" s="262">
        <f t="shared" si="16"/>
        <v>0</v>
      </c>
      <c r="Q115" s="262">
        <f t="shared" si="12"/>
        <v>0</v>
      </c>
      <c r="R115" s="262">
        <f t="shared" si="13"/>
        <v>0</v>
      </c>
      <c r="S115" s="118">
        <v>0</v>
      </c>
      <c r="T115" s="118">
        <v>0</v>
      </c>
      <c r="U115" s="118">
        <f t="shared" si="14"/>
        <v>0</v>
      </c>
      <c r="V115" s="118">
        <v>0</v>
      </c>
      <c r="W115" s="265">
        <v>0</v>
      </c>
      <c r="X115" s="118">
        <v>3</v>
      </c>
      <c r="Y115" s="118" t="s">
        <v>19</v>
      </c>
      <c r="Z115" s="118" t="s">
        <v>30</v>
      </c>
      <c r="AA115" s="81" t="str">
        <f t="shared" si="15"/>
        <v>Acs-cys</v>
      </c>
    </row>
    <row r="116" spans="1:27" x14ac:dyDescent="0.3">
      <c r="A116" s="267" t="s">
        <v>106</v>
      </c>
      <c r="B116" s="268" t="s">
        <v>257</v>
      </c>
      <c r="C116" s="118">
        <v>-1.87238159715613</v>
      </c>
      <c r="D116" s="118">
        <v>-1.77541672006778</v>
      </c>
      <c r="E116" s="118">
        <v>-2.0920830195690598</v>
      </c>
      <c r="F116" s="118">
        <v>-1.72915093963726</v>
      </c>
      <c r="G116" s="118">
        <v>-1.72915093963726</v>
      </c>
      <c r="H116" s="118">
        <f t="shared" si="17"/>
        <v>1.72915093963726</v>
      </c>
      <c r="I116" s="118" t="b">
        <f t="shared" ref="I116:I139" si="18">H116&gt;1.131</f>
        <v>1</v>
      </c>
      <c r="J116" s="118" t="b">
        <f t="shared" ref="J116:J139" si="19">H116&gt;(1.131/2)</f>
        <v>1</v>
      </c>
      <c r="K116" s="263" t="str">
        <f t="shared" ref="K116:K139" si="20">IF(AND(C116&lt;0,I116=TRUE),"inhibitor",IF(AND(C116&gt;0,I116=TRUE),"activator",))</f>
        <v>inhibitor</v>
      </c>
      <c r="L116" s="118">
        <f t="shared" ref="L116:L139" si="21">IF(AND(OR(K116="inhibitor",K116="activator"),H116&gt;2),"strong",)</f>
        <v>0</v>
      </c>
      <c r="M116" s="263" t="str">
        <f t="shared" ref="M116:M139" si="22">IF(AND(OR(K116="inhibitor",K116="activator"),AND(S116=0,T116=0,V116=0)),"novel",IF(OR(K116="inhibitor",K116="activator"),"known",""))</f>
        <v>novel</v>
      </c>
      <c r="N116" s="264">
        <v>0</v>
      </c>
      <c r="O116" s="118">
        <v>0</v>
      </c>
      <c r="P116" s="262">
        <f t="shared" si="16"/>
        <v>0</v>
      </c>
      <c r="Q116" s="262">
        <f t="shared" si="12"/>
        <v>0</v>
      </c>
      <c r="R116" s="262">
        <f t="shared" si="13"/>
        <v>0</v>
      </c>
      <c r="S116" s="118">
        <v>0</v>
      </c>
      <c r="T116" s="118">
        <v>0</v>
      </c>
      <c r="U116" s="118">
        <f t="shared" si="14"/>
        <v>0</v>
      </c>
      <c r="V116" s="118">
        <v>0</v>
      </c>
      <c r="W116" s="265">
        <v>0</v>
      </c>
      <c r="X116" s="118">
        <v>3</v>
      </c>
      <c r="Y116" s="118" t="s">
        <v>19</v>
      </c>
      <c r="Z116" s="118" t="s">
        <v>30</v>
      </c>
      <c r="AA116" s="81" t="str">
        <f t="shared" si="15"/>
        <v>Acs-ppgpp</v>
      </c>
    </row>
    <row r="117" spans="1:27" x14ac:dyDescent="0.3">
      <c r="A117" s="267" t="s">
        <v>106</v>
      </c>
      <c r="B117" s="268" t="s">
        <v>243</v>
      </c>
      <c r="C117" s="118">
        <v>-1.94623611739502</v>
      </c>
      <c r="D117" s="118">
        <v>-1.96976896225406</v>
      </c>
      <c r="E117" s="118">
        <v>-2.6948577620833798</v>
      </c>
      <c r="F117" s="118">
        <v>-1.20416163876722</v>
      </c>
      <c r="G117" s="118">
        <v>-1.20416163876722</v>
      </c>
      <c r="H117" s="118">
        <f t="shared" si="17"/>
        <v>1.20416163876722</v>
      </c>
      <c r="I117" s="118" t="b">
        <f t="shared" si="18"/>
        <v>1</v>
      </c>
      <c r="J117" s="118" t="b">
        <f t="shared" si="19"/>
        <v>1</v>
      </c>
      <c r="K117" s="263" t="str">
        <f t="shared" si="20"/>
        <v>inhibitor</v>
      </c>
      <c r="L117" s="118">
        <f t="shared" si="21"/>
        <v>0</v>
      </c>
      <c r="M117" s="263" t="str">
        <f t="shared" si="22"/>
        <v>novel</v>
      </c>
      <c r="N117" s="264">
        <v>0</v>
      </c>
      <c r="O117" s="118">
        <v>0</v>
      </c>
      <c r="P117" s="262">
        <f t="shared" si="16"/>
        <v>0</v>
      </c>
      <c r="Q117" s="262">
        <f t="shared" si="12"/>
        <v>0</v>
      </c>
      <c r="R117" s="262">
        <f t="shared" si="13"/>
        <v>0</v>
      </c>
      <c r="S117" s="118">
        <v>0</v>
      </c>
      <c r="T117" s="118">
        <v>0</v>
      </c>
      <c r="U117" s="118">
        <f t="shared" si="14"/>
        <v>0</v>
      </c>
      <c r="V117" s="118">
        <v>0</v>
      </c>
      <c r="W117" s="265">
        <v>0</v>
      </c>
      <c r="X117" s="118">
        <v>3</v>
      </c>
      <c r="Y117" s="118" t="s">
        <v>19</v>
      </c>
      <c r="Z117" s="118" t="s">
        <v>30</v>
      </c>
      <c r="AA117" s="81" t="str">
        <f t="shared" si="15"/>
        <v>Acs-gluth-r</v>
      </c>
    </row>
    <row r="118" spans="1:27" x14ac:dyDescent="0.3">
      <c r="A118" s="267" t="s">
        <v>106</v>
      </c>
      <c r="B118" s="268" t="s">
        <v>216</v>
      </c>
      <c r="C118" s="118">
        <v>-1.30942983301225</v>
      </c>
      <c r="D118" s="118">
        <v>-1.2091444491950001</v>
      </c>
      <c r="E118" s="118">
        <v>-1.5041379074680501</v>
      </c>
      <c r="F118" s="118">
        <v>-1.1986009549535299</v>
      </c>
      <c r="G118" s="118">
        <v>-1.1986009549535299</v>
      </c>
      <c r="H118" s="118">
        <f t="shared" si="17"/>
        <v>1.1986009549535299</v>
      </c>
      <c r="I118" s="118" t="b">
        <f t="shared" si="18"/>
        <v>1</v>
      </c>
      <c r="J118" s="118" t="b">
        <f t="shared" si="19"/>
        <v>1</v>
      </c>
      <c r="K118" s="263" t="str">
        <f t="shared" si="20"/>
        <v>inhibitor</v>
      </c>
      <c r="L118" s="118">
        <f t="shared" si="21"/>
        <v>0</v>
      </c>
      <c r="M118" s="263" t="str">
        <f t="shared" si="22"/>
        <v>novel</v>
      </c>
      <c r="N118" s="264">
        <v>0</v>
      </c>
      <c r="O118" s="118">
        <v>0</v>
      </c>
      <c r="P118" s="262">
        <f t="shared" si="16"/>
        <v>0</v>
      </c>
      <c r="Q118" s="262">
        <f t="shared" si="12"/>
        <v>0</v>
      </c>
      <c r="R118" s="262">
        <f t="shared" si="13"/>
        <v>0</v>
      </c>
      <c r="S118" s="118">
        <v>0</v>
      </c>
      <c r="T118" s="118">
        <v>0</v>
      </c>
      <c r="U118" s="118">
        <f t="shared" si="14"/>
        <v>0</v>
      </c>
      <c r="V118" s="118">
        <v>0</v>
      </c>
      <c r="W118" s="265">
        <v>0</v>
      </c>
      <c r="X118" s="118">
        <v>3</v>
      </c>
      <c r="Y118" s="118" t="s">
        <v>19</v>
      </c>
      <c r="Z118" s="118" t="s">
        <v>30</v>
      </c>
      <c r="AA118" s="81" t="str">
        <f t="shared" si="15"/>
        <v>Acs-camp</v>
      </c>
    </row>
    <row r="119" spans="1:27" x14ac:dyDescent="0.3">
      <c r="A119" s="15" t="s">
        <v>114</v>
      </c>
      <c r="B119" s="263" t="s">
        <v>195</v>
      </c>
      <c r="C119" s="118">
        <v>-3.29064112579429</v>
      </c>
      <c r="D119" s="118">
        <v>-3.3260945730964901</v>
      </c>
      <c r="E119" s="118">
        <v>-3.4286643067370299</v>
      </c>
      <c r="F119" s="118">
        <v>-3.1615972117379898</v>
      </c>
      <c r="G119" s="118">
        <v>-3.1615972117379898</v>
      </c>
      <c r="H119" s="118">
        <f t="shared" si="17"/>
        <v>3.1615972117379898</v>
      </c>
      <c r="I119" s="118" t="b">
        <f t="shared" si="18"/>
        <v>1</v>
      </c>
      <c r="J119" s="118" t="b">
        <f t="shared" si="19"/>
        <v>1</v>
      </c>
      <c r="K119" s="263" t="str">
        <f t="shared" si="20"/>
        <v>inhibitor</v>
      </c>
      <c r="L119" s="263" t="str">
        <f t="shared" si="21"/>
        <v>strong</v>
      </c>
      <c r="M119" s="263" t="str">
        <f t="shared" si="22"/>
        <v>novel</v>
      </c>
      <c r="N119" s="264">
        <v>0</v>
      </c>
      <c r="O119" s="118">
        <v>0</v>
      </c>
      <c r="P119" s="262">
        <f t="shared" si="16"/>
        <v>0</v>
      </c>
      <c r="Q119" s="262">
        <f t="shared" si="12"/>
        <v>0</v>
      </c>
      <c r="R119" s="262">
        <f t="shared" si="13"/>
        <v>0</v>
      </c>
      <c r="S119" s="118">
        <v>0</v>
      </c>
      <c r="T119" s="118">
        <v>0</v>
      </c>
      <c r="U119" s="118">
        <f t="shared" si="14"/>
        <v>0</v>
      </c>
      <c r="V119" s="118">
        <v>0</v>
      </c>
      <c r="W119" s="265">
        <v>0</v>
      </c>
      <c r="X119" s="118">
        <v>2</v>
      </c>
      <c r="Y119" s="118" t="s">
        <v>25</v>
      </c>
      <c r="Z119" s="118" t="s">
        <v>30</v>
      </c>
      <c r="AA119" s="81" t="str">
        <f t="shared" si="15"/>
        <v>AckA-gmp</v>
      </c>
    </row>
    <row r="120" spans="1:27" x14ac:dyDescent="0.3">
      <c r="A120" s="15" t="s">
        <v>114</v>
      </c>
      <c r="B120" s="263" t="s">
        <v>199</v>
      </c>
      <c r="C120" s="118">
        <v>-3.5837214924768399</v>
      </c>
      <c r="D120" s="118">
        <v>-3.2106321251306</v>
      </c>
      <c r="E120" s="118">
        <v>-4.3260945730964897</v>
      </c>
      <c r="F120" s="118">
        <v>-2.88999545828981</v>
      </c>
      <c r="G120" s="118">
        <v>-2.88999545828981</v>
      </c>
      <c r="H120" s="118">
        <f t="shared" si="17"/>
        <v>2.88999545828981</v>
      </c>
      <c r="I120" s="118" t="b">
        <f t="shared" si="18"/>
        <v>1</v>
      </c>
      <c r="J120" s="118" t="b">
        <f t="shared" si="19"/>
        <v>1</v>
      </c>
      <c r="K120" s="263" t="str">
        <f t="shared" si="20"/>
        <v>inhibitor</v>
      </c>
      <c r="L120" s="263" t="str">
        <f t="shared" si="21"/>
        <v>strong</v>
      </c>
      <c r="M120" s="263" t="str">
        <f t="shared" si="22"/>
        <v>novel</v>
      </c>
      <c r="N120" s="264">
        <v>0</v>
      </c>
      <c r="O120" s="118">
        <v>0</v>
      </c>
      <c r="P120" s="262">
        <f t="shared" si="16"/>
        <v>0</v>
      </c>
      <c r="Q120" s="262">
        <f t="shared" si="12"/>
        <v>0</v>
      </c>
      <c r="R120" s="262">
        <f t="shared" si="13"/>
        <v>0</v>
      </c>
      <c r="S120" s="118">
        <v>0</v>
      </c>
      <c r="T120" s="118">
        <v>0</v>
      </c>
      <c r="U120" s="118">
        <f t="shared" si="14"/>
        <v>0</v>
      </c>
      <c r="V120" s="118">
        <v>0</v>
      </c>
      <c r="W120" s="265">
        <v>0</v>
      </c>
      <c r="X120" s="118">
        <v>2</v>
      </c>
      <c r="Y120" s="118" t="s">
        <v>25</v>
      </c>
      <c r="Z120" s="118" t="s">
        <v>30</v>
      </c>
      <c r="AA120" s="81" t="str">
        <f t="shared" si="15"/>
        <v>AckA-gtp</v>
      </c>
    </row>
    <row r="121" spans="1:27" x14ac:dyDescent="0.3">
      <c r="A121" s="15" t="s">
        <v>114</v>
      </c>
      <c r="B121" s="263" t="s">
        <v>113</v>
      </c>
      <c r="C121" s="118">
        <v>-2.8786142204235401</v>
      </c>
      <c r="D121" s="118">
        <v>-2.9528243697015699</v>
      </c>
      <c r="E121" s="118">
        <v>-3.5939299484602598</v>
      </c>
      <c r="F121" s="118">
        <v>-2.30190998681599</v>
      </c>
      <c r="G121" s="118">
        <v>-2.30190998681599</v>
      </c>
      <c r="H121" s="118">
        <f t="shared" si="17"/>
        <v>2.30190998681599</v>
      </c>
      <c r="I121" s="118" t="b">
        <f t="shared" si="18"/>
        <v>1</v>
      </c>
      <c r="J121" s="118" t="b">
        <f t="shared" si="19"/>
        <v>1</v>
      </c>
      <c r="K121" s="263" t="str">
        <f t="shared" si="20"/>
        <v>inhibitor</v>
      </c>
      <c r="L121" s="263" t="str">
        <f t="shared" si="21"/>
        <v>strong</v>
      </c>
      <c r="M121" s="263" t="str">
        <f t="shared" si="22"/>
        <v>novel</v>
      </c>
      <c r="N121" s="264">
        <v>0</v>
      </c>
      <c r="O121" s="118">
        <v>0</v>
      </c>
      <c r="P121" s="262">
        <f t="shared" si="16"/>
        <v>0</v>
      </c>
      <c r="Q121" s="262">
        <f t="shared" si="12"/>
        <v>0</v>
      </c>
      <c r="R121" s="262">
        <f t="shared" si="13"/>
        <v>0</v>
      </c>
      <c r="S121" s="118">
        <v>0</v>
      </c>
      <c r="T121" s="118">
        <v>0</v>
      </c>
      <c r="U121" s="118">
        <f t="shared" si="14"/>
        <v>0</v>
      </c>
      <c r="V121" s="118">
        <v>0</v>
      </c>
      <c r="W121" s="265">
        <v>0</v>
      </c>
      <c r="X121" s="118">
        <v>2</v>
      </c>
      <c r="Y121" s="118" t="s">
        <v>25</v>
      </c>
      <c r="Z121" s="118" t="s">
        <v>30</v>
      </c>
      <c r="AA121" s="81" t="str">
        <f t="shared" si="15"/>
        <v>AckA-gap</v>
      </c>
    </row>
    <row r="122" spans="1:27" x14ac:dyDescent="0.3">
      <c r="A122" s="15" t="s">
        <v>114</v>
      </c>
      <c r="B122" s="263" t="s">
        <v>214</v>
      </c>
      <c r="C122" s="118">
        <v>-2.19212772526024</v>
      </c>
      <c r="D122" s="118">
        <v>-2.1976200151476801</v>
      </c>
      <c r="E122" s="118">
        <v>-2.2638102948421399</v>
      </c>
      <c r="F122" s="118">
        <v>-2.11893991710456</v>
      </c>
      <c r="G122" s="118">
        <v>-2.11893991710456</v>
      </c>
      <c r="H122" s="118">
        <f t="shared" si="17"/>
        <v>2.11893991710456</v>
      </c>
      <c r="I122" s="118" t="b">
        <f t="shared" si="18"/>
        <v>1</v>
      </c>
      <c r="J122" s="118" t="b">
        <f t="shared" si="19"/>
        <v>1</v>
      </c>
      <c r="K122" s="263" t="str">
        <f t="shared" si="20"/>
        <v>inhibitor</v>
      </c>
      <c r="L122" s="263" t="str">
        <f t="shared" si="21"/>
        <v>strong</v>
      </c>
      <c r="M122" s="263" t="str">
        <f t="shared" si="22"/>
        <v>novel</v>
      </c>
      <c r="N122" s="264">
        <v>0</v>
      </c>
      <c r="O122" s="118">
        <v>0</v>
      </c>
      <c r="P122" s="262">
        <f t="shared" si="16"/>
        <v>0</v>
      </c>
      <c r="Q122" s="262">
        <f t="shared" si="12"/>
        <v>0</v>
      </c>
      <c r="R122" s="262">
        <f t="shared" si="13"/>
        <v>0</v>
      </c>
      <c r="S122" s="118">
        <v>0</v>
      </c>
      <c r="T122" s="118">
        <v>0</v>
      </c>
      <c r="U122" s="118">
        <f t="shared" si="14"/>
        <v>0</v>
      </c>
      <c r="V122" s="118">
        <v>0</v>
      </c>
      <c r="W122" s="265">
        <v>0</v>
      </c>
      <c r="X122" s="118">
        <v>2</v>
      </c>
      <c r="Y122" s="118" t="s">
        <v>25</v>
      </c>
      <c r="Z122" s="118" t="s">
        <v>30</v>
      </c>
      <c r="AA122" s="81" t="str">
        <f t="shared" si="15"/>
        <v>AckA-imp</v>
      </c>
    </row>
    <row r="123" spans="1:27" x14ac:dyDescent="0.3">
      <c r="A123" s="267" t="s">
        <v>114</v>
      </c>
      <c r="B123" s="268" t="s">
        <v>110</v>
      </c>
      <c r="C123" s="118">
        <v>-1.7003634623028601</v>
      </c>
      <c r="D123" s="118">
        <v>-1.6892265373932001</v>
      </c>
      <c r="E123" s="118">
        <v>-1.7223934013283999</v>
      </c>
      <c r="F123" s="118">
        <v>-1.6676030369533701</v>
      </c>
      <c r="G123" s="118">
        <v>-1.6676030369533701</v>
      </c>
      <c r="H123" s="118">
        <f t="shared" si="17"/>
        <v>1.6676030369533701</v>
      </c>
      <c r="I123" s="118" t="b">
        <f t="shared" si="18"/>
        <v>1</v>
      </c>
      <c r="J123" s="118" t="b">
        <f t="shared" si="19"/>
        <v>1</v>
      </c>
      <c r="K123" s="263" t="str">
        <f t="shared" si="20"/>
        <v>inhibitor</v>
      </c>
      <c r="L123" s="118">
        <f t="shared" si="21"/>
        <v>0</v>
      </c>
      <c r="M123" s="263" t="str">
        <f t="shared" si="22"/>
        <v>novel</v>
      </c>
      <c r="N123" s="264">
        <v>0</v>
      </c>
      <c r="O123" s="118">
        <v>0</v>
      </c>
      <c r="P123" s="262">
        <f t="shared" si="16"/>
        <v>0</v>
      </c>
      <c r="Q123" s="262">
        <f t="shared" si="12"/>
        <v>0</v>
      </c>
      <c r="R123" s="262">
        <f t="shared" si="13"/>
        <v>0</v>
      </c>
      <c r="S123" s="118">
        <v>0</v>
      </c>
      <c r="T123" s="118">
        <v>0</v>
      </c>
      <c r="U123" s="118">
        <f t="shared" si="14"/>
        <v>0</v>
      </c>
      <c r="V123" s="118">
        <v>0</v>
      </c>
      <c r="W123" s="265">
        <v>0</v>
      </c>
      <c r="X123" s="118">
        <v>2</v>
      </c>
      <c r="Y123" s="118" t="s">
        <v>25</v>
      </c>
      <c r="Z123" s="118" t="s">
        <v>30</v>
      </c>
      <c r="AA123" s="81" t="str">
        <f t="shared" si="15"/>
        <v>AckA-amp</v>
      </c>
    </row>
    <row r="124" spans="1:27" x14ac:dyDescent="0.3">
      <c r="A124" s="267" t="s">
        <v>114</v>
      </c>
      <c r="B124" s="268" t="s">
        <v>250</v>
      </c>
      <c r="C124" s="118">
        <v>-1.7895975122399299</v>
      </c>
      <c r="D124" s="118">
        <v>-1.6464125957487299</v>
      </c>
      <c r="E124" s="118">
        <v>-2.1097304246740198</v>
      </c>
      <c r="F124" s="118">
        <v>-1.48714607580514</v>
      </c>
      <c r="G124" s="118">
        <v>-1.48714607580514</v>
      </c>
      <c r="H124" s="118">
        <f t="shared" si="17"/>
        <v>1.48714607580514</v>
      </c>
      <c r="I124" s="118" t="b">
        <f t="shared" si="18"/>
        <v>1</v>
      </c>
      <c r="J124" s="118" t="b">
        <f t="shared" si="19"/>
        <v>1</v>
      </c>
      <c r="K124" s="263" t="str">
        <f t="shared" si="20"/>
        <v>inhibitor</v>
      </c>
      <c r="L124" s="118">
        <f t="shared" si="21"/>
        <v>0</v>
      </c>
      <c r="M124" s="263" t="str">
        <f t="shared" si="22"/>
        <v>novel</v>
      </c>
      <c r="N124" s="264">
        <v>0</v>
      </c>
      <c r="O124" s="118">
        <v>0</v>
      </c>
      <c r="P124" s="262">
        <f t="shared" si="16"/>
        <v>0</v>
      </c>
      <c r="Q124" s="262">
        <f t="shared" si="12"/>
        <v>0</v>
      </c>
      <c r="R124" s="262">
        <f t="shared" si="13"/>
        <v>0</v>
      </c>
      <c r="S124" s="118">
        <v>0</v>
      </c>
      <c r="T124" s="118">
        <v>0</v>
      </c>
      <c r="U124" s="118">
        <f t="shared" si="14"/>
        <v>0</v>
      </c>
      <c r="V124" s="118">
        <v>0</v>
      </c>
      <c r="W124" s="265">
        <v>0</v>
      </c>
      <c r="X124" s="118">
        <v>2</v>
      </c>
      <c r="Y124" s="118" t="s">
        <v>25</v>
      </c>
      <c r="Z124" s="118" t="s">
        <v>30</v>
      </c>
      <c r="AA124" s="81" t="str">
        <f t="shared" si="15"/>
        <v>AckA-fad</v>
      </c>
    </row>
    <row r="125" spans="1:27" x14ac:dyDescent="0.3">
      <c r="A125" s="267" t="s">
        <v>114</v>
      </c>
      <c r="B125" s="268" t="s">
        <v>241</v>
      </c>
      <c r="C125" s="118">
        <v>-1.50391526626161</v>
      </c>
      <c r="D125" s="118">
        <v>-1.5474555186607599</v>
      </c>
      <c r="E125" s="118">
        <v>-1.796422812359</v>
      </c>
      <c r="F125" s="118">
        <v>-1.27888823915814</v>
      </c>
      <c r="G125" s="118">
        <v>-1.27888823915814</v>
      </c>
      <c r="H125" s="118">
        <f t="shared" si="17"/>
        <v>1.27888823915814</v>
      </c>
      <c r="I125" s="118" t="b">
        <f t="shared" si="18"/>
        <v>1</v>
      </c>
      <c r="J125" s="118" t="b">
        <f t="shared" si="19"/>
        <v>1</v>
      </c>
      <c r="K125" s="263" t="str">
        <f t="shared" si="20"/>
        <v>inhibitor</v>
      </c>
      <c r="L125" s="118">
        <f t="shared" si="21"/>
        <v>0</v>
      </c>
      <c r="M125" s="263" t="str">
        <f t="shared" si="22"/>
        <v>novel</v>
      </c>
      <c r="N125" s="264">
        <v>0</v>
      </c>
      <c r="O125" s="118">
        <v>0</v>
      </c>
      <c r="P125" s="262">
        <f t="shared" si="16"/>
        <v>0</v>
      </c>
      <c r="Q125" s="262">
        <f t="shared" si="12"/>
        <v>0</v>
      </c>
      <c r="R125" s="262">
        <f t="shared" si="13"/>
        <v>0</v>
      </c>
      <c r="S125" s="118">
        <v>0</v>
      </c>
      <c r="T125" s="118">
        <v>0</v>
      </c>
      <c r="U125" s="118">
        <f t="shared" si="14"/>
        <v>0</v>
      </c>
      <c r="V125" s="118">
        <v>0</v>
      </c>
      <c r="W125" s="265">
        <v>0</v>
      </c>
      <c r="X125" s="118">
        <v>2</v>
      </c>
      <c r="Y125" s="118" t="s">
        <v>25</v>
      </c>
      <c r="Z125" s="118" t="s">
        <v>30</v>
      </c>
      <c r="AA125" s="81" t="str">
        <f t="shared" si="15"/>
        <v>AckA-carb-p</v>
      </c>
    </row>
    <row r="126" spans="1:27" x14ac:dyDescent="0.3">
      <c r="A126" s="267" t="s">
        <v>114</v>
      </c>
      <c r="B126" s="268" t="s">
        <v>264</v>
      </c>
      <c r="C126" s="118">
        <v>-1.6603523417483901</v>
      </c>
      <c r="D126" s="118">
        <v>-1.5024315939747701</v>
      </c>
      <c r="E126" s="118">
        <v>-2.11554783779119</v>
      </c>
      <c r="F126" s="118">
        <v>-1.2293861224073701</v>
      </c>
      <c r="G126" s="118">
        <v>-1.2293861224073701</v>
      </c>
      <c r="H126" s="118">
        <f t="shared" si="17"/>
        <v>1.2293861224073701</v>
      </c>
      <c r="I126" s="118" t="b">
        <f t="shared" si="18"/>
        <v>1</v>
      </c>
      <c r="J126" s="118" t="b">
        <f t="shared" si="19"/>
        <v>1</v>
      </c>
      <c r="K126" s="263" t="str">
        <f t="shared" si="20"/>
        <v>inhibitor</v>
      </c>
      <c r="L126" s="118">
        <f t="shared" si="21"/>
        <v>0</v>
      </c>
      <c r="M126" s="263" t="str">
        <f t="shared" si="22"/>
        <v>novel</v>
      </c>
      <c r="N126" s="264">
        <v>0</v>
      </c>
      <c r="O126" s="118">
        <v>0</v>
      </c>
      <c r="P126" s="262">
        <f t="shared" si="16"/>
        <v>0</v>
      </c>
      <c r="Q126" s="262">
        <f t="shared" si="12"/>
        <v>0</v>
      </c>
      <c r="R126" s="262">
        <f t="shared" si="13"/>
        <v>0</v>
      </c>
      <c r="S126" s="118">
        <v>0</v>
      </c>
      <c r="T126" s="118">
        <v>0</v>
      </c>
      <c r="U126" s="118">
        <f t="shared" si="14"/>
        <v>0</v>
      </c>
      <c r="V126" s="118">
        <v>0</v>
      </c>
      <c r="W126" s="265">
        <v>0</v>
      </c>
      <c r="X126" s="118">
        <v>2</v>
      </c>
      <c r="Y126" s="118" t="s">
        <v>25</v>
      </c>
      <c r="Z126" s="118" t="s">
        <v>30</v>
      </c>
      <c r="AA126" s="81" t="str">
        <f t="shared" si="15"/>
        <v>AckA-dttp</v>
      </c>
    </row>
    <row r="127" spans="1:27" x14ac:dyDescent="0.3">
      <c r="A127" s="267" t="s">
        <v>114</v>
      </c>
      <c r="B127" s="268" t="s">
        <v>68</v>
      </c>
      <c r="C127" s="118">
        <v>-1.5436501681937</v>
      </c>
      <c r="D127" s="118">
        <v>-1.4392497789882699</v>
      </c>
      <c r="E127" s="118">
        <v>-1.85146381747611</v>
      </c>
      <c r="F127" s="118">
        <v>-1.2180630464621001</v>
      </c>
      <c r="G127" s="118">
        <v>-1.2180630464621001</v>
      </c>
      <c r="H127" s="118">
        <f t="shared" si="17"/>
        <v>1.2180630464621001</v>
      </c>
      <c r="I127" s="118" t="b">
        <f t="shared" si="18"/>
        <v>1</v>
      </c>
      <c r="J127" s="118" t="b">
        <f t="shared" si="19"/>
        <v>1</v>
      </c>
      <c r="K127" s="263" t="str">
        <f t="shared" si="20"/>
        <v>inhibitor</v>
      </c>
      <c r="L127" s="118">
        <f t="shared" si="21"/>
        <v>0</v>
      </c>
      <c r="M127" s="263" t="str">
        <f t="shared" si="22"/>
        <v>novel</v>
      </c>
      <c r="N127" s="264">
        <v>0</v>
      </c>
      <c r="O127" s="118">
        <v>0</v>
      </c>
      <c r="P127" s="262">
        <f t="shared" si="16"/>
        <v>0</v>
      </c>
      <c r="Q127" s="262">
        <f t="shared" si="12"/>
        <v>0</v>
      </c>
      <c r="R127" s="262">
        <f t="shared" si="13"/>
        <v>0</v>
      </c>
      <c r="S127" s="118">
        <v>0</v>
      </c>
      <c r="T127" s="118">
        <v>0</v>
      </c>
      <c r="U127" s="118">
        <f t="shared" si="14"/>
        <v>0</v>
      </c>
      <c r="V127" s="118">
        <v>0</v>
      </c>
      <c r="W127" s="265">
        <v>0</v>
      </c>
      <c r="X127" s="118">
        <v>2</v>
      </c>
      <c r="Y127" s="118" t="s">
        <v>25</v>
      </c>
      <c r="Z127" s="118" t="s">
        <v>30</v>
      </c>
      <c r="AA127" s="81" t="str">
        <f t="shared" si="15"/>
        <v>AckA-nadph</v>
      </c>
    </row>
    <row r="128" spans="1:27" x14ac:dyDescent="0.3">
      <c r="A128" s="15" t="s">
        <v>13</v>
      </c>
      <c r="B128" s="263" t="s">
        <v>271</v>
      </c>
      <c r="C128" s="118">
        <v>-4.5433022551708104</v>
      </c>
      <c r="D128" s="118">
        <v>-4.52395576242668</v>
      </c>
      <c r="E128" s="118">
        <v>-4.6187792445326901</v>
      </c>
      <c r="F128" s="118">
        <v>-4.4583674207991004</v>
      </c>
      <c r="G128" s="118">
        <v>-4.4583674207991004</v>
      </c>
      <c r="H128" s="118">
        <f t="shared" si="17"/>
        <v>4.4583674207991004</v>
      </c>
      <c r="I128" s="118" t="b">
        <f t="shared" si="18"/>
        <v>1</v>
      </c>
      <c r="J128" s="118" t="b">
        <f t="shared" si="19"/>
        <v>1</v>
      </c>
      <c r="K128" s="263" t="str">
        <f t="shared" si="20"/>
        <v>inhibitor</v>
      </c>
      <c r="L128" s="263" t="str">
        <f t="shared" si="21"/>
        <v>strong</v>
      </c>
      <c r="M128" s="263" t="str">
        <f t="shared" si="22"/>
        <v>novel</v>
      </c>
      <c r="N128" s="264">
        <v>0</v>
      </c>
      <c r="O128" s="118">
        <v>0</v>
      </c>
      <c r="P128" s="262">
        <f t="shared" si="16"/>
        <v>0</v>
      </c>
      <c r="Q128" s="262">
        <f t="shared" si="12"/>
        <v>0</v>
      </c>
      <c r="R128" s="262">
        <f t="shared" si="13"/>
        <v>0</v>
      </c>
      <c r="S128" s="118">
        <v>0</v>
      </c>
      <c r="T128" s="118">
        <v>0</v>
      </c>
      <c r="U128" s="118">
        <f t="shared" si="14"/>
        <v>0</v>
      </c>
      <c r="V128" s="118">
        <v>0</v>
      </c>
      <c r="W128" s="265">
        <v>0</v>
      </c>
      <c r="X128" s="118">
        <v>2</v>
      </c>
      <c r="Y128" s="118" t="s">
        <v>26</v>
      </c>
      <c r="Z128" s="118" t="s">
        <v>31</v>
      </c>
      <c r="AA128" s="81" t="str">
        <f t="shared" si="15"/>
        <v>AceA-f1p</v>
      </c>
    </row>
    <row r="129" spans="1:27" x14ac:dyDescent="0.3">
      <c r="A129" s="15" t="s">
        <v>13</v>
      </c>
      <c r="B129" s="263" t="s">
        <v>94</v>
      </c>
      <c r="C129" s="118">
        <v>-3.4007954508454499</v>
      </c>
      <c r="D129" s="118">
        <v>-3.3776103724613802</v>
      </c>
      <c r="E129" s="118">
        <v>-3.5486832181571799</v>
      </c>
      <c r="F129" s="118">
        <v>-3.2576344361537899</v>
      </c>
      <c r="G129" s="118">
        <v>-3.2576344361537899</v>
      </c>
      <c r="H129" s="118">
        <f t="shared" si="17"/>
        <v>3.2576344361537899</v>
      </c>
      <c r="I129" s="118" t="b">
        <f t="shared" si="18"/>
        <v>1</v>
      </c>
      <c r="J129" s="118" t="b">
        <f t="shared" si="19"/>
        <v>1</v>
      </c>
      <c r="K129" s="263" t="str">
        <f t="shared" si="20"/>
        <v>inhibitor</v>
      </c>
      <c r="L129" s="263" t="str">
        <f t="shared" si="21"/>
        <v>strong</v>
      </c>
      <c r="M129" s="263" t="str">
        <f t="shared" si="22"/>
        <v>novel</v>
      </c>
      <c r="N129" s="264">
        <v>0</v>
      </c>
      <c r="O129" s="118">
        <v>0</v>
      </c>
      <c r="P129" s="262">
        <f t="shared" si="16"/>
        <v>0</v>
      </c>
      <c r="Q129" s="262">
        <f t="shared" si="12"/>
        <v>0</v>
      </c>
      <c r="R129" s="262">
        <f t="shared" si="13"/>
        <v>0</v>
      </c>
      <c r="S129" s="118">
        <v>0</v>
      </c>
      <c r="T129" s="118">
        <v>0</v>
      </c>
      <c r="U129" s="118">
        <f t="shared" si="14"/>
        <v>0</v>
      </c>
      <c r="V129" s="118">
        <v>0</v>
      </c>
      <c r="W129" s="265">
        <v>0</v>
      </c>
      <c r="X129" s="118">
        <v>2</v>
      </c>
      <c r="Y129" s="118" t="s">
        <v>26</v>
      </c>
      <c r="Z129" s="118" t="s">
        <v>31</v>
      </c>
      <c r="AA129" s="81" t="str">
        <f t="shared" si="15"/>
        <v>AceA-oaa</v>
      </c>
    </row>
    <row r="130" spans="1:27" x14ac:dyDescent="0.3">
      <c r="A130" s="15" t="s">
        <v>13</v>
      </c>
      <c r="B130" s="263" t="s">
        <v>222</v>
      </c>
      <c r="C130" s="118">
        <v>-2.3593559456836499</v>
      </c>
      <c r="D130" s="118">
        <v>-2.49370743738426</v>
      </c>
      <c r="E130" s="118">
        <v>-2.5099176645655201</v>
      </c>
      <c r="F130" s="118">
        <v>-2.05720734631414</v>
      </c>
      <c r="G130" s="118">
        <v>-2.05720734631414</v>
      </c>
      <c r="H130" s="118">
        <f t="shared" si="17"/>
        <v>2.05720734631414</v>
      </c>
      <c r="I130" s="118" t="b">
        <f t="shared" si="18"/>
        <v>1</v>
      </c>
      <c r="J130" s="118" t="b">
        <f t="shared" si="19"/>
        <v>1</v>
      </c>
      <c r="K130" s="263" t="str">
        <f t="shared" si="20"/>
        <v>inhibitor</v>
      </c>
      <c r="L130" s="263" t="str">
        <f t="shared" si="21"/>
        <v>strong</v>
      </c>
      <c r="M130" s="263" t="str">
        <f t="shared" si="22"/>
        <v>novel</v>
      </c>
      <c r="N130" s="264">
        <v>0</v>
      </c>
      <c r="O130" s="118">
        <v>0</v>
      </c>
      <c r="P130" s="262">
        <f t="shared" si="16"/>
        <v>0</v>
      </c>
      <c r="Q130" s="262">
        <f t="shared" si="12"/>
        <v>0</v>
      </c>
      <c r="R130" s="262">
        <f t="shared" si="13"/>
        <v>0</v>
      </c>
      <c r="S130" s="118">
        <v>0</v>
      </c>
      <c r="T130" s="118">
        <v>0</v>
      </c>
      <c r="U130" s="118">
        <f t="shared" si="14"/>
        <v>0</v>
      </c>
      <c r="V130" s="118">
        <v>0</v>
      </c>
      <c r="W130" s="265">
        <v>0</v>
      </c>
      <c r="X130" s="118">
        <v>2</v>
      </c>
      <c r="Y130" s="118" t="s">
        <v>26</v>
      </c>
      <c r="Z130" s="118" t="s">
        <v>31</v>
      </c>
      <c r="AA130" s="81" t="str">
        <f t="shared" si="15"/>
        <v>AceA-phepyr</v>
      </c>
    </row>
    <row r="131" spans="1:27" x14ac:dyDescent="0.3">
      <c r="A131" s="15" t="s">
        <v>13</v>
      </c>
      <c r="B131" s="263" t="s">
        <v>78</v>
      </c>
      <c r="C131" s="118">
        <v>-2.2910222614331599</v>
      </c>
      <c r="D131" s="118">
        <v>-2.2576344361537899</v>
      </c>
      <c r="E131" s="118">
        <v>-2.5491675917127599</v>
      </c>
      <c r="F131" s="118">
        <v>-2.05720734631414</v>
      </c>
      <c r="G131" s="118">
        <v>-2.05720734631414</v>
      </c>
      <c r="H131" s="118">
        <f t="shared" si="17"/>
        <v>2.05720734631414</v>
      </c>
      <c r="I131" s="118" t="b">
        <f t="shared" si="18"/>
        <v>1</v>
      </c>
      <c r="J131" s="118" t="b">
        <f t="shared" si="19"/>
        <v>1</v>
      </c>
      <c r="K131" s="263" t="str">
        <f t="shared" si="20"/>
        <v>inhibitor</v>
      </c>
      <c r="L131" s="263" t="str">
        <f t="shared" si="21"/>
        <v>strong</v>
      </c>
      <c r="M131" s="263" t="str">
        <f t="shared" si="22"/>
        <v>novel</v>
      </c>
      <c r="N131" s="264">
        <v>0</v>
      </c>
      <c r="O131" s="118">
        <v>0</v>
      </c>
      <c r="P131" s="262">
        <f t="shared" si="16"/>
        <v>0</v>
      </c>
      <c r="Q131" s="262">
        <f t="shared" si="12"/>
        <v>0</v>
      </c>
      <c r="R131" s="262">
        <f t="shared" si="13"/>
        <v>0</v>
      </c>
      <c r="S131" s="118">
        <v>0</v>
      </c>
      <c r="T131" s="118">
        <v>0</v>
      </c>
      <c r="U131" s="118">
        <f t="shared" si="14"/>
        <v>0</v>
      </c>
      <c r="V131" s="118">
        <v>0</v>
      </c>
      <c r="W131" s="265">
        <v>0</v>
      </c>
      <c r="X131" s="118">
        <v>2</v>
      </c>
      <c r="Y131" s="118" t="s">
        <v>26</v>
      </c>
      <c r="Z131" s="118" t="s">
        <v>31</v>
      </c>
      <c r="AA131" s="81" t="str">
        <f t="shared" si="15"/>
        <v>AceA-pyr</v>
      </c>
    </row>
    <row r="132" spans="1:27" x14ac:dyDescent="0.3">
      <c r="A132" s="15" t="s">
        <v>13</v>
      </c>
      <c r="B132" s="263" t="s">
        <v>84</v>
      </c>
      <c r="C132" s="118">
        <v>-1.9566679043005899</v>
      </c>
      <c r="D132" s="118">
        <v>-1.95116247139612</v>
      </c>
      <c r="E132" s="118">
        <v>-2.0646338784185501</v>
      </c>
      <c r="F132" s="118">
        <v>-1.8443319882457001</v>
      </c>
      <c r="G132" s="118">
        <v>-1.8443319882457001</v>
      </c>
      <c r="H132" s="118">
        <f t="shared" si="17"/>
        <v>1.8443319882457001</v>
      </c>
      <c r="I132" s="118" t="b">
        <f t="shared" si="18"/>
        <v>1</v>
      </c>
      <c r="J132" s="118" t="b">
        <f t="shared" si="19"/>
        <v>1</v>
      </c>
      <c r="K132" s="263" t="str">
        <f t="shared" si="20"/>
        <v>inhibitor</v>
      </c>
      <c r="L132" s="118">
        <f t="shared" si="21"/>
        <v>0</v>
      </c>
      <c r="M132" s="263" t="str">
        <f t="shared" si="22"/>
        <v>known</v>
      </c>
      <c r="N132" s="264">
        <v>0</v>
      </c>
      <c r="O132" s="118">
        <v>0</v>
      </c>
      <c r="P132" s="262">
        <f t="shared" si="16"/>
        <v>1</v>
      </c>
      <c r="Q132" s="262">
        <f t="shared" si="12"/>
        <v>0</v>
      </c>
      <c r="R132" s="262">
        <f t="shared" si="13"/>
        <v>0</v>
      </c>
      <c r="S132" s="118">
        <v>-1</v>
      </c>
      <c r="T132" s="118">
        <v>-1</v>
      </c>
      <c r="U132" s="118">
        <f t="shared" si="14"/>
        <v>1</v>
      </c>
      <c r="V132" s="118">
        <v>-1</v>
      </c>
      <c r="W132" s="265">
        <v>0</v>
      </c>
      <c r="X132" s="118">
        <v>2</v>
      </c>
      <c r="Y132" s="118" t="s">
        <v>26</v>
      </c>
      <c r="Z132" s="118" t="s">
        <v>31</v>
      </c>
      <c r="AA132" s="81" t="str">
        <f t="shared" si="15"/>
        <v>AceA-pep</v>
      </c>
    </row>
    <row r="133" spans="1:27" x14ac:dyDescent="0.3">
      <c r="A133" s="15" t="s">
        <v>13</v>
      </c>
      <c r="B133" s="263" t="s">
        <v>167</v>
      </c>
      <c r="C133" s="118">
        <v>-1.95562800180265</v>
      </c>
      <c r="D133" s="118">
        <v>-1.9222407791473199</v>
      </c>
      <c r="E133" s="118">
        <v>-2.11333706999423</v>
      </c>
      <c r="F133" s="118">
        <v>-1.7881491528525699</v>
      </c>
      <c r="G133" s="118">
        <v>-1.7881491528525699</v>
      </c>
      <c r="H133" s="118">
        <f t="shared" si="17"/>
        <v>1.7881491528525699</v>
      </c>
      <c r="I133" s="118" t="b">
        <f t="shared" si="18"/>
        <v>1</v>
      </c>
      <c r="J133" s="118" t="b">
        <f t="shared" si="19"/>
        <v>1</v>
      </c>
      <c r="K133" s="263" t="str">
        <f t="shared" si="20"/>
        <v>inhibitor</v>
      </c>
      <c r="L133" s="118">
        <f t="shared" si="21"/>
        <v>0</v>
      </c>
      <c r="M133" s="263" t="str">
        <f t="shared" si="22"/>
        <v>known</v>
      </c>
      <c r="N133" s="264">
        <v>0</v>
      </c>
      <c r="O133" s="118">
        <v>0</v>
      </c>
      <c r="P133" s="262">
        <f t="shared" si="16"/>
        <v>1</v>
      </c>
      <c r="Q133" s="262">
        <f t="shared" si="12"/>
        <v>0</v>
      </c>
      <c r="R133" s="262">
        <f t="shared" si="13"/>
        <v>0</v>
      </c>
      <c r="S133" s="118">
        <v>-1</v>
      </c>
      <c r="T133" s="118">
        <v>-1</v>
      </c>
      <c r="U133" s="118">
        <f t="shared" si="14"/>
        <v>1</v>
      </c>
      <c r="V133" s="118">
        <v>0</v>
      </c>
      <c r="W133" s="265">
        <v>0</v>
      </c>
      <c r="X133" s="118">
        <v>2</v>
      </c>
      <c r="Y133" s="118" t="s">
        <v>26</v>
      </c>
      <c r="Z133" s="118" t="s">
        <v>31</v>
      </c>
      <c r="AA133" s="81" t="str">
        <f t="shared" si="15"/>
        <v>AceA-3pg</v>
      </c>
    </row>
    <row r="134" spans="1:27" x14ac:dyDescent="0.3">
      <c r="A134" s="267" t="s">
        <v>13</v>
      </c>
      <c r="B134" s="268" t="s">
        <v>257</v>
      </c>
      <c r="C134" s="118">
        <v>-1.8660132515172401</v>
      </c>
      <c r="D134" s="118">
        <v>-1.8124433510483799</v>
      </c>
      <c r="E134" s="118">
        <v>-2.1016009709485601</v>
      </c>
      <c r="F134" s="118">
        <v>-1.6394190105917299</v>
      </c>
      <c r="G134" s="118">
        <v>-1.6394190105917299</v>
      </c>
      <c r="H134" s="118">
        <f t="shared" si="17"/>
        <v>1.6394190105917299</v>
      </c>
      <c r="I134" s="118" t="b">
        <f t="shared" si="18"/>
        <v>1</v>
      </c>
      <c r="J134" s="118" t="b">
        <f t="shared" si="19"/>
        <v>1</v>
      </c>
      <c r="K134" s="263" t="str">
        <f t="shared" si="20"/>
        <v>inhibitor</v>
      </c>
      <c r="L134" s="118">
        <f t="shared" si="21"/>
        <v>0</v>
      </c>
      <c r="M134" s="263" t="str">
        <f t="shared" si="22"/>
        <v>novel</v>
      </c>
      <c r="N134" s="264">
        <v>0</v>
      </c>
      <c r="O134" s="118">
        <v>0</v>
      </c>
      <c r="P134" s="262">
        <f t="shared" si="16"/>
        <v>0</v>
      </c>
      <c r="Q134" s="262">
        <f t="shared" si="12"/>
        <v>0</v>
      </c>
      <c r="R134" s="262">
        <f t="shared" si="13"/>
        <v>0</v>
      </c>
      <c r="S134" s="118">
        <v>0</v>
      </c>
      <c r="T134" s="118">
        <v>0</v>
      </c>
      <c r="U134" s="118">
        <f t="shared" si="14"/>
        <v>0</v>
      </c>
      <c r="V134" s="118">
        <v>0</v>
      </c>
      <c r="W134" s="265">
        <v>0</v>
      </c>
      <c r="X134" s="118">
        <v>2</v>
      </c>
      <c r="Y134" s="118" t="s">
        <v>26</v>
      </c>
      <c r="Z134" s="118" t="s">
        <v>31</v>
      </c>
      <c r="AA134" s="81" t="str">
        <f t="shared" si="15"/>
        <v>AceA-ppgpp</v>
      </c>
    </row>
    <row r="135" spans="1:27" x14ac:dyDescent="0.3">
      <c r="A135" s="267" t="s">
        <v>13</v>
      </c>
      <c r="B135" s="268" t="s">
        <v>113</v>
      </c>
      <c r="C135" s="118">
        <v>-1.8140666950401501</v>
      </c>
      <c r="D135" s="118">
        <v>-1.9018285741737599</v>
      </c>
      <c r="E135" s="118">
        <v>-2.0077060117895398</v>
      </c>
      <c r="F135" s="118">
        <v>-1.56251102488595</v>
      </c>
      <c r="G135" s="118">
        <v>-1.56251102488595</v>
      </c>
      <c r="H135" s="118">
        <f t="shared" si="17"/>
        <v>1.56251102488595</v>
      </c>
      <c r="I135" s="118" t="b">
        <f t="shared" si="18"/>
        <v>1</v>
      </c>
      <c r="J135" s="118" t="b">
        <f t="shared" si="19"/>
        <v>1</v>
      </c>
      <c r="K135" s="263" t="str">
        <f t="shared" si="20"/>
        <v>inhibitor</v>
      </c>
      <c r="L135" s="118">
        <f t="shared" si="21"/>
        <v>0</v>
      </c>
      <c r="M135" s="263" t="str">
        <f t="shared" si="22"/>
        <v>novel</v>
      </c>
      <c r="N135" s="264">
        <v>0</v>
      </c>
      <c r="O135" s="118">
        <v>0</v>
      </c>
      <c r="P135" s="262">
        <f t="shared" si="16"/>
        <v>0</v>
      </c>
      <c r="Q135" s="262">
        <f t="shared" si="12"/>
        <v>0</v>
      </c>
      <c r="R135" s="262">
        <f t="shared" si="13"/>
        <v>0</v>
      </c>
      <c r="S135" s="118">
        <v>0</v>
      </c>
      <c r="T135" s="118">
        <v>0</v>
      </c>
      <c r="U135" s="118">
        <f t="shared" si="14"/>
        <v>0</v>
      </c>
      <c r="V135" s="118">
        <v>0</v>
      </c>
      <c r="W135" s="265">
        <v>0</v>
      </c>
      <c r="X135" s="118">
        <v>2</v>
      </c>
      <c r="Y135" s="118" t="s">
        <v>26</v>
      </c>
      <c r="Z135" s="118" t="s">
        <v>31</v>
      </c>
      <c r="AA135" s="81" t="str">
        <f t="shared" si="15"/>
        <v>AceA-gap</v>
      </c>
    </row>
    <row r="136" spans="1:27" x14ac:dyDescent="0.3">
      <c r="A136" s="267" t="s">
        <v>13</v>
      </c>
      <c r="B136" s="268" t="s">
        <v>239</v>
      </c>
      <c r="C136" s="118">
        <v>-1.5080131739643501</v>
      </c>
      <c r="D136" s="118">
        <v>-1.5159684389489201</v>
      </c>
      <c r="E136" s="118">
        <v>-1.5390520520619599</v>
      </c>
      <c r="F136" s="118">
        <v>-1.49324836244883</v>
      </c>
      <c r="G136" s="118">
        <v>-1.49324836244883</v>
      </c>
      <c r="H136" s="118">
        <f t="shared" si="17"/>
        <v>1.49324836244883</v>
      </c>
      <c r="I136" s="118" t="b">
        <f t="shared" si="18"/>
        <v>1</v>
      </c>
      <c r="J136" s="118" t="b">
        <f t="shared" si="19"/>
        <v>1</v>
      </c>
      <c r="K136" s="263" t="str">
        <f t="shared" si="20"/>
        <v>inhibitor</v>
      </c>
      <c r="L136" s="118">
        <f t="shared" si="21"/>
        <v>0</v>
      </c>
      <c r="M136" s="263" t="str">
        <f t="shared" si="22"/>
        <v>novel</v>
      </c>
      <c r="N136" s="264">
        <v>0</v>
      </c>
      <c r="O136" s="118">
        <v>0</v>
      </c>
      <c r="P136" s="262">
        <f t="shared" si="16"/>
        <v>0</v>
      </c>
      <c r="Q136" s="262">
        <f t="shared" si="12"/>
        <v>0</v>
      </c>
      <c r="R136" s="262">
        <f t="shared" si="13"/>
        <v>0</v>
      </c>
      <c r="S136" s="118">
        <v>0</v>
      </c>
      <c r="T136" s="118">
        <v>0</v>
      </c>
      <c r="U136" s="118">
        <f t="shared" si="14"/>
        <v>0</v>
      </c>
      <c r="V136" s="118">
        <v>0</v>
      </c>
      <c r="W136" s="265">
        <v>0</v>
      </c>
      <c r="X136" s="118">
        <v>2</v>
      </c>
      <c r="Y136" s="118" t="s">
        <v>26</v>
      </c>
      <c r="Z136" s="118" t="s">
        <v>31</v>
      </c>
      <c r="AA136" s="81" t="str">
        <f t="shared" si="15"/>
        <v>AceA-asp</v>
      </c>
    </row>
    <row r="137" spans="1:27" x14ac:dyDescent="0.3">
      <c r="A137" s="267" t="s">
        <v>13</v>
      </c>
      <c r="B137" s="268" t="s">
        <v>65</v>
      </c>
      <c r="C137" s="118">
        <v>-1.5514652309086501</v>
      </c>
      <c r="D137" s="118">
        <v>-1.5234459266581599</v>
      </c>
      <c r="E137" s="118">
        <v>-1.7201353719558601</v>
      </c>
      <c r="F137" s="118">
        <v>-1.4463215005275001</v>
      </c>
      <c r="G137" s="118">
        <v>-1.4463215005275001</v>
      </c>
      <c r="H137" s="118">
        <f t="shared" si="17"/>
        <v>1.4463215005275001</v>
      </c>
      <c r="I137" s="118" t="b">
        <f t="shared" si="18"/>
        <v>1</v>
      </c>
      <c r="J137" s="118" t="b">
        <f t="shared" si="19"/>
        <v>1</v>
      </c>
      <c r="K137" s="263" t="str">
        <f t="shared" si="20"/>
        <v>inhibitor</v>
      </c>
      <c r="L137" s="118">
        <f t="shared" si="21"/>
        <v>0</v>
      </c>
      <c r="M137" s="263" t="str">
        <f t="shared" si="22"/>
        <v>novel</v>
      </c>
      <c r="N137" s="264">
        <v>0</v>
      </c>
      <c r="O137" s="118">
        <v>0</v>
      </c>
      <c r="P137" s="262">
        <f t="shared" si="16"/>
        <v>0</v>
      </c>
      <c r="Q137" s="262">
        <f t="shared" si="12"/>
        <v>0</v>
      </c>
      <c r="R137" s="262">
        <f t="shared" si="13"/>
        <v>0</v>
      </c>
      <c r="S137" s="118">
        <v>0</v>
      </c>
      <c r="T137" s="118">
        <v>0</v>
      </c>
      <c r="U137" s="118">
        <f t="shared" si="14"/>
        <v>0</v>
      </c>
      <c r="V137" s="118">
        <v>0</v>
      </c>
      <c r="W137" s="265">
        <v>0</v>
      </c>
      <c r="X137" s="118">
        <v>2</v>
      </c>
      <c r="Y137" s="118" t="s">
        <v>26</v>
      </c>
      <c r="Z137" s="118" t="s">
        <v>31</v>
      </c>
      <c r="AA137" s="81" t="str">
        <f t="shared" si="15"/>
        <v>AceA-6pgc</v>
      </c>
    </row>
    <row r="138" spans="1:27" x14ac:dyDescent="0.3">
      <c r="A138" s="15" t="s">
        <v>13</v>
      </c>
      <c r="B138" s="263" t="s">
        <v>133</v>
      </c>
      <c r="C138" s="118">
        <v>-1.23778255121867</v>
      </c>
      <c r="D138" s="118">
        <v>-1.21660716789374</v>
      </c>
      <c r="E138" s="118">
        <v>-1.2615622442822501</v>
      </c>
      <c r="F138" s="118">
        <v>-1.20988130470542</v>
      </c>
      <c r="G138" s="118">
        <v>-1.20988130470542</v>
      </c>
      <c r="H138" s="118">
        <f t="shared" si="17"/>
        <v>1.20988130470542</v>
      </c>
      <c r="I138" s="118" t="b">
        <f t="shared" si="18"/>
        <v>1</v>
      </c>
      <c r="J138" s="118" t="b">
        <f t="shared" si="19"/>
        <v>1</v>
      </c>
      <c r="K138" s="263" t="str">
        <f t="shared" si="20"/>
        <v>inhibitor</v>
      </c>
      <c r="L138" s="118">
        <f t="shared" si="21"/>
        <v>0</v>
      </c>
      <c r="M138" s="263" t="str">
        <f t="shared" si="22"/>
        <v>known</v>
      </c>
      <c r="N138" s="264">
        <v>0</v>
      </c>
      <c r="O138" s="118">
        <v>0</v>
      </c>
      <c r="P138" s="262">
        <f t="shared" si="16"/>
        <v>1</v>
      </c>
      <c r="Q138" s="262">
        <f t="shared" si="12"/>
        <v>0</v>
      </c>
      <c r="R138" s="262">
        <f t="shared" si="13"/>
        <v>0</v>
      </c>
      <c r="S138" s="118">
        <v>-1</v>
      </c>
      <c r="T138" s="118">
        <v>-1</v>
      </c>
      <c r="U138" s="118">
        <f t="shared" si="14"/>
        <v>1</v>
      </c>
      <c r="V138" s="118">
        <v>0</v>
      </c>
      <c r="W138" s="265">
        <v>0</v>
      </c>
      <c r="X138" s="118">
        <v>2</v>
      </c>
      <c r="Y138" s="118" t="s">
        <v>26</v>
      </c>
      <c r="Z138" s="118" t="s">
        <v>31</v>
      </c>
      <c r="AA138" s="81" t="str">
        <f t="shared" si="15"/>
        <v>AceA-akg</v>
      </c>
    </row>
    <row r="139" spans="1:27" x14ac:dyDescent="0.3">
      <c r="A139" s="15" t="s">
        <v>13</v>
      </c>
      <c r="B139" s="263" t="s">
        <v>259</v>
      </c>
      <c r="C139" s="118">
        <v>-1.24697564122386</v>
      </c>
      <c r="D139" s="118">
        <v>-1.2374337974146099</v>
      </c>
      <c r="E139" s="118">
        <v>-1.36338194897707</v>
      </c>
      <c r="F139" s="118">
        <v>-1.1313053291887001</v>
      </c>
      <c r="G139" s="118">
        <v>-1.1313053291887001</v>
      </c>
      <c r="H139" s="118">
        <f t="shared" si="17"/>
        <v>1.1313053291887001</v>
      </c>
      <c r="I139" s="118" t="b">
        <f t="shared" si="18"/>
        <v>1</v>
      </c>
      <c r="J139" s="118" t="b">
        <f t="shared" si="19"/>
        <v>1</v>
      </c>
      <c r="K139" s="263" t="str">
        <f t="shared" si="20"/>
        <v>inhibitor</v>
      </c>
      <c r="L139" s="118">
        <f t="shared" si="21"/>
        <v>0</v>
      </c>
      <c r="M139" s="263" t="str">
        <f t="shared" si="22"/>
        <v>known</v>
      </c>
      <c r="N139" s="264">
        <v>0</v>
      </c>
      <c r="O139" s="118">
        <v>0</v>
      </c>
      <c r="P139" s="262">
        <f t="shared" si="16"/>
        <v>1</v>
      </c>
      <c r="Q139" s="262">
        <f t="shared" si="12"/>
        <v>1</v>
      </c>
      <c r="R139" s="262">
        <f t="shared" si="13"/>
        <v>0</v>
      </c>
      <c r="S139" s="118">
        <v>-1</v>
      </c>
      <c r="T139" s="118">
        <v>0</v>
      </c>
      <c r="U139" s="118">
        <f t="shared" si="14"/>
        <v>0</v>
      </c>
      <c r="V139" s="118">
        <v>0</v>
      </c>
      <c r="W139" s="265">
        <v>0</v>
      </c>
      <c r="X139" s="118">
        <v>2</v>
      </c>
      <c r="Y139" s="118" t="s">
        <v>26</v>
      </c>
      <c r="Z139" s="118" t="s">
        <v>31</v>
      </c>
      <c r="AA139" s="81" t="str">
        <f t="shared" si="15"/>
        <v>AceA-acon</v>
      </c>
    </row>
    <row r="140" spans="1:27" x14ac:dyDescent="0.3">
      <c r="A140" s="267" t="s">
        <v>7</v>
      </c>
      <c r="B140" s="268" t="s">
        <v>98</v>
      </c>
      <c r="C140" s="269"/>
      <c r="D140" s="269"/>
      <c r="E140" s="269"/>
      <c r="F140" s="269"/>
      <c r="G140" s="269"/>
      <c r="H140" s="269"/>
      <c r="I140" s="269"/>
      <c r="J140" s="269"/>
      <c r="K140" s="268"/>
      <c r="L140" s="269"/>
      <c r="M140" s="268"/>
      <c r="N140" s="268"/>
      <c r="O140" s="269" t="s">
        <v>650</v>
      </c>
      <c r="P140" s="269"/>
      <c r="Q140" s="269"/>
      <c r="R140" s="269"/>
      <c r="S140" s="269"/>
      <c r="T140" s="269"/>
      <c r="U140" s="269"/>
      <c r="V140" s="269">
        <v>-1</v>
      </c>
      <c r="W140" s="268"/>
      <c r="X140" s="269"/>
      <c r="Y140" s="269"/>
      <c r="Z140" s="269"/>
      <c r="AA140" s="81" t="str">
        <f t="shared" si="15"/>
        <v>PykF-accoa</v>
      </c>
    </row>
    <row r="141" spans="1:27" x14ac:dyDescent="0.3">
      <c r="A141" s="267" t="s">
        <v>15</v>
      </c>
      <c r="B141" s="268" t="s">
        <v>404</v>
      </c>
      <c r="C141" s="269"/>
      <c r="D141" s="269"/>
      <c r="E141" s="269"/>
      <c r="F141" s="269"/>
      <c r="G141" s="269"/>
      <c r="H141" s="269"/>
      <c r="I141" s="269"/>
      <c r="J141" s="269"/>
      <c r="K141" s="268"/>
      <c r="L141" s="269"/>
      <c r="M141" s="268"/>
      <c r="N141" s="268"/>
      <c r="O141" s="269" t="s">
        <v>650</v>
      </c>
      <c r="P141" s="269"/>
      <c r="Q141" s="269"/>
      <c r="R141" s="269"/>
      <c r="S141" s="269"/>
      <c r="T141" s="269"/>
      <c r="U141" s="269"/>
      <c r="V141" s="269">
        <v>-1</v>
      </c>
      <c r="W141" s="268"/>
      <c r="X141" s="269"/>
      <c r="Y141" s="269"/>
      <c r="Z141" s="269"/>
      <c r="AA141" t="str">
        <f t="shared" si="15"/>
        <v>PckA-oxa</v>
      </c>
    </row>
    <row r="142" spans="1:27" x14ac:dyDescent="0.3">
      <c r="A142" s="267" t="s">
        <v>134</v>
      </c>
      <c r="B142" s="268" t="s">
        <v>79</v>
      </c>
      <c r="C142" s="269"/>
      <c r="D142" s="269"/>
      <c r="E142" s="269"/>
      <c r="F142" s="269"/>
      <c r="G142" s="269"/>
      <c r="H142" s="269"/>
      <c r="I142" s="269"/>
      <c r="J142" s="269"/>
      <c r="K142" s="268"/>
      <c r="L142" s="269"/>
      <c r="M142" s="268"/>
      <c r="N142" s="268"/>
      <c r="O142" s="269" t="s">
        <v>650</v>
      </c>
      <c r="P142" s="269"/>
      <c r="Q142" s="269"/>
      <c r="R142" s="269"/>
      <c r="S142" s="269"/>
      <c r="T142" s="269"/>
      <c r="U142" s="269"/>
      <c r="V142" s="269">
        <v>-1</v>
      </c>
      <c r="W142" s="268"/>
      <c r="X142" s="269"/>
      <c r="Y142" s="269"/>
      <c r="Z142" s="269"/>
      <c r="AA142" t="str">
        <f t="shared" si="15"/>
        <v>MaeB-nadh</v>
      </c>
    </row>
    <row r="143" spans="1:27" x14ac:dyDescent="0.3">
      <c r="A143" s="267" t="s">
        <v>134</v>
      </c>
      <c r="B143" s="268" t="s">
        <v>405</v>
      </c>
      <c r="C143" s="269"/>
      <c r="D143" s="269"/>
      <c r="E143" s="269"/>
      <c r="F143" s="269"/>
      <c r="G143" s="269"/>
      <c r="H143" s="269"/>
      <c r="I143" s="269"/>
      <c r="J143" s="269"/>
      <c r="K143" s="268"/>
      <c r="L143" s="269"/>
      <c r="M143" s="268"/>
      <c r="N143" s="268"/>
      <c r="O143" s="269" t="s">
        <v>650</v>
      </c>
      <c r="P143" s="269"/>
      <c r="Q143" s="269"/>
      <c r="R143" s="269"/>
      <c r="S143" s="269"/>
      <c r="T143" s="269"/>
      <c r="U143" s="269"/>
      <c r="V143" s="269">
        <v>1</v>
      </c>
      <c r="W143" s="268"/>
      <c r="X143" s="269"/>
      <c r="Y143" s="269"/>
      <c r="Z143" s="269"/>
      <c r="AA143" t="str">
        <f t="shared" si="15"/>
        <v>MaeB-glu</v>
      </c>
    </row>
    <row r="144" spans="1:27" x14ac:dyDescent="0.3">
      <c r="A144" s="267" t="s">
        <v>134</v>
      </c>
      <c r="B144" s="268" t="s">
        <v>239</v>
      </c>
      <c r="C144" s="269"/>
      <c r="D144" s="269"/>
      <c r="E144" s="269"/>
      <c r="F144" s="269"/>
      <c r="G144" s="269"/>
      <c r="H144" s="269"/>
      <c r="I144" s="269"/>
      <c r="J144" s="269"/>
      <c r="K144" s="268"/>
      <c r="L144" s="269"/>
      <c r="M144" s="268"/>
      <c r="N144" s="268"/>
      <c r="O144" s="269" t="s">
        <v>650</v>
      </c>
      <c r="P144" s="269"/>
      <c r="Q144" s="269"/>
      <c r="R144" s="269"/>
      <c r="S144" s="269"/>
      <c r="T144" s="269"/>
      <c r="U144" s="269"/>
      <c r="V144" s="269">
        <v>1</v>
      </c>
      <c r="W144" s="268"/>
      <c r="X144" s="269"/>
      <c r="Y144" s="269"/>
      <c r="Z144" s="269"/>
      <c r="AA144" t="str">
        <f t="shared" si="15"/>
        <v>MaeB-asp</v>
      </c>
    </row>
    <row r="145" spans="1:27" x14ac:dyDescent="0.3">
      <c r="A145" s="15" t="s">
        <v>106</v>
      </c>
      <c r="B145" s="263" t="s">
        <v>117</v>
      </c>
      <c r="C145" s="118">
        <v>-1.5444572261387299</v>
      </c>
      <c r="D145" s="118">
        <v>-1.4997989717437099</v>
      </c>
      <c r="E145" s="118">
        <v>-1.85443698308308</v>
      </c>
      <c r="F145" s="118">
        <v>-1.1948942359710499</v>
      </c>
      <c r="G145" s="118">
        <v>-1.1948942359710499</v>
      </c>
      <c r="H145" s="118">
        <f>ABS(G145)</f>
        <v>1.1948942359710499</v>
      </c>
      <c r="I145" s="118" t="b">
        <f>H145&gt;1.131</f>
        <v>1</v>
      </c>
      <c r="J145" s="118" t="b">
        <f>H145&gt;(1.131/2)</f>
        <v>1</v>
      </c>
      <c r="K145" s="263" t="str">
        <f>IF(AND(C145&lt;0,I145=TRUE),"inhibitor",IF(AND(C145&gt;0,I145=TRUE),"activator",))</f>
        <v>inhibitor</v>
      </c>
      <c r="L145" s="263">
        <f>IF(AND(OR(K145="inhibitor",K145="activator"),H145&gt;2),"strong",)</f>
        <v>0</v>
      </c>
      <c r="M145" s="263" t="str">
        <f>IF(AND(OR(K145="inhibitor",K145="activator"),AND(S145=0,T145=0,V145=0)),"novel",IF(OR(K145="inhibitor",K145="activator"),"known",""))</f>
        <v>novel</v>
      </c>
      <c r="N145" s="263"/>
      <c r="O145" s="118">
        <v>0</v>
      </c>
      <c r="P145" s="262">
        <f>IF(OR(S145&lt;&gt;0,T145&lt;&gt;0,U145&lt;&gt;0),1,0)</f>
        <v>0</v>
      </c>
      <c r="Q145" s="262">
        <f>IF(AND(S145&lt;&gt;0,T145=0),1,0)</f>
        <v>0</v>
      </c>
      <c r="R145" s="262">
        <f>IF(AND(S145=0,T145&lt;&gt;0),1,0)</f>
        <v>0</v>
      </c>
      <c r="S145" s="118">
        <v>0</v>
      </c>
      <c r="T145" s="118">
        <v>0</v>
      </c>
      <c r="U145" s="118">
        <f>IF(AND(S145&lt;&gt;0,T145&lt;&gt;0),1,0)</f>
        <v>0</v>
      </c>
      <c r="V145" s="118">
        <v>0</v>
      </c>
      <c r="W145" s="265">
        <v>0</v>
      </c>
      <c r="X145" s="118">
        <v>3</v>
      </c>
      <c r="Y145" s="118" t="s">
        <v>19</v>
      </c>
      <c r="Z145" s="118" t="s">
        <v>30</v>
      </c>
      <c r="AA145" s="81" t="str">
        <f t="shared" si="15"/>
        <v>Acs-acp</v>
      </c>
    </row>
    <row r="146" spans="1:27" x14ac:dyDescent="0.3">
      <c r="A146" s="267" t="s">
        <v>13</v>
      </c>
      <c r="B146" s="268" t="s">
        <v>99</v>
      </c>
      <c r="C146" s="270"/>
      <c r="D146" s="270"/>
      <c r="E146" s="270"/>
      <c r="F146" s="270"/>
      <c r="G146" s="270"/>
      <c r="H146" s="270"/>
      <c r="I146" s="270"/>
      <c r="J146" s="270"/>
      <c r="K146" s="271"/>
      <c r="L146" s="270"/>
      <c r="M146" s="271"/>
      <c r="N146" s="271"/>
      <c r="O146" s="269" t="s">
        <v>650</v>
      </c>
      <c r="P146" s="270"/>
      <c r="Q146" s="270"/>
      <c r="R146" s="270"/>
      <c r="S146" s="270"/>
      <c r="T146" s="270"/>
      <c r="U146" s="270"/>
      <c r="V146" s="270">
        <v>-1</v>
      </c>
      <c r="W146" s="271"/>
      <c r="X146" s="270"/>
      <c r="Y146" s="270"/>
      <c r="Z146" s="270"/>
      <c r="AA146" s="81" t="str">
        <f t="shared" si="15"/>
        <v>AceA-glx</v>
      </c>
    </row>
    <row r="147" spans="1:27" x14ac:dyDescent="0.3">
      <c r="A147" s="267" t="s">
        <v>5</v>
      </c>
      <c r="B147" s="268" t="s">
        <v>404</v>
      </c>
      <c r="C147" s="9"/>
      <c r="D147" s="9"/>
      <c r="E147" s="9"/>
      <c r="F147" s="9"/>
      <c r="G147" s="9"/>
      <c r="H147" s="9"/>
      <c r="I147" s="9"/>
      <c r="J147" s="9"/>
      <c r="K147" s="9"/>
      <c r="L147" s="9"/>
      <c r="M147" s="9"/>
      <c r="N147" s="9"/>
      <c r="O147" s="269" t="s">
        <v>650</v>
      </c>
      <c r="P147" s="9"/>
      <c r="Q147" s="9"/>
      <c r="R147" s="9"/>
      <c r="S147" s="9"/>
      <c r="T147" s="9"/>
      <c r="U147" s="9"/>
      <c r="V147" s="9"/>
      <c r="W147" s="9"/>
      <c r="X147" s="9"/>
      <c r="Y147" s="9"/>
      <c r="Z147" s="9"/>
      <c r="AA147" t="str">
        <f t="shared" si="15"/>
        <v>AceB-oxa</v>
      </c>
    </row>
  </sheetData>
  <conditionalFormatting sqref="B25:B133">
    <cfRule type="cellIs" dxfId="47" priority="11" operator="equal">
      <formula>"glx"</formula>
    </cfRule>
  </conditionalFormatting>
  <conditionalFormatting sqref="B135:B147">
    <cfRule type="cellIs" dxfId="46" priority="38" operator="equal">
      <formula>"glx"</formula>
    </cfRule>
  </conditionalFormatting>
  <conditionalFormatting sqref="I25:J133">
    <cfRule type="cellIs" dxfId="45" priority="20" operator="equal">
      <formula>TRUE</formula>
    </cfRule>
  </conditionalFormatting>
  <conditionalFormatting sqref="I135:J146">
    <cfRule type="cellIs" dxfId="44" priority="45" operator="equal">
      <formula>TRUE</formula>
    </cfRule>
  </conditionalFormatting>
  <conditionalFormatting sqref="J25">
    <cfRule type="cellIs" dxfId="43" priority="27" operator="equal">
      <formula>TRUE</formula>
    </cfRule>
  </conditionalFormatting>
  <conditionalFormatting sqref="K25 N25">
    <cfRule type="cellIs" dxfId="42" priority="26" operator="equal">
      <formula>0</formula>
    </cfRule>
  </conditionalFormatting>
  <conditionalFormatting sqref="K25:K133">
    <cfRule type="cellIs" dxfId="41" priority="9" operator="equal">
      <formula>"activator"</formula>
    </cfRule>
    <cfRule type="cellIs" dxfId="40" priority="10" operator="equal">
      <formula>"inhibitor"</formula>
    </cfRule>
  </conditionalFormatting>
  <conditionalFormatting sqref="K135:K146">
    <cfRule type="cellIs" dxfId="39" priority="36" operator="equal">
      <formula>"activator"</formula>
    </cfRule>
    <cfRule type="cellIs" dxfId="38" priority="37" operator="equal">
      <formula>"inhibitor"</formula>
    </cfRule>
  </conditionalFormatting>
  <conditionalFormatting sqref="K25:M25">
    <cfRule type="cellIs" dxfId="37" priority="28" operator="equal">
      <formula>"activator"</formula>
    </cfRule>
    <cfRule type="cellIs" dxfId="36" priority="29" operator="equal">
      <formula>"inhibitor"</formula>
    </cfRule>
  </conditionalFormatting>
  <conditionalFormatting sqref="K26:N133">
    <cfRule type="cellIs" dxfId="35" priority="19" operator="equal">
      <formula>0</formula>
    </cfRule>
  </conditionalFormatting>
  <conditionalFormatting sqref="K135:N146">
    <cfRule type="cellIs" dxfId="34" priority="44" operator="equal">
      <formula>0</formula>
    </cfRule>
  </conditionalFormatting>
  <conditionalFormatting sqref="M25:M133">
    <cfRule type="cellIs" dxfId="33" priority="7" operator="equal">
      <formula>"known"</formula>
    </cfRule>
    <cfRule type="cellIs" dxfId="32" priority="8" operator="equal">
      <formula>"novel"</formula>
    </cfRule>
    <cfRule type="cellIs" dxfId="31" priority="17" operator="equal">
      <formula>"known"</formula>
    </cfRule>
    <cfRule type="cellIs" dxfId="30" priority="18" operator="equal">
      <formula>"novel"</formula>
    </cfRule>
  </conditionalFormatting>
  <conditionalFormatting sqref="M135:M146">
    <cfRule type="cellIs" dxfId="29" priority="34" operator="equal">
      <formula>"known"</formula>
    </cfRule>
    <cfRule type="cellIs" dxfId="28" priority="35" operator="equal">
      <formula>"novel"</formula>
    </cfRule>
    <cfRule type="cellIs" dxfId="27" priority="42" operator="equal">
      <formula>"known"</formula>
    </cfRule>
    <cfRule type="cellIs" dxfId="26" priority="43" operator="equal">
      <formula>"novel"</formula>
    </cfRule>
  </conditionalFormatting>
  <conditionalFormatting sqref="N25 N135:N146">
    <cfRule type="cellIs" dxfId="25" priority="30" operator="equal">
      <formula>0</formula>
    </cfRule>
  </conditionalFormatting>
  <conditionalFormatting sqref="N56">
    <cfRule type="cellIs" dxfId="24" priority="25" operator="equal">
      <formula>0</formula>
    </cfRule>
  </conditionalFormatting>
  <conditionalFormatting sqref="N113:N133">
    <cfRule type="cellIs" dxfId="23" priority="21" operator="equal">
      <formula>0</formula>
    </cfRule>
  </conditionalFormatting>
  <conditionalFormatting sqref="O25:O147">
    <cfRule type="cellIs" dxfId="22" priority="5" operator="equal">
      <formula>0</formula>
    </cfRule>
  </conditionalFormatting>
  <conditionalFormatting sqref="O134">
    <cfRule type="cellIs" dxfId="21" priority="3" operator="equal">
      <formula>1</formula>
    </cfRule>
    <cfRule type="cellIs" dxfId="20" priority="4" operator="equal">
      <formula>0.5</formula>
    </cfRule>
  </conditionalFormatting>
  <conditionalFormatting sqref="O147">
    <cfRule type="cellIs" dxfId="19" priority="1" operator="equal">
      <formula>1</formula>
    </cfRule>
    <cfRule type="cellIs" dxfId="18" priority="2" operator="equal">
      <formula>0.5</formula>
    </cfRule>
  </conditionalFormatting>
  <conditionalFormatting sqref="O25:R133">
    <cfRule type="cellIs" dxfId="17" priority="12" operator="equal">
      <formula>1</formula>
    </cfRule>
    <cfRule type="cellIs" dxfId="16" priority="13" operator="equal">
      <formula>0.5</formula>
    </cfRule>
  </conditionalFormatting>
  <conditionalFormatting sqref="O135:R146">
    <cfRule type="cellIs" dxfId="15" priority="39" operator="equal">
      <formula>1</formula>
    </cfRule>
    <cfRule type="cellIs" dxfId="14" priority="40" operator="equal">
      <formula>0.5</formula>
    </cfRule>
  </conditionalFormatting>
  <conditionalFormatting sqref="P26:R133">
    <cfRule type="cellIs" dxfId="13" priority="6" operator="equal">
      <formula>1</formula>
    </cfRule>
  </conditionalFormatting>
  <conditionalFormatting sqref="P135:R146">
    <cfRule type="cellIs" dxfId="12" priority="33" operator="equal">
      <formula>1</formula>
    </cfRule>
  </conditionalFormatting>
  <conditionalFormatting sqref="S26:T133">
    <cfRule type="cellIs" dxfId="11" priority="22" operator="equal">
      <formula>-1</formula>
    </cfRule>
    <cfRule type="cellIs" dxfId="10" priority="23" operator="equal">
      <formula>1</formula>
    </cfRule>
  </conditionalFormatting>
  <conditionalFormatting sqref="S135:T146 V135:V146">
    <cfRule type="cellIs" dxfId="9" priority="46" operator="equal">
      <formula>-1</formula>
    </cfRule>
    <cfRule type="cellIs" dxfId="8" priority="47" operator="equal">
      <formula>1</formula>
    </cfRule>
  </conditionalFormatting>
  <conditionalFormatting sqref="S25:V25">
    <cfRule type="cellIs" dxfId="7" priority="31" operator="equal">
      <formula>-1</formula>
    </cfRule>
    <cfRule type="cellIs" dxfId="6" priority="32" operator="equal">
      <formula>1</formula>
    </cfRule>
  </conditionalFormatting>
  <conditionalFormatting sqref="U26:U133">
    <cfRule type="cellIs" dxfId="5" priority="16" operator="equal">
      <formula>1</formula>
    </cfRule>
  </conditionalFormatting>
  <conditionalFormatting sqref="U135:U146">
    <cfRule type="cellIs" dxfId="4" priority="41" operator="equal">
      <formula>1</formula>
    </cfRule>
  </conditionalFormatting>
  <conditionalFormatting sqref="V26:V133">
    <cfRule type="cellIs" dxfId="3" priority="14" operator="equal">
      <formula>-1</formula>
    </cfRule>
    <cfRule type="cellIs" dxfId="2" priority="15" operator="equal">
      <formula>1</formula>
    </cfRule>
  </conditionalFormatting>
  <conditionalFormatting sqref="W25:W133">
    <cfRule type="cellIs" dxfId="1" priority="24" operator="equal">
      <formula>1</formula>
    </cfRule>
  </conditionalFormatting>
  <conditionalFormatting sqref="W135:W146">
    <cfRule type="cellIs" dxfId="0" priority="48" operator="equal">
      <formula>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FAF3-4DEE-4BC6-B116-E400D170F5FC}">
  <dimension ref="A1:C39"/>
  <sheetViews>
    <sheetView workbookViewId="0"/>
  </sheetViews>
  <sheetFormatPr defaultRowHeight="14.4" x14ac:dyDescent="0.3"/>
  <sheetData>
    <row r="1" spans="1:3" x14ac:dyDescent="0.3">
      <c r="A1" s="6" t="s">
        <v>593</v>
      </c>
      <c r="B1" s="6" t="s">
        <v>33</v>
      </c>
      <c r="C1" s="6" t="s">
        <v>594</v>
      </c>
    </row>
    <row r="2" spans="1:3" x14ac:dyDescent="0.3">
      <c r="A2" s="9" t="s">
        <v>595</v>
      </c>
      <c r="B2" t="s">
        <v>13</v>
      </c>
      <c r="C2" s="211">
        <v>14</v>
      </c>
    </row>
    <row r="3" spans="1:3" x14ac:dyDescent="0.3">
      <c r="A3" s="9" t="s">
        <v>595</v>
      </c>
      <c r="B3" t="s">
        <v>58</v>
      </c>
      <c r="C3">
        <v>3</v>
      </c>
    </row>
    <row r="4" spans="1:3" x14ac:dyDescent="0.3">
      <c r="A4" s="9" t="s">
        <v>595</v>
      </c>
      <c r="B4" t="s">
        <v>15</v>
      </c>
      <c r="C4">
        <v>3</v>
      </c>
    </row>
    <row r="5" spans="1:3" x14ac:dyDescent="0.3">
      <c r="A5" s="9" t="s">
        <v>595</v>
      </c>
      <c r="B5" t="s">
        <v>6</v>
      </c>
      <c r="C5">
        <v>3</v>
      </c>
    </row>
    <row r="6" spans="1:3" x14ac:dyDescent="0.3">
      <c r="A6" s="9" t="s">
        <v>595</v>
      </c>
      <c r="B6" t="s">
        <v>130</v>
      </c>
      <c r="C6">
        <v>0</v>
      </c>
    </row>
    <row r="7" spans="1:3" x14ac:dyDescent="0.3">
      <c r="A7" s="9" t="s">
        <v>595</v>
      </c>
      <c r="B7" t="s">
        <v>148</v>
      </c>
      <c r="C7">
        <v>2</v>
      </c>
    </row>
    <row r="8" spans="1:3" x14ac:dyDescent="0.3">
      <c r="A8" s="9" t="s">
        <v>595</v>
      </c>
      <c r="B8" t="s">
        <v>596</v>
      </c>
      <c r="C8">
        <v>2</v>
      </c>
    </row>
    <row r="9" spans="1:3" x14ac:dyDescent="0.3">
      <c r="A9" s="9" t="s">
        <v>595</v>
      </c>
      <c r="B9" t="s">
        <v>3</v>
      </c>
      <c r="C9">
        <v>1</v>
      </c>
    </row>
    <row r="10" spans="1:3" x14ac:dyDescent="0.3">
      <c r="A10" s="210" t="s">
        <v>597</v>
      </c>
      <c r="B10" t="s">
        <v>5</v>
      </c>
      <c r="C10">
        <v>1</v>
      </c>
    </row>
    <row r="11" spans="1:3" x14ac:dyDescent="0.3">
      <c r="A11" s="210" t="s">
        <v>597</v>
      </c>
      <c r="B11" t="s">
        <v>8</v>
      </c>
      <c r="C11">
        <v>0</v>
      </c>
    </row>
    <row r="12" spans="1:3" x14ac:dyDescent="0.3">
      <c r="A12" s="210" t="s">
        <v>597</v>
      </c>
      <c r="B12" t="s">
        <v>10</v>
      </c>
      <c r="C12">
        <v>1</v>
      </c>
    </row>
    <row r="13" spans="1:3" x14ac:dyDescent="0.3">
      <c r="A13" s="210" t="s">
        <v>597</v>
      </c>
      <c r="B13" t="s">
        <v>598</v>
      </c>
      <c r="C13">
        <v>6</v>
      </c>
    </row>
    <row r="14" spans="1:3" x14ac:dyDescent="0.3">
      <c r="A14" s="210" t="s">
        <v>597</v>
      </c>
      <c r="B14" t="s">
        <v>599</v>
      </c>
      <c r="C14">
        <v>0</v>
      </c>
    </row>
    <row r="15" spans="1:3" x14ac:dyDescent="0.3">
      <c r="A15" s="210" t="s">
        <v>597</v>
      </c>
      <c r="B15" t="s">
        <v>600</v>
      </c>
      <c r="C15">
        <v>1</v>
      </c>
    </row>
    <row r="16" spans="1:3" x14ac:dyDescent="0.3">
      <c r="A16" s="210" t="s">
        <v>597</v>
      </c>
      <c r="B16" t="s">
        <v>601</v>
      </c>
      <c r="C16">
        <v>0</v>
      </c>
    </row>
    <row r="17" spans="1:3" x14ac:dyDescent="0.3">
      <c r="A17" s="210" t="s">
        <v>597</v>
      </c>
      <c r="B17" t="s">
        <v>602</v>
      </c>
      <c r="C17">
        <v>2</v>
      </c>
    </row>
    <row r="18" spans="1:3" x14ac:dyDescent="0.3">
      <c r="A18" s="210" t="s">
        <v>597</v>
      </c>
      <c r="B18" t="s">
        <v>603</v>
      </c>
      <c r="C18">
        <v>0</v>
      </c>
    </row>
    <row r="19" spans="1:3" x14ac:dyDescent="0.3">
      <c r="A19" s="210" t="s">
        <v>597</v>
      </c>
      <c r="B19" t="s">
        <v>604</v>
      </c>
      <c r="C19">
        <v>1</v>
      </c>
    </row>
    <row r="20" spans="1:3" x14ac:dyDescent="0.3">
      <c r="A20" s="210" t="s">
        <v>597</v>
      </c>
      <c r="B20" t="s">
        <v>605</v>
      </c>
      <c r="C20">
        <v>0</v>
      </c>
    </row>
    <row r="21" spans="1:3" x14ac:dyDescent="0.3">
      <c r="A21" s="210" t="s">
        <v>597</v>
      </c>
      <c r="B21" t="s">
        <v>606</v>
      </c>
      <c r="C21">
        <v>0</v>
      </c>
    </row>
    <row r="22" spans="1:3" x14ac:dyDescent="0.3">
      <c r="A22" s="210" t="s">
        <v>597</v>
      </c>
      <c r="B22" t="s">
        <v>607</v>
      </c>
      <c r="C22">
        <v>0</v>
      </c>
    </row>
    <row r="23" spans="1:3" x14ac:dyDescent="0.3">
      <c r="A23" s="210" t="s">
        <v>597</v>
      </c>
      <c r="B23" t="s">
        <v>608</v>
      </c>
      <c r="C23">
        <v>1</v>
      </c>
    </row>
    <row r="24" spans="1:3" x14ac:dyDescent="0.3">
      <c r="A24" s="210" t="s">
        <v>597</v>
      </c>
      <c r="B24" t="s">
        <v>609</v>
      </c>
      <c r="C24">
        <v>0</v>
      </c>
    </row>
    <row r="25" spans="1:3" x14ac:dyDescent="0.3">
      <c r="A25" s="210" t="s">
        <v>597</v>
      </c>
      <c r="B25" t="s">
        <v>610</v>
      </c>
      <c r="C25">
        <v>0</v>
      </c>
    </row>
    <row r="26" spans="1:3" x14ac:dyDescent="0.3">
      <c r="A26" s="210" t="s">
        <v>597</v>
      </c>
      <c r="B26" t="s">
        <v>611</v>
      </c>
      <c r="C26">
        <v>3</v>
      </c>
    </row>
    <row r="27" spans="1:3" x14ac:dyDescent="0.3">
      <c r="A27" s="210" t="s">
        <v>597</v>
      </c>
      <c r="B27" t="s">
        <v>612</v>
      </c>
      <c r="C27">
        <v>0</v>
      </c>
    </row>
    <row r="28" spans="1:3" x14ac:dyDescent="0.3">
      <c r="A28" s="210" t="s">
        <v>597</v>
      </c>
      <c r="B28" t="s">
        <v>613</v>
      </c>
      <c r="C28">
        <v>1</v>
      </c>
    </row>
    <row r="29" spans="1:3" x14ac:dyDescent="0.3">
      <c r="A29" s="210" t="s">
        <v>597</v>
      </c>
      <c r="B29" t="s">
        <v>614</v>
      </c>
      <c r="C29">
        <v>4</v>
      </c>
    </row>
    <row r="30" spans="1:3" x14ac:dyDescent="0.3">
      <c r="A30" s="210" t="s">
        <v>597</v>
      </c>
      <c r="B30" t="s">
        <v>615</v>
      </c>
      <c r="C30">
        <v>0</v>
      </c>
    </row>
    <row r="31" spans="1:3" x14ac:dyDescent="0.3">
      <c r="A31" s="3" t="s">
        <v>616</v>
      </c>
      <c r="B31" t="s">
        <v>16</v>
      </c>
      <c r="C31">
        <v>19</v>
      </c>
    </row>
    <row r="32" spans="1:3" x14ac:dyDescent="0.3">
      <c r="A32" s="3" t="s">
        <v>616</v>
      </c>
      <c r="B32" t="s">
        <v>14</v>
      </c>
      <c r="C32">
        <v>11</v>
      </c>
    </row>
    <row r="33" spans="1:3" x14ac:dyDescent="0.3">
      <c r="A33" s="3" t="s">
        <v>616</v>
      </c>
      <c r="B33" t="s">
        <v>617</v>
      </c>
      <c r="C33">
        <v>11</v>
      </c>
    </row>
    <row r="34" spans="1:3" x14ac:dyDescent="0.3">
      <c r="A34" s="3" t="s">
        <v>616</v>
      </c>
      <c r="B34" t="s">
        <v>618</v>
      </c>
      <c r="C34">
        <v>6</v>
      </c>
    </row>
    <row r="35" spans="1:3" x14ac:dyDescent="0.3">
      <c r="A35" t="s">
        <v>619</v>
      </c>
      <c r="B35" t="s">
        <v>620</v>
      </c>
      <c r="C35">
        <v>18</v>
      </c>
    </row>
    <row r="36" spans="1:3" x14ac:dyDescent="0.3">
      <c r="A36" t="s">
        <v>619</v>
      </c>
      <c r="B36" t="s">
        <v>92</v>
      </c>
      <c r="C36">
        <v>10</v>
      </c>
    </row>
    <row r="37" spans="1:3" x14ac:dyDescent="0.3">
      <c r="A37" t="s">
        <v>619</v>
      </c>
      <c r="B37" t="s">
        <v>114</v>
      </c>
      <c r="C37">
        <v>10</v>
      </c>
    </row>
    <row r="38" spans="1:3" x14ac:dyDescent="0.3">
      <c r="A38" t="s">
        <v>619</v>
      </c>
      <c r="B38" t="s">
        <v>106</v>
      </c>
      <c r="C38">
        <v>7</v>
      </c>
    </row>
    <row r="39" spans="1:3" x14ac:dyDescent="0.3">
      <c r="A39" t="s">
        <v>619</v>
      </c>
      <c r="B39" t="s">
        <v>12</v>
      </c>
      <c r="C39">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EADD-EBDB-4A40-B773-149E847954DE}">
  <dimension ref="A1:J113"/>
  <sheetViews>
    <sheetView workbookViewId="0"/>
  </sheetViews>
  <sheetFormatPr defaultRowHeight="14.4" x14ac:dyDescent="0.3"/>
  <cols>
    <col min="10" max="10" width="11.88671875" customWidth="1"/>
  </cols>
  <sheetData>
    <row r="1" spans="1:10" x14ac:dyDescent="0.3">
      <c r="A1" s="25" t="s">
        <v>151</v>
      </c>
      <c r="B1" s="25" t="s">
        <v>152</v>
      </c>
      <c r="C1" s="25" t="s">
        <v>153</v>
      </c>
      <c r="D1" s="25" t="s">
        <v>154</v>
      </c>
      <c r="E1" s="26" t="s">
        <v>43</v>
      </c>
      <c r="F1" s="26" t="s">
        <v>41</v>
      </c>
      <c r="G1" s="26" t="s">
        <v>42</v>
      </c>
      <c r="H1" s="26" t="s">
        <v>44</v>
      </c>
      <c r="I1" s="26" t="s">
        <v>40</v>
      </c>
      <c r="J1" s="26" t="s">
        <v>155</v>
      </c>
    </row>
    <row r="2" spans="1:10" x14ac:dyDescent="0.3">
      <c r="A2" s="27">
        <v>1</v>
      </c>
      <c r="B2" s="27">
        <v>1</v>
      </c>
      <c r="C2" s="28" t="s">
        <v>156</v>
      </c>
      <c r="D2" s="5" t="s">
        <v>157</v>
      </c>
      <c r="E2" s="4">
        <v>2</v>
      </c>
      <c r="J2" s="4">
        <v>2</v>
      </c>
    </row>
    <row r="3" spans="1:10" x14ac:dyDescent="0.3">
      <c r="A3" s="27">
        <v>1</v>
      </c>
      <c r="B3" s="27">
        <v>2</v>
      </c>
      <c r="C3" s="29" t="s">
        <v>158</v>
      </c>
      <c r="D3" s="5" t="s">
        <v>126</v>
      </c>
      <c r="E3" s="4">
        <v>2</v>
      </c>
      <c r="J3" s="4">
        <v>2</v>
      </c>
    </row>
    <row r="4" spans="1:10" x14ac:dyDescent="0.3">
      <c r="A4" s="27">
        <v>1</v>
      </c>
      <c r="B4" s="27">
        <v>3</v>
      </c>
      <c r="C4" s="29" t="s">
        <v>159</v>
      </c>
      <c r="D4" s="5" t="s">
        <v>127</v>
      </c>
      <c r="E4" s="30">
        <v>3</v>
      </c>
      <c r="J4" s="4">
        <v>3</v>
      </c>
    </row>
    <row r="5" spans="1:10" x14ac:dyDescent="0.3">
      <c r="A5" s="27">
        <v>1</v>
      </c>
      <c r="B5" s="27">
        <v>4</v>
      </c>
      <c r="C5" s="29" t="s">
        <v>160</v>
      </c>
      <c r="D5" s="5" t="s">
        <v>161</v>
      </c>
      <c r="E5" s="4"/>
      <c r="H5" s="27" t="s">
        <v>44</v>
      </c>
      <c r="J5" s="4"/>
    </row>
    <row r="6" spans="1:10" x14ac:dyDescent="0.3">
      <c r="A6" s="27">
        <v>1</v>
      </c>
      <c r="B6" s="27">
        <v>5</v>
      </c>
      <c r="C6" s="31" t="s">
        <v>162</v>
      </c>
      <c r="D6" s="32" t="s">
        <v>163</v>
      </c>
      <c r="E6" s="4">
        <v>2</v>
      </c>
      <c r="J6" s="4">
        <v>2</v>
      </c>
    </row>
    <row r="7" spans="1:10" x14ac:dyDescent="0.3">
      <c r="A7" s="27">
        <v>1</v>
      </c>
      <c r="B7" s="27">
        <v>6</v>
      </c>
      <c r="C7" s="29" t="s">
        <v>164</v>
      </c>
      <c r="D7" s="5" t="s">
        <v>165</v>
      </c>
      <c r="E7" s="27" t="s">
        <v>43</v>
      </c>
      <c r="J7" s="4">
        <v>5</v>
      </c>
    </row>
    <row r="8" spans="1:10" x14ac:dyDescent="0.3">
      <c r="A8" s="27">
        <v>1</v>
      </c>
      <c r="B8" s="27">
        <v>7</v>
      </c>
      <c r="C8" s="29" t="s">
        <v>166</v>
      </c>
      <c r="D8" s="5" t="s">
        <v>167</v>
      </c>
      <c r="E8" s="4">
        <v>2</v>
      </c>
      <c r="J8" s="4">
        <v>2</v>
      </c>
    </row>
    <row r="9" spans="1:10" x14ac:dyDescent="0.3">
      <c r="A9" s="27">
        <v>1</v>
      </c>
      <c r="B9" s="27">
        <v>8</v>
      </c>
      <c r="C9" s="29" t="s">
        <v>168</v>
      </c>
      <c r="D9" s="5" t="s">
        <v>105</v>
      </c>
      <c r="E9" s="4">
        <v>1</v>
      </c>
      <c r="J9" s="4">
        <v>1</v>
      </c>
    </row>
    <row r="10" spans="1:10" x14ac:dyDescent="0.3">
      <c r="A10" s="27">
        <v>1</v>
      </c>
      <c r="B10" s="27">
        <v>9</v>
      </c>
      <c r="C10" s="29" t="s">
        <v>169</v>
      </c>
      <c r="D10" s="5" t="s">
        <v>84</v>
      </c>
      <c r="E10" s="4">
        <v>1</v>
      </c>
      <c r="J10" s="4">
        <v>1</v>
      </c>
    </row>
    <row r="11" spans="1:10" x14ac:dyDescent="0.3">
      <c r="A11" s="27">
        <v>1</v>
      </c>
      <c r="B11" s="27">
        <v>10</v>
      </c>
      <c r="C11" s="29" t="s">
        <v>170</v>
      </c>
      <c r="D11" s="5" t="s">
        <v>78</v>
      </c>
      <c r="E11" s="4">
        <v>1</v>
      </c>
      <c r="J11" s="4">
        <v>1</v>
      </c>
    </row>
    <row r="12" spans="1:10" x14ac:dyDescent="0.3">
      <c r="A12" s="27">
        <v>1</v>
      </c>
      <c r="B12" s="27">
        <v>11</v>
      </c>
      <c r="C12" s="29" t="s">
        <v>171</v>
      </c>
      <c r="D12" s="5" t="s">
        <v>65</v>
      </c>
      <c r="E12" s="30">
        <v>3</v>
      </c>
      <c r="J12" s="4">
        <v>3</v>
      </c>
    </row>
    <row r="13" spans="1:10" x14ac:dyDescent="0.3">
      <c r="A13" s="33">
        <v>1</v>
      </c>
      <c r="B13" s="33">
        <v>12</v>
      </c>
      <c r="C13" s="11" t="s">
        <v>172</v>
      </c>
      <c r="D13" s="33" t="s">
        <v>172</v>
      </c>
      <c r="E13" s="4"/>
      <c r="J13" s="4"/>
    </row>
    <row r="14" spans="1:10" x14ac:dyDescent="0.3">
      <c r="A14" s="34">
        <v>2</v>
      </c>
      <c r="B14" s="34">
        <v>1</v>
      </c>
      <c r="C14" s="29" t="s">
        <v>173</v>
      </c>
      <c r="D14" s="5" t="s">
        <v>67</v>
      </c>
      <c r="E14" s="4">
        <v>2</v>
      </c>
      <c r="J14" s="4">
        <v>2</v>
      </c>
    </row>
    <row r="15" spans="1:10" x14ac:dyDescent="0.3">
      <c r="A15" s="34">
        <v>2</v>
      </c>
      <c r="B15" s="34">
        <v>2</v>
      </c>
      <c r="C15" s="29" t="s">
        <v>174</v>
      </c>
      <c r="D15" s="5" t="s">
        <v>175</v>
      </c>
      <c r="E15" s="4">
        <v>2</v>
      </c>
      <c r="J15" s="4">
        <v>2</v>
      </c>
    </row>
    <row r="16" spans="1:10" x14ac:dyDescent="0.3">
      <c r="A16" s="34">
        <v>2</v>
      </c>
      <c r="B16" s="34">
        <v>3</v>
      </c>
      <c r="C16" s="29" t="s">
        <v>176</v>
      </c>
      <c r="D16" s="5" t="s">
        <v>177</v>
      </c>
      <c r="E16" s="4">
        <v>1</v>
      </c>
      <c r="J16" s="4">
        <v>1</v>
      </c>
    </row>
    <row r="17" spans="1:10" x14ac:dyDescent="0.3">
      <c r="A17" s="34">
        <v>2</v>
      </c>
      <c r="B17" s="34">
        <v>4</v>
      </c>
      <c r="C17" s="29" t="s">
        <v>178</v>
      </c>
      <c r="D17" s="5" t="s">
        <v>91</v>
      </c>
      <c r="E17" s="4"/>
      <c r="F17" s="27" t="s">
        <v>41</v>
      </c>
      <c r="J17" s="4"/>
    </row>
    <row r="18" spans="1:10" x14ac:dyDescent="0.3">
      <c r="A18" s="34">
        <v>2</v>
      </c>
      <c r="B18" s="34">
        <v>5</v>
      </c>
      <c r="C18" s="29" t="s">
        <v>179</v>
      </c>
      <c r="D18" s="5" t="s">
        <v>117</v>
      </c>
      <c r="E18" s="4"/>
      <c r="F18" s="27" t="s">
        <v>41</v>
      </c>
      <c r="G18" s="27" t="s">
        <v>42</v>
      </c>
      <c r="J18" s="4"/>
    </row>
    <row r="19" spans="1:10" x14ac:dyDescent="0.3">
      <c r="A19" s="34">
        <v>2</v>
      </c>
      <c r="B19" s="34">
        <v>6</v>
      </c>
      <c r="C19" s="29" t="s">
        <v>180</v>
      </c>
      <c r="D19" s="5" t="s">
        <v>100</v>
      </c>
      <c r="E19" s="4">
        <v>1</v>
      </c>
      <c r="J19" s="4">
        <v>1</v>
      </c>
    </row>
    <row r="20" spans="1:10" x14ac:dyDescent="0.3">
      <c r="A20" s="34">
        <v>2</v>
      </c>
      <c r="B20" s="34">
        <v>7</v>
      </c>
      <c r="C20" s="29" t="s">
        <v>181</v>
      </c>
      <c r="D20" s="5" t="s">
        <v>182</v>
      </c>
      <c r="E20" s="30">
        <v>3</v>
      </c>
      <c r="J20" s="4">
        <v>3</v>
      </c>
    </row>
    <row r="21" spans="1:10" x14ac:dyDescent="0.3">
      <c r="A21" s="34">
        <v>2</v>
      </c>
      <c r="B21" s="34">
        <v>8</v>
      </c>
      <c r="C21" s="29" t="s">
        <v>183</v>
      </c>
      <c r="D21" s="5" t="s">
        <v>102</v>
      </c>
      <c r="E21" s="4"/>
      <c r="G21" s="27" t="s">
        <v>42</v>
      </c>
      <c r="J21" s="4"/>
    </row>
    <row r="22" spans="1:10" x14ac:dyDescent="0.3">
      <c r="A22" s="34">
        <v>2</v>
      </c>
      <c r="B22" s="34">
        <v>9</v>
      </c>
      <c r="C22" s="29" t="s">
        <v>184</v>
      </c>
      <c r="D22" s="5" t="s">
        <v>133</v>
      </c>
      <c r="E22" s="4">
        <v>2</v>
      </c>
      <c r="J22" s="4">
        <v>2</v>
      </c>
    </row>
    <row r="23" spans="1:10" x14ac:dyDescent="0.3">
      <c r="A23" s="34">
        <v>2</v>
      </c>
      <c r="B23" s="34">
        <v>10</v>
      </c>
      <c r="C23" s="29" t="s">
        <v>185</v>
      </c>
      <c r="D23" s="5" t="s">
        <v>123</v>
      </c>
      <c r="E23" s="4">
        <v>1</v>
      </c>
      <c r="J23" s="4">
        <v>1</v>
      </c>
    </row>
    <row r="24" spans="1:10" x14ac:dyDescent="0.3">
      <c r="A24" s="34">
        <v>2</v>
      </c>
      <c r="B24" s="34">
        <v>11</v>
      </c>
      <c r="C24" s="29" t="s">
        <v>186</v>
      </c>
      <c r="D24" s="5" t="s">
        <v>187</v>
      </c>
      <c r="E24" s="4">
        <v>1</v>
      </c>
      <c r="J24" s="4">
        <v>1</v>
      </c>
    </row>
    <row r="25" spans="1:10" x14ac:dyDescent="0.3">
      <c r="A25" s="33">
        <v>2</v>
      </c>
      <c r="B25" s="33">
        <v>12</v>
      </c>
      <c r="C25" s="11" t="s">
        <v>188</v>
      </c>
      <c r="D25" s="33" t="s">
        <v>188</v>
      </c>
      <c r="E25" s="4"/>
      <c r="J25" s="4"/>
    </row>
    <row r="26" spans="1:10" x14ac:dyDescent="0.3">
      <c r="A26" s="27">
        <v>3</v>
      </c>
      <c r="B26" s="27">
        <v>1</v>
      </c>
      <c r="C26" s="29" t="s">
        <v>189</v>
      </c>
      <c r="D26" s="5" t="s">
        <v>76</v>
      </c>
      <c r="E26" s="4">
        <v>1</v>
      </c>
      <c r="J26" s="4">
        <v>1</v>
      </c>
    </row>
    <row r="27" spans="1:10" x14ac:dyDescent="0.3">
      <c r="A27" s="27">
        <v>3</v>
      </c>
      <c r="B27" s="27">
        <v>2</v>
      </c>
      <c r="C27" s="29" t="s">
        <v>190</v>
      </c>
      <c r="D27" s="5" t="s">
        <v>94</v>
      </c>
      <c r="E27" s="4"/>
      <c r="J27" s="4"/>
    </row>
    <row r="28" spans="1:10" x14ac:dyDescent="0.3">
      <c r="A28" s="27">
        <v>3</v>
      </c>
      <c r="B28" s="27">
        <v>3</v>
      </c>
      <c r="C28" s="29" t="s">
        <v>191</v>
      </c>
      <c r="D28" s="5" t="s">
        <v>99</v>
      </c>
      <c r="E28" s="4">
        <v>1</v>
      </c>
      <c r="J28" s="4">
        <v>1</v>
      </c>
    </row>
    <row r="29" spans="1:10" x14ac:dyDescent="0.3">
      <c r="A29" s="27">
        <v>3</v>
      </c>
      <c r="B29" s="27">
        <v>4</v>
      </c>
      <c r="C29" s="35" t="s">
        <v>192</v>
      </c>
      <c r="D29" s="1" t="s">
        <v>77</v>
      </c>
      <c r="E29" s="4"/>
      <c r="J29" s="4"/>
    </row>
    <row r="30" spans="1:10" x14ac:dyDescent="0.3">
      <c r="A30" s="27">
        <v>3</v>
      </c>
      <c r="B30" s="27">
        <v>5</v>
      </c>
      <c r="C30" s="35" t="s">
        <v>193</v>
      </c>
      <c r="D30" s="1" t="s">
        <v>66</v>
      </c>
      <c r="E30" s="4"/>
      <c r="J30" s="4"/>
    </row>
    <row r="31" spans="1:10" x14ac:dyDescent="0.3">
      <c r="A31" s="27">
        <v>3</v>
      </c>
      <c r="B31" s="27">
        <v>6</v>
      </c>
      <c r="C31" s="36" t="s">
        <v>109</v>
      </c>
      <c r="D31" s="8" t="s">
        <v>110</v>
      </c>
      <c r="E31" s="4">
        <v>2</v>
      </c>
      <c r="J31" s="4">
        <v>2</v>
      </c>
    </row>
    <row r="32" spans="1:10" x14ac:dyDescent="0.3">
      <c r="A32" s="27">
        <v>3</v>
      </c>
      <c r="B32" s="27">
        <v>7</v>
      </c>
      <c r="C32" s="36" t="s">
        <v>82</v>
      </c>
      <c r="D32" s="8" t="s">
        <v>85</v>
      </c>
      <c r="E32" s="4">
        <v>1</v>
      </c>
      <c r="J32" s="4">
        <v>1</v>
      </c>
    </row>
    <row r="33" spans="1:10" x14ac:dyDescent="0.3">
      <c r="A33" s="27">
        <v>3</v>
      </c>
      <c r="B33" s="27">
        <v>8</v>
      </c>
      <c r="C33" s="36" t="s">
        <v>83</v>
      </c>
      <c r="D33" s="8" t="s">
        <v>86</v>
      </c>
      <c r="E33" s="4">
        <v>2</v>
      </c>
      <c r="J33" s="4">
        <v>2</v>
      </c>
    </row>
    <row r="34" spans="1:10" x14ac:dyDescent="0.3">
      <c r="A34" s="27">
        <v>3</v>
      </c>
      <c r="B34" s="27">
        <v>9</v>
      </c>
      <c r="C34" s="36" t="s">
        <v>194</v>
      </c>
      <c r="D34" s="8" t="s">
        <v>195</v>
      </c>
      <c r="E34" s="4">
        <v>2</v>
      </c>
      <c r="J34" s="4">
        <v>2</v>
      </c>
    </row>
    <row r="35" spans="1:10" x14ac:dyDescent="0.3">
      <c r="A35" s="27">
        <v>3</v>
      </c>
      <c r="B35" s="27">
        <v>10</v>
      </c>
      <c r="C35" s="36" t="s">
        <v>196</v>
      </c>
      <c r="D35" s="8" t="s">
        <v>197</v>
      </c>
      <c r="E35" s="4">
        <v>1</v>
      </c>
      <c r="J35" s="4">
        <v>1</v>
      </c>
    </row>
    <row r="36" spans="1:10" x14ac:dyDescent="0.3">
      <c r="A36" s="27">
        <v>3</v>
      </c>
      <c r="B36" s="27">
        <v>11</v>
      </c>
      <c r="C36" s="36" t="s">
        <v>198</v>
      </c>
      <c r="D36" s="8" t="s">
        <v>199</v>
      </c>
      <c r="E36" s="4">
        <v>1</v>
      </c>
      <c r="J36" s="4">
        <v>1</v>
      </c>
    </row>
    <row r="37" spans="1:10" x14ac:dyDescent="0.3">
      <c r="A37" s="33">
        <v>3</v>
      </c>
      <c r="B37" s="33">
        <v>12</v>
      </c>
      <c r="C37" s="11" t="s">
        <v>200</v>
      </c>
      <c r="D37" s="33" t="s">
        <v>200</v>
      </c>
      <c r="E37" s="4"/>
      <c r="J37" s="4"/>
    </row>
    <row r="38" spans="1:10" x14ac:dyDescent="0.3">
      <c r="A38" s="34">
        <v>4</v>
      </c>
      <c r="B38" s="34">
        <v>1</v>
      </c>
      <c r="C38" s="36" t="s">
        <v>201</v>
      </c>
      <c r="D38" s="8" t="s">
        <v>202</v>
      </c>
      <c r="E38" s="4">
        <v>2</v>
      </c>
      <c r="J38" s="4">
        <v>2</v>
      </c>
    </row>
    <row r="39" spans="1:10" x14ac:dyDescent="0.3">
      <c r="A39" s="34">
        <v>4</v>
      </c>
      <c r="B39" s="34">
        <v>2</v>
      </c>
      <c r="C39" s="36" t="s">
        <v>203</v>
      </c>
      <c r="D39" s="8" t="s">
        <v>204</v>
      </c>
      <c r="E39" s="4">
        <v>1</v>
      </c>
      <c r="J39" s="4">
        <v>1</v>
      </c>
    </row>
    <row r="40" spans="1:10" x14ac:dyDescent="0.3">
      <c r="A40" s="34">
        <v>4</v>
      </c>
      <c r="B40" s="34">
        <v>3</v>
      </c>
      <c r="C40" s="36" t="s">
        <v>205</v>
      </c>
      <c r="D40" s="8" t="s">
        <v>206</v>
      </c>
      <c r="E40" s="4">
        <v>2</v>
      </c>
      <c r="J40" s="4">
        <v>2</v>
      </c>
    </row>
    <row r="41" spans="1:10" x14ac:dyDescent="0.3">
      <c r="A41" s="34">
        <v>4</v>
      </c>
      <c r="B41" s="34">
        <v>4</v>
      </c>
      <c r="C41" s="36" t="s">
        <v>207</v>
      </c>
      <c r="D41" s="8" t="s">
        <v>208</v>
      </c>
      <c r="E41" s="4">
        <v>2</v>
      </c>
      <c r="J41" s="4">
        <v>2</v>
      </c>
    </row>
    <row r="42" spans="1:10" x14ac:dyDescent="0.3">
      <c r="A42" s="34">
        <v>4</v>
      </c>
      <c r="B42" s="34">
        <v>5</v>
      </c>
      <c r="C42" s="36" t="s">
        <v>209</v>
      </c>
      <c r="D42" s="8" t="s">
        <v>210</v>
      </c>
      <c r="E42" s="4">
        <v>2</v>
      </c>
      <c r="J42" s="4">
        <v>2</v>
      </c>
    </row>
    <row r="43" spans="1:10" x14ac:dyDescent="0.3">
      <c r="A43" s="34">
        <v>4</v>
      </c>
      <c r="B43" s="34">
        <v>6</v>
      </c>
      <c r="C43" s="36" t="s">
        <v>211</v>
      </c>
      <c r="D43" s="8" t="s">
        <v>212</v>
      </c>
      <c r="E43" s="30">
        <v>3</v>
      </c>
      <c r="J43" s="4">
        <v>3</v>
      </c>
    </row>
    <row r="44" spans="1:10" x14ac:dyDescent="0.3">
      <c r="A44" s="34">
        <v>4</v>
      </c>
      <c r="B44" s="34">
        <v>7</v>
      </c>
      <c r="C44" s="36" t="s">
        <v>213</v>
      </c>
      <c r="D44" s="8" t="s">
        <v>214</v>
      </c>
      <c r="E44" s="4">
        <v>2</v>
      </c>
      <c r="J44" s="4">
        <v>2</v>
      </c>
    </row>
    <row r="45" spans="1:10" x14ac:dyDescent="0.3">
      <c r="A45" s="34">
        <v>4</v>
      </c>
      <c r="B45" s="34">
        <v>8</v>
      </c>
      <c r="C45" s="37" t="s">
        <v>215</v>
      </c>
      <c r="D45" s="32" t="s">
        <v>216</v>
      </c>
      <c r="E45" s="4">
        <v>1</v>
      </c>
      <c r="J45" s="4">
        <v>1</v>
      </c>
    </row>
    <row r="46" spans="1:10" x14ac:dyDescent="0.3">
      <c r="A46" s="34">
        <v>4</v>
      </c>
      <c r="B46" s="34">
        <v>9</v>
      </c>
      <c r="C46" s="37" t="s">
        <v>217</v>
      </c>
      <c r="D46" s="32" t="s">
        <v>218</v>
      </c>
      <c r="E46" s="4">
        <v>1</v>
      </c>
      <c r="J46" s="4">
        <v>1</v>
      </c>
    </row>
    <row r="47" spans="1:10" x14ac:dyDescent="0.3">
      <c r="A47" s="34">
        <v>4</v>
      </c>
      <c r="B47" s="34">
        <v>10</v>
      </c>
      <c r="C47" s="37" t="s">
        <v>219</v>
      </c>
      <c r="D47" s="32" t="s">
        <v>220</v>
      </c>
      <c r="E47" s="4"/>
      <c r="J47" s="4"/>
    </row>
    <row r="48" spans="1:10" x14ac:dyDescent="0.3">
      <c r="A48" s="34">
        <v>4</v>
      </c>
      <c r="B48" s="34">
        <v>11</v>
      </c>
      <c r="C48" s="37" t="s">
        <v>221</v>
      </c>
      <c r="D48" s="32" t="s">
        <v>222</v>
      </c>
      <c r="E48" s="4">
        <v>1</v>
      </c>
      <c r="J48" s="4">
        <v>1</v>
      </c>
    </row>
    <row r="49" spans="1:10" x14ac:dyDescent="0.3">
      <c r="A49" s="33">
        <v>4</v>
      </c>
      <c r="B49" s="33">
        <v>12</v>
      </c>
      <c r="C49" s="11" t="s">
        <v>223</v>
      </c>
      <c r="D49" s="33" t="s">
        <v>223</v>
      </c>
      <c r="E49" s="4"/>
      <c r="J49" s="4"/>
    </row>
    <row r="50" spans="1:10" x14ac:dyDescent="0.3">
      <c r="A50" s="27">
        <v>5</v>
      </c>
      <c r="B50" s="27">
        <v>1</v>
      </c>
      <c r="C50" s="37" t="s">
        <v>224</v>
      </c>
      <c r="D50" s="32" t="s">
        <v>225</v>
      </c>
      <c r="E50" s="4">
        <v>1</v>
      </c>
      <c r="J50" s="4">
        <v>1</v>
      </c>
    </row>
    <row r="51" spans="1:10" x14ac:dyDescent="0.3">
      <c r="A51" s="27">
        <v>5</v>
      </c>
      <c r="B51" s="27">
        <v>2</v>
      </c>
      <c r="C51" s="37" t="s">
        <v>226</v>
      </c>
      <c r="D51" s="32" t="s">
        <v>227</v>
      </c>
      <c r="E51" s="4"/>
      <c r="J51" s="4"/>
    </row>
    <row r="52" spans="1:10" x14ac:dyDescent="0.3">
      <c r="A52" s="27">
        <v>5</v>
      </c>
      <c r="B52" s="27">
        <v>3</v>
      </c>
      <c r="C52" s="37" t="s">
        <v>228</v>
      </c>
      <c r="D52" s="32" t="s">
        <v>229</v>
      </c>
      <c r="E52" s="4"/>
      <c r="I52" s="27" t="s">
        <v>40</v>
      </c>
      <c r="J52" s="4"/>
    </row>
    <row r="53" spans="1:10" x14ac:dyDescent="0.3">
      <c r="A53" s="27">
        <v>5</v>
      </c>
      <c r="B53" s="27">
        <v>4</v>
      </c>
      <c r="C53" s="37" t="s">
        <v>230</v>
      </c>
      <c r="D53" s="32" t="s">
        <v>231</v>
      </c>
      <c r="E53" s="4"/>
      <c r="J53" s="4"/>
    </row>
    <row r="54" spans="1:10" x14ac:dyDescent="0.3">
      <c r="A54" s="27">
        <v>5</v>
      </c>
      <c r="B54" s="27">
        <v>5</v>
      </c>
      <c r="C54" s="37" t="s">
        <v>232</v>
      </c>
      <c r="D54" s="32" t="s">
        <v>233</v>
      </c>
      <c r="E54" s="4"/>
      <c r="J54" s="4"/>
    </row>
    <row r="55" spans="1:10" x14ac:dyDescent="0.3">
      <c r="A55" s="27">
        <v>5</v>
      </c>
      <c r="B55" s="27">
        <v>6</v>
      </c>
      <c r="C55" s="37" t="s">
        <v>234</v>
      </c>
      <c r="D55" s="32" t="s">
        <v>235</v>
      </c>
      <c r="E55" s="4"/>
      <c r="J55" s="4"/>
    </row>
    <row r="56" spans="1:10" x14ac:dyDescent="0.3">
      <c r="A56" s="27">
        <v>5</v>
      </c>
      <c r="B56" s="27">
        <v>7</v>
      </c>
      <c r="C56" s="37" t="s">
        <v>236</v>
      </c>
      <c r="D56" s="32" t="s">
        <v>237</v>
      </c>
      <c r="E56" s="4"/>
      <c r="J56" s="4"/>
    </row>
    <row r="57" spans="1:10" x14ac:dyDescent="0.3">
      <c r="A57" s="27">
        <v>5</v>
      </c>
      <c r="B57" s="27">
        <v>8</v>
      </c>
      <c r="C57" s="37" t="s">
        <v>238</v>
      </c>
      <c r="D57" s="32" t="s">
        <v>239</v>
      </c>
      <c r="E57" s="4"/>
      <c r="J57" s="4"/>
    </row>
    <row r="58" spans="1:10" x14ac:dyDescent="0.3">
      <c r="A58" s="27">
        <v>5</v>
      </c>
      <c r="B58" s="27">
        <v>9</v>
      </c>
      <c r="C58" s="37" t="s">
        <v>240</v>
      </c>
      <c r="D58" s="32" t="s">
        <v>241</v>
      </c>
      <c r="E58" s="4"/>
      <c r="F58" s="27" t="s">
        <v>41</v>
      </c>
      <c r="J58" s="4"/>
    </row>
    <row r="59" spans="1:10" x14ac:dyDescent="0.3">
      <c r="A59" s="27">
        <v>5</v>
      </c>
      <c r="B59" s="27">
        <v>10</v>
      </c>
      <c r="C59" s="37" t="s">
        <v>242</v>
      </c>
      <c r="D59" s="32" t="s">
        <v>243</v>
      </c>
      <c r="E59" s="4"/>
      <c r="J59" s="4"/>
    </row>
    <row r="60" spans="1:10" x14ac:dyDescent="0.3">
      <c r="A60" s="27">
        <v>5</v>
      </c>
      <c r="B60" s="27">
        <v>11</v>
      </c>
      <c r="C60" s="37" t="s">
        <v>244</v>
      </c>
      <c r="D60" s="32" t="s">
        <v>245</v>
      </c>
      <c r="E60" s="4"/>
      <c r="J60" s="4"/>
    </row>
    <row r="61" spans="1:10" x14ac:dyDescent="0.3">
      <c r="A61" s="33">
        <v>5</v>
      </c>
      <c r="B61" s="33">
        <v>12</v>
      </c>
      <c r="C61" s="11" t="s">
        <v>246</v>
      </c>
      <c r="D61" s="33" t="s">
        <v>246</v>
      </c>
      <c r="E61" s="4"/>
      <c r="J61" s="4"/>
    </row>
    <row r="62" spans="1:10" x14ac:dyDescent="0.3">
      <c r="A62" s="38">
        <v>6</v>
      </c>
      <c r="B62" s="39">
        <v>1</v>
      </c>
      <c r="C62" s="40" t="s">
        <v>247</v>
      </c>
      <c r="D62" s="1" t="s">
        <v>79</v>
      </c>
      <c r="E62" s="4">
        <v>2</v>
      </c>
      <c r="J62" s="4">
        <v>2</v>
      </c>
    </row>
    <row r="63" spans="1:10" x14ac:dyDescent="0.3">
      <c r="A63" s="38">
        <v>6</v>
      </c>
      <c r="B63" s="39">
        <v>2</v>
      </c>
      <c r="C63" s="40" t="s">
        <v>248</v>
      </c>
      <c r="D63" s="1" t="s">
        <v>68</v>
      </c>
      <c r="E63" s="27" t="s">
        <v>43</v>
      </c>
      <c r="J63" s="4">
        <v>4</v>
      </c>
    </row>
    <row r="64" spans="1:10" x14ac:dyDescent="0.3">
      <c r="A64" s="38">
        <v>6</v>
      </c>
      <c r="B64" s="39">
        <v>3</v>
      </c>
      <c r="C64" s="40" t="s">
        <v>249</v>
      </c>
      <c r="D64" s="1" t="s">
        <v>250</v>
      </c>
      <c r="E64" s="4">
        <v>2</v>
      </c>
      <c r="J64" s="4">
        <v>2</v>
      </c>
    </row>
    <row r="65" spans="1:10" x14ac:dyDescent="0.3">
      <c r="A65" s="38">
        <v>6</v>
      </c>
      <c r="B65" s="39">
        <v>4</v>
      </c>
      <c r="C65" s="31" t="s">
        <v>251</v>
      </c>
      <c r="D65" s="32" t="s">
        <v>252</v>
      </c>
      <c r="E65" s="4">
        <v>1</v>
      </c>
      <c r="J65" s="4">
        <v>1</v>
      </c>
    </row>
    <row r="66" spans="1:10" x14ac:dyDescent="0.3">
      <c r="A66" s="38">
        <v>6</v>
      </c>
      <c r="B66" s="39">
        <v>5</v>
      </c>
      <c r="C66" s="29" t="s">
        <v>253</v>
      </c>
      <c r="D66" s="5" t="s">
        <v>113</v>
      </c>
      <c r="E66" s="4"/>
      <c r="J66" s="4"/>
    </row>
    <row r="67" spans="1:10" x14ac:dyDescent="0.3">
      <c r="A67" s="38">
        <v>6</v>
      </c>
      <c r="B67" s="39">
        <v>6</v>
      </c>
      <c r="C67" s="31" t="s">
        <v>254</v>
      </c>
      <c r="D67" s="32" t="s">
        <v>255</v>
      </c>
      <c r="E67" s="4"/>
      <c r="J67" s="4"/>
    </row>
    <row r="68" spans="1:10" x14ac:dyDescent="0.3">
      <c r="A68" s="38">
        <v>6</v>
      </c>
      <c r="B68" s="39">
        <v>7</v>
      </c>
      <c r="C68" s="31" t="s">
        <v>256</v>
      </c>
      <c r="D68" s="32" t="s">
        <v>257</v>
      </c>
      <c r="E68" s="4"/>
      <c r="J68" s="4"/>
    </row>
    <row r="69" spans="1:10" x14ac:dyDescent="0.3">
      <c r="A69" s="38">
        <v>6</v>
      </c>
      <c r="B69" s="39">
        <v>8</v>
      </c>
      <c r="C69" s="28" t="s">
        <v>258</v>
      </c>
      <c r="D69" s="5" t="s">
        <v>259</v>
      </c>
      <c r="E69" s="4"/>
      <c r="J69" s="4"/>
    </row>
    <row r="70" spans="1:10" x14ac:dyDescent="0.3">
      <c r="A70" s="38">
        <v>6</v>
      </c>
      <c r="B70" s="39">
        <v>9</v>
      </c>
      <c r="C70" s="28" t="s">
        <v>260</v>
      </c>
      <c r="D70" s="5" t="s">
        <v>98</v>
      </c>
      <c r="E70" s="4"/>
      <c r="F70" s="27" t="s">
        <v>41</v>
      </c>
      <c r="J70" s="4"/>
    </row>
    <row r="71" spans="1:10" x14ac:dyDescent="0.3">
      <c r="A71" s="38">
        <v>6</v>
      </c>
      <c r="B71" s="39">
        <v>10</v>
      </c>
      <c r="C71" s="41" t="s">
        <v>261</v>
      </c>
      <c r="D71" s="8" t="s">
        <v>262</v>
      </c>
      <c r="E71" s="4">
        <v>2</v>
      </c>
      <c r="J71" s="4">
        <v>2</v>
      </c>
    </row>
    <row r="72" spans="1:10" x14ac:dyDescent="0.3">
      <c r="A72" s="38">
        <v>6</v>
      </c>
      <c r="B72" s="39">
        <v>11</v>
      </c>
      <c r="C72" s="41" t="s">
        <v>263</v>
      </c>
      <c r="D72" s="8" t="s">
        <v>264</v>
      </c>
      <c r="E72" s="4">
        <v>1</v>
      </c>
      <c r="J72" s="4">
        <v>1</v>
      </c>
    </row>
    <row r="73" spans="1:10" x14ac:dyDescent="0.3">
      <c r="A73" s="33">
        <v>6</v>
      </c>
      <c r="B73" s="33">
        <v>12</v>
      </c>
      <c r="C73" s="11" t="s">
        <v>265</v>
      </c>
      <c r="D73" s="33" t="s">
        <v>265</v>
      </c>
      <c r="E73" s="4"/>
      <c r="J73" s="4"/>
    </row>
    <row r="74" spans="1:10" x14ac:dyDescent="0.3">
      <c r="A74" s="27">
        <v>7</v>
      </c>
      <c r="B74" s="27">
        <v>1</v>
      </c>
      <c r="C74" s="20" t="s">
        <v>266</v>
      </c>
      <c r="D74" s="42" t="s">
        <v>267</v>
      </c>
      <c r="E74" s="4">
        <v>2</v>
      </c>
      <c r="J74" s="4">
        <v>2</v>
      </c>
    </row>
    <row r="75" spans="1:10" x14ac:dyDescent="0.3">
      <c r="A75" s="27">
        <v>7</v>
      </c>
      <c r="B75" s="27">
        <v>2</v>
      </c>
      <c r="C75" s="20" t="s">
        <v>268</v>
      </c>
      <c r="D75" s="42" t="s">
        <v>269</v>
      </c>
      <c r="E75" s="4"/>
      <c r="G75" s="27" t="s">
        <v>42</v>
      </c>
    </row>
    <row r="76" spans="1:10" x14ac:dyDescent="0.3">
      <c r="A76" s="27">
        <v>7</v>
      </c>
      <c r="B76" s="27">
        <v>3</v>
      </c>
      <c r="C76" s="20" t="s">
        <v>270</v>
      </c>
      <c r="D76" s="42" t="s">
        <v>271</v>
      </c>
      <c r="E76" s="4"/>
      <c r="G76" s="27" t="s">
        <v>42</v>
      </c>
    </row>
    <row r="77" spans="1:10" x14ac:dyDescent="0.3">
      <c r="A77" s="27">
        <v>7</v>
      </c>
      <c r="B77" s="27">
        <v>4</v>
      </c>
      <c r="C77" s="20" t="s">
        <v>272</v>
      </c>
      <c r="D77" s="42" t="s">
        <v>273</v>
      </c>
      <c r="E77" s="4"/>
    </row>
    <row r="78" spans="1:10" x14ac:dyDescent="0.3">
      <c r="A78" s="27">
        <v>7</v>
      </c>
      <c r="B78" s="27">
        <v>5</v>
      </c>
      <c r="C78" s="20" t="s">
        <v>274</v>
      </c>
      <c r="D78" s="42" t="s">
        <v>275</v>
      </c>
      <c r="E78" s="4"/>
      <c r="F78" s="27" t="s">
        <v>41</v>
      </c>
    </row>
    <row r="79" spans="1:10" x14ac:dyDescent="0.3">
      <c r="A79" s="27">
        <v>7</v>
      </c>
      <c r="B79" s="27">
        <v>6</v>
      </c>
      <c r="C79" s="43" t="s">
        <v>276</v>
      </c>
      <c r="D79" s="27" t="s">
        <v>40</v>
      </c>
      <c r="E79" s="4"/>
    </row>
    <row r="80" spans="1:10" x14ac:dyDescent="0.3">
      <c r="A80" s="27">
        <v>7</v>
      </c>
      <c r="B80" s="27">
        <v>7</v>
      </c>
      <c r="C80" s="43" t="s">
        <v>277</v>
      </c>
      <c r="D80" s="27" t="s">
        <v>41</v>
      </c>
      <c r="E80" s="4"/>
    </row>
    <row r="81" spans="1:5" x14ac:dyDescent="0.3">
      <c r="A81" s="27">
        <v>7</v>
      </c>
      <c r="B81" s="27">
        <v>8</v>
      </c>
      <c r="C81" s="43" t="s">
        <v>278</v>
      </c>
      <c r="D81" s="27" t="s">
        <v>42</v>
      </c>
      <c r="E81" s="4"/>
    </row>
    <row r="82" spans="1:5" x14ac:dyDescent="0.3">
      <c r="A82" s="27">
        <v>7</v>
      </c>
      <c r="B82" s="27">
        <v>9</v>
      </c>
      <c r="C82" s="43" t="s">
        <v>279</v>
      </c>
      <c r="D82" s="27" t="s">
        <v>43</v>
      </c>
      <c r="E82" s="4"/>
    </row>
    <row r="83" spans="1:5" x14ac:dyDescent="0.3">
      <c r="A83" s="27">
        <v>7</v>
      </c>
      <c r="B83" s="27">
        <v>10</v>
      </c>
      <c r="C83" s="43" t="s">
        <v>280</v>
      </c>
      <c r="D83" s="27" t="s">
        <v>44</v>
      </c>
      <c r="E83" s="4"/>
    </row>
    <row r="84" spans="1:5" x14ac:dyDescent="0.3">
      <c r="A84" s="27">
        <v>7</v>
      </c>
      <c r="B84" s="27">
        <v>11</v>
      </c>
      <c r="C84" s="43" t="s">
        <v>281</v>
      </c>
      <c r="D84" s="27" t="s">
        <v>282</v>
      </c>
      <c r="E84" s="4"/>
    </row>
    <row r="85" spans="1:5" x14ac:dyDescent="0.3">
      <c r="A85" s="33">
        <v>7</v>
      </c>
      <c r="B85" s="33">
        <v>12</v>
      </c>
      <c r="C85" s="11" t="s">
        <v>283</v>
      </c>
      <c r="D85" s="33" t="s">
        <v>283</v>
      </c>
      <c r="E85" s="4"/>
    </row>
    <row r="86" spans="1:5" x14ac:dyDescent="0.3">
      <c r="A86" s="44">
        <v>8</v>
      </c>
      <c r="B86" s="44">
        <v>1</v>
      </c>
      <c r="C86" s="37" t="s">
        <v>284</v>
      </c>
      <c r="D86" s="32" t="s">
        <v>285</v>
      </c>
      <c r="E86" s="4"/>
    </row>
    <row r="87" spans="1:5" x14ac:dyDescent="0.3">
      <c r="A87" s="44">
        <v>8</v>
      </c>
      <c r="B87" s="44">
        <v>2</v>
      </c>
      <c r="C87" s="37" t="s">
        <v>286</v>
      </c>
      <c r="D87" s="32" t="s">
        <v>287</v>
      </c>
      <c r="E87" s="4"/>
    </row>
    <row r="88" spans="1:5" x14ac:dyDescent="0.3">
      <c r="A88" s="44">
        <v>8</v>
      </c>
      <c r="B88" s="44">
        <v>3</v>
      </c>
      <c r="C88" s="37" t="s">
        <v>288</v>
      </c>
      <c r="D88" s="32" t="s">
        <v>289</v>
      </c>
      <c r="E88" s="4"/>
    </row>
    <row r="89" spans="1:5" x14ac:dyDescent="0.3">
      <c r="A89" s="44">
        <v>8</v>
      </c>
      <c r="B89" s="44">
        <v>4</v>
      </c>
      <c r="C89" s="37" t="s">
        <v>290</v>
      </c>
      <c r="D89" s="32" t="s">
        <v>291</v>
      </c>
      <c r="E89" s="4"/>
    </row>
    <row r="90" spans="1:5" x14ac:dyDescent="0.3">
      <c r="A90" s="44">
        <v>8</v>
      </c>
      <c r="B90" s="44">
        <v>5</v>
      </c>
      <c r="C90" s="37" t="s">
        <v>292</v>
      </c>
      <c r="D90" s="32" t="s">
        <v>293</v>
      </c>
      <c r="E90" s="4"/>
    </row>
    <row r="91" spans="1:5" x14ac:dyDescent="0.3">
      <c r="A91" s="44">
        <v>8</v>
      </c>
      <c r="B91" s="44">
        <v>6</v>
      </c>
      <c r="C91" s="37" t="s">
        <v>294</v>
      </c>
      <c r="D91" s="32" t="s">
        <v>295</v>
      </c>
      <c r="E91" s="4"/>
    </row>
    <row r="92" spans="1:5" x14ac:dyDescent="0.3">
      <c r="A92" s="44">
        <v>8</v>
      </c>
      <c r="B92" s="44">
        <v>7</v>
      </c>
      <c r="C92" s="37" t="s">
        <v>296</v>
      </c>
      <c r="D92" s="32" t="s">
        <v>297</v>
      </c>
      <c r="E92" s="4"/>
    </row>
    <row r="93" spans="1:5" x14ac:dyDescent="0.3">
      <c r="A93" s="44">
        <v>8</v>
      </c>
      <c r="B93" s="44">
        <v>8</v>
      </c>
      <c r="C93" s="37" t="s">
        <v>298</v>
      </c>
      <c r="D93" s="32" t="s">
        <v>299</v>
      </c>
      <c r="E93" s="4"/>
    </row>
    <row r="94" spans="1:5" x14ac:dyDescent="0.3">
      <c r="A94" s="44">
        <v>8</v>
      </c>
      <c r="B94" s="44">
        <v>9</v>
      </c>
      <c r="C94" s="37" t="s">
        <v>300</v>
      </c>
      <c r="D94" s="32" t="s">
        <v>301</v>
      </c>
      <c r="E94" s="4"/>
    </row>
    <row r="95" spans="1:5" x14ac:dyDescent="0.3">
      <c r="A95" s="44">
        <v>8</v>
      </c>
      <c r="B95" s="44">
        <v>10</v>
      </c>
      <c r="C95" s="37" t="s">
        <v>302</v>
      </c>
      <c r="D95" s="32" t="s">
        <v>302</v>
      </c>
      <c r="E95" s="4"/>
    </row>
    <row r="96" spans="1:5" x14ac:dyDescent="0.3">
      <c r="A96" s="44">
        <v>8</v>
      </c>
      <c r="B96" s="44">
        <v>11</v>
      </c>
      <c r="C96" s="37" t="s">
        <v>303</v>
      </c>
      <c r="D96" s="32" t="s">
        <v>303</v>
      </c>
      <c r="E96" s="4"/>
    </row>
    <row r="97" spans="1:5" x14ac:dyDescent="0.3">
      <c r="A97" s="33">
        <v>8</v>
      </c>
      <c r="B97" s="33">
        <v>12</v>
      </c>
      <c r="C97" s="11" t="s">
        <v>304</v>
      </c>
      <c r="D97" s="33" t="s">
        <v>304</v>
      </c>
      <c r="E97" s="4"/>
    </row>
    <row r="98" spans="1:5" x14ac:dyDescent="0.3">
      <c r="A98" s="45">
        <v>9</v>
      </c>
      <c r="B98" s="45">
        <v>12</v>
      </c>
      <c r="C98" s="46" t="s">
        <v>305</v>
      </c>
      <c r="D98" s="45" t="s">
        <v>306</v>
      </c>
      <c r="E98" s="4"/>
    </row>
    <row r="99" spans="1:5" x14ac:dyDescent="0.3">
      <c r="A99" s="45">
        <v>9</v>
      </c>
      <c r="B99" s="45">
        <v>1</v>
      </c>
      <c r="C99" s="46" t="s">
        <v>307</v>
      </c>
      <c r="D99" s="45" t="s">
        <v>308</v>
      </c>
      <c r="E99" s="4"/>
    </row>
    <row r="100" spans="1:5" x14ac:dyDescent="0.3">
      <c r="A100" s="45">
        <v>9</v>
      </c>
      <c r="B100" s="45">
        <v>2</v>
      </c>
      <c r="C100" s="46" t="s">
        <v>309</v>
      </c>
      <c r="D100" s="45" t="s">
        <v>310</v>
      </c>
      <c r="E100" s="4"/>
    </row>
    <row r="108" spans="1:5" x14ac:dyDescent="0.3">
      <c r="C108" s="4"/>
    </row>
    <row r="109" spans="1:5" x14ac:dyDescent="0.3">
      <c r="C109" s="4"/>
    </row>
    <row r="110" spans="1:5" x14ac:dyDescent="0.3">
      <c r="C110" s="4"/>
    </row>
    <row r="111" spans="1:5" x14ac:dyDescent="0.3">
      <c r="C111" s="4"/>
    </row>
    <row r="112" spans="1:5" x14ac:dyDescent="0.3">
      <c r="C112" s="4"/>
    </row>
    <row r="113" spans="3:3" x14ac:dyDescent="0.3">
      <c r="C11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27E9-2911-48DD-96D3-A30909C896ED}">
  <dimension ref="A1:B88"/>
  <sheetViews>
    <sheetView workbookViewId="0"/>
  </sheetViews>
  <sheetFormatPr defaultRowHeight="14.4" x14ac:dyDescent="0.3"/>
  <sheetData>
    <row r="1" spans="1:2" x14ac:dyDescent="0.3">
      <c r="A1" t="s">
        <v>157</v>
      </c>
      <c r="B1">
        <v>259.0218785262</v>
      </c>
    </row>
    <row r="2" spans="1:2" x14ac:dyDescent="0.3">
      <c r="A2" t="s">
        <v>126</v>
      </c>
      <c r="B2">
        <v>259.0218785262</v>
      </c>
    </row>
    <row r="3" spans="1:2" x14ac:dyDescent="0.3">
      <c r="A3" t="s">
        <v>127</v>
      </c>
      <c r="B3">
        <v>338.98820893460004</v>
      </c>
    </row>
    <row r="4" spans="1:2" x14ac:dyDescent="0.3">
      <c r="A4" t="s">
        <v>161</v>
      </c>
      <c r="B4">
        <v>168.99018446730003</v>
      </c>
    </row>
    <row r="5" spans="1:2" x14ac:dyDescent="0.3">
      <c r="A5" t="s">
        <v>163</v>
      </c>
      <c r="B5" s="4">
        <v>565.04718037650002</v>
      </c>
    </row>
    <row r="6" spans="1:2" x14ac:dyDescent="0.3">
      <c r="A6" t="s">
        <v>165</v>
      </c>
      <c r="B6">
        <v>264.95142949780001</v>
      </c>
    </row>
    <row r="7" spans="1:2" x14ac:dyDescent="0.3">
      <c r="A7" t="s">
        <v>167</v>
      </c>
      <c r="B7">
        <v>184.98509908940002</v>
      </c>
    </row>
    <row r="8" spans="1:2" x14ac:dyDescent="0.3">
      <c r="A8" t="s">
        <v>105</v>
      </c>
      <c r="B8">
        <v>184.98509908940002</v>
      </c>
    </row>
    <row r="9" spans="1:2" x14ac:dyDescent="0.3">
      <c r="A9" t="s">
        <v>84</v>
      </c>
      <c r="B9">
        <v>166.97453440310002</v>
      </c>
    </row>
    <row r="10" spans="1:2" x14ac:dyDescent="0.3">
      <c r="A10" t="s">
        <v>78</v>
      </c>
      <c r="B10">
        <v>87.008203994699997</v>
      </c>
    </row>
    <row r="11" spans="1:2" x14ac:dyDescent="0.3">
      <c r="A11" t="s">
        <v>65</v>
      </c>
      <c r="B11">
        <v>275.0167931483</v>
      </c>
    </row>
    <row r="12" spans="1:2" x14ac:dyDescent="0.3">
      <c r="A12" t="s">
        <v>67</v>
      </c>
      <c r="B12">
        <v>229.011313839899</v>
      </c>
    </row>
    <row r="13" spans="1:2" x14ac:dyDescent="0.3">
      <c r="A13" t="s">
        <v>175</v>
      </c>
      <c r="B13">
        <v>229.011313839899</v>
      </c>
    </row>
    <row r="14" spans="1:2" x14ac:dyDescent="0.3">
      <c r="A14" t="s">
        <v>177</v>
      </c>
      <c r="B14">
        <v>199.00074915360003</v>
      </c>
    </row>
    <row r="15" spans="1:2" x14ac:dyDescent="0.3">
      <c r="A15" t="s">
        <v>91</v>
      </c>
      <c r="B15">
        <v>257.00622846200002</v>
      </c>
    </row>
    <row r="16" spans="1:2" x14ac:dyDescent="0.3">
      <c r="A16" t="s">
        <v>117</v>
      </c>
      <c r="B16">
        <v>138.97961978100003</v>
      </c>
    </row>
    <row r="17" spans="1:2" x14ac:dyDescent="0.3">
      <c r="A17" t="s">
        <v>100</v>
      </c>
      <c r="B17">
        <v>766.1073683656</v>
      </c>
    </row>
    <row r="18" spans="1:2" x14ac:dyDescent="0.3">
      <c r="A18" t="s">
        <v>182</v>
      </c>
      <c r="B18">
        <v>191.01916261150001</v>
      </c>
    </row>
    <row r="19" spans="1:2" x14ac:dyDescent="0.3">
      <c r="A19" t="s">
        <v>102</v>
      </c>
      <c r="B19">
        <v>191.01916261150001</v>
      </c>
    </row>
    <row r="20" spans="1:2" x14ac:dyDescent="0.3">
      <c r="A20" t="s">
        <v>133</v>
      </c>
      <c r="B20">
        <v>145.01368330310001</v>
      </c>
    </row>
    <row r="21" spans="1:2" x14ac:dyDescent="0.3">
      <c r="A21" t="s">
        <v>123</v>
      </c>
      <c r="B21">
        <v>117.018768681</v>
      </c>
    </row>
    <row r="22" spans="1:2" x14ac:dyDescent="0.3">
      <c r="A22" t="s">
        <v>187</v>
      </c>
      <c r="B22">
        <v>115.00311861679999</v>
      </c>
    </row>
    <row r="23" spans="1:2" x14ac:dyDescent="0.3">
      <c r="A23" t="s">
        <v>76</v>
      </c>
      <c r="B23">
        <v>133.01368330310001</v>
      </c>
    </row>
    <row r="24" spans="1:2" x14ac:dyDescent="0.3">
      <c r="A24" t="s">
        <v>94</v>
      </c>
      <c r="B24">
        <v>130.99803323890001</v>
      </c>
    </row>
    <row r="25" spans="1:2" x14ac:dyDescent="0.3">
      <c r="A25" t="s">
        <v>99</v>
      </c>
      <c r="B25">
        <v>72.992553930499994</v>
      </c>
    </row>
    <row r="26" spans="1:2" x14ac:dyDescent="0.3">
      <c r="A26" t="s">
        <v>77</v>
      </c>
      <c r="B26">
        <v>663.10910666459904</v>
      </c>
    </row>
    <row r="27" spans="1:2" x14ac:dyDescent="0.3">
      <c r="A27" t="s">
        <v>66</v>
      </c>
      <c r="B27">
        <v>743.07543707299999</v>
      </c>
    </row>
    <row r="28" spans="1:2" x14ac:dyDescent="0.3">
      <c r="A28" t="s">
        <v>110</v>
      </c>
      <c r="B28">
        <v>346.05524434009999</v>
      </c>
    </row>
    <row r="29" spans="1:2" x14ac:dyDescent="0.3">
      <c r="A29" t="s">
        <v>85</v>
      </c>
      <c r="B29">
        <v>426.02157474850003</v>
      </c>
    </row>
    <row r="30" spans="1:2" x14ac:dyDescent="0.3">
      <c r="A30" t="s">
        <v>86</v>
      </c>
      <c r="B30">
        <v>505.98790515689899</v>
      </c>
    </row>
    <row r="31" spans="1:2" x14ac:dyDescent="0.3">
      <c r="A31" t="s">
        <v>195</v>
      </c>
      <c r="B31">
        <v>362.05015896219999</v>
      </c>
    </row>
    <row r="32" spans="1:2" x14ac:dyDescent="0.3">
      <c r="A32" t="s">
        <v>197</v>
      </c>
      <c r="B32">
        <v>442.01648937060003</v>
      </c>
    </row>
    <row r="33" spans="1:2" x14ac:dyDescent="0.3">
      <c r="A33" t="s">
        <v>199</v>
      </c>
      <c r="B33">
        <v>521.98281977900001</v>
      </c>
    </row>
    <row r="34" spans="1:2" x14ac:dyDescent="0.3">
      <c r="A34" t="s">
        <v>202</v>
      </c>
      <c r="B34">
        <v>322.04401095179901</v>
      </c>
    </row>
    <row r="35" spans="1:2" x14ac:dyDescent="0.3">
      <c r="A35" t="s">
        <v>204</v>
      </c>
      <c r="B35">
        <v>402.01034136020002</v>
      </c>
    </row>
    <row r="36" spans="1:2" x14ac:dyDescent="0.3">
      <c r="A36" t="s">
        <v>206</v>
      </c>
      <c r="B36">
        <v>481.9766717686</v>
      </c>
    </row>
    <row r="37" spans="1:2" x14ac:dyDescent="0.3">
      <c r="A37" t="s">
        <v>208</v>
      </c>
      <c r="B37">
        <v>323.0358665366</v>
      </c>
    </row>
    <row r="38" spans="1:2" x14ac:dyDescent="0.3">
      <c r="A38" t="s">
        <v>210</v>
      </c>
      <c r="B38">
        <v>403.00219694499998</v>
      </c>
    </row>
    <row r="39" spans="1:2" x14ac:dyDescent="0.3">
      <c r="A39" t="s">
        <v>212</v>
      </c>
      <c r="B39">
        <v>482.968527353399</v>
      </c>
    </row>
    <row r="40" spans="1:2" x14ac:dyDescent="0.3">
      <c r="A40" t="s">
        <v>214</v>
      </c>
      <c r="B40">
        <v>347.039259924899</v>
      </c>
    </row>
    <row r="41" spans="1:2" x14ac:dyDescent="0.3">
      <c r="A41" t="s">
        <v>216</v>
      </c>
      <c r="B41">
        <v>328.04467965379899</v>
      </c>
    </row>
    <row r="42" spans="1:2" x14ac:dyDescent="0.3">
      <c r="A42" t="s">
        <v>218</v>
      </c>
      <c r="B42">
        <v>344.03959427589899</v>
      </c>
    </row>
    <row r="43" spans="1:2" x14ac:dyDescent="0.3">
      <c r="A43" t="s">
        <v>220</v>
      </c>
      <c r="B43">
        <v>388.94397465669999</v>
      </c>
    </row>
    <row r="44" spans="1:2" x14ac:dyDescent="0.3">
      <c r="A44" t="s">
        <v>222</v>
      </c>
      <c r="B44">
        <v>163.03950412310002</v>
      </c>
    </row>
    <row r="45" spans="1:2" x14ac:dyDescent="0.3">
      <c r="A45" t="s">
        <v>225</v>
      </c>
      <c r="B45" s="4">
        <v>258.03786294140002</v>
      </c>
    </row>
    <row r="46" spans="1:2" x14ac:dyDescent="0.3">
      <c r="A46" t="s">
        <v>227</v>
      </c>
      <c r="B46" s="4">
        <v>220.08209721930001</v>
      </c>
    </row>
    <row r="47" spans="1:2" x14ac:dyDescent="0.3">
      <c r="A47" t="s">
        <v>229</v>
      </c>
      <c r="B47" s="4">
        <v>218.10283266140002</v>
      </c>
    </row>
    <row r="48" spans="1:2" x14ac:dyDescent="0.3">
      <c r="A48" t="s">
        <v>231</v>
      </c>
      <c r="B48" s="4">
        <v>134.02755922830002</v>
      </c>
    </row>
    <row r="49" spans="1:2" x14ac:dyDescent="0.3">
      <c r="A49" t="s">
        <v>233</v>
      </c>
      <c r="B49" s="4">
        <v>74.024188409899992</v>
      </c>
    </row>
    <row r="50" spans="1:2" x14ac:dyDescent="0.3">
      <c r="A50" t="s">
        <v>235</v>
      </c>
      <c r="B50" s="4">
        <v>104.03475309619999</v>
      </c>
    </row>
    <row r="51" spans="1:2" x14ac:dyDescent="0.3">
      <c r="A51" t="s">
        <v>237</v>
      </c>
      <c r="B51" s="4">
        <v>148.04320929250002</v>
      </c>
    </row>
    <row r="52" spans="1:2" x14ac:dyDescent="0.3">
      <c r="A52" t="s">
        <v>239</v>
      </c>
      <c r="B52" s="4">
        <v>132.0296677183</v>
      </c>
    </row>
    <row r="53" spans="1:2" x14ac:dyDescent="0.3">
      <c r="A53" t="s">
        <v>241</v>
      </c>
      <c r="B53" s="4">
        <v>139.97486875410002</v>
      </c>
    </row>
    <row r="54" spans="1:2" x14ac:dyDescent="0.3">
      <c r="A54" t="s">
        <v>243</v>
      </c>
      <c r="B54" s="4">
        <v>306.07596598390001</v>
      </c>
    </row>
    <row r="55" spans="1:2" x14ac:dyDescent="0.3">
      <c r="A55" t="s">
        <v>245</v>
      </c>
      <c r="B55" s="4">
        <v>611.14412190359997</v>
      </c>
    </row>
    <row r="56" spans="1:2" x14ac:dyDescent="0.3">
      <c r="A56" t="s">
        <v>79</v>
      </c>
      <c r="B56">
        <v>664.116931696699</v>
      </c>
    </row>
    <row r="57" spans="1:2" x14ac:dyDescent="0.3">
      <c r="A57" t="s">
        <v>68</v>
      </c>
      <c r="B57">
        <v>744.08326210510006</v>
      </c>
    </row>
    <row r="58" spans="1:2" x14ac:dyDescent="0.3">
      <c r="A58" t="s">
        <v>250</v>
      </c>
      <c r="B58">
        <v>784.14929445759901</v>
      </c>
    </row>
    <row r="59" spans="1:2" x14ac:dyDescent="0.3">
      <c r="A59" t="s">
        <v>252</v>
      </c>
      <c r="B59">
        <v>606.07372947800002</v>
      </c>
    </row>
    <row r="60" spans="1:2" x14ac:dyDescent="0.3">
      <c r="A60" t="s">
        <v>113</v>
      </c>
      <c r="B60">
        <v>168.99018446730003</v>
      </c>
    </row>
    <row r="61" spans="1:2" x14ac:dyDescent="0.3">
      <c r="A61" t="s">
        <v>311</v>
      </c>
      <c r="B61">
        <v>147.1735327218</v>
      </c>
    </row>
    <row r="62" spans="1:2" x14ac:dyDescent="0.3">
      <c r="A62" t="s">
        <v>257</v>
      </c>
      <c r="B62" s="4">
        <v>601.94915018740005</v>
      </c>
    </row>
    <row r="63" spans="1:2" x14ac:dyDescent="0.3">
      <c r="A63" t="s">
        <v>259</v>
      </c>
      <c r="B63">
        <v>173.00859792520001</v>
      </c>
    </row>
    <row r="64" spans="1:2" x14ac:dyDescent="0.3">
      <c r="A64" t="s">
        <v>98</v>
      </c>
      <c r="B64">
        <v>808.11793305189997</v>
      </c>
    </row>
    <row r="65" spans="1:2" x14ac:dyDescent="0.3">
      <c r="A65" t="s">
        <v>262</v>
      </c>
      <c r="B65">
        <v>321.04876197869999</v>
      </c>
    </row>
    <row r="66" spans="1:2" x14ac:dyDescent="0.3">
      <c r="A66" t="s">
        <v>264</v>
      </c>
      <c r="B66">
        <v>480.98142279550001</v>
      </c>
    </row>
    <row r="67" spans="1:2" x14ac:dyDescent="0.3">
      <c r="A67" t="s">
        <v>267</v>
      </c>
      <c r="B67">
        <v>259.0218785262</v>
      </c>
    </row>
    <row r="68" spans="1:2" x14ac:dyDescent="0.3">
      <c r="A68" t="s">
        <v>269</v>
      </c>
      <c r="B68" s="4">
        <v>259.0218785262</v>
      </c>
    </row>
    <row r="69" spans="1:2" x14ac:dyDescent="0.3">
      <c r="A69" t="s">
        <v>271</v>
      </c>
      <c r="B69" s="4">
        <v>259.0218785262</v>
      </c>
    </row>
    <row r="70" spans="1:2" x14ac:dyDescent="0.3">
      <c r="A70" t="s">
        <v>273</v>
      </c>
      <c r="B70">
        <v>91.039504123100002</v>
      </c>
    </row>
    <row r="71" spans="1:2" x14ac:dyDescent="0.3">
      <c r="A71" t="s">
        <v>275</v>
      </c>
      <c r="B71">
        <v>171.0058345315</v>
      </c>
    </row>
    <row r="72" spans="1:2" x14ac:dyDescent="0.3">
      <c r="A72" t="s">
        <v>40</v>
      </c>
      <c r="B72" s="14">
        <v>9999</v>
      </c>
    </row>
    <row r="73" spans="1:2" x14ac:dyDescent="0.3">
      <c r="A73" t="s">
        <v>41</v>
      </c>
      <c r="B73" s="14">
        <v>9999</v>
      </c>
    </row>
    <row r="74" spans="1:2" x14ac:dyDescent="0.3">
      <c r="A74" t="s">
        <v>42</v>
      </c>
      <c r="B74" s="14">
        <v>9999</v>
      </c>
    </row>
    <row r="75" spans="1:2" x14ac:dyDescent="0.3">
      <c r="A75" t="s">
        <v>43</v>
      </c>
      <c r="B75" s="14">
        <v>9999</v>
      </c>
    </row>
    <row r="76" spans="1:2" x14ac:dyDescent="0.3">
      <c r="A76" t="s">
        <v>44</v>
      </c>
      <c r="B76" s="14">
        <v>9999</v>
      </c>
    </row>
    <row r="77" spans="1:2" x14ac:dyDescent="0.3">
      <c r="A77" t="s">
        <v>282</v>
      </c>
      <c r="B77" s="14">
        <v>9999</v>
      </c>
    </row>
    <row r="78" spans="1:2" x14ac:dyDescent="0.3">
      <c r="A78" t="s">
        <v>285</v>
      </c>
      <c r="B78" s="4">
        <v>131.0456521335</v>
      </c>
    </row>
    <row r="79" spans="1:2" x14ac:dyDescent="0.3">
      <c r="A79" t="s">
        <v>287</v>
      </c>
      <c r="B79" s="4">
        <v>154.06163654870002</v>
      </c>
    </row>
    <row r="80" spans="1:2" x14ac:dyDescent="0.3">
      <c r="A80" t="s">
        <v>289</v>
      </c>
      <c r="B80" s="4">
        <v>164.07113860250001</v>
      </c>
    </row>
    <row r="81" spans="1:2" x14ac:dyDescent="0.3">
      <c r="A81" t="s">
        <v>291</v>
      </c>
      <c r="B81" s="4">
        <v>130.08678866670002</v>
      </c>
    </row>
    <row r="82" spans="1:2" x14ac:dyDescent="0.3">
      <c r="A82" t="s">
        <v>293</v>
      </c>
      <c r="B82" s="4">
        <v>118.05040316039999</v>
      </c>
    </row>
    <row r="83" spans="1:2" x14ac:dyDescent="0.3">
      <c r="A83" t="s">
        <v>295</v>
      </c>
      <c r="B83" s="4">
        <v>120.011909164099</v>
      </c>
    </row>
    <row r="84" spans="1:2" x14ac:dyDescent="0.3">
      <c r="A84" t="s">
        <v>297</v>
      </c>
      <c r="B84" s="4">
        <v>173.04498343150001</v>
      </c>
    </row>
    <row r="85" spans="1:2" x14ac:dyDescent="0.3">
      <c r="A85" t="s">
        <v>299</v>
      </c>
      <c r="B85" s="4">
        <v>131.08203763980001</v>
      </c>
    </row>
    <row r="86" spans="1:2" x14ac:dyDescent="0.3">
      <c r="A86" t="s">
        <v>301</v>
      </c>
      <c r="B86" s="4">
        <v>221.05958763820001</v>
      </c>
    </row>
    <row r="87" spans="1:2" x14ac:dyDescent="0.3">
      <c r="A87" t="s">
        <v>312</v>
      </c>
      <c r="B87" s="14">
        <v>0</v>
      </c>
    </row>
    <row r="88" spans="1:2" x14ac:dyDescent="0.3">
      <c r="A88" t="s">
        <v>312</v>
      </c>
      <c r="B88" s="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B159-81C0-4024-B756-643E29A98426}">
  <dimension ref="A1:CS21"/>
  <sheetViews>
    <sheetView workbookViewId="0"/>
  </sheetViews>
  <sheetFormatPr defaultRowHeight="14.4" x14ac:dyDescent="0.3"/>
  <sheetData>
    <row r="1" spans="1:97" x14ac:dyDescent="0.3">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3">
      <c r="A2" t="s">
        <v>58</v>
      </c>
    </row>
    <row r="3" spans="1:97" x14ac:dyDescent="0.3">
      <c r="A3" t="s">
        <v>1</v>
      </c>
    </row>
    <row r="4" spans="1:97" x14ac:dyDescent="0.3">
      <c r="A4" t="s">
        <v>2</v>
      </c>
    </row>
    <row r="5" spans="1:97" x14ac:dyDescent="0.3">
      <c r="A5" t="s">
        <v>3</v>
      </c>
    </row>
    <row r="6" spans="1:97" x14ac:dyDescent="0.3">
      <c r="A6" t="s">
        <v>92</v>
      </c>
    </row>
    <row r="7" spans="1:97" x14ac:dyDescent="0.3">
      <c r="A7" t="s">
        <v>5</v>
      </c>
    </row>
    <row r="8" spans="1:97" x14ac:dyDescent="0.3">
      <c r="A8" t="s">
        <v>6</v>
      </c>
    </row>
    <row r="9" spans="1:97" x14ac:dyDescent="0.3">
      <c r="A9" s="10" t="s">
        <v>7</v>
      </c>
    </row>
    <row r="10" spans="1:97" x14ac:dyDescent="0.3">
      <c r="A10" t="s">
        <v>8</v>
      </c>
    </row>
    <row r="11" spans="1:97" x14ac:dyDescent="0.3">
      <c r="A11" t="s">
        <v>106</v>
      </c>
    </row>
    <row r="12" spans="1:97" x14ac:dyDescent="0.3">
      <c r="A12" s="10" t="s">
        <v>10</v>
      </c>
    </row>
    <row r="13" spans="1:97" x14ac:dyDescent="0.3">
      <c r="A13" t="s">
        <v>114</v>
      </c>
    </row>
    <row r="14" spans="1:97" x14ac:dyDescent="0.3">
      <c r="A14" t="s">
        <v>12</v>
      </c>
    </row>
    <row r="15" spans="1:97" x14ac:dyDescent="0.3">
      <c r="A15" s="10" t="s">
        <v>13</v>
      </c>
    </row>
    <row r="16" spans="1:97" x14ac:dyDescent="0.3">
      <c r="A16" t="s">
        <v>14</v>
      </c>
    </row>
    <row r="17" spans="1:1" x14ac:dyDescent="0.3">
      <c r="A17" t="s">
        <v>15</v>
      </c>
    </row>
    <row r="18" spans="1:1" x14ac:dyDescent="0.3">
      <c r="A18" t="s">
        <v>16</v>
      </c>
    </row>
    <row r="19" spans="1:1" x14ac:dyDescent="0.3">
      <c r="A19" t="s">
        <v>130</v>
      </c>
    </row>
    <row r="20" spans="1:1" x14ac:dyDescent="0.3">
      <c r="A20" t="s">
        <v>134</v>
      </c>
    </row>
    <row r="21" spans="1:1" x14ac:dyDescent="0.3">
      <c r="A21"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CB6D-7116-40AB-8871-73528360CC04}">
  <dimension ref="A1:AB229"/>
  <sheetViews>
    <sheetView workbookViewId="0"/>
  </sheetViews>
  <sheetFormatPr defaultRowHeight="18" x14ac:dyDescent="0.35"/>
  <cols>
    <col min="1" max="1" width="11.6640625" customWidth="1"/>
    <col min="2" max="2" width="17.6640625" style="4" customWidth="1"/>
    <col min="3" max="3" width="21.6640625" style="4" customWidth="1"/>
    <col min="4" max="4" width="16.33203125" style="4" customWidth="1"/>
    <col min="5" max="5" width="14.88671875" style="4" customWidth="1"/>
    <col min="6" max="7" width="11.6640625" customWidth="1"/>
    <col min="14" max="14" width="11.5546875" customWidth="1"/>
    <col min="17" max="17" width="8.88671875" style="52"/>
    <col min="18" max="18" width="7.33203125" style="15" customWidth="1"/>
    <col min="19" max="19" width="9.5546875" style="4" customWidth="1"/>
    <col min="20" max="20" width="10.88671875" style="4" customWidth="1"/>
    <col min="21" max="21" width="9.5546875" style="4" customWidth="1"/>
    <col min="22" max="22" width="9.44140625" style="4" customWidth="1"/>
    <col min="23" max="23" width="11.88671875" style="4" customWidth="1"/>
    <col min="25" max="28" width="8.88671875" style="26"/>
  </cols>
  <sheetData>
    <row r="1" spans="1:28" ht="21" x14ac:dyDescent="0.4">
      <c r="A1" s="53" t="s">
        <v>334</v>
      </c>
    </row>
    <row r="2" spans="1:28" x14ac:dyDescent="0.35">
      <c r="A2" s="51" t="s">
        <v>335</v>
      </c>
      <c r="Y2" s="114" t="s">
        <v>368</v>
      </c>
      <c r="Z2" s="114"/>
    </row>
    <row r="3" spans="1:28" x14ac:dyDescent="0.35">
      <c r="A3" s="51" t="s">
        <v>337</v>
      </c>
      <c r="Y3" s="26">
        <v>1</v>
      </c>
      <c r="Z3" s="26" t="s">
        <v>365</v>
      </c>
    </row>
    <row r="4" spans="1:28" x14ac:dyDescent="0.35">
      <c r="A4" s="51" t="s">
        <v>336</v>
      </c>
      <c r="Y4" s="26">
        <v>0</v>
      </c>
      <c r="Z4" s="15" t="s">
        <v>366</v>
      </c>
    </row>
    <row r="5" spans="1:28" x14ac:dyDescent="0.35">
      <c r="A5" s="51"/>
      <c r="Y5" s="109">
        <v>1</v>
      </c>
      <c r="Z5" s="15" t="s">
        <v>360</v>
      </c>
    </row>
    <row r="6" spans="1:28" x14ac:dyDescent="0.35">
      <c r="A6" s="51" t="s">
        <v>339</v>
      </c>
      <c r="Y6" s="110">
        <v>1</v>
      </c>
      <c r="Z6" s="15" t="s">
        <v>367</v>
      </c>
    </row>
    <row r="7" spans="1:28" x14ac:dyDescent="0.35">
      <c r="A7" s="51" t="s">
        <v>340</v>
      </c>
      <c r="Y7" s="112">
        <v>0</v>
      </c>
      <c r="Z7" s="15" t="s">
        <v>361</v>
      </c>
    </row>
    <row r="8" spans="1:28" x14ac:dyDescent="0.35">
      <c r="Y8" s="113" t="s">
        <v>363</v>
      </c>
      <c r="Z8" s="15" t="s">
        <v>362</v>
      </c>
    </row>
    <row r="9" spans="1:28" x14ac:dyDescent="0.35">
      <c r="A9" s="51" t="s">
        <v>341</v>
      </c>
      <c r="J9" s="14"/>
      <c r="K9" s="14"/>
      <c r="L9" s="14"/>
      <c r="S9" s="58"/>
      <c r="T9" s="58"/>
      <c r="U9" s="58"/>
      <c r="Y9" s="111">
        <v>0</v>
      </c>
      <c r="Z9" s="15" t="s">
        <v>364</v>
      </c>
    </row>
    <row r="10" spans="1:28" x14ac:dyDescent="0.35">
      <c r="A10" s="51" t="s">
        <v>342</v>
      </c>
      <c r="L10" s="9"/>
      <c r="M10" s="9"/>
    </row>
    <row r="11" spans="1:28" x14ac:dyDescent="0.35">
      <c r="A11" s="51" t="s">
        <v>344</v>
      </c>
      <c r="L11" s="19"/>
      <c r="M11" s="17"/>
      <c r="N11" s="17"/>
    </row>
    <row r="12" spans="1:28" x14ac:dyDescent="0.35">
      <c r="A12" s="51"/>
    </row>
    <row r="14" spans="1:28" ht="21" x14ac:dyDescent="0.4">
      <c r="A14" s="53" t="s">
        <v>58</v>
      </c>
      <c r="B14" s="26" t="s">
        <v>328</v>
      </c>
      <c r="C14" s="26" t="s">
        <v>329</v>
      </c>
      <c r="D14" s="26" t="s">
        <v>330</v>
      </c>
      <c r="E14" s="26" t="s">
        <v>137</v>
      </c>
      <c r="F14" s="26" t="s">
        <v>338</v>
      </c>
      <c r="Q14" s="52" t="str">
        <f>A14</f>
        <v>Gnd</v>
      </c>
      <c r="Y14" s="26" t="s">
        <v>343</v>
      </c>
    </row>
    <row r="15" spans="1:28" ht="18.600000000000001" thickBot="1" x14ac:dyDescent="0.4">
      <c r="A15" t="s">
        <v>320</v>
      </c>
      <c r="B15" s="54">
        <v>1</v>
      </c>
      <c r="C15" s="54">
        <v>1</v>
      </c>
      <c r="D15" s="4">
        <v>11.0470231392576</v>
      </c>
      <c r="E15" s="4">
        <v>2</v>
      </c>
      <c r="F15" s="17" t="s">
        <v>349</v>
      </c>
      <c r="G15" s="17"/>
      <c r="H15" s="17"/>
      <c r="I15" s="17"/>
      <c r="J15" s="17"/>
      <c r="K15" s="17"/>
      <c r="L15" s="17"/>
      <c r="M15" s="17"/>
      <c r="N15" s="17"/>
      <c r="O15" s="56"/>
      <c r="Y15" s="26" t="s">
        <v>142</v>
      </c>
      <c r="Z15" s="26" t="s">
        <v>143</v>
      </c>
      <c r="AA15" s="26" t="s">
        <v>144</v>
      </c>
      <c r="AB15" s="26" t="s">
        <v>145</v>
      </c>
    </row>
    <row r="16" spans="1:28" ht="18.600000000000001" thickBot="1" x14ac:dyDescent="0.4">
      <c r="A16" t="s">
        <v>324</v>
      </c>
      <c r="B16" s="54">
        <v>0.99</v>
      </c>
      <c r="C16" s="13">
        <v>0.89</v>
      </c>
      <c r="D16" s="4">
        <v>21.272918522983002</v>
      </c>
      <c r="E16" s="4">
        <v>3</v>
      </c>
      <c r="F16" s="17" t="s">
        <v>349</v>
      </c>
      <c r="G16" s="17"/>
      <c r="H16" s="17"/>
      <c r="I16" s="17"/>
      <c r="J16" s="17"/>
      <c r="K16" s="17"/>
      <c r="L16" s="17"/>
      <c r="M16" s="17"/>
      <c r="N16" s="17"/>
      <c r="O16" s="56"/>
      <c r="R16" s="79" t="s">
        <v>331</v>
      </c>
      <c r="S16" s="59" t="s">
        <v>139</v>
      </c>
      <c r="T16" s="59" t="s">
        <v>140</v>
      </c>
      <c r="U16" s="59" t="s">
        <v>141</v>
      </c>
      <c r="V16" s="59" t="s">
        <v>332</v>
      </c>
      <c r="W16" s="60" t="s">
        <v>333</v>
      </c>
      <c r="Y16" s="76">
        <v>0</v>
      </c>
      <c r="Z16" s="77">
        <v>1</v>
      </c>
      <c r="AA16" s="77">
        <v>1</v>
      </c>
      <c r="AB16" s="78">
        <v>1</v>
      </c>
    </row>
    <row r="17" spans="1:28" x14ac:dyDescent="0.35">
      <c r="A17" t="s">
        <v>321</v>
      </c>
      <c r="B17" s="54">
        <v>1</v>
      </c>
      <c r="C17" s="54">
        <v>1</v>
      </c>
      <c r="D17" s="4">
        <v>5.2937617331869502</v>
      </c>
      <c r="E17" s="4">
        <v>3</v>
      </c>
      <c r="R17" s="88" t="s">
        <v>142</v>
      </c>
      <c r="S17" s="4">
        <v>125.37</v>
      </c>
      <c r="T17" s="4">
        <v>125.5</v>
      </c>
      <c r="U17" s="4">
        <v>0.87</v>
      </c>
      <c r="V17" s="13">
        <v>0.99</v>
      </c>
      <c r="W17" s="61">
        <v>0.89</v>
      </c>
    </row>
    <row r="18" spans="1:28" x14ac:dyDescent="0.35">
      <c r="A18" t="s">
        <v>325</v>
      </c>
      <c r="B18" s="54">
        <v>1</v>
      </c>
      <c r="C18" s="54">
        <v>0.99</v>
      </c>
      <c r="D18" s="4">
        <v>13.4773461609043</v>
      </c>
      <c r="E18" s="4">
        <v>1</v>
      </c>
      <c r="R18" s="88" t="s">
        <v>143</v>
      </c>
      <c r="S18" s="4">
        <v>123.33</v>
      </c>
      <c r="T18" s="4">
        <v>123.46</v>
      </c>
      <c r="U18" s="4">
        <v>0.64</v>
      </c>
      <c r="V18" s="4">
        <v>1</v>
      </c>
      <c r="W18" s="62">
        <v>0.99</v>
      </c>
    </row>
    <row r="19" spans="1:28" x14ac:dyDescent="0.35">
      <c r="A19" t="s">
        <v>322</v>
      </c>
      <c r="B19" s="54">
        <v>1</v>
      </c>
      <c r="C19" s="54">
        <v>0.99</v>
      </c>
      <c r="D19" s="4">
        <v>3.90291903319351</v>
      </c>
      <c r="E19" s="4">
        <v>0</v>
      </c>
      <c r="R19" s="88" t="s">
        <v>144</v>
      </c>
      <c r="S19" s="4">
        <v>123.47</v>
      </c>
      <c r="T19" s="4">
        <v>123.51</v>
      </c>
      <c r="U19" s="4">
        <v>0.43</v>
      </c>
      <c r="V19" s="4">
        <v>1</v>
      </c>
      <c r="W19" s="62">
        <v>0.98</v>
      </c>
    </row>
    <row r="20" spans="1:28" ht="18.600000000000001" thickBot="1" x14ac:dyDescent="0.4">
      <c r="A20" t="s">
        <v>327</v>
      </c>
      <c r="B20" s="54">
        <v>0.99</v>
      </c>
      <c r="C20" s="54">
        <v>0.98</v>
      </c>
      <c r="D20" s="4">
        <v>3.7386139748572802</v>
      </c>
      <c r="E20" s="4">
        <v>0</v>
      </c>
      <c r="R20" s="89" t="s">
        <v>145</v>
      </c>
      <c r="S20" s="63">
        <v>122.12</v>
      </c>
      <c r="T20" s="63">
        <v>122.21</v>
      </c>
      <c r="U20" s="63">
        <v>0.69</v>
      </c>
      <c r="V20" s="63">
        <v>0.99</v>
      </c>
      <c r="W20" s="64">
        <v>0.98</v>
      </c>
    </row>
    <row r="21" spans="1:28" x14ac:dyDescent="0.35">
      <c r="A21" t="s">
        <v>323</v>
      </c>
      <c r="B21" s="54">
        <v>0.99</v>
      </c>
      <c r="C21" s="54">
        <v>0.98</v>
      </c>
      <c r="D21" s="4">
        <v>4.1242050622981896</v>
      </c>
      <c r="E21" s="4">
        <v>1</v>
      </c>
    </row>
    <row r="22" spans="1:28" x14ac:dyDescent="0.35">
      <c r="A22" t="s">
        <v>326</v>
      </c>
      <c r="B22" s="54">
        <v>1</v>
      </c>
      <c r="C22" s="54">
        <v>0.99</v>
      </c>
      <c r="D22" s="4">
        <v>2.8087921442509001</v>
      </c>
      <c r="E22" s="4">
        <v>2</v>
      </c>
    </row>
    <row r="24" spans="1:28" ht="21" x14ac:dyDescent="0.4">
      <c r="A24" s="53" t="s">
        <v>1</v>
      </c>
      <c r="B24" s="4" t="s">
        <v>328</v>
      </c>
      <c r="C24" s="4" t="s">
        <v>329</v>
      </c>
      <c r="D24" s="4" t="s">
        <v>330</v>
      </c>
      <c r="E24" s="4" t="s">
        <v>137</v>
      </c>
      <c r="F24" s="4" t="s">
        <v>338</v>
      </c>
      <c r="Q24" s="52" t="str">
        <f>A24</f>
        <v>MaeA</v>
      </c>
      <c r="Y24" s="26" t="s">
        <v>343</v>
      </c>
    </row>
    <row r="25" spans="1:28" ht="18.600000000000001" thickBot="1" x14ac:dyDescent="0.4">
      <c r="A25" t="s">
        <v>320</v>
      </c>
      <c r="B25" s="54">
        <v>0.99</v>
      </c>
      <c r="C25" s="54">
        <v>0.98</v>
      </c>
      <c r="D25" s="4">
        <v>4.2533808642316</v>
      </c>
      <c r="E25" s="4">
        <v>1</v>
      </c>
      <c r="Y25" s="26" t="s">
        <v>142</v>
      </c>
      <c r="Z25" s="26" t="s">
        <v>143</v>
      </c>
      <c r="AA25" s="26" t="s">
        <v>144</v>
      </c>
      <c r="AB25" s="26" t="s">
        <v>145</v>
      </c>
    </row>
    <row r="26" spans="1:28" ht="18.600000000000001" thickBot="1" x14ac:dyDescent="0.4">
      <c r="A26" t="s">
        <v>324</v>
      </c>
      <c r="B26" s="54">
        <v>1</v>
      </c>
      <c r="C26" s="54">
        <v>0.99</v>
      </c>
      <c r="D26" s="4">
        <v>5.8686364670338396</v>
      </c>
      <c r="E26" s="4">
        <v>1</v>
      </c>
      <c r="R26" s="79" t="s">
        <v>331</v>
      </c>
      <c r="S26" s="59" t="s">
        <v>139</v>
      </c>
      <c r="T26" s="59" t="s">
        <v>140</v>
      </c>
      <c r="U26" s="59" t="s">
        <v>141</v>
      </c>
      <c r="V26" s="59" t="s">
        <v>332</v>
      </c>
      <c r="W26" s="60" t="s">
        <v>333</v>
      </c>
      <c r="Y26" s="94">
        <v>1</v>
      </c>
      <c r="Z26" s="77">
        <v>1</v>
      </c>
      <c r="AA26" s="95">
        <v>0</v>
      </c>
      <c r="AB26" s="96">
        <v>0</v>
      </c>
    </row>
    <row r="27" spans="1:28" x14ac:dyDescent="0.35">
      <c r="A27" t="s">
        <v>321</v>
      </c>
      <c r="B27" s="54">
        <v>1</v>
      </c>
      <c r="C27" s="54">
        <v>0.99</v>
      </c>
      <c r="D27" s="4">
        <v>3.7928080745663202</v>
      </c>
      <c r="E27" s="4">
        <v>4</v>
      </c>
      <c r="R27" s="88" t="s">
        <v>142</v>
      </c>
      <c r="S27" s="4">
        <v>121.99</v>
      </c>
      <c r="T27" s="4">
        <v>121.92</v>
      </c>
      <c r="U27" s="4">
        <v>1.0900000000000001</v>
      </c>
      <c r="V27" s="54">
        <v>1</v>
      </c>
      <c r="W27" s="65">
        <v>0.98</v>
      </c>
    </row>
    <row r="28" spans="1:28" x14ac:dyDescent="0.35">
      <c r="A28" t="s">
        <v>325</v>
      </c>
      <c r="B28" s="54">
        <v>1</v>
      </c>
      <c r="C28" s="54">
        <v>0.99</v>
      </c>
      <c r="D28" s="4">
        <v>5.4335635461468303</v>
      </c>
      <c r="E28" s="4">
        <v>2</v>
      </c>
      <c r="R28" s="88" t="s">
        <v>143</v>
      </c>
      <c r="S28" s="4">
        <v>122.83</v>
      </c>
      <c r="T28" s="4">
        <v>122.87</v>
      </c>
      <c r="U28" s="4">
        <v>0.59</v>
      </c>
      <c r="V28" s="54">
        <v>1</v>
      </c>
      <c r="W28" s="65">
        <v>0.99</v>
      </c>
    </row>
    <row r="29" spans="1:28" x14ac:dyDescent="0.35">
      <c r="A29" t="s">
        <v>322</v>
      </c>
      <c r="B29" s="13">
        <v>0.53</v>
      </c>
      <c r="C29" s="13">
        <v>-0.4</v>
      </c>
      <c r="D29" s="4">
        <v>8230039270.4172602</v>
      </c>
      <c r="E29" s="13">
        <v>21</v>
      </c>
      <c r="R29" s="88" t="s">
        <v>144</v>
      </c>
      <c r="S29" s="4">
        <v>77.75</v>
      </c>
      <c r="T29" s="4">
        <v>64.02</v>
      </c>
      <c r="U29" s="4">
        <v>20.079999999999998</v>
      </c>
      <c r="V29" s="13">
        <v>0.17</v>
      </c>
      <c r="W29" s="61">
        <v>-2.04</v>
      </c>
    </row>
    <row r="30" spans="1:28" ht="18.600000000000001" thickBot="1" x14ac:dyDescent="0.4">
      <c r="A30" t="s">
        <v>327</v>
      </c>
      <c r="B30" s="13">
        <v>-0.2</v>
      </c>
      <c r="C30" s="13">
        <v>-2.04</v>
      </c>
      <c r="D30" s="4">
        <v>23223752072.666801</v>
      </c>
      <c r="E30" s="13">
        <v>35</v>
      </c>
      <c r="R30" s="89" t="s">
        <v>145</v>
      </c>
      <c r="S30" s="63">
        <v>122.67</v>
      </c>
      <c r="T30" s="63">
        <v>122.88</v>
      </c>
      <c r="U30" s="63">
        <v>0.67</v>
      </c>
      <c r="V30" s="73">
        <v>0.99</v>
      </c>
      <c r="W30" s="74">
        <v>0.94</v>
      </c>
    </row>
    <row r="31" spans="1:28" x14ac:dyDescent="0.35">
      <c r="A31" t="s">
        <v>323</v>
      </c>
      <c r="B31" s="54">
        <v>0.99</v>
      </c>
      <c r="C31" s="54">
        <v>0.95</v>
      </c>
      <c r="D31" s="4">
        <v>5.1375227216086499</v>
      </c>
      <c r="E31" s="4">
        <v>0</v>
      </c>
      <c r="F31" s="18" t="s">
        <v>146</v>
      </c>
      <c r="G31" s="18"/>
      <c r="H31" s="18"/>
      <c r="I31" s="18"/>
      <c r="J31" s="19"/>
      <c r="K31" s="19"/>
      <c r="L31" s="19"/>
    </row>
    <row r="32" spans="1:28" x14ac:dyDescent="0.35">
      <c r="A32" t="s">
        <v>326</v>
      </c>
      <c r="B32" s="54">
        <v>0.99</v>
      </c>
      <c r="C32" s="54">
        <v>0.94</v>
      </c>
      <c r="D32" s="4">
        <v>5.6910653491450498</v>
      </c>
      <c r="E32" s="4">
        <v>2</v>
      </c>
      <c r="F32" s="18" t="s">
        <v>146</v>
      </c>
      <c r="G32" s="18"/>
      <c r="H32" s="18"/>
      <c r="I32" s="18"/>
      <c r="J32" s="19"/>
      <c r="K32" s="19"/>
      <c r="L32" s="19"/>
    </row>
    <row r="34" spans="1:28" ht="21" x14ac:dyDescent="0.4">
      <c r="A34" s="53" t="s">
        <v>2</v>
      </c>
      <c r="B34" s="4" t="s">
        <v>328</v>
      </c>
      <c r="C34" s="4" t="s">
        <v>329</v>
      </c>
      <c r="D34" s="4" t="s">
        <v>330</v>
      </c>
      <c r="E34" s="4" t="s">
        <v>137</v>
      </c>
      <c r="F34" s="4" t="s">
        <v>338</v>
      </c>
      <c r="Q34" s="52" t="str">
        <f>A34</f>
        <v>PykA</v>
      </c>
      <c r="Y34" s="26" t="s">
        <v>343</v>
      </c>
    </row>
    <row r="35" spans="1:28" ht="18.600000000000001" thickBot="1" x14ac:dyDescent="0.4">
      <c r="A35" t="s">
        <v>320</v>
      </c>
      <c r="B35" s="54">
        <v>1</v>
      </c>
      <c r="C35" s="54">
        <v>0.99</v>
      </c>
      <c r="D35" s="4">
        <v>4.1949980784899497</v>
      </c>
      <c r="E35" s="4">
        <v>3</v>
      </c>
      <c r="Y35" s="26" t="s">
        <v>142</v>
      </c>
      <c r="Z35" s="26" t="s">
        <v>143</v>
      </c>
      <c r="AA35" s="26" t="s">
        <v>144</v>
      </c>
      <c r="AB35" s="26" t="s">
        <v>145</v>
      </c>
    </row>
    <row r="36" spans="1:28" ht="18.600000000000001" thickBot="1" x14ac:dyDescent="0.4">
      <c r="A36" t="s">
        <v>324</v>
      </c>
      <c r="B36" s="54">
        <v>0.99</v>
      </c>
      <c r="C36" s="54">
        <v>0.97</v>
      </c>
      <c r="D36" s="4">
        <v>9.2335630211487096</v>
      </c>
      <c r="E36" s="4">
        <v>2</v>
      </c>
      <c r="R36" s="79" t="s">
        <v>331</v>
      </c>
      <c r="S36" s="59" t="s">
        <v>139</v>
      </c>
      <c r="T36" s="59" t="s">
        <v>140</v>
      </c>
      <c r="U36" s="59" t="s">
        <v>141</v>
      </c>
      <c r="V36" s="59" t="s">
        <v>332</v>
      </c>
      <c r="W36" s="60" t="s">
        <v>333</v>
      </c>
      <c r="Y36" s="94">
        <v>1</v>
      </c>
      <c r="Z36" s="97">
        <v>1</v>
      </c>
      <c r="AA36" s="95">
        <v>0</v>
      </c>
      <c r="AB36" s="96">
        <v>0</v>
      </c>
    </row>
    <row r="37" spans="1:28" x14ac:dyDescent="0.35">
      <c r="A37" t="s">
        <v>321</v>
      </c>
      <c r="B37" s="54">
        <v>1</v>
      </c>
      <c r="C37" s="54">
        <v>0.99</v>
      </c>
      <c r="D37" s="4">
        <v>3.8606684749442999</v>
      </c>
      <c r="E37" s="4">
        <v>8</v>
      </c>
      <c r="R37" s="88" t="s">
        <v>142</v>
      </c>
      <c r="S37" s="4">
        <v>121.22</v>
      </c>
      <c r="T37" s="4">
        <v>121.28</v>
      </c>
      <c r="U37" s="4">
        <v>0.99</v>
      </c>
      <c r="V37" s="54">
        <v>0.99</v>
      </c>
      <c r="W37" s="65">
        <v>0.97</v>
      </c>
    </row>
    <row r="38" spans="1:28" x14ac:dyDescent="0.35">
      <c r="A38" t="s">
        <v>325</v>
      </c>
      <c r="B38" s="34">
        <v>0.76</v>
      </c>
      <c r="C38" s="34">
        <v>-0.87</v>
      </c>
      <c r="D38" s="4">
        <v>33593541372.383801</v>
      </c>
      <c r="E38" s="4">
        <v>2</v>
      </c>
      <c r="F38" s="9" t="s">
        <v>147</v>
      </c>
      <c r="G38" s="9"/>
      <c r="R38" s="88" t="s">
        <v>143</v>
      </c>
      <c r="S38" s="4">
        <v>118.22</v>
      </c>
      <c r="T38" s="4">
        <v>122.07</v>
      </c>
      <c r="U38" s="4">
        <v>14.25</v>
      </c>
      <c r="V38" s="34">
        <v>0.88</v>
      </c>
      <c r="W38" s="67">
        <v>-0.87</v>
      </c>
    </row>
    <row r="39" spans="1:28" x14ac:dyDescent="0.35">
      <c r="A39" t="s">
        <v>322</v>
      </c>
      <c r="B39" s="13">
        <v>0.71</v>
      </c>
      <c r="C39" s="13">
        <v>0.08</v>
      </c>
      <c r="D39" s="4">
        <v>17.0127078835853</v>
      </c>
      <c r="E39" s="13">
        <v>30</v>
      </c>
      <c r="F39" t="s">
        <v>348</v>
      </c>
      <c r="R39" s="88" t="s">
        <v>144</v>
      </c>
      <c r="S39" s="4">
        <v>111.23</v>
      </c>
      <c r="T39" s="4">
        <v>111.57</v>
      </c>
      <c r="U39" s="4">
        <v>7.24</v>
      </c>
      <c r="V39" s="13">
        <v>0.83</v>
      </c>
      <c r="W39" s="61">
        <v>0.08</v>
      </c>
    </row>
    <row r="40" spans="1:28" ht="18.600000000000001" thickBot="1" x14ac:dyDescent="0.4">
      <c r="A40" t="s">
        <v>327</v>
      </c>
      <c r="B40" s="54">
        <v>0.96</v>
      </c>
      <c r="C40" s="30">
        <v>0.89</v>
      </c>
      <c r="D40" s="4">
        <v>10.6200051310979</v>
      </c>
      <c r="E40" s="4">
        <v>4</v>
      </c>
      <c r="F40" s="48"/>
      <c r="R40" s="89" t="s">
        <v>145</v>
      </c>
      <c r="S40" s="63">
        <v>121.84</v>
      </c>
      <c r="T40" s="63">
        <v>122.13</v>
      </c>
      <c r="U40" s="63">
        <v>0.94</v>
      </c>
      <c r="V40" s="73">
        <v>0.99</v>
      </c>
      <c r="W40" s="74" t="s">
        <v>80</v>
      </c>
    </row>
    <row r="41" spans="1:28" x14ac:dyDescent="0.35">
      <c r="A41" t="s">
        <v>323</v>
      </c>
      <c r="B41" s="54">
        <v>0.99</v>
      </c>
      <c r="C41" s="54">
        <v>0.98</v>
      </c>
      <c r="D41" s="4">
        <v>5.7655984756530501</v>
      </c>
      <c r="E41" s="4">
        <v>8</v>
      </c>
      <c r="F41" s="18" t="s">
        <v>345</v>
      </c>
      <c r="G41" s="18"/>
      <c r="H41" s="18"/>
      <c r="I41" s="18"/>
      <c r="J41" s="19"/>
      <c r="K41" s="19"/>
      <c r="L41" s="19"/>
      <c r="M41" s="19"/>
      <c r="N41" s="19"/>
    </row>
    <row r="42" spans="1:28" x14ac:dyDescent="0.35">
      <c r="A42" t="s">
        <v>326</v>
      </c>
      <c r="B42" s="54">
        <v>1</v>
      </c>
      <c r="C42" s="54">
        <v>0.98</v>
      </c>
      <c r="D42" s="4">
        <v>8.7212777539650208</v>
      </c>
      <c r="E42" s="4">
        <v>3</v>
      </c>
      <c r="F42" s="18" t="s">
        <v>345</v>
      </c>
      <c r="G42" s="18"/>
      <c r="H42" s="18"/>
      <c r="I42" s="18"/>
      <c r="J42" s="19"/>
      <c r="K42" s="19"/>
      <c r="L42" s="19"/>
      <c r="M42" s="19"/>
      <c r="N42" s="19"/>
    </row>
    <row r="44" spans="1:28" ht="21" x14ac:dyDescent="0.4">
      <c r="A44" s="53" t="s">
        <v>3</v>
      </c>
      <c r="B44" s="4" t="s">
        <v>328</v>
      </c>
      <c r="C44" s="4" t="s">
        <v>329</v>
      </c>
      <c r="D44" s="4" t="s">
        <v>330</v>
      </c>
      <c r="E44" s="4" t="s">
        <v>137</v>
      </c>
      <c r="F44" s="4" t="s">
        <v>338</v>
      </c>
      <c r="Q44" s="52" t="str">
        <f>A44</f>
        <v>Edd</v>
      </c>
      <c r="Y44" s="26" t="s">
        <v>343</v>
      </c>
    </row>
    <row r="45" spans="1:28" ht="18.600000000000001" thickBot="1" x14ac:dyDescent="0.4">
      <c r="A45" t="s">
        <v>320</v>
      </c>
      <c r="B45" s="54">
        <v>0.92</v>
      </c>
      <c r="C45" s="13">
        <v>0.72</v>
      </c>
      <c r="D45" s="4" t="s">
        <v>138</v>
      </c>
      <c r="E45" s="4">
        <v>22</v>
      </c>
      <c r="Y45" s="26" t="s">
        <v>142</v>
      </c>
      <c r="Z45" s="26" t="s">
        <v>143</v>
      </c>
      <c r="AA45" s="26" t="s">
        <v>144</v>
      </c>
      <c r="AB45" s="26" t="s">
        <v>145</v>
      </c>
    </row>
    <row r="46" spans="1:28" ht="18.600000000000001" thickBot="1" x14ac:dyDescent="0.4">
      <c r="A46" t="s">
        <v>324</v>
      </c>
      <c r="B46" s="13">
        <v>0.75</v>
      </c>
      <c r="C46" s="13">
        <v>-0.25</v>
      </c>
      <c r="D46" s="4" t="s">
        <v>138</v>
      </c>
      <c r="E46" s="4">
        <v>15</v>
      </c>
      <c r="R46" s="79" t="s">
        <v>331</v>
      </c>
      <c r="S46" s="59" t="s">
        <v>139</v>
      </c>
      <c r="T46" s="59" t="s">
        <v>140</v>
      </c>
      <c r="U46" s="59" t="s">
        <v>141</v>
      </c>
      <c r="V46" s="59" t="s">
        <v>332</v>
      </c>
      <c r="W46" s="60" t="s">
        <v>333</v>
      </c>
      <c r="Y46" s="76">
        <v>0</v>
      </c>
      <c r="Z46" s="98">
        <v>0</v>
      </c>
      <c r="AA46" s="77">
        <v>1</v>
      </c>
      <c r="AB46" s="99">
        <v>0</v>
      </c>
    </row>
    <row r="47" spans="1:28" x14ac:dyDescent="0.35">
      <c r="A47" s="81" t="s">
        <v>321</v>
      </c>
      <c r="B47" s="80" t="s">
        <v>138</v>
      </c>
      <c r="C47" s="80" t="s">
        <v>138</v>
      </c>
      <c r="D47" s="80" t="s">
        <v>138</v>
      </c>
      <c r="E47" s="80"/>
      <c r="R47" s="88" t="s">
        <v>142</v>
      </c>
      <c r="S47" s="4">
        <v>181.3</v>
      </c>
      <c r="T47" s="4">
        <v>183.74</v>
      </c>
      <c r="U47" s="4">
        <v>13.94</v>
      </c>
      <c r="V47" s="13">
        <v>0.83</v>
      </c>
      <c r="W47" s="61">
        <v>-0.25</v>
      </c>
    </row>
    <row r="48" spans="1:28" x14ac:dyDescent="0.35">
      <c r="A48" s="81" t="s">
        <v>325</v>
      </c>
      <c r="B48" s="80" t="s">
        <v>138</v>
      </c>
      <c r="C48" s="80" t="s">
        <v>138</v>
      </c>
      <c r="D48" s="80" t="s">
        <v>138</v>
      </c>
      <c r="E48" s="80"/>
      <c r="R48" s="88" t="s">
        <v>143</v>
      </c>
      <c r="S48" s="2" t="s">
        <v>138</v>
      </c>
      <c r="T48" s="2" t="s">
        <v>138</v>
      </c>
      <c r="U48" s="2" t="s">
        <v>138</v>
      </c>
      <c r="V48" s="2" t="s">
        <v>138</v>
      </c>
      <c r="W48" s="2" t="s">
        <v>138</v>
      </c>
    </row>
    <row r="49" spans="1:28" x14ac:dyDescent="0.35">
      <c r="A49" t="s">
        <v>322</v>
      </c>
      <c r="B49" s="54">
        <v>0.97</v>
      </c>
      <c r="C49" s="54">
        <v>0.95</v>
      </c>
      <c r="D49" s="4" t="s">
        <v>138</v>
      </c>
      <c r="E49" s="4">
        <v>1</v>
      </c>
      <c r="R49" s="88" t="s">
        <v>144</v>
      </c>
      <c r="S49" s="4">
        <v>178.21</v>
      </c>
      <c r="T49" s="4">
        <v>176.41</v>
      </c>
      <c r="U49" s="4">
        <v>7.99</v>
      </c>
      <c r="V49" s="54">
        <v>0.86</v>
      </c>
      <c r="W49" s="65">
        <v>-0.96</v>
      </c>
    </row>
    <row r="50" spans="1:28" ht="18.600000000000001" thickBot="1" x14ac:dyDescent="0.4">
      <c r="A50" t="s">
        <v>327</v>
      </c>
      <c r="B50" s="54">
        <v>0.76</v>
      </c>
      <c r="C50" s="54">
        <v>-0.96</v>
      </c>
      <c r="D50" s="4" t="s">
        <v>138</v>
      </c>
      <c r="E50" s="4">
        <v>1</v>
      </c>
      <c r="R50" s="89" t="s">
        <v>145</v>
      </c>
      <c r="S50" s="83" t="s">
        <v>138</v>
      </c>
      <c r="T50" s="83" t="s">
        <v>138</v>
      </c>
      <c r="U50" s="83" t="s">
        <v>138</v>
      </c>
      <c r="V50" s="83" t="s">
        <v>138</v>
      </c>
      <c r="W50" s="84" t="s">
        <v>138</v>
      </c>
    </row>
    <row r="51" spans="1:28" x14ac:dyDescent="0.35">
      <c r="A51" s="81" t="s">
        <v>323</v>
      </c>
      <c r="B51" s="80" t="s">
        <v>138</v>
      </c>
      <c r="C51" s="80" t="s">
        <v>138</v>
      </c>
      <c r="D51" s="80" t="s">
        <v>138</v>
      </c>
      <c r="E51" s="80">
        <v>0</v>
      </c>
    </row>
    <row r="52" spans="1:28" x14ac:dyDescent="0.35">
      <c r="A52" s="81" t="s">
        <v>326</v>
      </c>
      <c r="B52" s="80" t="s">
        <v>138</v>
      </c>
      <c r="C52" s="80" t="s">
        <v>138</v>
      </c>
      <c r="D52" s="80" t="s">
        <v>138</v>
      </c>
      <c r="E52" s="80">
        <v>0</v>
      </c>
    </row>
    <row r="54" spans="1:28" ht="21" x14ac:dyDescent="0.4">
      <c r="A54" s="53" t="s">
        <v>92</v>
      </c>
      <c r="B54" s="4" t="s">
        <v>328</v>
      </c>
      <c r="C54" s="4" t="s">
        <v>329</v>
      </c>
      <c r="D54" s="4" t="s">
        <v>330</v>
      </c>
      <c r="E54" s="4" t="s">
        <v>137</v>
      </c>
      <c r="F54" s="4" t="s">
        <v>338</v>
      </c>
      <c r="Q54" s="52" t="str">
        <f>A54</f>
        <v>Ppc</v>
      </c>
      <c r="Y54" s="26" t="s">
        <v>343</v>
      </c>
    </row>
    <row r="55" spans="1:28" ht="18.600000000000001" thickBot="1" x14ac:dyDescent="0.4">
      <c r="A55" t="s">
        <v>320</v>
      </c>
      <c r="B55" s="34">
        <v>0.87</v>
      </c>
      <c r="C55" s="34">
        <v>-0.76</v>
      </c>
      <c r="D55" s="4">
        <v>1420171514.1933899</v>
      </c>
      <c r="E55" s="4">
        <v>1</v>
      </c>
      <c r="F55" s="9" t="s">
        <v>147</v>
      </c>
      <c r="G55" s="9"/>
      <c r="Y55" s="26" t="s">
        <v>142</v>
      </c>
      <c r="Z55" s="26" t="s">
        <v>143</v>
      </c>
      <c r="AA55" s="26" t="s">
        <v>144</v>
      </c>
      <c r="AB55" s="26" t="s">
        <v>145</v>
      </c>
    </row>
    <row r="56" spans="1:28" ht="18.600000000000001" thickBot="1" x14ac:dyDescent="0.4">
      <c r="A56" t="s">
        <v>324</v>
      </c>
      <c r="B56" s="34">
        <v>0.82</v>
      </c>
      <c r="C56" s="34">
        <v>-1.31</v>
      </c>
      <c r="D56" s="4">
        <v>2689293371.1703</v>
      </c>
      <c r="E56" s="4">
        <v>4</v>
      </c>
      <c r="F56" s="9" t="s">
        <v>147</v>
      </c>
      <c r="G56" s="9"/>
      <c r="R56" s="79" t="s">
        <v>331</v>
      </c>
      <c r="S56" s="59" t="s">
        <v>139</v>
      </c>
      <c r="T56" s="59" t="s">
        <v>140</v>
      </c>
      <c r="U56" s="59" t="s">
        <v>141</v>
      </c>
      <c r="V56" s="59" t="s">
        <v>332</v>
      </c>
      <c r="W56" s="60" t="s">
        <v>333</v>
      </c>
      <c r="Y56" s="100">
        <v>1</v>
      </c>
      <c r="Z56" s="98">
        <v>0</v>
      </c>
      <c r="AA56" s="95">
        <v>0</v>
      </c>
      <c r="AB56" s="99">
        <v>0</v>
      </c>
    </row>
    <row r="57" spans="1:28" x14ac:dyDescent="0.35">
      <c r="A57" s="81" t="s">
        <v>321</v>
      </c>
      <c r="B57" s="80" t="s">
        <v>138</v>
      </c>
      <c r="C57" s="80" t="s">
        <v>138</v>
      </c>
      <c r="D57" s="80" t="s">
        <v>138</v>
      </c>
      <c r="E57" s="80">
        <v>0</v>
      </c>
      <c r="R57" s="88" t="s">
        <v>142</v>
      </c>
      <c r="S57" s="4">
        <v>103.83</v>
      </c>
      <c r="T57" s="4">
        <v>102.37</v>
      </c>
      <c r="U57" s="4">
        <v>12.25</v>
      </c>
      <c r="V57" s="34">
        <v>0.85</v>
      </c>
      <c r="W57" s="67">
        <v>-1.31</v>
      </c>
    </row>
    <row r="58" spans="1:28" x14ac:dyDescent="0.35">
      <c r="A58" s="81" t="s">
        <v>325</v>
      </c>
      <c r="B58" s="80" t="s">
        <v>138</v>
      </c>
      <c r="C58" s="80" t="s">
        <v>138</v>
      </c>
      <c r="D58" s="80" t="s">
        <v>138</v>
      </c>
      <c r="E58" s="80">
        <v>0</v>
      </c>
      <c r="R58" s="88" t="s">
        <v>143</v>
      </c>
      <c r="S58" s="80" t="s">
        <v>138</v>
      </c>
      <c r="T58" s="80" t="s">
        <v>138</v>
      </c>
      <c r="U58" s="80" t="s">
        <v>138</v>
      </c>
      <c r="V58" s="80" t="s">
        <v>138</v>
      </c>
      <c r="W58" s="105" t="s">
        <v>138</v>
      </c>
    </row>
    <row r="59" spans="1:28" x14ac:dyDescent="0.35">
      <c r="A59" t="s">
        <v>322</v>
      </c>
      <c r="B59" s="13">
        <v>-0.14000000000000001</v>
      </c>
      <c r="C59" s="13">
        <v>-0.42</v>
      </c>
      <c r="D59" s="4">
        <v>32710923041.137699</v>
      </c>
      <c r="E59" s="13">
        <v>46</v>
      </c>
      <c r="R59" s="88" t="s">
        <v>144</v>
      </c>
      <c r="S59" s="4">
        <v>65.42</v>
      </c>
      <c r="T59" s="4">
        <v>64</v>
      </c>
      <c r="U59" s="4">
        <v>10.37</v>
      </c>
      <c r="V59" s="13">
        <v>-0.18</v>
      </c>
      <c r="W59" s="61">
        <v>-1.48</v>
      </c>
    </row>
    <row r="60" spans="1:28" ht="18.600000000000001" thickBot="1" x14ac:dyDescent="0.4">
      <c r="A60" t="s">
        <v>327</v>
      </c>
      <c r="B60" s="13">
        <v>-0.22</v>
      </c>
      <c r="C60" s="13">
        <v>-1.48</v>
      </c>
      <c r="D60" s="4">
        <v>78266163195.421295</v>
      </c>
      <c r="E60" s="13">
        <v>45</v>
      </c>
      <c r="R60" s="89" t="s">
        <v>145</v>
      </c>
      <c r="S60" s="83" t="s">
        <v>138</v>
      </c>
      <c r="T60" s="83" t="s">
        <v>138</v>
      </c>
      <c r="U60" s="83" t="s">
        <v>138</v>
      </c>
      <c r="V60" s="83" t="s">
        <v>138</v>
      </c>
      <c r="W60" s="84" t="s">
        <v>138</v>
      </c>
    </row>
    <row r="61" spans="1:28" x14ac:dyDescent="0.35">
      <c r="A61" s="81" t="s">
        <v>323</v>
      </c>
      <c r="B61" s="80" t="s">
        <v>138</v>
      </c>
      <c r="C61" s="80" t="s">
        <v>138</v>
      </c>
      <c r="D61" s="80" t="s">
        <v>138</v>
      </c>
      <c r="E61" s="80">
        <v>0</v>
      </c>
    </row>
    <row r="62" spans="1:28" x14ac:dyDescent="0.35">
      <c r="A62" s="81" t="s">
        <v>326</v>
      </c>
      <c r="B62" s="80" t="s">
        <v>138</v>
      </c>
      <c r="C62" s="80" t="s">
        <v>138</v>
      </c>
      <c r="D62" s="80" t="s">
        <v>138</v>
      </c>
      <c r="E62" s="80">
        <v>0</v>
      </c>
    </row>
    <row r="64" spans="1:28" ht="21" x14ac:dyDescent="0.4">
      <c r="A64" s="53" t="s">
        <v>5</v>
      </c>
      <c r="B64" s="4" t="s">
        <v>328</v>
      </c>
      <c r="C64" s="4" t="s">
        <v>329</v>
      </c>
      <c r="D64" s="4" t="s">
        <v>330</v>
      </c>
      <c r="E64" s="4" t="s">
        <v>137</v>
      </c>
      <c r="F64" s="4" t="s">
        <v>338</v>
      </c>
      <c r="Q64" s="52" t="str">
        <f>A64</f>
        <v>AceB</v>
      </c>
      <c r="Y64" s="26" t="s">
        <v>343</v>
      </c>
    </row>
    <row r="65" spans="1:28" ht="18.600000000000001" thickBot="1" x14ac:dyDescent="0.4">
      <c r="A65" t="s">
        <v>320</v>
      </c>
      <c r="B65" s="54">
        <v>0.99</v>
      </c>
      <c r="C65" s="54">
        <v>0.92</v>
      </c>
      <c r="D65" s="4">
        <v>5.4852585625383901</v>
      </c>
      <c r="E65" s="4">
        <v>4</v>
      </c>
      <c r="F65" t="s">
        <v>346</v>
      </c>
      <c r="Y65" s="26" t="s">
        <v>142</v>
      </c>
      <c r="Z65" s="26" t="s">
        <v>143</v>
      </c>
      <c r="AA65" s="26" t="s">
        <v>144</v>
      </c>
      <c r="AB65" s="26" t="s">
        <v>145</v>
      </c>
    </row>
    <row r="66" spans="1:28" ht="18.600000000000001" thickBot="1" x14ac:dyDescent="0.4">
      <c r="A66" t="s">
        <v>324</v>
      </c>
      <c r="B66" s="54">
        <v>0.97</v>
      </c>
      <c r="C66" s="82">
        <v>0.74</v>
      </c>
      <c r="D66" s="4">
        <v>14.5001632245752</v>
      </c>
      <c r="E66" s="82">
        <v>13</v>
      </c>
      <c r="F66" s="17" t="s">
        <v>347</v>
      </c>
      <c r="G66" s="17"/>
      <c r="H66" s="17"/>
      <c r="I66" s="17"/>
      <c r="J66" s="17"/>
      <c r="K66" s="17"/>
      <c r="L66" s="17"/>
      <c r="M66" s="17"/>
      <c r="N66" s="17"/>
      <c r="O66" s="17"/>
      <c r="P66" s="17"/>
      <c r="R66" s="79" t="s">
        <v>331</v>
      </c>
      <c r="S66" s="59" t="s">
        <v>139</v>
      </c>
      <c r="T66" s="59" t="s">
        <v>140</v>
      </c>
      <c r="U66" s="59" t="s">
        <v>141</v>
      </c>
      <c r="V66" s="59" t="s">
        <v>332</v>
      </c>
      <c r="W66" s="60" t="s">
        <v>333</v>
      </c>
      <c r="Y66" s="101">
        <v>1</v>
      </c>
      <c r="Z66" s="95">
        <v>0</v>
      </c>
      <c r="AA66" s="77">
        <v>1</v>
      </c>
      <c r="AB66" s="78">
        <v>1</v>
      </c>
    </row>
    <row r="67" spans="1:28" x14ac:dyDescent="0.35">
      <c r="A67" t="s">
        <v>321</v>
      </c>
      <c r="B67" s="13">
        <v>0.44</v>
      </c>
      <c r="C67" s="13">
        <v>0.16</v>
      </c>
      <c r="D67" s="4">
        <v>16.692357705806</v>
      </c>
      <c r="E67" s="13">
        <v>46</v>
      </c>
      <c r="R67" s="88" t="s">
        <v>142</v>
      </c>
      <c r="S67" s="4">
        <v>106.85</v>
      </c>
      <c r="T67" s="4">
        <v>106.94</v>
      </c>
      <c r="U67" s="4">
        <v>2.8</v>
      </c>
      <c r="V67" s="42">
        <v>0.98</v>
      </c>
      <c r="W67" s="66">
        <v>0.74</v>
      </c>
    </row>
    <row r="68" spans="1:28" x14ac:dyDescent="0.35">
      <c r="A68" t="s">
        <v>325</v>
      </c>
      <c r="B68" s="13">
        <v>0.18</v>
      </c>
      <c r="C68" s="13">
        <v>-0.17</v>
      </c>
      <c r="D68" s="4">
        <v>32.192000497309401</v>
      </c>
      <c r="E68" s="13">
        <v>44</v>
      </c>
      <c r="R68" s="88" t="s">
        <v>143</v>
      </c>
      <c r="S68" s="4">
        <v>67.25</v>
      </c>
      <c r="T68" s="4">
        <v>64</v>
      </c>
      <c r="U68" s="4">
        <v>7.81</v>
      </c>
      <c r="V68" s="13">
        <v>0.31</v>
      </c>
      <c r="W68" s="61">
        <v>-0.17</v>
      </c>
    </row>
    <row r="69" spans="1:28" x14ac:dyDescent="0.35">
      <c r="A69" t="s">
        <v>322</v>
      </c>
      <c r="B69" s="54">
        <v>0.99</v>
      </c>
      <c r="C69" s="54">
        <v>0.99</v>
      </c>
      <c r="D69" s="4">
        <v>2.6415572850667099</v>
      </c>
      <c r="E69" s="4">
        <v>2</v>
      </c>
      <c r="R69" s="88" t="s">
        <v>144</v>
      </c>
      <c r="S69" s="4">
        <v>110.38</v>
      </c>
      <c r="T69" s="4">
        <v>110.45</v>
      </c>
      <c r="U69" s="4">
        <v>2.59</v>
      </c>
      <c r="V69" s="54">
        <v>0.99</v>
      </c>
      <c r="W69" s="65">
        <v>0.98</v>
      </c>
    </row>
    <row r="70" spans="1:28" ht="18.600000000000001" thickBot="1" x14ac:dyDescent="0.4">
      <c r="A70" t="s">
        <v>327</v>
      </c>
      <c r="B70" s="54">
        <v>0.99</v>
      </c>
      <c r="C70" s="54">
        <v>0.98</v>
      </c>
      <c r="D70" s="4">
        <v>5.2578710032015703</v>
      </c>
      <c r="E70" s="4">
        <v>1</v>
      </c>
      <c r="R70" s="89" t="s">
        <v>145</v>
      </c>
      <c r="S70" s="63">
        <v>103.85</v>
      </c>
      <c r="T70" s="63">
        <v>103.36</v>
      </c>
      <c r="U70" s="63">
        <v>2.86</v>
      </c>
      <c r="V70" s="71">
        <v>1</v>
      </c>
      <c r="W70" s="72">
        <v>0.99</v>
      </c>
    </row>
    <row r="71" spans="1:28" x14ac:dyDescent="0.35">
      <c r="A71" t="s">
        <v>323</v>
      </c>
      <c r="B71" s="54">
        <v>1</v>
      </c>
      <c r="C71" s="54">
        <v>0.99</v>
      </c>
      <c r="D71" s="4">
        <v>3.0673098805024401</v>
      </c>
      <c r="E71" s="4">
        <v>3</v>
      </c>
    </row>
    <row r="72" spans="1:28" x14ac:dyDescent="0.35">
      <c r="A72" t="s">
        <v>326</v>
      </c>
      <c r="B72" s="54">
        <v>1</v>
      </c>
      <c r="C72" s="54">
        <v>0.99</v>
      </c>
      <c r="D72" s="4">
        <v>5.3730096453208098</v>
      </c>
      <c r="E72" s="4">
        <v>3</v>
      </c>
    </row>
    <row r="74" spans="1:28" ht="21" x14ac:dyDescent="0.4">
      <c r="A74" s="53" t="s">
        <v>6</v>
      </c>
      <c r="B74" s="4" t="s">
        <v>328</v>
      </c>
      <c r="C74" s="4" t="s">
        <v>329</v>
      </c>
      <c r="D74" s="4" t="s">
        <v>330</v>
      </c>
      <c r="E74" s="4" t="s">
        <v>137</v>
      </c>
      <c r="F74" s="4" t="s">
        <v>338</v>
      </c>
      <c r="Q74" s="52" t="str">
        <f>A74</f>
        <v>GltA</v>
      </c>
      <c r="Y74" s="26" t="s">
        <v>343</v>
      </c>
    </row>
    <row r="75" spans="1:28" ht="18.600000000000001" thickBot="1" x14ac:dyDescent="0.4">
      <c r="A75" t="s">
        <v>320</v>
      </c>
      <c r="B75" s="34">
        <v>0.76</v>
      </c>
      <c r="C75" s="34">
        <v>-0.95</v>
      </c>
      <c r="D75" s="4">
        <v>4442388300044.0596</v>
      </c>
      <c r="E75" s="4">
        <v>0</v>
      </c>
      <c r="F75" s="9" t="s">
        <v>147</v>
      </c>
      <c r="G75" s="9"/>
      <c r="Y75" s="26" t="s">
        <v>142</v>
      </c>
      <c r="Z75" s="26" t="s">
        <v>143</v>
      </c>
      <c r="AA75" s="26" t="s">
        <v>144</v>
      </c>
      <c r="AB75" s="26" t="s">
        <v>145</v>
      </c>
    </row>
    <row r="76" spans="1:28" ht="18.600000000000001" thickBot="1" x14ac:dyDescent="0.4">
      <c r="A76" t="s">
        <v>324</v>
      </c>
      <c r="B76" s="54">
        <v>1</v>
      </c>
      <c r="C76" s="54">
        <v>1</v>
      </c>
      <c r="D76" s="4">
        <v>4.7561692730131497</v>
      </c>
      <c r="E76" s="4">
        <v>2</v>
      </c>
      <c r="R76" s="79" t="s">
        <v>331</v>
      </c>
      <c r="S76" s="59" t="s">
        <v>139</v>
      </c>
      <c r="T76" s="59" t="s">
        <v>140</v>
      </c>
      <c r="U76" s="59" t="s">
        <v>141</v>
      </c>
      <c r="V76" s="59" t="s">
        <v>332</v>
      </c>
      <c r="W76" s="60" t="s">
        <v>333</v>
      </c>
      <c r="Y76" s="100">
        <v>1</v>
      </c>
      <c r="Z76" s="77">
        <v>0</v>
      </c>
      <c r="AA76" s="77">
        <v>1</v>
      </c>
      <c r="AB76" s="78">
        <v>1</v>
      </c>
    </row>
    <row r="77" spans="1:28" x14ac:dyDescent="0.35">
      <c r="A77" t="s">
        <v>321</v>
      </c>
      <c r="B77" s="13">
        <v>-7.0000000000000007E-2</v>
      </c>
      <c r="C77" s="13">
        <v>-0.4</v>
      </c>
      <c r="D77" s="4">
        <v>492.209605950715</v>
      </c>
      <c r="E77" s="4">
        <v>46</v>
      </c>
      <c r="R77" s="88" t="s">
        <v>142</v>
      </c>
      <c r="S77" s="4">
        <v>118.53</v>
      </c>
      <c r="T77" s="4">
        <v>122.23</v>
      </c>
      <c r="U77" s="4">
        <v>14.33</v>
      </c>
      <c r="V77" s="34">
        <v>0.88</v>
      </c>
      <c r="W77" s="67">
        <v>-0.95</v>
      </c>
    </row>
    <row r="78" spans="1:28" x14ac:dyDescent="0.35">
      <c r="A78" t="s">
        <v>325</v>
      </c>
      <c r="B78" s="13">
        <v>-0.17</v>
      </c>
      <c r="C78" s="13">
        <v>-0.4</v>
      </c>
      <c r="D78" s="4">
        <v>414.65018689542097</v>
      </c>
      <c r="E78" s="4">
        <v>47</v>
      </c>
      <c r="R78" s="88" t="s">
        <v>143</v>
      </c>
      <c r="S78" s="4">
        <v>67.94</v>
      </c>
      <c r="T78" s="4">
        <v>64.010000000000005</v>
      </c>
      <c r="U78" s="4">
        <v>10.25</v>
      </c>
      <c r="V78" s="30">
        <v>-0.12</v>
      </c>
      <c r="W78" s="68">
        <v>-0.4</v>
      </c>
    </row>
    <row r="79" spans="1:28" x14ac:dyDescent="0.35">
      <c r="A79" t="s">
        <v>322</v>
      </c>
      <c r="B79" s="54">
        <v>1</v>
      </c>
      <c r="C79" s="54">
        <v>0.99</v>
      </c>
      <c r="D79" s="4">
        <v>12.426028469577</v>
      </c>
      <c r="E79" s="4">
        <v>2</v>
      </c>
      <c r="R79" s="88" t="s">
        <v>144</v>
      </c>
      <c r="S79" s="4">
        <v>122.51</v>
      </c>
      <c r="T79" s="4">
        <v>122.71</v>
      </c>
      <c r="U79" s="4">
        <v>1.29</v>
      </c>
      <c r="V79" s="54">
        <v>1</v>
      </c>
      <c r="W79" s="65">
        <v>0.99</v>
      </c>
    </row>
    <row r="80" spans="1:28" ht="18.600000000000001" thickBot="1" x14ac:dyDescent="0.4">
      <c r="A80" t="s">
        <v>327</v>
      </c>
      <c r="B80" s="54">
        <v>1</v>
      </c>
      <c r="C80" s="54">
        <v>0.99</v>
      </c>
      <c r="D80" s="4">
        <v>2.5378561034940299</v>
      </c>
      <c r="E80" s="4">
        <v>0</v>
      </c>
      <c r="R80" s="89" t="s">
        <v>145</v>
      </c>
      <c r="S80" s="63">
        <v>120.62</v>
      </c>
      <c r="T80" s="63">
        <v>121.18</v>
      </c>
      <c r="U80" s="63">
        <v>1.71</v>
      </c>
      <c r="V80" s="71">
        <v>1</v>
      </c>
      <c r="W80" s="72">
        <v>0.99</v>
      </c>
    </row>
    <row r="81" spans="1:28" x14ac:dyDescent="0.35">
      <c r="A81" t="s">
        <v>323</v>
      </c>
      <c r="B81" s="54">
        <v>1</v>
      </c>
      <c r="C81" s="54">
        <v>0.99</v>
      </c>
      <c r="D81" s="4">
        <v>9.5600234827024604</v>
      </c>
      <c r="E81" s="4">
        <v>2</v>
      </c>
    </row>
    <row r="82" spans="1:28" x14ac:dyDescent="0.35">
      <c r="A82" t="s">
        <v>326</v>
      </c>
      <c r="B82" s="54">
        <v>1</v>
      </c>
      <c r="C82" s="54">
        <v>0.99</v>
      </c>
      <c r="D82" s="4">
        <v>2.2860790815477698</v>
      </c>
      <c r="E82" s="4">
        <v>3</v>
      </c>
    </row>
    <row r="84" spans="1:28" ht="21" x14ac:dyDescent="0.4">
      <c r="A84" s="53" t="s">
        <v>7</v>
      </c>
      <c r="B84" s="4" t="s">
        <v>328</v>
      </c>
      <c r="C84" s="4" t="s">
        <v>329</v>
      </c>
      <c r="D84" s="4" t="s">
        <v>330</v>
      </c>
      <c r="E84" s="4" t="s">
        <v>137</v>
      </c>
      <c r="F84" s="4" t="s">
        <v>338</v>
      </c>
      <c r="Q84" s="52" t="str">
        <f>A84</f>
        <v>PykF</v>
      </c>
      <c r="Y84" s="26" t="s">
        <v>343</v>
      </c>
    </row>
    <row r="85" spans="1:28" ht="18.600000000000001" thickBot="1" x14ac:dyDescent="0.4">
      <c r="A85" t="s">
        <v>320</v>
      </c>
      <c r="B85" s="54">
        <v>0.99</v>
      </c>
      <c r="C85" s="54">
        <v>0.98</v>
      </c>
      <c r="D85" s="4">
        <v>12.536577656754</v>
      </c>
      <c r="E85" s="4">
        <v>6</v>
      </c>
      <c r="Y85" s="26" t="s">
        <v>142</v>
      </c>
      <c r="Z85" s="26" t="s">
        <v>143</v>
      </c>
      <c r="AA85" s="26" t="s">
        <v>144</v>
      </c>
      <c r="AB85" s="26" t="s">
        <v>145</v>
      </c>
    </row>
    <row r="86" spans="1:28" ht="18.600000000000001" thickBot="1" x14ac:dyDescent="0.4">
      <c r="A86" t="s">
        <v>324</v>
      </c>
      <c r="B86" s="54">
        <v>0.99</v>
      </c>
      <c r="C86" s="54">
        <v>0.95</v>
      </c>
      <c r="D86" s="4">
        <v>6.7283890461314702</v>
      </c>
      <c r="E86" s="4">
        <v>6</v>
      </c>
      <c r="R86" s="79" t="s">
        <v>331</v>
      </c>
      <c r="S86" s="59" t="s">
        <v>139</v>
      </c>
      <c r="T86" s="59" t="s">
        <v>140</v>
      </c>
      <c r="U86" s="59" t="s">
        <v>141</v>
      </c>
      <c r="V86" s="59" t="s">
        <v>332</v>
      </c>
      <c r="W86" s="60" t="s">
        <v>333</v>
      </c>
      <c r="Y86" s="94">
        <v>1</v>
      </c>
      <c r="Z86" s="77">
        <v>1</v>
      </c>
      <c r="AA86" s="95">
        <v>0</v>
      </c>
      <c r="AB86" s="96">
        <v>0</v>
      </c>
    </row>
    <row r="87" spans="1:28" x14ac:dyDescent="0.35">
      <c r="A87" t="s">
        <v>321</v>
      </c>
      <c r="B87" s="54">
        <v>0.99</v>
      </c>
      <c r="C87" s="54">
        <v>0.98</v>
      </c>
      <c r="D87" s="4">
        <v>5.7988419979716799</v>
      </c>
      <c r="E87" s="55">
        <v>20</v>
      </c>
      <c r="R87" s="88" t="s">
        <v>142</v>
      </c>
      <c r="S87" s="4">
        <v>116.86</v>
      </c>
      <c r="T87" s="4">
        <v>117.49</v>
      </c>
      <c r="U87" s="4">
        <v>2.75</v>
      </c>
      <c r="V87" s="4">
        <v>0.99</v>
      </c>
      <c r="W87" s="62">
        <v>0.95</v>
      </c>
    </row>
    <row r="88" spans="1:28" x14ac:dyDescent="0.35">
      <c r="A88" t="s">
        <v>325</v>
      </c>
      <c r="B88" s="54">
        <v>0.99</v>
      </c>
      <c r="C88" s="54">
        <v>0.98</v>
      </c>
      <c r="D88" s="4">
        <v>5.7499471336933698</v>
      </c>
      <c r="E88" s="4">
        <v>7</v>
      </c>
      <c r="R88" s="88" t="s">
        <v>143</v>
      </c>
      <c r="S88" s="4">
        <v>114.23</v>
      </c>
      <c r="T88" s="4">
        <v>114.68</v>
      </c>
      <c r="U88" s="4">
        <v>2.25</v>
      </c>
      <c r="V88" s="4">
        <v>0.99</v>
      </c>
      <c r="W88" s="62">
        <v>0.98</v>
      </c>
    </row>
    <row r="89" spans="1:28" x14ac:dyDescent="0.35">
      <c r="A89" t="s">
        <v>322</v>
      </c>
      <c r="B89" s="13">
        <v>0.53</v>
      </c>
      <c r="C89" s="13">
        <v>0.12</v>
      </c>
      <c r="D89" s="4">
        <v>21.179384325473499</v>
      </c>
      <c r="E89" s="4">
        <v>20</v>
      </c>
      <c r="R89" s="88" t="s">
        <v>144</v>
      </c>
      <c r="S89" s="4">
        <v>105.44</v>
      </c>
      <c r="T89" s="4">
        <v>107.46</v>
      </c>
      <c r="U89" s="4">
        <v>6.19</v>
      </c>
      <c r="V89" s="13">
        <v>0.69</v>
      </c>
      <c r="W89" s="61">
        <v>0.12</v>
      </c>
    </row>
    <row r="90" spans="1:28" ht="18.600000000000001" thickBot="1" x14ac:dyDescent="0.4">
      <c r="A90" t="s">
        <v>327</v>
      </c>
      <c r="B90" s="13">
        <v>0.86</v>
      </c>
      <c r="C90" s="13">
        <v>0.72</v>
      </c>
      <c r="D90" s="4">
        <v>12.9672249047207</v>
      </c>
      <c r="E90" s="4">
        <v>6</v>
      </c>
      <c r="R90" s="89" t="s">
        <v>145</v>
      </c>
      <c r="S90" s="63">
        <v>116.13</v>
      </c>
      <c r="T90" s="63">
        <v>116.43</v>
      </c>
      <c r="U90" s="63">
        <v>1.96</v>
      </c>
      <c r="V90" s="63">
        <v>0.99</v>
      </c>
      <c r="W90" s="64">
        <v>0.98</v>
      </c>
    </row>
    <row r="91" spans="1:28" x14ac:dyDescent="0.35">
      <c r="A91" t="s">
        <v>323</v>
      </c>
      <c r="B91" s="54">
        <v>0.99</v>
      </c>
      <c r="C91" s="54">
        <v>0.99</v>
      </c>
      <c r="D91" s="4">
        <v>4.4079325558455196</v>
      </c>
      <c r="E91" s="82">
        <v>3</v>
      </c>
      <c r="F91" s="18" t="s">
        <v>149</v>
      </c>
      <c r="G91" s="17"/>
      <c r="H91" s="17"/>
      <c r="I91" s="17"/>
      <c r="J91" s="19"/>
      <c r="K91" s="19"/>
    </row>
    <row r="92" spans="1:28" x14ac:dyDescent="0.35">
      <c r="A92" t="s">
        <v>326</v>
      </c>
      <c r="B92" s="54">
        <v>0.99</v>
      </c>
      <c r="C92" s="54">
        <v>0.98</v>
      </c>
      <c r="D92" s="4">
        <v>6.7576174005173204</v>
      </c>
      <c r="E92" s="82">
        <v>6</v>
      </c>
      <c r="F92" s="18" t="s">
        <v>149</v>
      </c>
      <c r="G92" s="19"/>
      <c r="H92" s="19"/>
      <c r="I92" s="19"/>
      <c r="J92" s="19"/>
      <c r="K92" s="19"/>
    </row>
    <row r="94" spans="1:28" ht="21" x14ac:dyDescent="0.4">
      <c r="A94" s="53" t="s">
        <v>8</v>
      </c>
      <c r="B94" s="4" t="s">
        <v>328</v>
      </c>
      <c r="C94" s="4" t="s">
        <v>329</v>
      </c>
      <c r="D94" s="4" t="s">
        <v>330</v>
      </c>
      <c r="E94" s="4" t="s">
        <v>137</v>
      </c>
      <c r="F94" s="4" t="s">
        <v>338</v>
      </c>
      <c r="Q94" s="52" t="str">
        <f>A94</f>
        <v>Eno</v>
      </c>
      <c r="Y94" s="26" t="s">
        <v>343</v>
      </c>
    </row>
    <row r="95" spans="1:28" ht="18.600000000000001" thickBot="1" x14ac:dyDescent="0.4">
      <c r="A95" t="s">
        <v>320</v>
      </c>
      <c r="B95" s="54">
        <v>0.98</v>
      </c>
      <c r="C95" s="54">
        <v>0.95</v>
      </c>
      <c r="D95" s="4">
        <v>9.4729455090666494</v>
      </c>
      <c r="E95" s="4">
        <v>4</v>
      </c>
      <c r="Y95" s="26" t="s">
        <v>142</v>
      </c>
      <c r="Z95" s="26" t="s">
        <v>143</v>
      </c>
      <c r="AA95" s="26" t="s">
        <v>144</v>
      </c>
      <c r="AB95" s="26" t="s">
        <v>145</v>
      </c>
    </row>
    <row r="96" spans="1:28" ht="18.600000000000001" thickBot="1" x14ac:dyDescent="0.4">
      <c r="A96" t="s">
        <v>324</v>
      </c>
      <c r="B96" s="54">
        <v>0.98</v>
      </c>
      <c r="C96" s="54">
        <v>0.94</v>
      </c>
      <c r="D96" s="4">
        <v>5.28550100807385</v>
      </c>
      <c r="E96" s="4">
        <v>1</v>
      </c>
      <c r="R96" s="79" t="s">
        <v>331</v>
      </c>
      <c r="S96" s="59" t="s">
        <v>139</v>
      </c>
      <c r="T96" s="59" t="s">
        <v>140</v>
      </c>
      <c r="U96" s="59" t="s">
        <v>141</v>
      </c>
      <c r="V96" s="59" t="s">
        <v>332</v>
      </c>
      <c r="W96" s="60" t="s">
        <v>333</v>
      </c>
      <c r="Y96" s="94">
        <v>1</v>
      </c>
      <c r="Z96" s="98">
        <v>0</v>
      </c>
      <c r="AA96" s="102">
        <v>1</v>
      </c>
      <c r="AB96" s="99">
        <v>0</v>
      </c>
    </row>
    <row r="97" spans="1:28" x14ac:dyDescent="0.35">
      <c r="A97" s="81" t="s">
        <v>321</v>
      </c>
      <c r="B97" s="80" t="s">
        <v>138</v>
      </c>
      <c r="C97" s="80" t="s">
        <v>138</v>
      </c>
      <c r="D97" s="80" t="s">
        <v>138</v>
      </c>
      <c r="E97" s="80">
        <v>0</v>
      </c>
      <c r="R97" s="88" t="s">
        <v>142</v>
      </c>
      <c r="S97" s="4">
        <v>118.63</v>
      </c>
      <c r="T97" s="4">
        <v>118.44</v>
      </c>
      <c r="U97" s="4">
        <v>2.33</v>
      </c>
      <c r="V97" s="54">
        <v>0.98</v>
      </c>
      <c r="W97" s="65">
        <v>0.94</v>
      </c>
    </row>
    <row r="98" spans="1:28" x14ac:dyDescent="0.35">
      <c r="A98" s="81" t="s">
        <v>325</v>
      </c>
      <c r="B98" s="80" t="s">
        <v>138</v>
      </c>
      <c r="C98" s="80" t="s">
        <v>138</v>
      </c>
      <c r="D98" s="80" t="s">
        <v>138</v>
      </c>
      <c r="E98" s="80">
        <v>0</v>
      </c>
      <c r="R98" s="90" t="s">
        <v>143</v>
      </c>
      <c r="S98" s="80" t="s">
        <v>138</v>
      </c>
      <c r="T98" s="80" t="s">
        <v>138</v>
      </c>
      <c r="U98" s="80" t="s">
        <v>138</v>
      </c>
      <c r="V98" s="80" t="s">
        <v>138</v>
      </c>
      <c r="W98" s="80" t="s">
        <v>138</v>
      </c>
    </row>
    <row r="99" spans="1:28" x14ac:dyDescent="0.35">
      <c r="A99" t="s">
        <v>322</v>
      </c>
      <c r="B99" s="54">
        <v>0.93</v>
      </c>
      <c r="C99" s="30">
        <v>0.75</v>
      </c>
      <c r="D99" s="4">
        <v>12.474383045468199</v>
      </c>
      <c r="E99" s="4">
        <v>2</v>
      </c>
      <c r="F99" s="17" t="s">
        <v>351</v>
      </c>
      <c r="G99" s="17"/>
      <c r="H99" s="17"/>
      <c r="I99" s="17"/>
      <c r="J99" s="17"/>
      <c r="K99" s="17"/>
      <c r="L99" s="17"/>
      <c r="M99" s="19"/>
      <c r="R99" s="88" t="s">
        <v>144</v>
      </c>
      <c r="S99" s="4">
        <v>120.18</v>
      </c>
      <c r="T99" s="4">
        <v>120.24</v>
      </c>
      <c r="U99" s="4">
        <v>1.94</v>
      </c>
      <c r="V99" s="86">
        <v>0.94</v>
      </c>
      <c r="W99" s="85">
        <v>0.75</v>
      </c>
    </row>
    <row r="100" spans="1:28" ht="18.600000000000001" thickBot="1" x14ac:dyDescent="0.4">
      <c r="A100" t="s">
        <v>327</v>
      </c>
      <c r="B100" s="54">
        <v>0.96</v>
      </c>
      <c r="C100" s="54">
        <v>0.92</v>
      </c>
      <c r="D100" s="4">
        <v>7.9654463337746897</v>
      </c>
      <c r="E100" s="4">
        <v>1</v>
      </c>
      <c r="F100" s="17" t="s">
        <v>350</v>
      </c>
      <c r="G100" s="17"/>
      <c r="H100" s="17"/>
      <c r="I100" s="17"/>
      <c r="J100" s="17"/>
      <c r="K100" s="17"/>
      <c r="R100" s="91" t="s">
        <v>145</v>
      </c>
      <c r="S100" s="83" t="s">
        <v>138</v>
      </c>
      <c r="T100" s="83" t="s">
        <v>138</v>
      </c>
      <c r="U100" s="83" t="s">
        <v>138</v>
      </c>
      <c r="V100" s="83" t="s">
        <v>138</v>
      </c>
      <c r="W100" s="84" t="s">
        <v>138</v>
      </c>
    </row>
    <row r="101" spans="1:28" x14ac:dyDescent="0.35">
      <c r="A101" s="81" t="s">
        <v>323</v>
      </c>
      <c r="B101" s="80" t="s">
        <v>138</v>
      </c>
      <c r="C101" s="80" t="s">
        <v>138</v>
      </c>
      <c r="D101" s="80" t="s">
        <v>138</v>
      </c>
      <c r="E101" s="80">
        <v>0</v>
      </c>
    </row>
    <row r="102" spans="1:28" x14ac:dyDescent="0.35">
      <c r="A102" s="81" t="s">
        <v>326</v>
      </c>
      <c r="B102" s="80" t="s">
        <v>138</v>
      </c>
      <c r="C102" s="80" t="s">
        <v>138</v>
      </c>
      <c r="D102" s="80" t="s">
        <v>138</v>
      </c>
      <c r="E102" s="80">
        <v>0</v>
      </c>
    </row>
    <row r="104" spans="1:28" ht="21" x14ac:dyDescent="0.4">
      <c r="A104" s="53" t="s">
        <v>106</v>
      </c>
      <c r="B104" s="4" t="s">
        <v>328</v>
      </c>
      <c r="C104" s="4" t="s">
        <v>329</v>
      </c>
      <c r="D104" s="4" t="s">
        <v>330</v>
      </c>
      <c r="E104" s="4" t="s">
        <v>137</v>
      </c>
      <c r="F104" s="4" t="s">
        <v>338</v>
      </c>
      <c r="Q104" s="52" t="str">
        <f>A104</f>
        <v>Acs</v>
      </c>
      <c r="Y104" s="26" t="s">
        <v>343</v>
      </c>
    </row>
    <row r="105" spans="1:28" ht="18.600000000000001" thickBot="1" x14ac:dyDescent="0.4">
      <c r="A105" t="s">
        <v>320</v>
      </c>
      <c r="B105" s="54">
        <v>0.98</v>
      </c>
      <c r="C105" s="82">
        <v>0.92</v>
      </c>
      <c r="D105" s="4">
        <v>7.62700071300661</v>
      </c>
      <c r="E105" s="4">
        <v>2</v>
      </c>
      <c r="F105" s="18" t="s">
        <v>352</v>
      </c>
      <c r="G105" s="18"/>
      <c r="H105" s="18"/>
      <c r="I105" s="19"/>
      <c r="J105" s="19"/>
      <c r="Y105" s="26" t="s">
        <v>142</v>
      </c>
      <c r="Z105" s="26" t="s">
        <v>143</v>
      </c>
      <c r="AA105" s="26" t="s">
        <v>144</v>
      </c>
      <c r="AB105" s="26" t="s">
        <v>145</v>
      </c>
    </row>
    <row r="106" spans="1:28" ht="18.600000000000001" thickBot="1" x14ac:dyDescent="0.4">
      <c r="A106" t="s">
        <v>324</v>
      </c>
      <c r="B106" s="54">
        <v>0.94</v>
      </c>
      <c r="C106" s="87">
        <v>0.69</v>
      </c>
      <c r="D106" s="4">
        <v>11.9347779140609</v>
      </c>
      <c r="E106" s="4">
        <v>9</v>
      </c>
      <c r="F106" s="18" t="s">
        <v>352</v>
      </c>
      <c r="G106" s="18"/>
      <c r="H106" s="18"/>
      <c r="I106" s="19"/>
      <c r="J106" s="19"/>
      <c r="R106" s="79" t="s">
        <v>331</v>
      </c>
      <c r="S106" s="59" t="s">
        <v>139</v>
      </c>
      <c r="T106" s="59" t="s">
        <v>140</v>
      </c>
      <c r="U106" s="59" t="s">
        <v>141</v>
      </c>
      <c r="V106" s="59" t="s">
        <v>332</v>
      </c>
      <c r="W106" s="60" t="s">
        <v>333</v>
      </c>
      <c r="Y106" s="101">
        <v>0</v>
      </c>
      <c r="Z106" s="77">
        <v>1</v>
      </c>
      <c r="AA106" s="77">
        <v>1</v>
      </c>
      <c r="AB106" s="78">
        <v>1</v>
      </c>
    </row>
    <row r="107" spans="1:28" x14ac:dyDescent="0.35">
      <c r="A107" t="s">
        <v>321</v>
      </c>
      <c r="B107" s="54">
        <v>1</v>
      </c>
      <c r="C107" s="54">
        <v>0.99</v>
      </c>
      <c r="D107" s="4">
        <v>2.2081124343951499</v>
      </c>
      <c r="E107" s="4">
        <v>0</v>
      </c>
      <c r="R107" s="88" t="s">
        <v>142</v>
      </c>
      <c r="S107" s="4">
        <v>140.97</v>
      </c>
      <c r="T107" s="4">
        <v>140.07</v>
      </c>
      <c r="U107" s="4">
        <v>19.36</v>
      </c>
      <c r="V107" s="30">
        <v>0.96</v>
      </c>
      <c r="W107" s="68">
        <v>0.69</v>
      </c>
    </row>
    <row r="108" spans="1:28" x14ac:dyDescent="0.35">
      <c r="A108" t="s">
        <v>325</v>
      </c>
      <c r="B108" s="54">
        <v>1</v>
      </c>
      <c r="C108" s="54">
        <v>0.99</v>
      </c>
      <c r="D108" s="4">
        <v>2.8894842017382598</v>
      </c>
      <c r="E108" s="4">
        <v>4</v>
      </c>
      <c r="R108" s="88" t="s">
        <v>143</v>
      </c>
      <c r="S108" s="4">
        <v>142.38999999999999</v>
      </c>
      <c r="T108" s="4">
        <v>142.16999999999999</v>
      </c>
      <c r="U108" s="4">
        <v>19.71</v>
      </c>
      <c r="V108" s="4">
        <v>1</v>
      </c>
      <c r="W108" s="62">
        <v>0.99</v>
      </c>
    </row>
    <row r="109" spans="1:28" x14ac:dyDescent="0.35">
      <c r="A109" t="s">
        <v>322</v>
      </c>
      <c r="B109" s="54">
        <v>1</v>
      </c>
      <c r="C109" s="54">
        <v>0.99</v>
      </c>
      <c r="D109" s="4">
        <v>3.7020034603616399</v>
      </c>
      <c r="E109" s="4">
        <v>0</v>
      </c>
      <c r="R109" s="88" t="s">
        <v>144</v>
      </c>
      <c r="S109" s="4">
        <v>140.44999999999999</v>
      </c>
      <c r="T109" s="4">
        <v>140.16</v>
      </c>
      <c r="U109" s="4">
        <v>19.420000000000002</v>
      </c>
      <c r="V109" s="4">
        <v>1</v>
      </c>
      <c r="W109" s="62">
        <v>0.99</v>
      </c>
    </row>
    <row r="110" spans="1:28" ht="18.600000000000001" thickBot="1" x14ac:dyDescent="0.4">
      <c r="A110" t="s">
        <v>327</v>
      </c>
      <c r="B110" s="54">
        <v>1</v>
      </c>
      <c r="C110" s="54">
        <v>0.99</v>
      </c>
      <c r="D110" s="4">
        <v>2.9690421063785202</v>
      </c>
      <c r="E110" s="4">
        <v>3</v>
      </c>
      <c r="R110" s="89" t="s">
        <v>145</v>
      </c>
      <c r="S110" s="63">
        <v>140.71</v>
      </c>
      <c r="T110" s="63">
        <v>140.19</v>
      </c>
      <c r="U110" s="63">
        <v>19.3</v>
      </c>
      <c r="V110" s="63">
        <v>0.99</v>
      </c>
      <c r="W110" s="64">
        <v>0.98</v>
      </c>
    </row>
    <row r="111" spans="1:28" x14ac:dyDescent="0.35">
      <c r="A111" t="s">
        <v>323</v>
      </c>
      <c r="B111" s="54">
        <v>1</v>
      </c>
      <c r="C111" s="54">
        <v>0.99</v>
      </c>
      <c r="D111" s="4">
        <v>3.1059772191957098</v>
      </c>
      <c r="E111" s="4">
        <v>0</v>
      </c>
    </row>
    <row r="112" spans="1:28" x14ac:dyDescent="0.35">
      <c r="A112" t="s">
        <v>326</v>
      </c>
      <c r="B112" s="54">
        <v>0.99</v>
      </c>
      <c r="C112" s="54">
        <v>0.98</v>
      </c>
      <c r="D112" s="4">
        <v>4.5820618095785397</v>
      </c>
      <c r="E112" s="4">
        <v>1</v>
      </c>
    </row>
    <row r="114" spans="1:28" ht="21" x14ac:dyDescent="0.4">
      <c r="A114" s="53" t="s">
        <v>10</v>
      </c>
      <c r="B114" s="4" t="s">
        <v>328</v>
      </c>
      <c r="C114" s="4" t="s">
        <v>329</v>
      </c>
      <c r="D114" s="4" t="s">
        <v>330</v>
      </c>
      <c r="E114" s="4" t="s">
        <v>137</v>
      </c>
      <c r="F114" s="4" t="s">
        <v>338</v>
      </c>
      <c r="Q114" s="52" t="str">
        <f>A114</f>
        <v>Eda</v>
      </c>
      <c r="Y114" s="26" t="s">
        <v>343</v>
      </c>
    </row>
    <row r="115" spans="1:28" ht="18.600000000000001" thickBot="1" x14ac:dyDescent="0.4">
      <c r="A115" t="s">
        <v>320</v>
      </c>
      <c r="B115" s="54">
        <v>0.99</v>
      </c>
      <c r="C115" s="54">
        <v>0.98</v>
      </c>
      <c r="D115" s="4">
        <v>4.9626355572642797</v>
      </c>
      <c r="E115" s="4">
        <v>0</v>
      </c>
      <c r="Y115" s="26" t="s">
        <v>142</v>
      </c>
      <c r="Z115" s="26" t="s">
        <v>143</v>
      </c>
      <c r="AA115" s="26" t="s">
        <v>144</v>
      </c>
      <c r="AB115" s="26" t="s">
        <v>145</v>
      </c>
    </row>
    <row r="116" spans="1:28" ht="18.600000000000001" thickBot="1" x14ac:dyDescent="0.4">
      <c r="A116" t="s">
        <v>324</v>
      </c>
      <c r="B116" s="54">
        <v>0.98</v>
      </c>
      <c r="C116" s="54">
        <v>0.95</v>
      </c>
      <c r="D116" s="4">
        <v>9.0801048964744293</v>
      </c>
      <c r="E116" s="4">
        <v>0</v>
      </c>
      <c r="R116" s="79" t="s">
        <v>331</v>
      </c>
      <c r="S116" s="59" t="s">
        <v>139</v>
      </c>
      <c r="T116" s="59" t="s">
        <v>140</v>
      </c>
      <c r="U116" s="59" t="s">
        <v>141</v>
      </c>
      <c r="V116" s="59" t="s">
        <v>332</v>
      </c>
      <c r="W116" s="60" t="s">
        <v>333</v>
      </c>
      <c r="Y116" s="94">
        <v>1</v>
      </c>
      <c r="Z116" s="98">
        <v>0</v>
      </c>
      <c r="AA116" s="102">
        <v>0</v>
      </c>
      <c r="AB116" s="103">
        <v>0</v>
      </c>
    </row>
    <row r="117" spans="1:28" x14ac:dyDescent="0.35">
      <c r="A117" s="81" t="s">
        <v>321</v>
      </c>
      <c r="B117" s="80" t="s">
        <v>138</v>
      </c>
      <c r="C117" s="80" t="s">
        <v>138</v>
      </c>
      <c r="D117" s="80" t="s">
        <v>138</v>
      </c>
      <c r="E117" s="80">
        <v>0</v>
      </c>
      <c r="R117" s="88" t="s">
        <v>142</v>
      </c>
      <c r="S117" s="4">
        <v>119.48</v>
      </c>
      <c r="T117" s="4">
        <v>119.69</v>
      </c>
      <c r="U117" s="4">
        <v>1.46</v>
      </c>
      <c r="V117" s="54">
        <v>0.99</v>
      </c>
      <c r="W117" s="65">
        <v>0.95</v>
      </c>
    </row>
    <row r="118" spans="1:28" x14ac:dyDescent="0.35">
      <c r="A118" s="81" t="s">
        <v>325</v>
      </c>
      <c r="B118" s="80" t="s">
        <v>138</v>
      </c>
      <c r="C118" s="80" t="s">
        <v>138</v>
      </c>
      <c r="D118" s="80" t="s">
        <v>138</v>
      </c>
      <c r="E118" s="80">
        <v>0</v>
      </c>
      <c r="R118" s="88" t="s">
        <v>143</v>
      </c>
      <c r="S118" s="80" t="s">
        <v>138</v>
      </c>
      <c r="T118" s="80" t="s">
        <v>138</v>
      </c>
      <c r="U118" s="80" t="s">
        <v>138</v>
      </c>
      <c r="V118" s="80" t="s">
        <v>138</v>
      </c>
      <c r="W118" s="80" t="s">
        <v>138</v>
      </c>
    </row>
    <row r="119" spans="1:28" x14ac:dyDescent="0.35">
      <c r="A119" t="s">
        <v>322</v>
      </c>
      <c r="B119" s="54">
        <v>0.93</v>
      </c>
      <c r="C119" s="54">
        <v>0.9</v>
      </c>
      <c r="D119" s="4">
        <v>6.5706947935483804</v>
      </c>
      <c r="E119" s="4">
        <v>2</v>
      </c>
      <c r="R119" s="88" t="s">
        <v>144</v>
      </c>
      <c r="S119" s="4">
        <v>123.64</v>
      </c>
      <c r="T119" s="4">
        <v>123.71</v>
      </c>
      <c r="U119" s="4">
        <v>1.01</v>
      </c>
      <c r="V119" s="82">
        <v>0.87</v>
      </c>
      <c r="W119" s="85">
        <v>0.49</v>
      </c>
    </row>
    <row r="120" spans="1:28" ht="18.600000000000001" thickBot="1" x14ac:dyDescent="0.4">
      <c r="A120" t="s">
        <v>327</v>
      </c>
      <c r="B120" s="13">
        <v>0.8</v>
      </c>
      <c r="C120" s="13">
        <v>0.49</v>
      </c>
      <c r="D120" s="4">
        <v>16.6673458015484</v>
      </c>
      <c r="E120" s="4">
        <v>6</v>
      </c>
      <c r="F120" s="17" t="s">
        <v>318</v>
      </c>
      <c r="G120" s="17"/>
      <c r="H120" s="17"/>
      <c r="I120" s="17"/>
      <c r="J120" s="17"/>
      <c r="K120" s="17"/>
      <c r="L120" s="17"/>
      <c r="R120" s="89" t="s">
        <v>145</v>
      </c>
      <c r="S120" s="63">
        <v>85.05</v>
      </c>
      <c r="T120" s="63">
        <v>83.71</v>
      </c>
      <c r="U120" s="63">
        <v>13.89</v>
      </c>
      <c r="V120" s="69">
        <v>0.87</v>
      </c>
      <c r="W120" s="70">
        <v>0.56999999999999995</v>
      </c>
    </row>
    <row r="121" spans="1:28" x14ac:dyDescent="0.35">
      <c r="A121" t="s">
        <v>323</v>
      </c>
      <c r="B121" s="13">
        <v>0.89</v>
      </c>
      <c r="C121" s="13">
        <v>0.56999999999999995</v>
      </c>
      <c r="D121" s="4">
        <v>17.5585816669597</v>
      </c>
      <c r="E121" s="13">
        <v>13</v>
      </c>
      <c r="P121" s="6"/>
    </row>
    <row r="122" spans="1:28" x14ac:dyDescent="0.35">
      <c r="A122" t="s">
        <v>326</v>
      </c>
      <c r="B122" s="13">
        <v>0.85</v>
      </c>
      <c r="C122" s="13">
        <v>0.76</v>
      </c>
      <c r="D122" s="4">
        <v>28.104227694656299</v>
      </c>
      <c r="E122" s="13">
        <v>8</v>
      </c>
    </row>
    <row r="124" spans="1:28" ht="21" x14ac:dyDescent="0.4">
      <c r="A124" s="53" t="s">
        <v>114</v>
      </c>
      <c r="B124" s="4" t="s">
        <v>328</v>
      </c>
      <c r="C124" s="4" t="s">
        <v>329</v>
      </c>
      <c r="D124" s="4" t="s">
        <v>330</v>
      </c>
      <c r="E124" s="4" t="s">
        <v>137</v>
      </c>
      <c r="F124" s="4" t="s">
        <v>338</v>
      </c>
      <c r="Q124" s="52" t="str">
        <f>A124</f>
        <v>AckA</v>
      </c>
      <c r="Y124" s="26" t="s">
        <v>343</v>
      </c>
    </row>
    <row r="125" spans="1:28" ht="18.600000000000001" thickBot="1" x14ac:dyDescent="0.4">
      <c r="A125" t="s">
        <v>320</v>
      </c>
      <c r="B125" s="13" t="s">
        <v>138</v>
      </c>
      <c r="C125" s="13" t="s">
        <v>138</v>
      </c>
      <c r="D125" s="4">
        <v>28.6724968838252</v>
      </c>
      <c r="E125" s="13">
        <v>13</v>
      </c>
      <c r="Y125" s="26" t="s">
        <v>142</v>
      </c>
      <c r="Z125" s="26" t="s">
        <v>143</v>
      </c>
      <c r="AA125" s="26" t="s">
        <v>144</v>
      </c>
      <c r="AB125" s="26" t="s">
        <v>145</v>
      </c>
    </row>
    <row r="126" spans="1:28" ht="18.600000000000001" thickBot="1" x14ac:dyDescent="0.4">
      <c r="A126" t="s">
        <v>324</v>
      </c>
      <c r="B126" s="13" t="s">
        <v>138</v>
      </c>
      <c r="C126" s="13" t="s">
        <v>138</v>
      </c>
      <c r="D126" s="4" t="s">
        <v>138</v>
      </c>
      <c r="E126" s="4">
        <v>5</v>
      </c>
      <c r="R126" s="79" t="s">
        <v>331</v>
      </c>
      <c r="S126" s="59" t="s">
        <v>139</v>
      </c>
      <c r="T126" s="59" t="s">
        <v>140</v>
      </c>
      <c r="U126" s="59" t="s">
        <v>141</v>
      </c>
      <c r="V126" s="59" t="s">
        <v>332</v>
      </c>
      <c r="W126" s="60" t="s">
        <v>333</v>
      </c>
      <c r="Y126" s="76">
        <v>0</v>
      </c>
      <c r="Z126" s="77">
        <v>1</v>
      </c>
      <c r="AA126" s="95">
        <v>0</v>
      </c>
      <c r="AB126" s="104">
        <v>1</v>
      </c>
    </row>
    <row r="127" spans="1:28" x14ac:dyDescent="0.35">
      <c r="A127" t="s">
        <v>321</v>
      </c>
      <c r="B127" s="54">
        <v>1</v>
      </c>
      <c r="C127" s="54">
        <v>0.99</v>
      </c>
      <c r="D127" s="4">
        <v>6.3853143195533999</v>
      </c>
      <c r="E127" s="30">
        <v>13</v>
      </c>
      <c r="R127" s="88" t="s">
        <v>142</v>
      </c>
      <c r="S127" s="4">
        <v>126.36</v>
      </c>
      <c r="T127" s="4">
        <v>126.36</v>
      </c>
      <c r="U127" s="4">
        <v>0.56999999999999995</v>
      </c>
      <c r="V127" s="13" t="s">
        <v>138</v>
      </c>
      <c r="W127" s="13" t="s">
        <v>138</v>
      </c>
    </row>
    <row r="128" spans="1:28" x14ac:dyDescent="0.35">
      <c r="A128" t="s">
        <v>325</v>
      </c>
      <c r="B128" s="54">
        <v>1</v>
      </c>
      <c r="C128" s="54">
        <v>1</v>
      </c>
      <c r="D128" s="4">
        <v>11.2352330128801</v>
      </c>
      <c r="E128" s="4">
        <v>2</v>
      </c>
      <c r="R128" s="88" t="s">
        <v>143</v>
      </c>
      <c r="S128" s="4">
        <v>124.21</v>
      </c>
      <c r="T128" s="4">
        <v>124.19</v>
      </c>
      <c r="U128" s="4">
        <v>1.07</v>
      </c>
      <c r="V128" s="54">
        <v>1</v>
      </c>
      <c r="W128" s="65">
        <v>0.99</v>
      </c>
    </row>
    <row r="129" spans="1:28" x14ac:dyDescent="0.35">
      <c r="A129" t="s">
        <v>322</v>
      </c>
      <c r="B129" s="13" t="s">
        <v>138</v>
      </c>
      <c r="C129" s="13" t="s">
        <v>138</v>
      </c>
      <c r="D129" s="4">
        <v>175.641191414037</v>
      </c>
      <c r="E129" s="13">
        <v>26</v>
      </c>
      <c r="R129" s="88" t="s">
        <v>144</v>
      </c>
      <c r="S129" s="4">
        <v>52.13</v>
      </c>
      <c r="T129" s="4">
        <v>42.8</v>
      </c>
      <c r="U129" s="4">
        <v>20.61</v>
      </c>
      <c r="V129" s="13" t="s">
        <v>138</v>
      </c>
      <c r="W129" s="13" t="s">
        <v>138</v>
      </c>
    </row>
    <row r="130" spans="1:28" ht="18.600000000000001" thickBot="1" x14ac:dyDescent="0.4">
      <c r="A130" t="s">
        <v>327</v>
      </c>
      <c r="B130" s="13">
        <v>0.24</v>
      </c>
      <c r="C130" s="13">
        <v>-0.2</v>
      </c>
      <c r="D130" s="4">
        <v>79414456.134226993</v>
      </c>
      <c r="E130" s="13">
        <v>17</v>
      </c>
      <c r="R130" s="89" t="s">
        <v>145</v>
      </c>
      <c r="S130" s="63">
        <v>123.49</v>
      </c>
      <c r="T130" s="63">
        <v>123.49</v>
      </c>
      <c r="U130" s="63">
        <v>0.78</v>
      </c>
      <c r="V130" s="71">
        <v>0.98</v>
      </c>
      <c r="W130" s="93">
        <v>0.85</v>
      </c>
    </row>
    <row r="131" spans="1:28" x14ac:dyDescent="0.35">
      <c r="A131" t="s">
        <v>323</v>
      </c>
      <c r="B131" s="54">
        <v>0.99</v>
      </c>
      <c r="C131" s="54">
        <v>0.98</v>
      </c>
      <c r="D131" s="4">
        <v>3.78724975779833</v>
      </c>
      <c r="E131" s="4">
        <v>6</v>
      </c>
    </row>
    <row r="132" spans="1:28" x14ac:dyDescent="0.35">
      <c r="A132" t="s">
        <v>326</v>
      </c>
      <c r="B132" s="54">
        <v>0.96</v>
      </c>
      <c r="C132" s="34">
        <v>0.85</v>
      </c>
      <c r="D132" s="4">
        <v>6.9947647703561602</v>
      </c>
      <c r="E132" s="4">
        <v>3</v>
      </c>
      <c r="F132" s="9" t="s">
        <v>353</v>
      </c>
      <c r="G132" s="9"/>
      <c r="J132" s="18" t="s">
        <v>150</v>
      </c>
      <c r="K132" s="18"/>
      <c r="L132" s="18"/>
      <c r="M132" s="18"/>
      <c r="N132" s="18"/>
    </row>
    <row r="134" spans="1:28" ht="21" x14ac:dyDescent="0.4">
      <c r="A134" s="53" t="s">
        <v>12</v>
      </c>
      <c r="B134" s="4" t="s">
        <v>328</v>
      </c>
      <c r="C134" s="4" t="s">
        <v>329</v>
      </c>
      <c r="D134" s="4" t="s">
        <v>330</v>
      </c>
      <c r="E134" s="4" t="s">
        <v>137</v>
      </c>
      <c r="F134" s="4" t="s">
        <v>338</v>
      </c>
      <c r="Q134" s="52" t="str">
        <f>A134</f>
        <v>Pta</v>
      </c>
      <c r="Y134" s="26" t="s">
        <v>343</v>
      </c>
    </row>
    <row r="135" spans="1:28" ht="18.600000000000001" thickBot="1" x14ac:dyDescent="0.4">
      <c r="A135" t="s">
        <v>320</v>
      </c>
      <c r="B135" s="13">
        <v>0.25</v>
      </c>
      <c r="C135" s="13">
        <v>-0.87</v>
      </c>
      <c r="D135" s="4">
        <v>146.70188959483701</v>
      </c>
      <c r="E135" s="13">
        <v>27</v>
      </c>
      <c r="Y135" s="26" t="s">
        <v>142</v>
      </c>
      <c r="Z135" s="26" t="s">
        <v>143</v>
      </c>
      <c r="AA135" s="26" t="s">
        <v>144</v>
      </c>
      <c r="AB135" s="26" t="s">
        <v>145</v>
      </c>
    </row>
    <row r="136" spans="1:28" ht="18.600000000000001" thickBot="1" x14ac:dyDescent="0.4">
      <c r="A136" t="s">
        <v>324</v>
      </c>
      <c r="B136" s="13">
        <v>0.52</v>
      </c>
      <c r="C136" s="13">
        <v>-0.15</v>
      </c>
      <c r="D136" s="4">
        <v>47.0019423158395</v>
      </c>
      <c r="E136" s="13">
        <v>31</v>
      </c>
      <c r="R136" s="79" t="s">
        <v>331</v>
      </c>
      <c r="S136" s="59" t="s">
        <v>139</v>
      </c>
      <c r="T136" s="59" t="s">
        <v>140</v>
      </c>
      <c r="U136" s="59" t="s">
        <v>141</v>
      </c>
      <c r="V136" s="59" t="s">
        <v>332</v>
      </c>
      <c r="W136" s="60" t="s">
        <v>333</v>
      </c>
      <c r="Y136" s="76">
        <v>0</v>
      </c>
      <c r="Z136" s="77">
        <v>1</v>
      </c>
      <c r="AA136" s="95">
        <v>0</v>
      </c>
      <c r="AB136" s="78">
        <v>1</v>
      </c>
    </row>
    <row r="137" spans="1:28" x14ac:dyDescent="0.35">
      <c r="A137" t="s">
        <v>321</v>
      </c>
      <c r="B137" s="54">
        <v>1</v>
      </c>
      <c r="C137" s="54">
        <v>0.99</v>
      </c>
      <c r="D137" s="4">
        <v>3.3727760758770899</v>
      </c>
      <c r="E137" s="4">
        <v>3</v>
      </c>
      <c r="R137" s="88" t="s">
        <v>142</v>
      </c>
      <c r="S137" s="4">
        <v>101.91</v>
      </c>
      <c r="T137" s="4">
        <v>110.3</v>
      </c>
      <c r="U137" s="4">
        <v>20.83</v>
      </c>
      <c r="V137" s="13">
        <v>0.39</v>
      </c>
      <c r="W137" s="61">
        <v>-0.87</v>
      </c>
    </row>
    <row r="138" spans="1:28" x14ac:dyDescent="0.35">
      <c r="A138" t="s">
        <v>325</v>
      </c>
      <c r="B138" s="54">
        <v>0.99</v>
      </c>
      <c r="C138" s="54">
        <v>0.94</v>
      </c>
      <c r="D138" s="4">
        <v>3.9972201731171402</v>
      </c>
      <c r="E138" s="34">
        <v>7</v>
      </c>
      <c r="R138" s="88" t="s">
        <v>143</v>
      </c>
      <c r="S138" s="4">
        <v>115.82</v>
      </c>
      <c r="T138" s="4">
        <v>116.27</v>
      </c>
      <c r="U138" s="4">
        <v>5.22</v>
      </c>
      <c r="V138" s="54">
        <v>0.99</v>
      </c>
      <c r="W138" s="65">
        <v>0.94</v>
      </c>
    </row>
    <row r="139" spans="1:28" x14ac:dyDescent="0.35">
      <c r="A139" t="s">
        <v>322</v>
      </c>
      <c r="B139" s="13">
        <v>-0.06</v>
      </c>
      <c r="C139" s="13">
        <v>-2.23</v>
      </c>
      <c r="D139" s="4">
        <v>693408859787.52502</v>
      </c>
      <c r="E139" s="13">
        <v>46</v>
      </c>
      <c r="R139" s="88" t="s">
        <v>144</v>
      </c>
      <c r="S139" s="4">
        <v>70.34</v>
      </c>
      <c r="T139" s="4">
        <v>65.5</v>
      </c>
      <c r="U139" s="4">
        <v>11.1</v>
      </c>
      <c r="V139" s="13">
        <v>-0.15</v>
      </c>
      <c r="W139" s="61">
        <v>-2.23</v>
      </c>
    </row>
    <row r="140" spans="1:28" ht="18.600000000000001" thickBot="1" x14ac:dyDescent="0.4">
      <c r="A140" t="s">
        <v>327</v>
      </c>
      <c r="B140" s="13">
        <v>-0.24</v>
      </c>
      <c r="C140" s="13">
        <v>-0.5</v>
      </c>
      <c r="D140" s="4">
        <v>5202226792.3239403</v>
      </c>
      <c r="E140" s="13">
        <v>47</v>
      </c>
      <c r="R140" s="89" t="s">
        <v>145</v>
      </c>
      <c r="S140" s="63">
        <v>116.07</v>
      </c>
      <c r="T140" s="63">
        <v>116.86</v>
      </c>
      <c r="U140" s="63">
        <v>4.3099999999999996</v>
      </c>
      <c r="V140" s="71">
        <v>1</v>
      </c>
      <c r="W140" s="72">
        <v>0.99</v>
      </c>
    </row>
    <row r="141" spans="1:28" x14ac:dyDescent="0.35">
      <c r="A141" t="s">
        <v>323</v>
      </c>
      <c r="B141" s="54">
        <v>1</v>
      </c>
      <c r="C141" s="54">
        <v>0.99</v>
      </c>
      <c r="D141" s="4">
        <v>4.4998657835433598</v>
      </c>
      <c r="E141" s="4">
        <v>0</v>
      </c>
    </row>
    <row r="142" spans="1:28" x14ac:dyDescent="0.35">
      <c r="A142" t="s">
        <v>326</v>
      </c>
      <c r="B142" s="54">
        <v>1</v>
      </c>
      <c r="C142" s="54">
        <v>1</v>
      </c>
      <c r="D142" s="4">
        <v>5.4231328481668903</v>
      </c>
      <c r="E142" s="34">
        <v>7</v>
      </c>
    </row>
    <row r="144" spans="1:28" ht="21" x14ac:dyDescent="0.4">
      <c r="A144" s="53" t="s">
        <v>13</v>
      </c>
      <c r="B144" s="4" t="s">
        <v>328</v>
      </c>
      <c r="C144" s="4" t="s">
        <v>329</v>
      </c>
      <c r="D144" s="4" t="s">
        <v>330</v>
      </c>
      <c r="E144" s="4" t="s">
        <v>137</v>
      </c>
      <c r="F144" s="4" t="s">
        <v>338</v>
      </c>
      <c r="Q144" s="52" t="str">
        <f>A144</f>
        <v>AceA</v>
      </c>
      <c r="Y144" s="26" t="s">
        <v>343</v>
      </c>
    </row>
    <row r="145" spans="1:28" ht="18.600000000000001" thickBot="1" x14ac:dyDescent="0.4">
      <c r="A145" t="s">
        <v>320</v>
      </c>
      <c r="B145" s="54">
        <v>0.98</v>
      </c>
      <c r="C145" s="54">
        <v>0.96</v>
      </c>
      <c r="D145" s="4">
        <v>4.5670703130299399</v>
      </c>
      <c r="E145" s="4">
        <v>7</v>
      </c>
      <c r="Y145" s="26" t="s">
        <v>142</v>
      </c>
      <c r="Z145" s="26" t="s">
        <v>143</v>
      </c>
      <c r="AA145" s="26" t="s">
        <v>144</v>
      </c>
      <c r="AB145" s="26" t="s">
        <v>145</v>
      </c>
    </row>
    <row r="146" spans="1:28" ht="18.600000000000001" thickBot="1" x14ac:dyDescent="0.4">
      <c r="A146" t="s">
        <v>324</v>
      </c>
      <c r="B146" s="54">
        <v>0.94</v>
      </c>
      <c r="C146" s="34">
        <v>0.65</v>
      </c>
      <c r="D146" s="4">
        <v>15.116090274973701</v>
      </c>
      <c r="E146" s="4">
        <v>3</v>
      </c>
      <c r="F146" s="9" t="s">
        <v>354</v>
      </c>
      <c r="G146" s="9"/>
      <c r="R146" s="79" t="s">
        <v>331</v>
      </c>
      <c r="S146" s="59" t="s">
        <v>139</v>
      </c>
      <c r="T146" s="59" t="s">
        <v>140</v>
      </c>
      <c r="U146" s="59" t="s">
        <v>141</v>
      </c>
      <c r="V146" s="59" t="s">
        <v>332</v>
      </c>
      <c r="W146" s="60" t="s">
        <v>333</v>
      </c>
      <c r="Y146" s="100">
        <v>1</v>
      </c>
      <c r="Z146" s="98">
        <v>0</v>
      </c>
      <c r="AA146" s="77">
        <v>0</v>
      </c>
      <c r="AB146" s="104">
        <v>1</v>
      </c>
    </row>
    <row r="147" spans="1:28" x14ac:dyDescent="0.35">
      <c r="A147" s="81" t="s">
        <v>321</v>
      </c>
      <c r="B147" s="80" t="s">
        <v>138</v>
      </c>
      <c r="C147" s="80" t="s">
        <v>138</v>
      </c>
      <c r="D147" s="80" t="s">
        <v>138</v>
      </c>
      <c r="E147" s="80">
        <v>0</v>
      </c>
      <c r="P147" s="6"/>
      <c r="R147" s="88" t="s">
        <v>142</v>
      </c>
      <c r="S147" s="4">
        <v>125.08</v>
      </c>
      <c r="T147" s="4">
        <v>125.83</v>
      </c>
      <c r="U147" s="4">
        <v>2.31</v>
      </c>
      <c r="V147" s="54">
        <v>0.96</v>
      </c>
      <c r="W147" s="67">
        <v>0.65</v>
      </c>
    </row>
    <row r="148" spans="1:28" x14ac:dyDescent="0.35">
      <c r="A148" s="81" t="s">
        <v>325</v>
      </c>
      <c r="B148" s="80" t="s">
        <v>138</v>
      </c>
      <c r="C148" s="80" t="s">
        <v>138</v>
      </c>
      <c r="D148" s="80" t="s">
        <v>138</v>
      </c>
      <c r="E148" s="80">
        <v>0</v>
      </c>
      <c r="R148" s="88" t="s">
        <v>143</v>
      </c>
      <c r="S148" s="80" t="s">
        <v>138</v>
      </c>
      <c r="T148" s="80" t="s">
        <v>138</v>
      </c>
      <c r="U148" s="80" t="s">
        <v>138</v>
      </c>
      <c r="V148" s="80" t="s">
        <v>138</v>
      </c>
      <c r="W148" s="105" t="s">
        <v>138</v>
      </c>
    </row>
    <row r="149" spans="1:28" x14ac:dyDescent="0.35">
      <c r="A149" t="s">
        <v>322</v>
      </c>
      <c r="B149" s="13">
        <v>-0.4</v>
      </c>
      <c r="C149" s="13">
        <v>-1.1499999999999999</v>
      </c>
      <c r="D149" s="4">
        <v>81.444123238076301</v>
      </c>
      <c r="E149" s="4">
        <v>37</v>
      </c>
      <c r="R149" s="88" t="s">
        <v>144</v>
      </c>
      <c r="S149" s="4">
        <v>120.17</v>
      </c>
      <c r="T149" s="4">
        <v>127.95</v>
      </c>
      <c r="U149" s="4">
        <v>15.86</v>
      </c>
      <c r="V149" s="13">
        <v>-0.4</v>
      </c>
      <c r="W149" s="61">
        <v>-1.38</v>
      </c>
    </row>
    <row r="150" spans="1:28" ht="18.600000000000001" thickBot="1" x14ac:dyDescent="0.4">
      <c r="A150" t="s">
        <v>327</v>
      </c>
      <c r="B150" s="13">
        <v>-0.4</v>
      </c>
      <c r="C150" s="13">
        <v>-1.38</v>
      </c>
      <c r="D150" s="4">
        <v>93.578029320912094</v>
      </c>
      <c r="E150" s="4">
        <v>39</v>
      </c>
      <c r="R150" s="89" t="s">
        <v>145</v>
      </c>
      <c r="S150" s="63">
        <v>126.04</v>
      </c>
      <c r="T150" s="63">
        <v>126.01</v>
      </c>
      <c r="U150" s="63">
        <v>0.27</v>
      </c>
      <c r="V150" s="71">
        <v>0.96</v>
      </c>
      <c r="W150" s="93">
        <v>0.62</v>
      </c>
    </row>
    <row r="151" spans="1:28" x14ac:dyDescent="0.35">
      <c r="A151" t="s">
        <v>323</v>
      </c>
      <c r="B151" s="54">
        <v>0.98</v>
      </c>
      <c r="C151" s="54">
        <v>0.96</v>
      </c>
      <c r="D151" s="4">
        <v>5.62327962396449</v>
      </c>
      <c r="E151" s="30">
        <v>11</v>
      </c>
    </row>
    <row r="152" spans="1:28" x14ac:dyDescent="0.35">
      <c r="A152" t="s">
        <v>326</v>
      </c>
      <c r="B152" s="54">
        <v>0.94</v>
      </c>
      <c r="C152" s="34">
        <v>0.62</v>
      </c>
      <c r="D152" s="4">
        <v>13.338728824156901</v>
      </c>
      <c r="E152" s="4">
        <v>8</v>
      </c>
      <c r="F152" s="9" t="s">
        <v>354</v>
      </c>
      <c r="G152" s="9"/>
    </row>
    <row r="153" spans="1:28" ht="18.600000000000001" thickBot="1" x14ac:dyDescent="0.4"/>
    <row r="154" spans="1:28" ht="21.6" thickBot="1" x14ac:dyDescent="0.45">
      <c r="A154" s="53" t="s">
        <v>14</v>
      </c>
      <c r="B154" s="4" t="s">
        <v>328</v>
      </c>
      <c r="C154" s="4" t="s">
        <v>329</v>
      </c>
      <c r="D154" s="4" t="s">
        <v>330</v>
      </c>
      <c r="E154" s="4" t="s">
        <v>137</v>
      </c>
      <c r="F154" s="4" t="s">
        <v>338</v>
      </c>
      <c r="G154" s="21">
        <v>1</v>
      </c>
      <c r="H154" s="22">
        <v>1</v>
      </c>
      <c r="I154" s="23">
        <v>0</v>
      </c>
      <c r="J154" s="24">
        <v>1</v>
      </c>
      <c r="Q154" s="52" t="str">
        <f>A154</f>
        <v>PfkA</v>
      </c>
      <c r="Y154" s="26" t="s">
        <v>343</v>
      </c>
    </row>
    <row r="155" spans="1:28" ht="18.600000000000001" thickBot="1" x14ac:dyDescent="0.4">
      <c r="A155" t="s">
        <v>320</v>
      </c>
      <c r="B155" s="54">
        <v>0.99</v>
      </c>
      <c r="C155" s="54">
        <v>0.97</v>
      </c>
      <c r="D155" s="4">
        <v>7.5551739113195202</v>
      </c>
      <c r="E155" s="4">
        <v>2</v>
      </c>
      <c r="Y155" s="26" t="s">
        <v>142</v>
      </c>
      <c r="Z155" s="26" t="s">
        <v>143</v>
      </c>
      <c r="AA155" s="26" t="s">
        <v>144</v>
      </c>
      <c r="AB155" s="26" t="s">
        <v>145</v>
      </c>
    </row>
    <row r="156" spans="1:28" ht="18.600000000000001" thickBot="1" x14ac:dyDescent="0.4">
      <c r="A156" t="s">
        <v>324</v>
      </c>
      <c r="B156" s="34">
        <v>0.78</v>
      </c>
      <c r="C156" s="34">
        <v>-0.74</v>
      </c>
      <c r="D156" s="4">
        <v>195476982518.72601</v>
      </c>
      <c r="E156" s="4">
        <v>3</v>
      </c>
      <c r="F156" s="9" t="s">
        <v>147</v>
      </c>
      <c r="R156" s="79" t="s">
        <v>331</v>
      </c>
      <c r="S156" s="59" t="s">
        <v>139</v>
      </c>
      <c r="T156" s="59" t="s">
        <v>140</v>
      </c>
      <c r="U156" s="59" t="s">
        <v>141</v>
      </c>
      <c r="V156" s="59" t="s">
        <v>332</v>
      </c>
      <c r="W156" s="60" t="s">
        <v>333</v>
      </c>
      <c r="Y156" s="100">
        <v>1</v>
      </c>
      <c r="Z156" s="97">
        <v>1</v>
      </c>
      <c r="AA156" s="77">
        <v>0</v>
      </c>
      <c r="AB156" s="78">
        <v>1</v>
      </c>
    </row>
    <row r="157" spans="1:28" x14ac:dyDescent="0.35">
      <c r="A157" t="s">
        <v>321</v>
      </c>
      <c r="B157" s="54">
        <v>0.97</v>
      </c>
      <c r="C157" s="34">
        <v>0.81</v>
      </c>
      <c r="D157" s="4">
        <v>17.691451289684199</v>
      </c>
      <c r="E157" s="4">
        <v>2</v>
      </c>
      <c r="F157" s="9" t="s">
        <v>147</v>
      </c>
      <c r="R157" s="88" t="s">
        <v>142</v>
      </c>
      <c r="S157" s="4">
        <v>116.96</v>
      </c>
      <c r="T157" s="4">
        <v>120.39</v>
      </c>
      <c r="U157" s="4">
        <v>13.92</v>
      </c>
      <c r="V157" s="54">
        <v>0.89</v>
      </c>
      <c r="W157" s="67">
        <v>-0.74</v>
      </c>
    </row>
    <row r="158" spans="1:28" x14ac:dyDescent="0.35">
      <c r="A158" t="s">
        <v>325</v>
      </c>
      <c r="B158" s="34">
        <v>0.78</v>
      </c>
      <c r="C158" s="34">
        <v>-0.85</v>
      </c>
      <c r="D158" s="4">
        <v>3038504112.9630799</v>
      </c>
      <c r="E158" s="4">
        <v>2</v>
      </c>
      <c r="F158" s="9" t="s">
        <v>147</v>
      </c>
      <c r="R158" s="88" t="s">
        <v>143</v>
      </c>
      <c r="S158" s="4">
        <v>119.18</v>
      </c>
      <c r="T158" s="4">
        <v>122.32</v>
      </c>
      <c r="U158" s="4">
        <v>12.33</v>
      </c>
      <c r="V158" s="54">
        <v>0.88</v>
      </c>
      <c r="W158" s="67">
        <v>-0.85</v>
      </c>
    </row>
    <row r="159" spans="1:28" x14ac:dyDescent="0.35">
      <c r="A159" t="s">
        <v>322</v>
      </c>
      <c r="B159" s="13">
        <v>0.45</v>
      </c>
      <c r="C159" s="13">
        <v>-0.36</v>
      </c>
      <c r="D159" s="4">
        <v>58.204887475386201</v>
      </c>
      <c r="E159" s="4">
        <v>15</v>
      </c>
      <c r="P159" s="6"/>
      <c r="R159" s="88" t="s">
        <v>144</v>
      </c>
      <c r="S159" s="4">
        <v>107.19</v>
      </c>
      <c r="T159" s="4">
        <v>110.85</v>
      </c>
      <c r="U159" s="4">
        <v>13.01</v>
      </c>
      <c r="V159" s="13">
        <v>0.45</v>
      </c>
      <c r="W159" s="61">
        <v>-0.36</v>
      </c>
    </row>
    <row r="160" spans="1:28" ht="18.600000000000001" thickBot="1" x14ac:dyDescent="0.4">
      <c r="A160" t="s">
        <v>327</v>
      </c>
      <c r="B160" s="13">
        <v>0.46</v>
      </c>
      <c r="C160" s="13">
        <v>-0.17</v>
      </c>
      <c r="D160" s="4">
        <v>530.74007784858895</v>
      </c>
      <c r="E160" s="4">
        <v>20</v>
      </c>
      <c r="P160" s="6"/>
      <c r="R160" s="89" t="s">
        <v>145</v>
      </c>
      <c r="S160" s="63">
        <v>120.51</v>
      </c>
      <c r="T160" s="63">
        <v>120.47</v>
      </c>
      <c r="U160" s="63">
        <v>1.39</v>
      </c>
      <c r="V160" s="71">
        <v>0.96</v>
      </c>
      <c r="W160" s="72">
        <v>0.87</v>
      </c>
    </row>
    <row r="161" spans="1:28" x14ac:dyDescent="0.35">
      <c r="A161" t="s">
        <v>323</v>
      </c>
      <c r="B161" s="54">
        <v>0.98</v>
      </c>
      <c r="C161" s="54">
        <v>0.96</v>
      </c>
      <c r="D161" s="4">
        <v>5.8912300373546502</v>
      </c>
      <c r="E161" s="4">
        <v>3</v>
      </c>
      <c r="P161" s="6"/>
    </row>
    <row r="162" spans="1:28" x14ac:dyDescent="0.35">
      <c r="A162" t="s">
        <v>326</v>
      </c>
      <c r="B162" s="54">
        <v>0.95</v>
      </c>
      <c r="C162" s="54">
        <v>0.87</v>
      </c>
      <c r="D162" s="4">
        <v>7.4675553450981704</v>
      </c>
      <c r="E162" s="4">
        <v>6</v>
      </c>
      <c r="P162" s="6"/>
    </row>
    <row r="163" spans="1:28" x14ac:dyDescent="0.35">
      <c r="P163" s="48"/>
    </row>
    <row r="164" spans="1:28" ht="21" x14ac:dyDescent="0.4">
      <c r="A164" s="53" t="s">
        <v>15</v>
      </c>
      <c r="B164" s="4" t="s">
        <v>328</v>
      </c>
      <c r="C164" s="4" t="s">
        <v>329</v>
      </c>
      <c r="D164" s="4" t="s">
        <v>330</v>
      </c>
      <c r="E164" s="4" t="s">
        <v>137</v>
      </c>
      <c r="F164" s="4" t="s">
        <v>338</v>
      </c>
      <c r="Q164" s="52" t="str">
        <f>A164</f>
        <v>PckA</v>
      </c>
      <c r="Y164" s="26" t="s">
        <v>343</v>
      </c>
    </row>
    <row r="165" spans="1:28" ht="18.600000000000001" thickBot="1" x14ac:dyDescent="0.4">
      <c r="A165" t="s">
        <v>320</v>
      </c>
      <c r="B165" s="13">
        <v>0.44</v>
      </c>
      <c r="C165" s="13">
        <v>-0.49</v>
      </c>
      <c r="D165" s="4">
        <v>177.58148760975101</v>
      </c>
      <c r="E165" s="4">
        <v>25</v>
      </c>
      <c r="Y165" s="26" t="s">
        <v>142</v>
      </c>
      <c r="Z165" s="26" t="s">
        <v>143</v>
      </c>
      <c r="AA165" s="26" t="s">
        <v>144</v>
      </c>
      <c r="AB165" s="26" t="s">
        <v>145</v>
      </c>
    </row>
    <row r="166" spans="1:28" ht="18.600000000000001" thickBot="1" x14ac:dyDescent="0.4">
      <c r="A166" t="s">
        <v>324</v>
      </c>
      <c r="B166" s="13">
        <v>0.16</v>
      </c>
      <c r="C166" s="13">
        <v>-0.4</v>
      </c>
      <c r="D166" s="4">
        <v>13994.629524243001</v>
      </c>
      <c r="E166" s="4">
        <v>41</v>
      </c>
      <c r="R166" s="79" t="s">
        <v>331</v>
      </c>
      <c r="S166" s="59" t="s">
        <v>139</v>
      </c>
      <c r="T166" s="59" t="s">
        <v>140</v>
      </c>
      <c r="U166" s="59" t="s">
        <v>141</v>
      </c>
      <c r="V166" s="59" t="s">
        <v>332</v>
      </c>
      <c r="W166" s="60" t="s">
        <v>333</v>
      </c>
      <c r="Y166" s="76">
        <v>0</v>
      </c>
      <c r="Z166" s="95">
        <v>0</v>
      </c>
      <c r="AA166" s="77">
        <v>1</v>
      </c>
      <c r="AB166" s="104">
        <v>1</v>
      </c>
    </row>
    <row r="167" spans="1:28" x14ac:dyDescent="0.35">
      <c r="A167" t="s">
        <v>321</v>
      </c>
      <c r="B167" s="13">
        <v>0.77</v>
      </c>
      <c r="C167" s="13">
        <v>-0.75</v>
      </c>
      <c r="D167" s="4">
        <v>185210674899.328</v>
      </c>
      <c r="E167" s="4">
        <v>19</v>
      </c>
      <c r="R167" s="88" t="s">
        <v>142</v>
      </c>
      <c r="S167" s="4">
        <v>64.39</v>
      </c>
      <c r="T167" s="4">
        <v>64</v>
      </c>
      <c r="U167" s="4">
        <v>1.44</v>
      </c>
      <c r="V167" s="13">
        <v>0.3</v>
      </c>
      <c r="W167" s="61">
        <v>-0.49</v>
      </c>
    </row>
    <row r="168" spans="1:28" x14ac:dyDescent="0.35">
      <c r="A168" t="s">
        <v>325</v>
      </c>
      <c r="B168" s="13">
        <v>0.95</v>
      </c>
      <c r="C168" s="13">
        <v>0.62</v>
      </c>
      <c r="D168" s="4">
        <v>16.788965321249002</v>
      </c>
      <c r="E168" s="4">
        <v>19</v>
      </c>
      <c r="R168" s="88" t="s">
        <v>143</v>
      </c>
      <c r="S168" s="4">
        <v>113.79</v>
      </c>
      <c r="T168" s="4">
        <v>118.82</v>
      </c>
      <c r="U168" s="4">
        <v>14.28</v>
      </c>
      <c r="V168" s="13">
        <v>0.86</v>
      </c>
      <c r="W168" s="61">
        <v>-0.75</v>
      </c>
    </row>
    <row r="169" spans="1:28" x14ac:dyDescent="0.35">
      <c r="A169" t="s">
        <v>322</v>
      </c>
      <c r="B169" s="54">
        <v>0.99</v>
      </c>
      <c r="C169" s="54">
        <v>0.98</v>
      </c>
      <c r="D169" s="4">
        <v>3.9192990182835401</v>
      </c>
      <c r="E169" s="4">
        <v>2</v>
      </c>
      <c r="R169" s="88" t="s">
        <v>144</v>
      </c>
      <c r="S169" s="4">
        <v>116.78</v>
      </c>
      <c r="T169" s="4">
        <v>116.69</v>
      </c>
      <c r="U169" s="4">
        <v>1.35</v>
      </c>
      <c r="V169" s="54">
        <v>0.99</v>
      </c>
      <c r="W169" s="65">
        <v>0.98</v>
      </c>
    </row>
    <row r="170" spans="1:28" ht="18.600000000000001" thickBot="1" x14ac:dyDescent="0.4">
      <c r="A170" t="s">
        <v>327</v>
      </c>
      <c r="B170" s="54">
        <v>0.99</v>
      </c>
      <c r="C170" s="54">
        <v>0.98</v>
      </c>
      <c r="D170" s="4">
        <v>5.1713956782609598</v>
      </c>
      <c r="E170" s="4">
        <v>1</v>
      </c>
      <c r="R170" s="89" t="s">
        <v>145</v>
      </c>
      <c r="S170" s="63">
        <v>117.44</v>
      </c>
      <c r="T170" s="63">
        <v>117.88</v>
      </c>
      <c r="U170" s="63">
        <v>1.7</v>
      </c>
      <c r="V170" s="71">
        <v>0.97</v>
      </c>
      <c r="W170" s="93">
        <v>0.54</v>
      </c>
      <c r="X170" s="56"/>
    </row>
    <row r="171" spans="1:28" x14ac:dyDescent="0.35">
      <c r="A171" t="s">
        <v>323</v>
      </c>
      <c r="B171" s="54">
        <v>1</v>
      </c>
      <c r="C171" s="54">
        <v>0.99</v>
      </c>
      <c r="D171" s="4">
        <v>3.3761763597763901</v>
      </c>
      <c r="E171" s="4">
        <v>5</v>
      </c>
    </row>
    <row r="172" spans="1:28" x14ac:dyDescent="0.35">
      <c r="A172" t="s">
        <v>326</v>
      </c>
      <c r="B172" s="54">
        <v>0.94</v>
      </c>
      <c r="C172" s="34">
        <v>0.54</v>
      </c>
      <c r="D172" s="4">
        <v>15.240352213831599</v>
      </c>
      <c r="E172" s="4">
        <v>6</v>
      </c>
      <c r="F172" s="9" t="s">
        <v>147</v>
      </c>
    </row>
    <row r="174" spans="1:28" ht="21" x14ac:dyDescent="0.4">
      <c r="A174" s="53" t="s">
        <v>16</v>
      </c>
      <c r="B174" s="4" t="s">
        <v>328</v>
      </c>
      <c r="C174" s="4" t="s">
        <v>329</v>
      </c>
      <c r="D174" s="4" t="s">
        <v>330</v>
      </c>
      <c r="E174" s="4" t="s">
        <v>137</v>
      </c>
      <c r="F174" s="4" t="s">
        <v>338</v>
      </c>
      <c r="Q174" s="52" t="str">
        <f>A174</f>
        <v>Fbp</v>
      </c>
      <c r="Y174" s="26" t="s">
        <v>343</v>
      </c>
    </row>
    <row r="175" spans="1:28" ht="18.600000000000001" thickBot="1" x14ac:dyDescent="0.4">
      <c r="A175" t="s">
        <v>320</v>
      </c>
      <c r="B175" s="54">
        <v>0.95</v>
      </c>
      <c r="C175" s="54">
        <v>0.91</v>
      </c>
      <c r="D175" s="4">
        <v>14.0453310232737</v>
      </c>
      <c r="E175" s="4">
        <v>9</v>
      </c>
      <c r="F175" t="s">
        <v>357</v>
      </c>
      <c r="Y175" s="26" t="s">
        <v>142</v>
      </c>
      <c r="Z175" s="26" t="s">
        <v>143</v>
      </c>
      <c r="AA175" s="26" t="s">
        <v>144</v>
      </c>
      <c r="AB175" s="26" t="s">
        <v>145</v>
      </c>
    </row>
    <row r="176" spans="1:28" ht="18.600000000000001" thickBot="1" x14ac:dyDescent="0.4">
      <c r="A176" t="s">
        <v>324</v>
      </c>
      <c r="B176" s="13">
        <v>0.34</v>
      </c>
      <c r="C176" s="13">
        <v>-0.02</v>
      </c>
      <c r="D176" s="4">
        <v>52.8908889342487</v>
      </c>
      <c r="E176" s="13">
        <v>35</v>
      </c>
      <c r="F176" t="s">
        <v>355</v>
      </c>
      <c r="R176" s="79" t="s">
        <v>331</v>
      </c>
      <c r="S176" s="59" t="s">
        <v>139</v>
      </c>
      <c r="T176" s="59" t="s">
        <v>140</v>
      </c>
      <c r="U176" s="59" t="s">
        <v>141</v>
      </c>
      <c r="V176" s="59" t="s">
        <v>332</v>
      </c>
      <c r="W176" s="60" t="s">
        <v>333</v>
      </c>
      <c r="Y176" s="76">
        <v>0</v>
      </c>
      <c r="Z176" s="98">
        <v>0</v>
      </c>
      <c r="AA176" s="77">
        <v>1</v>
      </c>
      <c r="AB176" s="103">
        <v>0</v>
      </c>
    </row>
    <row r="177" spans="1:28" x14ac:dyDescent="0.35">
      <c r="A177" s="81" t="s">
        <v>321</v>
      </c>
      <c r="B177" s="80" t="s">
        <v>138</v>
      </c>
      <c r="C177" s="80" t="s">
        <v>138</v>
      </c>
      <c r="D177" s="80" t="s">
        <v>138</v>
      </c>
      <c r="E177" s="80">
        <v>0</v>
      </c>
      <c r="R177" s="88" t="s">
        <v>142</v>
      </c>
      <c r="S177" s="4">
        <v>94.23</v>
      </c>
      <c r="T177" s="4">
        <v>100.65</v>
      </c>
      <c r="U177" s="4">
        <v>18.670000000000002</v>
      </c>
      <c r="V177" s="13">
        <v>0.64</v>
      </c>
      <c r="W177" s="61">
        <v>-0.02</v>
      </c>
    </row>
    <row r="178" spans="1:28" x14ac:dyDescent="0.35">
      <c r="A178" s="81" t="s">
        <v>325</v>
      </c>
      <c r="B178" s="80" t="s">
        <v>138</v>
      </c>
      <c r="C178" s="80" t="s">
        <v>138</v>
      </c>
      <c r="D178" s="80" t="s">
        <v>138</v>
      </c>
      <c r="E178" s="80">
        <v>0</v>
      </c>
      <c r="R178" s="88" t="s">
        <v>143</v>
      </c>
      <c r="S178" s="80" t="s">
        <v>138</v>
      </c>
      <c r="T178" s="80" t="s">
        <v>138</v>
      </c>
      <c r="U178" s="80" t="s">
        <v>138</v>
      </c>
      <c r="V178" s="80" t="s">
        <v>138</v>
      </c>
      <c r="W178" s="105" t="s">
        <v>138</v>
      </c>
    </row>
    <row r="179" spans="1:28" x14ac:dyDescent="0.35">
      <c r="A179" t="s">
        <v>322</v>
      </c>
      <c r="B179" s="54">
        <v>0.99</v>
      </c>
      <c r="C179" s="54">
        <v>0.98</v>
      </c>
      <c r="D179" s="4">
        <v>6.7035651563152001</v>
      </c>
      <c r="E179" s="4">
        <v>2</v>
      </c>
      <c r="R179" s="88" t="s">
        <v>144</v>
      </c>
      <c r="S179" s="4">
        <v>99.9</v>
      </c>
      <c r="T179" s="4">
        <v>94.58</v>
      </c>
      <c r="U179" s="4">
        <v>13.5</v>
      </c>
      <c r="V179" s="54">
        <v>0.99</v>
      </c>
      <c r="W179" s="65">
        <v>0.98</v>
      </c>
    </row>
    <row r="180" spans="1:28" ht="18.600000000000001" thickBot="1" x14ac:dyDescent="0.4">
      <c r="A180" t="s">
        <v>327</v>
      </c>
      <c r="B180" s="54">
        <v>1</v>
      </c>
      <c r="C180" s="54">
        <v>0.99</v>
      </c>
      <c r="D180" s="4">
        <v>5.3257288841070602</v>
      </c>
      <c r="E180" s="4">
        <v>6</v>
      </c>
      <c r="R180" s="89" t="s">
        <v>145</v>
      </c>
      <c r="S180" s="106" t="s">
        <v>138</v>
      </c>
      <c r="T180" s="106" t="s">
        <v>138</v>
      </c>
      <c r="U180" s="106" t="s">
        <v>138</v>
      </c>
      <c r="V180" s="106" t="s">
        <v>138</v>
      </c>
      <c r="W180" s="107" t="s">
        <v>138</v>
      </c>
    </row>
    <row r="181" spans="1:28" x14ac:dyDescent="0.35">
      <c r="A181" t="s">
        <v>323</v>
      </c>
      <c r="B181" s="13" t="s">
        <v>138</v>
      </c>
      <c r="C181" s="13" t="s">
        <v>138</v>
      </c>
      <c r="D181" s="4" t="s">
        <v>138</v>
      </c>
      <c r="E181" s="4">
        <v>0</v>
      </c>
    </row>
    <row r="182" spans="1:28" x14ac:dyDescent="0.35">
      <c r="A182" t="s">
        <v>326</v>
      </c>
      <c r="B182" s="13" t="s">
        <v>138</v>
      </c>
      <c r="C182" s="13" t="s">
        <v>138</v>
      </c>
      <c r="D182" s="4" t="s">
        <v>138</v>
      </c>
      <c r="E182" s="4">
        <v>0</v>
      </c>
    </row>
    <row r="185" spans="1:28" ht="21" x14ac:dyDescent="0.4">
      <c r="A185" s="53" t="s">
        <v>130</v>
      </c>
      <c r="B185" s="4" t="s">
        <v>328</v>
      </c>
      <c r="C185" s="4" t="s">
        <v>329</v>
      </c>
      <c r="D185" s="4" t="s">
        <v>330</v>
      </c>
      <c r="E185" s="4" t="s">
        <v>137</v>
      </c>
      <c r="F185" s="4" t="s">
        <v>338</v>
      </c>
      <c r="Q185" s="52" t="str">
        <f>A185</f>
        <v>Icd</v>
      </c>
      <c r="Y185" s="26" t="s">
        <v>343</v>
      </c>
    </row>
    <row r="186" spans="1:28" ht="18.600000000000001" thickBot="1" x14ac:dyDescent="0.4">
      <c r="A186" t="s">
        <v>320</v>
      </c>
      <c r="B186" s="54">
        <v>0.99</v>
      </c>
      <c r="C186" s="54">
        <v>0.98</v>
      </c>
      <c r="D186" s="4">
        <v>3.77889295393974</v>
      </c>
      <c r="E186" s="4">
        <v>3</v>
      </c>
      <c r="Y186" s="26" t="s">
        <v>142</v>
      </c>
      <c r="Z186" s="26" t="s">
        <v>143</v>
      </c>
      <c r="AA186" s="26" t="s">
        <v>144</v>
      </c>
      <c r="AB186" s="26" t="s">
        <v>145</v>
      </c>
    </row>
    <row r="187" spans="1:28" ht="18.600000000000001" thickBot="1" x14ac:dyDescent="0.4">
      <c r="A187" t="s">
        <v>324</v>
      </c>
      <c r="B187" s="54">
        <v>1</v>
      </c>
      <c r="C187" s="54">
        <v>0.99</v>
      </c>
      <c r="D187" s="4">
        <v>2.5685476282148598</v>
      </c>
      <c r="E187" s="4">
        <v>4</v>
      </c>
      <c r="R187" s="79" t="s">
        <v>331</v>
      </c>
      <c r="S187" s="59" t="s">
        <v>139</v>
      </c>
      <c r="T187" s="59" t="s">
        <v>140</v>
      </c>
      <c r="U187" s="59" t="s">
        <v>141</v>
      </c>
      <c r="V187" s="59" t="s">
        <v>332</v>
      </c>
      <c r="W187" s="60" t="s">
        <v>333</v>
      </c>
      <c r="Y187" s="94">
        <v>1</v>
      </c>
      <c r="Z187" s="95">
        <v>0</v>
      </c>
      <c r="AA187" s="95">
        <v>0</v>
      </c>
      <c r="AB187" s="108">
        <v>0</v>
      </c>
    </row>
    <row r="188" spans="1:28" x14ac:dyDescent="0.35">
      <c r="A188" t="s">
        <v>321</v>
      </c>
      <c r="B188" s="13">
        <v>0.27</v>
      </c>
      <c r="C188" s="13">
        <v>0</v>
      </c>
      <c r="D188" s="4">
        <v>25.048133021635199</v>
      </c>
      <c r="E188" s="4">
        <v>37</v>
      </c>
      <c r="R188" s="88" t="s">
        <v>142</v>
      </c>
      <c r="S188" s="4">
        <v>113.52</v>
      </c>
      <c r="T188" s="4">
        <v>113.85</v>
      </c>
      <c r="U188" s="4">
        <v>1.07</v>
      </c>
      <c r="V188" s="54">
        <v>0.99</v>
      </c>
      <c r="W188" s="65">
        <v>0.98</v>
      </c>
    </row>
    <row r="189" spans="1:28" x14ac:dyDescent="0.35">
      <c r="A189" t="s">
        <v>325</v>
      </c>
      <c r="B189" s="13">
        <v>0.26</v>
      </c>
      <c r="C189" s="13">
        <v>-0.3</v>
      </c>
      <c r="D189" s="4">
        <v>158.62231640394401</v>
      </c>
      <c r="E189" s="4">
        <v>41</v>
      </c>
      <c r="R189" s="88" t="s">
        <v>143</v>
      </c>
      <c r="S189" s="4">
        <v>67.53</v>
      </c>
      <c r="T189" s="4">
        <v>64</v>
      </c>
      <c r="U189" s="4">
        <v>7.54</v>
      </c>
      <c r="V189" s="13">
        <v>0.26</v>
      </c>
      <c r="W189" s="61">
        <v>-0.3</v>
      </c>
    </row>
    <row r="190" spans="1:28" x14ac:dyDescent="0.35">
      <c r="A190" t="s">
        <v>322</v>
      </c>
      <c r="B190" s="54">
        <v>0.98</v>
      </c>
      <c r="C190" s="54">
        <v>0.96</v>
      </c>
      <c r="D190" s="4">
        <v>7.4236005965298499</v>
      </c>
      <c r="E190" s="4">
        <v>0</v>
      </c>
      <c r="R190" s="88" t="s">
        <v>144</v>
      </c>
      <c r="S190" s="4">
        <v>113.26</v>
      </c>
      <c r="T190" s="4">
        <v>114.83</v>
      </c>
      <c r="U190" s="4">
        <v>6.71</v>
      </c>
      <c r="V190" s="54">
        <v>0.94</v>
      </c>
      <c r="W190" s="61">
        <v>0.24</v>
      </c>
    </row>
    <row r="191" spans="1:28" ht="18.600000000000001" thickBot="1" x14ac:dyDescent="0.4">
      <c r="A191" t="s">
        <v>327</v>
      </c>
      <c r="B191" s="13">
        <v>0.9</v>
      </c>
      <c r="C191" s="13">
        <v>0.24</v>
      </c>
      <c r="D191" s="4">
        <v>19.548449449373098</v>
      </c>
      <c r="E191" s="4">
        <v>7</v>
      </c>
      <c r="R191" s="89" t="s">
        <v>145</v>
      </c>
      <c r="S191" s="63">
        <v>109.6</v>
      </c>
      <c r="T191" s="63">
        <v>112.62</v>
      </c>
      <c r="U191" s="63">
        <v>10.54</v>
      </c>
      <c r="V191" s="71">
        <v>0.86</v>
      </c>
      <c r="W191" s="70">
        <v>-0.36</v>
      </c>
    </row>
    <row r="192" spans="1:28" x14ac:dyDescent="0.35">
      <c r="A192" t="s">
        <v>323</v>
      </c>
      <c r="B192" s="54">
        <v>0.98</v>
      </c>
      <c r="C192" s="54">
        <v>0.95</v>
      </c>
      <c r="D192" s="4">
        <v>6.8809404496951503</v>
      </c>
      <c r="E192" s="4">
        <v>2</v>
      </c>
      <c r="F192" t="s">
        <v>319</v>
      </c>
    </row>
    <row r="193" spans="1:28" x14ac:dyDescent="0.35">
      <c r="A193" t="s">
        <v>326</v>
      </c>
      <c r="B193" s="13">
        <v>0.75</v>
      </c>
      <c r="C193" s="13">
        <v>-0.36</v>
      </c>
      <c r="D193" s="4">
        <v>102.27352546913799</v>
      </c>
      <c r="E193" s="55">
        <v>13</v>
      </c>
      <c r="F193" t="s">
        <v>356</v>
      </c>
    </row>
    <row r="195" spans="1:28" ht="21" x14ac:dyDescent="0.4">
      <c r="A195" s="53" t="s">
        <v>134</v>
      </c>
      <c r="B195" s="4" t="s">
        <v>328</v>
      </c>
      <c r="C195" s="4" t="s">
        <v>329</v>
      </c>
      <c r="D195" s="4" t="s">
        <v>330</v>
      </c>
      <c r="E195" s="4" t="s">
        <v>137</v>
      </c>
      <c r="F195" s="4" t="s">
        <v>338</v>
      </c>
      <c r="Q195" s="52" t="str">
        <f>A195</f>
        <v>MaeB</v>
      </c>
      <c r="Y195" s="26" t="s">
        <v>343</v>
      </c>
    </row>
    <row r="196" spans="1:28" ht="18.600000000000001" thickBot="1" x14ac:dyDescent="0.4">
      <c r="A196" t="s">
        <v>320</v>
      </c>
      <c r="B196" s="54">
        <v>0.99</v>
      </c>
      <c r="C196" s="54">
        <v>0.98</v>
      </c>
      <c r="D196" s="4">
        <v>4.5418715898724704</v>
      </c>
      <c r="E196" s="4">
        <v>1</v>
      </c>
      <c r="Y196" s="26" t="s">
        <v>142</v>
      </c>
      <c r="Z196" s="26" t="s">
        <v>143</v>
      </c>
      <c r="AA196" s="26" t="s">
        <v>144</v>
      </c>
      <c r="AB196" s="26" t="s">
        <v>145</v>
      </c>
    </row>
    <row r="197" spans="1:28" ht="18.600000000000001" thickBot="1" x14ac:dyDescent="0.4">
      <c r="A197" t="s">
        <v>324</v>
      </c>
      <c r="B197" s="54">
        <v>0.99</v>
      </c>
      <c r="C197" s="54">
        <v>0.99</v>
      </c>
      <c r="D197" s="4">
        <v>3.50631863203937</v>
      </c>
      <c r="E197" s="4">
        <v>6</v>
      </c>
      <c r="R197" s="79" t="s">
        <v>331</v>
      </c>
      <c r="S197" s="59" t="s">
        <v>139</v>
      </c>
      <c r="T197" s="59" t="s">
        <v>140</v>
      </c>
      <c r="U197" s="59" t="s">
        <v>141</v>
      </c>
      <c r="V197" s="59" t="s">
        <v>332</v>
      </c>
      <c r="W197" s="60" t="s">
        <v>333</v>
      </c>
      <c r="Y197" s="94">
        <v>1</v>
      </c>
      <c r="Z197" s="77">
        <v>0</v>
      </c>
      <c r="AA197" s="77">
        <v>0</v>
      </c>
      <c r="AB197" s="96">
        <v>12</v>
      </c>
    </row>
    <row r="198" spans="1:28" x14ac:dyDescent="0.35">
      <c r="A198" t="s">
        <v>321</v>
      </c>
      <c r="B198" s="13">
        <v>0.74</v>
      </c>
      <c r="C198" s="13">
        <v>0.25</v>
      </c>
      <c r="D198" s="4">
        <v>46.185838775874203</v>
      </c>
      <c r="E198" s="4">
        <v>23</v>
      </c>
      <c r="R198" s="88" t="s">
        <v>142</v>
      </c>
      <c r="S198" s="4">
        <v>219.27</v>
      </c>
      <c r="T198" s="4">
        <v>219.1</v>
      </c>
      <c r="U198" s="4">
        <v>3.54</v>
      </c>
      <c r="V198" s="54">
        <v>0.99</v>
      </c>
      <c r="W198" s="65">
        <v>0.98</v>
      </c>
    </row>
    <row r="199" spans="1:28" x14ac:dyDescent="0.35">
      <c r="A199" t="s">
        <v>325</v>
      </c>
      <c r="B199" s="13">
        <v>0.95</v>
      </c>
      <c r="C199" s="13">
        <v>0.81</v>
      </c>
      <c r="D199" s="4">
        <v>14.5322156618902</v>
      </c>
      <c r="E199" s="4">
        <v>13</v>
      </c>
      <c r="R199" s="88" t="s">
        <v>143</v>
      </c>
      <c r="S199" s="4">
        <v>218.56</v>
      </c>
      <c r="T199" s="4">
        <v>218.28</v>
      </c>
      <c r="U199" s="4">
        <v>17.010000000000002</v>
      </c>
      <c r="V199" s="13">
        <v>0.86</v>
      </c>
      <c r="W199" s="61">
        <v>0.25</v>
      </c>
    </row>
    <row r="200" spans="1:28" x14ac:dyDescent="0.35">
      <c r="A200" t="s">
        <v>322</v>
      </c>
      <c r="B200" s="13">
        <v>0.9</v>
      </c>
      <c r="C200" s="13">
        <v>0.67</v>
      </c>
      <c r="D200" s="4">
        <v>13.3644339869511</v>
      </c>
      <c r="E200" s="4">
        <v>4</v>
      </c>
      <c r="R200" s="88" t="s">
        <v>144</v>
      </c>
      <c r="S200" s="4">
        <v>218.81</v>
      </c>
      <c r="T200" s="4">
        <v>218.57</v>
      </c>
      <c r="U200" s="4">
        <v>8.43</v>
      </c>
      <c r="V200" s="13">
        <v>0.93</v>
      </c>
      <c r="W200" s="61">
        <v>0.67</v>
      </c>
    </row>
    <row r="201" spans="1:28" ht="18.600000000000001" thickBot="1" x14ac:dyDescent="0.4">
      <c r="A201" t="s">
        <v>327</v>
      </c>
      <c r="B201" s="13">
        <v>0.95</v>
      </c>
      <c r="C201" s="13">
        <v>0.88</v>
      </c>
      <c r="D201" s="4">
        <v>11.908602759978899</v>
      </c>
      <c r="E201" s="4">
        <v>9</v>
      </c>
      <c r="N201" s="56"/>
      <c r="O201" s="56"/>
      <c r="R201" s="89" t="s">
        <v>145</v>
      </c>
      <c r="S201" s="63">
        <v>219.7</v>
      </c>
      <c r="T201" s="63">
        <v>222.32</v>
      </c>
      <c r="U201" s="63">
        <v>8.02</v>
      </c>
      <c r="V201" s="73">
        <v>0.93</v>
      </c>
      <c r="W201" s="74">
        <v>0.43</v>
      </c>
      <c r="X201" s="56"/>
    </row>
    <row r="202" spans="1:28" x14ac:dyDescent="0.35">
      <c r="A202" t="s">
        <v>323</v>
      </c>
      <c r="B202" s="13">
        <v>0.85</v>
      </c>
      <c r="C202" s="13">
        <v>0.43</v>
      </c>
      <c r="D202" s="4">
        <v>16.283597327890199</v>
      </c>
      <c r="E202" s="13">
        <v>13</v>
      </c>
      <c r="F202" t="s">
        <v>359</v>
      </c>
    </row>
    <row r="203" spans="1:28" x14ac:dyDescent="0.35">
      <c r="A203" t="s">
        <v>326</v>
      </c>
      <c r="B203" s="54">
        <v>0.98</v>
      </c>
      <c r="C203" s="54">
        <v>0.9</v>
      </c>
      <c r="D203" s="4">
        <v>7.2248813131184004</v>
      </c>
      <c r="E203" s="4">
        <v>6</v>
      </c>
      <c r="F203" s="17" t="s">
        <v>358</v>
      </c>
      <c r="G203" s="17"/>
      <c r="H203" s="17"/>
      <c r="I203" s="17"/>
      <c r="P203" s="56"/>
      <c r="Q203" s="57"/>
      <c r="R203" s="92"/>
      <c r="S203" s="75"/>
      <c r="T203" s="75"/>
    </row>
    <row r="227" spans="1:4" x14ac:dyDescent="0.35">
      <c r="C227" s="26"/>
      <c r="D227" s="26"/>
    </row>
    <row r="228" spans="1:4" x14ac:dyDescent="0.35">
      <c r="A228" s="6"/>
      <c r="C228" s="26"/>
      <c r="D228" s="26"/>
    </row>
    <row r="229" spans="1:4" x14ac:dyDescent="0.35">
      <c r="A229" s="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A181-BC45-400A-9F2C-AA6B6EA81E4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CBA6-1D5E-4D4A-BAFE-D29288F59387}">
  <dimension ref="A1:Y11"/>
  <sheetViews>
    <sheetView workbookViewId="0"/>
  </sheetViews>
  <sheetFormatPr defaultRowHeight="14.4" x14ac:dyDescent="0.3"/>
  <cols>
    <col min="1" max="1" width="9.33203125" bestFit="1" customWidth="1"/>
    <col min="2" max="2" width="9.109375" style="6"/>
    <col min="3" max="3" width="9.33203125" bestFit="1" customWidth="1"/>
    <col min="4" max="4" width="41.6640625" customWidth="1"/>
    <col min="6" max="6" width="12.88671875" customWidth="1"/>
    <col min="7" max="8" width="9.33203125" bestFit="1" customWidth="1"/>
    <col min="20" max="20" width="9.6640625" bestFit="1" customWidth="1"/>
    <col min="23" max="27" width="9.33203125" bestFit="1" customWidth="1"/>
  </cols>
  <sheetData>
    <row r="1" spans="1:25" x14ac:dyDescent="0.3">
      <c r="A1" s="129" t="s">
        <v>32</v>
      </c>
      <c r="B1" s="129" t="s">
        <v>33</v>
      </c>
      <c r="C1" s="129" t="s">
        <v>369</v>
      </c>
      <c r="D1" s="129" t="s">
        <v>53</v>
      </c>
      <c r="E1" s="129" t="s">
        <v>35</v>
      </c>
      <c r="F1" s="129" t="s">
        <v>370</v>
      </c>
      <c r="G1" s="129" t="s">
        <v>371</v>
      </c>
      <c r="H1" s="129" t="s">
        <v>372</v>
      </c>
      <c r="I1" s="129" t="s">
        <v>373</v>
      </c>
      <c r="J1" s="129" t="s">
        <v>374</v>
      </c>
      <c r="K1" s="129" t="s">
        <v>375</v>
      </c>
      <c r="L1" s="129" t="s">
        <v>376</v>
      </c>
      <c r="M1" s="129" t="s">
        <v>54</v>
      </c>
      <c r="N1" s="129" t="s">
        <v>55</v>
      </c>
      <c r="O1" s="129" t="s">
        <v>56</v>
      </c>
      <c r="P1" s="129" t="s">
        <v>57</v>
      </c>
      <c r="Q1" s="129" t="s">
        <v>377</v>
      </c>
      <c r="R1" s="129" t="s">
        <v>40</v>
      </c>
      <c r="S1" s="129" t="s">
        <v>41</v>
      </c>
      <c r="T1" s="129" t="s">
        <v>42</v>
      </c>
      <c r="U1" s="129" t="s">
        <v>43</v>
      </c>
      <c r="V1" s="129" t="s">
        <v>44</v>
      </c>
      <c r="W1" s="129" t="s">
        <v>378</v>
      </c>
      <c r="X1" s="129" t="s">
        <v>379</v>
      </c>
      <c r="Y1" s="129" t="s">
        <v>380</v>
      </c>
    </row>
    <row r="2" spans="1:25" x14ac:dyDescent="0.3">
      <c r="A2" s="51">
        <v>1</v>
      </c>
      <c r="B2" s="130" t="s">
        <v>1</v>
      </c>
      <c r="C2" s="51">
        <v>20210509</v>
      </c>
      <c r="D2" s="131" t="s">
        <v>389</v>
      </c>
      <c r="E2" s="51" t="s">
        <v>103</v>
      </c>
      <c r="F2" s="51">
        <v>3</v>
      </c>
      <c r="G2" s="51">
        <v>128</v>
      </c>
      <c r="H2" s="51">
        <v>1</v>
      </c>
      <c r="I2" s="51" t="s">
        <v>381</v>
      </c>
      <c r="J2" s="51" t="s">
        <v>70</v>
      </c>
      <c r="K2" s="51" t="s">
        <v>382</v>
      </c>
      <c r="L2" s="51" t="s">
        <v>71</v>
      </c>
      <c r="M2" s="132" t="s">
        <v>76</v>
      </c>
      <c r="N2" s="132" t="s">
        <v>77</v>
      </c>
      <c r="O2" s="132" t="s">
        <v>78</v>
      </c>
      <c r="P2" s="132" t="s">
        <v>79</v>
      </c>
      <c r="Q2" s="131"/>
      <c r="R2" s="51">
        <v>0</v>
      </c>
      <c r="S2" s="51">
        <v>0</v>
      </c>
      <c r="T2" s="51">
        <v>0</v>
      </c>
      <c r="U2" s="51">
        <v>0</v>
      </c>
      <c r="V2" s="51">
        <v>0</v>
      </c>
      <c r="W2" s="51" t="s">
        <v>60</v>
      </c>
      <c r="X2" s="51" t="s">
        <v>60</v>
      </c>
      <c r="Y2" s="51" t="s">
        <v>60</v>
      </c>
    </row>
    <row r="3" spans="1:25" x14ac:dyDescent="0.3">
      <c r="A3" s="51">
        <v>2</v>
      </c>
      <c r="B3" s="130" t="s">
        <v>58</v>
      </c>
      <c r="C3" s="51">
        <v>20200728</v>
      </c>
      <c r="D3" s="131" t="s">
        <v>390</v>
      </c>
      <c r="E3" s="51" t="s">
        <v>103</v>
      </c>
      <c r="F3" s="51">
        <v>3</v>
      </c>
      <c r="G3" s="51">
        <v>64</v>
      </c>
      <c r="H3" s="51">
        <v>0.9</v>
      </c>
      <c r="I3" s="51"/>
      <c r="J3" s="51" t="s">
        <v>60</v>
      </c>
      <c r="K3" s="51"/>
      <c r="L3" s="51" t="s">
        <v>60</v>
      </c>
      <c r="M3" s="132" t="s">
        <v>65</v>
      </c>
      <c r="N3" s="132" t="s">
        <v>66</v>
      </c>
      <c r="O3" s="132" t="s">
        <v>67</v>
      </c>
      <c r="P3" s="132" t="s">
        <v>68</v>
      </c>
      <c r="Q3" s="131" t="s">
        <v>383</v>
      </c>
      <c r="R3" s="51">
        <v>0</v>
      </c>
      <c r="S3" s="51">
        <v>0</v>
      </c>
      <c r="T3" s="51">
        <v>0</v>
      </c>
      <c r="U3" s="51">
        <v>0</v>
      </c>
      <c r="V3" s="51">
        <v>0</v>
      </c>
      <c r="W3" s="51" t="s">
        <v>113</v>
      </c>
      <c r="X3" s="51" t="s">
        <v>60</v>
      </c>
      <c r="Y3" s="51" t="s">
        <v>60</v>
      </c>
    </row>
    <row r="4" spans="1:25" x14ac:dyDescent="0.3">
      <c r="A4" s="51">
        <v>3</v>
      </c>
      <c r="B4" s="130" t="s">
        <v>134</v>
      </c>
      <c r="C4" s="51">
        <v>20210521</v>
      </c>
      <c r="D4" s="131" t="s">
        <v>391</v>
      </c>
      <c r="E4" s="51" t="s">
        <v>103</v>
      </c>
      <c r="F4" s="51">
        <v>3</v>
      </c>
      <c r="G4" s="51">
        <v>146</v>
      </c>
      <c r="H4" s="51">
        <v>0.9</v>
      </c>
      <c r="I4" s="51" t="s">
        <v>384</v>
      </c>
      <c r="J4" s="51" t="s">
        <v>70</v>
      </c>
      <c r="K4" s="51" t="s">
        <v>385</v>
      </c>
      <c r="L4" s="51" t="s">
        <v>71</v>
      </c>
      <c r="M4" s="132" t="s">
        <v>76</v>
      </c>
      <c r="N4" s="132" t="s">
        <v>66</v>
      </c>
      <c r="O4" s="132" t="s">
        <v>78</v>
      </c>
      <c r="P4" s="132" t="s">
        <v>68</v>
      </c>
      <c r="Q4" s="131" t="s">
        <v>386</v>
      </c>
      <c r="R4" s="51">
        <v>-1</v>
      </c>
      <c r="S4" s="51">
        <v>0</v>
      </c>
      <c r="T4" s="51">
        <v>1</v>
      </c>
      <c r="U4" s="51">
        <v>-1</v>
      </c>
      <c r="V4" s="51">
        <v>0</v>
      </c>
      <c r="W4" s="51" t="s">
        <v>387</v>
      </c>
      <c r="X4" s="51" t="s">
        <v>42</v>
      </c>
      <c r="Y4" s="51" t="s">
        <v>388</v>
      </c>
    </row>
    <row r="5" spans="1:25" x14ac:dyDescent="0.3">
      <c r="A5" s="51">
        <v>4</v>
      </c>
      <c r="B5" s="130" t="s">
        <v>130</v>
      </c>
      <c r="C5" s="51">
        <v>20200730</v>
      </c>
      <c r="D5" s="131" t="s">
        <v>392</v>
      </c>
      <c r="E5" s="51" t="s">
        <v>103</v>
      </c>
      <c r="F5" s="51">
        <v>3</v>
      </c>
      <c r="G5" s="51">
        <v>128</v>
      </c>
      <c r="H5" s="51">
        <v>1</v>
      </c>
      <c r="I5" s="51" t="s">
        <v>384</v>
      </c>
      <c r="J5" s="51" t="s">
        <v>70</v>
      </c>
      <c r="K5" s="51" t="s">
        <v>385</v>
      </c>
      <c r="L5" s="51" t="s">
        <v>71</v>
      </c>
      <c r="M5" s="132" t="s">
        <v>102</v>
      </c>
      <c r="N5" s="132" t="s">
        <v>66</v>
      </c>
      <c r="O5" s="132" t="s">
        <v>133</v>
      </c>
      <c r="P5" s="132" t="s">
        <v>68</v>
      </c>
      <c r="Q5" s="131"/>
      <c r="R5" s="51">
        <v>1</v>
      </c>
      <c r="S5" s="51">
        <v>0</v>
      </c>
      <c r="T5" s="51">
        <v>0</v>
      </c>
      <c r="U5" s="51">
        <v>0</v>
      </c>
      <c r="V5" s="51">
        <v>0</v>
      </c>
      <c r="W5" s="51" t="s">
        <v>94</v>
      </c>
      <c r="X5" s="51" t="s">
        <v>60</v>
      </c>
      <c r="Y5" s="51" t="s">
        <v>60</v>
      </c>
    </row>
    <row r="6" spans="1:25" x14ac:dyDescent="0.3">
      <c r="A6" s="51">
        <v>5</v>
      </c>
      <c r="B6" s="130" t="s">
        <v>148</v>
      </c>
      <c r="C6" s="51">
        <v>20200803</v>
      </c>
      <c r="D6" s="131" t="s">
        <v>393</v>
      </c>
      <c r="E6" s="51" t="s">
        <v>103</v>
      </c>
      <c r="F6" s="51">
        <v>3</v>
      </c>
      <c r="G6" s="51">
        <v>64</v>
      </c>
      <c r="H6" s="51">
        <v>1</v>
      </c>
      <c r="I6" s="51"/>
      <c r="J6" s="51" t="s">
        <v>60</v>
      </c>
      <c r="K6" s="51"/>
      <c r="L6" s="51" t="s">
        <v>60</v>
      </c>
      <c r="M6" s="132" t="s">
        <v>157</v>
      </c>
      <c r="N6" s="132" t="s">
        <v>66</v>
      </c>
      <c r="O6" s="132" t="s">
        <v>65</v>
      </c>
      <c r="P6" s="132" t="s">
        <v>68</v>
      </c>
      <c r="Q6" s="131" t="s">
        <v>383</v>
      </c>
      <c r="R6" s="51">
        <v>0</v>
      </c>
      <c r="S6" s="51">
        <v>0</v>
      </c>
      <c r="T6" s="51">
        <v>0</v>
      </c>
      <c r="U6" s="51">
        <v>0</v>
      </c>
      <c r="V6" s="51">
        <v>0</v>
      </c>
      <c r="W6" s="51" t="s">
        <v>60</v>
      </c>
      <c r="X6" s="51" t="s">
        <v>60</v>
      </c>
      <c r="Y6" s="51" t="s">
        <v>60</v>
      </c>
    </row>
    <row r="9" spans="1:25" x14ac:dyDescent="0.3">
      <c r="L9" t="s">
        <v>70</v>
      </c>
    </row>
    <row r="10" spans="1:25" x14ac:dyDescent="0.3">
      <c r="L10" s="6"/>
    </row>
    <row r="11" spans="1:25" x14ac:dyDescent="0.3">
      <c r="J11" s="6"/>
      <c r="K11" s="6"/>
      <c r="L11" s="6"/>
      <c r="M11" s="6"/>
      <c r="N11" s="6"/>
      <c r="O11"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128F-82DC-4FAA-ADFD-6BEC7318F22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=1=</vt:lpstr>
      <vt:lpstr>overview</vt:lpstr>
      <vt:lpstr>effectors</vt:lpstr>
      <vt:lpstr>effectors_masses</vt:lpstr>
      <vt:lpstr>template</vt:lpstr>
      <vt:lpstr>ions_excl_overview</vt:lpstr>
      <vt:lpstr>=2=</vt:lpstr>
      <vt:lpstr>photometer_overview</vt:lpstr>
      <vt:lpstr>=3=</vt:lpstr>
      <vt:lpstr>template2</vt:lpstr>
      <vt:lpstr>ions_excl_table</vt:lpstr>
      <vt:lpstr>TRUEPOSITIVES_ecocyc</vt:lpstr>
      <vt:lpstr>TRUEPOSITIVES_BRENDA</vt:lpstr>
      <vt:lpstr>TRUEPOSITIVES_smrn</vt:lpstr>
      <vt:lpstr>TRUEPOSITIVES_altsubs</vt:lpstr>
      <vt:lpstr>photometer_results</vt:lpstr>
      <vt:lpstr>=4=</vt:lpstr>
      <vt:lpstr>Km_values</vt:lpstr>
      <vt:lpstr>max_conc</vt:lpstr>
      <vt:lpstr>=other_data=</vt:lpstr>
      <vt:lpstr>figure4c</vt:lpstr>
      <vt:lpstr>figure4d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Gruber  Christoph Heinrich</dc:creator>
  <cp:lastModifiedBy>Gruber  Christoph Heinrich</cp:lastModifiedBy>
  <dcterms:created xsi:type="dcterms:W3CDTF">2015-06-05T18:19:34Z</dcterms:created>
  <dcterms:modified xsi:type="dcterms:W3CDTF">2025-01-21T22:49:26Z</dcterms:modified>
</cp:coreProperties>
</file>