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715" windowHeight="7740" activeTab="1"/>
  </bookViews>
  <sheets>
    <sheet name="Risk Scenario" sheetId="2" r:id="rId1"/>
    <sheet name="VaR Calculation" sheetId="1" r:id="rId2"/>
    <sheet name="Tabelle3" sheetId="3" r:id="rId3"/>
    <sheet name="Tabelle4" sheetId="4" r:id="rId4"/>
  </sheets>
  <calcPr calcId="145621"/>
</workbook>
</file>

<file path=xl/calcChain.xml><?xml version="1.0" encoding="utf-8"?>
<calcChain xmlns="http://schemas.openxmlformats.org/spreadsheetml/2006/main">
  <c r="C2" i="2" l="1"/>
  <c r="D2" i="2" s="1"/>
  <c r="G5" i="2"/>
  <c r="H5" i="2"/>
  <c r="I5" i="2"/>
  <c r="J5" i="2"/>
  <c r="K5" i="2"/>
  <c r="C6" i="2"/>
  <c r="D6" i="2"/>
  <c r="E6" i="2" s="1"/>
  <c r="F6" i="2" s="1"/>
  <c r="G6" i="2" s="1"/>
  <c r="H6" i="2" s="1"/>
  <c r="I6" i="2" s="1"/>
  <c r="J6" i="2" s="1"/>
  <c r="K6" i="2" s="1"/>
  <c r="B13" i="1"/>
  <c r="B12" i="1"/>
  <c r="E2" i="2" l="1"/>
  <c r="D4" i="2"/>
  <c r="D5" i="2"/>
  <c r="C5" i="2"/>
  <c r="C4" i="2"/>
  <c r="B16" i="1"/>
  <c r="B17" i="1" s="1"/>
  <c r="B18" i="1" s="1"/>
  <c r="B24" i="1"/>
  <c r="B25" i="1" s="1"/>
  <c r="B26" i="1" s="1"/>
  <c r="B35" i="1"/>
  <c r="B36" i="1" s="1"/>
  <c r="B37" i="1" s="1"/>
  <c r="B19" i="1"/>
  <c r="B20" i="1" s="1"/>
  <c r="B21" i="1" s="1"/>
  <c r="B32" i="1"/>
  <c r="B33" i="1" s="1"/>
  <c r="B34" i="1" s="1"/>
  <c r="B27" i="1"/>
  <c r="B28" i="1" s="1"/>
  <c r="B29" i="1" s="1"/>
  <c r="F2" i="2" l="1"/>
  <c r="E4" i="2"/>
  <c r="E5" i="2"/>
  <c r="F5" i="2" s="1"/>
  <c r="G2" i="2" l="1"/>
  <c r="F4" i="2"/>
  <c r="H2" i="2" l="1"/>
  <c r="G4" i="2"/>
  <c r="I2" i="2" l="1"/>
  <c r="H4" i="2"/>
  <c r="J2" i="2" l="1"/>
  <c r="I4" i="2"/>
  <c r="K2" i="2" l="1"/>
  <c r="J4" i="2"/>
  <c r="K4" i="2" l="1"/>
  <c r="K8" i="2"/>
</calcChain>
</file>

<file path=xl/sharedStrings.xml><?xml version="1.0" encoding="utf-8"?>
<sst xmlns="http://schemas.openxmlformats.org/spreadsheetml/2006/main" count="37" uniqueCount="22">
  <si>
    <t>returns</t>
  </si>
  <si>
    <t>profit</t>
  </si>
  <si>
    <t>mean</t>
  </si>
  <si>
    <t>std</t>
  </si>
  <si>
    <t>Confidence</t>
  </si>
  <si>
    <t>Min Return with 99% prob</t>
  </si>
  <si>
    <t>Value of Portfolio</t>
  </si>
  <si>
    <t>value at Risk</t>
  </si>
  <si>
    <t>Min Return with 95% prob</t>
  </si>
  <si>
    <t>1 Day-Values</t>
  </si>
  <si>
    <t>5 Day-Values</t>
  </si>
  <si>
    <t>10 Day-Values</t>
  </si>
  <si>
    <t>See documentation in gg/powerline/doc/n_day_var.ipynb</t>
  </si>
  <si>
    <t>Percentual profits</t>
  </si>
  <si>
    <t>N(0,1)</t>
  </si>
  <si>
    <t>Unif(0,1)</t>
  </si>
  <si>
    <t>Total Profit</t>
  </si>
  <si>
    <t>Benchmark</t>
  </si>
  <si>
    <t>Max Drawdown</t>
  </si>
  <si>
    <t>PnL</t>
  </si>
  <si>
    <t>Returns</t>
  </si>
  <si>
    <t>Current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</si>
</sst>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 textRotation="90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169" fontId="0" fillId="0" borderId="0" xfId="0" applyNumberFormat="1"/>
    <xf numFmtId="1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workbookViewId="0">
      <selection activeCell="B3" sqref="B3:K3"/>
    </sheetView>
  </sheetViews>
  <sheetFormatPr baseColWidth="10" defaultRowHeight="15" x14ac:dyDescent="0.25"/>
  <sheetData>
    <row r="2" spans="1:11" x14ac:dyDescent="0.25">
      <c r="A2" t="s">
        <v>21</v>
      </c>
      <c r="B2">
        <v>200</v>
      </c>
      <c r="C2">
        <f>B2*(1+C3)</f>
        <v>180</v>
      </c>
      <c r="D2">
        <f>C2*(1+D3)</f>
        <v>144</v>
      </c>
      <c r="E2">
        <f>D2*(1+E3)</f>
        <v>129.6</v>
      </c>
      <c r="F2">
        <f>E2*(1+F3)</f>
        <v>259.2</v>
      </c>
      <c r="G2">
        <f>F2*(1+G3)</f>
        <v>129.6</v>
      </c>
      <c r="H2">
        <f>G2*(1+H3)</f>
        <v>285.12</v>
      </c>
      <c r="I2">
        <f>H2*(1+I3)</f>
        <v>370.65600000000001</v>
      </c>
      <c r="J2">
        <f>I2*(1+J3)</f>
        <v>166.79519999999999</v>
      </c>
      <c r="K2">
        <f>J2*(1+K3)</f>
        <v>211.829904</v>
      </c>
    </row>
    <row r="3" spans="1:11" x14ac:dyDescent="0.25">
      <c r="A3" t="s">
        <v>20</v>
      </c>
      <c r="B3">
        <v>1</v>
      </c>
      <c r="C3">
        <v>-0.1</v>
      </c>
      <c r="D3">
        <v>-0.2</v>
      </c>
      <c r="E3">
        <v>-0.1</v>
      </c>
      <c r="F3">
        <v>1</v>
      </c>
      <c r="G3">
        <v>-0.5</v>
      </c>
      <c r="H3">
        <v>1.2</v>
      </c>
      <c r="I3">
        <v>0.3</v>
      </c>
      <c r="J3">
        <v>-0.55000000000000004</v>
      </c>
      <c r="K3">
        <v>0.27</v>
      </c>
    </row>
    <row r="4" spans="1:11" x14ac:dyDescent="0.25">
      <c r="A4" t="s">
        <v>19</v>
      </c>
      <c r="B4">
        <v>0</v>
      </c>
      <c r="C4">
        <f>C2-B2</f>
        <v>-20</v>
      </c>
      <c r="D4">
        <f>D2-C2</f>
        <v>-36</v>
      </c>
      <c r="E4">
        <f>E2-D2</f>
        <v>-14.400000000000006</v>
      </c>
      <c r="F4">
        <f>F2-E2</f>
        <v>129.6</v>
      </c>
      <c r="G4">
        <f>G2-F2</f>
        <v>-129.6</v>
      </c>
      <c r="H4">
        <f>H2-G2</f>
        <v>155.52000000000001</v>
      </c>
      <c r="I4">
        <f>I2-H2</f>
        <v>85.536000000000001</v>
      </c>
      <c r="J4">
        <f>J2-I2</f>
        <v>-203.86080000000001</v>
      </c>
      <c r="K4">
        <f>K2-J2</f>
        <v>45.034704000000005</v>
      </c>
    </row>
    <row r="5" spans="1:11" x14ac:dyDescent="0.25">
      <c r="A5" t="s">
        <v>18</v>
      </c>
      <c r="B5">
        <v>0</v>
      </c>
      <c r="C5">
        <f>1 -C2/$B$2</f>
        <v>9.9999999999999978E-2</v>
      </c>
      <c r="D5">
        <f>1 -D2/$B$2</f>
        <v>0.28000000000000003</v>
      </c>
      <c r="E5">
        <f>1 -E2/$B$2</f>
        <v>0.35199999999999998</v>
      </c>
      <c r="F5">
        <f>E5</f>
        <v>0.35199999999999998</v>
      </c>
      <c r="G5">
        <f>-G3</f>
        <v>0.5</v>
      </c>
      <c r="H5">
        <f>G5</f>
        <v>0.5</v>
      </c>
      <c r="I5">
        <f>H5</f>
        <v>0.5</v>
      </c>
      <c r="J5">
        <f>-J3</f>
        <v>0.55000000000000004</v>
      </c>
      <c r="K5">
        <f>J5</f>
        <v>0.55000000000000004</v>
      </c>
    </row>
    <row r="6" spans="1:11" x14ac:dyDescent="0.25">
      <c r="A6" t="s">
        <v>17</v>
      </c>
      <c r="B6">
        <v>0</v>
      </c>
      <c r="C6">
        <f>B6+1.01/365+0.005*C13</f>
        <v>2.232443871608634E-3</v>
      </c>
      <c r="D6">
        <f>C6+1.01/365+0.005*D13</f>
        <v>1.1760501689350234E-2</v>
      </c>
      <c r="E6">
        <f>D6+1.01/365+0.005*E13</f>
        <v>1.9034661607442986E-2</v>
      </c>
      <c r="F6">
        <f>E6+1.01/365+0.005*F13</f>
        <v>2.2474163306943799E-2</v>
      </c>
      <c r="G6">
        <f>F6+1.01/365+0.005*G13</f>
        <v>2.0937806081569341E-2</v>
      </c>
      <c r="H6">
        <f>G6+1.01/365+0.005*H13</f>
        <v>2.6816750045229105E-2</v>
      </c>
      <c r="I6">
        <f>H6+1.01/365+0.005*I13</f>
        <v>3.1587066188541478E-2</v>
      </c>
      <c r="J6">
        <f>I6+1.01/365+0.005*J13</f>
        <v>3.3835107173719556E-2</v>
      </c>
      <c r="K6">
        <f>J6+1.01/365+0.005*K13</f>
        <v>3.8616898652068701E-2</v>
      </c>
    </row>
    <row r="8" spans="1:11" x14ac:dyDescent="0.25">
      <c r="A8" t="s">
        <v>16</v>
      </c>
      <c r="K8" s="1">
        <f>K2-B2</f>
        <v>11.829903999999999</v>
      </c>
    </row>
    <row r="11" spans="1:11" x14ac:dyDescent="0.25">
      <c r="A11" t="s">
        <v>15</v>
      </c>
      <c r="C11">
        <v>0.88760368136133416</v>
      </c>
      <c r="D11">
        <v>0.1750128148398018</v>
      </c>
      <c r="E11">
        <v>0.54812283685205454</v>
      </c>
      <c r="F11">
        <v>0.91177935641726593</v>
      </c>
      <c r="G11">
        <v>0.31709407387983701</v>
      </c>
      <c r="H11">
        <v>0.4047761860710577</v>
      </c>
      <c r="I11">
        <v>0.61469504640468575</v>
      </c>
      <c r="J11">
        <v>0.96192992985753745</v>
      </c>
      <c r="K11">
        <v>0.7664632642749255</v>
      </c>
    </row>
    <row r="12" spans="1:11" x14ac:dyDescent="0.25">
      <c r="A12" t="s">
        <v>15</v>
      </c>
      <c r="C12">
        <v>0.7148625928834802</v>
      </c>
      <c r="D12">
        <v>0.12109404752610409</v>
      </c>
      <c r="E12">
        <v>0.90357328505268242</v>
      </c>
      <c r="F12">
        <v>0.80064875096359789</v>
      </c>
      <c r="G12">
        <v>0.65388136586045442</v>
      </c>
      <c r="H12">
        <v>0.17343179887904658</v>
      </c>
      <c r="I12">
        <v>0.81655671135641161</v>
      </c>
      <c r="J12">
        <v>0.31076917863031017</v>
      </c>
      <c r="K12">
        <v>0.15684397493469748</v>
      </c>
    </row>
    <row r="13" spans="1:11" x14ac:dyDescent="0.25">
      <c r="A13" t="s">
        <v>14</v>
      </c>
      <c r="C13">
        <v>-0.10693588321251984</v>
      </c>
      <c r="D13">
        <v>1.3521869060140734</v>
      </c>
      <c r="E13">
        <v>0.90140732608430385</v>
      </c>
      <c r="F13">
        <v>0.13447568236591581</v>
      </c>
      <c r="G13">
        <v>-0.86069610260913842</v>
      </c>
      <c r="H13">
        <v>0.62236413519770628</v>
      </c>
      <c r="I13">
        <v>0.40063857112822798</v>
      </c>
      <c r="J13">
        <v>-0.10381646049863108</v>
      </c>
      <c r="K13">
        <v>0.40293363813558236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D17" sqref="D17"/>
    </sheetView>
  </sheetViews>
  <sheetFormatPr baseColWidth="10" defaultRowHeight="15" x14ac:dyDescent="0.25"/>
  <cols>
    <col min="1" max="1" width="24.7109375" style="3" customWidth="1"/>
    <col min="2" max="2" width="13.5703125" style="6" customWidth="1"/>
    <col min="3" max="4" width="11.42578125" style="6"/>
  </cols>
  <sheetData>
    <row r="1" spans="1:4" x14ac:dyDescent="0.25">
      <c r="B1" s="6" t="s">
        <v>0</v>
      </c>
      <c r="C1" s="6" t="s">
        <v>1</v>
      </c>
      <c r="D1" s="6" t="s">
        <v>4</v>
      </c>
    </row>
    <row r="2" spans="1:4" x14ac:dyDescent="0.25">
      <c r="A2" s="2" t="s">
        <v>13</v>
      </c>
      <c r="B2">
        <v>1</v>
      </c>
      <c r="C2" s="6">
        <v>11.829904000000001</v>
      </c>
      <c r="D2" s="5">
        <v>0.99</v>
      </c>
    </row>
    <row r="3" spans="1:4" x14ac:dyDescent="0.25">
      <c r="A3" s="2"/>
      <c r="B3">
        <v>-0.1</v>
      </c>
      <c r="D3" s="5">
        <v>0.95</v>
      </c>
    </row>
    <row r="4" spans="1:4" x14ac:dyDescent="0.25">
      <c r="A4" s="2"/>
      <c r="B4">
        <v>-0.2</v>
      </c>
    </row>
    <row r="5" spans="1:4" x14ac:dyDescent="0.25">
      <c r="A5" s="2"/>
      <c r="B5">
        <v>-0.1</v>
      </c>
    </row>
    <row r="6" spans="1:4" x14ac:dyDescent="0.25">
      <c r="A6" s="2"/>
      <c r="B6">
        <v>1</v>
      </c>
    </row>
    <row r="7" spans="1:4" x14ac:dyDescent="0.25">
      <c r="A7" s="2"/>
      <c r="B7">
        <v>-0.5</v>
      </c>
    </row>
    <row r="8" spans="1:4" x14ac:dyDescent="0.25">
      <c r="A8" s="2"/>
      <c r="B8">
        <v>1.2</v>
      </c>
    </row>
    <row r="9" spans="1:4" x14ac:dyDescent="0.25">
      <c r="A9" s="2"/>
      <c r="B9">
        <v>0.3</v>
      </c>
    </row>
    <row r="10" spans="1:4" x14ac:dyDescent="0.25">
      <c r="A10" s="2"/>
      <c r="B10">
        <v>-0.55000000000000004</v>
      </c>
    </row>
    <row r="11" spans="1:4" x14ac:dyDescent="0.25">
      <c r="A11" s="2"/>
      <c r="B11">
        <v>0.27</v>
      </c>
    </row>
    <row r="12" spans="1:4" x14ac:dyDescent="0.25">
      <c r="A12" s="3" t="s">
        <v>2</v>
      </c>
      <c r="B12" s="6">
        <f>AVERAGE(B2:B11)</f>
        <v>0.23199999999999998</v>
      </c>
    </row>
    <row r="13" spans="1:4" x14ac:dyDescent="0.25">
      <c r="A13" s="3" t="s">
        <v>3</v>
      </c>
      <c r="B13" s="6">
        <f>STDEVA(B2:B11)</f>
        <v>0.63919741342822511</v>
      </c>
    </row>
    <row r="15" spans="1:4" x14ac:dyDescent="0.25">
      <c r="A15" s="4" t="s">
        <v>9</v>
      </c>
    </row>
    <row r="16" spans="1:4" x14ac:dyDescent="0.25">
      <c r="A16" s="3" t="s">
        <v>5</v>
      </c>
      <c r="B16" s="6">
        <f>_xlfn.NORM.INV(1-D$2, B$12, B$13)</f>
        <v>-1.254995543821156</v>
      </c>
    </row>
    <row r="17" spans="1:4" x14ac:dyDescent="0.25">
      <c r="A17" s="3" t="s">
        <v>6</v>
      </c>
      <c r="B17" s="6">
        <f>C$2*(B16+1)</f>
        <v>-3.0165728038320685</v>
      </c>
    </row>
    <row r="18" spans="1:4" x14ac:dyDescent="0.25">
      <c r="A18" s="3" t="s">
        <v>7</v>
      </c>
      <c r="B18" s="6">
        <f>C$2-B17</f>
        <v>14.846476803832068</v>
      </c>
    </row>
    <row r="19" spans="1:4" x14ac:dyDescent="0.25">
      <c r="A19" s="3" t="s">
        <v>8</v>
      </c>
      <c r="B19" s="6">
        <f>_xlfn.NORM.INV(1-D$3, B$12, B$13)</f>
        <v>-0.81938618381541528</v>
      </c>
    </row>
    <row r="20" spans="1:4" x14ac:dyDescent="0.25">
      <c r="A20" s="3" t="s">
        <v>6</v>
      </c>
      <c r="B20" s="6">
        <f>C$2*(B19+1)</f>
        <v>2.1366441065372839</v>
      </c>
    </row>
    <row r="21" spans="1:4" x14ac:dyDescent="0.25">
      <c r="A21" s="3" t="s">
        <v>7</v>
      </c>
      <c r="B21" s="6">
        <f>C$2-B20</f>
        <v>9.6932598934627165</v>
      </c>
    </row>
    <row r="23" spans="1:4" x14ac:dyDescent="0.25">
      <c r="A23" s="4" t="s">
        <v>10</v>
      </c>
      <c r="B23" s="7">
        <v>5</v>
      </c>
      <c r="D23" s="6" t="s">
        <v>12</v>
      </c>
    </row>
    <row r="24" spans="1:4" x14ac:dyDescent="0.25">
      <c r="A24" s="3" t="s">
        <v>5</v>
      </c>
      <c r="B24" s="6">
        <f>_xlfn.NORM.INV(1-D$2, B23*B$12, SQRT(B23)*B$13)</f>
        <v>-2.1650231182233721</v>
      </c>
    </row>
    <row r="25" spans="1:4" x14ac:dyDescent="0.25">
      <c r="A25" s="3" t="s">
        <v>6</v>
      </c>
      <c r="B25" s="6">
        <f>C$2*(B24+1)</f>
        <v>-13.782111646363143</v>
      </c>
    </row>
    <row r="26" spans="1:4" x14ac:dyDescent="0.25">
      <c r="A26" s="3" t="s">
        <v>7</v>
      </c>
      <c r="B26" s="6">
        <f>C$2-B25</f>
        <v>25.612015646363144</v>
      </c>
    </row>
    <row r="27" spans="1:4" x14ac:dyDescent="0.25">
      <c r="A27" s="3" t="s">
        <v>8</v>
      </c>
      <c r="B27" s="6">
        <f>_xlfn.NORM.INV(1-D$3, B23*B$12, SQRT(B23)*B$13)</f>
        <v>-1.1909709776153579</v>
      </c>
    </row>
    <row r="28" spans="1:4" x14ac:dyDescent="0.25">
      <c r="A28" s="3" t="s">
        <v>6</v>
      </c>
      <c r="B28" s="6">
        <f>C$2*(B27+1)</f>
        <v>-2.2591683319758324</v>
      </c>
    </row>
    <row r="29" spans="1:4" x14ac:dyDescent="0.25">
      <c r="A29" s="3" t="s">
        <v>7</v>
      </c>
      <c r="B29" s="6">
        <f>C$2-B28</f>
        <v>14.089072331975833</v>
      </c>
    </row>
    <row r="31" spans="1:4" x14ac:dyDescent="0.25">
      <c r="A31" s="4" t="s">
        <v>11</v>
      </c>
      <c r="B31" s="7">
        <v>10</v>
      </c>
    </row>
    <row r="32" spans="1:4" x14ac:dyDescent="0.25">
      <c r="A32" s="3" t="s">
        <v>5</v>
      </c>
      <c r="B32" s="6">
        <f>_xlfn.NORM.INV(1-D$2, B31*B$12, SQRT(B31)*B$13)</f>
        <v>-2.3822927889955721</v>
      </c>
    </row>
    <row r="33" spans="1:2" x14ac:dyDescent="0.25">
      <c r="A33" s="3" t="s">
        <v>6</v>
      </c>
      <c r="B33" s="6">
        <f>C$2*(B32+1)</f>
        <v>-16.352390993709875</v>
      </c>
    </row>
    <row r="34" spans="1:2" x14ac:dyDescent="0.25">
      <c r="A34" s="3" t="s">
        <v>7</v>
      </c>
      <c r="B34" s="6">
        <f>C$2-B33</f>
        <v>28.182294993709874</v>
      </c>
    </row>
    <row r="35" spans="1:2" x14ac:dyDescent="0.25">
      <c r="A35" s="3" t="s">
        <v>8</v>
      </c>
      <c r="B35" s="6">
        <f>_xlfn.NORM.INV(1-D$3, B31*B$12, SQRT(B31)*B$13)</f>
        <v>-1.0047750412891734</v>
      </c>
    </row>
    <row r="36" spans="1:2" x14ac:dyDescent="0.25">
      <c r="A36" s="3" t="s">
        <v>6</v>
      </c>
      <c r="B36" s="6">
        <f>C$2*(B35+1)</f>
        <v>-5.6488280046957419E-2</v>
      </c>
    </row>
    <row r="37" spans="1:2" x14ac:dyDescent="0.25">
      <c r="A37" s="3" t="s">
        <v>7</v>
      </c>
      <c r="B37" s="6">
        <f>C$2-B36</f>
        <v>11.886392280046959</v>
      </c>
    </row>
  </sheetData>
  <mergeCells count="1">
    <mergeCell ref="A2:A1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Risk Scenario</vt:lpstr>
      <vt:lpstr>VaR Calculation</vt:lpstr>
      <vt:lpstr>Tabelle3</vt:lpstr>
      <vt:lpstr>Tabelle4</vt:lpstr>
    </vt:vector>
  </TitlesOfParts>
  <Company>Grundgrün Energie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O'Neill, Warren</dc:creator>
  <cp:lastModifiedBy>König, Maximilian</cp:lastModifiedBy>
  <dcterms:created xsi:type="dcterms:W3CDTF">2015-04-16T12:51:36Z</dcterms:created>
  <dcterms:modified xsi:type="dcterms:W3CDTF">2015-12-16T15:10:09Z</dcterms:modified>
</cp:coreProperties>
</file>