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Integrador\Mediciones\"/>
    </mc:Choice>
  </mc:AlternateContent>
  <bookViews>
    <workbookView xWindow="0" yWindow="0" windowWidth="20490" windowHeight="7620" firstSheet="1" activeTab="4"/>
  </bookViews>
  <sheets>
    <sheet name="Indice" sheetId="1" r:id="rId1"/>
    <sheet name="Componentes" sheetId="6" r:id="rId2"/>
    <sheet name="Respuesta en frecuencia" sheetId="3" r:id="rId3"/>
    <sheet name="Respuesta a señales" sheetId="4" r:id="rId4"/>
    <sheet name="Impedancia de entrad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5" l="1"/>
  <c r="J18" i="5"/>
  <c r="J19" i="5"/>
  <c r="J23" i="5"/>
  <c r="J24" i="5"/>
  <c r="J22" i="5"/>
  <c r="J21" i="5"/>
  <c r="J20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H3" i="5"/>
  <c r="I3" i="5" s="1"/>
  <c r="E4" i="5"/>
  <c r="H4" i="5" s="1"/>
  <c r="I4" i="5" s="1"/>
  <c r="E35" i="3"/>
  <c r="F35" i="3"/>
  <c r="E36" i="3"/>
  <c r="F36" i="3" s="1"/>
  <c r="E37" i="3"/>
  <c r="F37" i="3"/>
  <c r="E38" i="3"/>
  <c r="F38" i="3" s="1"/>
  <c r="E39" i="3"/>
  <c r="F39" i="3"/>
  <c r="E40" i="3"/>
  <c r="F40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3" i="3"/>
  <c r="F3" i="3" s="1"/>
  <c r="E5" i="5" l="1"/>
  <c r="E6" i="5" l="1"/>
  <c r="H5" i="5"/>
  <c r="I5" i="5" s="1"/>
  <c r="E7" i="5" l="1"/>
  <c r="H6" i="5"/>
  <c r="I6" i="5" s="1"/>
  <c r="E8" i="5" l="1"/>
  <c r="H7" i="5"/>
  <c r="I7" i="5" s="1"/>
  <c r="E9" i="5" l="1"/>
  <c r="H8" i="5"/>
  <c r="I8" i="5" s="1"/>
  <c r="E10" i="5" l="1"/>
  <c r="H9" i="5"/>
  <c r="I9" i="5" s="1"/>
  <c r="E11" i="5" l="1"/>
  <c r="H10" i="5"/>
  <c r="I10" i="5" s="1"/>
  <c r="E12" i="5" l="1"/>
  <c r="H11" i="5"/>
  <c r="I11" i="5" s="1"/>
  <c r="E13" i="5" l="1"/>
  <c r="H12" i="5"/>
  <c r="I12" i="5" s="1"/>
  <c r="E14" i="5" l="1"/>
  <c r="H13" i="5"/>
  <c r="I13" i="5" s="1"/>
  <c r="E15" i="5" l="1"/>
  <c r="H14" i="5"/>
  <c r="I14" i="5" s="1"/>
  <c r="E16" i="5" l="1"/>
  <c r="H15" i="5"/>
  <c r="I15" i="5" s="1"/>
  <c r="E17" i="5" l="1"/>
  <c r="H16" i="5"/>
  <c r="I16" i="5" s="1"/>
  <c r="E18" i="5" l="1"/>
  <c r="H17" i="5"/>
  <c r="I17" i="5" s="1"/>
  <c r="E19" i="5" l="1"/>
  <c r="H18" i="5"/>
  <c r="I18" i="5" s="1"/>
  <c r="H19" i="5" l="1"/>
  <c r="I19" i="5" s="1"/>
  <c r="E20" i="5" l="1"/>
  <c r="E21" i="5" s="1"/>
  <c r="E22" i="5" s="1"/>
  <c r="E23" i="5" l="1"/>
  <c r="H22" i="5"/>
  <c r="I22" i="5" s="1"/>
  <c r="H21" i="5"/>
  <c r="I21" i="5" s="1"/>
  <c r="H20" i="5"/>
  <c r="I20" i="5" s="1"/>
  <c r="H23" i="5" l="1"/>
  <c r="I23" i="5" s="1"/>
  <c r="H24" i="5" l="1"/>
  <c r="I24" i="5" s="1"/>
  <c r="E25" i="5"/>
  <c r="E26" i="5" l="1"/>
  <c r="H25" i="5"/>
  <c r="I25" i="5" s="1"/>
  <c r="E27" i="5" l="1"/>
  <c r="H26" i="5"/>
  <c r="I26" i="5" s="1"/>
  <c r="E28" i="5" l="1"/>
  <c r="H27" i="5"/>
  <c r="I27" i="5" s="1"/>
  <c r="E29" i="5" l="1"/>
  <c r="H28" i="5"/>
  <c r="I28" i="5" s="1"/>
  <c r="E30" i="5" l="1"/>
  <c r="H29" i="5"/>
  <c r="I29" i="5" s="1"/>
  <c r="E31" i="5" l="1"/>
  <c r="H30" i="5"/>
  <c r="I30" i="5" s="1"/>
  <c r="E32" i="5" l="1"/>
  <c r="H31" i="5"/>
  <c r="I31" i="5" s="1"/>
  <c r="E33" i="5" l="1"/>
  <c r="H32" i="5"/>
  <c r="I32" i="5" s="1"/>
  <c r="E34" i="5" l="1"/>
  <c r="H33" i="5"/>
  <c r="I33" i="5" s="1"/>
  <c r="E35" i="5" l="1"/>
  <c r="H34" i="5"/>
  <c r="I34" i="5" s="1"/>
  <c r="E36" i="5" l="1"/>
  <c r="H35" i="5"/>
  <c r="I35" i="5" s="1"/>
  <c r="E37" i="5" l="1"/>
  <c r="H36" i="5"/>
  <c r="I36" i="5" s="1"/>
  <c r="E38" i="5" l="1"/>
  <c r="H37" i="5"/>
  <c r="I37" i="5" s="1"/>
  <c r="E39" i="5" l="1"/>
  <c r="H38" i="5"/>
  <c r="I38" i="5" s="1"/>
  <c r="E40" i="5" l="1"/>
  <c r="H40" i="5" s="1"/>
  <c r="I40" i="5" s="1"/>
  <c r="H39" i="5"/>
  <c r="I39" i="5" s="1"/>
</calcChain>
</file>

<file path=xl/sharedStrings.xml><?xml version="1.0" encoding="utf-8"?>
<sst xmlns="http://schemas.openxmlformats.org/spreadsheetml/2006/main" count="80" uniqueCount="60">
  <si>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</si>
  <si>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</si>
  <si>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</si>
  <si>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</si>
  <si>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</si>
  <si>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</si>
  <si>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</si>
  <si>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</si>
  <si>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</si>
  <si>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</si>
  <si>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</si>
  <si>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</si>
  <si>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</si>
  <si>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Respuesta en frecuencia</t>
  </si>
  <si>
    <t>Respuesta del circuito ante señales no senoidales</t>
  </si>
  <si>
    <t>Impedancia de entrada del circuito</t>
  </si>
  <si>
    <t>Midiendo la tensión de entrada y de salida del amplificador, y obteniendo de la salida la amplitud y la fase. Anotando la amplitud de entrada.</t>
  </si>
  <si>
    <t>Punta del osciloscopio x10, calibrar ambas para cada canal y setearlo en Probe x10. Generador con señal senoidal, verificar para cada frecuencia que con esa amplitud salga algo con sentido.</t>
  </si>
  <si>
    <t>Observar la respuesta en frecuencia. ¿Tiene un sobrepico? ¿Funciona el circuito? ¿De cuánto es el sobrepico?</t>
  </si>
  <si>
    <t>Obtener la forma de salida de diferentes señales en el circuito.</t>
  </si>
  <si>
    <t>Punta del osciloscopio x10, calibrar ambas para cada canal y setearlo en Probe x10. Verificar para cada frecuencia que con esa amplitud salga algo con sentido.</t>
  </si>
  <si>
    <t>Observar el resultado del derivador</t>
  </si>
  <si>
    <t>Con las mismas consideraciones de la punta del osciloscopio que antes, medimos la tensión en el generador y despues de la resistencia auxiliar de R = 10k por ahora, entonces con math hacemos la resta.</t>
  </si>
  <si>
    <t>Con una resistencia auxiliar, medir la tensión en la entrada del circuito y la tensión sobre la resistencia auxiliar para hacer Zin = V/I.</t>
  </si>
  <si>
    <t>-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</si>
  <si>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</si>
  <si>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</si>
  <si>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</si>
  <si>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</si>
  <si>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</si>
  <si>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</si>
  <si>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</si>
  <si>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</si>
  <si>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</si>
  <si>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Medir la respuesta a las siguientes señales generador con el Generador de Funciones</t>
  </si>
  <si>
    <t>Señal</t>
  </si>
  <si>
    <t>Cuadrada</t>
  </si>
  <si>
    <t>Triangular</t>
  </si>
  <si>
    <t>Duty</t>
  </si>
  <si>
    <t>Offset</t>
  </si>
  <si>
    <r>
      <t xml:space="preserve">Sacar </t>
    </r>
    <r>
      <rPr>
        <b/>
        <i/>
        <sz val="11"/>
        <rFont val="Calibri"/>
        <family val="2"/>
        <scheme val="minor"/>
      </rPr>
      <t>foto</t>
    </r>
    <r>
      <rPr>
        <i/>
        <sz val="11"/>
        <rFont val="Calibri"/>
        <family val="2"/>
        <scheme val="minor"/>
      </rPr>
      <t xml:space="preserve"> de cada una con el osciloscopio y guardar en el pendrive</t>
    </r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</si>
  <si>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</si>
  <si>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</si>
  <si>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</si>
  <si>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</si>
  <si>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</si>
  <si>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</si>
  <si>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Vista rápida de la respuesta en frecuencia</t>
  </si>
  <si>
    <t>Medir tensión de salida utilizando el sweep en la entrada para variar la frecuencia de la señal senoidal.</t>
  </si>
  <si>
    <t>Observar rápidamente la respuesta en frecuencia.</t>
  </si>
  <si>
    <t>Componentes del circuito</t>
  </si>
  <si>
    <t>Medir en el analizador de impedancias los componentes que utilizo.</t>
  </si>
  <si>
    <t>El capacitor medirlo en la frecuencia de corte del circuito, estimo aproximadamente 1500Hz. Revisar notas.</t>
  </si>
  <si>
    <t>Resistencia</t>
  </si>
  <si>
    <t>Frecuencia de medición</t>
  </si>
  <si>
    <t>Capacitor</t>
  </si>
  <si>
    <t>Factor de calidad Q</t>
  </si>
  <si>
    <r>
      <t>Resistencia (</t>
    </r>
    <r>
      <rPr>
        <b/>
        <sz val="10"/>
        <color theme="0"/>
        <rFont val="Calibri"/>
        <family val="2"/>
      </rPr>
      <t>Ω)</t>
    </r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</si>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</sst>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6" xfId="0" applyBorder="1"/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5" fillId="2" borderId="2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</c:numCache>
            </c:numRef>
          </c:xVal>
          <c:yVal>
            <c:numRef>
              <c:f>'Respuesta en frecuencia'!$F$3:$F$40</c:f>
              <c:numCache>
                <c:formatCode>General</c:formatCode>
                <c:ptCount val="38"/>
                <c:pt idx="0">
                  <c:v>39.968699462927447</c:v>
                </c:pt>
                <c:pt idx="1">
                  <c:v>39.5686970214743</c:v>
                </c:pt>
                <c:pt idx="2">
                  <c:v>39.186515017462241</c:v>
                </c:pt>
                <c:pt idx="3">
                  <c:v>37.501225267834002</c:v>
                </c:pt>
                <c:pt idx="4">
                  <c:v>34.008893798040489</c:v>
                </c:pt>
                <c:pt idx="5">
                  <c:v>27.958800173440753</c:v>
                </c:pt>
                <c:pt idx="6">
                  <c:v>22.33997890834976</c:v>
                </c:pt>
                <c:pt idx="7">
                  <c:v>16.436911607610906</c:v>
                </c:pt>
                <c:pt idx="8">
                  <c:v>8.572958341835264</c:v>
                </c:pt>
                <c:pt idx="9">
                  <c:v>3.2739619655324921</c:v>
                </c:pt>
                <c:pt idx="10">
                  <c:v>-2.5332523660182837</c:v>
                </c:pt>
                <c:pt idx="11">
                  <c:v>-10.044111953462494</c:v>
                </c:pt>
                <c:pt idx="12">
                  <c:v>-16.114695440314645</c:v>
                </c:pt>
                <c:pt idx="13">
                  <c:v>-21.882699179065686</c:v>
                </c:pt>
                <c:pt idx="14">
                  <c:v>-29.454242716292146</c:v>
                </c:pt>
                <c:pt idx="15">
                  <c:v>-35.387900332787325</c:v>
                </c:pt>
                <c:pt idx="16">
                  <c:v>-41.060685304270343</c:v>
                </c:pt>
                <c:pt idx="17">
                  <c:v>-48.051840431779254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  <c:pt idx="0">
                  <c:v>160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</c:numCache>
            </c:numRef>
          </c:xVal>
          <c:yVal>
            <c:numRef>
              <c:f>'Respuesta en frecuencia'!$D$3:$D$40</c:f>
              <c:numCache>
                <c:formatCode>General</c:formatCode>
                <c:ptCount val="38"/>
                <c:pt idx="0">
                  <c:v>160</c:v>
                </c:pt>
                <c:pt idx="1">
                  <c:v>160</c:v>
                </c:pt>
                <c:pt idx="2">
                  <c:v>155</c:v>
                </c:pt>
                <c:pt idx="3">
                  <c:v>140</c:v>
                </c:pt>
                <c:pt idx="4">
                  <c:v>120</c:v>
                </c:pt>
                <c:pt idx="5">
                  <c:v>110</c:v>
                </c:pt>
                <c:pt idx="6">
                  <c:v>99</c:v>
                </c:pt>
                <c:pt idx="7">
                  <c:v>93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5478.26087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225000</c:v>
                </c:pt>
                <c:pt idx="18">
                  <c:v>250000</c:v>
                </c:pt>
                <c:pt idx="19">
                  <c:v>300000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5478.2608695652179</c:v>
                </c:pt>
                <c:pt idx="1">
                  <c:v>5400</c:v>
                </c:pt>
                <c:pt idx="2">
                  <c:v>5406.9767441860458</c:v>
                </c:pt>
                <c:pt idx="3">
                  <c:v>5392.8571428571431</c:v>
                </c:pt>
                <c:pt idx="4">
                  <c:v>5419.3548387096771</c:v>
                </c:pt>
                <c:pt idx="5">
                  <c:v>5431.0344827586205</c:v>
                </c:pt>
                <c:pt idx="6">
                  <c:v>5404.0404040404037</c:v>
                </c:pt>
                <c:pt idx="7">
                  <c:v>5371.6216216216226</c:v>
                </c:pt>
                <c:pt idx="8">
                  <c:v>5398.3516483516487</c:v>
                </c:pt>
                <c:pt idx="9">
                  <c:v>5424.6575342465758</c:v>
                </c:pt>
                <c:pt idx="10">
                  <c:v>5476.839237057221</c:v>
                </c:pt>
                <c:pt idx="11">
                  <c:v>5403.2258064516127</c:v>
                </c:pt>
                <c:pt idx="12">
                  <c:v>5443.5483870967746</c:v>
                </c:pt>
                <c:pt idx="13">
                  <c:v>5443.5483870967746</c:v>
                </c:pt>
                <c:pt idx="14">
                  <c:v>5431.5789473684217</c:v>
                </c:pt>
                <c:pt idx="15">
                  <c:v>5381.6793893129779</c:v>
                </c:pt>
                <c:pt idx="16">
                  <c:v>5286.2068965517246</c:v>
                </c:pt>
                <c:pt idx="17">
                  <c:v>5229.4520547945203</c:v>
                </c:pt>
                <c:pt idx="18">
                  <c:v>5173.4693877551026</c:v>
                </c:pt>
                <c:pt idx="19">
                  <c:v>5087.8378378378375</c:v>
                </c:pt>
                <c:pt idx="20">
                  <c:v>4647.8873239436625</c:v>
                </c:pt>
                <c:pt idx="21">
                  <c:v>3401.1627906976742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225000</c:v>
                </c:pt>
                <c:pt idx="18">
                  <c:v>250000</c:v>
                </c:pt>
                <c:pt idx="19">
                  <c:v>300000</c:v>
                </c:pt>
                <c:pt idx="20">
                  <c:v>500000</c:v>
                </c:pt>
                <c:pt idx="21">
                  <c:v>1000000</c:v>
                </c:pt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</c:v>
                </c:pt>
                <c:pt idx="17">
                  <c:v>-10</c:v>
                </c:pt>
                <c:pt idx="18">
                  <c:v>-15</c:v>
                </c:pt>
                <c:pt idx="19">
                  <c:v>-20</c:v>
                </c:pt>
                <c:pt idx="20">
                  <c:v>-30</c:v>
                </c:pt>
                <c:pt idx="21">
                  <c:v>-41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14</xdr:row>
      <xdr:rowOff>19050</xdr:rowOff>
    </xdr:from>
    <xdr:to>
      <xdr:col>16</xdr:col>
      <xdr:colOff>57149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F4" sqref="F4"/>
    </sheetView>
  </sheetViews>
  <sheetFormatPr defaultRowHeight="15" x14ac:dyDescent="0.25"/>
  <cols>
    <col min="2" max="2" width="14.28515625" customWidth="1"/>
    <col min="3" max="3" width="31.85546875" customWidth="1"/>
    <col min="4" max="4" width="30.28515625" customWidth="1"/>
    <col min="5" max="5" width="36.7109375" customWidth="1"/>
    <col min="6" max="6" width="13.140625" customWidth="1"/>
    <col min="7" max="7" width="37.5703125" customWidth="1"/>
    <col min="8" max="8" width="7.7109375" customWidth="1"/>
    <col min="9" max="9" width="11.5703125" customWidth="1"/>
    <col min="10" max="10" width="17.28515625" customWidth="1"/>
  </cols>
  <sheetData>
    <row r="1" spans="1:1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2" t="s">
        <v>4</v>
      </c>
      <c r="G1" s="48" t="s">
        <v>6</v>
      </c>
      <c r="H1" s="49"/>
      <c r="J1" s="8" t="s">
        <v>7</v>
      </c>
    </row>
    <row r="2" spans="1:10" ht="76.5" x14ac:dyDescent="0.25">
      <c r="A2" s="4">
        <v>0</v>
      </c>
      <c r="B2" s="9" t="s">
        <v>13</v>
      </c>
      <c r="C2" s="9" t="s">
        <v>16</v>
      </c>
      <c r="D2" s="9" t="s">
        <v>17</v>
      </c>
      <c r="E2" s="9" t="s">
        <v>18</v>
      </c>
      <c r="F2" s="10" t="s">
        <v>10</v>
      </c>
      <c r="G2" s="46"/>
      <c r="H2" s="47"/>
      <c r="J2" s="6"/>
    </row>
    <row r="3" spans="1:10" ht="63.75" x14ac:dyDescent="0.25">
      <c r="A3" s="5">
        <v>1</v>
      </c>
      <c r="B3" s="11" t="s">
        <v>14</v>
      </c>
      <c r="C3" s="12" t="s">
        <v>19</v>
      </c>
      <c r="D3" s="9" t="s">
        <v>20</v>
      </c>
      <c r="E3" s="12" t="s">
        <v>21</v>
      </c>
      <c r="F3" s="13" t="s">
        <v>10</v>
      </c>
      <c r="G3" s="46"/>
      <c r="H3" s="47"/>
      <c r="J3" s="6" t="s">
        <v>11</v>
      </c>
    </row>
    <row r="4" spans="1:10" ht="76.5" x14ac:dyDescent="0.25">
      <c r="A4" s="5">
        <v>2</v>
      </c>
      <c r="B4" s="11" t="s">
        <v>15</v>
      </c>
      <c r="C4" s="12" t="s">
        <v>23</v>
      </c>
      <c r="D4" s="12" t="s">
        <v>22</v>
      </c>
      <c r="E4" s="12" t="s">
        <v>24</v>
      </c>
      <c r="F4" s="13"/>
      <c r="G4" s="46"/>
      <c r="H4" s="47"/>
      <c r="J4" s="6" t="s">
        <v>12</v>
      </c>
    </row>
    <row r="5" spans="1:10" ht="76.5" x14ac:dyDescent="0.25">
      <c r="A5" s="5">
        <v>3</v>
      </c>
      <c r="B5" s="11" t="s">
        <v>47</v>
      </c>
      <c r="C5" s="9" t="s">
        <v>48</v>
      </c>
      <c r="D5" s="9" t="s">
        <v>17</v>
      </c>
      <c r="E5" s="12" t="s">
        <v>49</v>
      </c>
      <c r="F5" s="13" t="s">
        <v>8</v>
      </c>
      <c r="G5" s="46"/>
      <c r="H5" s="47"/>
      <c r="J5" s="6" t="s">
        <v>8</v>
      </c>
    </row>
    <row r="6" spans="1:10" ht="51" x14ac:dyDescent="0.25">
      <c r="A6" s="5">
        <v>4</v>
      </c>
      <c r="B6" s="11" t="s">
        <v>50</v>
      </c>
      <c r="C6" s="12" t="s">
        <v>51</v>
      </c>
      <c r="D6" s="12" t="s">
        <v>52</v>
      </c>
      <c r="E6" s="12" t="s">
        <v>24</v>
      </c>
      <c r="F6" s="13" t="s">
        <v>8</v>
      </c>
      <c r="G6" s="46"/>
      <c r="H6" s="47"/>
      <c r="J6" s="6" t="s">
        <v>9</v>
      </c>
    </row>
    <row r="7" spans="1:10" ht="15.75" thickBot="1" x14ac:dyDescent="0.3">
      <c r="J7" s="7" t="s">
        <v>10</v>
      </c>
    </row>
  </sheetData>
  <mergeCells count="6">
    <mergeCell ref="G6:H6"/>
    <mergeCell ref="G1:H1"/>
    <mergeCell ref="G2:H2"/>
    <mergeCell ref="G3:H3"/>
    <mergeCell ref="G4:H4"/>
    <mergeCell ref="G5:H5"/>
  </mergeCells>
  <dataValidations count="1">
    <dataValidation type="list" allowBlank="1" showInputMessage="1" showErrorMessage="1" sqref="F2:F6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F6F46C59-11C9-4B00-B296-0FE492E365C8}">
            <xm:f>NOT(ISERROR(SEARCH($J$2,F2)))</xm:f>
            <xm:f>$J$2</xm:f>
            <x14:dxf/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7"/>
  <sheetViews>
    <sheetView workbookViewId="0">
      <selection activeCell="L9" sqref="L9"/>
    </sheetView>
  </sheetViews>
  <sheetFormatPr defaultRowHeight="15" x14ac:dyDescent="0.25"/>
  <cols>
    <col min="3" max="3" width="15.7109375" customWidth="1"/>
    <col min="4" max="4" width="15.42578125" customWidth="1"/>
    <col min="6" max="6" width="10.7109375" customWidth="1"/>
    <col min="7" max="7" width="13.42578125" customWidth="1"/>
  </cols>
  <sheetData>
    <row r="1" spans="3:7" ht="15.75" thickBot="1" x14ac:dyDescent="0.3"/>
    <row r="2" spans="3:7" x14ac:dyDescent="0.25">
      <c r="C2" s="52" t="s">
        <v>54</v>
      </c>
      <c r="D2" s="50" t="s">
        <v>53</v>
      </c>
      <c r="E2" s="51"/>
      <c r="F2" s="50" t="s">
        <v>55</v>
      </c>
      <c r="G2" s="51"/>
    </row>
    <row r="3" spans="3:7" ht="25.5" x14ac:dyDescent="0.25">
      <c r="C3" s="53"/>
      <c r="D3" s="22" t="s">
        <v>57</v>
      </c>
      <c r="E3" s="35" t="s">
        <v>29</v>
      </c>
      <c r="F3" s="22" t="s">
        <v>58</v>
      </c>
      <c r="G3" s="35" t="s">
        <v>56</v>
      </c>
    </row>
    <row r="4" spans="3:7" x14ac:dyDescent="0.25">
      <c r="C4" s="24"/>
      <c r="D4" s="24"/>
      <c r="E4" s="18"/>
      <c r="F4" s="24"/>
      <c r="G4" s="18"/>
    </row>
    <row r="5" spans="3:7" x14ac:dyDescent="0.25">
      <c r="C5" s="24"/>
      <c r="D5" s="24"/>
      <c r="E5" s="18"/>
      <c r="F5" s="24"/>
      <c r="G5" s="18"/>
    </row>
    <row r="6" spans="3:7" x14ac:dyDescent="0.25">
      <c r="C6" s="24"/>
      <c r="D6" s="24"/>
      <c r="E6" s="18"/>
      <c r="F6" s="24"/>
      <c r="G6" s="18"/>
    </row>
    <row r="7" spans="3:7" x14ac:dyDescent="0.25">
      <c r="C7" s="24"/>
      <c r="D7" s="24"/>
      <c r="E7" s="18"/>
      <c r="F7" s="24"/>
      <c r="G7" s="18"/>
    </row>
    <row r="8" spans="3:7" x14ac:dyDescent="0.25">
      <c r="C8" s="24"/>
      <c r="D8" s="24"/>
      <c r="E8" s="18"/>
      <c r="F8" s="24"/>
      <c r="G8" s="18"/>
    </row>
    <row r="9" spans="3:7" x14ac:dyDescent="0.25">
      <c r="C9" s="24"/>
      <c r="D9" s="24"/>
      <c r="E9" s="18"/>
      <c r="F9" s="24"/>
      <c r="G9" s="18"/>
    </row>
    <row r="10" spans="3:7" x14ac:dyDescent="0.25">
      <c r="C10" s="24"/>
      <c r="D10" s="24"/>
      <c r="E10" s="18"/>
      <c r="F10" s="24"/>
      <c r="G10" s="18"/>
    </row>
    <row r="11" spans="3:7" x14ac:dyDescent="0.25">
      <c r="C11" s="24"/>
      <c r="D11" s="24"/>
      <c r="E11" s="18"/>
      <c r="F11" s="24"/>
      <c r="G11" s="18"/>
    </row>
    <row r="12" spans="3:7" x14ac:dyDescent="0.25">
      <c r="C12" s="24"/>
      <c r="D12" s="24"/>
      <c r="E12" s="18"/>
      <c r="F12" s="24"/>
      <c r="G12" s="18"/>
    </row>
    <row r="13" spans="3:7" x14ac:dyDescent="0.25">
      <c r="C13" s="24"/>
      <c r="D13" s="24"/>
      <c r="E13" s="18"/>
      <c r="F13" s="24"/>
      <c r="G13" s="18"/>
    </row>
    <row r="14" spans="3:7" x14ac:dyDescent="0.25">
      <c r="C14" s="24"/>
      <c r="D14" s="24"/>
      <c r="E14" s="18"/>
      <c r="F14" s="24"/>
      <c r="G14" s="18"/>
    </row>
    <row r="15" spans="3:7" x14ac:dyDescent="0.25">
      <c r="C15" s="24"/>
      <c r="D15" s="24"/>
      <c r="E15" s="18"/>
      <c r="F15" s="24"/>
      <c r="G15" s="18"/>
    </row>
    <row r="16" spans="3:7" x14ac:dyDescent="0.25">
      <c r="C16" s="24"/>
      <c r="D16" s="24"/>
      <c r="E16" s="18"/>
      <c r="F16" s="24"/>
      <c r="G16" s="18"/>
    </row>
    <row r="17" spans="3:7" x14ac:dyDescent="0.25">
      <c r="C17" s="24"/>
      <c r="D17" s="24"/>
      <c r="E17" s="18"/>
      <c r="F17" s="24"/>
      <c r="G17" s="18"/>
    </row>
  </sheetData>
  <mergeCells count="3">
    <mergeCell ref="F2:G2"/>
    <mergeCell ref="D2:E2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19" sqref="C19"/>
    </sheetView>
  </sheetViews>
  <sheetFormatPr defaultRowHeight="15" x14ac:dyDescent="0.25"/>
  <cols>
    <col min="1" max="1" width="18.140625" customWidth="1"/>
    <col min="2" max="2" width="15.140625" customWidth="1"/>
    <col min="3" max="3" width="19.7109375" customWidth="1"/>
    <col min="6" max="6" width="10.85546875" customWidth="1"/>
  </cols>
  <sheetData>
    <row r="1" spans="1:6" ht="15.75" thickBot="1" x14ac:dyDescent="0.3">
      <c r="A1" s="54" t="s">
        <v>28</v>
      </c>
      <c r="B1" s="55"/>
      <c r="C1" s="54" t="s">
        <v>30</v>
      </c>
      <c r="D1" s="55"/>
      <c r="E1" s="54" t="s">
        <v>33</v>
      </c>
      <c r="F1" s="55"/>
    </row>
    <row r="2" spans="1:6" ht="15.75" thickBot="1" x14ac:dyDescent="0.3">
      <c r="A2" s="14" t="s">
        <v>26</v>
      </c>
      <c r="B2" s="15" t="s">
        <v>27</v>
      </c>
      <c r="C2" s="14" t="s">
        <v>26</v>
      </c>
      <c r="D2" s="15" t="s">
        <v>29</v>
      </c>
      <c r="E2" s="14" t="s">
        <v>31</v>
      </c>
      <c r="F2" s="15" t="s">
        <v>32</v>
      </c>
    </row>
    <row r="3" spans="1:6" x14ac:dyDescent="0.25">
      <c r="A3" s="25">
        <v>0.27800000000000002</v>
      </c>
      <c r="B3" s="11">
        <v>1</v>
      </c>
      <c r="C3" s="25">
        <v>27.7</v>
      </c>
      <c r="D3" s="26">
        <v>160</v>
      </c>
      <c r="E3" s="11">
        <f>IF(ISBLANK(C3), , C3/A3)</f>
        <v>99.640287769784166</v>
      </c>
      <c r="F3" s="26">
        <f>IF(E3 = 0, , 20*LOG10(E3))</f>
        <v>39.968699462927447</v>
      </c>
    </row>
    <row r="4" spans="1:6" x14ac:dyDescent="0.25">
      <c r="A4" s="25">
        <v>0.28899999999999998</v>
      </c>
      <c r="B4" s="11">
        <v>2</v>
      </c>
      <c r="C4" s="25">
        <v>27.5</v>
      </c>
      <c r="D4" s="26">
        <v>160</v>
      </c>
      <c r="E4" s="11">
        <f t="shared" ref="E4:E20" si="0">IF(ISBLANK(C4), , C4/A4)</f>
        <v>95.155709342560556</v>
      </c>
      <c r="F4" s="26">
        <f t="shared" ref="F4:F40" si="1">IF(E4 = 0, , 20*LOG10(E4))</f>
        <v>39.5686970214743</v>
      </c>
    </row>
    <row r="5" spans="1:6" x14ac:dyDescent="0.25">
      <c r="A5" s="25">
        <v>0.30199999999999999</v>
      </c>
      <c r="B5" s="11">
        <v>5</v>
      </c>
      <c r="C5" s="25">
        <v>27.5</v>
      </c>
      <c r="D5" s="26">
        <v>155</v>
      </c>
      <c r="E5" s="11">
        <f t="shared" si="0"/>
        <v>91.059602649006621</v>
      </c>
      <c r="F5" s="26">
        <f t="shared" si="1"/>
        <v>39.186515017462241</v>
      </c>
    </row>
    <row r="6" spans="1:6" x14ac:dyDescent="0.25">
      <c r="A6" s="25">
        <v>0.39200000000000002</v>
      </c>
      <c r="B6" s="11">
        <v>10</v>
      </c>
      <c r="C6" s="25">
        <v>29.4</v>
      </c>
      <c r="D6" s="26">
        <v>140</v>
      </c>
      <c r="E6" s="11">
        <f t="shared" si="0"/>
        <v>75</v>
      </c>
      <c r="F6" s="26">
        <f t="shared" si="1"/>
        <v>37.501225267834002</v>
      </c>
    </row>
    <row r="7" spans="1:6" x14ac:dyDescent="0.25">
      <c r="A7" s="25">
        <v>0.58799999999999997</v>
      </c>
      <c r="B7" s="11">
        <v>20</v>
      </c>
      <c r="C7" s="25">
        <v>29.5</v>
      </c>
      <c r="D7" s="26">
        <v>120</v>
      </c>
      <c r="E7" s="11">
        <f t="shared" si="0"/>
        <v>50.170068027210888</v>
      </c>
      <c r="F7" s="26">
        <f t="shared" si="1"/>
        <v>34.008893798040489</v>
      </c>
    </row>
    <row r="8" spans="1:6" x14ac:dyDescent="0.25">
      <c r="A8" s="25">
        <v>1.18</v>
      </c>
      <c r="B8" s="11">
        <v>50</v>
      </c>
      <c r="C8" s="25">
        <v>29.5</v>
      </c>
      <c r="D8" s="26">
        <v>110</v>
      </c>
      <c r="E8" s="11">
        <f t="shared" si="0"/>
        <v>25</v>
      </c>
      <c r="F8" s="26">
        <f t="shared" si="1"/>
        <v>27.958800173440753</v>
      </c>
    </row>
    <row r="9" spans="1:6" x14ac:dyDescent="0.25">
      <c r="A9" s="25">
        <v>2.0699999999999998</v>
      </c>
      <c r="B9" s="11">
        <v>100</v>
      </c>
      <c r="C9" s="25">
        <v>27.1</v>
      </c>
      <c r="D9" s="26">
        <v>99</v>
      </c>
      <c r="E9" s="11">
        <f t="shared" si="0"/>
        <v>13.091787439613528</v>
      </c>
      <c r="F9" s="26">
        <f t="shared" si="1"/>
        <v>22.33997890834976</v>
      </c>
    </row>
    <row r="10" spans="1:6" x14ac:dyDescent="0.25">
      <c r="A10" s="25">
        <v>4.22</v>
      </c>
      <c r="B10" s="11">
        <v>200</v>
      </c>
      <c r="C10" s="25">
        <v>28</v>
      </c>
      <c r="D10" s="26">
        <v>93</v>
      </c>
      <c r="E10" s="11">
        <f t="shared" si="0"/>
        <v>6.6350710900473935</v>
      </c>
      <c r="F10" s="26">
        <f t="shared" si="1"/>
        <v>16.436911607610906</v>
      </c>
    </row>
    <row r="11" spans="1:6" x14ac:dyDescent="0.25">
      <c r="A11" s="25">
        <v>10.1</v>
      </c>
      <c r="B11" s="11">
        <v>500</v>
      </c>
      <c r="C11" s="25">
        <v>27.1</v>
      </c>
      <c r="D11" s="26">
        <v>93</v>
      </c>
      <c r="E11" s="11">
        <f t="shared" si="0"/>
        <v>2.6831683168316833</v>
      </c>
      <c r="F11" s="26">
        <f t="shared" si="1"/>
        <v>8.572958341835264</v>
      </c>
    </row>
    <row r="12" spans="1:6" x14ac:dyDescent="0.25">
      <c r="A12" s="25">
        <v>3.91</v>
      </c>
      <c r="B12" s="11">
        <v>1000</v>
      </c>
      <c r="C12" s="25">
        <v>5.7</v>
      </c>
      <c r="D12" s="26">
        <v>92</v>
      </c>
      <c r="E12" s="11">
        <f t="shared" si="0"/>
        <v>1.4578005115089514</v>
      </c>
      <c r="F12" s="26">
        <f t="shared" si="1"/>
        <v>3.2739619655324921</v>
      </c>
    </row>
    <row r="13" spans="1:6" x14ac:dyDescent="0.25">
      <c r="A13" s="25">
        <v>5.89</v>
      </c>
      <c r="B13" s="11">
        <v>2000</v>
      </c>
      <c r="C13" s="25">
        <v>4.4000000000000004</v>
      </c>
      <c r="D13" s="26">
        <v>91</v>
      </c>
      <c r="E13" s="11">
        <f t="shared" si="0"/>
        <v>0.74702886247877764</v>
      </c>
      <c r="F13" s="26">
        <f t="shared" si="1"/>
        <v>-2.5332523660182837</v>
      </c>
    </row>
    <row r="14" spans="1:6" x14ac:dyDescent="0.25">
      <c r="A14" s="25">
        <v>5.88</v>
      </c>
      <c r="B14" s="11">
        <v>5000</v>
      </c>
      <c r="C14" s="25">
        <v>1.85</v>
      </c>
      <c r="D14" s="26">
        <v>91</v>
      </c>
      <c r="E14" s="11">
        <f t="shared" si="0"/>
        <v>0.31462585034013607</v>
      </c>
      <c r="F14" s="26">
        <f t="shared" si="1"/>
        <v>-10.044111953462494</v>
      </c>
    </row>
    <row r="15" spans="1:6" x14ac:dyDescent="0.25">
      <c r="A15" s="25">
        <v>19.5</v>
      </c>
      <c r="B15" s="11">
        <v>10000</v>
      </c>
      <c r="C15" s="25">
        <v>3.05</v>
      </c>
      <c r="D15" s="26">
        <v>90</v>
      </c>
      <c r="E15" s="11">
        <f t="shared" si="0"/>
        <v>0.15641025641025641</v>
      </c>
      <c r="F15" s="26">
        <f t="shared" si="1"/>
        <v>-16.114695440314645</v>
      </c>
    </row>
    <row r="16" spans="1:6" x14ac:dyDescent="0.25">
      <c r="A16" s="25">
        <v>19.5</v>
      </c>
      <c r="B16" s="11">
        <v>20000</v>
      </c>
      <c r="C16" s="25">
        <v>1.57</v>
      </c>
      <c r="D16" s="26">
        <v>90</v>
      </c>
      <c r="E16" s="11">
        <f t="shared" si="0"/>
        <v>8.0512820512820521E-2</v>
      </c>
      <c r="F16" s="26">
        <f t="shared" si="1"/>
        <v>-21.882699179065686</v>
      </c>
    </row>
    <row r="17" spans="1:6" x14ac:dyDescent="0.25">
      <c r="A17" s="25">
        <v>19.600000000000001</v>
      </c>
      <c r="B17" s="11">
        <v>50000</v>
      </c>
      <c r="C17" s="25">
        <v>0.66</v>
      </c>
      <c r="D17" s="26">
        <v>90</v>
      </c>
      <c r="E17" s="11">
        <f t="shared" si="0"/>
        <v>3.3673469387755103E-2</v>
      </c>
      <c r="F17" s="26">
        <f t="shared" si="1"/>
        <v>-29.454242716292146</v>
      </c>
    </row>
    <row r="18" spans="1:6" x14ac:dyDescent="0.25">
      <c r="A18" s="25">
        <v>19.64</v>
      </c>
      <c r="B18" s="11">
        <v>100000</v>
      </c>
      <c r="C18" s="25">
        <v>0.33400000000000002</v>
      </c>
      <c r="D18" s="26">
        <v>90</v>
      </c>
      <c r="E18" s="11">
        <f t="shared" si="0"/>
        <v>1.7006109979633401E-2</v>
      </c>
      <c r="F18" s="26">
        <f t="shared" si="1"/>
        <v>-35.387900332787325</v>
      </c>
    </row>
    <row r="19" spans="1:6" x14ac:dyDescent="0.25">
      <c r="A19" s="25">
        <v>19.66</v>
      </c>
      <c r="B19" s="11">
        <v>200000</v>
      </c>
      <c r="C19" s="25">
        <v>0.17399999999999999</v>
      </c>
      <c r="D19" s="26">
        <v>90</v>
      </c>
      <c r="E19" s="11">
        <f t="shared" si="0"/>
        <v>8.850457782299084E-3</v>
      </c>
      <c r="F19" s="26">
        <f t="shared" si="1"/>
        <v>-41.060685304270343</v>
      </c>
    </row>
    <row r="20" spans="1:6" x14ac:dyDescent="0.25">
      <c r="A20" s="25">
        <v>19.71</v>
      </c>
      <c r="B20" s="11">
        <v>500000</v>
      </c>
      <c r="C20" s="25">
        <v>7.8E-2</v>
      </c>
      <c r="D20" s="26">
        <v>88</v>
      </c>
      <c r="E20" s="11">
        <f t="shared" si="0"/>
        <v>3.9573820395738205E-3</v>
      </c>
      <c r="F20" s="26">
        <f t="shared" si="1"/>
        <v>-48.051840431779254</v>
      </c>
    </row>
    <row r="21" spans="1:6" x14ac:dyDescent="0.25">
      <c r="A21" s="25"/>
      <c r="B21" s="11"/>
      <c r="C21" s="25"/>
      <c r="D21" s="26"/>
      <c r="E21" s="11"/>
      <c r="F21" s="26"/>
    </row>
    <row r="22" spans="1:6" x14ac:dyDescent="0.25">
      <c r="A22" s="25"/>
      <c r="B22" s="11"/>
      <c r="C22" s="25"/>
      <c r="D22" s="26"/>
      <c r="E22" s="11"/>
      <c r="F22" s="26"/>
    </row>
    <row r="23" spans="1:6" x14ac:dyDescent="0.25">
      <c r="A23" s="25"/>
      <c r="B23" s="11"/>
      <c r="C23" s="25"/>
      <c r="D23" s="26"/>
      <c r="E23" s="11"/>
      <c r="F23" s="26"/>
    </row>
    <row r="24" spans="1:6" x14ac:dyDescent="0.25">
      <c r="A24" s="25"/>
      <c r="B24" s="11"/>
      <c r="C24" s="25"/>
      <c r="D24" s="26"/>
      <c r="E24" s="11"/>
      <c r="F24" s="26"/>
    </row>
    <row r="25" spans="1:6" x14ac:dyDescent="0.25">
      <c r="A25" s="25"/>
      <c r="B25" s="11"/>
      <c r="C25" s="25"/>
      <c r="D25" s="26"/>
      <c r="E25" s="11"/>
      <c r="F25" s="26"/>
    </row>
    <row r="26" spans="1:6" x14ac:dyDescent="0.25">
      <c r="A26" s="25"/>
      <c r="B26" s="11"/>
      <c r="C26" s="25"/>
      <c r="D26" s="26"/>
      <c r="E26" s="11"/>
      <c r="F26" s="26"/>
    </row>
    <row r="27" spans="1:6" x14ac:dyDescent="0.25">
      <c r="A27" s="25"/>
      <c r="B27" s="11"/>
      <c r="C27" s="25"/>
      <c r="D27" s="26"/>
      <c r="E27" s="11"/>
      <c r="F27" s="26"/>
    </row>
    <row r="28" spans="1:6" x14ac:dyDescent="0.25">
      <c r="A28" s="25"/>
      <c r="B28" s="11"/>
      <c r="C28" s="25"/>
      <c r="D28" s="26"/>
      <c r="E28" s="11"/>
      <c r="F28" s="26"/>
    </row>
    <row r="29" spans="1:6" x14ac:dyDescent="0.25">
      <c r="A29" s="25"/>
      <c r="B29" s="11"/>
      <c r="C29" s="25"/>
      <c r="D29" s="26"/>
      <c r="E29" s="11"/>
      <c r="F29" s="26"/>
    </row>
    <row r="30" spans="1:6" x14ac:dyDescent="0.25">
      <c r="A30" s="25"/>
      <c r="B30" s="11"/>
      <c r="C30" s="25"/>
      <c r="D30" s="26"/>
      <c r="E30" s="11"/>
      <c r="F30" s="26"/>
    </row>
    <row r="31" spans="1:6" x14ac:dyDescent="0.25">
      <c r="A31" s="25"/>
      <c r="B31" s="11"/>
      <c r="C31" s="25"/>
      <c r="D31" s="26"/>
      <c r="E31" s="11"/>
      <c r="F31" s="26"/>
    </row>
    <row r="32" spans="1:6" x14ac:dyDescent="0.25">
      <c r="A32" s="25"/>
      <c r="B32" s="11"/>
      <c r="C32" s="25"/>
      <c r="D32" s="26"/>
      <c r="E32" s="11"/>
      <c r="F32" s="26"/>
    </row>
    <row r="33" spans="1:6" x14ac:dyDescent="0.25">
      <c r="A33" s="25"/>
      <c r="B33" s="11"/>
      <c r="C33" s="25"/>
      <c r="D33" s="26"/>
      <c r="E33" s="11"/>
      <c r="F33" s="26"/>
    </row>
    <row r="34" spans="1:6" x14ac:dyDescent="0.25">
      <c r="A34" s="25"/>
      <c r="B34" s="11"/>
      <c r="C34" s="25"/>
      <c r="D34" s="26"/>
      <c r="E34" s="11"/>
      <c r="F34" s="26"/>
    </row>
    <row r="35" spans="1:6" x14ac:dyDescent="0.25">
      <c r="A35" s="25"/>
      <c r="B35" s="11"/>
      <c r="C35" s="25"/>
      <c r="D35" s="26"/>
      <c r="E35" s="11">
        <f t="shared" ref="E35:E40" si="2">IF(ISBLANK(C35), , C35/A35)</f>
        <v>0</v>
      </c>
      <c r="F35" s="26">
        <f t="shared" si="1"/>
        <v>0</v>
      </c>
    </row>
    <row r="36" spans="1:6" x14ac:dyDescent="0.25">
      <c r="A36" s="25"/>
      <c r="B36" s="11"/>
      <c r="C36" s="25"/>
      <c r="D36" s="26"/>
      <c r="E36" s="11">
        <f t="shared" si="2"/>
        <v>0</v>
      </c>
      <c r="F36" s="26">
        <f t="shared" si="1"/>
        <v>0</v>
      </c>
    </row>
    <row r="37" spans="1:6" x14ac:dyDescent="0.25">
      <c r="A37" s="25"/>
      <c r="B37" s="11"/>
      <c r="C37" s="25"/>
      <c r="D37" s="26"/>
      <c r="E37" s="11">
        <f t="shared" si="2"/>
        <v>0</v>
      </c>
      <c r="F37" s="26">
        <f t="shared" si="1"/>
        <v>0</v>
      </c>
    </row>
    <row r="38" spans="1:6" x14ac:dyDescent="0.25">
      <c r="A38" s="25"/>
      <c r="B38" s="11"/>
      <c r="C38" s="25"/>
      <c r="D38" s="26"/>
      <c r="E38" s="11">
        <f t="shared" si="2"/>
        <v>0</v>
      </c>
      <c r="F38" s="26">
        <f t="shared" si="1"/>
        <v>0</v>
      </c>
    </row>
    <row r="39" spans="1:6" x14ac:dyDescent="0.25">
      <c r="A39" s="25"/>
      <c r="B39" s="11"/>
      <c r="C39" s="25"/>
      <c r="D39" s="26"/>
      <c r="E39" s="11">
        <f t="shared" si="2"/>
        <v>0</v>
      </c>
      <c r="F39" s="26">
        <f t="shared" si="1"/>
        <v>0</v>
      </c>
    </row>
    <row r="40" spans="1:6" x14ac:dyDescent="0.25">
      <c r="A40" s="25"/>
      <c r="B40" s="11"/>
      <c r="C40" s="25"/>
      <c r="D40" s="26"/>
      <c r="E40" s="11">
        <f t="shared" si="2"/>
        <v>0</v>
      </c>
      <c r="F40" s="26">
        <f t="shared" si="1"/>
        <v>0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C10" sqref="C10"/>
    </sheetView>
  </sheetViews>
  <sheetFormatPr defaultRowHeight="15" x14ac:dyDescent="0.25"/>
  <cols>
    <col min="2" max="2" width="11.140625" customWidth="1"/>
    <col min="3" max="3" width="19.28515625" customWidth="1"/>
    <col min="4" max="4" width="10.85546875" customWidth="1"/>
  </cols>
  <sheetData>
    <row r="1" spans="2:11" ht="15.75" thickBot="1" x14ac:dyDescent="0.3"/>
    <row r="2" spans="2:11" ht="34.5" customHeight="1" thickBot="1" x14ac:dyDescent="0.3">
      <c r="B2" s="56" t="s">
        <v>34</v>
      </c>
      <c r="C2" s="57"/>
      <c r="D2" s="57"/>
      <c r="E2" s="57"/>
      <c r="F2" s="58"/>
      <c r="G2" s="1"/>
      <c r="H2" s="1"/>
    </row>
    <row r="3" spans="2:11" ht="15.75" thickBot="1" x14ac:dyDescent="0.3">
      <c r="B3" s="17" t="s">
        <v>35</v>
      </c>
      <c r="C3" s="17" t="s">
        <v>26</v>
      </c>
      <c r="D3" s="17" t="s">
        <v>25</v>
      </c>
      <c r="E3" s="17" t="s">
        <v>38</v>
      </c>
      <c r="F3" s="17" t="s">
        <v>39</v>
      </c>
      <c r="H3" s="59" t="s">
        <v>40</v>
      </c>
      <c r="I3" s="60"/>
      <c r="J3" s="60"/>
      <c r="K3" s="61"/>
    </row>
    <row r="4" spans="2:11" x14ac:dyDescent="0.25">
      <c r="B4" s="27" t="s">
        <v>36</v>
      </c>
      <c r="C4" s="28">
        <v>11</v>
      </c>
      <c r="D4" s="28">
        <v>1000</v>
      </c>
      <c r="E4" s="29">
        <v>50</v>
      </c>
      <c r="F4" s="30">
        <v>0</v>
      </c>
      <c r="H4" s="62"/>
      <c r="I4" s="63"/>
      <c r="J4" s="63"/>
      <c r="K4" s="64"/>
    </row>
    <row r="5" spans="2:11" ht="15.75" thickBot="1" x14ac:dyDescent="0.3">
      <c r="B5" s="31" t="s">
        <v>36</v>
      </c>
      <c r="C5" s="32">
        <v>11</v>
      </c>
      <c r="D5" s="32">
        <v>10000</v>
      </c>
      <c r="E5" s="33">
        <v>50</v>
      </c>
      <c r="F5" s="34">
        <v>0</v>
      </c>
      <c r="H5" s="65"/>
      <c r="I5" s="66"/>
      <c r="J5" s="66"/>
      <c r="K5" s="67"/>
    </row>
    <row r="6" spans="2:11" x14ac:dyDescent="0.25">
      <c r="B6" s="31" t="s">
        <v>36</v>
      </c>
      <c r="C6" s="32">
        <v>1</v>
      </c>
      <c r="D6" s="32">
        <v>1000</v>
      </c>
      <c r="E6" s="33">
        <v>62</v>
      </c>
      <c r="F6" s="34">
        <v>0</v>
      </c>
    </row>
    <row r="7" spans="2:11" x14ac:dyDescent="0.25">
      <c r="B7" s="31" t="s">
        <v>37</v>
      </c>
      <c r="C7" s="32">
        <v>1</v>
      </c>
      <c r="D7" s="32">
        <v>1000</v>
      </c>
      <c r="E7" s="33">
        <v>50</v>
      </c>
      <c r="F7" s="34">
        <v>0</v>
      </c>
    </row>
    <row r="8" spans="2:11" x14ac:dyDescent="0.25">
      <c r="B8" s="31" t="s">
        <v>37</v>
      </c>
      <c r="C8" s="32">
        <v>1</v>
      </c>
      <c r="D8" s="32">
        <v>10000</v>
      </c>
      <c r="E8" s="33">
        <v>50</v>
      </c>
      <c r="F8" s="34">
        <v>0</v>
      </c>
    </row>
    <row r="9" spans="2:11" x14ac:dyDescent="0.25">
      <c r="B9" s="31" t="s">
        <v>37</v>
      </c>
      <c r="C9" s="32">
        <v>1</v>
      </c>
      <c r="D9" s="32">
        <v>1000</v>
      </c>
      <c r="E9" s="33">
        <v>90</v>
      </c>
      <c r="F9" s="34">
        <v>0</v>
      </c>
    </row>
  </sheetData>
  <mergeCells count="2">
    <mergeCell ref="B2:F2"/>
    <mergeCell ref="H3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70" zoomScaleNormal="70" workbookViewId="0">
      <selection activeCell="F20" sqref="F20"/>
    </sheetView>
  </sheetViews>
  <sheetFormatPr defaultRowHeight="15" x14ac:dyDescent="0.25"/>
  <cols>
    <col min="1" max="2" width="16.7109375" customWidth="1"/>
    <col min="3" max="3" width="22" customWidth="1"/>
    <col min="4" max="4" width="17.42578125" customWidth="1"/>
    <col min="5" max="5" width="18.42578125" customWidth="1"/>
    <col min="6" max="6" width="13.7109375" customWidth="1"/>
    <col min="7" max="7" width="15.5703125" customWidth="1"/>
    <col min="8" max="9" width="16.7109375" customWidth="1"/>
    <col min="10" max="10" width="14.85546875" customWidth="1"/>
    <col min="11" max="11" width="11.140625" customWidth="1"/>
    <col min="15" max="15" width="9.140625" customWidth="1"/>
  </cols>
  <sheetData>
    <row r="1" spans="1:10" ht="31.5" customHeight="1" thickBot="1" x14ac:dyDescent="0.3">
      <c r="A1" s="54" t="s">
        <v>28</v>
      </c>
      <c r="B1" s="55"/>
      <c r="C1" s="54" t="s">
        <v>42</v>
      </c>
      <c r="D1" s="55"/>
      <c r="E1" s="54" t="s">
        <v>41</v>
      </c>
      <c r="F1" s="71"/>
      <c r="G1" s="55"/>
      <c r="H1" s="68" t="s">
        <v>33</v>
      </c>
      <c r="I1" s="69"/>
      <c r="J1" s="70"/>
    </row>
    <row r="2" spans="1:10" ht="39" customHeight="1" thickBot="1" x14ac:dyDescent="0.3">
      <c r="A2" s="14" t="s">
        <v>26</v>
      </c>
      <c r="B2" s="15" t="s">
        <v>27</v>
      </c>
      <c r="C2" s="20" t="s">
        <v>26</v>
      </c>
      <c r="D2" s="19" t="s">
        <v>29</v>
      </c>
      <c r="E2" s="36" t="s">
        <v>59</v>
      </c>
      <c r="F2" s="23" t="s">
        <v>26</v>
      </c>
      <c r="G2" s="16" t="s">
        <v>43</v>
      </c>
      <c r="H2" s="14" t="s">
        <v>44</v>
      </c>
      <c r="I2" s="21" t="s">
        <v>45</v>
      </c>
      <c r="J2" s="15" t="s">
        <v>46</v>
      </c>
    </row>
    <row r="3" spans="1:10" x14ac:dyDescent="0.25">
      <c r="A3" s="42"/>
      <c r="B3" s="43">
        <v>1</v>
      </c>
      <c r="C3" s="42">
        <v>0.252</v>
      </c>
      <c r="D3" s="37">
        <v>-20</v>
      </c>
      <c r="E3" s="38">
        <v>15000</v>
      </c>
      <c r="F3" s="39">
        <v>0.69</v>
      </c>
      <c r="G3" s="40">
        <v>10</v>
      </c>
      <c r="H3" s="37">
        <f>IF(E3 = 0,,F3/E3)</f>
        <v>4.5999999999999993E-5</v>
      </c>
      <c r="I3" s="37">
        <f>IF(H3=0,,C3/H3)</f>
        <v>5478.2608695652179</v>
      </c>
      <c r="J3" s="41">
        <v>0</v>
      </c>
    </row>
    <row r="4" spans="1:10" x14ac:dyDescent="0.25">
      <c r="A4" s="44"/>
      <c r="B4" s="45">
        <v>2</v>
      </c>
      <c r="C4" s="44">
        <v>0.252</v>
      </c>
      <c r="D4" s="39">
        <v>0</v>
      </c>
      <c r="E4" s="38">
        <f>E3</f>
        <v>15000</v>
      </c>
      <c r="F4" s="39">
        <v>0.7</v>
      </c>
      <c r="G4" s="40">
        <v>0</v>
      </c>
      <c r="H4" s="37">
        <f>IF(E4 = 0,,F4/E4)</f>
        <v>4.6666666666666665E-5</v>
      </c>
      <c r="I4" s="37">
        <f>IF(H4=0,,C4/H4)</f>
        <v>5400</v>
      </c>
      <c r="J4" s="41">
        <f xml:space="preserve"> D4-G4</f>
        <v>0</v>
      </c>
    </row>
    <row r="5" spans="1:10" x14ac:dyDescent="0.25">
      <c r="A5" s="44"/>
      <c r="B5" s="45">
        <v>5</v>
      </c>
      <c r="C5" s="44">
        <v>0.31</v>
      </c>
      <c r="D5" s="39">
        <v>0</v>
      </c>
      <c r="E5" s="38">
        <f>E4</f>
        <v>15000</v>
      </c>
      <c r="F5" s="39">
        <v>0.86</v>
      </c>
      <c r="G5" s="40">
        <v>0</v>
      </c>
      <c r="H5" s="37">
        <f>IF(E5 = 0,,F5/E5)</f>
        <v>5.7333333333333336E-5</v>
      </c>
      <c r="I5" s="37">
        <f>IF(H5=0,,C5/H5)</f>
        <v>5406.9767441860458</v>
      </c>
      <c r="J5" s="41">
        <f xml:space="preserve"> D5-G5</f>
        <v>0</v>
      </c>
    </row>
    <row r="6" spans="1:10" x14ac:dyDescent="0.25">
      <c r="A6" s="44"/>
      <c r="B6" s="45">
        <v>10</v>
      </c>
      <c r="C6" s="44">
        <v>0.30199999999999999</v>
      </c>
      <c r="D6" s="39">
        <v>0</v>
      </c>
      <c r="E6" s="38">
        <f>E5</f>
        <v>15000</v>
      </c>
      <c r="F6" s="39">
        <v>0.84</v>
      </c>
      <c r="G6" s="40">
        <v>0</v>
      </c>
      <c r="H6" s="37">
        <f>IF(E6 = 0,,F6/E6)</f>
        <v>5.5999999999999999E-5</v>
      </c>
      <c r="I6" s="37">
        <f>IF(H6=0,,C6/H6)</f>
        <v>5392.8571428571431</v>
      </c>
      <c r="J6" s="41">
        <f xml:space="preserve"> D6-G6</f>
        <v>0</v>
      </c>
    </row>
    <row r="7" spans="1:10" x14ac:dyDescent="0.25">
      <c r="A7" s="44"/>
      <c r="B7" s="45">
        <v>20</v>
      </c>
      <c r="C7" s="44">
        <v>0.56000000000000005</v>
      </c>
      <c r="D7" s="39">
        <v>0</v>
      </c>
      <c r="E7" s="38">
        <f>E6</f>
        <v>15000</v>
      </c>
      <c r="F7" s="39">
        <v>1.55</v>
      </c>
      <c r="G7" s="40">
        <v>0</v>
      </c>
      <c r="H7" s="37">
        <f>IF(E7 = 0,,F7/E7)</f>
        <v>1.0333333333333334E-4</v>
      </c>
      <c r="I7" s="37">
        <f>IF(H7=0,,C7/H7)</f>
        <v>5419.3548387096771</v>
      </c>
      <c r="J7" s="41">
        <f xml:space="preserve"> D7-G7</f>
        <v>0</v>
      </c>
    </row>
    <row r="8" spans="1:10" x14ac:dyDescent="0.25">
      <c r="A8" s="44"/>
      <c r="B8" s="45">
        <v>50</v>
      </c>
      <c r="C8" s="44">
        <v>1.05</v>
      </c>
      <c r="D8" s="39">
        <v>0</v>
      </c>
      <c r="E8" s="38">
        <f>E7</f>
        <v>15000</v>
      </c>
      <c r="F8" s="39">
        <v>2.9</v>
      </c>
      <c r="G8" s="40">
        <v>0</v>
      </c>
      <c r="H8" s="37">
        <f>IF(E8 = 0,,F8/E8)</f>
        <v>1.9333333333333333E-4</v>
      </c>
      <c r="I8" s="37">
        <f>IF(H8=0,,C8/H8)</f>
        <v>5431.0344827586205</v>
      </c>
      <c r="J8" s="41">
        <f xml:space="preserve"> D8-G8</f>
        <v>0</v>
      </c>
    </row>
    <row r="9" spans="1:10" x14ac:dyDescent="0.25">
      <c r="A9" s="44"/>
      <c r="B9" s="45">
        <v>100</v>
      </c>
      <c r="C9" s="44">
        <v>1.07</v>
      </c>
      <c r="D9" s="39">
        <v>0</v>
      </c>
      <c r="E9" s="38">
        <f>E8</f>
        <v>15000</v>
      </c>
      <c r="F9" s="39">
        <v>2.97</v>
      </c>
      <c r="G9" s="40">
        <v>0</v>
      </c>
      <c r="H9" s="37">
        <f>IF(E9 = 0,,F9/E9)</f>
        <v>1.9800000000000002E-4</v>
      </c>
      <c r="I9" s="37">
        <f>IF(H9=0,,C9/H9)</f>
        <v>5404.0404040404037</v>
      </c>
      <c r="J9" s="41">
        <f xml:space="preserve"> D9-G9</f>
        <v>0</v>
      </c>
    </row>
    <row r="10" spans="1:10" x14ac:dyDescent="0.25">
      <c r="A10" s="44"/>
      <c r="B10" s="45">
        <v>200</v>
      </c>
      <c r="C10" s="44">
        <v>1.06</v>
      </c>
      <c r="D10" s="39">
        <v>0</v>
      </c>
      <c r="E10" s="38">
        <f>E9</f>
        <v>15000</v>
      </c>
      <c r="F10" s="39">
        <v>2.96</v>
      </c>
      <c r="G10" s="40">
        <v>0</v>
      </c>
      <c r="H10" s="37">
        <f>IF(E10 = 0,,F10/E10)</f>
        <v>1.9733333333333332E-4</v>
      </c>
      <c r="I10" s="37">
        <f>IF(H10=0,,C10/H10)</f>
        <v>5371.6216216216226</v>
      </c>
      <c r="J10" s="41">
        <f xml:space="preserve"> D10-G10</f>
        <v>0</v>
      </c>
    </row>
    <row r="11" spans="1:10" x14ac:dyDescent="0.25">
      <c r="A11" s="44"/>
      <c r="B11" s="45">
        <v>500</v>
      </c>
      <c r="C11" s="44">
        <v>1.31</v>
      </c>
      <c r="D11" s="39">
        <v>0</v>
      </c>
      <c r="E11" s="38">
        <f>E10</f>
        <v>15000</v>
      </c>
      <c r="F11" s="39">
        <v>3.64</v>
      </c>
      <c r="G11" s="40">
        <v>0</v>
      </c>
      <c r="H11" s="37">
        <f>IF(E11 = 0,,F11/E11)</f>
        <v>2.4266666666666667E-4</v>
      </c>
      <c r="I11" s="37">
        <f>IF(H11=0,,C11/H11)</f>
        <v>5398.3516483516487</v>
      </c>
      <c r="J11" s="41">
        <f xml:space="preserve"> D11-G11</f>
        <v>0</v>
      </c>
    </row>
    <row r="12" spans="1:10" x14ac:dyDescent="0.25">
      <c r="A12" s="44"/>
      <c r="B12" s="45">
        <v>1000</v>
      </c>
      <c r="C12" s="44">
        <v>1.32</v>
      </c>
      <c r="D12" s="39">
        <v>0</v>
      </c>
      <c r="E12" s="38">
        <f>E11</f>
        <v>15000</v>
      </c>
      <c r="F12" s="39">
        <v>3.65</v>
      </c>
      <c r="G12" s="40">
        <v>0</v>
      </c>
      <c r="H12" s="37">
        <f>IF(E12 = 0,,F12/E12)</f>
        <v>2.4333333333333333E-4</v>
      </c>
      <c r="I12" s="37">
        <f>IF(H12=0,,C12/H12)</f>
        <v>5424.6575342465758</v>
      </c>
      <c r="J12" s="41">
        <f xml:space="preserve"> D12-G12</f>
        <v>0</v>
      </c>
    </row>
    <row r="13" spans="1:10" x14ac:dyDescent="0.25">
      <c r="A13" s="44"/>
      <c r="B13" s="45">
        <v>2000</v>
      </c>
      <c r="C13" s="44">
        <v>1.34</v>
      </c>
      <c r="D13" s="39">
        <v>0</v>
      </c>
      <c r="E13" s="38">
        <f>E12</f>
        <v>15000</v>
      </c>
      <c r="F13" s="39">
        <v>3.67</v>
      </c>
      <c r="G13" s="40">
        <v>0</v>
      </c>
      <c r="H13" s="37">
        <f>IF(E13 = 0,,F13/E13)</f>
        <v>2.4466666666666669E-4</v>
      </c>
      <c r="I13" s="37">
        <f>IF(H13=0,,C13/H13)</f>
        <v>5476.839237057221</v>
      </c>
      <c r="J13" s="41">
        <f xml:space="preserve"> D13-G13</f>
        <v>0</v>
      </c>
    </row>
    <row r="14" spans="1:10" x14ac:dyDescent="0.25">
      <c r="A14" s="44"/>
      <c r="B14" s="45">
        <v>5000</v>
      </c>
      <c r="C14" s="44">
        <v>1.34</v>
      </c>
      <c r="D14" s="39">
        <v>0</v>
      </c>
      <c r="E14" s="38">
        <f>E13</f>
        <v>15000</v>
      </c>
      <c r="F14" s="39">
        <v>3.72</v>
      </c>
      <c r="G14" s="40">
        <v>0</v>
      </c>
      <c r="H14" s="37">
        <f>IF(E14 = 0,,F14/E14)</f>
        <v>2.4800000000000001E-4</v>
      </c>
      <c r="I14" s="37">
        <f>IF(H14=0,,C14/H14)</f>
        <v>5403.2258064516127</v>
      </c>
      <c r="J14" s="41">
        <f xml:space="preserve"> D14-G14</f>
        <v>0</v>
      </c>
    </row>
    <row r="15" spans="1:10" x14ac:dyDescent="0.25">
      <c r="A15" s="44"/>
      <c r="B15" s="45">
        <v>10000</v>
      </c>
      <c r="C15" s="44">
        <v>1.35</v>
      </c>
      <c r="D15" s="39">
        <v>0</v>
      </c>
      <c r="E15" s="38">
        <f>E14</f>
        <v>15000</v>
      </c>
      <c r="F15" s="39">
        <v>3.72</v>
      </c>
      <c r="G15" s="40">
        <v>0</v>
      </c>
      <c r="H15" s="37">
        <f>IF(E15 = 0,,F15/E15)</f>
        <v>2.4800000000000001E-4</v>
      </c>
      <c r="I15" s="37">
        <f>IF(H15=0,,C15/H15)</f>
        <v>5443.5483870967746</v>
      </c>
      <c r="J15" s="41">
        <f xml:space="preserve"> D15-G15</f>
        <v>0</v>
      </c>
    </row>
    <row r="16" spans="1:10" x14ac:dyDescent="0.25">
      <c r="A16" s="44"/>
      <c r="B16" s="45">
        <v>20000</v>
      </c>
      <c r="C16" s="44">
        <v>1.35</v>
      </c>
      <c r="D16" s="39">
        <v>0</v>
      </c>
      <c r="E16" s="38">
        <f>E15</f>
        <v>15000</v>
      </c>
      <c r="F16" s="39">
        <v>3.72</v>
      </c>
      <c r="G16" s="40">
        <v>0</v>
      </c>
      <c r="H16" s="37">
        <f>IF(E16 = 0,,F16/E16)</f>
        <v>2.4800000000000001E-4</v>
      </c>
      <c r="I16" s="37">
        <f>IF(H16=0,,C16/H16)</f>
        <v>5443.5483870967746</v>
      </c>
      <c r="J16" s="41">
        <f xml:space="preserve"> D16-G16</f>
        <v>0</v>
      </c>
    </row>
    <row r="17" spans="1:10" x14ac:dyDescent="0.25">
      <c r="A17" s="44"/>
      <c r="B17" s="45">
        <v>50000</v>
      </c>
      <c r="C17" s="44">
        <v>3.44</v>
      </c>
      <c r="D17" s="39">
        <v>0</v>
      </c>
      <c r="E17" s="38">
        <f>E16</f>
        <v>15000</v>
      </c>
      <c r="F17" s="39">
        <v>9.5</v>
      </c>
      <c r="G17" s="40">
        <v>0</v>
      </c>
      <c r="H17" s="37">
        <f>IF(E17 = 0,,F17/E17)</f>
        <v>6.333333333333333E-4</v>
      </c>
      <c r="I17" s="37">
        <f>IF(H17=0,,C17/H17)</f>
        <v>5431.5789473684217</v>
      </c>
      <c r="J17" s="41">
        <f xml:space="preserve"> D17-G17</f>
        <v>0</v>
      </c>
    </row>
    <row r="18" spans="1:10" x14ac:dyDescent="0.25">
      <c r="A18" s="44"/>
      <c r="B18" s="45">
        <v>100000</v>
      </c>
      <c r="C18" s="44">
        <v>4.7</v>
      </c>
      <c r="D18" s="39">
        <v>0</v>
      </c>
      <c r="E18" s="38">
        <f>E17</f>
        <v>15000</v>
      </c>
      <c r="F18" s="39">
        <v>13.1</v>
      </c>
      <c r="G18" s="40">
        <v>0</v>
      </c>
      <c r="H18" s="37">
        <f>IF(E18 = 0,,F18/E18)</f>
        <v>8.7333333333333327E-4</v>
      </c>
      <c r="I18" s="37">
        <f>IF(H18=0,,C18/H18)</f>
        <v>5381.6793893129779</v>
      </c>
      <c r="J18" s="41">
        <f xml:space="preserve"> D18-G18</f>
        <v>0</v>
      </c>
    </row>
    <row r="19" spans="1:10" x14ac:dyDescent="0.25">
      <c r="A19" s="44"/>
      <c r="B19" s="45">
        <v>200000</v>
      </c>
      <c r="C19" s="44">
        <v>5.1100000000000003</v>
      </c>
      <c r="D19" s="39">
        <v>-5</v>
      </c>
      <c r="E19" s="38">
        <f>E18</f>
        <v>15000</v>
      </c>
      <c r="F19" s="39">
        <v>14.5</v>
      </c>
      <c r="G19" s="40">
        <v>0</v>
      </c>
      <c r="H19" s="37">
        <f>IF(E19 = 0,,F19/E19)</f>
        <v>9.6666666666666667E-4</v>
      </c>
      <c r="I19" s="37">
        <f>IF(H19=0,,C19/H19)</f>
        <v>5286.2068965517246</v>
      </c>
      <c r="J19" s="41">
        <f xml:space="preserve"> D19-G19</f>
        <v>-5</v>
      </c>
    </row>
    <row r="20" spans="1:10" x14ac:dyDescent="0.25">
      <c r="A20" s="44"/>
      <c r="B20" s="45">
        <v>225000</v>
      </c>
      <c r="C20" s="44">
        <v>5.09</v>
      </c>
      <c r="D20" s="39">
        <v>-10</v>
      </c>
      <c r="E20" s="38">
        <f>E19</f>
        <v>15000</v>
      </c>
      <c r="F20" s="39">
        <v>14.6</v>
      </c>
      <c r="G20" s="40">
        <v>0</v>
      </c>
      <c r="H20" s="37">
        <f>IF(E20 = 0,,F20/E20)</f>
        <v>9.7333333333333332E-4</v>
      </c>
      <c r="I20" s="37">
        <f>IF(H20=0,,C20/H20)</f>
        <v>5229.4520547945203</v>
      </c>
      <c r="J20" s="41">
        <f xml:space="preserve"> D20-G20</f>
        <v>-10</v>
      </c>
    </row>
    <row r="21" spans="1:10" x14ac:dyDescent="0.25">
      <c r="A21" s="44"/>
      <c r="B21" s="45">
        <v>250000</v>
      </c>
      <c r="C21" s="44">
        <v>5.07</v>
      </c>
      <c r="D21" s="39">
        <v>-10</v>
      </c>
      <c r="E21" s="38">
        <f>E20</f>
        <v>15000</v>
      </c>
      <c r="F21" s="39">
        <v>14.7</v>
      </c>
      <c r="G21" s="40">
        <v>5</v>
      </c>
      <c r="H21" s="37">
        <f>IF(E21 = 0,,F21/E21)</f>
        <v>9.7999999999999997E-4</v>
      </c>
      <c r="I21" s="37">
        <f>IF(H21=0,,C21/H21)</f>
        <v>5173.4693877551026</v>
      </c>
      <c r="J21" s="41">
        <f xml:space="preserve"> D21-G21</f>
        <v>-15</v>
      </c>
    </row>
    <row r="22" spans="1:10" x14ac:dyDescent="0.25">
      <c r="A22" s="44"/>
      <c r="B22" s="45">
        <v>300000</v>
      </c>
      <c r="C22" s="44">
        <v>5.0199999999999996</v>
      </c>
      <c r="D22" s="39">
        <v>-15</v>
      </c>
      <c r="E22" s="38">
        <f>E21</f>
        <v>15000</v>
      </c>
      <c r="F22" s="39">
        <v>14.8</v>
      </c>
      <c r="G22" s="40">
        <v>5</v>
      </c>
      <c r="H22" s="37">
        <f>IF(E22 = 0,,F22/E22)</f>
        <v>9.8666666666666672E-4</v>
      </c>
      <c r="I22" s="37">
        <f>IF(H22=0,,C22/H22)</f>
        <v>5087.8378378378375</v>
      </c>
      <c r="J22" s="41">
        <f xml:space="preserve"> D22-G22</f>
        <v>-20</v>
      </c>
    </row>
    <row r="23" spans="1:10" x14ac:dyDescent="0.25">
      <c r="A23" s="44"/>
      <c r="B23" s="45">
        <v>500000</v>
      </c>
      <c r="C23" s="44">
        <v>4.4000000000000004</v>
      </c>
      <c r="D23" s="39">
        <v>-20</v>
      </c>
      <c r="E23" s="38">
        <f>E22</f>
        <v>15000</v>
      </c>
      <c r="F23" s="39">
        <v>14.2</v>
      </c>
      <c r="G23" s="40">
        <v>10</v>
      </c>
      <c r="H23" s="37">
        <f>IF(E23 = 0,,F23/E23)</f>
        <v>9.4666666666666662E-4</v>
      </c>
      <c r="I23" s="37">
        <f>IF(H23=0,,C23/H23)</f>
        <v>4647.8873239436625</v>
      </c>
      <c r="J23" s="41">
        <f xml:space="preserve"> D23-G23</f>
        <v>-30</v>
      </c>
    </row>
    <row r="24" spans="1:10" x14ac:dyDescent="0.25">
      <c r="A24" s="44"/>
      <c r="B24" s="45">
        <v>1000000</v>
      </c>
      <c r="C24" s="44">
        <v>3.9</v>
      </c>
      <c r="D24" s="39">
        <v>-40</v>
      </c>
      <c r="E24" s="38">
        <v>15000</v>
      </c>
      <c r="F24" s="39">
        <v>17.2</v>
      </c>
      <c r="G24" s="40">
        <v>1</v>
      </c>
      <c r="H24" s="37">
        <f>IF(E24 = 0,,F24/E24)</f>
        <v>1.1466666666666667E-3</v>
      </c>
      <c r="I24" s="37">
        <f>IF(H24=0,,C24/H24)</f>
        <v>3401.1627906976742</v>
      </c>
      <c r="J24" s="41">
        <f xml:space="preserve"> D24-G24</f>
        <v>-41</v>
      </c>
    </row>
    <row r="25" spans="1:10" x14ac:dyDescent="0.25">
      <c r="A25" s="44"/>
      <c r="B25" s="45"/>
      <c r="C25" s="44"/>
      <c r="D25" s="39"/>
      <c r="E25" s="38">
        <f t="shared" ref="E5:E40" si="0">E24</f>
        <v>15000</v>
      </c>
      <c r="F25" s="39"/>
      <c r="G25" s="40"/>
      <c r="H25" s="37">
        <f t="shared" ref="H4:H40" si="1">IF(E25 = 0,,F25/E25)</f>
        <v>0</v>
      </c>
      <c r="I25" s="37">
        <f t="shared" ref="I4:I40" si="2">IF(H25=0,,C25/H25)</f>
        <v>0</v>
      </c>
      <c r="J25" s="41">
        <f t="shared" ref="J4:J40" si="3" xml:space="preserve"> D25-G25</f>
        <v>0</v>
      </c>
    </row>
    <row r="26" spans="1:10" x14ac:dyDescent="0.25">
      <c r="A26" s="44"/>
      <c r="B26" s="45"/>
      <c r="C26" s="44"/>
      <c r="D26" s="39"/>
      <c r="E26" s="38">
        <f t="shared" si="0"/>
        <v>15000</v>
      </c>
      <c r="F26" s="39"/>
      <c r="G26" s="40"/>
      <c r="H26" s="37">
        <f t="shared" si="1"/>
        <v>0</v>
      </c>
      <c r="I26" s="37">
        <f t="shared" si="2"/>
        <v>0</v>
      </c>
      <c r="J26" s="41">
        <f t="shared" si="3"/>
        <v>0</v>
      </c>
    </row>
    <row r="27" spans="1:10" x14ac:dyDescent="0.25">
      <c r="A27" s="44"/>
      <c r="B27" s="45"/>
      <c r="C27" s="44"/>
      <c r="D27" s="39"/>
      <c r="E27" s="38">
        <f t="shared" si="0"/>
        <v>15000</v>
      </c>
      <c r="F27" s="39"/>
      <c r="G27" s="40"/>
      <c r="H27" s="37">
        <f t="shared" si="1"/>
        <v>0</v>
      </c>
      <c r="I27" s="37">
        <f t="shared" si="2"/>
        <v>0</v>
      </c>
      <c r="J27" s="41">
        <f t="shared" si="3"/>
        <v>0</v>
      </c>
    </row>
    <row r="28" spans="1:10" x14ac:dyDescent="0.25">
      <c r="A28" s="44"/>
      <c r="B28" s="45"/>
      <c r="C28" s="44"/>
      <c r="D28" s="39"/>
      <c r="E28" s="38">
        <f t="shared" si="0"/>
        <v>15000</v>
      </c>
      <c r="F28" s="39"/>
      <c r="G28" s="40"/>
      <c r="H28" s="37">
        <f t="shared" si="1"/>
        <v>0</v>
      </c>
      <c r="I28" s="37">
        <f t="shared" si="2"/>
        <v>0</v>
      </c>
      <c r="J28" s="41">
        <f t="shared" si="3"/>
        <v>0</v>
      </c>
    </row>
    <row r="29" spans="1:10" x14ac:dyDescent="0.25">
      <c r="A29" s="44"/>
      <c r="B29" s="45"/>
      <c r="C29" s="44"/>
      <c r="D29" s="39"/>
      <c r="E29" s="38">
        <f t="shared" si="0"/>
        <v>15000</v>
      </c>
      <c r="F29" s="39"/>
      <c r="G29" s="40"/>
      <c r="H29" s="37">
        <f t="shared" si="1"/>
        <v>0</v>
      </c>
      <c r="I29" s="37">
        <f t="shared" si="2"/>
        <v>0</v>
      </c>
      <c r="J29" s="41">
        <f t="shared" si="3"/>
        <v>0</v>
      </c>
    </row>
    <row r="30" spans="1:10" x14ac:dyDescent="0.25">
      <c r="A30" s="44"/>
      <c r="B30" s="45"/>
      <c r="C30" s="44"/>
      <c r="D30" s="39"/>
      <c r="E30" s="38">
        <f t="shared" si="0"/>
        <v>15000</v>
      </c>
      <c r="F30" s="39"/>
      <c r="G30" s="40"/>
      <c r="H30" s="37">
        <f t="shared" si="1"/>
        <v>0</v>
      </c>
      <c r="I30" s="37">
        <f t="shared" si="2"/>
        <v>0</v>
      </c>
      <c r="J30" s="41">
        <f t="shared" si="3"/>
        <v>0</v>
      </c>
    </row>
    <row r="31" spans="1:10" x14ac:dyDescent="0.25">
      <c r="A31" s="44"/>
      <c r="B31" s="45"/>
      <c r="C31" s="44"/>
      <c r="D31" s="39"/>
      <c r="E31" s="38">
        <f t="shared" si="0"/>
        <v>15000</v>
      </c>
      <c r="F31" s="39"/>
      <c r="G31" s="40"/>
      <c r="H31" s="37">
        <f t="shared" si="1"/>
        <v>0</v>
      </c>
      <c r="I31" s="37">
        <f t="shared" si="2"/>
        <v>0</v>
      </c>
      <c r="J31" s="41">
        <f t="shared" si="3"/>
        <v>0</v>
      </c>
    </row>
    <row r="32" spans="1:10" x14ac:dyDescent="0.25">
      <c r="A32" s="44"/>
      <c r="B32" s="45"/>
      <c r="C32" s="44"/>
      <c r="D32" s="39"/>
      <c r="E32" s="38">
        <f t="shared" si="0"/>
        <v>15000</v>
      </c>
      <c r="F32" s="39"/>
      <c r="G32" s="40"/>
      <c r="H32" s="37">
        <f t="shared" si="1"/>
        <v>0</v>
      </c>
      <c r="I32" s="37">
        <f t="shared" si="2"/>
        <v>0</v>
      </c>
      <c r="J32" s="41">
        <f t="shared" si="3"/>
        <v>0</v>
      </c>
    </row>
    <row r="33" spans="1:10" x14ac:dyDescent="0.25">
      <c r="A33" s="44"/>
      <c r="B33" s="45"/>
      <c r="C33" s="44"/>
      <c r="D33" s="39"/>
      <c r="E33" s="38">
        <f t="shared" si="0"/>
        <v>15000</v>
      </c>
      <c r="F33" s="39"/>
      <c r="G33" s="40"/>
      <c r="H33" s="37">
        <f t="shared" si="1"/>
        <v>0</v>
      </c>
      <c r="I33" s="37">
        <f t="shared" si="2"/>
        <v>0</v>
      </c>
      <c r="J33" s="41">
        <f t="shared" si="3"/>
        <v>0</v>
      </c>
    </row>
    <row r="34" spans="1:10" x14ac:dyDescent="0.25">
      <c r="A34" s="44"/>
      <c r="B34" s="45"/>
      <c r="C34" s="44"/>
      <c r="D34" s="39"/>
      <c r="E34" s="38">
        <f t="shared" si="0"/>
        <v>15000</v>
      </c>
      <c r="F34" s="39"/>
      <c r="G34" s="40"/>
      <c r="H34" s="37">
        <f t="shared" si="1"/>
        <v>0</v>
      </c>
      <c r="I34" s="37">
        <f t="shared" si="2"/>
        <v>0</v>
      </c>
      <c r="J34" s="41">
        <f t="shared" si="3"/>
        <v>0</v>
      </c>
    </row>
    <row r="35" spans="1:10" x14ac:dyDescent="0.25">
      <c r="A35" s="44"/>
      <c r="B35" s="45"/>
      <c r="C35" s="44"/>
      <c r="D35" s="39"/>
      <c r="E35" s="38">
        <f t="shared" si="0"/>
        <v>15000</v>
      </c>
      <c r="F35" s="39"/>
      <c r="G35" s="40"/>
      <c r="H35" s="37">
        <f>IF(E35 = 0,,F35/E35)</f>
        <v>0</v>
      </c>
      <c r="I35" s="37">
        <f>IF(H35=0,,C35/H35)</f>
        <v>0</v>
      </c>
      <c r="J35" s="41">
        <f t="shared" si="3"/>
        <v>0</v>
      </c>
    </row>
    <row r="36" spans="1:10" x14ac:dyDescent="0.25">
      <c r="A36" s="44"/>
      <c r="B36" s="45"/>
      <c r="C36" s="44"/>
      <c r="D36" s="39"/>
      <c r="E36" s="38">
        <f>E35</f>
        <v>15000</v>
      </c>
      <c r="F36" s="39"/>
      <c r="G36" s="40"/>
      <c r="H36" s="37">
        <f t="shared" si="1"/>
        <v>0</v>
      </c>
      <c r="I36" s="37">
        <f t="shared" si="2"/>
        <v>0</v>
      </c>
      <c r="J36" s="41">
        <f t="shared" si="3"/>
        <v>0</v>
      </c>
    </row>
    <row r="37" spans="1:10" x14ac:dyDescent="0.25">
      <c r="A37" s="44"/>
      <c r="B37" s="45"/>
      <c r="C37" s="44"/>
      <c r="D37" s="39"/>
      <c r="E37" s="38">
        <f t="shared" si="0"/>
        <v>15000</v>
      </c>
      <c r="F37" s="39"/>
      <c r="G37" s="40"/>
      <c r="H37" s="37">
        <f t="shared" si="1"/>
        <v>0</v>
      </c>
      <c r="I37" s="37">
        <f t="shared" si="2"/>
        <v>0</v>
      </c>
      <c r="J37" s="41">
        <f t="shared" si="3"/>
        <v>0</v>
      </c>
    </row>
    <row r="38" spans="1:10" x14ac:dyDescent="0.25">
      <c r="A38" s="44"/>
      <c r="B38" s="45"/>
      <c r="C38" s="44"/>
      <c r="D38" s="39"/>
      <c r="E38" s="38">
        <f t="shared" si="0"/>
        <v>15000</v>
      </c>
      <c r="F38" s="39"/>
      <c r="G38" s="40"/>
      <c r="H38" s="37">
        <f t="shared" si="1"/>
        <v>0</v>
      </c>
      <c r="I38" s="37">
        <f t="shared" si="2"/>
        <v>0</v>
      </c>
      <c r="J38" s="41">
        <f t="shared" si="3"/>
        <v>0</v>
      </c>
    </row>
    <row r="39" spans="1:10" x14ac:dyDescent="0.25">
      <c r="A39" s="44"/>
      <c r="B39" s="45"/>
      <c r="C39" s="44"/>
      <c r="D39" s="39"/>
      <c r="E39" s="38">
        <f t="shared" si="0"/>
        <v>15000</v>
      </c>
      <c r="F39" s="39"/>
      <c r="G39" s="40"/>
      <c r="H39" s="37">
        <f t="shared" si="1"/>
        <v>0</v>
      </c>
      <c r="I39" s="37">
        <f t="shared" si="2"/>
        <v>0</v>
      </c>
      <c r="J39" s="41">
        <f t="shared" si="3"/>
        <v>0</v>
      </c>
    </row>
    <row r="40" spans="1:10" x14ac:dyDescent="0.25">
      <c r="A40" s="44"/>
      <c r="B40" s="45"/>
      <c r="C40" s="44"/>
      <c r="D40" s="39"/>
      <c r="E40" s="38">
        <f t="shared" si="0"/>
        <v>15000</v>
      </c>
      <c r="F40" s="39"/>
      <c r="G40" s="40"/>
      <c r="H40" s="37">
        <f t="shared" si="1"/>
        <v>0</v>
      </c>
      <c r="I40" s="37">
        <f t="shared" si="2"/>
        <v>0</v>
      </c>
      <c r="J40" s="41">
        <f t="shared" si="3"/>
        <v>0</v>
      </c>
    </row>
  </sheetData>
  <sortState ref="B3:J24">
    <sortCondition ref="B3:B24"/>
  </sortState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</vt:lpstr>
      <vt:lpstr>Componentes</vt:lpstr>
      <vt:lpstr>Respuesta en frecuencia</vt:lpstr>
      <vt:lpstr>Respuesta a señales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2019-08-24T20:23:49Z</dcterms:created>
  <dcterms:modified xsi:type="dcterms:W3CDTF">2019-09-04T13:26:36Z</dcterms:modified>
</cp:coreProperties>
</file>