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codeName="ThisWorkbook"/>
  <xr:revisionPtr revIDLastSave="0" documentId="13_ncr:1_{B8BE88BE-EF46-4F93-897B-69403B049718}" xr6:coauthVersionLast="47" xr6:coauthVersionMax="47" xr10:uidLastSave="{00000000-0000-0000-0000-000000000000}"/>
  <bookViews>
    <workbookView xWindow="28680" yWindow="-120" windowWidth="29040" windowHeight="18240" firstSheet="1" activeTab="1" xr2:uid="{00000000-000D-0000-FFFF-FFFF00000000}"/>
  </bookViews>
  <sheets>
    <sheet name="ROTACION DE PERSONAL" sheetId="6" r:id="rId1"/>
    <sheet name="HEAD COUNT" sheetId="3" r:id="rId2"/>
    <sheet name="VACACIONES" sheetId="2" r:id="rId3"/>
    <sheet name="BAJAS" sheetId="5" r:id="rId4"/>
    <sheet name="ALTAS" sheetId="4" r:id="rId5"/>
  </sheets>
  <externalReferences>
    <externalReference r:id="rId6"/>
    <externalReference r:id="rId7"/>
  </externalReferences>
  <definedNames>
    <definedName name="_xlnm._FilterDatabase" localSheetId="4" hidden="1">ALTAS!$A$10:$P$74</definedName>
    <definedName name="_xlnm._FilterDatabase" localSheetId="3" hidden="1">BAJAS!$A$8:$AD$186</definedName>
    <definedName name="_xlnm._FilterDatabase" localSheetId="1" hidden="1">'HEAD COUNT'!$A$8:$V$144</definedName>
    <definedName name="_xlnm._FilterDatabase" localSheetId="2" hidden="1">VACACIONES!$A$9:$AI$92</definedName>
    <definedName name="DB">#REF!</definedName>
    <definedName name="Folios">#REF!</definedName>
    <definedName name="FOTO" localSheetId="1">#REF!</definedName>
    <definedName name="FOTO">#REF!</definedName>
    <definedName name="FOTO1" localSheetId="1">[1]BD!#REF!</definedName>
    <definedName name="FOTO1" localSheetId="2">[2]BD!#REF!</definedName>
    <definedName name="FOTO1">#REF!</definedName>
    <definedName name="FOTO10" localSheetId="1">[1]BD!#REF!</definedName>
    <definedName name="FOTO10" localSheetId="2">[2]BD!#REF!</definedName>
    <definedName name="FOTO10">#REF!</definedName>
    <definedName name="FOTO11" localSheetId="1">[1]BD!#REF!</definedName>
    <definedName name="FOTO11" localSheetId="2">[2]BD!#REF!</definedName>
    <definedName name="FOTO11">#REF!</definedName>
    <definedName name="FOTO12" localSheetId="1">[1]BD!#REF!</definedName>
    <definedName name="FOTO12" localSheetId="2">[2]BD!#REF!</definedName>
    <definedName name="FOTO12">#REF!</definedName>
    <definedName name="FOTO13" localSheetId="1">[1]BD!#REF!</definedName>
    <definedName name="FOTO13" localSheetId="2">[2]BD!#REF!</definedName>
    <definedName name="FOTO13">#REF!</definedName>
    <definedName name="FOTO14" localSheetId="1">[1]BD!#REF!</definedName>
    <definedName name="FOTO14" localSheetId="2">[2]BD!#REF!</definedName>
    <definedName name="FOTO14">#REF!</definedName>
    <definedName name="FOTO15" localSheetId="1">[1]BD!#REF!</definedName>
    <definedName name="FOTO15" localSheetId="2">[2]BD!#REF!</definedName>
    <definedName name="FOTO15">#REF!</definedName>
    <definedName name="FOTO16" localSheetId="1">[1]BD!#REF!</definedName>
    <definedName name="FOTO16" localSheetId="2">[2]BD!#REF!</definedName>
    <definedName name="FOTO16">#REF!</definedName>
    <definedName name="FOTO17" localSheetId="1">[1]BD!#REF!</definedName>
    <definedName name="FOTO17" localSheetId="2">[2]BD!#REF!</definedName>
    <definedName name="FOTO17">#REF!</definedName>
    <definedName name="FOTO18" localSheetId="1">[1]BD!#REF!</definedName>
    <definedName name="FOTO18" localSheetId="2">[2]BD!#REF!</definedName>
    <definedName name="FOTO18">#REF!</definedName>
    <definedName name="FOTO19" localSheetId="1">[1]BD!#REF!</definedName>
    <definedName name="FOTO19" localSheetId="2">[2]BD!#REF!</definedName>
    <definedName name="FOTO19">#REF!</definedName>
    <definedName name="FOTO2" localSheetId="1">[1]BD!#REF!</definedName>
    <definedName name="FOTO2" localSheetId="2">[2]BD!#REF!</definedName>
    <definedName name="FOTO2">#REF!</definedName>
    <definedName name="FOTO20" localSheetId="1">[1]BD!#REF!</definedName>
    <definedName name="FOTO20" localSheetId="2">[2]BD!#REF!</definedName>
    <definedName name="FOTO20">#REF!</definedName>
    <definedName name="FOTO21" localSheetId="1">[1]BD!#REF!</definedName>
    <definedName name="FOTO21" localSheetId="2">[2]BD!#REF!</definedName>
    <definedName name="FOTO21">#REF!</definedName>
    <definedName name="FOTO22" localSheetId="1">[1]BD!#REF!</definedName>
    <definedName name="FOTO22" localSheetId="2">[2]BD!#REF!</definedName>
    <definedName name="FOTO22">#REF!</definedName>
    <definedName name="FOTO23" localSheetId="1">[1]BD!#REF!</definedName>
    <definedName name="FOTO23" localSheetId="2">[2]BD!#REF!</definedName>
    <definedName name="FOTO23">#REF!</definedName>
    <definedName name="FOTO24" localSheetId="1">[1]BD!#REF!</definedName>
    <definedName name="FOTO24" localSheetId="2">[2]BD!#REF!</definedName>
    <definedName name="FOTO24">#REF!</definedName>
    <definedName name="FOTO25" localSheetId="1">[1]BD!#REF!</definedName>
    <definedName name="FOTO25" localSheetId="2">[2]BD!#REF!</definedName>
    <definedName name="FOTO25">#REF!</definedName>
    <definedName name="FOTO26" localSheetId="1">[1]BD!#REF!</definedName>
    <definedName name="FOTO26" localSheetId="2">[2]BD!#REF!</definedName>
    <definedName name="FOTO26">#REF!</definedName>
    <definedName name="foto27" localSheetId="1">[1]BD!#REF!</definedName>
    <definedName name="foto27" localSheetId="2">[2]BD!#REF!</definedName>
    <definedName name="foto27">#REF!</definedName>
    <definedName name="FOTO28" localSheetId="1">[1]BD!#REF!</definedName>
    <definedName name="FOTO28" localSheetId="2">[2]BD!#REF!</definedName>
    <definedName name="FOTO28">#REF!</definedName>
    <definedName name="FOTO29" localSheetId="1">[1]BD!#REF!</definedName>
    <definedName name="FOTO29" localSheetId="2">[2]BD!#REF!</definedName>
    <definedName name="FOTO29">#REF!</definedName>
    <definedName name="FOTO3" localSheetId="1">[1]BD!#REF!</definedName>
    <definedName name="FOTO3" localSheetId="2">[2]BD!#REF!</definedName>
    <definedName name="FOTO3">#REF!</definedName>
    <definedName name="FOTO30" localSheetId="1">[1]BD!#REF!</definedName>
    <definedName name="FOTO30" localSheetId="2">[2]BD!#REF!</definedName>
    <definedName name="FOTO30">#REF!</definedName>
    <definedName name="FOTO31" localSheetId="1">[1]BD!#REF!</definedName>
    <definedName name="FOTO31" localSheetId="2">[2]BD!#REF!</definedName>
    <definedName name="FOTO31">#REF!</definedName>
    <definedName name="FOTO32" localSheetId="1">[1]BD!#REF!</definedName>
    <definedName name="FOTO32" localSheetId="2">[2]BD!#REF!</definedName>
    <definedName name="FOTO32">#REF!</definedName>
    <definedName name="FOTO33" localSheetId="1">[1]BD!#REF!</definedName>
    <definedName name="FOTO33" localSheetId="2">[2]BD!#REF!</definedName>
    <definedName name="FOTO33">#REF!</definedName>
    <definedName name="FOTO34" localSheetId="1">[1]BD!#REF!</definedName>
    <definedName name="FOTO34" localSheetId="2">[2]BD!#REF!</definedName>
    <definedName name="FOTO34">#REF!</definedName>
    <definedName name="FOTO35" localSheetId="1">[1]BD!#REF!</definedName>
    <definedName name="FOTO35" localSheetId="2">[2]BD!#REF!</definedName>
    <definedName name="FOTO35">#REF!</definedName>
    <definedName name="FOTO36" localSheetId="1">[1]BD!#REF!</definedName>
    <definedName name="FOTO36" localSheetId="2">[2]BD!#REF!</definedName>
    <definedName name="FOTO36">#REF!</definedName>
    <definedName name="FOTO37" localSheetId="1">[1]BD!#REF!</definedName>
    <definedName name="FOTO37" localSheetId="2">[2]BD!#REF!</definedName>
    <definedName name="FOTO37">#REF!</definedName>
    <definedName name="FOTO38" localSheetId="1">[1]BD!#REF!</definedName>
    <definedName name="FOTO38" localSheetId="2">[2]BD!#REF!</definedName>
    <definedName name="FOTO38">#REF!</definedName>
    <definedName name="FOTO39" localSheetId="1">[1]BD!#REF!</definedName>
    <definedName name="FOTO39" localSheetId="2">[2]BD!#REF!</definedName>
    <definedName name="FOTO39">#REF!</definedName>
    <definedName name="FOTO4" localSheetId="1">[1]BD!#REF!</definedName>
    <definedName name="FOTO4" localSheetId="2">[2]BD!#REF!</definedName>
    <definedName name="FOTO4">#REF!</definedName>
    <definedName name="FOTO40" localSheetId="1">[1]BD!#REF!</definedName>
    <definedName name="FOTO40" localSheetId="2">[2]BD!#REF!</definedName>
    <definedName name="FOTO40">#REF!</definedName>
    <definedName name="FOTO41" localSheetId="1">[1]BD!#REF!</definedName>
    <definedName name="FOTO41" localSheetId="2">[2]BD!#REF!</definedName>
    <definedName name="FOTO41">#REF!</definedName>
    <definedName name="FOTO42" localSheetId="1">[1]BD!#REF!</definedName>
    <definedName name="FOTO42" localSheetId="2">[2]BD!#REF!</definedName>
    <definedName name="FOTO42">#REF!</definedName>
    <definedName name="FOTO43" localSheetId="1">[1]BD!#REF!</definedName>
    <definedName name="FOTO43" localSheetId="2">[2]BD!#REF!</definedName>
    <definedName name="FOTO43">#REF!</definedName>
    <definedName name="FOTO44" localSheetId="1">[1]BD!#REF!</definedName>
    <definedName name="FOTO44" localSheetId="2">[2]BD!#REF!</definedName>
    <definedName name="FOTO44">#REF!</definedName>
    <definedName name="FOTO45" localSheetId="1">[1]BD!#REF!</definedName>
    <definedName name="FOTO45" localSheetId="2">[2]BD!#REF!</definedName>
    <definedName name="FOTO45">#REF!</definedName>
    <definedName name="FOTO46" localSheetId="1">[1]BD!#REF!</definedName>
    <definedName name="FOTO46" localSheetId="2">[2]BD!#REF!</definedName>
    <definedName name="FOTO46">#REF!</definedName>
    <definedName name="FOTO47" localSheetId="1">[1]BD!#REF!</definedName>
    <definedName name="FOTO47" localSheetId="2">[2]BD!#REF!</definedName>
    <definedName name="FOTO47">#REF!</definedName>
    <definedName name="FOTO48" localSheetId="1">[1]BD!#REF!</definedName>
    <definedName name="FOTO48" localSheetId="2">[2]BD!#REF!</definedName>
    <definedName name="FOTO48">#REF!</definedName>
    <definedName name="FOTO49" localSheetId="1">[1]BD!#REF!</definedName>
    <definedName name="FOTO49" localSheetId="2">[2]BD!#REF!</definedName>
    <definedName name="FOTO49">#REF!</definedName>
    <definedName name="FOTO5" localSheetId="1">[1]BD!#REF!</definedName>
    <definedName name="FOTO5" localSheetId="2">[2]BD!#REF!</definedName>
    <definedName name="FOTO5">#REF!</definedName>
    <definedName name="FOTO50" localSheetId="1">[1]BD!#REF!</definedName>
    <definedName name="FOTO50" localSheetId="2">[2]BD!#REF!</definedName>
    <definedName name="FOTO50">#REF!</definedName>
    <definedName name="FOTO51" localSheetId="1">[1]BD!#REF!</definedName>
    <definedName name="FOTO51" localSheetId="2">[2]BD!#REF!</definedName>
    <definedName name="FOTO51">#REF!</definedName>
    <definedName name="FOTO52" localSheetId="1">[1]BD!#REF!</definedName>
    <definedName name="FOTO52" localSheetId="2">[2]BD!#REF!</definedName>
    <definedName name="FOTO52">#REF!</definedName>
    <definedName name="FOTO53" localSheetId="1">[1]BD!#REF!</definedName>
    <definedName name="FOTO53" localSheetId="2">[2]BD!#REF!</definedName>
    <definedName name="FOTO53">#REF!</definedName>
    <definedName name="FOTO54" localSheetId="1">[1]BD!#REF!</definedName>
    <definedName name="FOTO54" localSheetId="2">[2]BD!#REF!</definedName>
    <definedName name="FOTO54">#REF!</definedName>
    <definedName name="FOTO55" localSheetId="1">[1]BD!#REF!</definedName>
    <definedName name="FOTO55" localSheetId="2">[2]BD!#REF!</definedName>
    <definedName name="FOTO55">#REF!</definedName>
    <definedName name="FOTO56" localSheetId="1">[1]BD!#REF!</definedName>
    <definedName name="FOTO56" localSheetId="2">[2]BD!#REF!</definedName>
    <definedName name="FOTO56">#REF!</definedName>
    <definedName name="FOTO57" localSheetId="1">[1]BD!#REF!</definedName>
    <definedName name="FOTO57" localSheetId="2">[2]BD!#REF!</definedName>
    <definedName name="FOTO57">#REF!</definedName>
    <definedName name="FOTO58" localSheetId="1">[1]BD!#REF!</definedName>
    <definedName name="FOTO58" localSheetId="2">[2]BD!#REF!</definedName>
    <definedName name="FOTO58">#REF!</definedName>
    <definedName name="FOTO59" localSheetId="1">[1]BD!#REF!</definedName>
    <definedName name="FOTO59" localSheetId="2">[2]BD!#REF!</definedName>
    <definedName name="FOTO59">#REF!</definedName>
    <definedName name="FOTO6" localSheetId="1">[1]BD!#REF!</definedName>
    <definedName name="FOTO6" localSheetId="2">[2]BD!#REF!</definedName>
    <definedName name="FOTO6">#REF!</definedName>
    <definedName name="FOTO60">#REF!</definedName>
    <definedName name="FOTO61" localSheetId="1">[1]BD!#REF!</definedName>
    <definedName name="FOTO61" localSheetId="2">[2]BD!#REF!</definedName>
    <definedName name="FOTO61">#REF!</definedName>
    <definedName name="FOTO62" localSheetId="1">[1]BD!#REF!</definedName>
    <definedName name="FOTO62" localSheetId="2">[2]BD!#REF!</definedName>
    <definedName name="FOTO62">#REF!</definedName>
    <definedName name="FOTO63" localSheetId="1">[1]BD!#REF!</definedName>
    <definedName name="FOTO63" localSheetId="2">[2]BD!#REF!</definedName>
    <definedName name="FOTO63">#REF!</definedName>
    <definedName name="FOTO64" localSheetId="1">[1]BD!#REF!</definedName>
    <definedName name="FOTO64" localSheetId="2">[2]BD!#REF!</definedName>
    <definedName name="FOTO64">#REF!</definedName>
    <definedName name="FOTO65" localSheetId="1">[1]BD!#REF!</definedName>
    <definedName name="FOTO65" localSheetId="2">[2]BD!#REF!</definedName>
    <definedName name="FOTO65">#REF!</definedName>
    <definedName name="FOTO66" localSheetId="1">[1]BD!#REF!</definedName>
    <definedName name="FOTO66" localSheetId="2">[2]BD!#REF!</definedName>
    <definedName name="FOTO66">#REF!</definedName>
    <definedName name="FOTO67" localSheetId="1">[1]BD!#REF!</definedName>
    <definedName name="FOTO67" localSheetId="2">[2]BD!#REF!</definedName>
    <definedName name="FOTO67">#REF!</definedName>
    <definedName name="FOTO68" localSheetId="1">[1]BD!#REF!</definedName>
    <definedName name="FOTO68" localSheetId="2">[2]BD!#REF!</definedName>
    <definedName name="FOTO68">#REF!</definedName>
    <definedName name="FOTO69" localSheetId="1">[1]BD!#REF!</definedName>
    <definedName name="FOTO69" localSheetId="2">[2]BD!#REF!</definedName>
    <definedName name="FOTO69">#REF!</definedName>
    <definedName name="FOTO7" localSheetId="1">[1]BD!#REF!</definedName>
    <definedName name="FOTO7" localSheetId="2">[2]BD!#REF!</definedName>
    <definedName name="FOTO7">#REF!</definedName>
    <definedName name="FOTO70" localSheetId="1">[1]BD!#REF!</definedName>
    <definedName name="FOTO70" localSheetId="2">[2]BD!#REF!</definedName>
    <definedName name="FOTO70">#REF!</definedName>
    <definedName name="FOTO71" localSheetId="1">[1]BD!#REF!</definedName>
    <definedName name="FOTO71" localSheetId="2">[2]BD!#REF!</definedName>
    <definedName name="FOTO71">#REF!</definedName>
    <definedName name="FOTO72" localSheetId="1">[1]BD!#REF!</definedName>
    <definedName name="FOTO72" localSheetId="2">[2]BD!#REF!</definedName>
    <definedName name="FOTO72">#REF!</definedName>
    <definedName name="FOTO73" localSheetId="1">[1]BD!#REF!</definedName>
    <definedName name="FOTO73" localSheetId="2">[2]BD!#REF!</definedName>
    <definedName name="FOTO73">#REF!</definedName>
    <definedName name="FOTO74" localSheetId="1">[1]BD!#REF!</definedName>
    <definedName name="FOTO74" localSheetId="2">[2]BD!#REF!</definedName>
    <definedName name="FOTO74">#REF!</definedName>
    <definedName name="FOTO75" localSheetId="1">[1]BD!#REF!</definedName>
    <definedName name="FOTO75" localSheetId="2">[2]BD!#REF!</definedName>
    <definedName name="FOTO75">#REF!</definedName>
    <definedName name="FOTO76" localSheetId="1">[1]BD!#REF!</definedName>
    <definedName name="FOTO76" localSheetId="2">[2]BD!#REF!</definedName>
    <definedName name="FOTO76">#REF!</definedName>
    <definedName name="FOTO77" localSheetId="1">[1]BD!#REF!</definedName>
    <definedName name="FOTO77" localSheetId="2">[2]BD!#REF!</definedName>
    <definedName name="FOTO77">#REF!</definedName>
    <definedName name="FOTO78" localSheetId="1">[1]BD!#REF!</definedName>
    <definedName name="FOTO78" localSheetId="2">[2]BD!#REF!</definedName>
    <definedName name="FOTO78">#REF!</definedName>
    <definedName name="FOTO8" localSheetId="1">[1]BD!#REF!</definedName>
    <definedName name="FOTO8" localSheetId="2">[2]BD!#REF!</definedName>
    <definedName name="FOTO8">#REF!</definedName>
    <definedName name="FOTO9" localSheetId="1">[1]BD!#REF!</definedName>
    <definedName name="FOTO9" localSheetId="2">[2]BD!#REF!</definedName>
    <definedName name="FOTO9">#REF!</definedName>
    <definedName name="HC">INDIRECT(FOTO)</definedName>
    <definedName name="IMAGEN" localSheetId="4">INDIRECT(FOTO)</definedName>
    <definedName name="IMAGEN" localSheetId="3">INDIRECT(FOTO)</definedName>
    <definedName name="IMAGEN" localSheetId="1">INDIRECT('HEAD COUNT'!FOTO)</definedName>
    <definedName name="IMAGEN" localSheetId="0">INDIRECT(FOTO)</definedName>
    <definedName name="IMAGEN" localSheetId="2">INDIRECT(FOTO)</definedName>
    <definedName name="IMAGEN">INDIRECT(FOTO)</definedName>
    <definedName name="IMAGEN19" localSheetId="1">[1]BD!#REF!</definedName>
    <definedName name="IMAGEN19" localSheetId="2">[2]BD!#REF!</definedName>
    <definedName name="IMAGEN19">#REF!</definedName>
    <definedName name="sdf">#REF!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93" i="5" l="1"/>
  <c r="T193" i="5"/>
  <c r="I193" i="5"/>
  <c r="G193" i="5"/>
  <c r="T192" i="5"/>
  <c r="I192" i="5"/>
  <c r="G192" i="5"/>
  <c r="T191" i="5"/>
  <c r="I191" i="5"/>
  <c r="G191" i="5"/>
  <c r="T190" i="5"/>
  <c r="I190" i="5"/>
  <c r="G190" i="5"/>
  <c r="T189" i="5"/>
  <c r="I189" i="5"/>
  <c r="G189" i="5"/>
  <c r="T188" i="5"/>
  <c r="I188" i="5"/>
  <c r="F188" i="5"/>
  <c r="T187" i="5"/>
  <c r="I187" i="5"/>
  <c r="F187" i="5"/>
  <c r="AB186" i="5" l="1"/>
  <c r="T186" i="5"/>
  <c r="I186" i="5"/>
  <c r="F186" i="5"/>
  <c r="T185" i="5" l="1"/>
  <c r="I185" i="5"/>
  <c r="G185" i="5"/>
  <c r="AB184" i="5" l="1"/>
  <c r="T184" i="5"/>
  <c r="I184" i="5"/>
  <c r="G184" i="5"/>
  <c r="T183" i="5" l="1"/>
  <c r="I183" i="5"/>
  <c r="T182" i="5"/>
  <c r="I182" i="5"/>
  <c r="AB181" i="5" l="1"/>
  <c r="T181" i="5"/>
  <c r="I181" i="5"/>
  <c r="G181" i="5"/>
  <c r="T180" i="5" l="1"/>
  <c r="I180" i="5"/>
  <c r="F180" i="5"/>
  <c r="AB179" i="5" l="1"/>
  <c r="T179" i="5"/>
  <c r="I179" i="5"/>
  <c r="G179" i="5"/>
  <c r="T178" i="5" l="1"/>
  <c r="I178" i="5"/>
  <c r="G178" i="5"/>
  <c r="AB177" i="5" l="1"/>
  <c r="T177" i="5"/>
  <c r="I177" i="5"/>
  <c r="F177" i="5"/>
  <c r="T176" i="5"/>
  <c r="I176" i="5"/>
  <c r="G176" i="5"/>
  <c r="AB175" i="5" l="1"/>
  <c r="T175" i="5"/>
  <c r="I175" i="5"/>
  <c r="G175" i="5"/>
  <c r="T174" i="5"/>
  <c r="I174" i="5"/>
  <c r="G174" i="5"/>
  <c r="T173" i="5"/>
  <c r="I173" i="5"/>
  <c r="F173" i="5"/>
  <c r="AB172" i="5"/>
  <c r="T172" i="5"/>
  <c r="I172" i="5"/>
  <c r="T171" i="5" l="1"/>
  <c r="I171" i="5"/>
  <c r="G171" i="5"/>
  <c r="T170" i="5"/>
  <c r="I170" i="5"/>
  <c r="F170" i="5"/>
  <c r="T169" i="5" l="1"/>
  <c r="I169" i="5"/>
  <c r="G169" i="5"/>
  <c r="AB168" i="5"/>
  <c r="T168" i="5"/>
  <c r="I168" i="5"/>
  <c r="F168" i="5"/>
  <c r="AB167" i="5" l="1"/>
  <c r="T167" i="5"/>
  <c r="I167" i="5"/>
  <c r="G167" i="5"/>
  <c r="Q10" i="3" l="1"/>
  <c r="G10" i="3"/>
  <c r="T166" i="5"/>
  <c r="I166" i="5"/>
  <c r="F166" i="5"/>
  <c r="T165" i="5"/>
  <c r="I165" i="5"/>
  <c r="G165" i="5"/>
  <c r="T164" i="5"/>
  <c r="I164" i="5"/>
  <c r="F164" i="5"/>
  <c r="AB163" i="5"/>
  <c r="T163" i="5"/>
  <c r="I163" i="5"/>
  <c r="G163" i="5"/>
  <c r="T162" i="5"/>
  <c r="I162" i="5"/>
  <c r="G162" i="5"/>
  <c r="T161" i="5" l="1"/>
  <c r="I161" i="5"/>
  <c r="G161" i="5"/>
  <c r="T160" i="5"/>
  <c r="I160" i="5"/>
  <c r="G160" i="5"/>
  <c r="T159" i="5" l="1"/>
  <c r="I159" i="5"/>
  <c r="F159" i="5"/>
  <c r="AB158" i="5"/>
  <c r="T158" i="5"/>
  <c r="I158" i="5"/>
  <c r="F158" i="5"/>
  <c r="T157" i="5"/>
  <c r="I157" i="5"/>
  <c r="G157" i="5"/>
  <c r="T156" i="5" l="1"/>
  <c r="I156" i="5"/>
  <c r="G156" i="5"/>
  <c r="AB155" i="5"/>
  <c r="T155" i="5"/>
  <c r="I155" i="5"/>
  <c r="G155" i="5"/>
  <c r="T154" i="5" l="1"/>
  <c r="I154" i="5"/>
  <c r="AB153" i="5" l="1"/>
  <c r="T153" i="5"/>
  <c r="I153" i="5"/>
  <c r="T152" i="5" l="1"/>
  <c r="I152" i="5"/>
  <c r="T151" i="5" l="1"/>
  <c r="I151" i="5"/>
  <c r="G151" i="5"/>
  <c r="T150" i="5" l="1"/>
  <c r="I150" i="5"/>
  <c r="G150" i="5"/>
  <c r="AB149" i="5"/>
  <c r="T149" i="5"/>
  <c r="I149" i="5"/>
  <c r="G149" i="5"/>
  <c r="I148" i="5" l="1"/>
  <c r="T147" i="5" l="1"/>
  <c r="I147" i="5"/>
  <c r="G147" i="5"/>
  <c r="T146" i="5" l="1"/>
  <c r="I146" i="5"/>
  <c r="AB145" i="5"/>
  <c r="T145" i="5"/>
  <c r="I145" i="5"/>
  <c r="G145" i="5"/>
  <c r="T144" i="5" l="1"/>
  <c r="I144" i="5"/>
  <c r="G144" i="5"/>
  <c r="T143" i="5" l="1"/>
  <c r="I143" i="5"/>
  <c r="F143" i="5"/>
  <c r="T142" i="5"/>
  <c r="I142" i="5"/>
  <c r="G142" i="5"/>
  <c r="T141" i="5"/>
  <c r="I141" i="5"/>
  <c r="G141" i="5"/>
  <c r="T140" i="5"/>
  <c r="I140" i="5"/>
  <c r="G140" i="5"/>
  <c r="AB139" i="5"/>
  <c r="T139" i="5"/>
  <c r="I139" i="5"/>
  <c r="F139" i="5"/>
  <c r="T138" i="5"/>
  <c r="I138" i="5"/>
  <c r="G138" i="5"/>
  <c r="T134" i="4"/>
  <c r="I134" i="4"/>
  <c r="G134" i="4"/>
  <c r="T133" i="4"/>
  <c r="I133" i="4"/>
  <c r="T137" i="5" l="1"/>
  <c r="I137" i="5"/>
  <c r="T132" i="4" l="1"/>
  <c r="I132" i="4"/>
  <c r="G132" i="4"/>
  <c r="I131" i="4"/>
  <c r="I136" i="5"/>
  <c r="I135" i="5"/>
  <c r="F135" i="5"/>
  <c r="I134" i="5"/>
  <c r="I133" i="5"/>
  <c r="I132" i="5" l="1"/>
  <c r="I131" i="5"/>
  <c r="AB130" i="5"/>
  <c r="I130" i="5"/>
  <c r="G130" i="5"/>
  <c r="T130" i="4"/>
  <c r="I130" i="4"/>
  <c r="G130" i="4"/>
  <c r="T129" i="4"/>
  <c r="T128" i="4"/>
  <c r="I128" i="4"/>
  <c r="G128" i="4"/>
  <c r="T127" i="4"/>
  <c r="I127" i="4"/>
  <c r="G127" i="4"/>
  <c r="AB129" i="5"/>
  <c r="I129" i="5"/>
  <c r="G129" i="5"/>
  <c r="I128" i="5"/>
  <c r="F128" i="5"/>
  <c r="I127" i="5" l="1"/>
  <c r="G127" i="5"/>
  <c r="I126" i="5" l="1"/>
  <c r="F126" i="5"/>
  <c r="T126" i="4"/>
  <c r="I126" i="4"/>
  <c r="G126" i="4"/>
  <c r="I125" i="4"/>
  <c r="G125" i="4"/>
  <c r="T124" i="4"/>
  <c r="I124" i="4"/>
  <c r="F124" i="4"/>
  <c r="T123" i="4"/>
  <c r="I123" i="4"/>
  <c r="G123" i="4"/>
  <c r="I125" i="5"/>
  <c r="I124" i="5"/>
  <c r="T122" i="4" l="1"/>
  <c r="I122" i="4"/>
  <c r="T121" i="4"/>
  <c r="I121" i="4"/>
  <c r="I123" i="5"/>
  <c r="F123" i="5"/>
  <c r="A123" i="5"/>
  <c r="T120" i="4" l="1"/>
  <c r="I120" i="4"/>
  <c r="G120" i="4"/>
  <c r="T119" i="4"/>
  <c r="I119" i="4"/>
  <c r="G119" i="4"/>
  <c r="T118" i="4"/>
  <c r="I118" i="4"/>
  <c r="I117" i="4"/>
  <c r="I122" i="5" l="1"/>
  <c r="I121" i="5"/>
  <c r="G121" i="5"/>
  <c r="I120" i="5"/>
  <c r="I119" i="5" l="1"/>
  <c r="I118" i="5" l="1"/>
  <c r="I117" i="5"/>
  <c r="F117" i="5"/>
  <c r="I116" i="5" l="1"/>
  <c r="F116" i="5"/>
  <c r="T116" i="4"/>
  <c r="I116" i="4"/>
  <c r="G116" i="4"/>
  <c r="T115" i="4"/>
  <c r="I115" i="4"/>
  <c r="T114" i="4"/>
  <c r="I114" i="4"/>
  <c r="T113" i="4"/>
  <c r="I113" i="4"/>
  <c r="G113" i="4"/>
  <c r="I112" i="4"/>
  <c r="G112" i="4"/>
  <c r="T111" i="4"/>
  <c r="I111" i="4"/>
  <c r="G111" i="4"/>
  <c r="I114" i="5" l="1"/>
  <c r="T110" i="4" l="1"/>
  <c r="I110" i="4"/>
  <c r="T109" i="4"/>
  <c r="I109" i="4"/>
  <c r="G109" i="4"/>
  <c r="T108" i="4"/>
  <c r="G108" i="4"/>
  <c r="T107" i="4"/>
  <c r="I107" i="4"/>
  <c r="G107" i="4"/>
  <c r="I113" i="5" l="1"/>
  <c r="I112" i="5"/>
  <c r="F112" i="5"/>
  <c r="I111" i="5" l="1"/>
  <c r="T106" i="4" l="1"/>
  <c r="I106" i="4"/>
  <c r="F106" i="4"/>
  <c r="I109" i="5"/>
  <c r="I108" i="5" l="1"/>
  <c r="F108" i="5"/>
  <c r="I104" i="4" l="1"/>
  <c r="I107" i="5" l="1"/>
  <c r="I106" i="5"/>
  <c r="F106" i="5"/>
  <c r="I105" i="5" l="1"/>
  <c r="AA104" i="5"/>
  <c r="AB104" i="5" s="1"/>
  <c r="I104" i="5"/>
  <c r="F104" i="5"/>
  <c r="I102" i="4" l="1"/>
  <c r="G102" i="4"/>
  <c r="G101" i="4" l="1"/>
  <c r="I100" i="4" l="1"/>
  <c r="AA96" i="5" l="1"/>
  <c r="AB96" i="5" s="1"/>
  <c r="I96" i="5"/>
  <c r="AA103" i="5" l="1"/>
  <c r="AB103" i="5" s="1"/>
  <c r="I103" i="5"/>
  <c r="G103" i="5"/>
  <c r="I99" i="4" l="1"/>
  <c r="G99" i="4"/>
  <c r="AA102" i="5"/>
  <c r="AB102" i="5" s="1"/>
  <c r="I102" i="5"/>
  <c r="AA101" i="5" l="1"/>
  <c r="AB101" i="5" s="1"/>
  <c r="I101" i="5"/>
  <c r="AA100" i="5" l="1"/>
  <c r="AB100" i="5" s="1"/>
  <c r="I100" i="5"/>
  <c r="I98" i="4" l="1"/>
  <c r="F98" i="4"/>
  <c r="I97" i="4"/>
  <c r="G97" i="4"/>
  <c r="F97" i="4" s="1"/>
  <c r="I96" i="4" l="1"/>
  <c r="I95" i="4"/>
  <c r="I99" i="5"/>
  <c r="AA98" i="5"/>
  <c r="AB98" i="5" s="1"/>
  <c r="I98" i="5"/>
  <c r="AA97" i="5" l="1"/>
  <c r="AB97" i="5" s="1"/>
  <c r="I97" i="5"/>
  <c r="I95" i="5" l="1"/>
  <c r="G95" i="5"/>
  <c r="AA94" i="5" l="1"/>
  <c r="AB94" i="5" s="1"/>
  <c r="AA93" i="5" l="1"/>
  <c r="AB93" i="5" s="1"/>
  <c r="I93" i="5"/>
  <c r="F93" i="5"/>
  <c r="AA92" i="5" l="1"/>
  <c r="AB92" i="5" s="1"/>
  <c r="I92" i="5"/>
  <c r="G92" i="5"/>
  <c r="AA89" i="5" l="1"/>
  <c r="AB89" i="5" s="1"/>
  <c r="I89" i="5"/>
  <c r="AA91" i="5"/>
  <c r="AB91" i="5" s="1"/>
  <c r="I91" i="5"/>
  <c r="AA90" i="5" l="1"/>
  <c r="AB90" i="5" s="1"/>
  <c r="I90" i="5"/>
  <c r="F90" i="5"/>
  <c r="I94" i="4" l="1"/>
  <c r="F94" i="4"/>
  <c r="I93" i="4" l="1"/>
  <c r="I92" i="4"/>
  <c r="F92" i="4"/>
  <c r="I91" i="4"/>
  <c r="I89" i="4"/>
  <c r="I88" i="4"/>
  <c r="I87" i="4"/>
  <c r="F87" i="4"/>
  <c r="I86" i="4"/>
  <c r="F86" i="4"/>
  <c r="I84" i="4"/>
  <c r="I83" i="4"/>
  <c r="F83" i="4"/>
  <c r="I82" i="4"/>
  <c r="AA88" i="5" l="1"/>
  <c r="AB88" i="5" s="1"/>
  <c r="I88" i="5"/>
  <c r="AA87" i="5" l="1"/>
  <c r="AB87" i="5" s="1"/>
  <c r="I87" i="5"/>
  <c r="F87" i="5"/>
  <c r="AA86" i="5"/>
  <c r="AB86" i="5" s="1"/>
  <c r="I86" i="5"/>
  <c r="AA85" i="5" l="1"/>
  <c r="AB85" i="5" s="1"/>
  <c r="I85" i="5"/>
  <c r="G85" i="5"/>
  <c r="AA84" i="5" l="1"/>
  <c r="AB84" i="5" s="1"/>
  <c r="I84" i="5"/>
  <c r="I81" i="4" l="1"/>
  <c r="I80" i="4"/>
  <c r="I79" i="4"/>
  <c r="I78" i="4"/>
  <c r="AA83" i="5" l="1"/>
  <c r="AB83" i="5" s="1"/>
  <c r="AA82" i="5"/>
  <c r="AB82" i="5" s="1"/>
  <c r="I82" i="5"/>
  <c r="F82" i="5"/>
  <c r="AA81" i="5"/>
  <c r="AB81" i="5" s="1"/>
  <c r="I81" i="5"/>
  <c r="F81" i="5"/>
  <c r="I70" i="4" l="1"/>
  <c r="I75" i="4" l="1"/>
  <c r="F75" i="4"/>
  <c r="AA80" i="5" l="1"/>
  <c r="AB80" i="5" s="1"/>
  <c r="I80" i="5"/>
  <c r="AA79" i="5"/>
  <c r="AB79" i="5" s="1"/>
  <c r="I79" i="5"/>
  <c r="F79" i="5"/>
  <c r="AA78" i="5"/>
  <c r="AB78" i="5" s="1"/>
  <c r="I78" i="5"/>
  <c r="AA77" i="5"/>
  <c r="AB77" i="5" s="1"/>
  <c r="I77" i="5"/>
  <c r="AA76" i="5"/>
  <c r="AB76" i="5" s="1"/>
  <c r="I76" i="5"/>
  <c r="F76" i="5"/>
  <c r="AA75" i="5" l="1"/>
  <c r="AB75" i="5" s="1"/>
  <c r="I75" i="5"/>
  <c r="F75" i="5"/>
  <c r="I74" i="4"/>
  <c r="F74" i="4"/>
  <c r="AA67" i="5"/>
  <c r="AB67" i="5" s="1"/>
  <c r="AA68" i="5"/>
  <c r="AB68" i="5" s="1"/>
  <c r="AA69" i="5"/>
  <c r="AB69" i="5" s="1"/>
  <c r="AA70" i="5"/>
  <c r="AB70" i="5" s="1"/>
  <c r="AA71" i="5"/>
  <c r="AB71" i="5" s="1"/>
  <c r="AA72" i="5"/>
  <c r="AB72" i="5" s="1"/>
  <c r="AA73" i="5"/>
  <c r="AB73" i="5" s="1"/>
  <c r="AA74" i="5"/>
  <c r="AB74" i="5" s="1"/>
  <c r="I74" i="5"/>
  <c r="I73" i="5" l="1"/>
  <c r="I72" i="5" l="1"/>
  <c r="F72" i="5"/>
  <c r="I71" i="5"/>
  <c r="I70" i="5"/>
  <c r="I69" i="5"/>
  <c r="F69" i="5"/>
  <c r="F71" i="4" l="1"/>
  <c r="I71" i="4"/>
  <c r="I73" i="4"/>
  <c r="I68" i="5"/>
  <c r="I72" i="4"/>
  <c r="I67" i="5"/>
  <c r="AA66" i="5" l="1"/>
  <c r="AB66" i="5" s="1"/>
  <c r="I66" i="5"/>
  <c r="AA65" i="5"/>
  <c r="AB65" i="5" s="1"/>
  <c r="E50" i="2" l="1"/>
  <c r="AB31" i="2" l="1"/>
  <c r="I69" i="4" l="1"/>
  <c r="I68" i="4"/>
  <c r="I67" i="4"/>
  <c r="I66" i="4"/>
  <c r="I65" i="4"/>
  <c r="G69" i="4"/>
  <c r="G68" i="4"/>
  <c r="G67" i="4"/>
  <c r="G65" i="4"/>
  <c r="AA64" i="5"/>
  <c r="AB64" i="5" s="1"/>
  <c r="AA63" i="5"/>
  <c r="AB63" i="5" s="1"/>
  <c r="AA62" i="5"/>
  <c r="AB62" i="5" s="1"/>
  <c r="I64" i="5"/>
  <c r="I63" i="5"/>
  <c r="I62" i="5"/>
  <c r="F62" i="5"/>
  <c r="AA61" i="5"/>
  <c r="AB61" i="5" s="1"/>
  <c r="AA60" i="5"/>
  <c r="AB60" i="5" s="1"/>
  <c r="AA59" i="5"/>
  <c r="AB59" i="5" s="1"/>
  <c r="S35" i="5" l="1"/>
  <c r="I35" i="5"/>
  <c r="I34" i="5"/>
  <c r="I33" i="5"/>
  <c r="F33" i="5"/>
  <c r="I32" i="5"/>
  <c r="F32" i="5"/>
  <c r="I31" i="5"/>
  <c r="G31" i="5"/>
  <c r="I30" i="5"/>
  <c r="S28" i="5"/>
  <c r="I29" i="5"/>
  <c r="F29" i="5"/>
  <c r="I28" i="5"/>
  <c r="I27" i="5"/>
  <c r="G27" i="5"/>
  <c r="I26" i="5"/>
  <c r="I25" i="5"/>
  <c r="I24" i="5"/>
  <c r="AA58" i="5"/>
  <c r="AB58" i="5" s="1"/>
  <c r="AA57" i="5"/>
  <c r="AB57" i="5" s="1"/>
  <c r="AA56" i="5"/>
  <c r="AB56" i="5" s="1"/>
  <c r="AA55" i="5"/>
  <c r="AB55" i="5" s="1"/>
  <c r="AA54" i="5"/>
  <c r="AB54" i="5" s="1"/>
  <c r="AA53" i="5"/>
  <c r="AB53" i="5" s="1"/>
  <c r="AA52" i="5"/>
  <c r="AB52" i="5" s="1"/>
  <c r="AA51" i="5"/>
  <c r="AB51" i="5" s="1"/>
  <c r="AA50" i="5"/>
  <c r="AB50" i="5" s="1"/>
  <c r="AA49" i="5"/>
  <c r="AB49" i="5" s="1"/>
  <c r="AA48" i="5"/>
  <c r="AB48" i="5" s="1"/>
  <c r="AA47" i="5"/>
  <c r="AB47" i="5" s="1"/>
  <c r="AA46" i="5"/>
  <c r="AB46" i="5" s="1"/>
  <c r="AA45" i="5"/>
  <c r="AB45" i="5" s="1"/>
  <c r="AA44" i="5"/>
  <c r="AB44" i="5" s="1"/>
  <c r="AA43" i="5"/>
  <c r="AB43" i="5" s="1"/>
  <c r="AA42" i="5"/>
  <c r="AB42" i="5" s="1"/>
  <c r="AA41" i="5"/>
  <c r="AB41" i="5" s="1"/>
  <c r="AA40" i="5"/>
  <c r="AB40" i="5" s="1"/>
  <c r="AA39" i="5"/>
  <c r="AB39" i="5" s="1"/>
  <c r="AA38" i="5"/>
  <c r="AB38" i="5" s="1"/>
  <c r="AA37" i="5"/>
  <c r="AB37" i="5" s="1"/>
  <c r="AA36" i="5"/>
  <c r="AB36" i="5" s="1"/>
  <c r="AA35" i="5"/>
  <c r="AB35" i="5" s="1"/>
  <c r="AA34" i="5"/>
  <c r="AB34" i="5" s="1"/>
  <c r="AA33" i="5"/>
  <c r="AB33" i="5" s="1"/>
  <c r="AA32" i="5"/>
  <c r="AB32" i="5" s="1"/>
  <c r="AA31" i="5"/>
  <c r="AB31" i="5" s="1"/>
  <c r="AA30" i="5"/>
  <c r="AB30" i="5" s="1"/>
  <c r="AA29" i="5"/>
  <c r="AB29" i="5" s="1"/>
  <c r="AA28" i="5"/>
  <c r="AB28" i="5" s="1"/>
  <c r="AA27" i="5"/>
  <c r="AB27" i="5" s="1"/>
  <c r="AA26" i="5"/>
  <c r="AB26" i="5" s="1"/>
  <c r="AA25" i="5"/>
  <c r="AB25" i="5" s="1"/>
  <c r="AA24" i="5"/>
  <c r="AB24" i="5" s="1"/>
  <c r="AA23" i="5"/>
  <c r="AB23" i="5" s="1"/>
  <c r="I23" i="5"/>
  <c r="AA22" i="5"/>
  <c r="AB22" i="5" s="1"/>
  <c r="I22" i="5"/>
  <c r="F22" i="5"/>
  <c r="I21" i="5"/>
  <c r="AA21" i="5"/>
  <c r="AB21" i="5" s="1"/>
  <c r="AA19" i="5"/>
  <c r="AB19" i="5" s="1"/>
  <c r="AA20" i="5"/>
  <c r="I19" i="5"/>
  <c r="AA17" i="5" l="1"/>
  <c r="AB17" i="5" s="1"/>
  <c r="I17" i="5"/>
  <c r="F17" i="5"/>
  <c r="I10" i="5" l="1"/>
  <c r="P9" i="6" l="1"/>
  <c r="M9" i="6"/>
  <c r="L9" i="6"/>
  <c r="K9" i="6"/>
  <c r="J9" i="6"/>
  <c r="I9" i="6"/>
  <c r="H9" i="6"/>
  <c r="G9" i="6"/>
  <c r="F9" i="6"/>
  <c r="E9" i="6"/>
  <c r="D9" i="6"/>
  <c r="C9" i="6"/>
  <c r="B9" i="6"/>
  <c r="K8" i="6"/>
  <c r="J8" i="6"/>
  <c r="I8" i="6"/>
  <c r="H8" i="6"/>
  <c r="G8" i="6"/>
  <c r="F8" i="6"/>
  <c r="E8" i="6"/>
  <c r="D8" i="6"/>
  <c r="C8" i="6"/>
  <c r="B8" i="6"/>
  <c r="L7" i="6"/>
  <c r="L8" i="6" s="1"/>
  <c r="N6" i="6"/>
  <c r="N5" i="6"/>
  <c r="I61" i="5"/>
  <c r="I60" i="5"/>
  <c r="I59" i="5"/>
  <c r="I58" i="5"/>
  <c r="I57" i="5"/>
  <c r="I56" i="5"/>
  <c r="I55" i="5"/>
  <c r="I54" i="5"/>
  <c r="I53" i="5"/>
  <c r="I52" i="5"/>
  <c r="I51" i="5"/>
  <c r="I50" i="5"/>
  <c r="F50" i="5"/>
  <c r="I49" i="5"/>
  <c r="I48" i="5"/>
  <c r="I47" i="5"/>
  <c r="I46" i="5"/>
  <c r="I45" i="5"/>
  <c r="I44" i="5"/>
  <c r="F44" i="5"/>
  <c r="I43" i="5"/>
  <c r="I42" i="5"/>
  <c r="I41" i="5"/>
  <c r="I40" i="5"/>
  <c r="I39" i="5"/>
  <c r="F39" i="5"/>
  <c r="I38" i="5"/>
  <c r="I37" i="5"/>
  <c r="I36" i="5"/>
  <c r="F36" i="5"/>
  <c r="AB20" i="5"/>
  <c r="I20" i="5"/>
  <c r="AA18" i="5"/>
  <c r="AB18" i="5" s="1"/>
  <c r="I18" i="5"/>
  <c r="AA16" i="5"/>
  <c r="AB16" i="5" s="1"/>
  <c r="I16" i="5"/>
  <c r="AA15" i="5"/>
  <c r="AB15" i="5" s="1"/>
  <c r="I15" i="5"/>
  <c r="AA14" i="5"/>
  <c r="AB14" i="5" s="1"/>
  <c r="I14" i="5"/>
  <c r="AA13" i="5"/>
  <c r="AB13" i="5" s="1"/>
  <c r="I13" i="5"/>
  <c r="AA12" i="5"/>
  <c r="AB12" i="5" s="1"/>
  <c r="I12" i="5"/>
  <c r="AA11" i="5"/>
  <c r="AB11" i="5" s="1"/>
  <c r="I11" i="5"/>
  <c r="AA9" i="5"/>
  <c r="AB9" i="5" s="1"/>
  <c r="I9" i="5"/>
  <c r="F9" i="5"/>
  <c r="A10" i="5"/>
  <c r="A11" i="5" s="1"/>
  <c r="A12" i="5" s="1"/>
  <c r="I64" i="4"/>
  <c r="I63" i="4"/>
  <c r="I62" i="4"/>
  <c r="G62" i="4"/>
  <c r="I61" i="4"/>
  <c r="I59" i="4"/>
  <c r="I60" i="4"/>
  <c r="I58" i="4"/>
  <c r="I57" i="4"/>
  <c r="I56" i="4"/>
  <c r="I55" i="4"/>
  <c r="I54" i="4"/>
  <c r="I53" i="4"/>
  <c r="I52" i="4"/>
  <c r="I51" i="4"/>
  <c r="I50" i="4"/>
  <c r="I49" i="4"/>
  <c r="I48" i="4"/>
  <c r="I47" i="4"/>
  <c r="I46" i="4"/>
  <c r="I45" i="4"/>
  <c r="I44" i="4"/>
  <c r="I43" i="4"/>
  <c r="I42" i="4"/>
  <c r="I41" i="4"/>
  <c r="I40" i="4"/>
  <c r="I39" i="4"/>
  <c r="I38" i="4"/>
  <c r="G38" i="4"/>
  <c r="I37" i="4"/>
  <c r="I36" i="4"/>
  <c r="I35" i="4"/>
  <c r="I34" i="4"/>
  <c r="I33" i="4"/>
  <c r="I32" i="4"/>
  <c r="I31" i="4"/>
  <c r="I30" i="4"/>
  <c r="I29" i="4"/>
  <c r="I28" i="4"/>
  <c r="I27" i="4"/>
  <c r="I26" i="4"/>
  <c r="I25" i="4"/>
  <c r="I24" i="4"/>
  <c r="I23" i="4"/>
  <c r="I22" i="4"/>
  <c r="I20" i="4"/>
  <c r="I19" i="4"/>
  <c r="I18" i="4"/>
  <c r="I17" i="4"/>
  <c r="I16" i="4"/>
  <c r="I15" i="4"/>
  <c r="I14" i="4"/>
  <c r="I13" i="4"/>
  <c r="I12" i="4"/>
  <c r="I11" i="4"/>
  <c r="I21" i="4"/>
  <c r="Q9" i="3"/>
  <c r="G9" i="3"/>
  <c r="AP92" i="2"/>
  <c r="AP91" i="2"/>
  <c r="AL90" i="2"/>
  <c r="E90" i="2"/>
  <c r="AP89" i="2"/>
  <c r="AL89" i="2"/>
  <c r="E89" i="2"/>
  <c r="AL88" i="2"/>
  <c r="AG88" i="2"/>
  <c r="W88" i="2"/>
  <c r="E88" i="2"/>
  <c r="AL87" i="2"/>
  <c r="AG87" i="2"/>
  <c r="E87" i="2"/>
  <c r="AL86" i="2"/>
  <c r="AG86" i="2"/>
  <c r="R86" i="2"/>
  <c r="E86" i="2"/>
  <c r="AL85" i="2"/>
  <c r="R85" i="2"/>
  <c r="M85" i="2"/>
  <c r="H85" i="2"/>
  <c r="E85" i="2"/>
  <c r="AL84" i="2"/>
  <c r="AB84" i="2"/>
  <c r="R84" i="2"/>
  <c r="M84" i="2"/>
  <c r="H84" i="2"/>
  <c r="E84" i="2"/>
  <c r="AL83" i="2"/>
  <c r="E83" i="2"/>
  <c r="AL82" i="2"/>
  <c r="AG82" i="2"/>
  <c r="R82" i="2"/>
  <c r="M82" i="2"/>
  <c r="H82" i="2"/>
  <c r="E82" i="2"/>
  <c r="AL81" i="2"/>
  <c r="E81" i="2"/>
  <c r="AL80" i="2"/>
  <c r="AG80" i="2"/>
  <c r="W80" i="2"/>
  <c r="E80" i="2"/>
  <c r="AL79" i="2"/>
  <c r="E79" i="2"/>
  <c r="AL78" i="2"/>
  <c r="AG78" i="2"/>
  <c r="E78" i="2"/>
  <c r="AL77" i="2"/>
  <c r="R77" i="2"/>
  <c r="M77" i="2"/>
  <c r="H77" i="2"/>
  <c r="E77" i="2"/>
  <c r="AL76" i="2"/>
  <c r="E76" i="2"/>
  <c r="AL75" i="2"/>
  <c r="E75" i="2"/>
  <c r="AL74" i="2"/>
  <c r="E74" i="2"/>
  <c r="AL73" i="2"/>
  <c r="E73" i="2"/>
  <c r="AL72" i="2"/>
  <c r="E72" i="2"/>
  <c r="AL71" i="2"/>
  <c r="E71" i="2"/>
  <c r="AL70" i="2"/>
  <c r="AG70" i="2"/>
  <c r="R70" i="2"/>
  <c r="M70" i="2"/>
  <c r="H70" i="2"/>
  <c r="E70" i="2"/>
  <c r="AL69" i="2"/>
  <c r="R69" i="2"/>
  <c r="M69" i="2"/>
  <c r="H69" i="2"/>
  <c r="E69" i="2"/>
  <c r="AL68" i="2"/>
  <c r="AG68" i="2"/>
  <c r="R68" i="2"/>
  <c r="E68" i="2"/>
  <c r="AL67" i="2"/>
  <c r="W67" i="2"/>
  <c r="R67" i="2"/>
  <c r="M67" i="2"/>
  <c r="H67" i="2"/>
  <c r="E67" i="2"/>
  <c r="AP66" i="2"/>
  <c r="AL66" i="2"/>
  <c r="AG66" i="2"/>
  <c r="E66" i="2"/>
  <c r="AL65" i="2"/>
  <c r="E65" i="2"/>
  <c r="AL64" i="2"/>
  <c r="AG64" i="2"/>
  <c r="E64" i="2"/>
  <c r="AL63" i="2"/>
  <c r="AG63" i="2"/>
  <c r="E63" i="2"/>
  <c r="AL62" i="2"/>
  <c r="AG62" i="2"/>
  <c r="E62" i="2"/>
  <c r="AL61" i="2"/>
  <c r="E61" i="2"/>
  <c r="AL60" i="2"/>
  <c r="AG60" i="2"/>
  <c r="W60" i="2"/>
  <c r="R60" i="2"/>
  <c r="E60" i="2"/>
  <c r="AL59" i="2"/>
  <c r="E59" i="2"/>
  <c r="AL58" i="2"/>
  <c r="E58" i="2"/>
  <c r="AL57" i="2"/>
  <c r="AG57" i="2"/>
  <c r="E57" i="2"/>
  <c r="AL56" i="2"/>
  <c r="AB56" i="2"/>
  <c r="W56" i="2"/>
  <c r="E56" i="2"/>
  <c r="AL55" i="2"/>
  <c r="E55" i="2"/>
  <c r="AL54" i="2"/>
  <c r="E54" i="2"/>
  <c r="AL53" i="2"/>
  <c r="E53" i="2"/>
  <c r="AL52" i="2"/>
  <c r="E52" i="2"/>
  <c r="AL51" i="2"/>
  <c r="E51" i="2"/>
  <c r="AL50" i="2"/>
  <c r="AG50" i="2"/>
  <c r="W50" i="2"/>
  <c r="AL49" i="2"/>
  <c r="E49" i="2"/>
  <c r="AL48" i="2"/>
  <c r="E48" i="2"/>
  <c r="AL47" i="2"/>
  <c r="AG47" i="2"/>
  <c r="E47" i="2"/>
  <c r="AL46" i="2"/>
  <c r="E46" i="2"/>
  <c r="AL45" i="2"/>
  <c r="AG45" i="2"/>
  <c r="E45" i="2"/>
  <c r="AL44" i="2"/>
  <c r="E44" i="2"/>
  <c r="AL43" i="2"/>
  <c r="W43" i="2"/>
  <c r="E43" i="2"/>
  <c r="AL42" i="2"/>
  <c r="E42" i="2"/>
  <c r="AL41" i="2"/>
  <c r="E41" i="2"/>
  <c r="AL40" i="2"/>
  <c r="E40" i="2"/>
  <c r="AL39" i="2"/>
  <c r="E39" i="2"/>
  <c r="AL38" i="2"/>
  <c r="E38" i="2"/>
  <c r="AL37" i="2"/>
  <c r="AB37" i="2"/>
  <c r="E37" i="2"/>
  <c r="AL36" i="2"/>
  <c r="E36" i="2"/>
  <c r="AL35" i="2"/>
  <c r="E35" i="2"/>
  <c r="AL34" i="2"/>
  <c r="AB34" i="2"/>
  <c r="E34" i="2"/>
  <c r="AL33" i="2"/>
  <c r="E33" i="2"/>
  <c r="AL32" i="2"/>
  <c r="E32" i="2"/>
  <c r="AL31" i="2"/>
  <c r="W31" i="2"/>
  <c r="R31" i="2"/>
  <c r="E31" i="2"/>
  <c r="AL30" i="2"/>
  <c r="E30" i="2"/>
  <c r="AL29" i="2"/>
  <c r="H29" i="2"/>
  <c r="E29" i="2"/>
  <c r="AL28" i="2"/>
  <c r="AG28" i="2"/>
  <c r="E28" i="2"/>
  <c r="AL27" i="2"/>
  <c r="AG27" i="2"/>
  <c r="W27" i="2"/>
  <c r="R27" i="2"/>
  <c r="E27" i="2"/>
  <c r="AL26" i="2"/>
  <c r="E26" i="2"/>
  <c r="AL25" i="2"/>
  <c r="AG25" i="2"/>
  <c r="E25" i="2"/>
  <c r="AL24" i="2"/>
  <c r="E24" i="2"/>
  <c r="AL23" i="2"/>
  <c r="E23" i="2"/>
  <c r="AL22" i="2"/>
  <c r="AG22" i="2"/>
  <c r="E22" i="2"/>
  <c r="AL21" i="2"/>
  <c r="E21" i="2"/>
  <c r="AL20" i="2"/>
  <c r="E20" i="2"/>
  <c r="AL19" i="2"/>
  <c r="E19" i="2"/>
  <c r="AL18" i="2"/>
  <c r="AG18" i="2"/>
  <c r="E18" i="2"/>
  <c r="AL17" i="2"/>
  <c r="AG17" i="2"/>
  <c r="E17" i="2"/>
  <c r="AL16" i="2"/>
  <c r="AG16" i="2"/>
  <c r="AB16" i="2"/>
  <c r="R16" i="2"/>
  <c r="E16" i="2"/>
  <c r="AL15" i="2"/>
  <c r="AG15" i="2"/>
  <c r="W15" i="2"/>
  <c r="R15" i="2"/>
  <c r="E15" i="2"/>
  <c r="AL14" i="2"/>
  <c r="AG14" i="2"/>
  <c r="E14" i="2"/>
  <c r="AP13" i="2"/>
  <c r="AL13" i="2"/>
  <c r="AB13" i="2"/>
  <c r="E13" i="2"/>
  <c r="AP12" i="2"/>
  <c r="AL12" i="2"/>
  <c r="AB12" i="2"/>
  <c r="R12" i="2"/>
  <c r="E12" i="2"/>
  <c r="AL11" i="2"/>
  <c r="AB11" i="2"/>
  <c r="E11" i="2"/>
  <c r="A11" i="2"/>
  <c r="A12" i="2" s="1"/>
  <c r="A13" i="2" s="1"/>
  <c r="A14" i="2" s="1"/>
  <c r="A15" i="2" s="1"/>
  <c r="A16" i="2" s="1"/>
  <c r="A17" i="2" s="1"/>
  <c r="A18" i="2" s="1"/>
  <c r="A19" i="2" s="1"/>
  <c r="A20" i="2" s="1"/>
  <c r="A21" i="2" s="1"/>
  <c r="A22" i="2" s="1"/>
  <c r="A23" i="2" s="1"/>
  <c r="A24" i="2" s="1"/>
  <c r="A25" i="2" s="1"/>
  <c r="A26" i="2" s="1"/>
  <c r="A27"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L10" i="2"/>
  <c r="E10" i="2"/>
  <c r="N9" i="6" l="1"/>
  <c r="M7" i="6"/>
  <c r="N7" i="6" l="1"/>
  <c r="M8" i="6"/>
  <c r="N8" i="6" s="1"/>
  <c r="A12" i="4" l="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1" i="4" l="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70" i="4"/>
  <c r="A13" i="5"/>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90" i="5" l="1"/>
  <c r="A91" i="5" s="1"/>
  <c r="A92" i="5" s="1"/>
  <c r="A93" i="5" s="1"/>
  <c r="A94" i="5" s="1"/>
  <c r="A95" i="5" s="1"/>
  <c r="A89" i="5"/>
  <c r="A97" i="5" l="1"/>
  <c r="A98" i="5" s="1"/>
  <c r="A99" i="5" s="1"/>
  <c r="A100" i="5" s="1"/>
  <c r="A101" i="5" s="1"/>
  <c r="A102" i="5" s="1"/>
  <c r="A103" i="5" s="1"/>
  <c r="A104" i="5" s="1"/>
  <c r="A105" i="5" s="1"/>
  <c r="A106" i="5" s="1"/>
  <c r="A107" i="5" s="1"/>
  <c r="A108" i="5" s="1"/>
  <c r="A109" i="5" s="1"/>
  <c r="A9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R8" authorId="0" shapeId="0" xr:uid="{00000000-0006-0000-0100-000001000000}">
      <text>
        <r>
          <rPr>
            <b/>
            <sz val="9"/>
            <color indexed="81"/>
            <rFont val="Tahoma"/>
            <family val="2"/>
          </rPr>
          <t>Autor:</t>
        </r>
        <r>
          <rPr>
            <sz val="9"/>
            <color indexed="81"/>
            <rFont val="Tahoma"/>
            <family val="2"/>
          </rPr>
          <t xml:space="preserve">
C. Nombre de la calle + # (Int. ) + Col. Nombre de la colonia + CP + Municipio + Estado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9" authorId="0" shapeId="0" xr:uid="{00000000-0006-0000-0200-000001000000}">
      <text>
        <r>
          <rPr>
            <b/>
            <sz val="9"/>
            <color indexed="81"/>
            <rFont val="Tahoma"/>
            <family val="2"/>
          </rPr>
          <t>Autor:</t>
        </r>
        <r>
          <rPr>
            <sz val="9"/>
            <color indexed="81"/>
            <rFont val="Tahoma"/>
            <family val="2"/>
          </rPr>
          <t xml:space="preserve">
PV 2014-2015 = PAGADO
PV 2015-2016 = PAGADO</t>
        </r>
      </text>
    </comment>
    <comment ref="F69" authorId="0" shapeId="0" xr:uid="{00000000-0006-0000-0200-000002000000}">
      <text>
        <r>
          <rPr>
            <b/>
            <sz val="9"/>
            <color indexed="81"/>
            <rFont val="Tahoma"/>
            <family val="2"/>
          </rPr>
          <t>Autor:</t>
        </r>
        <r>
          <rPr>
            <sz val="9"/>
            <color indexed="81"/>
            <rFont val="Tahoma"/>
            <family val="2"/>
          </rPr>
          <t xml:space="preserve">
PV 2005-2006 = PAGADO
PV 2006-2007 = PAGADO
PV 2007-2008 = PAGADO
PV 2008-2009 = PAGADO
PV 2010-2011 = PAGADO
PV 2011-2012 = PAGADO
PV 2012-2013 = PAGADO
PV 2013-2014 = PAGADO
PV 2014- 2015 = PAGADO
PV 2015-2016 = PAGADO</t>
        </r>
      </text>
    </comment>
    <comment ref="F77" authorId="0" shapeId="0" xr:uid="{00000000-0006-0000-0200-000003000000}">
      <text>
        <r>
          <rPr>
            <b/>
            <sz val="9"/>
            <color indexed="81"/>
            <rFont val="Tahoma"/>
            <family val="2"/>
          </rPr>
          <t>Autor:</t>
        </r>
        <r>
          <rPr>
            <sz val="9"/>
            <color indexed="81"/>
            <rFont val="Tahoma"/>
            <family val="2"/>
          </rPr>
          <t xml:space="preserve">
PV 2015-2016 = PAGADO
</t>
        </r>
      </text>
    </comment>
    <comment ref="F82" authorId="0" shapeId="0" xr:uid="{00000000-0006-0000-0200-000004000000}">
      <text>
        <r>
          <rPr>
            <b/>
            <sz val="9"/>
            <color indexed="81"/>
            <rFont val="Tahoma"/>
            <family val="2"/>
          </rPr>
          <t>Autor:</t>
        </r>
        <r>
          <rPr>
            <sz val="9"/>
            <color indexed="81"/>
            <rFont val="Tahoma"/>
            <family val="2"/>
          </rPr>
          <t xml:space="preserve">
PV 2012-2013 = PAGADO
PV 2013-2014 = PAGADO
PV 2014-2015 = PAGADO
PV 2015-2016 = PAGADO
</t>
        </r>
      </text>
    </comment>
    <comment ref="F85" authorId="0" shapeId="0" xr:uid="{00000000-0006-0000-0200-000005000000}">
      <text>
        <r>
          <rPr>
            <b/>
            <sz val="9"/>
            <color indexed="81"/>
            <rFont val="Tahoma"/>
            <family val="2"/>
          </rPr>
          <t>Autor:</t>
        </r>
        <r>
          <rPr>
            <sz val="9"/>
            <color indexed="81"/>
            <rFont val="Tahoma"/>
            <family val="2"/>
          </rPr>
          <t xml:space="preserve">
PV 2009-2010 = PAGADO
PV 2010-2011 = PAGADO
PV 2011-2012 = PAGADO
PV 2012-2013 = PAGADO
PV 2013-2014 = PAGADO
PV 2014-2015 = PAGADO
PV 2015-2016 = PAGADO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N8" authorId="0" shapeId="0" xr:uid="{00000000-0006-0000-0300-000001000000}">
      <text>
        <r>
          <rPr>
            <b/>
            <sz val="9"/>
            <color indexed="81"/>
            <rFont val="Tahoma"/>
            <family val="2"/>
          </rPr>
          <t>Autor:</t>
        </r>
        <r>
          <rPr>
            <sz val="9"/>
            <color indexed="81"/>
            <rFont val="Tahoma"/>
            <family val="2"/>
          </rPr>
          <t xml:space="preserve">
Soltero o Casado
</t>
        </r>
      </text>
    </comment>
    <comment ref="P8" authorId="0" shapeId="0" xr:uid="{00000000-0006-0000-0300-000002000000}">
      <text>
        <r>
          <rPr>
            <b/>
            <sz val="9"/>
            <color indexed="81"/>
            <rFont val="Tahoma"/>
            <family val="2"/>
          </rPr>
          <t>Autor:</t>
        </r>
        <r>
          <rPr>
            <sz val="9"/>
            <color indexed="81"/>
            <rFont val="Tahoma"/>
            <family val="2"/>
          </rPr>
          <t xml:space="preserve">
Cuenta bancararia nomina HSBC
en caso de no tener __
</t>
        </r>
      </text>
    </comment>
    <comment ref="S8" authorId="0" shapeId="0" xr:uid="{00000000-0006-0000-0300-000003000000}">
      <text>
        <r>
          <rPr>
            <b/>
            <sz val="9"/>
            <color indexed="81"/>
            <rFont val="Tahoma"/>
            <family val="2"/>
          </rPr>
          <t>Autor:</t>
        </r>
        <r>
          <rPr>
            <sz val="9"/>
            <color indexed="81"/>
            <rFont val="Tahoma"/>
            <family val="2"/>
          </rPr>
          <t xml:space="preserve">
Fecha de vencimiento de contrato para reenovacion
*Se marca automaticamente en amarillo los contratos a renovarse en el mes en curso</t>
        </r>
      </text>
    </comment>
    <comment ref="T8" authorId="0" shapeId="0" xr:uid="{00000000-0006-0000-0300-000004000000}">
      <text>
        <r>
          <rPr>
            <b/>
            <sz val="9"/>
            <color indexed="81"/>
            <rFont val="Tahoma"/>
            <family val="2"/>
          </rPr>
          <t>Autor:</t>
        </r>
        <r>
          <rPr>
            <sz val="9"/>
            <color indexed="81"/>
            <rFont val="Tahoma"/>
            <family val="2"/>
          </rPr>
          <t xml:space="preserve">
C. Nombre de la calle + # (Int. ) + Col. Nombre de la colonia + CP + Municipio + Estado
</t>
        </r>
      </text>
    </comment>
    <comment ref="U8" authorId="0" shapeId="0" xr:uid="{00000000-0006-0000-0300-000005000000}">
      <text>
        <r>
          <rPr>
            <b/>
            <sz val="9"/>
            <color indexed="81"/>
            <rFont val="Tahoma"/>
            <family val="2"/>
          </rPr>
          <t>Autor:</t>
        </r>
        <r>
          <rPr>
            <sz val="9"/>
            <color indexed="81"/>
            <rFont val="Tahoma"/>
            <family val="2"/>
          </rPr>
          <t xml:space="preserve">
En caso de no tener __</t>
        </r>
      </text>
    </comment>
    <comment ref="V8" authorId="0" shapeId="0" xr:uid="{00000000-0006-0000-0300-000006000000}">
      <text>
        <r>
          <rPr>
            <b/>
            <sz val="9"/>
            <color indexed="81"/>
            <rFont val="Tahoma"/>
            <family val="2"/>
          </rPr>
          <t>Autor:</t>
        </r>
        <r>
          <rPr>
            <sz val="9"/>
            <color indexed="81"/>
            <rFont val="Tahoma"/>
            <family val="2"/>
          </rPr>
          <t xml:space="preserve">
Sin espacios
En caso de no tener __</t>
        </r>
      </text>
    </comment>
    <comment ref="W8" authorId="0" shapeId="0" xr:uid="{00000000-0006-0000-0300-000007000000}">
      <text>
        <r>
          <rPr>
            <b/>
            <sz val="9"/>
            <color indexed="81"/>
            <rFont val="Tahoma"/>
            <family val="2"/>
          </rPr>
          <t>Autor:</t>
        </r>
        <r>
          <rPr>
            <sz val="9"/>
            <color indexed="81"/>
            <rFont val="Tahoma"/>
            <family val="2"/>
          </rPr>
          <t xml:space="preserve">
Nombre de contacto + Parentesco
En caso de no tener __
</t>
        </r>
      </text>
    </comment>
    <comment ref="X8" authorId="0" shapeId="0" xr:uid="{00000000-0006-0000-0300-000008000000}">
      <text>
        <r>
          <rPr>
            <b/>
            <sz val="9"/>
            <color indexed="81"/>
            <rFont val="Tahoma"/>
            <family val="2"/>
          </rPr>
          <t>Autor:</t>
        </r>
        <r>
          <rPr>
            <sz val="9"/>
            <color indexed="81"/>
            <rFont val="Tahoma"/>
            <family val="2"/>
          </rPr>
          <t xml:space="preserve">
Sin espacios
En caso de no tener __</t>
        </r>
      </text>
    </comment>
    <comment ref="AD11" authorId="0" shapeId="0" xr:uid="{00000000-0006-0000-0300-000009000000}">
      <text>
        <r>
          <rPr>
            <b/>
            <sz val="9"/>
            <color indexed="81"/>
            <rFont val="Tahoma"/>
            <family val="2"/>
          </rPr>
          <t>Autor:</t>
        </r>
        <r>
          <rPr>
            <sz val="9"/>
            <color indexed="81"/>
            <rFont val="Tahoma"/>
            <family val="2"/>
          </rPr>
          <t xml:space="preserve">
NO SE DIO DE ALTA NUNCA</t>
        </r>
      </text>
    </comment>
    <comment ref="AD13" authorId="0" shapeId="0" xr:uid="{00000000-0006-0000-0300-00000A000000}">
      <text>
        <r>
          <rPr>
            <b/>
            <sz val="9"/>
            <color indexed="81"/>
            <rFont val="Tahoma"/>
            <family val="2"/>
          </rPr>
          <t>Autor:</t>
        </r>
        <r>
          <rPr>
            <sz val="9"/>
            <color indexed="81"/>
            <rFont val="Tahoma"/>
            <family val="2"/>
          </rPr>
          <t xml:space="preserve">
NO SE DIO DE ALTA NUNCA</t>
        </r>
      </text>
    </comment>
    <comment ref="AD14" authorId="0" shapeId="0" xr:uid="{00000000-0006-0000-0300-00000B000000}">
      <text>
        <r>
          <rPr>
            <b/>
            <sz val="9"/>
            <color indexed="81"/>
            <rFont val="Tahoma"/>
            <family val="2"/>
          </rPr>
          <t>Autor:</t>
        </r>
        <r>
          <rPr>
            <sz val="9"/>
            <color indexed="81"/>
            <rFont val="Tahoma"/>
            <family val="2"/>
          </rPr>
          <t xml:space="preserve">
NO SE DIO DE ALTA NUNCA</t>
        </r>
      </text>
    </comment>
    <comment ref="AD16" authorId="0" shapeId="0" xr:uid="{00000000-0006-0000-0300-00000C000000}">
      <text>
        <r>
          <rPr>
            <b/>
            <sz val="9"/>
            <color indexed="81"/>
            <rFont val="Tahoma"/>
            <family val="2"/>
          </rPr>
          <t>Autor:</t>
        </r>
        <r>
          <rPr>
            <sz val="9"/>
            <color indexed="81"/>
            <rFont val="Tahoma"/>
            <family val="2"/>
          </rPr>
          <t xml:space="preserve">
NO SE DIO DE ALTA NUNCA</t>
        </r>
      </text>
    </comment>
    <comment ref="AD20" authorId="0" shapeId="0" xr:uid="{00000000-0006-0000-0300-00000D000000}">
      <text>
        <r>
          <rPr>
            <b/>
            <sz val="9"/>
            <color indexed="81"/>
            <rFont val="Tahoma"/>
            <family val="2"/>
          </rPr>
          <t>Autor:</t>
        </r>
        <r>
          <rPr>
            <sz val="9"/>
            <color indexed="81"/>
            <rFont val="Tahoma"/>
            <family val="2"/>
          </rPr>
          <t xml:space="preserve">
NO SE DIO DE ALTA NUNCA</t>
        </r>
      </text>
    </comment>
    <comment ref="F39" authorId="0" shapeId="0" xr:uid="{00000000-0006-0000-0300-00000E000000}">
      <text>
        <r>
          <rPr>
            <b/>
            <sz val="9"/>
            <color indexed="81"/>
            <rFont val="Tahoma"/>
            <family val="2"/>
          </rPr>
          <t>Autor:</t>
        </r>
        <r>
          <rPr>
            <sz val="9"/>
            <color indexed="81"/>
            <rFont val="Tahoma"/>
            <family val="2"/>
          </rPr>
          <t xml:space="preserve">
Sueldo inicial: $16,000 
Modificación de sueldo 
11/09/2018</t>
        </r>
      </text>
    </comment>
    <comment ref="Z106" authorId="0" shapeId="0" xr:uid="{00000000-0006-0000-0300-00000F000000}">
      <text>
        <r>
          <rPr>
            <b/>
            <sz val="9"/>
            <color indexed="81"/>
            <rFont val="Tahoma"/>
            <family val="2"/>
          </rPr>
          <t>Autor:</t>
        </r>
        <r>
          <rPr>
            <sz val="9"/>
            <color indexed="81"/>
            <rFont val="Tahoma"/>
            <family val="2"/>
          </rPr>
          <t xml:space="preserve">
REINGRESO</t>
        </r>
      </text>
    </comment>
    <comment ref="Z108" authorId="0" shapeId="0" xr:uid="{00000000-0006-0000-0300-000010000000}">
      <text>
        <r>
          <rPr>
            <b/>
            <sz val="9"/>
            <color indexed="81"/>
            <rFont val="Tahoma"/>
            <family val="2"/>
          </rPr>
          <t>Autor:</t>
        </r>
        <r>
          <rPr>
            <sz val="9"/>
            <color indexed="81"/>
            <rFont val="Tahoma"/>
            <family val="2"/>
          </rPr>
          <t xml:space="preserve">
REINGRESO</t>
        </r>
      </text>
    </comment>
    <comment ref="Z113" authorId="0" shapeId="0" xr:uid="{00000000-0006-0000-0300-000011000000}">
      <text>
        <r>
          <rPr>
            <b/>
            <sz val="9"/>
            <color indexed="81"/>
            <rFont val="Tahoma"/>
            <family val="2"/>
          </rPr>
          <t>Autor:</t>
        </r>
        <r>
          <rPr>
            <sz val="9"/>
            <color indexed="81"/>
            <rFont val="Tahoma"/>
            <family val="2"/>
          </rPr>
          <t xml:space="preserve">
REINGRESO</t>
        </r>
      </text>
    </comment>
    <comment ref="Z114" authorId="0" shapeId="0" xr:uid="{00000000-0006-0000-0300-000012000000}">
      <text>
        <r>
          <rPr>
            <b/>
            <sz val="9"/>
            <color indexed="81"/>
            <rFont val="Tahoma"/>
            <family val="2"/>
          </rPr>
          <t>Autor:</t>
        </r>
        <r>
          <rPr>
            <sz val="9"/>
            <color indexed="81"/>
            <rFont val="Tahoma"/>
            <family val="2"/>
          </rPr>
          <t xml:space="preserve">
REINGRESO</t>
        </r>
      </text>
    </comment>
    <comment ref="Z119" authorId="0" shapeId="0" xr:uid="{00000000-0006-0000-0300-000013000000}">
      <text>
        <r>
          <rPr>
            <b/>
            <sz val="9"/>
            <color indexed="81"/>
            <rFont val="Tahoma"/>
            <family val="2"/>
          </rPr>
          <t>Autor:</t>
        </r>
        <r>
          <rPr>
            <sz val="9"/>
            <color indexed="81"/>
            <rFont val="Tahoma"/>
            <family val="2"/>
          </rPr>
          <t xml:space="preserve">
REINGRESO</t>
        </r>
      </text>
    </comment>
    <comment ref="Z123" authorId="0" shapeId="0" xr:uid="{A37785F9-AE92-4DEA-A506-0B8ED548593E}">
      <text>
        <r>
          <rPr>
            <b/>
            <sz val="9"/>
            <color indexed="81"/>
            <rFont val="Tahoma"/>
            <family val="2"/>
          </rPr>
          <t>Autor:</t>
        </r>
        <r>
          <rPr>
            <sz val="9"/>
            <color indexed="81"/>
            <rFont val="Tahoma"/>
            <family val="2"/>
          </rPr>
          <t xml:space="preserve">
REINGRESO</t>
        </r>
      </text>
    </comment>
    <comment ref="Z126" authorId="0" shapeId="0" xr:uid="{A2615E82-AB9C-42A4-ADDB-C12FD5404727}">
      <text>
        <r>
          <rPr>
            <b/>
            <sz val="9"/>
            <color indexed="81"/>
            <rFont val="Tahoma"/>
            <family val="2"/>
          </rPr>
          <t>Autor:</t>
        </r>
        <r>
          <rPr>
            <sz val="9"/>
            <color indexed="81"/>
            <rFont val="Tahoma"/>
            <family val="2"/>
          </rPr>
          <t xml:space="preserve">
REINGRESO</t>
        </r>
      </text>
    </comment>
    <comment ref="Z143" authorId="0" shapeId="0" xr:uid="{A6FB20AA-B6E7-4450-AD2B-8B0EAF91018A}">
      <text>
        <r>
          <rPr>
            <b/>
            <sz val="9"/>
            <color indexed="81"/>
            <rFont val="Tahoma"/>
            <family val="2"/>
          </rPr>
          <t>Autor:</t>
        </r>
        <r>
          <rPr>
            <sz val="9"/>
            <color indexed="81"/>
            <rFont val="Tahoma"/>
            <family val="2"/>
          </rPr>
          <t xml:space="preserve">
Se intentó hacer movimiento de ingreso el 04-11-21, pero se rechazó por 048 NSS ya está vigente con el registro patronal
INGRESO EN EXPEDIENTE 03-11-21</t>
        </r>
      </text>
    </comment>
  </commentList>
</comments>
</file>

<file path=xl/sharedStrings.xml><?xml version="1.0" encoding="utf-8"?>
<sst xmlns="http://schemas.openxmlformats.org/spreadsheetml/2006/main" count="5866" uniqueCount="1771">
  <si>
    <t>CONTROL DE VACACIONES</t>
  </si>
  <si>
    <t>NOMEN</t>
  </si>
  <si>
    <t>NOMENCLATURA</t>
  </si>
  <si>
    <t xml:space="preserve">1 AÑO </t>
  </si>
  <si>
    <t>6 DÍAS</t>
  </si>
  <si>
    <t>4 AÑOS</t>
  </si>
  <si>
    <t>12 DÍAS</t>
  </si>
  <si>
    <t>15 A 19 AÑOS</t>
  </si>
  <si>
    <t>18 DÍAS</t>
  </si>
  <si>
    <t>2 AÑOS</t>
  </si>
  <si>
    <t>8 DÍAS</t>
  </si>
  <si>
    <t>5 A 9 AÑOS</t>
  </si>
  <si>
    <t>14 DÍAS</t>
  </si>
  <si>
    <t>20 A 25 AÑOS</t>
  </si>
  <si>
    <t>20 DÍAS</t>
  </si>
  <si>
    <t>3 AÑOS</t>
  </si>
  <si>
    <t>10 DÍAS</t>
  </si>
  <si>
    <t>10 A 14 AÑOS</t>
  </si>
  <si>
    <t>16 DÍAS</t>
  </si>
  <si>
    <t>PERIODO 2016 - 2017</t>
  </si>
  <si>
    <t>PERIODO 2017 - 2018</t>
  </si>
  <si>
    <t>PERIODO 2018 - 2019</t>
  </si>
  <si>
    <t>PERIODO 2019 - 2020</t>
  </si>
  <si>
    <t>PERIODO 2020 - 2021</t>
  </si>
  <si>
    <t>PERIODO 2021 - 2022</t>
  </si>
  <si>
    <t>PERIODO 2022-2023</t>
  </si>
  <si>
    <t>NO.</t>
  </si>
  <si>
    <t>DEPARTAMENTO</t>
  </si>
  <si>
    <t>NOMBRE</t>
  </si>
  <si>
    <t>INGRESO</t>
  </si>
  <si>
    <t>ANTIGÜEDAD</t>
  </si>
  <si>
    <t>DIAS CORRESP</t>
  </si>
  <si>
    <t>DIAS DISFRUTADOS</t>
  </si>
  <si>
    <t>DIAS PENDIENTES DEL PERIODO</t>
  </si>
  <si>
    <t>DESGLOSE</t>
  </si>
  <si>
    <t>PRIMA VACACIONAL</t>
  </si>
  <si>
    <t>RENOVACION</t>
  </si>
  <si>
    <t>DÍAS DE PRIMA PENDIENTE</t>
  </si>
  <si>
    <t>ADMINISTRACION</t>
  </si>
  <si>
    <t>ABEL ALEJANDRO CARRANZA SANCHEZ</t>
  </si>
  <si>
    <t>__</t>
  </si>
  <si>
    <t>___</t>
  </si>
  <si>
    <t>6 DIAS DEL 09 AL 14 DE NOV 2020</t>
  </si>
  <si>
    <t>PAGADA</t>
  </si>
  <si>
    <t>1 DIA 02/04/2021</t>
  </si>
  <si>
    <t>ALEJANDRO VELAZQUEZ LUNA</t>
  </si>
  <si>
    <t>6 DÍAS DEL 24 AL 31 DE DICIEMBRE 2021</t>
  </si>
  <si>
    <t>PENDIENTE</t>
  </si>
  <si>
    <t xml:space="preserve">1 DÍA 21/01/2022,     2 DÍAS DE SEMANA SANTA 14 Y 15 DE ABRIL </t>
  </si>
  <si>
    <t>6+1</t>
  </si>
  <si>
    <t>ANAHI RAMIREZ HERNANDEZ</t>
  </si>
  <si>
    <t>3 DIAS 23,24 Y 26/12/2019. 3 DIAS,  20 ,21 ,23/03/2020</t>
  </si>
  <si>
    <t>4 DIAS DEL 24 AL 27 DE MAR 2020 - 4 DIAS - DEL 21 AL 24 DE DIC 2020</t>
  </si>
  <si>
    <t xml:space="preserve">1 DIA 02/04/2021 - 1 DIA 23/04/2021 - 6 DIAS DEL 24 AL 31 DIC 2021 - 2 DÍAS DEL 14 AL 15 DE ABRIL </t>
  </si>
  <si>
    <t>ARTURO HERNANDEZ MORENO</t>
  </si>
  <si>
    <t>1 DIA 02/04/2021  -  2 DÍAS DEL 24 DE DIC AL 27 DE DIC DEL 2021  -  1 DÍA 31/12/2021</t>
  </si>
  <si>
    <t>EDUARDO ORTEGA ALCOLEA</t>
  </si>
  <si>
    <t>1 DIA 02/04/2021 - 2 DIAS DEL 24 AL 25 DE JUN 2021 - 3 DIAS DEL 24 AL 28 DE DIC 2021</t>
  </si>
  <si>
    <t>3 DIAS DEL 29 AL 31 DIC 2021 - 2 DÍAS DEL 14 AL 15 DE ABRIL 2022</t>
  </si>
  <si>
    <t>6+3</t>
  </si>
  <si>
    <t>ERICK ADRIAN PINEDA CARRILLO</t>
  </si>
  <si>
    <t>6 DIAS DEL 23 AL 31 DE DIC 2019</t>
  </si>
  <si>
    <t>PAGADO</t>
  </si>
  <si>
    <t>1 DIA 14/05/2021   2 DIAS - 16 Y 17 DE DIC 21   5 DIAS - 24 AL 30 DIC 21</t>
  </si>
  <si>
    <t>1 DIA - 31/12/21</t>
  </si>
  <si>
    <t>8+1</t>
  </si>
  <si>
    <t>FRANCELIA ATANACIO RIOS</t>
  </si>
  <si>
    <t>6 DIAS 23 AL 31 DE DIC 2019</t>
  </si>
  <si>
    <t>5 DIAS 24 AL 31 DE DIC - 1 DIA 02/04/2021 - 2 DIAS 12 AL 13 DE ABRIL 2021</t>
  </si>
  <si>
    <t>1 DIA 14/04/2021 - 6 DIAS DEL 24 AL 31 DE DIC 2021</t>
  </si>
  <si>
    <t>ITZA NICOLE BARRIOS SANCHEZ</t>
  </si>
  <si>
    <t>JESUS GERARDO MARTINEZ CABRERA</t>
  </si>
  <si>
    <t>2 DÍAS DEL 24 DE DIC AL 27 DE DIC DEL 2021  -  1 DÍA 31/12/2021</t>
  </si>
  <si>
    <t>JOSE ALFREDO MEDELLIN CASTILLO</t>
  </si>
  <si>
    <t>1 DIA 02/04/2021 5 DÍAS 24 AL 30 DE DICIEMBRE DE 2021</t>
  </si>
  <si>
    <t>1 DÍA 31/12/2021</t>
  </si>
  <si>
    <t>JOSUE RAMIREZ OLVERA</t>
  </si>
  <si>
    <t xml:space="preserve">2 DIAS DEL 14 AL 15 DE ABRIL </t>
  </si>
  <si>
    <t>JUAN DANIEL MALDONADO MORENO</t>
  </si>
  <si>
    <t>JUAN FRANCISCO RAMIREZ NUÑEZ</t>
  </si>
  <si>
    <t>JUAN JESUS PINEDA HERNANDEZ</t>
  </si>
  <si>
    <t>MARIA DEL SOL ELOISA BARRERA RAIGOSA</t>
  </si>
  <si>
    <t>1 DIA 02/04/2021    5 DÍAS DEL 24 AL 30 DE DIC 2021</t>
  </si>
  <si>
    <t>MARISELA PEREZ GUERRERO</t>
  </si>
  <si>
    <t>2 DÍAS DEL 14 AL 15 DE ABRIL 2022</t>
  </si>
  <si>
    <t>MARISOL MONTENEGRO LOPEZ</t>
  </si>
  <si>
    <t>MARTIN RODRIGUEZ ESCOBAR</t>
  </si>
  <si>
    <t>6 DIAS- 23,24,26,27,30,31 DICIEMBRE 2019</t>
  </si>
  <si>
    <t>6 DIAS DEL 24 AL 31 DE DICIEMBRE DE 2020 - 1 DIA - 04 DE ABRIL DE 2021 - 1 DIA 16 /04/2021</t>
  </si>
  <si>
    <t>4 DIAS DEL 26 AL 30 DE AGO 2021 - 6 DIAS DEL 24 AL 31 DIC 2021</t>
  </si>
  <si>
    <t>MITZI DEL CARMEN SEPTIMO ESQUIVEL</t>
  </si>
  <si>
    <t>MAURICIO ROJANO MATA</t>
  </si>
  <si>
    <t>PAGADAS EN EFECTIVO</t>
  </si>
  <si>
    <t>PAGADA EN EFECTIVO</t>
  </si>
  <si>
    <t>8 DIAS PAGADOS EN EFECTIVO - 6 DIAS A CUENTA DE PRESTAMO DE COCHE JUNTO CON PRIMA VACACIONAL 2018 - 2019</t>
  </si>
  <si>
    <t>A CUENTA DE COCHE</t>
  </si>
  <si>
    <t>14 DIAS A CUENTA DE PRESTAMO DE COCHE JUNTO CON PRIMA VACACIONAL 2019 - 2020</t>
  </si>
  <si>
    <t>6 DIAS DEL 22 AL 27 DE FEB 2021</t>
  </si>
  <si>
    <t>RAUL SANCHEZ APAES</t>
  </si>
  <si>
    <t>6 DIAS DEL 24 AL 31 DIC 2021</t>
  </si>
  <si>
    <t>ROBERTO GARCIA MAGDALENO</t>
  </si>
  <si>
    <t xml:space="preserve">1 DIA - 30/5/19, 1 DIA - 26/08/19 - 4DIAS 23, 24,26,27 DE DICIEMBRE 2019
</t>
  </si>
  <si>
    <t>3 DIAS 28,30,31 DIC/2019 - 2 DIAS, 2 Y 3 DE ENERO 2020 - 1 DIA 02/04/2021 - 2 DIAS 24 AL 27 DIC 2021</t>
  </si>
  <si>
    <t>SEBASTIAN CODINA GALLARDO</t>
  </si>
  <si>
    <t>6 DIAS - 24 AL 31 DIC 2021</t>
  </si>
  <si>
    <t>YADIRA JIMENEZ CERVANTES</t>
  </si>
  <si>
    <t>2 DIAS DEL 09 AL 10 DE AGO 2021 - 4 DIAS DEL 24 AL 29 DE DIC 2021</t>
  </si>
  <si>
    <t>2 DIAS DEL 30 AL 31 DE DIC 2021</t>
  </si>
  <si>
    <t>6+2</t>
  </si>
  <si>
    <t>COMERCIALIZACION</t>
  </si>
  <si>
    <t>ALMA YETZEL PEÑA ALVAREZ</t>
  </si>
  <si>
    <t>2 DÍAS DEL 14 AL 15 DE 2022</t>
  </si>
  <si>
    <t>CLAUDIA IVETTE GUTIERREZ MEXICANO</t>
  </si>
  <si>
    <t>DIEGO DOMINGUEZ ZACAPALA</t>
  </si>
  <si>
    <t>FERNANDO BENJAMIN CUACUAS RAMIREZ</t>
  </si>
  <si>
    <t>IVETH MARTINEZ VARGAS</t>
  </si>
  <si>
    <t>LIU YESENIA VELAZQUEZ RICARDEZ</t>
  </si>
  <si>
    <t>1 DIA - 02/04/2021   5 DIAS DEL 02 AL 06 DE NOV 21</t>
  </si>
  <si>
    <t>MARISOL GUERRERO ZEA</t>
  </si>
  <si>
    <t>6 DIAS - DEL 24/12/18, 26/12/18 AL 31/12/18</t>
  </si>
  <si>
    <t>6 DIAS- 23,24,26,27,30,31 DICIEMBRE 2019 - 2 DIAS DEL 04 AL 06 ENE 2020</t>
  </si>
  <si>
    <t>7 DIAS DEL 24/12/20 AL 02/01/21 - 1 DIA 02/04/2021</t>
  </si>
  <si>
    <t>OMAR JAIR CUELLAR LOZADA</t>
  </si>
  <si>
    <t>PAOLA NIEVES VALDELAMAR</t>
  </si>
  <si>
    <t xml:space="preserve">RICARDO ALAN GONZALEZ MONTES DE OCA </t>
  </si>
  <si>
    <t>4 DIAS . 23 AL 27 /DIC/2019 - 2 DIAS 24 AL 26 DE DIC 2020</t>
  </si>
  <si>
    <t>CONTROLLER</t>
  </si>
  <si>
    <t>LEONARDO DANIEL VALERO GONZALEZ</t>
  </si>
  <si>
    <t>MARIO ISLAS LIRA</t>
  </si>
  <si>
    <t>6 DIAS -13 AL 18 DE MAYO 2019</t>
  </si>
  <si>
    <t>6 DIAS - 09 AL 14 DE NOV    2 DIAS - 17 AL 18 DE AGOSTO 2021</t>
  </si>
  <si>
    <t>5 DIAS - 19 AL 24 DE AGOSTO 2021</t>
  </si>
  <si>
    <t>DESARROLLO Y CONSTRUCCION</t>
  </si>
  <si>
    <t>ALBERTO RANGEL RUIZ</t>
  </si>
  <si>
    <t>EDMUNDO SANCHEZ CABRERA</t>
  </si>
  <si>
    <t>1 DIA - 02/04/2021</t>
  </si>
  <si>
    <t>GERARDO UGALDE FEREGRINO</t>
  </si>
  <si>
    <t>JONATHAN LARA CADENA</t>
  </si>
  <si>
    <t>JORGE ALBERTO HUERTA HERNANDEZ</t>
  </si>
  <si>
    <t>8 DIAS 23, 24,26,27,28, 30 DIC/2019 , 2 Y 3 ENERO/2020</t>
  </si>
  <si>
    <t>1 DIA - 02/04/2021  -  2 DÍAS 04 Y 05 DE FEBRERO DEL 2022</t>
  </si>
  <si>
    <t>JORGE VAZQUEZ PEREZ</t>
  </si>
  <si>
    <t xml:space="preserve">PAGADAS  </t>
  </si>
  <si>
    <t>PAGADAS</t>
  </si>
  <si>
    <t>JOSE GARCIA GARCIA</t>
  </si>
  <si>
    <t>JOSE GUADALUPE PACHECO SALAZAR</t>
  </si>
  <si>
    <t>1 DIA - 02/04/2021    5 DIAS - DEL 16 AL 20 AGO 21</t>
  </si>
  <si>
    <t>1 DIA - 21/08/21 7 DIAS DEL 03 AL 10 SEP 21</t>
  </si>
  <si>
    <t>JOSE PABLO HERNANDEZ SILVA</t>
  </si>
  <si>
    <t>LUIS MARIO RODRIGUEZ VEGA</t>
  </si>
  <si>
    <t>ROSA KARINA RAMIREZ PATLAN</t>
  </si>
  <si>
    <t>1 DIA - 02/04/2021   -   5 DÍAS DEL 24 DE DIC AL 30 DE DIC DEL 2021</t>
  </si>
  <si>
    <t>SAMUEL MARTINEZ HERNANDEZ</t>
  </si>
  <si>
    <t>2 DÍAS DEL 24 DE DIC AL 27 DE DIC DEL 2021  -  1 DÍA 31/12/2021 - 2 DÍAS DEL 14 AL 15 DE ABRIL 2022</t>
  </si>
  <si>
    <t>NUEVOS NEGOCIOS Y R T</t>
  </si>
  <si>
    <t>ROSA LAURA SOLIS BANDA</t>
  </si>
  <si>
    <t>VICTOR MANUEL VELAZQUEZ MARTINEZ</t>
  </si>
  <si>
    <t>PROYECTOS</t>
  </si>
  <si>
    <t>ANA LUCIA MONTIEL JUAREZ</t>
  </si>
  <si>
    <t>1 DIA - 12/03/21   2 DIAS - 01 AL 02 DE ABR 2021 3 DIAS - 27 AL 29 MAYO</t>
  </si>
  <si>
    <t>6 DIAS - DEL 31 MAY 21 AL 05 JUN 21    2 DIAS - DEL 10 AL 11 AGO 21</t>
  </si>
  <si>
    <t>4 DIAS - DEL 12 AL 16 AGO 21</t>
  </si>
  <si>
    <t>KARLA DANIELA RAMIREZ CRUZ</t>
  </si>
  <si>
    <t>6 DIAS DEL 24 AL 31 DE DIC 2021</t>
  </si>
  <si>
    <t>2 DÍAS DEL 14 AL 15 DE ABRIL DE 2022</t>
  </si>
  <si>
    <t>LISSET GUADALUPE ELIZALDE ALQUISIRA</t>
  </si>
  <si>
    <t>3 DIAS - 30 DE DIC 2020 AL 02 ENE 2021 - 3 DIAS DEL 24 AL 28 DE DIC 2021</t>
  </si>
  <si>
    <t>3 DIAS DEL 29 AL 31 DIC 2021</t>
  </si>
  <si>
    <t>RECURSOS HUMANOS</t>
  </si>
  <si>
    <t>FERNANDO SINAHI SALAZAR VALDEZ</t>
  </si>
  <si>
    <t>1 DÍA 29/12/2021</t>
  </si>
  <si>
    <t>JOSE UZZIEL JIMENEZ HERNANDEZ</t>
  </si>
  <si>
    <t>RENTAS</t>
  </si>
  <si>
    <t>ALAN JOSE CABRERA YAÑEZ</t>
  </si>
  <si>
    <t>AMAYRANI ORICEL OLVERA JAIMES</t>
  </si>
  <si>
    <t>6 DIAS ,23,26,27,28.DIC/19. 2Y 3 ENE/2020</t>
  </si>
  <si>
    <t>7 DIAS - DEL 24 DIC 20 AL 02 ENE 21   1 DIA - 02 ABR 21</t>
  </si>
  <si>
    <t>6 DÍAS DEL 24 DE DIC AL 31 DE DIC DEL 2021</t>
  </si>
  <si>
    <t>ANDRES CANTERA RAMIREZ</t>
  </si>
  <si>
    <t>PAG. EFECTIVO</t>
  </si>
  <si>
    <t>5 DÍAS - DEL 26/12/18 AL 30/12/18
3 DÍAS -  21,22,23 DIC 2019</t>
  </si>
  <si>
    <t xml:space="preserve">6 DIAS - 26 AL 31 DE DIC 2019, 2 Y 3 ENERO/2020       4 DIAS - 24 AL 29 DE DIC 2020   </t>
  </si>
  <si>
    <t>3 DIAS - DEL 30 DE DIC 20 AL 02 ENE 21</t>
  </si>
  <si>
    <t>ANGEL BALDOMERO MENDEZ MORALES</t>
  </si>
  <si>
    <t>6DIAS 23,26,27,30 DIC/19 Y ,2,3 ENERO/2020</t>
  </si>
  <si>
    <t>7 DIAS - DEL 24 DIC 20 AL 02 ENE 21</t>
  </si>
  <si>
    <t>ANTONIO RIVERA AGUILAR</t>
  </si>
  <si>
    <t>5 DÍAS - DEL 26/12/17 AL 30/12/17
11 DÍAS 22/02/18 AL 06/02/18</t>
  </si>
  <si>
    <t xml:space="preserve">6 DIAS - DEL 24/12/18, 26/12/18 AL 31/12/18. 8 DIAS 23,26,27,28,30 DIC/19- 2,3,4 /01/2020. 2  DIAS DEL 21 Y 22 ENERO /2020 DEL </t>
  </si>
  <si>
    <t>9 DIAS 23 AL 25 DE ENERO Y DEL 27 DE ENERO AL 1 DE FEBRERO 2020</t>
  </si>
  <si>
    <t>EDGAR ENRIQUE GUTIERREZ GARCIA</t>
  </si>
  <si>
    <t>6 DIAS - DEL 24/12/18, 26/12/18 AL 31/12/18
2 DIAS - 21/12/18 Y 22/12/18       4 DIAS - DEL 07 AL 10 DE SEP 2021</t>
  </si>
  <si>
    <t>EDGAR ULISES RODRIGUEZ RODRIGUEZ</t>
  </si>
  <si>
    <t>EFRAIN CATANO SANCHEZ</t>
  </si>
  <si>
    <t>FERNANDO PLATA HURTADO</t>
  </si>
  <si>
    <t>GIOVANI MENDEZ CORONA</t>
  </si>
  <si>
    <t>HUGO MARTIN ZAMORA GONZALEZ</t>
  </si>
  <si>
    <t>IVAN ESTRADA ARTEAGA</t>
  </si>
  <si>
    <t>JAIME SUAREZ BAUTISTA</t>
  </si>
  <si>
    <t>6 DÍAS - DEL 13/11/17 AL 18/11/17
2 DÍAS - DEL 26/12/17 AL 27/12/17</t>
  </si>
  <si>
    <t>6 DÍAS DEL 17/09/18 AL 24/09/18
4 DIAS - DEL 24/12/18, 26/12/18 AL 28/12/18
2 DIAS DE VACACIONES ANTICIPADAS DEL 29/01/18 AL 31/12/18</t>
  </si>
  <si>
    <t>4 DIAS DEL 30/09/19 AL 04/10/19. 6 DIAS EL  23,24,26,27,28 ,30,DIC/2019 2 Y 3 ENERO/2020</t>
  </si>
  <si>
    <t>JOSE ALBERTO GUADARRAMA ROJAS</t>
  </si>
  <si>
    <t>JOSE SAMPAYO CRUZ</t>
  </si>
  <si>
    <t>6 DIAS - DEL 24 DIC 20 AL 02 ENE 21</t>
  </si>
  <si>
    <t>JUAN ANTONIO SANCHEZ PADILLA</t>
  </si>
  <si>
    <t xml:space="preserve">2 DIAS- 15 Y 16 /11/2019, 4 DIAS 23,24,26,27 DIC/2019 </t>
  </si>
  <si>
    <t>2 DIAS 30 DIC/2019 Y 1/01/2020    6 DIAS - DEL 24 AL 31 DIC 20</t>
  </si>
  <si>
    <t>1 DIA - 02 ENE 21</t>
  </si>
  <si>
    <t>JUAN MANUEL AGUILAR ESPINOZA</t>
  </si>
  <si>
    <t>JUAN MIGUEL RUIZ MARTINEZ</t>
  </si>
  <si>
    <t>6 DÍAS - DEL 30/08/17 AL 04/09/17
8 DÍAS PAG. EFECTIVO</t>
  </si>
  <si>
    <t>6 DIAS - DEL 24/12/18, 26/12/18 AL 31/12/18,. 8 DIAS- DEL 11 AL 15/11/2019 Y 18 AL 20/11/2019</t>
  </si>
  <si>
    <t>2 DIAS-21 Y 22/11/2019. 8 DIAS 23,24,26,27,28,30 DIC/2019, 2 Y 3 ENERO/2020   4 DIAS - DEL 24 AL 29 DIC 20</t>
  </si>
  <si>
    <t xml:space="preserve">PENDIENTE  </t>
  </si>
  <si>
    <t>3 DIAS DEL 30 DIC 20 AL 02 ENE 21</t>
  </si>
  <si>
    <t>14+3</t>
  </si>
  <si>
    <t>MARIA GUADALUPE LOPEZ CAMPUZANO</t>
  </si>
  <si>
    <t>MARISELA MENDOZA TORRES</t>
  </si>
  <si>
    <t>5 DÍAS - DEL 26/12/17 AL 30/12/17
3 DÍAS - PAG. EFECTIVO</t>
  </si>
  <si>
    <t>2 DÌAS - DEL 18/04/19 AL 19/04/19, 6 DIAS 23,26,27,30 DICIEMBRE 2019 Y,2,3 ENERO 2020
2 DÍAS - DEL 22/08/2019 AL 22/8/19</t>
  </si>
  <si>
    <t>7 DIAS - DEL 24 DIC 20 AL 02 ENE 21    1 DIA - 02 ABR 21  -  4 DÍAS DEL 24 DE DIC AL 29 DE DIC DEL 2021</t>
  </si>
  <si>
    <t>2 DÍAS DEL 30 DE DIC AL 31 DE DIC DEL 2021</t>
  </si>
  <si>
    <t>12+2</t>
  </si>
  <si>
    <t>MIGUEL PACHECO SUAREZ</t>
  </si>
  <si>
    <t>5 DÍAS - DEL 26/12/17 AL 30/12/17
6 DIAS - DEL 24/12/18, 26/12/18 AL 31/12/18
3 DÍAS - DEL 15/04/19 AL 17/04/19</t>
  </si>
  <si>
    <t>3 DÍAS - DEL 18/04/19 AL 20/04/19. 8 DIAS DEL 23,26,27,28,30 DIC/2019 Y ,2,3,4 ENE/2020.  5 DIAS DEL 24 AL 28 DE FEB/2020</t>
  </si>
  <si>
    <t>8 DIAS 29/02/2020, Y DEL 2 AL 07 DE MARZO/2020     7 DIAS - DEL 24 DIC 20 AL 02 ENE 21</t>
  </si>
  <si>
    <t>PENDIENTE PAGAR 16 DIAS DE PRIMA</t>
  </si>
  <si>
    <t>MODESTO BADILLO FRANCO</t>
  </si>
  <si>
    <t>3 DIAS DEL 18/04/19 AL 20/04/19 . 3 DIAS 23,24, 27 DIC/2019</t>
  </si>
  <si>
    <t>3 DIAS 28,30,31 DIC/2019    5 DIAS - DEL 24 AL 30 DIC 20</t>
  </si>
  <si>
    <t>2 DIAS - DEL 31 DIC 20 AL 02 ENE 21     2 DIAS DEL 12 AL 13 DE AGO 21</t>
  </si>
  <si>
    <t>8+4</t>
  </si>
  <si>
    <t>OSCAR ADRIAN SANCHEZ RESENDIZ</t>
  </si>
  <si>
    <t>1 DIA - 02 ABR 21  -  5 DÍAS DEL 24 DE DIC AL 30 DE DIC DEL 2021</t>
  </si>
  <si>
    <t>PAOLA ANAHI OCAÑA RODEA</t>
  </si>
  <si>
    <t>6 DIAS - 23,26.27.28.DIC/19, 2Y 3 ENE/2020</t>
  </si>
  <si>
    <t>RAFAEL TORRES RAMIREZ</t>
  </si>
  <si>
    <t>SERGIO CABRERA YAÑEZ</t>
  </si>
  <si>
    <t>6 DIAS. 23,26,27,30 DIC/19 2 Y 3 ENE/2020</t>
  </si>
  <si>
    <t>No</t>
  </si>
  <si>
    <t>PUESTO</t>
  </si>
  <si>
    <t>FECHA INGRESO</t>
  </si>
  <si>
    <t>SUELDO MEN</t>
  </si>
  <si>
    <t>SUELDO SEM</t>
  </si>
  <si>
    <t>FECHA DE NACIMIENTO</t>
  </si>
  <si>
    <t>EDAD</t>
  </si>
  <si>
    <t>CURP</t>
  </si>
  <si>
    <t>RFC</t>
  </si>
  <si>
    <t>IMSS</t>
  </si>
  <si>
    <t>NACIONALIDAD</t>
  </si>
  <si>
    <t>ESTADO CIVIL</t>
  </si>
  <si>
    <t>ORIGINARIO</t>
  </si>
  <si>
    <t>CTA HSBC</t>
  </si>
  <si>
    <t>INFONAVIT</t>
  </si>
  <si>
    <t>FONACOT</t>
  </si>
  <si>
    <t>VENCIMIENTO DE CONTRATO</t>
  </si>
  <si>
    <t>DOMICILIO</t>
  </si>
  <si>
    <t>CORREO ELECTRONICO PERSONAL</t>
  </si>
  <si>
    <t>NUMERO DE TELEFONO</t>
  </si>
  <si>
    <t>CONTACTO DE EMERGENCIA</t>
  </si>
  <si>
    <t>TELEFONO DE EMERGENCIA</t>
  </si>
  <si>
    <t xml:space="preserve">FECHA INGRESO IDSE </t>
  </si>
  <si>
    <t xml:space="preserve">FECHA BAJA IDSE </t>
  </si>
  <si>
    <t>&lt;&lt;</t>
  </si>
  <si>
    <t>MEXICANA</t>
  </si>
  <si>
    <t>SOLTERO</t>
  </si>
  <si>
    <t>QUERETARO</t>
  </si>
  <si>
    <t>AYUDANTE GENERAL</t>
  </si>
  <si>
    <t>VELA971118HQTLNL03</t>
  </si>
  <si>
    <t>VELA971118793</t>
  </si>
  <si>
    <t>14139766183</t>
  </si>
  <si>
    <t>INDETERMINADO 21 MAR 2021</t>
  </si>
  <si>
    <t>Priv. Gardenias s/n Loc. Jurica Pueblo C.P 76100 Santa Rosa Jauregui. Qro</t>
  </si>
  <si>
    <t>skaerrmudos@gmail.com</t>
  </si>
  <si>
    <t xml:space="preserve">Maria guadalupe -luna Alvarez </t>
  </si>
  <si>
    <t>CASADO</t>
  </si>
  <si>
    <t>CDMX</t>
  </si>
  <si>
    <t>ARIANA ARAMIS ALVAREZ MONTAÑEZ</t>
  </si>
  <si>
    <t>AAMA950808MMNLNR08</t>
  </si>
  <si>
    <t>AAMA950808RV5</t>
  </si>
  <si>
    <t>44169582804</t>
  </si>
  <si>
    <t>UNION LIBRE</t>
  </si>
  <si>
    <t>MICHOACAN</t>
  </si>
  <si>
    <t xml:space="preserve">BOULEVARD PEÑA FLOR 16, COL. CIUDAD DEL SOL, CP. 76116, QUERETARO, QUERETARO. </t>
  </si>
  <si>
    <t>aramisalvarez84@gmail.com</t>
  </si>
  <si>
    <t>JULIAN TEXEL HERNANDEZ VARGAS / CONYUGE</t>
  </si>
  <si>
    <t>-</t>
  </si>
  <si>
    <t>CESAR ALONSO HERRERA BARRERA</t>
  </si>
  <si>
    <t>ASISTENTE JURIDICO</t>
  </si>
  <si>
    <t>HEBC960710HQTRRS05</t>
  </si>
  <si>
    <t>HEBC960710QX2</t>
  </si>
  <si>
    <t>14129674835</t>
  </si>
  <si>
    <t xml:space="preserve">JOSEFAT MARQUEZ 47, COL. CONSTITUYENTES, CP. 76147, QUERETARO, QUERETARO. </t>
  </si>
  <si>
    <t>AUXILIAR ADMINISTRATIVO</t>
  </si>
  <si>
    <t>OEAE950915HVZRLD08</t>
  </si>
  <si>
    <t>OEAE950915</t>
  </si>
  <si>
    <t>05189586752</t>
  </si>
  <si>
    <t>VERACRUZ</t>
  </si>
  <si>
    <t>Jose Ma Pino Suarez # 151, Col Centro. CP 76000, Queretaro, Queretaro</t>
  </si>
  <si>
    <t>eduardoortegaalcolea@yahoo.com</t>
  </si>
  <si>
    <t>Ramon Arturo Ortega-hermano</t>
  </si>
  <si>
    <t>BECARIO</t>
  </si>
  <si>
    <t>GUERRERO</t>
  </si>
  <si>
    <t>INDETERMINADO</t>
  </si>
  <si>
    <t xml:space="preserve">ISAAC BERNABE AGUILAR RIVERA </t>
  </si>
  <si>
    <t xml:space="preserve">AUXILIAR DE COMPRAS </t>
  </si>
  <si>
    <t>AURI971121HQTGVS06</t>
  </si>
  <si>
    <t>AURI971121EU7</t>
  </si>
  <si>
    <t>14139739826</t>
  </si>
  <si>
    <t xml:space="preserve">SANTIAGO ATENAS 324, COL. VILLAS DE SANTIAGO, CP. 76148, QUERETARO, QUERETARO. </t>
  </si>
  <si>
    <t>BASI980201MGRRNT09</t>
  </si>
  <si>
    <t>BASI980201TC8</t>
  </si>
  <si>
    <t>73169824833</t>
  </si>
  <si>
    <t>SOLTERA</t>
  </si>
  <si>
    <t>AV. MONTESACRO 19, COL. BALCONES DE SAN PABLO, CP, 76125, QUERETARO, QRO.</t>
  </si>
  <si>
    <t>sancheznicole0411@gmail.com</t>
  </si>
  <si>
    <t>ROBERTO ESTEVEZ CASTELLANOS</t>
  </si>
  <si>
    <t>JHONY PACHECO GARCIA</t>
  </si>
  <si>
    <t>AUXILIAR DE COMPRAS</t>
  </si>
  <si>
    <t>PAGJ990525HGRCRH09</t>
  </si>
  <si>
    <t>PAGJ9905253X8</t>
  </si>
  <si>
    <t>42169943836</t>
  </si>
  <si>
    <t xml:space="preserve">ERNESTO CHE GUEVARA 33, COL. LOMAS DE SAN PEDRITO, CP. 76148, QUERETARO, QUERETARO. </t>
  </si>
  <si>
    <t>TAMAULIPAS</t>
  </si>
  <si>
    <t xml:space="preserve">LORUHAMA ANDREA GOMEZ SANCHEZ </t>
  </si>
  <si>
    <t>BECARIO JURIDICO</t>
  </si>
  <si>
    <t>GOSL980604MCCMNR08</t>
  </si>
  <si>
    <t xml:space="preserve"> - </t>
  </si>
  <si>
    <t>CAMPECHE</t>
  </si>
  <si>
    <t xml:space="preserve">RESIDENCIAL DEL PARQUE 1251, CONDOMINIO MASCARDI, CP. 76060, QUERETARO, QUERETARO. </t>
  </si>
  <si>
    <t>andreagomez25@gmail.com</t>
  </si>
  <si>
    <t>JEZABEL SANCHEZ PINTO - MADRE</t>
  </si>
  <si>
    <t>MARIA AMPARO RAMIREZ MENDEZ</t>
  </si>
  <si>
    <t>RAMA980620MGTMNM02</t>
  </si>
  <si>
    <t>GUANAJUATO</t>
  </si>
  <si>
    <t xml:space="preserve">CALLE SIN NOMBRE, MZA 12, LOTE 6, COL. RICARDO FLORES MAGON, CP. 76908, CORREGIDORA, QUERETARO. </t>
  </si>
  <si>
    <t xml:space="preserve">ADMINISTRACION </t>
  </si>
  <si>
    <t>MARIA FERNANDA NAJERA MANZANO</t>
  </si>
  <si>
    <t>NAMF001105MDFJNR00</t>
  </si>
  <si>
    <t xml:space="preserve">PASEO DEL CONDADO 9, INT. 67, COL. EL CONDADO, CP. 76922, CORREGIDORA, QUERETARO. </t>
  </si>
  <si>
    <t>fernandanajeraman@gmail.com</t>
  </si>
  <si>
    <t>BRENDA SAMANTHA MANZANO ESPINDOLA / MADRE</t>
  </si>
  <si>
    <t>ASISTENTE DE GERENCIA</t>
  </si>
  <si>
    <t>PEGM920218MQTRRR01</t>
  </si>
  <si>
    <t>PEGM920218164</t>
  </si>
  <si>
    <t>14079233970</t>
  </si>
  <si>
    <t>JOSEFINA VICENS 110, COL. EL TINTERO, CP 76134, QUERETARO, QRO.</t>
  </si>
  <si>
    <t>maperezg.92@gmail.com</t>
  </si>
  <si>
    <t>SEEM970829MMNPST06</t>
  </si>
  <si>
    <t>PATAMBAN 42 L-28, MIRADOR ORIENTE, QUERETARO, QRO.</t>
  </si>
  <si>
    <t>mitzi2997@gmail.com</t>
  </si>
  <si>
    <t>ROCIO ESQUIVEL PEREZ</t>
  </si>
  <si>
    <t>NAZARETH GONZALEZ NAVARRO</t>
  </si>
  <si>
    <t>GONN940310MMCNVZ00</t>
  </si>
  <si>
    <t>GONN9403103S5</t>
  </si>
  <si>
    <t>VALLE DE TLAXCALA 305, CIUDAD DEL SOL, C.P. 76116, QUERETARO, QRO.</t>
  </si>
  <si>
    <t>SAAR951220HMSNPL07</t>
  </si>
  <si>
    <t>SAAR951220FL9</t>
  </si>
  <si>
    <t>49159532891</t>
  </si>
  <si>
    <t>MORELOS</t>
  </si>
  <si>
    <t>Talita 12 Luna Verano Real Solare , El Carmen C.P 76240 Queretaro, Qro.</t>
  </si>
  <si>
    <t>raul.sancheap@gmail.com</t>
  </si>
  <si>
    <t>Roman israel Ferrer-amigo</t>
  </si>
  <si>
    <t>ROSA MARIA RIVERO MALDONADO</t>
  </si>
  <si>
    <t>RIMR990517MYNVLS07</t>
  </si>
  <si>
    <t>RIMR990517LEA</t>
  </si>
  <si>
    <t>YUCATAN</t>
  </si>
  <si>
    <t xml:space="preserve">BOULEVARD ESMERALDA 1 20,FRACCIIONAMIENTO PUNTA ESMERALDA, CP. 76906, CORREGIDORA, QUERETARO. </t>
  </si>
  <si>
    <t>rosam.rivero.maldo@gmail.com</t>
  </si>
  <si>
    <t>EDDY CARMEN MALDONADO / MADRE</t>
  </si>
  <si>
    <t>RUBEN GERARDO PATRON OSORIO</t>
  </si>
  <si>
    <t>PAOR970914HQTTSB06</t>
  </si>
  <si>
    <t>HACIENDA GRANDE 209, COL. JARDINES DE LA HACIENDA, CP. 76180, QUERETARO, QUERETARO.</t>
  </si>
  <si>
    <t>COGS960608HDFDLB07</t>
  </si>
  <si>
    <t xml:space="preserve"> COGS960608410</t>
  </si>
  <si>
    <t>92119604590</t>
  </si>
  <si>
    <t>sebastian.codina308@gmail.com</t>
  </si>
  <si>
    <t>Martha Gallardo Avila</t>
  </si>
  <si>
    <t>SERGIO RENE ELIZONDO RODRIGUEZ</t>
  </si>
  <si>
    <t>AYUDANTE DE MANTENIMIENTO</t>
  </si>
  <si>
    <t>EIRS880122HQTLDR08</t>
  </si>
  <si>
    <t>EIRS880122K48</t>
  </si>
  <si>
    <t>AV. PASEO DE LA ESTANCIA 1019 INT. J15, COL. VILLAS DE LA ESTANCIA, APASEO EL GRANDE, GUANAJUATO, GTO.</t>
  </si>
  <si>
    <t>SINUHE GONZALEZ CONTRERAS</t>
  </si>
  <si>
    <t>GOCS980206HMNNNN00</t>
  </si>
  <si>
    <t>2A PRIV F ANGELES 9 F SAUCES, COL. EL MORAL, CP 61514, ZITACUARO, MICHOACAN</t>
  </si>
  <si>
    <t>sinuhegc98@gmail.com</t>
  </si>
  <si>
    <t>DANTE GONZALEZ - PADRE</t>
  </si>
  <si>
    <t>VALERIA EDITH FRAUSTO GAMEZ</t>
  </si>
  <si>
    <t>SERVICIOS FINANCIEROS</t>
  </si>
  <si>
    <t>FAGV920630MDFRML08</t>
  </si>
  <si>
    <t>FAGV920630D38</t>
  </si>
  <si>
    <t>14109230103</t>
  </si>
  <si>
    <t xml:space="preserve">CIRCUITO DEL SOL 50-4, COL. COLINAS DEL SOL, CP. 76903, CORREGIDORA, QUERETARO. </t>
  </si>
  <si>
    <t>valeriafrausto@gmail.com</t>
  </si>
  <si>
    <t>EDITH GAMEZ SANCHEZ - MADRE</t>
  </si>
  <si>
    <t>ESTADO DE MEXICO</t>
  </si>
  <si>
    <t>COMMUNITY MANAGER JR</t>
  </si>
  <si>
    <t>PEAA990302MDFXLL06</t>
  </si>
  <si>
    <t>PEAA990302PL8</t>
  </si>
  <si>
    <t>25179945677</t>
  </si>
  <si>
    <t>DISEÑADOR GRAFICO JR</t>
  </si>
  <si>
    <t>GUMC950519MGTTXL09</t>
  </si>
  <si>
    <t>GUMC9505194T4</t>
  </si>
  <si>
    <t>69169510869</t>
  </si>
  <si>
    <t>Jose Maria truchuelo 1004, 403 b Col. Villa corregidora C.P 76905 Corregidora, Queretaro</t>
  </si>
  <si>
    <t>claudia_ivette95@hotmail.com</t>
  </si>
  <si>
    <t>Jose luis Rico arriaga- amigo</t>
  </si>
  <si>
    <t>DULCE IVETH MENDOZA ANZORENA</t>
  </si>
  <si>
    <t>RECEPCIONISTA</t>
  </si>
  <si>
    <t>MEAD971117MQTNNL03</t>
  </si>
  <si>
    <t>MEAD9711178F4</t>
  </si>
  <si>
    <t>26149755907</t>
  </si>
  <si>
    <t xml:space="preserve">GUANAJUATO SN, COMUNIDAD SAN ISIDRO MIRANDA, CP. 76209, EL MARQUES, QUERETARO. </t>
  </si>
  <si>
    <t>EVA GODINEZ MANZANO</t>
  </si>
  <si>
    <t>BECARIO DE MARKETING</t>
  </si>
  <si>
    <t>GOME941219MGTDNV01</t>
  </si>
  <si>
    <t>CALLE VALLE DE PUEBLA #340, INT 40, FRACC. VALLE DE SANTIAGO III, COL. CIUDAD DEL SOL, CP 76116, QUERETARO, QRO.</t>
  </si>
  <si>
    <t xml:space="preserve">ROGELIO SALGADO PADRON </t>
  </si>
  <si>
    <t>GRISELDA LUNA AGUILAR</t>
  </si>
  <si>
    <t>BECARIO DISEÑO</t>
  </si>
  <si>
    <t>UAG000320MQTNGRA6</t>
  </si>
  <si>
    <t xml:space="preserve">AVENIDA EURIPIDES 1635 35, CONDOMINIO SANTORINI, CP. 76146, QUERETARO, QUERETARO. </t>
  </si>
  <si>
    <t>GUADALUPE AGUILAR AGUILAR / MADRE</t>
  </si>
  <si>
    <t>AUXILIAR DE LIMPIEZA</t>
  </si>
  <si>
    <t>KAREN ESTEFANI MILLA CEBALLOS</t>
  </si>
  <si>
    <t xml:space="preserve">ASISTENTE DE DIRECCION COMERCIAL </t>
  </si>
  <si>
    <t>MICK910625MCCLBR01</t>
  </si>
  <si>
    <t>MICK910625J42</t>
  </si>
  <si>
    <t>,MEXICANA</t>
  </si>
  <si>
    <t>CASADA</t>
  </si>
  <si>
    <t xml:space="preserve">TRAVERTINO 500 INT 9, COL. LOS ENCINOS, CP. 76243 EL MARQUES, QUERETARO. </t>
  </si>
  <si>
    <t>karen.milla020@gmail.com</t>
  </si>
  <si>
    <t>HECTOR MEDRANO ESCOBAR / ESPOSO</t>
  </si>
  <si>
    <t xml:space="preserve">CASADA </t>
  </si>
  <si>
    <t>OAXACA</t>
  </si>
  <si>
    <t>AUXILIAR DE DISEÑO</t>
  </si>
  <si>
    <t>AUXILIAR COSTUMER SERVICE</t>
  </si>
  <si>
    <t>NIVP000311MQTVLLA4</t>
  </si>
  <si>
    <t>NIVP000311435</t>
  </si>
  <si>
    <t>35160095879</t>
  </si>
  <si>
    <t>AV.MAYAS NO.1791, FRACC.PARQUE SANTIAGO</t>
  </si>
  <si>
    <t>DURANGO</t>
  </si>
  <si>
    <t>SEBASTIAN GUTIERREZ GARCIA</t>
  </si>
  <si>
    <t>BECARIO DE DISEÑO</t>
  </si>
  <si>
    <t>GUGS980515HQTTRB04</t>
  </si>
  <si>
    <t>PEDRO A MC CORMICK 581, COL. LOS CANDILES, C.P. 76903, EL PUEBLITO, CORREGIDORA, QUERETARO</t>
  </si>
  <si>
    <t>segutierrezga@gmail.com</t>
  </si>
  <si>
    <t>ELY GUTIERREZ DORANTES / PADRE</t>
  </si>
  <si>
    <t>HIDALGO</t>
  </si>
  <si>
    <t>DESARROLLO Y CONS.</t>
  </si>
  <si>
    <t>no tiene correo</t>
  </si>
  <si>
    <t>JOSE ARMANDO BARRON AMARO</t>
  </si>
  <si>
    <t>AYUDANTE DE TERRACERIAS</t>
  </si>
  <si>
    <t>BAAA020220HVZRMRA6</t>
  </si>
  <si>
    <t>35200288385</t>
  </si>
  <si>
    <t xml:space="preserve">ATLAYULCO EXT 100 B-3, COL. LA ESTANCIA, APASEO EL GRANDE, GUANAJUATO. </t>
  </si>
  <si>
    <t>HESP900812HQTRLB08</t>
  </si>
  <si>
    <t>HESP900812UJ2</t>
  </si>
  <si>
    <t>14089038955</t>
  </si>
  <si>
    <t>PV. IGNACIO ZARAGOZA #123, COL. EL PEDREGAL, CP 76220, QUERETARO, QRO.</t>
  </si>
  <si>
    <t>phernandezdj@gmail.com</t>
  </si>
  <si>
    <t>EMMA MENDOZA - ESPOSA</t>
  </si>
  <si>
    <t xml:space="preserve">JUAN ANTONIO DEL ANGEL ROJAS </t>
  </si>
  <si>
    <t xml:space="preserve">AYUDANTE DE LIMPIEZA INDUSTRIAL </t>
  </si>
  <si>
    <t>AERJ921229HTSNJN02</t>
  </si>
  <si>
    <t>AERJ921229M93</t>
  </si>
  <si>
    <t xml:space="preserve">MEXICANA </t>
  </si>
  <si>
    <t xml:space="preserve">CONDOMINIO FERNANDO MACOTELA INT 110, FRACC. EDUARDO LOARCA CP. 76118, QUERETARO,QUERETARO. </t>
  </si>
  <si>
    <t xml:space="preserve">CONSUELO MORALES </t>
  </si>
  <si>
    <t>NATANAEL ENRIQUE BALCAZAR BECERRA</t>
  </si>
  <si>
    <t>AYUDANTE DE LIMPIEZA</t>
  </si>
  <si>
    <t>BABN040727HGTLCTA7</t>
  </si>
  <si>
    <t>BABN040727TY6</t>
  </si>
  <si>
    <t xml:space="preserve">BIZNAGA 5002 17, FRACCIONAMIENTO MONTENEGRO, QUERETARO, QUERETARO. </t>
  </si>
  <si>
    <t>AUXILIAR DE PRECIOS UNITARIOS</t>
  </si>
  <si>
    <t>MAHS940901HVZRRM07</t>
  </si>
  <si>
    <t>MAHS940901KF0</t>
  </si>
  <si>
    <t>RUFINO TAMAYO 115 B, COLONIA EUCALIPTOS, CP 76156, SANTIAGO DE QUERETARO, QRO.</t>
  </si>
  <si>
    <t>ingsam23@outlook.es</t>
  </si>
  <si>
    <t>Olga Hernandez Diaz</t>
  </si>
  <si>
    <t xml:space="preserve">SOLTERO </t>
  </si>
  <si>
    <t>VICTOR ALONSO CONTRERAS ARAGON</t>
  </si>
  <si>
    <t>BECARIO DE OBRA</t>
  </si>
  <si>
    <t>COAV930215HDGNRC01</t>
  </si>
  <si>
    <t>NICOLAS CAMPA NORTE 102, COL. CENTRO, CP 76000, QUERETARO, QRO.</t>
  </si>
  <si>
    <t>victoralonso.vaca1@gmail.com</t>
  </si>
  <si>
    <t>OFELIA ARAGON ORTEGA - MADRE</t>
  </si>
  <si>
    <t>NUEVOS NEGOCIOS</t>
  </si>
  <si>
    <t>ASISTENTE EJECUTIVA</t>
  </si>
  <si>
    <t>SOBR910219MQTLNS06</t>
  </si>
  <si>
    <t>SOBR910219141</t>
  </si>
  <si>
    <t>14069159789</t>
  </si>
  <si>
    <t xml:space="preserve">SOLTERA </t>
  </si>
  <si>
    <t>CALLE SIERRA DE GUADALCAZAR #132 COL. VILLAS DEL SOL, QUERETARO, QRO</t>
  </si>
  <si>
    <t>met.lauralife@gmail.com</t>
  </si>
  <si>
    <t>MA CARMEN BANDA SOTELO</t>
  </si>
  <si>
    <t>ALEJANDRO OCAMPO RAMIREZ</t>
  </si>
  <si>
    <t>BECARIO GESTORIAS</t>
  </si>
  <si>
    <t>OARA960209HQTCML09</t>
  </si>
  <si>
    <t>PALMA LA TANIA 250, CONDOMINIO E, CASA 40, COL. EL SALITRE, CP. 76127, QUERETARO, QUERETARO.</t>
  </si>
  <si>
    <t>ocramsa.astoria@gmail.com</t>
  </si>
  <si>
    <t>ALEJANDRO OCAMPO RAMIREZ / PADRE</t>
  </si>
  <si>
    <t>ANTONIO TREJO REYES</t>
  </si>
  <si>
    <t>PROGRAMADOR DE REALIDAD VIRTUAL</t>
  </si>
  <si>
    <t>TERA920114HQTRYN01</t>
  </si>
  <si>
    <t>TERA920114JG9</t>
  </si>
  <si>
    <t>14139210588</t>
  </si>
  <si>
    <t>SOLETRO</t>
  </si>
  <si>
    <t>PRUDENCIA GRIFEL 516, COL LA JOYA, CP 76180, QUERETARO, QUERETARO</t>
  </si>
  <si>
    <t>trejoreyesantonio@gmail.com</t>
  </si>
  <si>
    <t>Ma. Eugenia Reyes Velazquez</t>
  </si>
  <si>
    <t>AUXILIAR DE PROYECTOS</t>
  </si>
  <si>
    <t>MARIO TORRES MUÑOZ</t>
  </si>
  <si>
    <t>GENERALISTA 3D</t>
  </si>
  <si>
    <t>TOMM980815HDFRXR03</t>
  </si>
  <si>
    <t>TOMM980815QCA</t>
  </si>
  <si>
    <t>56169826510</t>
  </si>
  <si>
    <t>HACIENDA LA GLORIA 2101 D11, COL. HACIENDA LA GLORIA, CP. 76177, QUERETARO, QUERETARO.</t>
  </si>
  <si>
    <t>marioturmuz@gmail.com</t>
  </si>
  <si>
    <t>MIRIAM MUÑOZ TREJO - MADRE</t>
  </si>
  <si>
    <t>MIGUEL ANGEL VELASCO VAZQUEZ</t>
  </si>
  <si>
    <t>VEVM000114HJCLZGA9</t>
  </si>
  <si>
    <t>14150012889</t>
  </si>
  <si>
    <t>JALISGO</t>
  </si>
  <si>
    <t>CASCADA DE TAMUL 472, COL. REAL DE JURIQUILLA, CP.76230, QUERETARO, QUERETARO</t>
  </si>
  <si>
    <t>miguelvelascomc@gmail.com</t>
  </si>
  <si>
    <t>MARIA DE LA PAZ VAZQUEZ / MADRE</t>
  </si>
  <si>
    <t>PAOLA BUSTOS GONZALEZ</t>
  </si>
  <si>
    <t>BECARIA PROYECTOS</t>
  </si>
  <si>
    <t>BUGP980703MQTSNL00</t>
  </si>
  <si>
    <t xml:space="preserve">NAPOLES 204, COL. RESIDENCIAL ITALIA, CP. 76160, QUERETARO, QUERETARO. </t>
  </si>
  <si>
    <t>ALAN FERNANDO ORDUÑA ORDUÑA</t>
  </si>
  <si>
    <t>OUOA990129HQTRRL08</t>
  </si>
  <si>
    <t xml:space="preserve">LAZARO CARDENAS 6, LOCALIDAD EJIDO DE BEGOÑA, CP. 37960, DOCTOR MORA, GUANAJUATO. </t>
  </si>
  <si>
    <t>ordunaf9@gmail.com</t>
  </si>
  <si>
    <t>MANUEL ORDUÑA LUNA / MADRE</t>
  </si>
  <si>
    <t>DANIA MICHELLE CERVANTES MORALES</t>
  </si>
  <si>
    <t>BECARIO RECURSOS HUMANOS</t>
  </si>
  <si>
    <t>CEMD990218MVZRRN05</t>
  </si>
  <si>
    <t xml:space="preserve">CALLE JORULLO 406, COL. LOMA BONITA, CP. 76049, QUERETARO, QUERETARO. </t>
  </si>
  <si>
    <t>daniacervantes18299@gmail.com</t>
  </si>
  <si>
    <t>OLGA ESTELA MORALES SALDAÑA / MADRE</t>
  </si>
  <si>
    <t>AUXILIAR DE RECURSOS HUMANOS</t>
  </si>
  <si>
    <t>SAVF991118HMNLLR02</t>
  </si>
  <si>
    <t>SAVF991118HZ6</t>
  </si>
  <si>
    <t>51169957696</t>
  </si>
  <si>
    <t>LOC. LA GARITA SN, LA GARITA, CP 61538, ZITACUARO, MICHOACAN.</t>
  </si>
  <si>
    <t>MARIA ELENA VALDEZ - MADRE</t>
  </si>
  <si>
    <t>COORDINADOR DE RECURSOS HUMANOS</t>
  </si>
  <si>
    <t>JIHU830219HVZMRZ05</t>
  </si>
  <si>
    <t>JIHU830219PG2</t>
  </si>
  <si>
    <t>67018309558</t>
  </si>
  <si>
    <t>JOSE MARIA VELAZCO 13, COL. LOS ALCANFORES, CP 76150, QUERETARO,QRO.</t>
  </si>
  <si>
    <t>MARIA ANGELICA LEAL ROMERO</t>
  </si>
  <si>
    <t>LERA981010MQTLMN07</t>
  </si>
  <si>
    <t>LERA981010PP8</t>
  </si>
  <si>
    <t>05149889536</t>
  </si>
  <si>
    <t xml:space="preserve">HACIENDA LIRA 602, COL. HDA SANTA ROSA, CP. 76220, QUERETARO, QUERETARO. </t>
  </si>
  <si>
    <t>pitaleal98@gmail.com</t>
  </si>
  <si>
    <t>CHRISTOPHER DE JESUS JIMENEZ GALVAN / PAREJA</t>
  </si>
  <si>
    <t xml:space="preserve">MARILU ARIELA GUTIERREZ AVILES </t>
  </si>
  <si>
    <t>GUAM801116MMSTVR00</t>
  </si>
  <si>
    <t>GUAM801116M18</t>
  </si>
  <si>
    <t>03188012367</t>
  </si>
  <si>
    <t xml:space="preserve">HACIENDA DEL SOCORRO 437, COL. HACIENDA SANTA ROSA, CP. 76220, QUERETARO, QUERETARO. </t>
  </si>
  <si>
    <t xml:space="preserve">N/A </t>
  </si>
  <si>
    <t>JOSE HUMBERTO SANDOVAL / CONYUGE</t>
  </si>
  <si>
    <t xml:space="preserve">MINERVA CHAVEZ GAMIÑO </t>
  </si>
  <si>
    <t>CAGM990404MMNHMN05</t>
  </si>
  <si>
    <t>CAGM990404R67</t>
  </si>
  <si>
    <t>02229925470</t>
  </si>
  <si>
    <t xml:space="preserve">AVENIDA PEÑUELAS, CONDOMINIO FLORESTA INT 42, COL. PEÑUELAS, CP. 76148, QUERETARO, QUERETARO. </t>
  </si>
  <si>
    <t>minervachavgam@gmail.com</t>
  </si>
  <si>
    <t>ESTEBAN CHAVEZ LOPEZ / PADRE</t>
  </si>
  <si>
    <t>AILYN GALVAN SUAREZ</t>
  </si>
  <si>
    <t>GASA000413MBCLRLA2</t>
  </si>
  <si>
    <t>GASA000413772</t>
  </si>
  <si>
    <t>09210091022</t>
  </si>
  <si>
    <t>TIJUANA</t>
  </si>
  <si>
    <t>CERRADA ALBASTRO 300-23, FRACC. LOS ENCINOS, CP 76243, EL MARQUES, QRO.</t>
  </si>
  <si>
    <t>ailyn.galvan2000@gmail.com</t>
  </si>
  <si>
    <t>Claudia Suarez Ibarra /Madre</t>
  </si>
  <si>
    <t>N/A</t>
  </si>
  <si>
    <t>CESAR TABARES CASTELLANOS</t>
  </si>
  <si>
    <t>COORDINADOR DE VENTAS</t>
  </si>
  <si>
    <t>TACC800712HDFBSS06</t>
  </si>
  <si>
    <t>TACC8007122D3</t>
  </si>
  <si>
    <t xml:space="preserve">CRISTAL 6 INT 2, COL. VALLE DIAMANTE, CP. 76903, QUERETARO, QUERETARO. </t>
  </si>
  <si>
    <t>DANIELA AGUILAR GUTIERREZ</t>
  </si>
  <si>
    <t>EJECUTIVA DE ANTENCION AL CLIENTE</t>
  </si>
  <si>
    <t>AUGD961205MQTGTN05</t>
  </si>
  <si>
    <t>AUGD961205LT1</t>
  </si>
  <si>
    <t>14129644671</t>
  </si>
  <si>
    <t xml:space="preserve">JOSE MA. MORELOS SN, COL. MONTENEGREO, CP. 76220, QUERETARO, QUERETARO. </t>
  </si>
  <si>
    <t>EDGAR JOSUE DE JESUS MARTINEZ</t>
  </si>
  <si>
    <t>JEME970510HQTSRD05</t>
  </si>
  <si>
    <t>5 DE FEBRERO 328, COLONIA CARRILLO PUERTO, CP 76138, QUERETARO, QRO.</t>
  </si>
  <si>
    <t>bendler_97@outlook.com</t>
  </si>
  <si>
    <t>Nestor Rene de Jesus Martinez / Hermano</t>
  </si>
  <si>
    <t>CASE981016HMNTNF09</t>
  </si>
  <si>
    <t>CASE981016162P5</t>
  </si>
  <si>
    <t>74169814584</t>
  </si>
  <si>
    <t xml:space="preserve">CALLE INDEPENDENCIA #107 COL. BUENAVISTA, QUERETARO, QRO </t>
  </si>
  <si>
    <t>eefraincatano98@gmail.com</t>
  </si>
  <si>
    <t>ERIKA PEREZ GUTIERREZ</t>
  </si>
  <si>
    <t>PAHF880530HMNLRR05</t>
  </si>
  <si>
    <t>PAHF880530LG7</t>
  </si>
  <si>
    <t>02208859088</t>
  </si>
  <si>
    <t xml:space="preserve">CALLE BOSQUES DE ITURBIDE MZ 4 LT 8 S/N COL BOSQUE DE ITURBIDE, QUERETARO, QRO </t>
  </si>
  <si>
    <t>ADRIAN RAMIREZ</t>
  </si>
  <si>
    <t>FRANCISCO JAVIER AGUILAR MENDOZA</t>
  </si>
  <si>
    <t>OPERADOR DE GRUA</t>
  </si>
  <si>
    <t>AUMF831006HSPGNR08</t>
  </si>
  <si>
    <t>AUMF831006CC8</t>
  </si>
  <si>
    <t>SAN LUIS POTOSI</t>
  </si>
  <si>
    <t>LACANDONES 68, COL. INDUSTRIAL SAN LUIS, CP 78395, SAN LUIS POTOSI, SAN LUIS POTOSI.</t>
  </si>
  <si>
    <t xml:space="preserve">SUPERVISOR DE MAQUINARIA </t>
  </si>
  <si>
    <t>MECG930205HMCNRV07</t>
  </si>
  <si>
    <t>MECG930205UM3</t>
  </si>
  <si>
    <t>13099301056</t>
  </si>
  <si>
    <t>La cantera no.70,Col.Los Heroes, Queretaro, Qro</t>
  </si>
  <si>
    <t>Samantha Leonel Castillo</t>
  </si>
  <si>
    <t>ZAGH890212HQTMNG07</t>
  </si>
  <si>
    <t>ZAGH890212J49</t>
  </si>
  <si>
    <t>MESA DEL FRAILE NO. 69, MISION SAN JOAQUIN, CP 76904, CORREGIDORA, QUERETARO, QRO.</t>
  </si>
  <si>
    <t>admon.grupohogar@gmail.com</t>
  </si>
  <si>
    <t>PAMELA MICHELLE HERNANDEZ VARGAS / ESPOSA</t>
  </si>
  <si>
    <t>EAAI840411HQTSRV01</t>
  </si>
  <si>
    <t>EAAI840411SM8</t>
  </si>
  <si>
    <t>14018451980</t>
  </si>
  <si>
    <t>FRAY JUAN CRESPI #1527, COL. FRAY JUNIPERO SERRA, CP 76148, QUERETARO, QRO.</t>
  </si>
  <si>
    <t>MICHELLE GUEVARA ESTRADA, PAREJA</t>
  </si>
  <si>
    <t>IVAN MENDEZ HERNANDEZ</t>
  </si>
  <si>
    <t>BECARIO ADMINISTRATIVO MANTENIMIENTO</t>
  </si>
  <si>
    <t>MEHI870608HGTNRV02</t>
  </si>
  <si>
    <t>SANTOS DEGOLLADO 655, JAZMINES Y SAN DIEGO, CP. 37907, SAN ISIDRO, SAN LUIS DE LA PAZ, GUANAJUATO.</t>
  </si>
  <si>
    <t>VIRIDIANA MENDEZ CHAVERO / ESPOSA</t>
  </si>
  <si>
    <t>JESUS ANTONIO GUDIÑO GUERRERO</t>
  </si>
  <si>
    <t>OPERADOR RETROEXCAVADORA</t>
  </si>
  <si>
    <t>GUGJ030411HQTDRSA3</t>
  </si>
  <si>
    <t>GUGJ030411NS3</t>
  </si>
  <si>
    <t>03200383408</t>
  </si>
  <si>
    <t>CLAVEL 20, COL. TIERRA BLANCA, CP 76256, QUERETARO, QUERETARO.</t>
  </si>
  <si>
    <t>GERARDO GUDIÑO ZALASAR - PADRE</t>
  </si>
  <si>
    <t>AUXILIAR DE SISTEMAS</t>
  </si>
  <si>
    <t>GURA960416HMSDJL07</t>
  </si>
  <si>
    <t>GURA9604169SA</t>
  </si>
  <si>
    <t>73169650618</t>
  </si>
  <si>
    <t>Casandra no 122 int D, Col ex hacienda el tintero c.p 76134, Queretaro, Qro.</t>
  </si>
  <si>
    <t>JOVITA ROJAS TORRES</t>
  </si>
  <si>
    <t>JOSE ANTONIO RENOVATO HIEDRA</t>
  </si>
  <si>
    <t>REHA971206HMCNDN03</t>
  </si>
  <si>
    <t>REHA971206QA0</t>
  </si>
  <si>
    <t>04169716497</t>
  </si>
  <si>
    <t>CALZADA SAN AGUSTIN DEL RETABLO 130, COL. EL RETABLO, CP. 76154, QUERETARO, QUERETARO.</t>
  </si>
  <si>
    <t>KRISTEL ZURISADAI ALDERETE LUJAN</t>
  </si>
  <si>
    <t>AELK970521MOCLJR07</t>
  </si>
  <si>
    <t>AELK9705218D8</t>
  </si>
  <si>
    <t>78139700021</t>
  </si>
  <si>
    <t>SANTA MARIA DE LAS FLORES #403 INT 9 COL. JARDINES DE SANTIAGO, CP. 76148, QUERETARO, QRO.</t>
  </si>
  <si>
    <t>Edith Lujan Juarez</t>
  </si>
  <si>
    <t>MARCOS DANIEL GUZMAN HERNANDEZ</t>
  </si>
  <si>
    <t>OPERADOR DE VOLTEO</t>
  </si>
  <si>
    <t>GUHM000907HHGZRRA4</t>
  </si>
  <si>
    <t>GUHM0009077BA</t>
  </si>
  <si>
    <t>21130025527</t>
  </si>
  <si>
    <t>Atlayahualco, Ext. 100-B-10, La Estancia, Apaseo el Grande, Guanajuato.</t>
  </si>
  <si>
    <t>marcosdahdez10@gmail.com</t>
  </si>
  <si>
    <t>EJECUTIVA DE RENTAS</t>
  </si>
  <si>
    <t>MARIO ALBERTO CABALLERO DUARTE</t>
  </si>
  <si>
    <t>MECANICO DIESEL</t>
  </si>
  <si>
    <t>CADM831005HGTBRR09</t>
  </si>
  <si>
    <t>CADM831005IA0</t>
  </si>
  <si>
    <t xml:space="preserve">ZARAGOZA 106, COL. LOS SAUCES, CP. 76114, QUERETARO, QUERETARO. </t>
  </si>
  <si>
    <t>pccaballero@gmail.com</t>
  </si>
  <si>
    <t>NORMA PATRICIA ESTRELLA HERNANDEZ / ESPOSA</t>
  </si>
  <si>
    <t>COORDINADOR DE SISTEMAS</t>
  </si>
  <si>
    <t>SARO880303HQTNSS06</t>
  </si>
  <si>
    <t>SARO880303R12</t>
  </si>
  <si>
    <t>14068864595</t>
  </si>
  <si>
    <t>fray jose antonio de munguia 102 bis c col fray junipero serra , cp 76147, queratro, queretaro</t>
  </si>
  <si>
    <t>got_adria@hotmail.com</t>
  </si>
  <si>
    <t>Alin asidai hernandez-pareja</t>
  </si>
  <si>
    <t>SAMIR RANGEL LEON</t>
  </si>
  <si>
    <t>BECARIO LOGISTICA</t>
  </si>
  <si>
    <t>RALS000912HQTNNMA0</t>
  </si>
  <si>
    <t xml:space="preserve">DOMICILIO CONOCIDO SN, COMUNIDAD VIBORILLAS, COLON, QUERETARO. </t>
  </si>
  <si>
    <t>SAYIRI YESENIA ALARCON GOMEZ</t>
  </si>
  <si>
    <t>AAGS970702MMSLMY05</t>
  </si>
  <si>
    <t>AAGS9707022C2</t>
  </si>
  <si>
    <t>66169760239</t>
  </si>
  <si>
    <t xml:space="preserve">FRAY ANDRES DE CORDOBA 105, COL. QUINTAS DEL MARQUES, CP. 76047, QUERETARO, QUERETARO. </t>
  </si>
  <si>
    <t>sayialarcon.97@gmail.com</t>
  </si>
  <si>
    <t>EDUARDO ALARCON CARBAJAL</t>
  </si>
  <si>
    <t>checocy1998@gmail.com</t>
  </si>
  <si>
    <t>SOFIA ESMERALDA VERA VICTORIO</t>
  </si>
  <si>
    <t xml:space="preserve">AUXILIAR DE CONTROL </t>
  </si>
  <si>
    <t>VEVS020806MMCRCFA6</t>
  </si>
  <si>
    <t>VEVS020806</t>
  </si>
  <si>
    <t>19210293825</t>
  </si>
  <si>
    <t xml:space="preserve">PROLONGACION ARGENTINA 78, COL. LOMAS DE ORO, CP. 76190, QUERETARO, QUERETARO. </t>
  </si>
  <si>
    <t>VANESA ANGELES HERNANDEZ</t>
  </si>
  <si>
    <t>AUXIILIAR ADMINISTRATIVO</t>
  </si>
  <si>
    <t>AEHV961119MQTNRN01</t>
  </si>
  <si>
    <t>AEHV961119KU1</t>
  </si>
  <si>
    <t>JOSE VILLAURRUTIA 118, COL. TINTERO, CP 76134, QUERETARO, QUERETARO.</t>
  </si>
  <si>
    <t>vaneangeles@gmail.com</t>
  </si>
  <si>
    <t>CESAR DANIEL BALTAZAR RIVERA / ESPOSO</t>
  </si>
  <si>
    <t>VICTOR SEBASTIAN VICCON SANABRIA</t>
  </si>
  <si>
    <t>MARTIN ULISES AGUIRRE FIGUEROA</t>
  </si>
  <si>
    <t>AUFM750212HDFGGR05</t>
  </si>
  <si>
    <t>AUFM75021227A</t>
  </si>
  <si>
    <t>14907506373</t>
  </si>
  <si>
    <t>CIRCUITO PUERTA DEL SOL 854-58, COL CIUDAD DEL SOL, CP 76116, QUERETARO, QUERETARO</t>
  </si>
  <si>
    <t>JUAN CARLOS RIVERA AGUILAR</t>
  </si>
  <si>
    <t>04/06/1993</t>
  </si>
  <si>
    <t>RIAJ930604HQTVGN00</t>
  </si>
  <si>
    <t>RIAJ930604BI5</t>
  </si>
  <si>
    <t>14119333806</t>
  </si>
  <si>
    <t>JOHANNA LIZZETH RODRIGUEZ MARTINEZ</t>
  </si>
  <si>
    <t>JEFE JURIDICO</t>
  </si>
  <si>
    <t>COAHUILA</t>
  </si>
  <si>
    <t>ROLANDO MALDONADO GASPAR</t>
  </si>
  <si>
    <t>KEVIN HELAMAN CARBAJAL ELIZALDE</t>
  </si>
  <si>
    <t>JUAN GUILLERMO CASTRO CORRALES</t>
  </si>
  <si>
    <t>CACJ960910HSLSRN03</t>
  </si>
  <si>
    <t>CACJ9609103VA</t>
  </si>
  <si>
    <t>22169601469</t>
  </si>
  <si>
    <t>SINALOA</t>
  </si>
  <si>
    <t>15 DE MAYO #49, COL. CENTRO, CP 76000, QUERETARO, QRO.</t>
  </si>
  <si>
    <t>VACILIO ARMANDO VAZQUEZ HUINAC</t>
  </si>
  <si>
    <t>VAHV880507HCSZNC06</t>
  </si>
  <si>
    <t>VAHV880507JQ5</t>
  </si>
  <si>
    <t>22138802743</t>
  </si>
  <si>
    <t>CHIAPAS</t>
  </si>
  <si>
    <t>PEÑA DE BERNAL #328, COL. LAS AMERICAS, CP 76121, QUERETARO, QRO.</t>
  </si>
  <si>
    <t>ADAM RAMIREZ PEREZ</t>
  </si>
  <si>
    <t>ADMINISTRACIÓN</t>
  </si>
  <si>
    <t>ROXANA FIGUEROA OCAMPO</t>
  </si>
  <si>
    <t>FIOR961219MGRGCX09</t>
  </si>
  <si>
    <t>FIOR9612194S7</t>
  </si>
  <si>
    <t>PLATON 15, COL. LOS SABINOS, CP 76169, QUERETARO, QRO.</t>
  </si>
  <si>
    <t>MARGARITA ALVAREZ ISLAS</t>
  </si>
  <si>
    <t>FRANCO PAYAN ARRIETA</t>
  </si>
  <si>
    <t>PAAF980422HDGYRR01</t>
  </si>
  <si>
    <t>JUAN CORDERO 5, COL. PUEBLO NUEVO, CP 76900, CORREGIDORA, QRO.</t>
  </si>
  <si>
    <t>CARLOS FERNANDO JUAREZ CARDENAS</t>
  </si>
  <si>
    <t>AYUDANTE DE TERRACERIA</t>
  </si>
  <si>
    <t>RAUL VERGARA CHAVEZ</t>
  </si>
  <si>
    <t>VECR591118HGRRHL05</t>
  </si>
  <si>
    <t>VECR591118739</t>
  </si>
  <si>
    <t>52805905131</t>
  </si>
  <si>
    <t>HACIENDA DE LOS YUNQUES 3, INT 4, LOS HEROES, CP 76267, EL MARQUES, QRO.</t>
  </si>
  <si>
    <t>LUIS CARLOS BALBOA WONG</t>
  </si>
  <si>
    <t>BECARIO DE CONTROL Y MEDICION</t>
  </si>
  <si>
    <t>BAWL990116HTSLNS07</t>
  </si>
  <si>
    <t xml:space="preserve">Col.Union Burocratica, sector 2 y 3, El Mante Tamaulipas </t>
  </si>
  <si>
    <t>MOLM830324MGTNPR02</t>
  </si>
  <si>
    <t>MOLM830324T33</t>
  </si>
  <si>
    <t>12078320806</t>
  </si>
  <si>
    <t>Sendero del despertar no.7. Col.Milenio 3, cp.76060, Queretaro, Qro.</t>
  </si>
  <si>
    <t>FRANCISCO JONATHAN ARVIZU SALINAS</t>
  </si>
  <si>
    <t>AYUDANTE DE MECANICO</t>
  </si>
  <si>
    <t>ANTONIO BALDERAS MUÑOZ</t>
  </si>
  <si>
    <t>BAMA710406HQTLXN06</t>
  </si>
  <si>
    <t>BAMA710406J35</t>
  </si>
  <si>
    <t>PUERTO DE AGUIRRE SN, LOCALIDAD PUERTO DE AGUIRRE, CP 76220, QUERETARO, QRO.</t>
  </si>
  <si>
    <t>BIANCA ERIKA CARBALLO DIAZ</t>
  </si>
  <si>
    <t>CADB891020MVZRZN01</t>
  </si>
  <si>
    <t>CADB8910209D5</t>
  </si>
  <si>
    <t>FRANCISCO LEON DE LA BARRERA 14, COL. SAN JAVIER, CP 76020, QUERETARO, QUERETARO.</t>
  </si>
  <si>
    <t>URIEL BERNARDO RAMIREZ LOPEZ</t>
  </si>
  <si>
    <t>RALU960615HDGMPR09</t>
  </si>
  <si>
    <t>RALU960615LN7</t>
  </si>
  <si>
    <t xml:space="preserve">PUERTA DEL ENCINO 201 50, COL. PUERTA SAN MIGUEL, CP. 76116, QUERETARO, QUERETARO. </t>
  </si>
  <si>
    <t>KEVIN MELESIO RAMOS AGUILAR</t>
  </si>
  <si>
    <t>NAYARIT</t>
  </si>
  <si>
    <t>PRIVADA DE SABERO 114, FRACCCIONAMIENTO ALTAVISTA JURIQUILLA, CP 76230, QUERETARO, QUERATARO.</t>
  </si>
  <si>
    <t>RUBEN OSVALDO GARZA JASSO</t>
  </si>
  <si>
    <t>CARMEN TABOADA PRIETO</t>
  </si>
  <si>
    <t>MIGUEL ANGEL SANCHEZ GARCIA</t>
  </si>
  <si>
    <t>SAGM950929HQTNRG01</t>
  </si>
  <si>
    <t>SAGM950929T57</t>
  </si>
  <si>
    <t>HACIENDA SAN IGNACIO 717-B, HACIENDA SANTA ROSA, CP. 76226, QUERATARO, QUERETARO.</t>
  </si>
  <si>
    <t>ALEXANDRA AMAIRANI VEGA CASTAÑON</t>
  </si>
  <si>
    <t xml:space="preserve">KARINA ALVAREZ CARVAJAL </t>
  </si>
  <si>
    <t>RECEPCIONISTA CDMX</t>
  </si>
  <si>
    <t>AACK991211MDFLRR04</t>
  </si>
  <si>
    <t>AACK991211E25</t>
  </si>
  <si>
    <t>04199918543</t>
  </si>
  <si>
    <t>GABRIEL GUERRA EDIF 10 C DEPTO 103, UHAB EL ARBOLILLO III, CP. 07240-CR -07201 GUSTAVO A. MADERO, CIUDAD DE MEXICO</t>
  </si>
  <si>
    <t>JORGE LUIS GRESS LOPEZ</t>
  </si>
  <si>
    <t>GELJ980303HHGRPR04</t>
  </si>
  <si>
    <t>JUAN PABLO MORENO POTRERO</t>
  </si>
  <si>
    <t>MOPJ801107HQTRTN06</t>
  </si>
  <si>
    <t>MOPJ801107CT5</t>
  </si>
  <si>
    <t xml:space="preserve">FRANCISCO VILLA 16, COL. CARRILLO PUERTO, CP. 76138, QUERETARO, QUERETARO. </t>
  </si>
  <si>
    <t>GUHM000907K55</t>
  </si>
  <si>
    <t xml:space="preserve">ATLAYULCO EXT 100 B-10, COL. LA ESTANCIA, APASEO EL GRANDE, GUANAJUATO. </t>
  </si>
  <si>
    <t>JOSE EDGAR RAMIREZ NAVA</t>
  </si>
  <si>
    <t xml:space="preserve">AYUDANTE DE MANTENIMIENTO </t>
  </si>
  <si>
    <t>RANE850803HMNMVD01</t>
  </si>
  <si>
    <t>RANE850803H86</t>
  </si>
  <si>
    <t xml:space="preserve">LAGO 313, COL. SANTA MONICA, CP. 76138, QUERETARO, QUERETARO. </t>
  </si>
  <si>
    <t>CESAR ARTURO ARAGON ORTIZ</t>
  </si>
  <si>
    <t>AAOC980708HQTRRS07</t>
  </si>
  <si>
    <t>AAOC9807084D0</t>
  </si>
  <si>
    <t>AZABACHE 632 35, COL. PASEOS DEL PEDREGAL, CP. 76148, QUERETARO, QUERETARO.</t>
  </si>
  <si>
    <t>ELIEL ISIDRO SECUNDINO</t>
  </si>
  <si>
    <t>BECARIO ALMACEN</t>
  </si>
  <si>
    <t>IISE930611HHGSCL09</t>
  </si>
  <si>
    <t xml:space="preserve">FRAY JUAN GUADALUPE SORIANO 311, COL. MISION BUCARELI, CP. 76150, QUERETARO, QUERETARO. </t>
  </si>
  <si>
    <t>NURIA NAYELLI GALVAN HERNANDEZ</t>
  </si>
  <si>
    <t>JEFA DESARROLLO ORGANIZACIONAL</t>
  </si>
  <si>
    <t>GAHN920723MCLLRR02</t>
  </si>
  <si>
    <t>GAHN920723SE2</t>
  </si>
  <si>
    <t xml:space="preserve">ARGENTINA 10, COL. LOMAS DE QUERETARO, CP. 76190, QUERETARO, QUERETARO. </t>
  </si>
  <si>
    <t xml:space="preserve">JORGE ANTONIO VELAZQUEZ DAMIAN </t>
  </si>
  <si>
    <t>VEDJ980209HMSLMR09</t>
  </si>
  <si>
    <t>VEDJ980209DF9</t>
  </si>
  <si>
    <t xml:space="preserve">OAXACA 18, COL. LA OBRERA, CP. 76130, QUERETARO, QUERETARO. </t>
  </si>
  <si>
    <t>CRUZ MORALES VIDAL</t>
  </si>
  <si>
    <t>MOVC690505HQTRDR05</t>
  </si>
  <si>
    <t>MOVC690505742</t>
  </si>
  <si>
    <t xml:space="preserve">REFORMA 60, COL. SAN PABLO, CP. 76125, QUERETARO, QUERETARO. </t>
  </si>
  <si>
    <t xml:space="preserve">CALLE ESTORAS 11, RANCHO DOLORES, CP. 76246, EL MARQUES, QUERETARO. </t>
  </si>
  <si>
    <t>MAURILIO SANTOS CRUZ</t>
  </si>
  <si>
    <t xml:space="preserve">AYUDANTE DE TERRACERIA </t>
  </si>
  <si>
    <t>SACM850922HVZNRR05</t>
  </si>
  <si>
    <t>SACM850922UN5</t>
  </si>
  <si>
    <t>09058513012</t>
  </si>
  <si>
    <t xml:space="preserve">HACIENDA TEYA 509 B, COL. SANTA ROSA, CP. 76226, QUERETARO, QUERETARO. </t>
  </si>
  <si>
    <t>GENESIS RAMON RODRIGUEZ RAMIREZ</t>
  </si>
  <si>
    <t>BECARIO DE ALMACEN</t>
  </si>
  <si>
    <t>RORG000830HGRDMNA7</t>
  </si>
  <si>
    <t>VICENTE GUERRERO 43 B, 04 NTE ESCOBEDO MORELOS CENTRO, CP. 76000, QUERETARO, QUERETARO.</t>
  </si>
  <si>
    <t>VICTOR BENITEZ ANGELES</t>
  </si>
  <si>
    <t>BEAV960306HHGNNC02</t>
  </si>
  <si>
    <t>BEAV960306S18</t>
  </si>
  <si>
    <t>ARREAGA DE LOMA CHINO, COL. ESTANCIA DE PALO DULCE, CP. 76214, QUERETARO, QUERETARO.</t>
  </si>
  <si>
    <t>ALAN MARTIN JUAREZ RODRIGUEZ</t>
  </si>
  <si>
    <t>JURA980527HQTRDL05</t>
  </si>
  <si>
    <t>JURA980527BG4</t>
  </si>
  <si>
    <t>HACIENDA DE LA LLAVE 623, COL. FRACC. HACIENDA SANTA ROSA, CP. 76220, QUERETARO, QUERETARO.</t>
  </si>
  <si>
    <t>ABUNDIO ALEJANDRO CAMACHO NICOLAS</t>
  </si>
  <si>
    <t>CANA990809HGRMCB07</t>
  </si>
  <si>
    <t>CANA9908098K5</t>
  </si>
  <si>
    <t>EMILIANO ZAPATA PTE. SN, COLONIA CENTRO, SANTA ROSA JAUREGUI, QUERETARO.</t>
  </si>
  <si>
    <t>SEEM9708295P4</t>
  </si>
  <si>
    <t>53159701720</t>
  </si>
  <si>
    <t>PATAMBAN NO.42 MIRADOR ORIENTE, ZITACUARO, MICHOACAN.</t>
  </si>
  <si>
    <t>GOCS9802061U1</t>
  </si>
  <si>
    <t>86169876330</t>
  </si>
  <si>
    <t>MARIA FERNANDA MONTES DE OCA MENDOZA</t>
  </si>
  <si>
    <t>MOMF000727MQTNNRA6</t>
  </si>
  <si>
    <t>MOMF0007275T0</t>
  </si>
  <si>
    <t>0215008845-4</t>
  </si>
  <si>
    <t xml:space="preserve">SANTIAGO DE LOS LLANOS GRANDES 337, VILLAS DE SANTIAGO, CP. 76148, QUERETARO, QUERETARO. </t>
  </si>
  <si>
    <t xml:space="preserve">CONSTRUCCION </t>
  </si>
  <si>
    <t xml:space="preserve">DENISSE ALEJANDRA RAMIREZ AGUILERA </t>
  </si>
  <si>
    <t xml:space="preserve">RECEPCIONISTA </t>
  </si>
  <si>
    <t>RAAD980715MGTMGN08</t>
  </si>
  <si>
    <t>RAAD980715J16</t>
  </si>
  <si>
    <t>LOS PORTALES 117 BIS B, DPTO 4, COL. LA ESTANCIA , CP. 38185 CORREGIDORA,QUERETARO</t>
  </si>
  <si>
    <t xml:space="preserve">DANIEL SADRAC RIZO MARTINEZ </t>
  </si>
  <si>
    <t xml:space="preserve">AYUDANTE MECANICO </t>
  </si>
  <si>
    <t>RIMD920303HNLZRN07</t>
  </si>
  <si>
    <t>RIMD920303TVA</t>
  </si>
  <si>
    <t>03159277445</t>
  </si>
  <si>
    <t>MONTERREY</t>
  </si>
  <si>
    <t xml:space="preserve">PRIMERA PRIVADA DE INDEPENDENCIA 6, COL. MONTENEGRO, CP. 76220, QUERETARO, QUERETARO. </t>
  </si>
  <si>
    <t>FLAVIO BRAZ RAMIREZ</t>
  </si>
  <si>
    <t>AYUDANTE DE LIMPIEZAQ</t>
  </si>
  <si>
    <t>BARF730507HOCRML00</t>
  </si>
  <si>
    <t>BARF730507HU0</t>
  </si>
  <si>
    <t>78907322594</t>
  </si>
  <si>
    <t xml:space="preserve">COLINAS DE SAN RAFAEL 57, COL. COLINAS SANTA CRUZ 2DA SECCION , CP. 76117, SUBURBANO QUERETARO, QUERETARO. </t>
  </si>
  <si>
    <t>DOLORES PASCUAL VALDEZ</t>
  </si>
  <si>
    <t>PAVD710402MOCSLL07</t>
  </si>
  <si>
    <t>PAVD710402BF5</t>
  </si>
  <si>
    <t>02167162995</t>
  </si>
  <si>
    <t>JESUS HERNANDEZ GARCIA</t>
  </si>
  <si>
    <t>HEGJ960614HGTRRS02</t>
  </si>
  <si>
    <t>HEGJ960614HU2</t>
  </si>
  <si>
    <t>49149695949</t>
  </si>
  <si>
    <t xml:space="preserve">HACIENDA SAUCEDA 531, COL. HDA. SANTA ROSA, QUERETARO, QUERETARO. </t>
  </si>
  <si>
    <t>KARINA ARACELI LABORDE VELAZQUEZ</t>
  </si>
  <si>
    <t>ASITENTE DE DIRECCION COMERCIAL</t>
  </si>
  <si>
    <t>LAVK730224MDFBLR05</t>
  </si>
  <si>
    <t>LAVK7302248N4</t>
  </si>
  <si>
    <t>37917328033</t>
  </si>
  <si>
    <t>CIUDAD DE MEXICO</t>
  </si>
  <si>
    <t xml:space="preserve">AVENIDA DEL PARQUE 100 INT 45, COL. MISION CARRILO, CP. 76118, QUERETARO, QUERETARO. </t>
  </si>
  <si>
    <t>MARIA ENGELICA LEAL ROMERO</t>
  </si>
  <si>
    <t>ALDAIR MORENO SEGURA</t>
  </si>
  <si>
    <t>MOSA990309HQTRGL06</t>
  </si>
  <si>
    <t xml:space="preserve">AVENIDA TLANESE 223, COL. TLANESE, QUERETARO, QUERETARO. </t>
  </si>
  <si>
    <t>LITZY VICTORIA DE LA O RAMIREZ</t>
  </si>
  <si>
    <t>OXRL000406MGRXMTA7</t>
  </si>
  <si>
    <t xml:space="preserve">MARTIRES DEL 68 129, COL. RICARDO FLORES MAGON , CP 76148, QUERETARO, QUERETARO. </t>
  </si>
  <si>
    <t>VICTOR LEONARDO ROBLES ORTEGA</t>
  </si>
  <si>
    <t>BECARIO DESARROLLO WEB</t>
  </si>
  <si>
    <t>ROOV000124HQTBRCA6</t>
  </si>
  <si>
    <t xml:space="preserve">CALLE 7 511, COL. LOMAS DE CASA BLANCA, CP. 76080, QUERETARO, QUERETARO. </t>
  </si>
  <si>
    <t>ALONDRA HERNANDEZ MENDOZA</t>
  </si>
  <si>
    <t>HEMA981214MQTRNL04</t>
  </si>
  <si>
    <t xml:space="preserve">LITERATURA 114-I, COL. EL TINTERO, CP. 76134, QUERETARO, QUERETARO. </t>
  </si>
  <si>
    <t>FECHA DE BAJA</t>
  </si>
  <si>
    <t>MOTIVO DE BAJA</t>
  </si>
  <si>
    <t>DIAS</t>
  </si>
  <si>
    <t>MES</t>
  </si>
  <si>
    <t>RESICION DE CONTRATO</t>
  </si>
  <si>
    <t>RENUNCIA VOLUNTARIA</t>
  </si>
  <si>
    <t>ABANDONO DE TRABAJO</t>
  </si>
  <si>
    <t>ALBERTO GONZALEZ RIVERA</t>
  </si>
  <si>
    <t>GORA970330HMCNVL01</t>
  </si>
  <si>
    <t>GORA970330P29</t>
  </si>
  <si>
    <t>26169714537</t>
  </si>
  <si>
    <t>Av. De la cantera 2550 I62 ciudad del sol resid 5 c.p 76116 Queretaro,Qro.</t>
  </si>
  <si>
    <t>alberto.glez.rivera@gmail.com</t>
  </si>
  <si>
    <t>alberto gonzalez garcia-padre</t>
  </si>
  <si>
    <t>bianeri2089@gmail.com</t>
  </si>
  <si>
    <t>PALOMA CITALLI CARBALLO DIAZ / HERMANA</t>
  </si>
  <si>
    <t>NESTOR CRUZ ANGELES</t>
  </si>
  <si>
    <t>GERENTE DE RECURSOS HUMANOS</t>
  </si>
  <si>
    <t>10199696633</t>
  </si>
  <si>
    <t>roxana.figueroaocampo@hotmail.com</t>
  </si>
  <si>
    <t>MARBELLA BOTELLO - ROOMIE</t>
  </si>
  <si>
    <t>damianvelazquez723@gmail.com</t>
  </si>
  <si>
    <t>JUAN CARLOS VELAZQUEZ DAMIAN / HERMANO</t>
  </si>
  <si>
    <t>AYUDANTE DE MANTENIMIENTO GENERAL</t>
  </si>
  <si>
    <t>ASISTENTE DE DIREECION DE VENTAS</t>
  </si>
  <si>
    <t>NURIA NAYELI GALVAN HERNANDEZ</t>
  </si>
  <si>
    <t>nuria.galvan@hotmail.com</t>
  </si>
  <si>
    <t xml:space="preserve">MA. ELENA HERNANDEZ / MADRE </t>
  </si>
  <si>
    <t>ALEJANDRO MEDINA MUÑOZ</t>
  </si>
  <si>
    <t>LIDER DE PROYECTOS</t>
  </si>
  <si>
    <t>MEMA910608HQTDXL08</t>
  </si>
  <si>
    <t>MEMA910608E57</t>
  </si>
  <si>
    <t>14129115748</t>
  </si>
  <si>
    <t>Petra de Mallorca 50, Palmas de Mallorca, Bosques del Acueducto, Queretaro, Qro</t>
  </si>
  <si>
    <t>alejandromedina50@gmail.com</t>
  </si>
  <si>
    <t>Jessica Yeraldin Coronado Ortiz</t>
  </si>
  <si>
    <t>kevinramosaguilar98@gmail.com</t>
  </si>
  <si>
    <t>ANAHI AGUILAR / TÍA</t>
  </si>
  <si>
    <t>antonio.balmun@gmail.com</t>
  </si>
  <si>
    <t>SALOMON CABRERA MEDINA</t>
  </si>
  <si>
    <t>OPERADOR DE MAQUINARIA UNIVERSAL</t>
  </si>
  <si>
    <t>CAMS650905HQTBDL09</t>
  </si>
  <si>
    <t>CAMS6509053L7</t>
  </si>
  <si>
    <t>14836514415</t>
  </si>
  <si>
    <t>INDETERMINADO 26 JUN 2018</t>
  </si>
  <si>
    <t>Tierra Blanca, El Marques, Querétaro</t>
  </si>
  <si>
    <t>Idair Cabrera - Hijo</t>
  </si>
  <si>
    <t>rclub1596@gmail.com</t>
  </si>
  <si>
    <t>MARIA ELENA TEODORO VICTORINA / ESPOSA</t>
  </si>
  <si>
    <t>aldairmoreno63@gmail.com</t>
  </si>
  <si>
    <t>ARMANDO MORENO RODRIGUEZ / PADRE</t>
  </si>
  <si>
    <t>vacilio.1988@gmail.com</t>
  </si>
  <si>
    <t>ANA GUZMAN</t>
  </si>
  <si>
    <t>85169877876</t>
  </si>
  <si>
    <t>raaggoya@gmail.com</t>
  </si>
  <si>
    <t>DANIEL HIRAM TORRES / PAREJA</t>
  </si>
  <si>
    <t>55 9165 3533</t>
  </si>
  <si>
    <t>KARLA PAOLA GALVAN MAYA / PAREJA</t>
  </si>
  <si>
    <t>MARY CRUZ VERGARA - HIJA</t>
  </si>
  <si>
    <t>jguillermo_10@hotmail.com</t>
  </si>
  <si>
    <t>RAUL GUILLERMO SANCHEZ</t>
  </si>
  <si>
    <t>FLAVIO BRAZ RAMIREZ / CONYUGE</t>
  </si>
  <si>
    <t>GEORGINA AGUILAR GUZMAN / MADRE</t>
  </si>
  <si>
    <t xml:space="preserve">MARIA CONCEPCION / ESPOSA </t>
  </si>
  <si>
    <t>fernandamontesdeoca24@gmial.com</t>
  </si>
  <si>
    <t>VERONICA MENDOZA RESENDIZ / MADRE</t>
  </si>
  <si>
    <t>DOLORES PASCUAL VALDEZ / CONYUGE</t>
  </si>
  <si>
    <t>drugsmyhappy92@gmail.com</t>
  </si>
  <si>
    <t>SUHEY OROZCO / ESPOSA</t>
  </si>
  <si>
    <t>marisol.montenegro@outlook.com</t>
  </si>
  <si>
    <t>Carlos Enrique Ortiz Rebollo</t>
  </si>
  <si>
    <t>Miguel Eliel Gartcia Wong</t>
  </si>
  <si>
    <t>jesushernandez0720garcia@gmail.com</t>
  </si>
  <si>
    <t>LUCIA ARANZAZU HERNANDEZ GARCIA / HERMANA</t>
  </si>
  <si>
    <t>Índice de Rotación de Personal 2021</t>
  </si>
  <si>
    <t>Enero</t>
  </si>
  <si>
    <t>Febrero</t>
  </si>
  <si>
    <t>Marzo</t>
  </si>
  <si>
    <t>Abril</t>
  </si>
  <si>
    <t>Mayo</t>
  </si>
  <si>
    <t>Junio</t>
  </si>
  <si>
    <t>Julio</t>
  </si>
  <si>
    <t>Agosto</t>
  </si>
  <si>
    <t>Septiembre</t>
  </si>
  <si>
    <t>Octubre</t>
  </si>
  <si>
    <t>Noviembre</t>
  </si>
  <si>
    <t>Diciembre</t>
  </si>
  <si>
    <t>Total Anual 2021</t>
  </si>
  <si>
    <t>Total Anual 2020</t>
  </si>
  <si>
    <t>Total Anual 2019</t>
  </si>
  <si>
    <t>Altas</t>
  </si>
  <si>
    <t>Bajas</t>
  </si>
  <si>
    <t>Cantidad de empleados activos</t>
  </si>
  <si>
    <t>Indice de Rotacion de Personal</t>
  </si>
  <si>
    <t>Costo Rotacion</t>
  </si>
  <si>
    <t>rotacion departamento año anterior y año en curso</t>
  </si>
  <si>
    <t>comparativa entre organización e individual y marcar diferencia prorrateada con rentas</t>
  </si>
  <si>
    <t xml:space="preserve"> -</t>
  </si>
  <si>
    <t xml:space="preserve"> __ </t>
  </si>
  <si>
    <t>BOULEVARD HACIENDA LA GLORIA 2400 C 35, FRACCIONAMIENTO PARQUE LA GLORIA, CP. 76177, QUERETARO, QUERETARO.</t>
  </si>
  <si>
    <t>CUAN890424HQTRNS09</t>
  </si>
  <si>
    <t>CUAN890424FF7</t>
  </si>
  <si>
    <t>14078961464</t>
  </si>
  <si>
    <t>Circuito Merlot no 2052,Fracc. Rancho san Pedro C.P 76117, Queretaro, Qro.</t>
  </si>
  <si>
    <t>rhargentiliaqro@gmail.com</t>
  </si>
  <si>
    <t>CAEK940327HHGRLV05</t>
  </si>
  <si>
    <t>AV. CUIS 19, COL. LA PRADERA, CP 76269, QUERETARO, QRO.</t>
  </si>
  <si>
    <t>carbajalelizaldekevinhelaman@gmail.com</t>
  </si>
  <si>
    <t>NORMA SONIA ELIZALDE</t>
  </si>
  <si>
    <t>MACJ990614HHGRBS00</t>
  </si>
  <si>
    <t>MACJ9906145JA</t>
  </si>
  <si>
    <t xml:space="preserve">HIDALGO </t>
  </si>
  <si>
    <t>CALLE DAEGU NO. 8, COL. COREA, CP 76223, SANTA ROSA JAUREGUI, QRO.</t>
  </si>
  <si>
    <t>jon_I10@hotmail.com</t>
  </si>
  <si>
    <t>Cirila Mertinez Cabrera / Madre</t>
  </si>
  <si>
    <t>VISV871211HDFCNC03C</t>
  </si>
  <si>
    <t>VISV871211DS5</t>
  </si>
  <si>
    <t>14048738141</t>
  </si>
  <si>
    <t xml:space="preserve">CONOCIDO SN, COMUNIDAD SAN ISIDRO MIRANDA, CP 76209, EL MARQUES, QRO. </t>
  </si>
  <si>
    <t>lococarreterav12@gmail.com</t>
  </si>
  <si>
    <t>GUADALUPE</t>
  </si>
  <si>
    <t>AAIM730903MVZLSR08</t>
  </si>
  <si>
    <t>AAIM730903RM8</t>
  </si>
  <si>
    <t>67107301110</t>
  </si>
  <si>
    <t>GUADALUPE QUIJANO ALVAREZ - HIJA</t>
  </si>
  <si>
    <t>JUCC000509HQTRRRA2</t>
  </si>
  <si>
    <t>CALLE PRINCIPAL 8, COL. NABO, CP 76226, QUERETARO, QRO.</t>
  </si>
  <si>
    <t xml:space="preserve"> ___</t>
  </si>
  <si>
    <t>VECA010909MQTGSLA7</t>
  </si>
  <si>
    <t>VECA0109094J4</t>
  </si>
  <si>
    <t xml:space="preserve">C. FRANCISCO I. MADERO S/N, LOC. PINTO, CP. 76220, QUERETARO, QUERETARO. </t>
  </si>
  <si>
    <t>amairanivega51@gmail.com</t>
  </si>
  <si>
    <t xml:space="preserve">NOE VEGA AGUILAR / PADRE </t>
  </si>
  <si>
    <t>GAJR011218HSPRSBA5</t>
  </si>
  <si>
    <t>GAJR011218ST6</t>
  </si>
  <si>
    <t xml:space="preserve">ANDADOR TLAXCALTECAS NO. 8C, COL. HOGARES FERROCARRILEROS, CP. 78436, SOLEDAD DE GRACIANO SANCHEZ, SAN LUIS POTOSI. </t>
  </si>
  <si>
    <t>BLANCA LETICIA JASSO GUTIERREZ / MADRE</t>
  </si>
  <si>
    <t>PASG971027HQTCLD08</t>
  </si>
  <si>
    <t>PASG971027TD8</t>
  </si>
  <si>
    <t>14139715214</t>
  </si>
  <si>
    <t>Baja California 348 San jose El alto C.P 76147 San jose el Alto queretaro</t>
  </si>
  <si>
    <t>Jack_toto@hotmail.com</t>
  </si>
  <si>
    <t>442 122 3388</t>
  </si>
  <si>
    <t>jenifer adriana ruiz-conyuge</t>
  </si>
  <si>
    <t>AISF970520HQTRLR00</t>
  </si>
  <si>
    <t>AISF970520IY6</t>
  </si>
  <si>
    <t>IGNACIO PEREZ NO. 22, COLONIA CENTRO, CP 76220, SANTA ROSA JAUREGUI, QUERETARO, QRO.</t>
  </si>
  <si>
    <t>jmsame0520@hotmail.com</t>
  </si>
  <si>
    <t>Janeth Michelle Salinas Mendoza / Novia</t>
  </si>
  <si>
    <t>RAPA980420HDFMRD08</t>
  </si>
  <si>
    <t>RAPA980420EA0</t>
  </si>
  <si>
    <t>57169847118</t>
  </si>
  <si>
    <t>FRAY ANDRES DE CORDOBA #224, COL. QUINTAS DEL MARQUES, CP 76047, QUERETARO, QRO.</t>
  </si>
  <si>
    <t>ramirezadam8@gmail.com</t>
  </si>
  <si>
    <t>ISIS LIZETH PEREZ OSEJO-MADRE</t>
  </si>
  <si>
    <t>MAGR931020HGRLSL01</t>
  </si>
  <si>
    <t>MAGR931020DP3</t>
  </si>
  <si>
    <t>27149380373</t>
  </si>
  <si>
    <t>ALFA CENTAURO 82 B COL. EL SOL 76113, QUERETARO, QRO.</t>
  </si>
  <si>
    <t>rolando.maldonado69310gmail.com</t>
  </si>
  <si>
    <t>RODRIGO MALDONADO GASPAR</t>
  </si>
  <si>
    <t>ROMJ981027MQTDRH06</t>
  </si>
  <si>
    <t>Privada San Pablo #1, Colonia San Pablo, CP 76130, QUERETARO, QRO</t>
  </si>
  <si>
    <t>017003463@upsrj.edu.mx</t>
  </si>
  <si>
    <t>442 107 3230</t>
  </si>
  <si>
    <t>ALMA DELIA MARTINEZ OLVERA</t>
  </si>
  <si>
    <t>TAPC620318MDFBRR01</t>
  </si>
  <si>
    <t>TAPC620318357</t>
  </si>
  <si>
    <t xml:space="preserve">ARROYO DEL CANTARITO 20, FRACC. CAÑADAS DEL ARROYO, CP. 76922, CORREGIDORA, QUERETARO. </t>
  </si>
  <si>
    <t>marybaker84@hotmail.com</t>
  </si>
  <si>
    <t>MARIA DEL CARMEN PRIETO RUIZ / MADRE</t>
  </si>
  <si>
    <t xml:space="preserve">TERMINO DE CONTRATO </t>
  </si>
  <si>
    <t>TERMINO DE PRACTICAS</t>
  </si>
  <si>
    <t xml:space="preserve">AUXILIAR JURIDICO </t>
  </si>
  <si>
    <t xml:space="preserve">ESTEFANIA ESCORZA ESTRADA </t>
  </si>
  <si>
    <t xml:space="preserve">AUXILIAR DE TOPOGRAFIA </t>
  </si>
  <si>
    <t>ALEXIS GEOVANI MARTINEZ SANCHEZ</t>
  </si>
  <si>
    <t>APRENDIZ DE OPERADOR</t>
  </si>
  <si>
    <t>OPERADOR DE MAQUINARIA PESADA</t>
  </si>
  <si>
    <t>JOSE MARIA GONZALEZ SOTO</t>
  </si>
  <si>
    <t>CESAR GARCIA RAMIREZ</t>
  </si>
  <si>
    <t>EDUARDO JESUS CASTILLO MARQUEZ</t>
  </si>
  <si>
    <t>EOEE970527MHGSSS05</t>
  </si>
  <si>
    <t>EOEE970527UQ5</t>
  </si>
  <si>
    <t>13159775173</t>
  </si>
  <si>
    <t xml:space="preserve">CALLE MIGUEL HIDALGO 100 INT 30, COL. ARBOLEDAS, CP. 76134, QUERETARO, QUERETARO. </t>
  </si>
  <si>
    <t>MASA970508HQTRNL06</t>
  </si>
  <si>
    <t>MASA970508L53</t>
  </si>
  <si>
    <t>17159774482</t>
  </si>
  <si>
    <t>CONSTITUCION 21, LOCALIDAD SANTA CATARINA, CP. 76223, QUERETARO, QUERETARO.</t>
  </si>
  <si>
    <t>GOSM821203HGNTR09</t>
  </si>
  <si>
    <t>GOSM8212034Q0</t>
  </si>
  <si>
    <t>72078200309</t>
  </si>
  <si>
    <t>GARC730123HPLRMS00</t>
  </si>
  <si>
    <t>GARC730123DK7</t>
  </si>
  <si>
    <t>62897398608</t>
  </si>
  <si>
    <t>PUEBLA</t>
  </si>
  <si>
    <t xml:space="preserve">MONTES ESCANDIVANOS 113, COL. LOMA BONITA, CP 76118, QUERETARO, QUERETARO. </t>
  </si>
  <si>
    <t xml:space="preserve">VIOLETAS SN, COL. LAS ROSAS, CP. 76220, QUERETARO, QUERETARO. </t>
  </si>
  <si>
    <t>CAME890621HDFSRD05</t>
  </si>
  <si>
    <t>CAME890621T47</t>
  </si>
  <si>
    <t>20108903244</t>
  </si>
  <si>
    <t xml:space="preserve">AVENIDA PIE DE LA CUETSA 1205 A 43, FRACC. TAMAY Y TLALOC QRONOS II, CP. 76147, QUERETARO, QUERETARO. </t>
  </si>
  <si>
    <t>ing.estefaniaescorza@gmail.com</t>
  </si>
  <si>
    <t>CARMEN ETHEL ESCORZA / TÍA</t>
  </si>
  <si>
    <t>betancourtoti@gmail.com</t>
  </si>
  <si>
    <t>OTILIA BETANCOURT / ESPOSA</t>
  </si>
  <si>
    <t>cesar.garcia13132@gmail.com</t>
  </si>
  <si>
    <t>JORGE ULISES GARCIA / HERMANO</t>
  </si>
  <si>
    <t>JURIDICO</t>
  </si>
  <si>
    <t>JEFATURA DE TITULACION</t>
  </si>
  <si>
    <t>4 DIAS DEL 28 AL 31 DE DIC 2021 - 2 DIAS DEL 06 AL 07 ENE 2022 -  2 DÍAS DEL 14 AL 15 DE ABRIL DEL 2022 - 2 DÍAS DEL 6 AL 7 DE DE MAYO DEL 2022</t>
  </si>
  <si>
    <t>OUOA9901292I1</t>
  </si>
  <si>
    <t>AYUDANTE MECANICO</t>
  </si>
  <si>
    <t>MECANICO GASOLINA</t>
  </si>
  <si>
    <t>MECANICO HIDRAULICO</t>
  </si>
  <si>
    <t>BECARIO OPERACIONES</t>
  </si>
  <si>
    <t xml:space="preserve">ANGEL JAVIER SOTO SOTO </t>
  </si>
  <si>
    <t>SOSA040112HQTTTNA4</t>
  </si>
  <si>
    <t>SOSA0401127N7</t>
  </si>
  <si>
    <t>02220448696</t>
  </si>
  <si>
    <t>Atlayahualco, Ext. 100K-10, La Estancia, Apaseo el Grande, Guanajuato.</t>
  </si>
  <si>
    <t xml:space="preserve">ATLAYAHUALCO EXT. 100K-10 LA ESTANCIA, APASEO EL GRANDE GUANAJUATO </t>
  </si>
  <si>
    <t xml:space="preserve">JAZMIN JANET MARTINEZ RODRIGUEZ </t>
  </si>
  <si>
    <t>BECARIA LOGISTICA</t>
  </si>
  <si>
    <t>MARJ001015MGTRDZA6</t>
  </si>
  <si>
    <t xml:space="preserve">VALLE DE SAN MARCOS M12 L1 SAN PEDRO MARTIR C.P. 76616 RANCHO SAN PEDRO, QRO. </t>
  </si>
  <si>
    <t>GABINO MARTINEZ MARTINEZ</t>
  </si>
  <si>
    <t>ASISTENTE DE DIRECCIÒN HABITTA NAVETEC</t>
  </si>
  <si>
    <t>REOL760130MGTSRL08</t>
  </si>
  <si>
    <t>REOL760130MD2</t>
  </si>
  <si>
    <t>PASEO DEL AHUEHUETE 4 42 CP 7 COND ARRAYAN PASEOS DEL BOSQUE C.P. 76910 VILLA CORREGIDORA</t>
  </si>
  <si>
    <t xml:space="preserve">JACOB REZENDIZ O. </t>
  </si>
  <si>
    <t xml:space="preserve">LILIANA RESENDIZ ORTIZ </t>
  </si>
  <si>
    <t>14937636695</t>
  </si>
  <si>
    <t>09129200060</t>
  </si>
  <si>
    <t>GOSM821203HGRNTR09</t>
  </si>
  <si>
    <t>ISAI JEZIEL GARCIA HERNANDEZ</t>
  </si>
  <si>
    <t>GAHI960110HMCRRS04</t>
  </si>
  <si>
    <t>GAHI960110PA2</t>
  </si>
  <si>
    <t>96119671616</t>
  </si>
  <si>
    <t>EDO DE MEXICO</t>
  </si>
  <si>
    <t xml:space="preserve">JARDINES DE LAS DELICIAS LOS HEROES AZUMBILLA, C.P. 55764 TECAMAC, MEX </t>
  </si>
  <si>
    <t>29/02/2022</t>
  </si>
  <si>
    <t>VEVM000114NX0</t>
  </si>
  <si>
    <t>AUXILIAR ADMINISTRATIVO NAVETEC</t>
  </si>
  <si>
    <t>INDETERMINADO 2 DE MAY 2022</t>
  </si>
  <si>
    <t>AUXILIAR ADMINISTRATIVO HABITTA</t>
  </si>
  <si>
    <t xml:space="preserve">ALAN GIOVANNI HERNANDEZ </t>
  </si>
  <si>
    <t xml:space="preserve">AYUDANTE DE MECANICO </t>
  </si>
  <si>
    <t>HEGA030630HQTRNLA5</t>
  </si>
  <si>
    <t>HEGA030630TG7</t>
  </si>
  <si>
    <t>SAN HARAEL 5043109 FRACCIONAMIENTO SAN MIGUEL CARRILLO 76118,SANTIGO DE QUERETARO, QUERETARO</t>
  </si>
  <si>
    <t>ROSALBA GONZALES TORRES</t>
  </si>
  <si>
    <t xml:space="preserve">CARLOS RENE VALLON CAMARERO </t>
  </si>
  <si>
    <t>VACC760110HVZLMR02</t>
  </si>
  <si>
    <t>VACC7601107S1</t>
  </si>
  <si>
    <t xml:space="preserve">PROL PASTEUR SUR MZA 12 LT 6 COL CUITLAHUAC 76230, QUERETARO, QRO. </t>
  </si>
  <si>
    <t>DULCE FRANCO</t>
  </si>
  <si>
    <t>LUIS CARLOS MORALES VENEGAS</t>
  </si>
  <si>
    <t>MOVL990508HZSRNS01</t>
  </si>
  <si>
    <t>ZACATECAS</t>
  </si>
  <si>
    <t xml:space="preserve">CJTO LAS PALOMAS VILLAS DEL TECNOLOGICOS C.P. 76150 QUERETARTO, QRO. </t>
  </si>
  <si>
    <t xml:space="preserve">lmoralesv.08@gmail.com </t>
  </si>
  <si>
    <t>LUIS CARLOS MORALES DAVILA</t>
  </si>
  <si>
    <t>BRENDA JIMENA ALARCON VARGAS</t>
  </si>
  <si>
    <t>AAVB861228MDFLRR09</t>
  </si>
  <si>
    <t>AAVB861228MM9</t>
  </si>
  <si>
    <t>28108601312</t>
  </si>
  <si>
    <t>CUESTA BONITA 70-25, COLONIA CUESTA BONITA, 76063, SANTIAGO QUERETARO, QUERETARO.</t>
  </si>
  <si>
    <t>YAKIN IDAIA LIRA GARCIA</t>
  </si>
  <si>
    <t>BECARIA ADMINISTRACION</t>
  </si>
  <si>
    <t>LIGY970926MHGRRK02</t>
  </si>
  <si>
    <t>CALLE COSTITUCION #10 SANTA ROSA JAUREGUI, QUERETARO.</t>
  </si>
  <si>
    <t>LRride97@gmail.com</t>
  </si>
  <si>
    <t>BLANCA VALDEZ URIBE</t>
  </si>
  <si>
    <t>CESAR ENRIQUE BOLFETA FRANCO</t>
  </si>
  <si>
    <t>RECLUTADOR</t>
  </si>
  <si>
    <t>BOFC961203HVZLRS02</t>
  </si>
  <si>
    <t>BOFC961203H82</t>
  </si>
  <si>
    <t>MARQUES DE MONTEMAYOR 632 75, COND MARQUES DE VILLENA  REAL DEL MARQUES 4. C.P. 76116, SUBURBANO, QUERETARO.</t>
  </si>
  <si>
    <t>cesar.bolfeta@htmail.com</t>
  </si>
  <si>
    <t>HECTOR BOLFETA FRANCO</t>
  </si>
  <si>
    <t xml:space="preserve">RUBEN ABURTO GARCIA </t>
  </si>
  <si>
    <t>UAGR970917HPLBRB04</t>
  </si>
  <si>
    <t>AUGR9709176H9</t>
  </si>
  <si>
    <t>24169702594</t>
  </si>
  <si>
    <t xml:space="preserve">PASEO DE LA REPUBLICA KM 17.5 QUERETARO. </t>
  </si>
  <si>
    <t>Rosendo Garcia Perez</t>
  </si>
  <si>
    <t>SAMANTA VALERIA GARNICA MORALES</t>
  </si>
  <si>
    <t>GAMS010718MQTRRMA0</t>
  </si>
  <si>
    <t>GAMS010718HL5</t>
  </si>
  <si>
    <t>26170108380</t>
  </si>
  <si>
    <t>BLVD MISION DE SAN FRANCISCO 358, CONDOMINIO CALETTO JURIQUILA POBLADO C.P. 36230 PROVINCIA JURIQUILLA QUERETARO</t>
  </si>
  <si>
    <t xml:space="preserve">MIHAEL CRUZ BERNAL </t>
  </si>
  <si>
    <t xml:space="preserve">AUXILIAR DE PRECIOS UNITARIOS </t>
  </si>
  <si>
    <t>CUBM920510HHGRRH00</t>
  </si>
  <si>
    <t>CUBM920510477</t>
  </si>
  <si>
    <t>20169253703</t>
  </si>
  <si>
    <t xml:space="preserve">ERNESTO DE ARCO 26 SAN PABLO PRIMERO 76125 SANTIAGO QUERETARO </t>
  </si>
  <si>
    <t>arkicrash93@gmail.com</t>
  </si>
  <si>
    <t>EDWIN OBED FLORES</t>
  </si>
  <si>
    <t xml:space="preserve">YULISA MONTSERRATT MORALES TEJADA </t>
  </si>
  <si>
    <t xml:space="preserve">BECARIA WEB </t>
  </si>
  <si>
    <t>MOTY960922MGRRJL08</t>
  </si>
  <si>
    <t xml:space="preserve">CONDOMINIO CERRO DE LA CRUZ, COLINAS DE LA PIEDAD C.P. 76246 LA PIEDAD QUERETARO. </t>
  </si>
  <si>
    <t xml:space="preserve">BRENDA PAOLA RIVERA VELAZQUEZ </t>
  </si>
  <si>
    <t xml:space="preserve">BECARIA JURIDICO </t>
  </si>
  <si>
    <t xml:space="preserve"> INGRESO</t>
  </si>
  <si>
    <t>RIVB990827MQTVLR06</t>
  </si>
  <si>
    <t xml:space="preserve">C GIRASOL LTE 5 COL LAS FLORES 76220 QUERETARO, QRO </t>
  </si>
  <si>
    <t xml:space="preserve">JOSE ALEJANDRO GONZALEZ RUIZ </t>
  </si>
  <si>
    <t>OPERADOR SLP</t>
  </si>
  <si>
    <t>GORA810125HSPNZL19</t>
  </si>
  <si>
    <t>GORA810125BR1</t>
  </si>
  <si>
    <t xml:space="preserve">CASADO </t>
  </si>
  <si>
    <t>DON FRANCISCO 212A FRACC. DON MIGUEL C.P. 78395</t>
  </si>
  <si>
    <t xml:space="preserve">ALEJANDRO GONZALEZ RUIZ </t>
  </si>
  <si>
    <t xml:space="preserve">DIEGO DIAZ GALVAN </t>
  </si>
  <si>
    <t xml:space="preserve">ALMA LILIA ALVAREZ JASSO </t>
  </si>
  <si>
    <t>yetzelalma23@gmail.com</t>
  </si>
  <si>
    <t>DULCE JIMENA SOTO</t>
  </si>
  <si>
    <t>lilyrdz@gmail.com</t>
  </si>
  <si>
    <t>IRMAPEREZ GUERRERO</t>
  </si>
  <si>
    <t>FRANCISCO OCTAVIO ARENAS MACÍAS</t>
  </si>
  <si>
    <t>OPERADOR DE RETROEXCAVADORA</t>
  </si>
  <si>
    <t>AEMF861120HMCRCR08</t>
  </si>
  <si>
    <t>DISTRITO FEDERAL</t>
  </si>
  <si>
    <t xml:space="preserve">JACARANDA EXT. 158. PRADERAS DEL SOL, C.P. 76804, SAN JUAN DEL RIO, QRO. </t>
  </si>
  <si>
    <t>LUZ MARIA CHAVEZ MIRANDA</t>
  </si>
  <si>
    <t>DANIELA HIDALGO PRATS</t>
  </si>
  <si>
    <t xml:space="preserve">ASISTENTE DE DIRECCION </t>
  </si>
  <si>
    <t>HIPD980216MCSDRN01</t>
  </si>
  <si>
    <t>03229809771</t>
  </si>
  <si>
    <t>HIPD98021612A</t>
  </si>
  <si>
    <t xml:space="preserve">SANTA ELENA 204, SANTA FE JURIQUILLA, C.P. 76230, QRO. </t>
  </si>
  <si>
    <t xml:space="preserve">YARESSI RODRIGUEZ DEL ANGEL </t>
  </si>
  <si>
    <t>ROAY971126MVZDNR05</t>
  </si>
  <si>
    <t>ROAY971126T34</t>
  </si>
  <si>
    <t xml:space="preserve">CALLE LA UARORA 16. COL SAN FRANCISQUITO C.P. 76058, QRO, QRO. </t>
  </si>
  <si>
    <t>PATRICIO ISRAEL TREJO ORTIZ</t>
  </si>
  <si>
    <t>TEOP000727HGTRRTA2</t>
  </si>
  <si>
    <t xml:space="preserve">JIMENEZ 25 COL. LINDA VISTA C.P. 76168 QRO. </t>
  </si>
  <si>
    <t>ADRIANA ESTHEPHANY ESPINDOLA VARELA</t>
  </si>
  <si>
    <t>BECARIA MARKETING</t>
  </si>
  <si>
    <t>EIVA941208MQTSRD05</t>
  </si>
  <si>
    <t xml:space="preserve">CERRADA PUNTA ARENAS 109, FRACCIONAMIENTO PUNTA JURIQUILLA 76230, JURIQUILLA QUERETARO, QURETARO. </t>
  </si>
  <si>
    <t>SILVIA VARELA-MADRE</t>
  </si>
  <si>
    <t>ENRIQUE HARO MORAN</t>
  </si>
  <si>
    <t xml:space="preserve">AYUDANTE DE CONTROL </t>
  </si>
  <si>
    <t xml:space="preserve">DANIELA SANCHEZ APAES </t>
  </si>
  <si>
    <t>SAAD990310MMSNPN05</t>
  </si>
  <si>
    <t>SAAD990310KH5</t>
  </si>
  <si>
    <t>08189931457</t>
  </si>
  <si>
    <t>PUERTA DEL ENCINO PASEOS DE SAN MIGUEL 4 C.P. 76118 SUBURBANO QRO.</t>
  </si>
  <si>
    <t>AEMF861120CHA</t>
  </si>
  <si>
    <t>DIGD960806HQTZLG06</t>
  </si>
  <si>
    <t>DIVORCIADO</t>
  </si>
  <si>
    <t xml:space="preserve">BOLIVIA 2 GAUTEMALA Y LATINOAMERIC Y ANA VICTORIA POPULAR 5 C.P. 76147 QUERETARO, QRO. </t>
  </si>
  <si>
    <t>dd665409@gmail.com</t>
  </si>
  <si>
    <t xml:space="preserve">ANA ROSA DIAZ GALVAN </t>
  </si>
  <si>
    <t xml:space="preserve">HANNIA IVETTE ROSALES SANTOS </t>
  </si>
  <si>
    <t>ROSH981219MPLSNN07</t>
  </si>
  <si>
    <t>ROSH981219H77</t>
  </si>
  <si>
    <t xml:space="preserve">JUAREZ 11 NTE CENTRO C.P. 76030 STA ROSA JAUREGUI, QRO. </t>
  </si>
  <si>
    <t>hanniarosa19@gmail.com</t>
  </si>
  <si>
    <t>PATRICIA SANTOS LAGUNA</t>
  </si>
  <si>
    <t>REYNA ITZEL RAMIREZ CAMPISTA</t>
  </si>
  <si>
    <t xml:space="preserve">AUXILIAR ADMINISTRATIVO </t>
  </si>
  <si>
    <t>14109426362</t>
  </si>
  <si>
    <t>RACR940802KU1</t>
  </si>
  <si>
    <t>RACR940802MQTMMY02</t>
  </si>
  <si>
    <t xml:space="preserve">PASEO TEOTIHUACAN 162 C.P. 76230 PROVINCIA JURIQUILLA QUERETARO, QRO. </t>
  </si>
  <si>
    <t>reynaitzel_rmz@hotmail.com</t>
  </si>
  <si>
    <t xml:space="preserve">REYNA RAMIREZ CAMPISTA </t>
  </si>
  <si>
    <t xml:space="preserve">BOLIVIA 2 , COL. VICTORIA POPULAR 5 C.P. 76147 QUERETARO, QRO. </t>
  </si>
  <si>
    <t>PRIVADA CAMINO REAL #112, INTERIOR 17, QUERETARO.</t>
  </si>
  <si>
    <t>FRACCIONAMIENTO MISION CANDILES 76903, CORREGIDORA, QRO.</t>
  </si>
  <si>
    <t>CAZADA PORVENIR 100 L, QUEETARO C.P. 76168</t>
  </si>
  <si>
    <t xml:space="preserve">INDETERMINADO </t>
  </si>
  <si>
    <t xml:space="preserve">RECURSOS HUMANOS </t>
  </si>
  <si>
    <t xml:space="preserve">MARIA JOSE ESPINOSA BANDA </t>
  </si>
  <si>
    <t>EIBJ970429MQTSNS00</t>
  </si>
  <si>
    <t>EIBJ970429B91</t>
  </si>
  <si>
    <t>JURIQUILLA 15 DE MAYO NO. 5, 76230, QUERETARO, QRO.</t>
  </si>
  <si>
    <t xml:space="preserve">BECARIO </t>
  </si>
  <si>
    <t>nathgnavo@gmail.com</t>
  </si>
  <si>
    <t>MARIA NAVARRO</t>
  </si>
  <si>
    <t>uzziel.jim.her@gmail.com</t>
  </si>
  <si>
    <t>BERNARDO JIMENEZ HERNANDEZ</t>
  </si>
  <si>
    <t>nieves.paola2000@gmail.com</t>
  </si>
  <si>
    <t>CANDYGABRIELA VALDELAMAR ARREOLA</t>
  </si>
  <si>
    <t>pbustos.gonzalez@hotmail.com</t>
  </si>
  <si>
    <t>ROSA LIDIA GONZALEZ GUTIERREZ</t>
  </si>
  <si>
    <t>jazmin.rdgz2000@gmail.com</t>
  </si>
  <si>
    <t>SANDRA BAHENA MARCELO</t>
  </si>
  <si>
    <t>barronarmando49@gmail.com</t>
  </si>
  <si>
    <t>FERNANDO LEDEZMA</t>
  </si>
  <si>
    <t xml:space="preserve">MARIA GUADALUPE ESPINDOLA LEDESMA </t>
  </si>
  <si>
    <t>EILG970720MQTSDD01</t>
  </si>
  <si>
    <t>EILG970720KW7</t>
  </si>
  <si>
    <t>14129722824</t>
  </si>
  <si>
    <t>CALLE INSURGENTES MONTE NEGRO C.P. 76220 MONTE NEGRO, QRO</t>
  </si>
  <si>
    <t>NO PASO PERIODO PRUEBA</t>
  </si>
  <si>
    <t>FERNANDO JIMENEZ RAMIREZ</t>
  </si>
  <si>
    <t>JIRF960209HDFMMR03</t>
  </si>
  <si>
    <t>JIRF960209N69</t>
  </si>
  <si>
    <t>sábado, 02 de julio de 2022</t>
  </si>
  <si>
    <t>SAN DANIEL Y SAN RAFAEL, FRACC EDUARDO LORCA 4, C.P. 76118, SUBURBANO, QRO.</t>
  </si>
  <si>
    <t>fercho199654@gmail.com</t>
  </si>
  <si>
    <t>DALILA RAMIREZ PEREZ</t>
  </si>
  <si>
    <t>JOSUE CRUZ LEON</t>
  </si>
  <si>
    <t>BECARIO DE SISTEMAS</t>
  </si>
  <si>
    <t>CULJ990702HQTRNS04</t>
  </si>
  <si>
    <t>03149953873</t>
  </si>
  <si>
    <t>RINCON OJO DE AGUA, OJO DE AGUA C.P.</t>
  </si>
  <si>
    <t>JOSE IRVING SUAREZ BECERRA</t>
  </si>
  <si>
    <t>SUBI990728HQTRCR06</t>
  </si>
  <si>
    <t>SUBI990728KW6</t>
  </si>
  <si>
    <t>03149983607</t>
  </si>
  <si>
    <t xml:space="preserve">ZARAGOZA CASA BLANCA C.P. 76228 CASA BLANCA, QRO, QRO. </t>
  </si>
  <si>
    <t>BECARIA</t>
  </si>
  <si>
    <t>LETICIA ESQUIVEL RIFINO</t>
  </si>
  <si>
    <t>EURL000426MHGSFTA4</t>
  </si>
  <si>
    <t xml:space="preserve">CALLE LOS SABINOS S/N BARRIO DEL CARMEN Y SAN JOSE DE ATLAN, HGO C.P. 42416 SAN JOSE DE TALAN HGO. </t>
  </si>
  <si>
    <t>¡</t>
  </si>
  <si>
    <t xml:space="preserve">YARA ZULEMI ZAVALETA PICHARDO </t>
  </si>
  <si>
    <t>AUXILIAR ADMIISTRATIVO</t>
  </si>
  <si>
    <t>ZAPY00329MQTVCRA0</t>
  </si>
  <si>
    <t>ZAPY00329UT0</t>
  </si>
  <si>
    <t>02150064422</t>
  </si>
  <si>
    <t xml:space="preserve">HACIENDA NOGAL 409 ENTRE SAN PEDRO Y MONTE NEGRO COL. FRACC. HACIEDA SANTA ROSA C.P. 76000 QUERETARO. QRO </t>
  </si>
  <si>
    <t>MARICELA PICHARDO ALEGNA</t>
  </si>
  <si>
    <t xml:space="preserve">yarahoranh@gmail.com </t>
  </si>
  <si>
    <t>BAAA020220RF2</t>
  </si>
  <si>
    <t>JOSE MANUEL OLVERA MORALES</t>
  </si>
  <si>
    <t>OEMM870531HQTLRN02</t>
  </si>
  <si>
    <t>14068741975</t>
  </si>
  <si>
    <t>FRANCISCO I MADERO 166 PTE DEPTO: 4, ENTRE IGNACIO PEREZ Y NICOLAS CAMPA, COL. CENTRO, C.P. 7600.</t>
  </si>
  <si>
    <t>j.molvera@yahoo.com</t>
  </si>
  <si>
    <t>LUZ MARIA MORALES-MAMÀ</t>
  </si>
  <si>
    <t>JIOVANNY ALEXIS CEBALLOS MENDOZA</t>
  </si>
  <si>
    <t>CEMJ000217D74</t>
  </si>
  <si>
    <t>CEMJ000217HQTBNVA6</t>
  </si>
  <si>
    <t>18170033940</t>
  </si>
  <si>
    <t>FRAY MARTIN CORUNA 281 24 COL VALLE DE SANTIAGO II CIUDAD DEL SOL RESID 5 C.P. 76116, QUERETARO,QRO.</t>
  </si>
  <si>
    <t xml:space="preserve">IRENE SILVA REYES </t>
  </si>
  <si>
    <t xml:space="preserve">ANALISTA DE PRECIOS UNITARIOS </t>
  </si>
  <si>
    <t>SIRI991209MHGLYR06</t>
  </si>
  <si>
    <t>SIRI9912098T2</t>
  </si>
  <si>
    <t>13159983025</t>
  </si>
  <si>
    <t xml:space="preserve">21 DE MARZO 207 INTERIOR 1, BARRIO SAN FRANCISQUITO C.P. 76058, QUERETARO, QUERETARO. </t>
  </si>
  <si>
    <t>20170162@uthh.edu.mx</t>
  </si>
  <si>
    <t xml:space="preserve">EDUARDO REYES GARIBALDE </t>
  </si>
  <si>
    <t>SUPERVISOR DE MAQUINARIA DE TIERRA</t>
  </si>
  <si>
    <t>JONATHAN GOMEZ PEREZ</t>
  </si>
  <si>
    <t>05159992261</t>
  </si>
  <si>
    <t>GOPJ991006HQTMRN01</t>
  </si>
  <si>
    <t>RIO GRIJALVA 312, COLONIA MENCHACA II, 76147, SANTIAGO DE QUERETARO,QUERETARO.</t>
  </si>
  <si>
    <t>MARIA GUADALUPE PEREZ ELIAS</t>
  </si>
  <si>
    <t>ELIZABETH URUETA GARCIA</t>
  </si>
  <si>
    <t>BECARIO ADMINISTRATIVO</t>
  </si>
  <si>
    <t>UUGE981218MMSRRL04</t>
  </si>
  <si>
    <t>CALLE ZACAPOAXTLAS 70, GEOPLAZAS, SANTIAGO DE QUERETARO, QUERETARO.</t>
  </si>
  <si>
    <t>elizabeth.uruetagarcia@gmail.com</t>
  </si>
  <si>
    <t>LUISA GARELA OZORIO</t>
  </si>
  <si>
    <t>85169802866</t>
  </si>
  <si>
    <t>CEMD990218NXA</t>
  </si>
  <si>
    <t>72169988663</t>
  </si>
  <si>
    <t>jonathangomz036@gmail.com</t>
  </si>
  <si>
    <t>LELA990628MQTNPL00</t>
  </si>
  <si>
    <t>LELA990628P40</t>
  </si>
  <si>
    <t>CERRITO COLORADO, C.P. 76116 SUBURBANO,QRO.</t>
  </si>
  <si>
    <t>ALMA ANALI LEON LOPEZ</t>
  </si>
  <si>
    <t>anali.leon.live@outlook.com</t>
  </si>
  <si>
    <t>JUAN JOSE CRUZ HERNANDEZ</t>
  </si>
  <si>
    <t>DIEGO SILVA DIAZ</t>
  </si>
  <si>
    <t>SIDD011209HPLLZGA0</t>
  </si>
  <si>
    <t>SIDD011209GB2</t>
  </si>
  <si>
    <t>10200192127</t>
  </si>
  <si>
    <t xml:space="preserve">PASEO DE LA ESTANCIA1037 C4 SANTA ANA C.P. 76915 </t>
  </si>
  <si>
    <t>diegosilva61221@gmail.com</t>
  </si>
  <si>
    <t>GUSTAVO GARNICA DOMINGUEZ</t>
  </si>
  <si>
    <t>OPERADOR DE GRUAS</t>
  </si>
  <si>
    <t>1413971521</t>
  </si>
  <si>
    <t>BAJA CALIFORNIA 348 SAN JOSE EL ALTO C.P 76147 SAN JOSE DE ALTO QUERETARO</t>
  </si>
  <si>
    <t>JENNIFER ADRIANA RUIZ GUDIÑO</t>
  </si>
  <si>
    <t>CESAR ALEJANDRO GUERRERO MONTES</t>
  </si>
  <si>
    <t>BECARIO DE GESTORIAS</t>
  </si>
  <si>
    <t>GUMC990523HQTRNS04</t>
  </si>
  <si>
    <t>LEYES 11 CP. COMERCIO E INGENIERIA INDUSTRIAL.</t>
  </si>
  <si>
    <t>cesar05guerrero@gmail.com</t>
  </si>
  <si>
    <t>CESAR AGUSTOGUERRERO</t>
  </si>
  <si>
    <t>YESENIA RODRIGUEZ RAMIREZ</t>
  </si>
  <si>
    <t>RORY000814MQTDMSA9</t>
  </si>
  <si>
    <t>RORY000814L25</t>
  </si>
  <si>
    <t>02150041388</t>
  </si>
  <si>
    <t>IGNACIO PEREZ S/N, LOCALIDAD LA MONJA, QUERETARO,QRO.</t>
  </si>
  <si>
    <t>yesenia.rodriguez.cetis105f@gmail.com</t>
  </si>
  <si>
    <t>ESTHER RAMIREZ SANCHEZ</t>
  </si>
  <si>
    <t>DIGD960806E52</t>
  </si>
  <si>
    <t>03149659934</t>
  </si>
  <si>
    <t>MISSAEL IUIT CHEL</t>
  </si>
  <si>
    <t>IUCM961001HYNTHS08</t>
  </si>
  <si>
    <t>IUCM961001PJ7</t>
  </si>
  <si>
    <t>46159671083</t>
  </si>
  <si>
    <t>AUXILIAR DE ESTRUCTURAS METALICAS</t>
  </si>
  <si>
    <t>JARDINES DE SANTA BARBARA UMAN C.P.  97390, UMAN, YUCATAN.</t>
  </si>
  <si>
    <t>MIRIAM ZULI CARRASCO RUIZ</t>
  </si>
  <si>
    <t>CARM990805MQTRZR07</t>
  </si>
  <si>
    <t>1493701109-7</t>
  </si>
  <si>
    <t>LUIS ECHEVERRIA ALVA 81, COLONIA SANTA BARBARA 76906, EL PUEBLITO CORREGIDORA, QUERETARO.</t>
  </si>
  <si>
    <t>miriamcarrasco0508@gmail.com</t>
  </si>
  <si>
    <t>SARAI SHAROM CARRASCO RUIZ</t>
  </si>
  <si>
    <t>JORGE LUIS RODRIGUEZ NAVARRO</t>
  </si>
  <si>
    <t>RONJ960702HQTDVR07</t>
  </si>
  <si>
    <t>46149655501</t>
  </si>
  <si>
    <t>PLUTARCO ELIAS CALLES 48, ZONA CENTRO 37980.</t>
  </si>
  <si>
    <t>jorgejLrn@outlook.com</t>
  </si>
  <si>
    <t>MARIA RODRIGUEZ NAVARRO</t>
  </si>
  <si>
    <t>JONATHAN ENRIQUE REBOLLAR PONCE</t>
  </si>
  <si>
    <t>CAPTURISTA</t>
  </si>
  <si>
    <t>REPJ90053HDFBNN03</t>
  </si>
  <si>
    <t>REPJ900530751</t>
  </si>
  <si>
    <t>11069002365</t>
  </si>
  <si>
    <t>SAN URIEL 5051-90,COLONIA PASEOS DE SAN MIGUEL 76118, SANTIAGO DE QUERETARO,QUERETARO.</t>
  </si>
  <si>
    <t>jonathan-dy@hotmail.com</t>
  </si>
  <si>
    <t>JAVIER REBOLLAR SANTIAGO</t>
  </si>
  <si>
    <t>ANDREA ALFARO JARDINEZ</t>
  </si>
  <si>
    <t>AAJA010129MHGLRNB2</t>
  </si>
  <si>
    <t>CLL TOLLAN 118 MIGUEL NEGRETE OLMECA GUADALUPE, TULANCINGO,HG, C.P. 43633.</t>
  </si>
  <si>
    <t>andrea-alfaro.jardinez@gmail.com</t>
  </si>
  <si>
    <t>ANA MARIA JARDINEZ HERNANDEZ</t>
  </si>
  <si>
    <t>NANCY BERENICE MORALES SOLIS</t>
  </si>
  <si>
    <t>BECARIA ADMINISTRATIVO</t>
  </si>
  <si>
    <t>MOSN010324MVZRLNA9</t>
  </si>
  <si>
    <t>ENRIQUE PONCE DEL VILLAR 116,COLONIA AMPLIACION LA CRUZ,TULANCINGO DE BRAVO, HG.</t>
  </si>
  <si>
    <t>nancymoralessolis16@gmail.com</t>
  </si>
  <si>
    <t xml:space="preserve">ELSA LETICIA SOLIS AGUILAR </t>
  </si>
  <si>
    <t>RUBEN FELIPE FRANCISCO</t>
  </si>
  <si>
    <t>FEFR031011HQTLRBA7</t>
  </si>
  <si>
    <t>26220327386</t>
  </si>
  <si>
    <t>VENUSTIANO CARRANZA SN, LOCALIDAD SAN JOSE BUENA VISTA 76226, SAN JOSE BUENAVISTA, QUERETARO.</t>
  </si>
  <si>
    <t>rf356677@gmail.com</t>
  </si>
  <si>
    <t>MARIA LEONOR FRANCISCO CLEOFAS</t>
  </si>
  <si>
    <t>FEFR031011QV8</t>
  </si>
  <si>
    <t>JUAN RAMON LIRA HERNANDEZ</t>
  </si>
  <si>
    <t>BECARIO SISTEMAS</t>
  </si>
  <si>
    <t>LIHJ990907HQTRRN08</t>
  </si>
  <si>
    <t>MONTE ATLAS 204-99, COLONIA LA LOMA 76116, SANTIAGO QUERETARO, QUERETARO.</t>
  </si>
  <si>
    <t>juanh_17@outlook.com</t>
  </si>
  <si>
    <t xml:space="preserve">JAZMIN GABRIELA LIRA HERNANDEZ </t>
  </si>
  <si>
    <t>KIMBERLY ADRIANA MORA SALMERON</t>
  </si>
  <si>
    <t>BECARIA DE PROYECTOS</t>
  </si>
  <si>
    <t>MOSK990116MHGRLM06</t>
  </si>
  <si>
    <t>BOULEVARD DE LA CAMPANA,JURIQUILLA.</t>
  </si>
  <si>
    <t>Kimams@hotmail.com</t>
  </si>
  <si>
    <t>KIZBETH ADRIANA SALMERAN PICHARDO</t>
  </si>
  <si>
    <t>DAVID MALDONADO BADILLO</t>
  </si>
  <si>
    <t>MABD031214HHGLDVA0</t>
  </si>
  <si>
    <t>MABD031114Q90</t>
  </si>
  <si>
    <t>30220319997</t>
  </si>
  <si>
    <t>ATLAHUALCO EXT. 100-B-8, LA ESTANCIA, PASEO EL GRANDE, GUANAJUATO.</t>
  </si>
  <si>
    <t>dm708952@gmail.com</t>
  </si>
  <si>
    <t>ADRIAN SANCHEZ MARTINEZ</t>
  </si>
  <si>
    <t>SAMA870301HQTNRD00</t>
  </si>
  <si>
    <t>SAMA8703013H2</t>
  </si>
  <si>
    <t>14058704991</t>
  </si>
  <si>
    <t>19 DE SEPTIEMBRE DEL 2022</t>
  </si>
  <si>
    <t>CALLE GUADALUPE VITORIA 77, COLONIA SANTA BARBARA 76906, CORREGIDORA,QRO.</t>
  </si>
  <si>
    <t>ANTONIO SANCHEZ BOLAÑOS</t>
  </si>
  <si>
    <t>VELADOR</t>
  </si>
  <si>
    <t>MARIA DEL ROSARIO BADILLO PADRON</t>
  </si>
  <si>
    <t>BAPR991202MSPDDS02</t>
  </si>
  <si>
    <t>21169916083</t>
  </si>
  <si>
    <t>AV MARQUEZ DE MONTEMAYOR 602-1, REAL DEL MARQUES RESIDENCIAL 76118, SANTIAGO QUERETARO, QUERETARO.</t>
  </si>
  <si>
    <t>MARIA DEL ROSARIO PADRON DON</t>
  </si>
  <si>
    <t>CAROLINA DE LA ROSA GARCIA</t>
  </si>
  <si>
    <t>ROGC991123MSPSRR06</t>
  </si>
  <si>
    <t>47169933711</t>
  </si>
  <si>
    <t>AV MARQUES DE MONTEMAYOR 602-1, REAL DEL MARQUES RESIDENCIAL, 76118, SANTIAGO QUEREARO, QUERETARO.</t>
  </si>
  <si>
    <t>carolinadlrg78@gmail.com</t>
  </si>
  <si>
    <t>CAROLINA GARCIA VAZQUEZ</t>
  </si>
  <si>
    <t>SABINA GUADALUPE RUBIO BALDERAS</t>
  </si>
  <si>
    <t>ASISTENTE GERENCIAL</t>
  </si>
  <si>
    <t>06/09/202</t>
  </si>
  <si>
    <t>SAN MIGUEL SN, LOCALIDAD SAN MIGUEL 76220, SAN MIGUELITO QUERETARO, QRO.</t>
  </si>
  <si>
    <t>RUBS000106MQTBLBA6</t>
  </si>
  <si>
    <t>RUBS0001069Q7</t>
  </si>
  <si>
    <t>02150044374</t>
  </si>
  <si>
    <t>srubiobalderas@gmail.com</t>
  </si>
  <si>
    <t>LUZ LAURA BALDERAS HERNANDEZ</t>
  </si>
  <si>
    <t>PEDRO BRIAN BARROSO RINCON</t>
  </si>
  <si>
    <t>BARP980322HDFRND05</t>
  </si>
  <si>
    <t>BARP980322TX7</t>
  </si>
  <si>
    <t>1577953277</t>
  </si>
  <si>
    <t>PASEO DE LA ESTANCIA 1027 J 14, VILLAS DE LA ESTANCIA APASEO EN GRANDE,GTO.</t>
  </si>
  <si>
    <t>barrosobrian095@gmail.com</t>
  </si>
  <si>
    <t xml:space="preserve">SAMANTHA PAOLA MOLINA </t>
  </si>
  <si>
    <t>OEMM870531SQ3</t>
  </si>
  <si>
    <t>ERIKA HERNANDEZ HERNANDEZ</t>
  </si>
  <si>
    <t>HEHE990529MHGRRR08</t>
  </si>
  <si>
    <t>HEHE990529PX9</t>
  </si>
  <si>
    <t>13049900023</t>
  </si>
  <si>
    <t>FRANCISCO PENUNURI 113, COL. LAS CAMPANAS, C.P. 76000, QUERETARO,QRO.</t>
  </si>
  <si>
    <t>eh70257@gmail.com</t>
  </si>
  <si>
    <t>ANA KAREN SANCHEZ ALCANTAR</t>
  </si>
  <si>
    <t>DAVID IVAN SANDOVAL GONZALEZ</t>
  </si>
  <si>
    <t>SAGD950830HDFNNV08</t>
  </si>
  <si>
    <t>SAGD950830JT7</t>
  </si>
  <si>
    <t>45139531649</t>
  </si>
  <si>
    <t>LOS PORTALES EXT 105 INT 16, LA ESTANCIA, APASEO EL GRANDE, GTO.</t>
  </si>
  <si>
    <t>ivansandovalgonz57@gmail.com</t>
  </si>
  <si>
    <t>ANDREA SANDOVAL  GONZALEZ</t>
  </si>
  <si>
    <t>60169882283</t>
  </si>
  <si>
    <t>ALBERTO PLANCARTE VAZQUEZ</t>
  </si>
  <si>
    <t>AUXILIAR ADMINISTRATIVO JURIDICO</t>
  </si>
  <si>
    <t>PAVA990727HQTLZL00</t>
  </si>
  <si>
    <t>PAVA990727NQA</t>
  </si>
  <si>
    <t>19189961063</t>
  </si>
  <si>
    <t>SOLON 35 AVENIDA PIE DE LA CUESTA ECOLOGICA QUERETARO 76148,QUERETARO.</t>
  </si>
  <si>
    <t>plancartevazquezalberto945@gmail.com</t>
  </si>
  <si>
    <t>GABRIELA DEL SAUZ</t>
  </si>
  <si>
    <t>ISABELA TELLEZ OLVERA</t>
  </si>
  <si>
    <t>TEOI991116MNELLSS05</t>
  </si>
  <si>
    <t>TEOI9911168C9</t>
  </si>
  <si>
    <t>03229972280</t>
  </si>
  <si>
    <t>GEORGIA</t>
  </si>
  <si>
    <t>PUNTA DIAMANTE 978, FRACCIONAMIENTO PUNTA SAN CARLOS, SANTIAGO DE QUERETARO, QUERETARO.</t>
  </si>
  <si>
    <t>isabelaaa1611@gmail.com</t>
  </si>
  <si>
    <t>SERGIO TELLEZ MARIN</t>
  </si>
  <si>
    <t>CALLE VALLE DE MENA FRACC. AGAVE LT15,LT. 15,COL. ZIBATA, CP. 76269, EL MARQUES, QRO.</t>
  </si>
  <si>
    <t>vanessalmacias1@hotmail.com</t>
  </si>
  <si>
    <t xml:space="preserve">ALEJANDRO MACIAS MARTINEZ </t>
  </si>
  <si>
    <t>VANESSA LUCIA MACIAS LOPEZ</t>
  </si>
  <si>
    <t>OSCAR RAMON LOPEZ MARIN</t>
  </si>
  <si>
    <t>LOMO880731HOCPRS06</t>
  </si>
  <si>
    <t>LOMO880731</t>
  </si>
  <si>
    <t>15058815182</t>
  </si>
  <si>
    <t>LOMA GRANDE MZ.17 LT.21-B, LOMAS DE IXTAPALUCA, ESTADO DE MEXICO.</t>
  </si>
  <si>
    <t>JESICA JOVANA BARROSO CONTRERAS</t>
  </si>
  <si>
    <t>ELIZABETH HERNANDEZ ALVAREZ</t>
  </si>
  <si>
    <t>HEAE860215MDFRLL05</t>
  </si>
  <si>
    <t>HEAE860215317</t>
  </si>
  <si>
    <t>42058608110</t>
  </si>
  <si>
    <t>FRACCIONAMIENTO REAL DEL SOLARE 76240, EL MARQUES, QUERETARO.</t>
  </si>
  <si>
    <t>licelizabethalvarez@gmail.com</t>
  </si>
  <si>
    <t>MONICA ALVAREZ SALAZAR</t>
  </si>
  <si>
    <t>JUAN JOSE VAZQUEZ BAEZA</t>
  </si>
  <si>
    <t>VABJ010308HQTZZNA7</t>
  </si>
  <si>
    <t>VABJ010308NI2</t>
  </si>
  <si>
    <t>25170169319</t>
  </si>
  <si>
    <t>LIBERTAD 103, COLONIA CARRILLO PUERTO 76138, SANTIAGO DE QUERETARO, QUERETARO.</t>
  </si>
  <si>
    <t>jjvazba7@gmail.com</t>
  </si>
  <si>
    <t>ROSA ISELA BAEZA</t>
  </si>
  <si>
    <t>ANDREA YARET GONZALEZ MORALES</t>
  </si>
  <si>
    <t>GOMA980118MGTNRN08</t>
  </si>
  <si>
    <t>GOMA9801186Q1</t>
  </si>
  <si>
    <t>03169897323</t>
  </si>
  <si>
    <t>COND CHULA VISTA, LA LOMA VIII. C.P. 76116, SUBURBANO, QRO.</t>
  </si>
  <si>
    <t>arq.andgm@gmail.com</t>
  </si>
  <si>
    <t>ALBERTO GONZALEZ HERNANDEZ</t>
  </si>
  <si>
    <t>ALEJANDRO CABELLO DE JESUS</t>
  </si>
  <si>
    <t>CAJA000707HQTBSLA1</t>
  </si>
  <si>
    <t>2150038350</t>
  </si>
  <si>
    <t>LISBOA130, COLONIA LOS SAUCES 76114, SANTIAGO DE QUERETARO, QUERETARO.</t>
  </si>
  <si>
    <t>cabelloagape@gmail.com</t>
  </si>
  <si>
    <t xml:space="preserve">BRAULIO CABELLO LEDEZMA </t>
  </si>
  <si>
    <t>JESUS MEDRANO BAEZ</t>
  </si>
  <si>
    <t>OPERADOR DE GRUA JR</t>
  </si>
  <si>
    <t>MEBJ951224HSPDZS03</t>
  </si>
  <si>
    <t>MEBJ951224HLA</t>
  </si>
  <si>
    <t>30169520555</t>
  </si>
  <si>
    <t>PUERTA SN MIGUEL JUNCOS 6 C.P. 76116 SUBURBANO, QRO.</t>
  </si>
  <si>
    <t>Jesusm241995@gmail.com</t>
  </si>
  <si>
    <t>JUAN MANUEL MEDRANO BAEZ</t>
  </si>
  <si>
    <t>PERLA KARINA SALAZAR ANTONIO</t>
  </si>
  <si>
    <t>SAAP960302MVZLNR06</t>
  </si>
  <si>
    <t>SAAP960302EN1</t>
  </si>
  <si>
    <t>03159600786</t>
  </si>
  <si>
    <t>COND STA ROSA, CENTREO, C.P. 76000, MONTE NEGRO, QRO</t>
  </si>
  <si>
    <t>emsysalazar4@gmail.com</t>
  </si>
  <si>
    <t>ALONDRA BIJAM ZERTUCHE</t>
  </si>
  <si>
    <t>BABN40726HTCLCTA7</t>
  </si>
  <si>
    <t>BABN040726TY9</t>
  </si>
  <si>
    <t>26210439506</t>
  </si>
  <si>
    <t>MEXICANO</t>
  </si>
  <si>
    <t>TABASCO</t>
  </si>
  <si>
    <t xml:space="preserve">BIZNAGA 5002 NUM 17, FRACC. MONTENEGRO, C.P. 76223. QRO QRO </t>
  </si>
  <si>
    <t xml:space="preserve">SABINA PEREZ BERNARDO </t>
  </si>
  <si>
    <t>RAGE980926HTCMRR03</t>
  </si>
  <si>
    <t>RAGE980926PW0</t>
  </si>
  <si>
    <t>MEXCANO</t>
  </si>
  <si>
    <t>PRAXEDIS 170 90 CEBADAL. R FLORES MAGN 5 C.P. 76148 QRO, QRO</t>
  </si>
  <si>
    <t>erick.ramirez.g@outlook.com</t>
  </si>
  <si>
    <t xml:space="preserve">MARICELA GARCIA RAMIREZ </t>
  </si>
  <si>
    <t>ALMACENISTA</t>
  </si>
  <si>
    <t>ERICK ALFREDO RAMIREZ GARCIA</t>
  </si>
  <si>
    <t xml:space="preserve">OPERADOR DE GRUA </t>
  </si>
  <si>
    <t>LAAJ900409HSPGLL04</t>
  </si>
  <si>
    <t>LAAJ9004097F6</t>
  </si>
  <si>
    <t>41099020087</t>
  </si>
  <si>
    <t>CALLE PEDO VARGAS 103 COLONIA SAN CRISTOBAL 79500 VILLA DE REYES SAN LUIS POTOSI</t>
  </si>
  <si>
    <t>toscanohuala@gmail.com</t>
  </si>
  <si>
    <t>KARINA BERENICE CORTEZ MARTINEZ</t>
  </si>
  <si>
    <t>DIANA LILIBETH LOPEZ VELAZQUEZ</t>
  </si>
  <si>
    <t>JESUS ALEJANDRO SUAREZ SUAREZ</t>
  </si>
  <si>
    <t>SUSJ010330HQTRRSA2</t>
  </si>
  <si>
    <t>SUSJ010330J24</t>
  </si>
  <si>
    <t>COLONIA LOMAS DEL PEDREGAL, 76220, SANTA ROSA JAUREGUI, QUERETARO, QUERETARO.</t>
  </si>
  <si>
    <t xml:space="preserve">IRAIS SUAREZ MENDOZA </t>
  </si>
  <si>
    <t>BUGP980703MW5</t>
  </si>
  <si>
    <t>10159860070</t>
  </si>
  <si>
    <t>62170123012</t>
  </si>
  <si>
    <t>JOEL LAGUNAS MENDAREZ</t>
  </si>
  <si>
    <t>LOVD980505MGTPLN09</t>
  </si>
  <si>
    <t>LOVD980505KH9</t>
  </si>
  <si>
    <t>06139834649</t>
  </si>
  <si>
    <t>VELARDE 232 COLONIA EL TINDERO 76134 QUERETARO, QUERETARO.</t>
  </si>
  <si>
    <t>dlopezvelazquez.1998@gmail.com</t>
  </si>
  <si>
    <t>JUAN JOSE LOPEZ ROSAS</t>
  </si>
  <si>
    <t>JOSE ANTONIO SANCHEZ VALDOVINOS</t>
  </si>
  <si>
    <t>SAVA970504MGRNLN04</t>
  </si>
  <si>
    <t>DIEGO HERNANDEZ ALVAREZ</t>
  </si>
  <si>
    <t>HEAD030224HDFRLGA5</t>
  </si>
  <si>
    <t>HEAD0302247N1</t>
  </si>
  <si>
    <t>64180373470</t>
  </si>
  <si>
    <t>zerauladiego@gmail.com</t>
  </si>
  <si>
    <t>SAVA9705048R9</t>
  </si>
  <si>
    <t>7215970116</t>
  </si>
  <si>
    <t>AV. CORDILLERA CUMBRES DEL ROBLE C.P. 76903</t>
  </si>
  <si>
    <t>JAck_toto@hotmail.com</t>
  </si>
  <si>
    <t>MARIA FERNANDA RUIZ BARRERA</t>
  </si>
  <si>
    <t>RUBF950606MQTZRR06</t>
  </si>
  <si>
    <t>14119509314</t>
  </si>
  <si>
    <t>INDEPENDENCIA 56, CORREGIDORA Y FTE PRIV INDEPENDENCIA MONTE NEGRO C.P. 76220, QUERETARO.</t>
  </si>
  <si>
    <t>Fernanruizb@gmail.com</t>
  </si>
  <si>
    <t>GILBERTO RUIZ LEDEZMA</t>
  </si>
  <si>
    <t>SAN JUAN DE FARUD GUERRERO ESPINOZA</t>
  </si>
  <si>
    <t>GUES931126213</t>
  </si>
  <si>
    <t>14159300426</t>
  </si>
  <si>
    <t>ALFA PLATA 504, COLONIA EL PROGRESO 76138, SANTIAGO DE QUERETARO,QRO.</t>
  </si>
  <si>
    <t>saguerreroes@ucq.edu.mx</t>
  </si>
  <si>
    <t>MARIA GUADALUPE ESPINOZA</t>
  </si>
  <si>
    <t>SISTEMAS</t>
  </si>
  <si>
    <t xml:space="preserve">                                                                                                              </t>
  </si>
  <si>
    <t>NEFTALI PASTRANA FLORES</t>
  </si>
  <si>
    <t>AUXILIAR DE MANTENIMIENTO</t>
  </si>
  <si>
    <t>PAFN850624HMSSLF00</t>
  </si>
  <si>
    <t>15048500548</t>
  </si>
  <si>
    <t>PAFN850624FKA</t>
  </si>
  <si>
    <t>martes, 07 de febrero de 2023</t>
  </si>
  <si>
    <t>nef24pas@gmail.com</t>
  </si>
  <si>
    <t>CERRADA 119 TROLES DEPARTAMENTO 1 EDIFICIO P</t>
  </si>
  <si>
    <t>KEILA PASTRANA - hermana</t>
  </si>
  <si>
    <t>CRISTO DANIEL GOMEZ TESTA</t>
  </si>
  <si>
    <t>GOTC030322HGRMSRA1</t>
  </si>
  <si>
    <t>GOTC0303223N5</t>
  </si>
  <si>
    <t>FCO. I MADERO S/N EL UEBLITO CALLE 5 DE MAYO C.P. 76900</t>
  </si>
  <si>
    <t>RUBI GOMEZ- MAMA</t>
  </si>
  <si>
    <t>WENDY BERENICE MORALES AVILES</t>
  </si>
  <si>
    <t>GENERALISTA RH</t>
  </si>
  <si>
    <t>MOAW940830MQTRVN06</t>
  </si>
  <si>
    <t>MOAW940830N13</t>
  </si>
  <si>
    <t>14139422928</t>
  </si>
  <si>
    <t>PEÑA FLOR 310, PEÑA BLANCA LAS PEÑAS QUERETARO C.P. 76120 QUERETARO</t>
  </si>
  <si>
    <t>webdyaviles@gmail.com</t>
  </si>
  <si>
    <t>ROSA MARIA AVILES VEGA- MADRE</t>
  </si>
  <si>
    <t>ALEJANDRO GONZALEZ GAYTAN</t>
  </si>
  <si>
    <t>GOGA000414HDFNYLA6</t>
  </si>
  <si>
    <t>GOGA000414BZ1</t>
  </si>
  <si>
    <t>09210069598</t>
  </si>
  <si>
    <t>COND FOGGIA TRES CANTOS FRACC. CP. 76117, SONTERRA, QUERETARO</t>
  </si>
  <si>
    <t>alexgonz881@gmail.com</t>
  </si>
  <si>
    <t>HUMBERTO GONZALEZ DEL VILLAR - PADRE</t>
  </si>
  <si>
    <t>RUBF9506061LA</t>
  </si>
  <si>
    <t>GUES931126HQTRSN04</t>
  </si>
  <si>
    <t>DANIEL OSMAR HERNANDEZ VARGAS</t>
  </si>
  <si>
    <t>HEVD931119HQTRRN04</t>
  </si>
  <si>
    <t>HEVD931119HB8</t>
  </si>
  <si>
    <t>14139328034</t>
  </si>
  <si>
    <t>ISAA NEWTON 15, COLONIA LA ERA 76150, SANTIAGO DE QUERETARO, QUERETARO</t>
  </si>
  <si>
    <t>MARIA BLANCA CLAUDIA SOFIA VARGAS PERUSQUE- MADRE</t>
  </si>
  <si>
    <t>10/02/023</t>
  </si>
  <si>
    <t xml:space="preserve">LUIS MARTIN PEREZ LOPEZ </t>
  </si>
  <si>
    <t>PELL930612HQTRPSS08</t>
  </si>
  <si>
    <t>14109306853</t>
  </si>
  <si>
    <t>VALLE DE SANTIAGO, CONDOMINIO PIRUL INTEIOR CP. 76116</t>
  </si>
  <si>
    <t>luismrtinperezlopez4@gmail.com</t>
  </si>
  <si>
    <t>PAMELA LUNA CASTILLO - CONCUVINA</t>
  </si>
  <si>
    <t>DULCE BELEN CERVANTES SANCHEZ</t>
  </si>
  <si>
    <t>CESD990716MQTRNL03</t>
  </si>
  <si>
    <t>CESD9907167Q6</t>
  </si>
  <si>
    <t>17179998905</t>
  </si>
  <si>
    <t>PEDRO LASCURAIN 96</t>
  </si>
  <si>
    <t>servinvictor735@gmail.com</t>
  </si>
  <si>
    <t>MA DE LA LUZ SANCHEZ PIÑA - MADRE</t>
  </si>
  <si>
    <t>PAOLA ALEJANDRA CERVANTES SANCHEZ</t>
  </si>
  <si>
    <t>CESP961202MQTNRL06</t>
  </si>
  <si>
    <t>CESP961202LK04</t>
  </si>
  <si>
    <t>14129627189</t>
  </si>
  <si>
    <t>FRANCISCO LEON DE LA BANA 9</t>
  </si>
  <si>
    <t>paola190212@gmail.com</t>
  </si>
  <si>
    <t>KRISHNA ALEXIS HERNANDEZ OLGUIN</t>
  </si>
  <si>
    <t>HEOK980518HQTRLR14</t>
  </si>
  <si>
    <t>HEOK980518V13</t>
  </si>
  <si>
    <t>14139859632</t>
  </si>
  <si>
    <t>TABACO SN M3 L7 B/II, COLONIA RANCHO QUEMADO 76147, PEDREGAL DE SAN JOSE, QUERETARO QUERETARO</t>
  </si>
  <si>
    <t>khdz2@hotmail.com</t>
  </si>
  <si>
    <t>JULIA OLGUIN GUTIERREZ - MADRE</t>
  </si>
  <si>
    <t xml:space="preserve">ALEJANDRO HUERTA SANCHEZ </t>
  </si>
  <si>
    <t>HUSA030414HDGRNLA6</t>
  </si>
  <si>
    <t>HUSA030414SX7</t>
  </si>
  <si>
    <t>05130379893</t>
  </si>
  <si>
    <t xml:space="preserve">ATLAYAHUALCO #100 EDIFICIO M DEP 2 FRACCIONAMIENTO LA ESTANCIA </t>
  </si>
  <si>
    <t>HEOJ950620HQTRLS08</t>
  </si>
  <si>
    <t>HEOJ950620AW5</t>
  </si>
  <si>
    <t>14139524798</t>
  </si>
  <si>
    <t xml:space="preserve">PRIVADA SAN AGUSTIN 8 LOS ANGELES CORREGIDORA </t>
  </si>
  <si>
    <t>ADMISTRACION</t>
  </si>
  <si>
    <t>JOSE SAUL RIVERA ANTONIO</t>
  </si>
  <si>
    <t>RIAS050207HVZVNLA4</t>
  </si>
  <si>
    <t>RIAS0502071VC2</t>
  </si>
  <si>
    <t>49190543303</t>
  </si>
  <si>
    <t>HACIENDA SAN PATRICIO 704 CP HACIENDA SAN IGNACIO HACIEDNA STA ROSA C.P. 76226 MONTE NEGRO</t>
  </si>
  <si>
    <t>riveraantoniojosesaul2005@gmail.com</t>
  </si>
  <si>
    <t>VERONICA RIVERA - TIA</t>
  </si>
  <si>
    <t xml:space="preserve">MIGUEL ANGEL HERNANDEZ ORBE </t>
  </si>
  <si>
    <t>HEOM871105HGRRRG09</t>
  </si>
  <si>
    <t>02188700799</t>
  </si>
  <si>
    <t>LAS PLAZAS EDIFICIO M 109 2 CP. 0 MMMM Y 001001 FRACCIONAMIENTO LA VIDA AG 09H. CP. 76915 LOS ANGELES GUANAJUATO</t>
  </si>
  <si>
    <t>JESUS FERNANDO HERNANDEZ OLVERA</t>
  </si>
  <si>
    <t xml:space="preserve">CLAUDIA ITZEL SANCHEZ NIEVES </t>
  </si>
  <si>
    <t>EXPERIENCIA DE USUARIO</t>
  </si>
  <si>
    <t>SANC970715MQTNVL00</t>
  </si>
  <si>
    <t>SANC970715GG1</t>
  </si>
  <si>
    <t>26149710415</t>
  </si>
  <si>
    <t>DIVORCIADA</t>
  </si>
  <si>
    <t>BETELGEUSE 137 C 68 Y CANAL ARENAL LA LUNA C.P. 76113 QUERETARO,QRO</t>
  </si>
  <si>
    <t>claudiaitzel1507@gmail.com</t>
  </si>
  <si>
    <t>GUSTAVO SANCHEZ GARCIA - PADRE</t>
  </si>
  <si>
    <t>CESAR RESENDIZ TRINIDAD</t>
  </si>
  <si>
    <t>RETC060221HQTSRSA0</t>
  </si>
  <si>
    <t>RETC060221450</t>
  </si>
  <si>
    <t>TUCANES SN M8 LT 7, FRACCIONAMIENTO CUMBRES DE CONIN C.P. 76246, EL MARQUES, QUERETARO</t>
  </si>
  <si>
    <t>M</t>
  </si>
  <si>
    <t>H</t>
  </si>
  <si>
    <t>HEOM871105FG0</t>
  </si>
  <si>
    <t xml:space="preserve">RENTAS </t>
  </si>
  <si>
    <t>FERNANDO LEIDER ATZIN CORDOBA</t>
  </si>
  <si>
    <t>AICF980530HTSTRR06</t>
  </si>
  <si>
    <t>AICF9805304M6</t>
  </si>
  <si>
    <t>19149864225</t>
  </si>
  <si>
    <t xml:space="preserve">TAMULIPAS </t>
  </si>
  <si>
    <t xml:space="preserve">CERRO DE LA CRUZ SN BUENA VISTA </t>
  </si>
  <si>
    <t>fernando_leider178@hotmail.com</t>
  </si>
  <si>
    <t xml:space="preserve">FATIMA VESA HERNANADEZ _ PAREJA </t>
  </si>
  <si>
    <t>Sexo</t>
  </si>
  <si>
    <t>Beneficiario</t>
  </si>
  <si>
    <t>Parentesco</t>
  </si>
  <si>
    <t>Telefono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</si>
</sst>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4" formatCode="_-&quot;$&quot;* #,##0.00_-;\-&quot;$&quot;* #,##0.00_-;_-&quot;$&quot;* &quot;-&quot;??_-;_-@_-"/>
    <numFmt numFmtId="164" formatCode="0.0"/>
    <numFmt numFmtId="165" formatCode="[$-F800]dddd\,\ mmmm\ dd\,\ yyyy"/>
    <numFmt numFmtId="166" formatCode="_(&quot;$&quot;* #,##0.00_);_(&quot;$&quot;* \(#,##0.00\);_(&quot;$&quot;* &quot;-&quot;??_);_(@_)"/>
    <numFmt numFmtId="167" formatCode="0\ &quot;pers&quot;"/>
  </numFmts>
  <fonts count="4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u val="double"/>
      <sz val="22"/>
      <color theme="5"/>
      <name val="Calibri"/>
      <family val="2"/>
      <scheme val="minor"/>
    </font>
    <font>
      <b/>
      <u val="double"/>
      <sz val="22"/>
      <color theme="4" tint="-0.249977111117893"/>
      <name val="Calibri"/>
      <family val="2"/>
      <scheme val="minor"/>
    </font>
    <font>
      <b/>
      <sz val="16"/>
      <color theme="0"/>
      <name val="Calibri"/>
      <family val="2"/>
      <scheme val="minor"/>
    </font>
    <font>
      <b/>
      <sz val="16"/>
      <color theme="1"/>
      <name val="Calibri"/>
      <family val="2"/>
      <scheme val="minor"/>
    </font>
    <font>
      <b/>
      <sz val="12"/>
      <color theme="5"/>
      <name val="Calibri"/>
      <family val="2"/>
      <scheme val="minor"/>
    </font>
    <font>
      <sz val="12"/>
      <color theme="1"/>
      <name val="Calibri"/>
      <family val="2"/>
      <scheme val="minor"/>
    </font>
    <font>
      <sz val="9"/>
      <color theme="1"/>
      <name val="Calibri"/>
      <family val="2"/>
      <scheme val="minor"/>
    </font>
    <font>
      <b/>
      <sz val="10"/>
      <color theme="0" tint="-0.499984740745262"/>
      <name val="Century Gothic"/>
      <family val="2"/>
    </font>
    <font>
      <b/>
      <sz val="10"/>
      <color theme="0"/>
      <name val="Century Gothic"/>
      <family val="2"/>
    </font>
    <font>
      <sz val="10"/>
      <color theme="0"/>
      <name val="Century Gothic"/>
      <family val="2"/>
    </font>
    <font>
      <sz val="9"/>
      <color theme="1"/>
      <name val="Century Gothic"/>
      <family val="2"/>
    </font>
    <font>
      <sz val="11"/>
      <color theme="1"/>
      <name val="Century Gothic"/>
      <family val="2"/>
    </font>
    <font>
      <b/>
      <sz val="9"/>
      <color indexed="81"/>
      <name val="Tahoma"/>
      <family val="2"/>
    </font>
    <font>
      <sz val="9"/>
      <color indexed="81"/>
      <name val="Tahoma"/>
      <family val="2"/>
    </font>
    <font>
      <b/>
      <u val="double"/>
      <sz val="72"/>
      <color theme="4" tint="-0.249977111117893"/>
      <name val="Calibri"/>
      <family val="2"/>
      <scheme val="minor"/>
    </font>
    <font>
      <sz val="11"/>
      <color theme="4" tint="-0.249977111117893"/>
      <name val="Calibri"/>
      <family val="2"/>
      <scheme val="minor"/>
    </font>
    <font>
      <b/>
      <sz val="10"/>
      <name val="Century Gothic"/>
      <family val="2"/>
    </font>
    <font>
      <u/>
      <sz val="11"/>
      <color theme="10"/>
      <name val="Calibri"/>
      <family val="2"/>
      <scheme val="minor"/>
    </font>
    <font>
      <sz val="9"/>
      <color theme="0"/>
      <name val="Century Gothic"/>
      <family val="2"/>
    </font>
    <font>
      <sz val="12"/>
      <name val="Century Gothic"/>
      <family val="2"/>
    </font>
    <font>
      <sz val="9"/>
      <name val="Century Gothic"/>
      <family val="2"/>
    </font>
    <font>
      <sz val="9"/>
      <color rgb="FFFF0000"/>
      <name val="Century Gothic"/>
      <family val="2"/>
    </font>
    <font>
      <b/>
      <sz val="11"/>
      <color theme="0"/>
      <name val="Century Gothic"/>
      <family val="2"/>
    </font>
    <font>
      <sz val="14"/>
      <color theme="1"/>
      <name val="Century Gothic"/>
      <family val="2"/>
    </font>
    <font>
      <sz val="26"/>
      <color theme="3"/>
      <name val="Calibri Light"/>
      <family val="1"/>
      <scheme val="major"/>
    </font>
    <font>
      <sz val="12"/>
      <color theme="3"/>
      <name val="Calibri"/>
      <family val="1"/>
      <scheme val="minor"/>
    </font>
    <font>
      <sz val="22"/>
      <color theme="1" tint="0.249977111117893"/>
      <name val="Calibri Light"/>
      <family val="2"/>
    </font>
    <font>
      <sz val="14"/>
      <color theme="1" tint="0.499984740745262"/>
      <name val="Calibri Light"/>
      <family val="2"/>
      <scheme val="major"/>
    </font>
    <font>
      <sz val="14"/>
      <color theme="1" tint="0.249977111117893"/>
      <name val="Calibri Light"/>
      <family val="2"/>
      <scheme val="major"/>
    </font>
    <font>
      <sz val="10"/>
      <name val="Arial"/>
      <family val="2"/>
    </font>
    <font>
      <b/>
      <sz val="12"/>
      <color theme="0"/>
      <name val="Calibri"/>
      <family val="2"/>
      <scheme val="minor"/>
    </font>
    <font>
      <sz val="13"/>
      <color theme="1" tint="0.249977111117893"/>
      <name val="Calibri"/>
      <family val="2"/>
      <scheme val="minor"/>
    </font>
    <font>
      <b/>
      <i/>
      <sz val="13"/>
      <color theme="1" tint="0.249977111117893"/>
      <name val="Calibri"/>
      <family val="2"/>
      <scheme val="minor"/>
    </font>
    <font>
      <b/>
      <i/>
      <sz val="12"/>
      <color rgb="FF333333"/>
      <name val="Arial"/>
      <family val="2"/>
    </font>
    <font>
      <b/>
      <sz val="11"/>
      <name val="Century Gothic"/>
      <family val="2"/>
    </font>
    <font>
      <b/>
      <sz val="9"/>
      <color theme="0"/>
      <name val="Century Gothic"/>
      <family val="2"/>
    </font>
    <font>
      <sz val="10"/>
      <color theme="1"/>
      <name val="Arial"/>
      <family val="2"/>
    </font>
    <font>
      <sz val="10"/>
      <color rgb="FF000000"/>
      <name val="Arial"/>
      <family val="2"/>
    </font>
    <font>
      <sz val="10"/>
      <color theme="1"/>
      <name val="Century Gothic"/>
      <family val="2"/>
    </font>
    <font>
      <sz val="9"/>
      <color rgb="FF000000"/>
      <name val="Times New Roman"/>
      <family val="1"/>
    </font>
    <font>
      <sz val="9"/>
      <color rgb="FF000000"/>
      <name val="Century Gothic"/>
      <family val="2"/>
    </font>
    <font>
      <b/>
      <sz val="9"/>
      <color rgb="FF0070C0"/>
      <name val="Century Gothic"/>
      <family val="2"/>
    </font>
    <font>
      <sz val="10"/>
      <color rgb="FF474747"/>
      <name val="Tahoma"/>
      <family val="2"/>
    </font>
    <font>
      <sz val="11"/>
      <color rgb="FF000000"/>
      <name val="Calibri"/>
      <family val="2"/>
      <scheme val="minor"/>
    </font>
  </fonts>
  <fills count="25">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CCFF66"/>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99FF"/>
        <bgColor indexed="64"/>
      </patternFill>
    </fill>
    <fill>
      <patternFill patternType="solid">
        <fgColor theme="0" tint="-0.14999847407452621"/>
        <bgColor indexed="64"/>
      </patternFill>
    </fill>
    <fill>
      <patternFill patternType="solid">
        <fgColor theme="8" tint="0.39997558519241921"/>
        <bgColor theme="9"/>
      </patternFill>
    </fill>
    <fill>
      <patternFill patternType="solid">
        <fgColor theme="8"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rgb="FF92D050"/>
        <bgColor indexed="64"/>
      </patternFill>
    </fill>
    <fill>
      <patternFill patternType="solid">
        <fgColor rgb="FF111D4F"/>
        <bgColor indexed="64"/>
      </patternFill>
    </fill>
    <fill>
      <patternFill patternType="solid">
        <fgColor theme="0" tint="-4.9989318521683403E-2"/>
        <bgColor indexed="64"/>
      </patternFill>
    </fill>
    <fill>
      <patternFill patternType="solid">
        <fgColor theme="7" tint="0.79998168889431442"/>
        <bgColor indexed="64"/>
      </patternFill>
    </fill>
  </fills>
  <borders count="26">
    <border>
      <left/>
      <right/>
      <top/>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9"/>
      </left>
      <right/>
      <top style="thin">
        <color theme="9"/>
      </top>
      <bottom/>
      <diagonal/>
    </border>
    <border>
      <left style="medium">
        <color indexed="64"/>
      </left>
      <right/>
      <top/>
      <bottom/>
      <diagonal/>
    </border>
    <border>
      <left/>
      <right style="medium">
        <color indexed="64"/>
      </right>
      <top/>
      <bottom/>
      <diagonal/>
    </border>
    <border>
      <left style="dashed">
        <color theme="0" tint="-0.34998626667073579"/>
      </left>
      <right/>
      <top style="dashed">
        <color theme="0" tint="-0.34998626667073579"/>
      </top>
      <bottom style="dashed">
        <color theme="0" tint="-0.34998626667073579"/>
      </bottom>
      <diagonal/>
    </border>
    <border>
      <left style="medium">
        <color theme="0" tint="-0.499984740745262"/>
      </left>
      <right style="dashed">
        <color theme="0" tint="-0.34998626667073579"/>
      </right>
      <top style="dashed">
        <color theme="0" tint="-0.34998626667073579"/>
      </top>
      <bottom style="dashed">
        <color theme="0" tint="-0.34998626667073579"/>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style="dashed">
        <color theme="0" tint="-0.34998626667073579"/>
      </top>
      <bottom style="dashed">
        <color theme="0" tint="-0.34998626667073579"/>
      </bottom>
      <diagonal/>
    </border>
    <border>
      <left style="medium">
        <color indexed="64"/>
      </left>
      <right style="dashed">
        <color theme="0" tint="-0.34998626667073579"/>
      </right>
      <top style="dashed">
        <color theme="0" tint="-0.34998626667073579"/>
      </top>
      <bottom style="dashed">
        <color theme="0" tint="-0.34998626667073579"/>
      </bottom>
      <diagonal/>
    </border>
    <border>
      <left style="dashed">
        <color theme="0" tint="-0.34998626667073579"/>
      </left>
      <right style="medium">
        <color indexed="64"/>
      </right>
      <top style="dashed">
        <color theme="0" tint="-0.34998626667073579"/>
      </top>
      <bottom style="dashed">
        <color theme="0" tint="-0.34998626667073579"/>
      </bottom>
      <diagonal/>
    </border>
    <border>
      <left/>
      <right style="dashed">
        <color theme="0" tint="-0.34998626667073579"/>
      </right>
      <top style="dashed">
        <color theme="0" tint="-0.34998626667073579"/>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medium">
        <color theme="0" tint="-0.34998626667073579"/>
      </top>
      <bottom style="dashed">
        <color theme="0" tint="-0.34998626667073579"/>
      </bottom>
      <diagonal/>
    </border>
    <border>
      <left style="dashed">
        <color theme="0" tint="-0.34998626667073579"/>
      </left>
      <right style="dashed">
        <color theme="0" tint="-0.34998626667073579"/>
      </right>
      <top style="dashed">
        <color theme="0" tint="-0.34998626667073579"/>
      </top>
      <bottom/>
      <diagonal/>
    </border>
    <border>
      <left style="dashed">
        <color theme="0" tint="-0.34998626667073579"/>
      </left>
      <right style="medium">
        <color indexed="64"/>
      </right>
      <top style="dashed">
        <color theme="0" tint="-0.34998626667073579"/>
      </top>
      <bottom/>
      <diagonal/>
    </border>
    <border>
      <left style="medium">
        <color indexed="64"/>
      </left>
      <right style="dashed">
        <color theme="0" tint="-0.34998626667073579"/>
      </right>
      <top style="dashed">
        <color theme="0" tint="-0.34998626667073579"/>
      </top>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medium">
        <color theme="0"/>
      </top>
      <bottom style="medium">
        <color theme="0"/>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bottom style="thin">
        <color indexed="64"/>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xf numFmtId="0" fontId="9" fillId="0" borderId="0"/>
    <xf numFmtId="166" fontId="9" fillId="0" borderId="0" applyFont="0" applyFill="0" applyBorder="0" applyAlignment="0" applyProtection="0"/>
    <xf numFmtId="0" fontId="33" fillId="0" borderId="0"/>
    <xf numFmtId="9" fontId="33" fillId="0" borderId="0" applyFont="0" applyFill="0" applyBorder="0" applyAlignment="0" applyProtection="0"/>
  </cellStyleXfs>
  <cellXfs count="349">
    <xf numFmtId="0" fontId="0" fillId="0" borderId="0" xfId="0"/>
    <xf numFmtId="0" fontId="4" fillId="0" borderId="0" xfId="0" applyFont="1" applyAlignment="1">
      <alignment vertical="center"/>
    </xf>
    <xf numFmtId="0" fontId="4" fillId="0" borderId="0" xfId="0" applyFont="1"/>
    <xf numFmtId="0" fontId="5" fillId="0" borderId="0" xfId="0" applyFont="1" applyAlignment="1">
      <alignment vertical="center"/>
    </xf>
    <xf numFmtId="0" fontId="6" fillId="0" borderId="0" xfId="0" applyFont="1"/>
    <xf numFmtId="0" fontId="7" fillId="2" borderId="0" xfId="0" applyFont="1" applyFill="1"/>
    <xf numFmtId="0" fontId="7" fillId="2" borderId="0" xfId="0" applyFont="1" applyFill="1" applyAlignment="1">
      <alignment horizontal="right"/>
    </xf>
    <xf numFmtId="0" fontId="8" fillId="0" borderId="0" xfId="0" applyFont="1" applyAlignment="1">
      <alignment vertical="center"/>
    </xf>
    <xf numFmtId="0" fontId="9" fillId="0" borderId="0" xfId="0" applyFont="1"/>
    <xf numFmtId="0" fontId="9" fillId="3" borderId="1" xfId="0" applyFont="1" applyFill="1" applyBorder="1" applyAlignment="1" applyProtection="1">
      <alignment horizontal="center"/>
      <protection locked="0"/>
    </xf>
    <xf numFmtId="0" fontId="10" fillId="0" borderId="0" xfId="0" applyFont="1" applyAlignment="1">
      <alignment vertical="center"/>
    </xf>
    <xf numFmtId="0" fontId="9" fillId="4" borderId="1" xfId="0" applyFont="1" applyFill="1" applyBorder="1" applyAlignment="1" applyProtection="1">
      <alignment horizontal="center"/>
      <protection locked="0"/>
    </xf>
    <xf numFmtId="0" fontId="9" fillId="5" borderId="1" xfId="0" applyFont="1" applyFill="1" applyBorder="1" applyAlignment="1" applyProtection="1">
      <alignment horizontal="center"/>
      <protection locked="0"/>
    </xf>
    <xf numFmtId="20" fontId="9" fillId="6" borderId="1" xfId="0" applyNumberFormat="1" applyFont="1" applyFill="1" applyBorder="1" applyAlignment="1" applyProtection="1">
      <alignment horizontal="center"/>
      <protection locked="0"/>
    </xf>
    <xf numFmtId="0" fontId="9" fillId="7" borderId="1" xfId="0" applyFont="1" applyFill="1" applyBorder="1" applyAlignment="1" applyProtection="1">
      <alignment horizontal="center"/>
      <protection locked="0"/>
    </xf>
    <xf numFmtId="0" fontId="9" fillId="8" borderId="1" xfId="0" applyFont="1" applyFill="1" applyBorder="1" applyAlignment="1" applyProtection="1">
      <alignment horizontal="center"/>
      <protection locked="0"/>
    </xf>
    <xf numFmtId="0" fontId="9" fillId="9" borderId="1" xfId="0" applyFont="1" applyFill="1" applyBorder="1" applyAlignment="1" applyProtection="1">
      <alignment horizontal="center"/>
      <protection locked="0"/>
    </xf>
    <xf numFmtId="0" fontId="9" fillId="10" borderId="1" xfId="0" applyFont="1" applyFill="1" applyBorder="1" applyAlignment="1" applyProtection="1">
      <alignment horizontal="center"/>
      <protection locked="0"/>
    </xf>
    <xf numFmtId="0" fontId="0" fillId="0" borderId="0" xfId="0" applyAlignment="1">
      <alignment horizontal="center"/>
    </xf>
    <xf numFmtId="0" fontId="12" fillId="12" borderId="5" xfId="0" applyFont="1" applyFill="1" applyBorder="1" applyAlignment="1">
      <alignment horizontal="center" vertical="center" wrapText="1"/>
    </xf>
    <xf numFmtId="0" fontId="12" fillId="12" borderId="5" xfId="0" applyFont="1" applyFill="1" applyBorder="1" applyAlignment="1">
      <alignment horizontal="center" wrapText="1"/>
    </xf>
    <xf numFmtId="0" fontId="12" fillId="13" borderId="0" xfId="0" applyFont="1" applyFill="1" applyAlignment="1">
      <alignment horizontal="center" wrapText="1"/>
    </xf>
    <xf numFmtId="14" fontId="12" fillId="13" borderId="0" xfId="0" applyNumberFormat="1" applyFont="1" applyFill="1" applyAlignment="1">
      <alignment horizontal="center" vertical="center" wrapText="1"/>
    </xf>
    <xf numFmtId="0" fontId="12" fillId="13" borderId="0" xfId="0" applyFont="1" applyFill="1" applyAlignment="1">
      <alignment horizontal="center" vertical="center" wrapText="1"/>
    </xf>
    <xf numFmtId="14" fontId="12" fillId="14" borderId="6" xfId="0" applyNumberFormat="1" applyFont="1" applyFill="1" applyBorder="1" applyAlignment="1">
      <alignment horizontal="center" vertical="center" wrapText="1"/>
    </xf>
    <xf numFmtId="1" fontId="12" fillId="14" borderId="0" xfId="0" applyNumberFormat="1" applyFont="1" applyFill="1" applyAlignment="1">
      <alignment horizontal="center" vertical="center" wrapText="1"/>
    </xf>
    <xf numFmtId="0" fontId="12" fillId="14" borderId="0" xfId="0" applyFont="1" applyFill="1" applyAlignment="1">
      <alignment horizontal="center" vertical="center" wrapText="1"/>
    </xf>
    <xf numFmtId="49" fontId="12" fillId="15" borderId="7" xfId="0" applyNumberFormat="1" applyFont="1" applyFill="1" applyBorder="1" applyAlignment="1">
      <alignment horizontal="center" vertical="center" wrapText="1"/>
    </xf>
    <xf numFmtId="0" fontId="13" fillId="16" borderId="0" xfId="0" applyFont="1" applyFill="1" applyAlignment="1">
      <alignment wrapText="1"/>
    </xf>
    <xf numFmtId="0" fontId="13" fillId="0" borderId="0" xfId="0" applyFont="1" applyAlignment="1">
      <alignment wrapText="1"/>
    </xf>
    <xf numFmtId="0" fontId="14" fillId="0" borderId="8" xfId="0" applyFont="1" applyBorder="1" applyAlignment="1">
      <alignment horizontal="center" vertical="center" wrapText="1"/>
    </xf>
    <xf numFmtId="0" fontId="14" fillId="0" borderId="9" xfId="0" applyFont="1" applyBorder="1" applyAlignment="1">
      <alignment vertical="center" wrapText="1"/>
    </xf>
    <xf numFmtId="0" fontId="10" fillId="0" borderId="10" xfId="0" applyFont="1" applyBorder="1" applyAlignment="1">
      <alignment vertical="center"/>
    </xf>
    <xf numFmtId="14" fontId="14" fillId="0" borderId="11" xfId="0" applyNumberFormat="1" applyFont="1" applyBorder="1" applyAlignment="1">
      <alignment horizontal="center" vertical="center" wrapText="1"/>
    </xf>
    <xf numFmtId="164" fontId="14" fillId="0" borderId="8" xfId="0" applyNumberFormat="1" applyFont="1" applyBorder="1" applyAlignment="1">
      <alignment horizontal="center" vertical="center" wrapText="1"/>
    </xf>
    <xf numFmtId="0" fontId="14" fillId="17" borderId="12" xfId="0" applyFont="1" applyFill="1" applyBorder="1" applyAlignment="1">
      <alignment horizontal="center" vertical="center"/>
    </xf>
    <xf numFmtId="0" fontId="14" fillId="17" borderId="11" xfId="0" applyFont="1" applyFill="1" applyBorder="1" applyAlignment="1">
      <alignment horizontal="center" vertical="center"/>
    </xf>
    <xf numFmtId="0" fontId="14" fillId="17" borderId="13" xfId="0" applyFont="1" applyFill="1" applyBorder="1" applyAlignment="1">
      <alignment horizontal="center" vertical="center"/>
    </xf>
    <xf numFmtId="0" fontId="14" fillId="17" borderId="11" xfId="0" applyFont="1" applyFill="1" applyBorder="1" applyAlignment="1">
      <alignment horizontal="center" vertical="center" wrapText="1"/>
    </xf>
    <xf numFmtId="0" fontId="14" fillId="0" borderId="12" xfId="0" applyFont="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center" vertical="center" wrapText="1"/>
    </xf>
    <xf numFmtId="0" fontId="14" fillId="0" borderId="13" xfId="0" applyFont="1" applyBorder="1" applyAlignment="1">
      <alignment horizontal="center" vertical="center"/>
    </xf>
    <xf numFmtId="165" fontId="14" fillId="0" borderId="11" xfId="0" applyNumberFormat="1" applyFont="1" applyBorder="1" applyAlignment="1">
      <alignment horizontal="center" vertical="center" wrapText="1"/>
    </xf>
    <xf numFmtId="0" fontId="14" fillId="0" borderId="0" xfId="0" applyFont="1"/>
    <xf numFmtId="0" fontId="14" fillId="0" borderId="12" xfId="0" applyFont="1" applyBorder="1" applyAlignment="1">
      <alignment horizontal="center" vertical="center" wrapText="1"/>
    </xf>
    <xf numFmtId="0" fontId="10" fillId="0" borderId="11" xfId="0" applyFont="1" applyBorder="1" applyAlignment="1">
      <alignment vertical="center"/>
    </xf>
    <xf numFmtId="0" fontId="14" fillId="0" borderId="13" xfId="0" applyFont="1" applyBorder="1" applyAlignment="1">
      <alignment horizontal="center" vertical="center" wrapText="1"/>
    </xf>
    <xf numFmtId="0" fontId="14" fillId="0" borderId="0" xfId="0" applyFont="1" applyAlignment="1">
      <alignment vertical="center"/>
    </xf>
    <xf numFmtId="0" fontId="14" fillId="0" borderId="9" xfId="0" applyFont="1" applyBorder="1"/>
    <xf numFmtId="0" fontId="14" fillId="0" borderId="11" xfId="0" applyFont="1" applyBorder="1"/>
    <xf numFmtId="14" fontId="14" fillId="0" borderId="11" xfId="0" applyNumberFormat="1" applyFont="1" applyBorder="1" applyAlignment="1">
      <alignment horizontal="center"/>
    </xf>
    <xf numFmtId="0" fontId="14" fillId="0" borderId="12" xfId="0" applyFont="1" applyBorder="1"/>
    <xf numFmtId="0" fontId="14" fillId="0" borderId="13" xfId="0" applyFont="1" applyBorder="1"/>
    <xf numFmtId="165" fontId="14" fillId="0" borderId="11" xfId="0" applyNumberFormat="1" applyFont="1" applyBorder="1" applyAlignment="1">
      <alignment horizontal="center"/>
    </xf>
    <xf numFmtId="0" fontId="14" fillId="0" borderId="12" xfId="0" applyFont="1" applyBorder="1" applyAlignment="1">
      <alignment horizontal="center"/>
    </xf>
    <xf numFmtId="0" fontId="14" fillId="0" borderId="11" xfId="0" applyFont="1" applyBorder="1" applyAlignment="1">
      <alignment horizontal="center"/>
    </xf>
    <xf numFmtId="0" fontId="14" fillId="17" borderId="7" xfId="0" applyFont="1" applyFill="1" applyBorder="1" applyAlignment="1">
      <alignment horizontal="center" vertical="center"/>
    </xf>
    <xf numFmtId="0" fontId="14" fillId="18" borderId="12" xfId="0" applyFont="1" applyFill="1" applyBorder="1" applyAlignment="1">
      <alignment horizontal="center" vertical="center"/>
    </xf>
    <xf numFmtId="0" fontId="14" fillId="18" borderId="11" xfId="0" applyFont="1" applyFill="1" applyBorder="1" applyAlignment="1">
      <alignment horizontal="center" vertical="center"/>
    </xf>
    <xf numFmtId="0" fontId="14" fillId="18" borderId="13" xfId="0" applyFont="1" applyFill="1" applyBorder="1" applyAlignment="1">
      <alignment horizontal="center" vertical="center"/>
    </xf>
    <xf numFmtId="0" fontId="14" fillId="18" borderId="13" xfId="0" applyFont="1" applyFill="1" applyBorder="1" applyAlignment="1">
      <alignment horizontal="center" vertical="center" wrapText="1"/>
    </xf>
    <xf numFmtId="0" fontId="14" fillId="18" borderId="11" xfId="0" applyFont="1" applyFill="1" applyBorder="1" applyAlignment="1">
      <alignment horizontal="center" vertical="center" wrapText="1"/>
    </xf>
    <xf numFmtId="0" fontId="14" fillId="0" borderId="11" xfId="0" applyFont="1" applyBorder="1" applyAlignment="1">
      <alignment vertical="center" wrapText="1"/>
    </xf>
    <xf numFmtId="0" fontId="14" fillId="0" borderId="14" xfId="0" applyFont="1" applyBorder="1" applyAlignment="1">
      <alignment horizontal="center" vertical="center"/>
    </xf>
    <xf numFmtId="0" fontId="14" fillId="0" borderId="8" xfId="0" applyFont="1" applyBorder="1" applyAlignment="1">
      <alignment horizontal="center" vertical="center"/>
    </xf>
    <xf numFmtId="0" fontId="14" fillId="17" borderId="14" xfId="0" applyFont="1" applyFill="1" applyBorder="1" applyAlignment="1">
      <alignment horizontal="center" vertical="center"/>
    </xf>
    <xf numFmtId="0" fontId="14" fillId="17" borderId="8" xfId="0" applyFont="1" applyFill="1" applyBorder="1" applyAlignment="1">
      <alignment horizontal="center" vertical="center"/>
    </xf>
    <xf numFmtId="0" fontId="14" fillId="17" borderId="12" xfId="0" applyFont="1" applyFill="1" applyBorder="1" applyAlignment="1">
      <alignment horizontal="center" vertical="center" wrapText="1"/>
    </xf>
    <xf numFmtId="0" fontId="14" fillId="17" borderId="13" xfId="0" applyFont="1" applyFill="1" applyBorder="1" applyAlignment="1">
      <alignment horizontal="center" vertical="center" wrapText="1"/>
    </xf>
    <xf numFmtId="0" fontId="14" fillId="0" borderId="0" xfId="0" applyFont="1" applyAlignment="1">
      <alignment vertical="center" wrapText="1"/>
    </xf>
    <xf numFmtId="0" fontId="14" fillId="0" borderId="7" xfId="0" applyFont="1" applyBorder="1" applyAlignment="1">
      <alignment horizontal="center" vertical="center"/>
    </xf>
    <xf numFmtId="0" fontId="10" fillId="0" borderId="15" xfId="0" applyFont="1" applyBorder="1" applyAlignment="1">
      <alignment vertical="center"/>
    </xf>
    <xf numFmtId="0" fontId="14" fillId="17" borderId="10" xfId="0" applyFont="1" applyFill="1" applyBorder="1" applyAlignment="1">
      <alignment horizontal="center" vertical="center"/>
    </xf>
    <xf numFmtId="0" fontId="14" fillId="17" borderId="16" xfId="0" applyFont="1" applyFill="1" applyBorder="1" applyAlignment="1">
      <alignment horizontal="center" vertical="center"/>
    </xf>
    <xf numFmtId="0" fontId="14" fillId="0" borderId="10" xfId="0" applyFont="1" applyBorder="1" applyAlignment="1">
      <alignment horizontal="center" vertical="center" wrapText="1"/>
    </xf>
    <xf numFmtId="0" fontId="14" fillId="17" borderId="17" xfId="0" applyFont="1" applyFill="1" applyBorder="1" applyAlignment="1">
      <alignment horizontal="center" vertical="center"/>
    </xf>
    <xf numFmtId="0" fontId="14" fillId="17" borderId="18" xfId="0" applyFont="1" applyFill="1" applyBorder="1" applyAlignment="1">
      <alignment horizontal="center" vertical="center"/>
    </xf>
    <xf numFmtId="0" fontId="14" fillId="0" borderId="19"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14" fontId="14" fillId="0" borderId="0" xfId="0" applyNumberFormat="1" applyFont="1" applyAlignment="1">
      <alignment horizontal="center"/>
    </xf>
    <xf numFmtId="0" fontId="14" fillId="0" borderId="0" xfId="0" applyFont="1" applyAlignment="1">
      <alignment horizontal="center"/>
    </xf>
    <xf numFmtId="14" fontId="15" fillId="0" borderId="0" xfId="0" applyNumberFormat="1" applyFont="1" applyAlignment="1">
      <alignment horizontal="center"/>
    </xf>
    <xf numFmtId="1" fontId="0" fillId="0" borderId="0" xfId="0" applyNumberFormat="1" applyAlignment="1" applyProtection="1">
      <alignment horizontal="center"/>
      <protection locked="0"/>
    </xf>
    <xf numFmtId="165" fontId="19" fillId="0" borderId="0" xfId="0" applyNumberFormat="1" applyFont="1"/>
    <xf numFmtId="165" fontId="0" fillId="0" borderId="0" xfId="0" applyNumberFormat="1"/>
    <xf numFmtId="1" fontId="3" fillId="0" borderId="0" xfId="0" applyNumberFormat="1" applyFont="1" applyAlignment="1" applyProtection="1">
      <alignment horizontal="center"/>
      <protection locked="0"/>
    </xf>
    <xf numFmtId="1" fontId="12" fillId="12" borderId="5" xfId="0" applyNumberFormat="1" applyFont="1" applyFill="1" applyBorder="1" applyAlignment="1" applyProtection="1">
      <alignment horizontal="center" vertical="center" wrapText="1"/>
      <protection locked="0"/>
    </xf>
    <xf numFmtId="44" fontId="12" fillId="13" borderId="0" xfId="1" applyFont="1" applyFill="1" applyAlignment="1">
      <alignment horizontal="center" vertical="center" wrapText="1"/>
    </xf>
    <xf numFmtId="14" fontId="12" fillId="4" borderId="0" xfId="0" applyNumberFormat="1" applyFont="1" applyFill="1" applyAlignment="1">
      <alignment horizontal="center" vertical="center" wrapText="1"/>
    </xf>
    <xf numFmtId="1" fontId="12" fillId="4" borderId="0" xfId="0" applyNumberFormat="1" applyFont="1" applyFill="1" applyAlignment="1">
      <alignment horizontal="center" vertical="center" wrapText="1"/>
    </xf>
    <xf numFmtId="0" fontId="12" fillId="4" borderId="0" xfId="0" applyFont="1" applyFill="1" applyAlignment="1">
      <alignment horizontal="center" vertical="center" wrapText="1"/>
    </xf>
    <xf numFmtId="49" fontId="12" fillId="4" borderId="0" xfId="0" applyNumberFormat="1" applyFont="1" applyFill="1" applyAlignment="1">
      <alignment horizontal="center" vertical="center" wrapText="1"/>
    </xf>
    <xf numFmtId="49" fontId="12" fillId="13" borderId="0" xfId="0" applyNumberFormat="1" applyFont="1" applyFill="1" applyAlignment="1">
      <alignment horizontal="center" vertical="center" wrapText="1"/>
    </xf>
    <xf numFmtId="165" fontId="12" fillId="13" borderId="0" xfId="0" applyNumberFormat="1" applyFont="1" applyFill="1" applyAlignment="1">
      <alignment horizontal="center" vertical="center" wrapText="1"/>
    </xf>
    <xf numFmtId="1" fontId="15" fillId="0" borderId="0" xfId="0" applyNumberFormat="1" applyFont="1" applyAlignment="1" applyProtection="1">
      <alignment horizontal="center"/>
      <protection locked="0"/>
    </xf>
    <xf numFmtId="0" fontId="14" fillId="18" borderId="0" xfId="0" applyFont="1" applyFill="1"/>
    <xf numFmtId="14" fontId="14" fillId="18" borderId="0" xfId="0" applyNumberFormat="1" applyFont="1" applyFill="1" applyAlignment="1">
      <alignment horizontal="center"/>
    </xf>
    <xf numFmtId="44" fontId="14" fillId="18" borderId="0" xfId="1" applyFont="1" applyFill="1"/>
    <xf numFmtId="1" fontId="14" fillId="18" borderId="0" xfId="0" applyNumberFormat="1" applyFont="1" applyFill="1" applyAlignment="1">
      <alignment horizontal="center"/>
    </xf>
    <xf numFmtId="0" fontId="14" fillId="18" borderId="0" xfId="0" applyFont="1" applyFill="1" applyAlignment="1">
      <alignment horizontal="center"/>
    </xf>
    <xf numFmtId="49" fontId="14" fillId="0" borderId="0" xfId="0" applyNumberFormat="1" applyFont="1" applyAlignment="1">
      <alignment horizontal="center"/>
    </xf>
    <xf numFmtId="0" fontId="14" fillId="0" borderId="0" xfId="0" applyFont="1" applyAlignment="1">
      <alignment horizontal="center" vertical="center"/>
    </xf>
    <xf numFmtId="165" fontId="14" fillId="17" borderId="0" xfId="0" applyNumberFormat="1" applyFont="1" applyFill="1" applyAlignment="1">
      <alignment horizontal="center"/>
    </xf>
    <xf numFmtId="164" fontId="14" fillId="0" borderId="0" xfId="0" applyNumberFormat="1" applyFont="1" applyAlignment="1">
      <alignment horizontal="center"/>
    </xf>
    <xf numFmtId="0" fontId="21" fillId="0" borderId="0" xfId="3"/>
    <xf numFmtId="0" fontId="22" fillId="0" borderId="0" xfId="0" applyFont="1" applyAlignment="1">
      <alignment horizontal="center" vertical="center" wrapText="1"/>
    </xf>
    <xf numFmtId="0" fontId="22" fillId="0" borderId="0" xfId="0" applyFont="1" applyAlignment="1">
      <alignment wrapText="1"/>
    </xf>
    <xf numFmtId="4" fontId="23" fillId="0" borderId="0" xfId="0" applyNumberFormat="1" applyFont="1"/>
    <xf numFmtId="0" fontId="15" fillId="0" borderId="0" xfId="0" applyFont="1"/>
    <xf numFmtId="44" fontId="14" fillId="0" borderId="0" xfId="1" applyFont="1" applyAlignment="1">
      <alignment horizontal="center"/>
    </xf>
    <xf numFmtId="14" fontId="14" fillId="0" borderId="0" xfId="0" applyNumberFormat="1" applyFont="1" applyAlignment="1">
      <alignment horizontal="center" vertical="center"/>
    </xf>
    <xf numFmtId="1" fontId="14" fillId="0" borderId="0" xfId="0" applyNumberFormat="1" applyFont="1" applyAlignment="1">
      <alignment horizontal="center"/>
    </xf>
    <xf numFmtId="165" fontId="14" fillId="0" borderId="0" xfId="0" applyNumberFormat="1" applyFont="1" applyAlignment="1">
      <alignment horizontal="center"/>
    </xf>
    <xf numFmtId="0" fontId="14" fillId="0" borderId="0" xfId="0" applyFont="1" applyAlignment="1">
      <alignment horizontal="left"/>
    </xf>
    <xf numFmtId="14" fontId="14" fillId="0" borderId="0" xfId="0" applyNumberFormat="1" applyFont="1"/>
    <xf numFmtId="0" fontId="15" fillId="0" borderId="0" xfId="0" applyFont="1" applyAlignment="1">
      <alignment horizontal="center"/>
    </xf>
    <xf numFmtId="165" fontId="14" fillId="18" borderId="0" xfId="0" applyNumberFormat="1" applyFont="1" applyFill="1" applyAlignment="1">
      <alignment horizontal="center"/>
    </xf>
    <xf numFmtId="14" fontId="14" fillId="18" borderId="0" xfId="0" applyNumberFormat="1" applyFont="1" applyFill="1" applyAlignment="1">
      <alignment horizontal="left"/>
    </xf>
    <xf numFmtId="1" fontId="15" fillId="0" borderId="0" xfId="0" applyNumberFormat="1" applyFont="1" applyAlignment="1">
      <alignment horizontal="center"/>
    </xf>
    <xf numFmtId="0" fontId="24" fillId="18" borderId="0" xfId="0" applyFont="1" applyFill="1"/>
    <xf numFmtId="49" fontId="14" fillId="0" borderId="0" xfId="0" applyNumberFormat="1" applyFont="1" applyAlignment="1">
      <alignment horizontal="right"/>
    </xf>
    <xf numFmtId="0" fontId="14" fillId="18" borderId="0" xfId="0" applyFont="1" applyFill="1" applyAlignment="1">
      <alignment horizontal="left"/>
    </xf>
    <xf numFmtId="44" fontId="14" fillId="18" borderId="0" xfId="1" applyFont="1" applyFill="1" applyAlignment="1">
      <alignment horizontal="center"/>
    </xf>
    <xf numFmtId="0" fontId="14" fillId="0" borderId="0" xfId="0" applyFont="1" applyAlignment="1">
      <alignment horizontal="left" wrapText="1"/>
    </xf>
    <xf numFmtId="0" fontId="14" fillId="17" borderId="0" xfId="0" applyFont="1" applyFill="1" applyAlignment="1">
      <alignment horizontal="center"/>
    </xf>
    <xf numFmtId="44" fontId="14" fillId="18" borderId="0" xfId="1" applyFont="1" applyFill="1" applyBorder="1"/>
    <xf numFmtId="14" fontId="25" fillId="0" borderId="0" xfId="0" applyNumberFormat="1" applyFont="1" applyAlignment="1">
      <alignment horizontal="center" vertical="center"/>
    </xf>
    <xf numFmtId="165" fontId="24" fillId="0" borderId="0" xfId="0" applyNumberFormat="1" applyFont="1" applyAlignment="1">
      <alignment horizontal="center"/>
    </xf>
    <xf numFmtId="44" fontId="14" fillId="0" borderId="0" xfId="1" applyFont="1"/>
    <xf numFmtId="1" fontId="15" fillId="0" borderId="0" xfId="0" applyNumberFormat="1" applyFont="1" applyProtection="1">
      <protection locked="0"/>
    </xf>
    <xf numFmtId="49" fontId="15" fillId="0" borderId="0" xfId="0" applyNumberFormat="1" applyFont="1" applyAlignment="1">
      <alignment horizontal="center"/>
    </xf>
    <xf numFmtId="165" fontId="15" fillId="0" borderId="0" xfId="0" applyNumberFormat="1" applyFont="1" applyAlignment="1">
      <alignment horizontal="center"/>
    </xf>
    <xf numFmtId="0" fontId="0" fillId="18" borderId="0" xfId="0" applyFill="1" applyAlignment="1">
      <alignment horizontal="center"/>
    </xf>
    <xf numFmtId="0" fontId="0" fillId="18" borderId="0" xfId="0" applyFill="1"/>
    <xf numFmtId="44" fontId="0" fillId="18" borderId="0" xfId="1" applyFont="1" applyFill="1" applyBorder="1" applyAlignment="1">
      <alignment horizontal="center"/>
    </xf>
    <xf numFmtId="14" fontId="0" fillId="18" borderId="0" xfId="0" applyNumberFormat="1" applyFill="1" applyAlignment="1">
      <alignment horizontal="center" vertical="center"/>
    </xf>
    <xf numFmtId="1" fontId="0" fillId="18" borderId="0" xfId="0" applyNumberFormat="1" applyFill="1" applyAlignment="1">
      <alignment horizontal="center"/>
    </xf>
    <xf numFmtId="49" fontId="0" fillId="18" borderId="0" xfId="0" applyNumberFormat="1" applyFill="1" applyAlignment="1">
      <alignment horizontal="center"/>
    </xf>
    <xf numFmtId="44" fontId="0" fillId="0" borderId="0" xfId="1" applyFont="1" applyAlignment="1">
      <alignment horizontal="center"/>
    </xf>
    <xf numFmtId="14" fontId="0" fillId="0" borderId="0" xfId="0" applyNumberFormat="1" applyAlignment="1">
      <alignment horizontal="center" vertical="center"/>
    </xf>
    <xf numFmtId="1" fontId="0" fillId="0" borderId="0" xfId="0" applyNumberFormat="1" applyAlignment="1">
      <alignment horizontal="center"/>
    </xf>
    <xf numFmtId="49" fontId="0" fillId="0" borderId="0" xfId="0" applyNumberFormat="1" applyAlignment="1">
      <alignment horizontal="center"/>
    </xf>
    <xf numFmtId="14" fontId="0" fillId="0" borderId="0" xfId="0" applyNumberFormat="1" applyAlignment="1">
      <alignment horizontal="center"/>
    </xf>
    <xf numFmtId="164" fontId="15" fillId="0" borderId="0" xfId="0" applyNumberFormat="1" applyFont="1" applyAlignment="1">
      <alignment horizontal="center"/>
    </xf>
    <xf numFmtId="0" fontId="3" fillId="18" borderId="0" xfId="0" applyFont="1" applyFill="1"/>
    <xf numFmtId="14" fontId="26" fillId="20" borderId="0" xfId="0" applyNumberFormat="1" applyFont="1" applyFill="1" applyAlignment="1">
      <alignment horizontal="center" vertical="center" wrapText="1"/>
    </xf>
    <xf numFmtId="164" fontId="26" fillId="20" borderId="0" xfId="0" applyNumberFormat="1" applyFont="1" applyFill="1" applyAlignment="1">
      <alignment horizontal="center" vertical="center" wrapText="1"/>
    </xf>
    <xf numFmtId="0" fontId="20" fillId="16" borderId="20" xfId="0" applyFont="1" applyFill="1" applyBorder="1" applyAlignment="1">
      <alignment horizontal="center" vertical="center" wrapText="1"/>
    </xf>
    <xf numFmtId="0" fontId="27" fillId="0" borderId="0" xfId="0" applyFont="1"/>
    <xf numFmtId="0" fontId="27" fillId="0" borderId="0" xfId="0" applyFont="1" applyAlignment="1">
      <alignment horizontal="center"/>
    </xf>
    <xf numFmtId="0" fontId="28" fillId="0" borderId="0" xfId="4" applyFont="1" applyAlignment="1">
      <alignment vertical="center"/>
    </xf>
    <xf numFmtId="0" fontId="29" fillId="0" borderId="0" xfId="4" applyFont="1"/>
    <xf numFmtId="0" fontId="9" fillId="0" borderId="0" xfId="4"/>
    <xf numFmtId="0" fontId="30" fillId="0" borderId="0" xfId="4" applyFont="1"/>
    <xf numFmtId="0" fontId="31" fillId="0" borderId="0" xfId="4" applyFont="1" applyAlignment="1">
      <alignment horizontal="right"/>
    </xf>
    <xf numFmtId="166" fontId="32" fillId="0" borderId="0" xfId="5" applyFont="1"/>
    <xf numFmtId="167" fontId="34" fillId="22" borderId="21" xfId="6" applyNumberFormat="1" applyFont="1" applyFill="1" applyBorder="1" applyAlignment="1">
      <alignment horizontal="center" vertical="center" wrapText="1"/>
    </xf>
    <xf numFmtId="0" fontId="35" fillId="0" borderId="22" xfId="4" applyFont="1" applyBorder="1" applyAlignment="1">
      <alignment horizontal="center" vertical="center"/>
    </xf>
    <xf numFmtId="0" fontId="35" fillId="0" borderId="23" xfId="4" applyFont="1" applyBorder="1" applyAlignment="1">
      <alignment horizontal="center" vertical="center"/>
    </xf>
    <xf numFmtId="0" fontId="35" fillId="0" borderId="24" xfId="4" applyFont="1" applyBorder="1" applyAlignment="1">
      <alignment horizontal="center" vertical="center"/>
    </xf>
    <xf numFmtId="167" fontId="2" fillId="22" borderId="21" xfId="6" applyNumberFormat="1" applyFont="1" applyFill="1" applyBorder="1" applyAlignment="1">
      <alignment horizontal="center" vertical="center" wrapText="1"/>
    </xf>
    <xf numFmtId="1" fontId="35" fillId="0" borderId="22" xfId="4" applyNumberFormat="1" applyFont="1" applyBorder="1" applyAlignment="1">
      <alignment horizontal="center" vertical="center"/>
    </xf>
    <xf numFmtId="1" fontId="35" fillId="0" borderId="23" xfId="4" applyNumberFormat="1" applyFont="1" applyBorder="1" applyAlignment="1">
      <alignment horizontal="center" vertical="center"/>
    </xf>
    <xf numFmtId="1" fontId="35" fillId="0" borderId="24" xfId="4" applyNumberFormat="1" applyFont="1" applyBorder="1" applyAlignment="1">
      <alignment horizontal="center" vertical="center"/>
    </xf>
    <xf numFmtId="10" fontId="36" fillId="0" borderId="22" xfId="7" applyNumberFormat="1" applyFont="1" applyBorder="1" applyAlignment="1">
      <alignment horizontal="center" vertical="center"/>
    </xf>
    <xf numFmtId="44" fontId="36" fillId="0" borderId="0" xfId="1" applyFont="1" applyBorder="1" applyAlignment="1">
      <alignment horizontal="center" vertical="center"/>
    </xf>
    <xf numFmtId="1" fontId="9" fillId="0" borderId="0" xfId="4" applyNumberFormat="1" applyAlignment="1">
      <alignment horizontal="center"/>
    </xf>
    <xf numFmtId="10" fontId="9" fillId="0" borderId="0" xfId="2" applyNumberFormat="1" applyFont="1" applyBorder="1" applyAlignment="1">
      <alignment horizontal="center"/>
    </xf>
    <xf numFmtId="0" fontId="35" fillId="0" borderId="0" xfId="4" applyFont="1" applyAlignment="1">
      <alignment horizontal="left" vertical="center" indent="1"/>
    </xf>
    <xf numFmtId="0" fontId="37" fillId="0" borderId="0" xfId="6" applyFont="1"/>
    <xf numFmtId="44" fontId="35" fillId="0" borderId="0" xfId="4" applyNumberFormat="1" applyFont="1" applyAlignment="1">
      <alignment horizontal="left" vertical="center" indent="1"/>
    </xf>
    <xf numFmtId="14" fontId="14" fillId="7" borderId="20" xfId="0" applyNumberFormat="1" applyFont="1" applyFill="1" applyBorder="1" applyAlignment="1">
      <alignment horizontal="center" vertical="center"/>
    </xf>
    <xf numFmtId="0" fontId="14" fillId="0" borderId="20" xfId="0" applyFont="1" applyBorder="1" applyAlignment="1">
      <alignment horizontal="center" vertical="center"/>
    </xf>
    <xf numFmtId="0" fontId="14" fillId="21" borderId="20" xfId="0" applyFont="1" applyFill="1" applyBorder="1" applyAlignment="1">
      <alignment horizontal="center" vertical="center"/>
    </xf>
    <xf numFmtId="14" fontId="14" fillId="0" borderId="20" xfId="0" applyNumberFormat="1" applyFont="1" applyBorder="1" applyAlignment="1">
      <alignment horizontal="center" vertical="center"/>
    </xf>
    <xf numFmtId="164" fontId="14" fillId="0" borderId="0" xfId="0" applyNumberFormat="1" applyFont="1" applyAlignment="1">
      <alignment horizontal="center" vertical="center"/>
    </xf>
    <xf numFmtId="2" fontId="14" fillId="0" borderId="0" xfId="0" applyNumberFormat="1" applyFont="1" applyAlignment="1">
      <alignment horizontal="center" vertical="center"/>
    </xf>
    <xf numFmtId="1" fontId="15" fillId="0" borderId="0" xfId="0" applyNumberFormat="1" applyFont="1" applyAlignment="1">
      <alignment horizontal="center" vertical="center"/>
    </xf>
    <xf numFmtId="44" fontId="14" fillId="0" borderId="0" xfId="1" applyFont="1" applyAlignment="1">
      <alignment horizontal="center" vertical="center"/>
    </xf>
    <xf numFmtId="1" fontId="14" fillId="0" borderId="0" xfId="0" applyNumberFormat="1" applyFont="1" applyAlignment="1">
      <alignment horizontal="center" vertical="center"/>
    </xf>
    <xf numFmtId="49" fontId="14" fillId="0" borderId="0" xfId="0" applyNumberFormat="1" applyFont="1" applyAlignment="1">
      <alignment horizontal="center" vertical="center"/>
    </xf>
    <xf numFmtId="0" fontId="0" fillId="0" borderId="0" xfId="0" applyAlignment="1">
      <alignment horizontal="center" vertical="center"/>
    </xf>
    <xf numFmtId="0" fontId="14" fillId="0" borderId="0" xfId="0" applyFont="1" applyAlignment="1">
      <alignment horizontal="left" vertical="center"/>
    </xf>
    <xf numFmtId="14" fontId="24" fillId="0" borderId="0" xfId="0" applyNumberFormat="1" applyFont="1" applyAlignment="1">
      <alignment horizontal="center" vertical="center" wrapText="1"/>
    </xf>
    <xf numFmtId="0" fontId="14" fillId="18" borderId="0" xfId="0" applyFont="1" applyFill="1" applyAlignment="1">
      <alignment horizontal="center" vertical="center"/>
    </xf>
    <xf numFmtId="0" fontId="15" fillId="18" borderId="0" xfId="0" applyFont="1" applyFill="1" applyAlignment="1">
      <alignment horizontal="center" vertical="center"/>
    </xf>
    <xf numFmtId="14" fontId="15" fillId="18" borderId="0" xfId="0" applyNumberFormat="1" applyFont="1" applyFill="1" applyAlignment="1">
      <alignment horizontal="center" vertical="center"/>
    </xf>
    <xf numFmtId="14" fontId="14" fillId="18" borderId="0" xfId="0" applyNumberFormat="1" applyFont="1" applyFill="1" applyAlignment="1">
      <alignment horizontal="center" vertical="center"/>
    </xf>
    <xf numFmtId="1" fontId="15" fillId="17" borderId="0" xfId="0" applyNumberFormat="1" applyFont="1" applyFill="1" applyAlignment="1" applyProtection="1">
      <alignment horizontal="center"/>
      <protection locked="0"/>
    </xf>
    <xf numFmtId="0" fontId="14" fillId="17" borderId="0" xfId="0" applyFont="1" applyFill="1"/>
    <xf numFmtId="14" fontId="14" fillId="17" borderId="0" xfId="0" applyNumberFormat="1" applyFont="1" applyFill="1" applyAlignment="1">
      <alignment horizontal="center"/>
    </xf>
    <xf numFmtId="44" fontId="14" fillId="17" borderId="0" xfId="1" applyFont="1" applyFill="1" applyAlignment="1">
      <alignment horizontal="center"/>
    </xf>
    <xf numFmtId="14" fontId="14" fillId="17" borderId="0" xfId="0" applyNumberFormat="1" applyFont="1" applyFill="1" applyAlignment="1">
      <alignment horizontal="center" vertical="center"/>
    </xf>
    <xf numFmtId="1" fontId="14" fillId="17" borderId="0" xfId="0" applyNumberFormat="1" applyFont="1" applyFill="1" applyAlignment="1">
      <alignment horizontal="center"/>
    </xf>
    <xf numFmtId="49" fontId="14" fillId="17" borderId="0" xfId="0" applyNumberFormat="1" applyFont="1" applyFill="1" applyAlignment="1">
      <alignment horizontal="center"/>
    </xf>
    <xf numFmtId="0" fontId="14" fillId="17" borderId="0" xfId="0" applyFont="1" applyFill="1" applyAlignment="1">
      <alignment horizontal="left"/>
    </xf>
    <xf numFmtId="0" fontId="15" fillId="17" borderId="0" xfId="0" applyFont="1" applyFill="1"/>
    <xf numFmtId="0" fontId="14" fillId="17" borderId="0" xfId="0" applyFont="1" applyFill="1" applyAlignment="1">
      <alignment horizontal="center" vertical="center"/>
    </xf>
    <xf numFmtId="0" fontId="0" fillId="17" borderId="0" xfId="0" applyFill="1" applyAlignment="1">
      <alignment horizontal="center" vertical="center"/>
    </xf>
    <xf numFmtId="0" fontId="15" fillId="17" borderId="0" xfId="0" applyFont="1" applyFill="1" applyAlignment="1">
      <alignment horizontal="center" vertical="center"/>
    </xf>
    <xf numFmtId="44" fontId="14" fillId="17" borderId="0" xfId="1" applyFont="1" applyFill="1"/>
    <xf numFmtId="0" fontId="21" fillId="17" borderId="0" xfId="3" applyFill="1"/>
    <xf numFmtId="0" fontId="12" fillId="12" borderId="5" xfId="0" applyFont="1" applyFill="1" applyBorder="1" applyAlignment="1">
      <alignment horizontal="left" vertical="top" wrapText="1"/>
    </xf>
    <xf numFmtId="0" fontId="12" fillId="13" borderId="0" xfId="0" applyFont="1" applyFill="1" applyAlignment="1">
      <alignment horizontal="left" vertical="top" wrapText="1"/>
    </xf>
    <xf numFmtId="14" fontId="12" fillId="13" borderId="0" xfId="0" applyNumberFormat="1" applyFont="1" applyFill="1" applyAlignment="1">
      <alignment horizontal="left" vertical="top" wrapText="1"/>
    </xf>
    <xf numFmtId="44" fontId="12" fillId="13" borderId="0" xfId="1" applyFont="1" applyFill="1" applyAlignment="1">
      <alignment horizontal="left" vertical="top" wrapText="1"/>
    </xf>
    <xf numFmtId="14" fontId="12" fillId="4" borderId="0" xfId="0" applyNumberFormat="1" applyFont="1" applyFill="1" applyAlignment="1">
      <alignment horizontal="left" vertical="top" wrapText="1"/>
    </xf>
    <xf numFmtId="1" fontId="12" fillId="4" borderId="0" xfId="0" applyNumberFormat="1" applyFont="1" applyFill="1" applyAlignment="1">
      <alignment horizontal="left" vertical="top" wrapText="1"/>
    </xf>
    <xf numFmtId="0" fontId="12" fillId="4" borderId="0" xfId="0" applyFont="1" applyFill="1" applyAlignment="1">
      <alignment horizontal="left" vertical="top" wrapText="1"/>
    </xf>
    <xf numFmtId="49" fontId="12" fillId="4" borderId="0" xfId="0" applyNumberFormat="1" applyFont="1" applyFill="1" applyAlignment="1">
      <alignment horizontal="left" vertical="top" wrapText="1"/>
    </xf>
    <xf numFmtId="1" fontId="15" fillId="0" borderId="0" xfId="0" applyNumberFormat="1" applyFont="1" applyAlignment="1">
      <alignment horizontal="left" vertical="top"/>
    </xf>
    <xf numFmtId="0" fontId="14" fillId="0" borderId="0" xfId="0" applyFont="1" applyAlignment="1">
      <alignment horizontal="left" vertical="top"/>
    </xf>
    <xf numFmtId="14" fontId="14" fillId="0" borderId="0" xfId="0" applyNumberFormat="1" applyFont="1" applyAlignment="1">
      <alignment horizontal="left" vertical="top"/>
    </xf>
    <xf numFmtId="44" fontId="14" fillId="0" borderId="0" xfId="1" applyFont="1" applyAlignment="1">
      <alignment horizontal="left" vertical="top"/>
    </xf>
    <xf numFmtId="1" fontId="14" fillId="0" borderId="0" xfId="0" applyNumberFormat="1" applyFont="1" applyAlignment="1">
      <alignment horizontal="left" vertical="top"/>
    </xf>
    <xf numFmtId="49" fontId="14" fillId="0" borderId="0" xfId="0" applyNumberFormat="1" applyFont="1" applyAlignment="1">
      <alignment horizontal="left" vertical="top"/>
    </xf>
    <xf numFmtId="0" fontId="14" fillId="18" borderId="0" xfId="0" applyFont="1" applyFill="1" applyAlignment="1">
      <alignment horizontal="left" vertical="top"/>
    </xf>
    <xf numFmtId="14" fontId="14" fillId="18" borderId="0" xfId="0" applyNumberFormat="1" applyFont="1" applyFill="1" applyAlignment="1">
      <alignment horizontal="left" vertical="top"/>
    </xf>
    <xf numFmtId="44" fontId="14" fillId="18" borderId="0" xfId="1" applyFont="1" applyFill="1" applyBorder="1" applyAlignment="1">
      <alignment horizontal="left" vertical="top"/>
    </xf>
    <xf numFmtId="1" fontId="14" fillId="18" borderId="0" xfId="0" applyNumberFormat="1" applyFont="1" applyFill="1" applyAlignment="1">
      <alignment horizontal="left" vertical="top"/>
    </xf>
    <xf numFmtId="1" fontId="15" fillId="0" borderId="0" xfId="0" applyNumberFormat="1" applyFont="1" applyAlignment="1" applyProtection="1">
      <alignment horizontal="left" vertical="top"/>
      <protection locked="0"/>
    </xf>
    <xf numFmtId="44" fontId="14" fillId="18" borderId="0" xfId="1" applyFont="1" applyFill="1" applyAlignment="1">
      <alignment horizontal="left" vertical="top"/>
    </xf>
    <xf numFmtId="0" fontId="14" fillId="0" borderId="0" xfId="0" applyFont="1" applyAlignment="1">
      <alignment horizontal="left" vertical="top" wrapText="1"/>
    </xf>
    <xf numFmtId="49" fontId="14" fillId="0" borderId="0" xfId="0" applyNumberFormat="1" applyFont="1" applyAlignment="1">
      <alignment horizontal="left" vertical="top" wrapText="1"/>
    </xf>
    <xf numFmtId="0" fontId="14" fillId="0" borderId="0" xfId="0" applyFont="1" applyAlignment="1">
      <alignment horizontal="center" vertical="center" wrapText="1"/>
    </xf>
    <xf numFmtId="0" fontId="15" fillId="17" borderId="0" xfId="0" applyFont="1" applyFill="1" applyAlignment="1">
      <alignment horizontal="center"/>
    </xf>
    <xf numFmtId="14" fontId="14" fillId="18" borderId="0" xfId="0" applyNumberFormat="1" applyFont="1" applyFill="1" applyAlignment="1">
      <alignment horizontal="left" vertical="center"/>
    </xf>
    <xf numFmtId="14" fontId="14" fillId="0" borderId="0" xfId="0" applyNumberFormat="1" applyFont="1" applyAlignment="1">
      <alignment horizontal="left" vertical="center"/>
    </xf>
    <xf numFmtId="14" fontId="14" fillId="0" borderId="0" xfId="0" applyNumberFormat="1" applyFont="1" applyAlignment="1">
      <alignment horizontal="left"/>
    </xf>
    <xf numFmtId="44" fontId="14" fillId="0" borderId="0" xfId="1" applyFont="1" applyAlignment="1">
      <alignment horizontal="left"/>
    </xf>
    <xf numFmtId="1" fontId="14" fillId="0" borderId="0" xfId="0" applyNumberFormat="1" applyFont="1" applyAlignment="1">
      <alignment horizontal="left"/>
    </xf>
    <xf numFmtId="164" fontId="14" fillId="0" borderId="0" xfId="0" applyNumberFormat="1" applyFont="1" applyAlignment="1">
      <alignment horizontal="left"/>
    </xf>
    <xf numFmtId="49" fontId="14" fillId="0" borderId="0" xfId="0" applyNumberFormat="1" applyFont="1" applyAlignment="1">
      <alignment horizontal="left"/>
    </xf>
    <xf numFmtId="1" fontId="15" fillId="0" borderId="25" xfId="0" applyNumberFormat="1" applyFont="1" applyBorder="1" applyAlignment="1" applyProtection="1">
      <alignment horizontal="left" vertical="top"/>
      <protection locked="0"/>
    </xf>
    <xf numFmtId="1" fontId="15" fillId="16" borderId="0" xfId="0" applyNumberFormat="1" applyFont="1" applyFill="1" applyAlignment="1" applyProtection="1">
      <alignment horizontal="left" vertical="top"/>
      <protection locked="0"/>
    </xf>
    <xf numFmtId="0" fontId="14" fillId="16" borderId="0" xfId="0" applyFont="1" applyFill="1" applyAlignment="1">
      <alignment horizontal="left" vertical="top"/>
    </xf>
    <xf numFmtId="14" fontId="14" fillId="16" borderId="0" xfId="0" applyNumberFormat="1" applyFont="1" applyFill="1" applyAlignment="1">
      <alignment horizontal="left" vertical="top"/>
    </xf>
    <xf numFmtId="44" fontId="14" fillId="16" borderId="0" xfId="1" applyFont="1" applyFill="1" applyBorder="1" applyAlignment="1">
      <alignment horizontal="left" vertical="top"/>
    </xf>
    <xf numFmtId="1" fontId="14" fillId="16" borderId="0" xfId="0" applyNumberFormat="1" applyFont="1" applyFill="1" applyAlignment="1">
      <alignment horizontal="left" vertical="top"/>
    </xf>
    <xf numFmtId="49" fontId="14" fillId="16" borderId="0" xfId="0" applyNumberFormat="1" applyFont="1" applyFill="1" applyAlignment="1">
      <alignment horizontal="left" vertical="top"/>
    </xf>
    <xf numFmtId="165" fontId="14" fillId="16" borderId="0" xfId="0" applyNumberFormat="1" applyFont="1" applyFill="1" applyAlignment="1">
      <alignment horizontal="left" vertical="top"/>
    </xf>
    <xf numFmtId="164" fontId="14" fillId="16" borderId="0" xfId="0" applyNumberFormat="1" applyFont="1" applyFill="1" applyAlignment="1">
      <alignment horizontal="left" vertical="top"/>
    </xf>
    <xf numFmtId="0" fontId="21" fillId="16" borderId="0" xfId="3" applyFill="1" applyBorder="1" applyAlignment="1">
      <alignment horizontal="left" vertical="top"/>
    </xf>
    <xf numFmtId="0" fontId="15" fillId="16" borderId="0" xfId="0" applyFont="1" applyFill="1" applyAlignment="1">
      <alignment horizontal="left" vertical="top"/>
    </xf>
    <xf numFmtId="1" fontId="15" fillId="18" borderId="0" xfId="0" applyNumberFormat="1" applyFont="1" applyFill="1" applyAlignment="1" applyProtection="1">
      <alignment horizontal="left" vertical="top"/>
      <protection locked="0"/>
    </xf>
    <xf numFmtId="49" fontId="14" fillId="18" borderId="0" xfId="0" applyNumberFormat="1" applyFont="1" applyFill="1" applyAlignment="1">
      <alignment horizontal="left" vertical="top"/>
    </xf>
    <xf numFmtId="165" fontId="14" fillId="18" borderId="0" xfId="0" applyNumberFormat="1" applyFont="1" applyFill="1" applyAlignment="1">
      <alignment horizontal="left" vertical="top"/>
    </xf>
    <xf numFmtId="164" fontId="14" fillId="18" borderId="0" xfId="0" applyNumberFormat="1" applyFont="1" applyFill="1" applyAlignment="1">
      <alignment horizontal="left" vertical="top"/>
    </xf>
    <xf numFmtId="0" fontId="21" fillId="18" borderId="0" xfId="3" applyFill="1" applyBorder="1" applyAlignment="1">
      <alignment horizontal="left" vertical="top"/>
    </xf>
    <xf numFmtId="0" fontId="15" fillId="18" borderId="0" xfId="0" applyFont="1" applyFill="1" applyAlignment="1">
      <alignment horizontal="left" vertical="top"/>
    </xf>
    <xf numFmtId="44" fontId="14" fillId="18" borderId="0" xfId="1" applyFont="1" applyFill="1" applyBorder="1" applyAlignment="1">
      <alignment horizontal="right" vertical="top"/>
    </xf>
    <xf numFmtId="164" fontId="14" fillId="0" borderId="0" xfId="0" applyNumberFormat="1" applyFont="1" applyAlignment="1">
      <alignment horizontal="left" vertical="top"/>
    </xf>
    <xf numFmtId="0" fontId="21" fillId="0" borderId="0" xfId="3" applyBorder="1" applyAlignment="1">
      <alignment horizontal="left" vertical="top"/>
    </xf>
    <xf numFmtId="44" fontId="14" fillId="0" borderId="0" xfId="1" applyFont="1" applyBorder="1" applyAlignment="1">
      <alignment horizontal="left" vertical="top"/>
    </xf>
    <xf numFmtId="165" fontId="14" fillId="0" borderId="0" xfId="0" applyNumberFormat="1" applyFont="1" applyAlignment="1">
      <alignment horizontal="left" vertical="top"/>
    </xf>
    <xf numFmtId="44" fontId="14" fillId="0" borderId="0" xfId="1" applyFont="1" applyBorder="1" applyAlignment="1">
      <alignment horizontal="center"/>
    </xf>
    <xf numFmtId="1" fontId="14" fillId="18" borderId="0" xfId="0" applyNumberFormat="1" applyFont="1" applyFill="1" applyAlignment="1">
      <alignment horizontal="left"/>
    </xf>
    <xf numFmtId="44" fontId="14" fillId="0" borderId="0" xfId="1" applyFont="1" applyBorder="1" applyAlignment="1">
      <alignment horizontal="left"/>
    </xf>
    <xf numFmtId="165" fontId="14" fillId="18" borderId="0" xfId="0" applyNumberFormat="1" applyFont="1" applyFill="1" applyAlignment="1">
      <alignment horizontal="left"/>
    </xf>
    <xf numFmtId="44" fontId="14" fillId="18" borderId="0" xfId="1" applyFont="1" applyFill="1" applyBorder="1" applyAlignment="1">
      <alignment horizontal="left"/>
    </xf>
    <xf numFmtId="165" fontId="14" fillId="0" borderId="0" xfId="0" applyNumberFormat="1" applyFont="1" applyAlignment="1">
      <alignment horizontal="left"/>
    </xf>
    <xf numFmtId="44" fontId="14" fillId="0" borderId="0" xfId="1" applyFont="1" applyBorder="1" applyAlignment="1">
      <alignment horizontal="left" vertical="center"/>
    </xf>
    <xf numFmtId="14" fontId="0" fillId="18" borderId="0" xfId="0" applyNumberFormat="1" applyFill="1" applyAlignment="1">
      <alignment horizontal="left"/>
    </xf>
    <xf numFmtId="14" fontId="0" fillId="0" borderId="0" xfId="0" applyNumberFormat="1" applyAlignment="1">
      <alignment horizontal="left"/>
    </xf>
    <xf numFmtId="44" fontId="14" fillId="0" borderId="0" xfId="1" applyFont="1" applyAlignment="1">
      <alignment horizontal="right"/>
    </xf>
    <xf numFmtId="0" fontId="10" fillId="0" borderId="0" xfId="0" applyFont="1" applyAlignment="1">
      <alignment horizontal="center" vertical="center"/>
    </xf>
    <xf numFmtId="1" fontId="14" fillId="18" borderId="0" xfId="1" applyNumberFormat="1" applyFont="1" applyFill="1" applyAlignment="1">
      <alignment horizontal="center"/>
    </xf>
    <xf numFmtId="44" fontId="21" fillId="18" borderId="0" xfId="3" applyNumberFormat="1" applyFill="1" applyAlignment="1">
      <alignment horizontal="left" vertical="top"/>
    </xf>
    <xf numFmtId="8" fontId="14" fillId="0" borderId="0" xfId="1" applyNumberFormat="1" applyFont="1"/>
    <xf numFmtId="0" fontId="0" fillId="18" borderId="0" xfId="0" applyFill="1" applyAlignment="1">
      <alignment horizontal="left"/>
    </xf>
    <xf numFmtId="1" fontId="15" fillId="0" borderId="0" xfId="0" applyNumberFormat="1" applyFont="1" applyAlignment="1" applyProtection="1">
      <alignment horizontal="left"/>
      <protection locked="0"/>
    </xf>
    <xf numFmtId="0" fontId="0" fillId="0" borderId="0" xfId="0" applyAlignment="1">
      <alignment horizontal="left"/>
    </xf>
    <xf numFmtId="1" fontId="14" fillId="0" borderId="0" xfId="0" applyNumberFormat="1" applyFont="1" applyAlignment="1">
      <alignment horizontal="left" vertical="center"/>
    </xf>
    <xf numFmtId="0" fontId="21" fillId="0" borderId="0" xfId="3" applyAlignment="1">
      <alignment horizontal="left"/>
    </xf>
    <xf numFmtId="0" fontId="15" fillId="0" borderId="0" xfId="0" applyFont="1" applyAlignment="1">
      <alignment horizontal="left"/>
    </xf>
    <xf numFmtId="1" fontId="15" fillId="0" borderId="0" xfId="0" applyNumberFormat="1" applyFont="1" applyAlignment="1" applyProtection="1">
      <alignment horizontal="left" vertical="center"/>
      <protection locked="0"/>
    </xf>
    <xf numFmtId="44" fontId="14" fillId="0" borderId="0" xfId="1" applyFont="1" applyAlignment="1">
      <alignment horizontal="left" vertical="center"/>
    </xf>
    <xf numFmtId="49" fontId="14" fillId="0" borderId="0" xfId="0" applyNumberFormat="1" applyFont="1" applyAlignment="1">
      <alignment horizontal="left" vertical="center"/>
    </xf>
    <xf numFmtId="164" fontId="14" fillId="0" borderId="0" xfId="0" applyNumberFormat="1" applyFont="1" applyAlignment="1">
      <alignment horizontal="left" vertical="center"/>
    </xf>
    <xf numFmtId="0" fontId="21" fillId="0" borderId="0" xfId="3" applyAlignment="1">
      <alignment horizontal="left" vertical="center"/>
    </xf>
    <xf numFmtId="165" fontId="14" fillId="18" borderId="0" xfId="0" applyNumberFormat="1" applyFont="1" applyFill="1" applyAlignment="1">
      <alignment horizontal="left" vertical="center"/>
    </xf>
    <xf numFmtId="44" fontId="14" fillId="18" borderId="0" xfId="1" applyFont="1" applyFill="1" applyAlignment="1">
      <alignment horizontal="left"/>
    </xf>
    <xf numFmtId="14" fontId="14" fillId="0" borderId="0" xfId="1" applyNumberFormat="1" applyFont="1" applyAlignment="1">
      <alignment horizontal="center" vertical="center"/>
    </xf>
    <xf numFmtId="14" fontId="14" fillId="0" borderId="0" xfId="1" applyNumberFormat="1" applyFont="1" applyAlignment="1">
      <alignment horizontal="left" vertical="center"/>
    </xf>
    <xf numFmtId="8" fontId="14" fillId="0" borderId="0" xfId="1" applyNumberFormat="1" applyFont="1" applyAlignment="1">
      <alignment horizontal="right"/>
    </xf>
    <xf numFmtId="0" fontId="15" fillId="18" borderId="0" xfId="0" applyFont="1" applyFill="1" applyAlignment="1">
      <alignment horizontal="left"/>
    </xf>
    <xf numFmtId="44" fontId="14" fillId="18" borderId="0" xfId="1" applyFont="1" applyFill="1" applyAlignment="1">
      <alignment horizontal="right"/>
    </xf>
    <xf numFmtId="14" fontId="24" fillId="17" borderId="0" xfId="0" applyNumberFormat="1" applyFont="1" applyFill="1" applyAlignment="1">
      <alignment horizontal="center" vertical="center" wrapText="1"/>
    </xf>
    <xf numFmtId="4" fontId="23" fillId="17" borderId="0" xfId="0" applyNumberFormat="1" applyFont="1" applyFill="1"/>
    <xf numFmtId="0" fontId="13" fillId="17" borderId="0" xfId="0" applyFont="1" applyFill="1" applyAlignment="1">
      <alignment wrapText="1"/>
    </xf>
    <xf numFmtId="0" fontId="14" fillId="17" borderId="0" xfId="0" applyFont="1" applyFill="1" applyAlignment="1">
      <alignment horizontal="left" vertical="top" wrapText="1"/>
    </xf>
    <xf numFmtId="0" fontId="0" fillId="18" borderId="0" xfId="0" applyFill="1" applyAlignment="1">
      <alignment horizontal="center" vertical="center"/>
    </xf>
    <xf numFmtId="0" fontId="13" fillId="18" borderId="0" xfId="0" applyFont="1" applyFill="1" applyAlignment="1">
      <alignment horizontal="center" vertical="center" wrapText="1"/>
    </xf>
    <xf numFmtId="164" fontId="14" fillId="18" borderId="0" xfId="0" applyNumberFormat="1" applyFont="1" applyFill="1" applyAlignment="1">
      <alignment horizontal="center" vertical="center"/>
    </xf>
    <xf numFmtId="49" fontId="14" fillId="18" borderId="0" xfId="0" applyNumberFormat="1" applyFont="1" applyFill="1" applyAlignment="1">
      <alignment horizontal="center"/>
    </xf>
    <xf numFmtId="0" fontId="21" fillId="18" borderId="0" xfId="3" applyFill="1"/>
    <xf numFmtId="0" fontId="14" fillId="18" borderId="0" xfId="0" applyFont="1" applyFill="1" applyAlignment="1">
      <alignment horizontal="center" vertical="center" wrapText="1"/>
    </xf>
    <xf numFmtId="0" fontId="13" fillId="18" borderId="0" xfId="0" applyFont="1" applyFill="1" applyAlignment="1">
      <alignment wrapText="1"/>
    </xf>
    <xf numFmtId="0" fontId="40" fillId="0" borderId="0" xfId="0" applyFont="1" applyAlignment="1">
      <alignment horizontal="center" vertical="center"/>
    </xf>
    <xf numFmtId="0" fontId="41" fillId="18" borderId="0" xfId="0" applyFont="1" applyFill="1" applyAlignment="1">
      <alignment horizontal="center" vertical="center"/>
    </xf>
    <xf numFmtId="0" fontId="15" fillId="18" borderId="0" xfId="0" applyFont="1" applyFill="1" applyAlignment="1">
      <alignment horizontal="left" vertical="center"/>
    </xf>
    <xf numFmtId="8" fontId="14" fillId="17" borderId="0" xfId="1" applyNumberFormat="1" applyFont="1" applyFill="1"/>
    <xf numFmtId="0" fontId="39" fillId="20" borderId="0" xfId="0" applyFont="1" applyFill="1" applyAlignment="1">
      <alignment horizontal="center" vertical="center" wrapText="1"/>
    </xf>
    <xf numFmtId="0" fontId="14" fillId="17" borderId="0" xfId="0" applyFont="1" applyFill="1" applyAlignment="1">
      <alignment horizontal="center" vertical="center" wrapText="1"/>
    </xf>
    <xf numFmtId="0" fontId="38" fillId="19" borderId="20" xfId="0" applyFont="1" applyFill="1" applyBorder="1" applyAlignment="1">
      <alignment horizontal="center" vertical="center" wrapText="1"/>
    </xf>
    <xf numFmtId="14" fontId="15" fillId="17" borderId="0" xfId="0" applyNumberFormat="1" applyFont="1" applyFill="1" applyAlignment="1">
      <alignment horizontal="center" vertical="center"/>
    </xf>
    <xf numFmtId="0" fontId="13" fillId="17" borderId="0" xfId="0" applyFont="1" applyFill="1" applyAlignment="1">
      <alignment horizontal="center" vertical="center" wrapText="1"/>
    </xf>
    <xf numFmtId="44" fontId="14" fillId="17" borderId="0" xfId="1" applyFont="1" applyFill="1" applyBorder="1"/>
    <xf numFmtId="0" fontId="42" fillId="0" borderId="0" xfId="0" applyFont="1" applyAlignment="1">
      <alignment horizontal="center"/>
    </xf>
    <xf numFmtId="0" fontId="42" fillId="18" borderId="0" xfId="0" applyFont="1" applyFill="1" applyAlignment="1">
      <alignment horizontal="center"/>
    </xf>
    <xf numFmtId="0" fontId="42" fillId="17" borderId="0" xfId="0" applyFont="1" applyFill="1" applyAlignment="1">
      <alignment horizontal="center"/>
    </xf>
    <xf numFmtId="49" fontId="14" fillId="0" borderId="0" xfId="0" applyNumberFormat="1" applyFont="1" applyAlignment="1">
      <alignment horizontal="center" vertical="center" wrapText="1"/>
    </xf>
    <xf numFmtId="0" fontId="14" fillId="0" borderId="0" xfId="0" applyFont="1" applyAlignment="1">
      <alignment horizontal="left" vertical="center" wrapText="1"/>
    </xf>
    <xf numFmtId="0" fontId="43" fillId="0" borderId="0" xfId="0" applyFont="1" applyAlignment="1">
      <alignment horizontal="center" vertical="center" wrapText="1"/>
    </xf>
    <xf numFmtId="0" fontId="44" fillId="0" borderId="0" xfId="0" applyFont="1" applyAlignment="1">
      <alignment horizontal="center" vertical="center" wrapText="1"/>
    </xf>
    <xf numFmtId="0" fontId="44" fillId="0" borderId="0" xfId="0" applyFont="1" applyAlignment="1">
      <alignment horizontal="left" vertical="center" wrapText="1"/>
    </xf>
    <xf numFmtId="165" fontId="14" fillId="19" borderId="0" xfId="0" applyNumberFormat="1" applyFont="1" applyFill="1" applyAlignment="1">
      <alignment horizontal="center"/>
    </xf>
    <xf numFmtId="0" fontId="45" fillId="18" borderId="0" xfId="0" applyFont="1" applyFill="1" applyAlignment="1">
      <alignment horizontal="left"/>
    </xf>
    <xf numFmtId="2" fontId="14" fillId="0" borderId="0" xfId="0" applyNumberFormat="1" applyFont="1" applyAlignment="1">
      <alignment horizontal="center"/>
    </xf>
    <xf numFmtId="165" fontId="24" fillId="18" borderId="0" xfId="0" applyNumberFormat="1" applyFont="1" applyFill="1" applyAlignment="1">
      <alignment horizontal="center"/>
    </xf>
    <xf numFmtId="0" fontId="12" fillId="18" borderId="0" xfId="0" applyFont="1" applyFill="1" applyAlignment="1">
      <alignment horizontal="center" vertical="center" wrapText="1"/>
    </xf>
    <xf numFmtId="49" fontId="12" fillId="18" borderId="0" xfId="0" applyNumberFormat="1" applyFont="1" applyFill="1" applyAlignment="1">
      <alignment horizontal="center" vertical="center" wrapText="1"/>
    </xf>
    <xf numFmtId="0" fontId="20" fillId="18" borderId="0" xfId="0" applyFont="1" applyFill="1" applyAlignment="1">
      <alignment horizontal="center" vertical="center" wrapText="1"/>
    </xf>
    <xf numFmtId="0" fontId="14" fillId="18" borderId="0" xfId="0" applyFont="1" applyFill="1" applyAlignment="1">
      <alignment horizontal="left" vertical="center" wrapText="1"/>
    </xf>
    <xf numFmtId="14" fontId="14" fillId="18" borderId="0" xfId="0" applyNumberFormat="1" applyFont="1" applyFill="1" applyAlignment="1">
      <alignment horizontal="left" vertical="center" wrapText="1"/>
    </xf>
    <xf numFmtId="44" fontId="14" fillId="18" borderId="0" xfId="1" applyFont="1" applyFill="1" applyAlignment="1">
      <alignment horizontal="left" vertical="center" wrapText="1"/>
    </xf>
    <xf numFmtId="14" fontId="14" fillId="18" borderId="0" xfId="0" applyNumberFormat="1" applyFont="1" applyFill="1" applyAlignment="1">
      <alignment horizontal="center" vertical="center" wrapText="1"/>
    </xf>
    <xf numFmtId="49" fontId="14" fillId="18" borderId="0" xfId="0" applyNumberFormat="1" applyFont="1" applyFill="1" applyAlignment="1">
      <alignment horizontal="center" vertical="center" wrapText="1"/>
    </xf>
    <xf numFmtId="165" fontId="14" fillId="18" borderId="0" xfId="0" applyNumberFormat="1" applyFont="1" applyFill="1" applyAlignment="1">
      <alignment horizontal="center" vertical="center" wrapText="1"/>
    </xf>
    <xf numFmtId="165" fontId="14" fillId="23" borderId="0" xfId="0" applyNumberFormat="1" applyFont="1" applyFill="1" applyAlignment="1">
      <alignment horizontal="center"/>
    </xf>
    <xf numFmtId="0" fontId="42" fillId="0" borderId="0" xfId="0" applyFont="1"/>
    <xf numFmtId="2" fontId="15" fillId="0" borderId="0" xfId="0" applyNumberFormat="1" applyFont="1" applyAlignment="1">
      <alignment horizontal="center"/>
    </xf>
    <xf numFmtId="165" fontId="24" fillId="17" borderId="0" xfId="0" applyNumberFormat="1" applyFont="1" applyFill="1" applyAlignment="1">
      <alignment horizontal="center"/>
    </xf>
    <xf numFmtId="14" fontId="14" fillId="23" borderId="0" xfId="0" applyNumberFormat="1" applyFont="1" applyFill="1" applyAlignment="1">
      <alignment horizontal="center"/>
    </xf>
    <xf numFmtId="165" fontId="14" fillId="24" borderId="0" xfId="0" applyNumberFormat="1" applyFont="1" applyFill="1" applyAlignment="1">
      <alignment horizontal="center"/>
    </xf>
    <xf numFmtId="0" fontId="46" fillId="0" borderId="0" xfId="0" applyFont="1"/>
    <xf numFmtId="165" fontId="14" fillId="4" borderId="0" xfId="0" applyNumberFormat="1" applyFont="1" applyFill="1" applyAlignment="1">
      <alignment horizontal="center"/>
    </xf>
    <xf numFmtId="0" fontId="47" fillId="0" borderId="0" xfId="0" applyFont="1" applyAlignment="1">
      <alignment horizontal="center"/>
    </xf>
    <xf numFmtId="0" fontId="42" fillId="4" borderId="0" xfId="0" applyFont="1" applyFill="1" applyAlignment="1">
      <alignment horizontal="center" vertical="center" wrapText="1"/>
    </xf>
    <xf numFmtId="0" fontId="18" fillId="0" borderId="0" xfId="0" applyFont="1" applyAlignment="1">
      <alignment horizontal="center" vertical="center"/>
    </xf>
    <xf numFmtId="14" fontId="11" fillId="11" borderId="2" xfId="0" applyNumberFormat="1" applyFont="1" applyFill="1" applyBorder="1" applyAlignment="1">
      <alignment horizontal="center" vertical="center" wrapText="1"/>
    </xf>
    <xf numFmtId="14" fontId="11" fillId="11" borderId="3" xfId="0" applyNumberFormat="1" applyFont="1" applyFill="1" applyBorder="1" applyAlignment="1">
      <alignment horizontal="center" vertical="center" wrapText="1"/>
    </xf>
    <xf numFmtId="14" fontId="11" fillId="11" borderId="4" xfId="0" applyNumberFormat="1" applyFont="1" applyFill="1" applyBorder="1" applyAlignment="1">
      <alignment horizontal="center" vertical="center" wrapText="1"/>
    </xf>
    <xf numFmtId="0" fontId="5" fillId="0" borderId="0" xfId="0" applyFont="1" applyAlignment="1">
      <alignment horizontal="right" vertical="center"/>
    </xf>
  </cellXfs>
  <cellStyles count="8">
    <cellStyle name="Hipervínculo" xfId="3" builtinId="8"/>
    <cellStyle name="Moneda" xfId="1" builtinId="4"/>
    <cellStyle name="Moneda 2 3" xfId="5" xr:uid="{00000000-0005-0000-0000-000002000000}"/>
    <cellStyle name="Normal" xfId="0" builtinId="0"/>
    <cellStyle name="Normal 2" xfId="4" xr:uid="{00000000-0005-0000-0000-000004000000}"/>
    <cellStyle name="Normal 3" xfId="6" xr:uid="{00000000-0005-0000-0000-000005000000}"/>
    <cellStyle name="Porcentaje" xfId="2" builtinId="5"/>
    <cellStyle name="Porcentaje 2" xfId="7" xr:uid="{00000000-0005-0000-0000-000007000000}"/>
  </cellStyles>
  <dxfs count="254">
    <dxf>
      <fill>
        <patternFill>
          <bgColor theme="7" tint="0.59996337778862885"/>
        </patternFill>
      </fill>
    </dxf>
    <dxf>
      <fill>
        <patternFill>
          <bgColor theme="9" tint="0.59996337778862885"/>
        </patternFill>
      </fill>
    </dxf>
    <dxf>
      <fill>
        <patternFill>
          <bgColor theme="6" tint="0.59996337778862885"/>
        </patternFill>
      </fill>
    </dxf>
    <dxf>
      <fill>
        <patternFill>
          <bgColor theme="5" tint="0.59996337778862885"/>
        </patternFill>
      </fill>
    </dxf>
    <dxf>
      <fill>
        <patternFill>
          <bgColor rgb="FFFF99FF"/>
        </patternFill>
      </fill>
    </dxf>
    <dxf>
      <fill>
        <patternFill>
          <bgColor rgb="FFCC99FF"/>
        </patternFill>
      </fill>
    </dxf>
    <dxf>
      <fill>
        <patternFill>
          <bgColor rgb="FFCCFF66"/>
        </patternFill>
      </fill>
    </dxf>
    <dxf>
      <fill>
        <patternFill>
          <bgColor rgb="FFFFCC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'ROTACION DE PERSONAL'!$A$8</c:f>
              <c:strCache>
                <c:ptCount val="1"/>
                <c:pt idx="0">
                  <c:v>Indice de Rotacion de Personal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'ROTACION DE PERSONAL'!$B$4:$M$4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'ROTACION DE PERSONAL'!$B$8:$M$8</c:f>
              <c:numCache>
                <c:formatCode>0.00%</c:formatCode>
                <c:ptCount val="12"/>
                <c:pt idx="0">
                  <c:v>4.6511627906976744E-2</c:v>
                </c:pt>
                <c:pt idx="1">
                  <c:v>7.2727272727272724E-2</c:v>
                </c:pt>
                <c:pt idx="2">
                  <c:v>7.1999999999999995E-2</c:v>
                </c:pt>
                <c:pt idx="3">
                  <c:v>8.943089430894309E-2</c:v>
                </c:pt>
                <c:pt idx="4">
                  <c:v>5.0420168067226892E-2</c:v>
                </c:pt>
                <c:pt idx="5">
                  <c:v>6.8965517241379309E-2</c:v>
                </c:pt>
                <c:pt idx="6">
                  <c:v>0.1015625</c:v>
                </c:pt>
                <c:pt idx="7">
                  <c:v>8.5271317829457363E-2</c:v>
                </c:pt>
                <c:pt idx="8">
                  <c:v>4.5801526717557252E-2</c:v>
                </c:pt>
                <c:pt idx="9">
                  <c:v>5.1470588235294115E-2</c:v>
                </c:pt>
                <c:pt idx="10">
                  <c:v>0</c:v>
                </c:pt>
                <c:pt idx="11">
                  <c:v>0</c:v>
                </c:pt>
              </c:numCache>
            </c:numRef>
          </c:val>
          <c:smooth val="1"/>
          <c:extLst>
            <c:ext xmlns:c16="http://schemas.microsoft.com/office/drawing/2014/chart" uri="{C3380CC4-5D6E-409C-BE32-E72D297353CC}">
              <c16:uniqueId val="{00000000-8EAB-478D-ACB4-CBEC8C9697C0}"/>
            </c:ext>
          </c:extLst>
        </c:ser>
        <c:dLbls>
          <c:showLegendKey val="0"/>
          <c:showVal val="0"/>
          <c:showCatName val="0"/>
          <c:showSerName val="0"/>
          <c:showPercent val="0"/>
          <c:showBubbleSize val="0"/>
        </c:dLbls>
        <c:marker val="1"/>
        <c:smooth val="0"/>
        <c:axId val="238439008"/>
        <c:axId val="238437888"/>
      </c:lineChart>
      <c:catAx>
        <c:axId val="23843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38437888"/>
        <c:crosses val="autoZero"/>
        <c:auto val="1"/>
        <c:lblAlgn val="ctr"/>
        <c:lblOffset val="100"/>
        <c:noMultiLvlLbl val="0"/>
      </c:catAx>
      <c:valAx>
        <c:axId val="238437888"/>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3843900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13650</xdr:colOff>
      <xdr:row>10</xdr:row>
      <xdr:rowOff>194216</xdr:rowOff>
    </xdr:from>
    <xdr:to>
      <xdr:col>5</xdr:col>
      <xdr:colOff>1073305</xdr:colOff>
      <xdr:row>21</xdr:row>
      <xdr:rowOff>160298</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647701</xdr:colOff>
      <xdr:row>0</xdr:row>
      <xdr:rowOff>0</xdr:rowOff>
    </xdr:from>
    <xdr:to>
      <xdr:col>2</xdr:col>
      <xdr:colOff>1042458</xdr:colOff>
      <xdr:row>5</xdr:row>
      <xdr:rowOff>114665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1" y="0"/>
          <a:ext cx="1804457" cy="1238615"/>
        </a:xfrm>
        <a:prstGeom prst="rect">
          <a:avLst/>
        </a:prstGeom>
      </xdr:spPr>
    </xdr:pic>
    <xdr:clientData/>
  </xdr:twoCellAnchor>
  <xdr:twoCellAnchor editAs="oneCell">
    <xdr:from>
      <xdr:col>3</xdr:col>
      <xdr:colOff>208491</xdr:colOff>
      <xdr:row>0</xdr:row>
      <xdr:rowOff>202995</xdr:rowOff>
    </xdr:from>
    <xdr:to>
      <xdr:col>7</xdr:col>
      <xdr:colOff>980773</xdr:colOff>
      <xdr:row>5</xdr:row>
      <xdr:rowOff>102309</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695" t="35941" r="9171" b="13800"/>
        <a:stretch/>
      </xdr:blipFill>
      <xdr:spPr>
        <a:xfrm>
          <a:off x="5075766" y="202995"/>
          <a:ext cx="6774392" cy="10232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211666</xdr:colOff>
      <xdr:row>0</xdr:row>
      <xdr:rowOff>137583</xdr:rowOff>
    </xdr:from>
    <xdr:to>
      <xdr:col>2</xdr:col>
      <xdr:colOff>277899</xdr:colOff>
      <xdr:row>6</xdr:row>
      <xdr:rowOff>104013</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666" y="137583"/>
          <a:ext cx="2218883" cy="1461855"/>
        </a:xfrm>
        <a:prstGeom prst="rect">
          <a:avLst/>
        </a:prstGeom>
      </xdr:spPr>
    </xdr:pic>
    <xdr:clientData/>
  </xdr:twoCellAnchor>
  <xdr:twoCellAnchor editAs="oneCell">
    <xdr:from>
      <xdr:col>2</xdr:col>
      <xdr:colOff>465667</xdr:colOff>
      <xdr:row>2</xdr:row>
      <xdr:rowOff>133817</xdr:rowOff>
    </xdr:from>
    <xdr:to>
      <xdr:col>4</xdr:col>
      <xdr:colOff>1035887</xdr:colOff>
      <xdr:row>6</xdr:row>
      <xdr:rowOff>81394</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695" t="35940" r="9171" b="3084"/>
        <a:stretch/>
      </xdr:blipFill>
      <xdr:spPr>
        <a:xfrm>
          <a:off x="2618317" y="771992"/>
          <a:ext cx="4437370" cy="8048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247650</xdr:colOff>
      <xdr:row>0</xdr:row>
      <xdr:rowOff>28575</xdr:rowOff>
    </xdr:from>
    <xdr:to>
      <xdr:col>2</xdr:col>
      <xdr:colOff>576263</xdr:colOff>
      <xdr:row>5</xdr:row>
      <xdr:rowOff>187786</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9650" y="28575"/>
          <a:ext cx="1900238" cy="1359361"/>
        </a:xfrm>
        <a:prstGeom prst="rect">
          <a:avLst/>
        </a:prstGeom>
      </xdr:spPr>
    </xdr:pic>
    <xdr:clientData/>
  </xdr:twoCellAnchor>
  <xdr:twoCellAnchor editAs="oneCell">
    <xdr:from>
      <xdr:col>2</xdr:col>
      <xdr:colOff>775109</xdr:colOff>
      <xdr:row>0</xdr:row>
      <xdr:rowOff>38004</xdr:rowOff>
    </xdr:from>
    <xdr:to>
      <xdr:col>6</xdr:col>
      <xdr:colOff>919066</xdr:colOff>
      <xdr:row>4</xdr:row>
      <xdr:rowOff>151024</xdr:rowOff>
    </xdr:to>
    <xdr:pic>
      <xdr:nvPicPr>
        <xdr:cNvPr id="3" name="Imagen 2">
          <a:extLst>
            <a:ext uri="{FF2B5EF4-FFF2-40B4-BE49-F238E27FC236}">
              <a16:creationId xmlns:a16="http://schemas.microsoft.com/office/drawing/2014/main" id="{00000000-0008-0000-06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695" t="35940" r="9171" b="15885"/>
        <a:stretch/>
      </xdr:blipFill>
      <xdr:spPr>
        <a:xfrm>
          <a:off x="3102240" y="38004"/>
          <a:ext cx="7742309" cy="10871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105833</xdr:colOff>
      <xdr:row>0</xdr:row>
      <xdr:rowOff>105833</xdr:rowOff>
    </xdr:from>
    <xdr:to>
      <xdr:col>2</xdr:col>
      <xdr:colOff>689505</xdr:colOff>
      <xdr:row>7</xdr:row>
      <xdr:rowOff>131694</xdr:rowOff>
    </xdr:to>
    <xdr:pic>
      <xdr:nvPicPr>
        <xdr:cNvPr id="2" name="Imagen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833" y="105833"/>
          <a:ext cx="1993372" cy="1359361"/>
        </a:xfrm>
        <a:prstGeom prst="rect">
          <a:avLst/>
        </a:prstGeom>
      </xdr:spPr>
    </xdr:pic>
    <xdr:clientData/>
  </xdr:twoCellAnchor>
  <xdr:twoCellAnchor editAs="oneCell">
    <xdr:from>
      <xdr:col>2</xdr:col>
      <xdr:colOff>1057540</xdr:colOff>
      <xdr:row>1</xdr:row>
      <xdr:rowOff>102129</xdr:rowOff>
    </xdr:from>
    <xdr:to>
      <xdr:col>7</xdr:col>
      <xdr:colOff>539749</xdr:colOff>
      <xdr:row>7</xdr:row>
      <xdr:rowOff>81991</xdr:rowOff>
    </xdr:to>
    <xdr:pic>
      <xdr:nvPicPr>
        <xdr:cNvPr id="3" name="Imagen 2">
          <a:extLst>
            <a:ext uri="{FF2B5EF4-FFF2-40B4-BE49-F238E27FC236}">
              <a16:creationId xmlns:a16="http://schemas.microsoft.com/office/drawing/2014/main" id="{00000000-0008-0000-0500-000005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4695" t="35940" r="9171" b="16801"/>
        <a:stretch/>
      </xdr:blipFill>
      <xdr:spPr>
        <a:xfrm>
          <a:off x="3229240" y="292629"/>
          <a:ext cx="8073759" cy="11228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idor\RECURSOS%20HUMANOS\BASE%20DE%20DATOS%202019%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idor\RECURSOS%20HUMANOS\Users\Becario-RH\Dropbox\RECURSOS%20HUMANOS%202018\CONTROL%20DE%20PERSONAL\BASE%20DE%20DATO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RO BIOCHECK"/>
      <sheetName val="STAFFING GUIDE"/>
      <sheetName val="HEAD COUNT"/>
      <sheetName val="CONTROL P VAC"/>
      <sheetName val="CONTROL HORAS"/>
      <sheetName val="BAJAS CCIMA"/>
      <sheetName val="SUBCONTRATADOS"/>
      <sheetName val="BAJAS SUBCONTRATOS"/>
      <sheetName val="BD"/>
      <sheetName val="BAJAS JUL18"/>
      <sheetName val="CONTROL VACACION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RO BIOCHECK"/>
      <sheetName val="HEAD COUNT"/>
      <sheetName val="BAJAS CCIMA"/>
      <sheetName val="CONTROL P VAC"/>
      <sheetName val="CONTROL HORAS"/>
      <sheetName val="SUBCONTRATADOS"/>
      <sheetName val="BAJAS SUBCONTRATOS"/>
      <sheetName val="BD"/>
      <sheetName val="BAJAS JUL18"/>
      <sheetName val="CONTROL VACACION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lexgonz881@gmail.com" TargetMode="External"/><Relationship Id="rId1" Type="http://schemas.openxmlformats.org/officeDocument/2006/relationships/hyperlink" Target="mailto:skaerrmudos@gmail.com"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6" Type="http://schemas.openxmlformats.org/officeDocument/2006/relationships/hyperlink" Target="mailto:marybaker84@hotmail.com" TargetMode="External"/><Relationship Id="rId117" Type="http://schemas.openxmlformats.org/officeDocument/2006/relationships/hyperlink" Target="mailto:claudiaitzel1507@gmail.com" TargetMode="External"/><Relationship Id="rId21" Type="http://schemas.openxmlformats.org/officeDocument/2006/relationships/hyperlink" Target="mailto:jon_I10@hotmail.com" TargetMode="External"/><Relationship Id="rId42" Type="http://schemas.openxmlformats.org/officeDocument/2006/relationships/hyperlink" Target="mailto:ing.estefaniaescorza@gmail.com" TargetMode="External"/><Relationship Id="rId47" Type="http://schemas.openxmlformats.org/officeDocument/2006/relationships/hyperlink" Target="mailto:minervachavgam@gmail.com" TargetMode="External"/><Relationship Id="rId63" Type="http://schemas.openxmlformats.org/officeDocument/2006/relationships/hyperlink" Target="mailto:elizabeth.uruetagarcia@gmail.com" TargetMode="External"/><Relationship Id="rId68" Type="http://schemas.openxmlformats.org/officeDocument/2006/relationships/hyperlink" Target="mailto:segutierrezga@gmail.com" TargetMode="External"/><Relationship Id="rId84" Type="http://schemas.openxmlformats.org/officeDocument/2006/relationships/hyperlink" Target="mailto:barronarmando49@gmail.com" TargetMode="External"/><Relationship Id="rId89" Type="http://schemas.openxmlformats.org/officeDocument/2006/relationships/hyperlink" Target="mailto:sebastian.codina308@gmail.com" TargetMode="External"/><Relationship Id="rId112" Type="http://schemas.openxmlformats.org/officeDocument/2006/relationships/hyperlink" Target="mailto:erick.ramirez.g@outlook.com" TargetMode="External"/><Relationship Id="rId16" Type="http://schemas.openxmlformats.org/officeDocument/2006/relationships/hyperlink" Target="mailto:drugsmyhappy92@gmail.com" TargetMode="External"/><Relationship Id="rId107" Type="http://schemas.openxmlformats.org/officeDocument/2006/relationships/hyperlink" Target="mailto:khdz2@hotmail.com" TargetMode="External"/><Relationship Id="rId11" Type="http://schemas.openxmlformats.org/officeDocument/2006/relationships/hyperlink" Target="mailto:vacilio.1988@gmail.com" TargetMode="External"/><Relationship Id="rId32" Type="http://schemas.openxmlformats.org/officeDocument/2006/relationships/hyperlink" Target="mailto:ingsam23@outlook.es" TargetMode="External"/><Relationship Id="rId37" Type="http://schemas.openxmlformats.org/officeDocument/2006/relationships/hyperlink" Target="mailto:maperezg.92@gmail.com" TargetMode="External"/><Relationship Id="rId53" Type="http://schemas.openxmlformats.org/officeDocument/2006/relationships/hyperlink" Target="mailto:anali.leon.live@outlook.com" TargetMode="External"/><Relationship Id="rId58" Type="http://schemas.openxmlformats.org/officeDocument/2006/relationships/hyperlink" Target="mailto:bendler_97@outlook.com" TargetMode="External"/><Relationship Id="rId74" Type="http://schemas.openxmlformats.org/officeDocument/2006/relationships/hyperlink" Target="mailto:rf356677@gmail.com" TargetMode="External"/><Relationship Id="rId79" Type="http://schemas.openxmlformats.org/officeDocument/2006/relationships/hyperlink" Target="mailto:rosam.rivero.maldo@gmail.com" TargetMode="External"/><Relationship Id="rId102" Type="http://schemas.openxmlformats.org/officeDocument/2006/relationships/hyperlink" Target="mailto:phernandezdj@gmail.com" TargetMode="External"/><Relationship Id="rId5" Type="http://schemas.openxmlformats.org/officeDocument/2006/relationships/hyperlink" Target="mailto:nuria.galvan@hotmail.com" TargetMode="External"/><Relationship Id="rId90" Type="http://schemas.openxmlformats.org/officeDocument/2006/relationships/hyperlink" Target="mailto:arkicrash93@gmail.com" TargetMode="External"/><Relationship Id="rId95" Type="http://schemas.openxmlformats.org/officeDocument/2006/relationships/hyperlink" Target="mailto:dm708952@gmail.com" TargetMode="External"/><Relationship Id="rId22" Type="http://schemas.openxmlformats.org/officeDocument/2006/relationships/hyperlink" Target="mailto:amairanivega51@gmail.com" TargetMode="External"/><Relationship Id="rId27" Type="http://schemas.openxmlformats.org/officeDocument/2006/relationships/hyperlink" Target="mailto:raul.sancheap@gmail.com" TargetMode="External"/><Relationship Id="rId43" Type="http://schemas.openxmlformats.org/officeDocument/2006/relationships/hyperlink" Target="mailto:valeriafrausto@gmail.com" TargetMode="External"/><Relationship Id="rId48" Type="http://schemas.openxmlformats.org/officeDocument/2006/relationships/hyperlink" Target="mailto:yarahoranh@gmail.com" TargetMode="External"/><Relationship Id="rId64" Type="http://schemas.openxmlformats.org/officeDocument/2006/relationships/hyperlink" Target="mailto:LRride97@gmail.com" TargetMode="External"/><Relationship Id="rId69" Type="http://schemas.openxmlformats.org/officeDocument/2006/relationships/hyperlink" Target="mailto:Kimams@hotmail.com" TargetMode="External"/><Relationship Id="rId113" Type="http://schemas.openxmlformats.org/officeDocument/2006/relationships/hyperlink" Target="mailto:fernando_leider178@hotmail.com" TargetMode="External"/><Relationship Id="rId118" Type="http://schemas.openxmlformats.org/officeDocument/2006/relationships/printerSettings" Target="../printerSettings/printerSettings4.bin"/><Relationship Id="rId80" Type="http://schemas.openxmlformats.org/officeDocument/2006/relationships/hyperlink" Target="mailto:jonathan-dy@hotmail.com" TargetMode="External"/><Relationship Id="rId85" Type="http://schemas.openxmlformats.org/officeDocument/2006/relationships/hyperlink" Target="mailto:barrosobrian095@gmail.com" TargetMode="External"/><Relationship Id="rId12" Type="http://schemas.openxmlformats.org/officeDocument/2006/relationships/hyperlink" Target="mailto:raaggoya@gmail.com" TargetMode="External"/><Relationship Id="rId17" Type="http://schemas.openxmlformats.org/officeDocument/2006/relationships/hyperlink" Target="mailto:marisol.montenegro@outlook.com" TargetMode="External"/><Relationship Id="rId33" Type="http://schemas.openxmlformats.org/officeDocument/2006/relationships/hyperlink" Target="mailto:got_adria@hotmail.com" TargetMode="External"/><Relationship Id="rId38" Type="http://schemas.openxmlformats.org/officeDocument/2006/relationships/hyperlink" Target="mailto:sinuhegc98@gmail.com" TargetMode="External"/><Relationship Id="rId59" Type="http://schemas.openxmlformats.org/officeDocument/2006/relationships/hyperlink" Target="mailto:marcosdahdez10@gmail.com" TargetMode="External"/><Relationship Id="rId103" Type="http://schemas.openxmlformats.org/officeDocument/2006/relationships/hyperlink" Target="mailto:nef24pas@gmail.com" TargetMode="External"/><Relationship Id="rId108" Type="http://schemas.openxmlformats.org/officeDocument/2006/relationships/hyperlink" Target="mailto:met.lauralife@gmail.com" TargetMode="External"/><Relationship Id="rId54" Type="http://schemas.openxmlformats.org/officeDocument/2006/relationships/hyperlink" Target="mailto:victoralonso.vaca1@gmail.com" TargetMode="External"/><Relationship Id="rId70" Type="http://schemas.openxmlformats.org/officeDocument/2006/relationships/hyperlink" Target="mailto:pccaballero@gmail.com" TargetMode="External"/><Relationship Id="rId75" Type="http://schemas.openxmlformats.org/officeDocument/2006/relationships/hyperlink" Target="mailto:ordunaf9@gmail.com" TargetMode="External"/><Relationship Id="rId91" Type="http://schemas.openxmlformats.org/officeDocument/2006/relationships/hyperlink" Target="mailto:vaneangeles@gmail.com" TargetMode="External"/><Relationship Id="rId96" Type="http://schemas.openxmlformats.org/officeDocument/2006/relationships/hyperlink" Target="mailto:pbustos.gonzalez@hotmail.com" TargetMode="External"/><Relationship Id="rId1" Type="http://schemas.openxmlformats.org/officeDocument/2006/relationships/hyperlink" Target="mailto:bianeri2089@gmail.com" TargetMode="External"/><Relationship Id="rId6" Type="http://schemas.openxmlformats.org/officeDocument/2006/relationships/hyperlink" Target="mailto:alejandromedina50@gmail.com" TargetMode="External"/><Relationship Id="rId23" Type="http://schemas.openxmlformats.org/officeDocument/2006/relationships/hyperlink" Target="mailto:jmsame0520@hotmail.com" TargetMode="External"/><Relationship Id="rId28" Type="http://schemas.openxmlformats.org/officeDocument/2006/relationships/hyperlink" Target="mailto:karen.milla020@gmail.com" TargetMode="External"/><Relationship Id="rId49" Type="http://schemas.openxmlformats.org/officeDocument/2006/relationships/hyperlink" Target="mailto:victoralonso.vaca1@gmail.com" TargetMode="External"/><Relationship Id="rId114" Type="http://schemas.openxmlformats.org/officeDocument/2006/relationships/hyperlink" Target="mailto:paola190212@gmail.com" TargetMode="External"/><Relationship Id="rId119" Type="http://schemas.openxmlformats.org/officeDocument/2006/relationships/drawing" Target="../drawings/drawing4.xml"/><Relationship Id="rId44" Type="http://schemas.openxmlformats.org/officeDocument/2006/relationships/hyperlink" Target="mailto:reynaitzel_rmz@hotmail.com" TargetMode="External"/><Relationship Id="rId60" Type="http://schemas.openxmlformats.org/officeDocument/2006/relationships/hyperlink" Target="mailto:miriamcarrasco0508@gmail.com" TargetMode="External"/><Relationship Id="rId65" Type="http://schemas.openxmlformats.org/officeDocument/2006/relationships/hyperlink" Target="mailto:jorgejLrn@outlook.com" TargetMode="External"/><Relationship Id="rId81" Type="http://schemas.openxmlformats.org/officeDocument/2006/relationships/hyperlink" Target="mailto:jonathangomz036@gmail.com" TargetMode="External"/><Relationship Id="rId86" Type="http://schemas.openxmlformats.org/officeDocument/2006/relationships/hyperlink" Target="mailto:dlopezvelazquez.1998@gmail.com" TargetMode="External"/><Relationship Id="rId4" Type="http://schemas.openxmlformats.org/officeDocument/2006/relationships/hyperlink" Target="mailto:damianvelazquez723@gmail.com" TargetMode="External"/><Relationship Id="rId9" Type="http://schemas.openxmlformats.org/officeDocument/2006/relationships/hyperlink" Target="mailto:aldairmoreno63@gmail.com" TargetMode="External"/><Relationship Id="rId13" Type="http://schemas.openxmlformats.org/officeDocument/2006/relationships/hyperlink" Target="mailto:JAck_toto@hotmail.com" TargetMode="External"/><Relationship Id="rId18" Type="http://schemas.openxmlformats.org/officeDocument/2006/relationships/hyperlink" Target="mailto:jesushernandez0720garcia@gmail.com" TargetMode="External"/><Relationship Id="rId39" Type="http://schemas.openxmlformats.org/officeDocument/2006/relationships/hyperlink" Target="mailto:eefraincatano98@gmail.com" TargetMode="External"/><Relationship Id="rId109" Type="http://schemas.openxmlformats.org/officeDocument/2006/relationships/hyperlink" Target="mailto:20170162@uthh.edu.mx" TargetMode="External"/><Relationship Id="rId34" Type="http://schemas.openxmlformats.org/officeDocument/2006/relationships/hyperlink" Target="mailto:mitzi2997@gmail.com" TargetMode="External"/><Relationship Id="rId50" Type="http://schemas.openxmlformats.org/officeDocument/2006/relationships/hyperlink" Target="mailto:uzziel.jim.her@gmail.com" TargetMode="External"/><Relationship Id="rId55" Type="http://schemas.openxmlformats.org/officeDocument/2006/relationships/hyperlink" Target="mailto:cesar.bolfeta@htmail.com" TargetMode="External"/><Relationship Id="rId76" Type="http://schemas.openxmlformats.org/officeDocument/2006/relationships/hyperlink" Target="mailto:ivansandovalgonz57@gmail.com" TargetMode="External"/><Relationship Id="rId97" Type="http://schemas.openxmlformats.org/officeDocument/2006/relationships/hyperlink" Target="mailto:j.molvera@yahoo.com" TargetMode="External"/><Relationship Id="rId104" Type="http://schemas.openxmlformats.org/officeDocument/2006/relationships/hyperlink" Target="mailto:admon.grupohogar@gmail.com" TargetMode="External"/><Relationship Id="rId120" Type="http://schemas.openxmlformats.org/officeDocument/2006/relationships/vmlDrawing" Target="../drawings/vmlDrawing4.vml"/><Relationship Id="rId7" Type="http://schemas.openxmlformats.org/officeDocument/2006/relationships/hyperlink" Target="mailto:antonio.balmun@gmail.com" TargetMode="External"/><Relationship Id="rId71" Type="http://schemas.openxmlformats.org/officeDocument/2006/relationships/hyperlink" Target="mailto:sayialarcon.97@gmail.com" TargetMode="External"/><Relationship Id="rId92" Type="http://schemas.openxmlformats.org/officeDocument/2006/relationships/hyperlink" Target="mailto:licelizabethalvarez@gmail.com" TargetMode="External"/><Relationship Id="rId2" Type="http://schemas.openxmlformats.org/officeDocument/2006/relationships/hyperlink" Target="mailto:alberto.glez.rivera@gmail.com" TargetMode="External"/><Relationship Id="rId29" Type="http://schemas.openxmlformats.org/officeDocument/2006/relationships/hyperlink" Target="mailto:trejoreyesantonio@gmail.com" TargetMode="External"/><Relationship Id="rId24" Type="http://schemas.openxmlformats.org/officeDocument/2006/relationships/hyperlink" Target="mailto:ramirezadam8@gmail.com" TargetMode="External"/><Relationship Id="rId40" Type="http://schemas.openxmlformats.org/officeDocument/2006/relationships/hyperlink" Target="mailto:miguelvelascomc@gmail.com" TargetMode="External"/><Relationship Id="rId45" Type="http://schemas.openxmlformats.org/officeDocument/2006/relationships/hyperlink" Target="mailto:nathgnavo@gmail.com" TargetMode="External"/><Relationship Id="rId66" Type="http://schemas.openxmlformats.org/officeDocument/2006/relationships/hyperlink" Target="mailto:aramisalvarez84@gmail.com" TargetMode="External"/><Relationship Id="rId87" Type="http://schemas.openxmlformats.org/officeDocument/2006/relationships/hyperlink" Target="mailto:marioturmuz@gmail.com" TargetMode="External"/><Relationship Id="rId110" Type="http://schemas.openxmlformats.org/officeDocument/2006/relationships/hyperlink" Target="mailto:sancheznicole0411@gmail.com" TargetMode="External"/><Relationship Id="rId115" Type="http://schemas.openxmlformats.org/officeDocument/2006/relationships/hyperlink" Target="mailto:servinvictor735@gmail.com" TargetMode="External"/><Relationship Id="rId61" Type="http://schemas.openxmlformats.org/officeDocument/2006/relationships/hyperlink" Target="mailto:cesar05guerrero@gmail.com" TargetMode="External"/><Relationship Id="rId82" Type="http://schemas.openxmlformats.org/officeDocument/2006/relationships/hyperlink" Target="mailto:emsysalazar4@gmail.com" TargetMode="External"/><Relationship Id="rId19" Type="http://schemas.openxmlformats.org/officeDocument/2006/relationships/hyperlink" Target="mailto:rhargentiliaqro@gmail.com" TargetMode="External"/><Relationship Id="rId14" Type="http://schemas.openxmlformats.org/officeDocument/2006/relationships/hyperlink" Target="mailto:jguillermo_10@hotmail.com" TargetMode="External"/><Relationship Id="rId30" Type="http://schemas.openxmlformats.org/officeDocument/2006/relationships/hyperlink" Target="mailto:cesar.garcia13132@gmail.com" TargetMode="External"/><Relationship Id="rId35" Type="http://schemas.openxmlformats.org/officeDocument/2006/relationships/hyperlink" Target="mailto:betancourtoti@gmail.com" TargetMode="External"/><Relationship Id="rId56" Type="http://schemas.openxmlformats.org/officeDocument/2006/relationships/hyperlink" Target="mailto:hanniarosa19@gmail.com" TargetMode="External"/><Relationship Id="rId77" Type="http://schemas.openxmlformats.org/officeDocument/2006/relationships/hyperlink" Target="mailto:diegosilva61221@gmail.com" TargetMode="External"/><Relationship Id="rId100" Type="http://schemas.openxmlformats.org/officeDocument/2006/relationships/hyperlink" Target="mailto:luismrtinperezlopez4@gmail.com" TargetMode="External"/><Relationship Id="rId105" Type="http://schemas.openxmlformats.org/officeDocument/2006/relationships/hyperlink" Target="mailto:riveraantoniojosesaul2005@gmail.com" TargetMode="External"/><Relationship Id="rId8" Type="http://schemas.openxmlformats.org/officeDocument/2006/relationships/hyperlink" Target="mailto:rclub1596@gmail.com" TargetMode="External"/><Relationship Id="rId51" Type="http://schemas.openxmlformats.org/officeDocument/2006/relationships/hyperlink" Target="mailto:lmoralesv.08@gmail.com" TargetMode="External"/><Relationship Id="rId72" Type="http://schemas.openxmlformats.org/officeDocument/2006/relationships/hyperlink" Target="mailto:eh70257@gmail.com" TargetMode="External"/><Relationship Id="rId93" Type="http://schemas.openxmlformats.org/officeDocument/2006/relationships/hyperlink" Target="mailto:zerauladiego@gmail.com" TargetMode="External"/><Relationship Id="rId98" Type="http://schemas.openxmlformats.org/officeDocument/2006/relationships/hyperlink" Target="mailto:ailyn.galvan2000@gmail.com" TargetMode="External"/><Relationship Id="rId121" Type="http://schemas.openxmlformats.org/officeDocument/2006/relationships/comments" Target="../comments3.xml"/><Relationship Id="rId3" Type="http://schemas.openxmlformats.org/officeDocument/2006/relationships/hyperlink" Target="mailto:roxana.figueroaocampo@hotmail.com" TargetMode="External"/><Relationship Id="rId25" Type="http://schemas.openxmlformats.org/officeDocument/2006/relationships/hyperlink" Target="mailto:017003463@upsrj.edu.mx" TargetMode="External"/><Relationship Id="rId46" Type="http://schemas.openxmlformats.org/officeDocument/2006/relationships/hyperlink" Target="mailto:fercho199654@gmail.com" TargetMode="External"/><Relationship Id="rId67" Type="http://schemas.openxmlformats.org/officeDocument/2006/relationships/hyperlink" Target="mailto:andreagomez25@gmail.com" TargetMode="External"/><Relationship Id="rId116" Type="http://schemas.openxmlformats.org/officeDocument/2006/relationships/hyperlink" Target="mailto:saguerreroes@ucq.edu.mx" TargetMode="External"/><Relationship Id="rId20" Type="http://schemas.openxmlformats.org/officeDocument/2006/relationships/hyperlink" Target="mailto:carbajalelizaldekevinhelaman@gmail.com" TargetMode="External"/><Relationship Id="rId41" Type="http://schemas.openxmlformats.org/officeDocument/2006/relationships/hyperlink" Target="mailto:ocramsa.astoria@gmail.com" TargetMode="External"/><Relationship Id="rId62" Type="http://schemas.openxmlformats.org/officeDocument/2006/relationships/hyperlink" Target="mailto:jazmin.rdgz2000@gmail.com" TargetMode="External"/><Relationship Id="rId83" Type="http://schemas.openxmlformats.org/officeDocument/2006/relationships/hyperlink" Target="mailto:jjvazba7@gmail.com" TargetMode="External"/><Relationship Id="rId88" Type="http://schemas.openxmlformats.org/officeDocument/2006/relationships/hyperlink" Target="mailto:lilyrdz@gmail.com" TargetMode="External"/><Relationship Id="rId111" Type="http://schemas.openxmlformats.org/officeDocument/2006/relationships/hyperlink" Target="mailto:toscanohuala@gmail.com" TargetMode="External"/><Relationship Id="rId15" Type="http://schemas.openxmlformats.org/officeDocument/2006/relationships/hyperlink" Target="mailto:fernandamontesdeoca24@gmial.com" TargetMode="External"/><Relationship Id="rId36" Type="http://schemas.openxmlformats.org/officeDocument/2006/relationships/hyperlink" Target="mailto:pitaleal98@gmail.com" TargetMode="External"/><Relationship Id="rId57" Type="http://schemas.openxmlformats.org/officeDocument/2006/relationships/hyperlink" Target="mailto:nieves.paola2000@gmail.com" TargetMode="External"/><Relationship Id="rId106" Type="http://schemas.openxmlformats.org/officeDocument/2006/relationships/hyperlink" Target="mailto:Fernanruizb@gmail.com" TargetMode="External"/><Relationship Id="rId10" Type="http://schemas.openxmlformats.org/officeDocument/2006/relationships/hyperlink" Target="mailto:kevinramosaguilar98@gmail.com" TargetMode="External"/><Relationship Id="rId31" Type="http://schemas.openxmlformats.org/officeDocument/2006/relationships/hyperlink" Target="mailto:eduardoortegaalcolea@yahoo.com" TargetMode="External"/><Relationship Id="rId52" Type="http://schemas.openxmlformats.org/officeDocument/2006/relationships/hyperlink" Target="mailto:fernandanajeraman@gmail.com" TargetMode="External"/><Relationship Id="rId73" Type="http://schemas.openxmlformats.org/officeDocument/2006/relationships/hyperlink" Target="mailto:yetzelalma23@gmail.com" TargetMode="External"/><Relationship Id="rId78" Type="http://schemas.openxmlformats.org/officeDocument/2006/relationships/hyperlink" Target="mailto:Jesusm241995@gmail.com" TargetMode="External"/><Relationship Id="rId94" Type="http://schemas.openxmlformats.org/officeDocument/2006/relationships/hyperlink" Target="mailto:barronarmando49@gmail.com" TargetMode="External"/><Relationship Id="rId99" Type="http://schemas.openxmlformats.org/officeDocument/2006/relationships/hyperlink" Target="mailto:webdyaviles@gmail.com" TargetMode="External"/><Relationship Id="rId101" Type="http://schemas.openxmlformats.org/officeDocument/2006/relationships/hyperlink" Target="mailto:daniacervantes18299@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rf356677@gmail.com" TargetMode="External"/><Relationship Id="rId13" Type="http://schemas.openxmlformats.org/officeDocument/2006/relationships/hyperlink" Target="mailto:barrosobrian095@gmail.com" TargetMode="External"/><Relationship Id="rId18" Type="http://schemas.openxmlformats.org/officeDocument/2006/relationships/hyperlink" Target="mailto:isabelaaa1611@gmail.com" TargetMode="External"/><Relationship Id="rId3" Type="http://schemas.openxmlformats.org/officeDocument/2006/relationships/hyperlink" Target="mailto:miriamcarrasco0508@gmail.com" TargetMode="External"/><Relationship Id="rId21" Type="http://schemas.openxmlformats.org/officeDocument/2006/relationships/hyperlink" Target="mailto:arq.andgm@gmail.com" TargetMode="External"/><Relationship Id="rId7" Type="http://schemas.openxmlformats.org/officeDocument/2006/relationships/hyperlink" Target="mailto:nancymoralessolis16@gmail.com" TargetMode="External"/><Relationship Id="rId12" Type="http://schemas.openxmlformats.org/officeDocument/2006/relationships/hyperlink" Target="mailto:carolinadlrg78@gmail.com" TargetMode="External"/><Relationship Id="rId17" Type="http://schemas.openxmlformats.org/officeDocument/2006/relationships/hyperlink" Target="mailto:plancartevazquezalberto945@gmail.com" TargetMode="External"/><Relationship Id="rId25" Type="http://schemas.openxmlformats.org/officeDocument/2006/relationships/drawing" Target="../drawings/drawing5.xml"/><Relationship Id="rId2" Type="http://schemas.openxmlformats.org/officeDocument/2006/relationships/hyperlink" Target="mailto:yesenia.rodriguez.cetis105f@gmail.com" TargetMode="External"/><Relationship Id="rId16" Type="http://schemas.openxmlformats.org/officeDocument/2006/relationships/hyperlink" Target="mailto:ivansandovalgonz57@gmail.com" TargetMode="External"/><Relationship Id="rId20" Type="http://schemas.openxmlformats.org/officeDocument/2006/relationships/hyperlink" Target="mailto:jjvazba7@gmail.com" TargetMode="External"/><Relationship Id="rId1" Type="http://schemas.openxmlformats.org/officeDocument/2006/relationships/hyperlink" Target="mailto:dd665409@gmail.com" TargetMode="External"/><Relationship Id="rId6" Type="http://schemas.openxmlformats.org/officeDocument/2006/relationships/hyperlink" Target="mailto:andrea-alfaro.jardinez@gmail.com" TargetMode="External"/><Relationship Id="rId11" Type="http://schemas.openxmlformats.org/officeDocument/2006/relationships/hyperlink" Target="mailto:dm708952@gmail.com" TargetMode="External"/><Relationship Id="rId24" Type="http://schemas.openxmlformats.org/officeDocument/2006/relationships/printerSettings" Target="../printerSettings/printerSettings5.bin"/><Relationship Id="rId5" Type="http://schemas.openxmlformats.org/officeDocument/2006/relationships/hyperlink" Target="mailto:jonathan-dy@hotmail.com" TargetMode="External"/><Relationship Id="rId15" Type="http://schemas.openxmlformats.org/officeDocument/2006/relationships/hyperlink" Target="mailto:srubiobalderas@gmail.com" TargetMode="External"/><Relationship Id="rId23" Type="http://schemas.openxmlformats.org/officeDocument/2006/relationships/hyperlink" Target="mailto:Jesusm241995@gmail.com" TargetMode="External"/><Relationship Id="rId10" Type="http://schemas.openxmlformats.org/officeDocument/2006/relationships/hyperlink" Target="mailto:Kimams@hotmail.com" TargetMode="External"/><Relationship Id="rId19" Type="http://schemas.openxmlformats.org/officeDocument/2006/relationships/hyperlink" Target="mailto:vanessalmacias1@hotmail.com" TargetMode="External"/><Relationship Id="rId4" Type="http://schemas.openxmlformats.org/officeDocument/2006/relationships/hyperlink" Target="mailto:jorgejLrn@outlook.com" TargetMode="External"/><Relationship Id="rId9" Type="http://schemas.openxmlformats.org/officeDocument/2006/relationships/hyperlink" Target="mailto:juanh_17@outlook.com" TargetMode="External"/><Relationship Id="rId14" Type="http://schemas.openxmlformats.org/officeDocument/2006/relationships/hyperlink" Target="mailto:eh70257@gmail.com" TargetMode="External"/><Relationship Id="rId22" Type="http://schemas.openxmlformats.org/officeDocument/2006/relationships/hyperlink" Target="mailto:cabelloagap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P41"/>
  <sheetViews>
    <sheetView showGridLines="0" showWhiteSpace="0" zoomScale="70" zoomScaleNormal="70" zoomScalePageLayoutView="70" workbookViewId="0">
      <selection activeCell="A8" sqref="A8"/>
    </sheetView>
  </sheetViews>
  <sheetFormatPr baseColWidth="10" defaultColWidth="11.42578125" defaultRowHeight="15.75" x14ac:dyDescent="0.25"/>
  <cols>
    <col min="1" max="1" width="44.5703125" style="157" customWidth="1"/>
    <col min="2" max="16" width="17.5703125" style="157" customWidth="1"/>
    <col min="17" max="16384" width="11.42578125" style="157"/>
  </cols>
  <sheetData>
    <row r="1" spans="1:16" s="156" customFormat="1" ht="33.75" x14ac:dyDescent="0.25">
      <c r="A1" s="155" t="s">
        <v>984</v>
      </c>
      <c r="B1" s="155"/>
      <c r="C1" s="155"/>
      <c r="D1" s="155"/>
      <c r="E1" s="155"/>
      <c r="F1" s="155"/>
      <c r="G1" s="155"/>
      <c r="H1" s="155"/>
      <c r="I1" s="155"/>
      <c r="J1" s="155"/>
      <c r="K1" s="155"/>
      <c r="L1" s="155"/>
      <c r="M1" s="155"/>
      <c r="N1" s="155"/>
      <c r="O1" s="155"/>
      <c r="P1" s="155"/>
    </row>
    <row r="2" spans="1:16" ht="15" customHeight="1" x14ac:dyDescent="0.45">
      <c r="B2" s="158"/>
      <c r="C2" s="158"/>
      <c r="G2" s="159"/>
      <c r="H2" s="159"/>
      <c r="I2" s="160"/>
    </row>
    <row r="3" spans="1:16" ht="15" customHeight="1" thickBot="1" x14ac:dyDescent="0.3"/>
    <row r="4" spans="1:16" ht="28.5" customHeight="1" thickBot="1" x14ac:dyDescent="0.3">
      <c r="B4" s="161" t="s">
        <v>985</v>
      </c>
      <c r="C4" s="161" t="s">
        <v>986</v>
      </c>
      <c r="D4" s="161" t="s">
        <v>987</v>
      </c>
      <c r="E4" s="161" t="s">
        <v>988</v>
      </c>
      <c r="F4" s="161" t="s">
        <v>989</v>
      </c>
      <c r="G4" s="161" t="s">
        <v>990</v>
      </c>
      <c r="H4" s="161" t="s">
        <v>991</v>
      </c>
      <c r="I4" s="161" t="s">
        <v>992</v>
      </c>
      <c r="J4" s="161" t="s">
        <v>993</v>
      </c>
      <c r="K4" s="161" t="s">
        <v>994</v>
      </c>
      <c r="L4" s="161" t="s">
        <v>995</v>
      </c>
      <c r="M4" s="161" t="s">
        <v>996</v>
      </c>
      <c r="N4" s="161" t="s">
        <v>997</v>
      </c>
      <c r="O4" s="161" t="s">
        <v>998</v>
      </c>
      <c r="P4" s="161" t="s">
        <v>999</v>
      </c>
    </row>
    <row r="5" spans="1:16" ht="24" customHeight="1" thickBot="1" x14ac:dyDescent="0.3">
      <c r="A5" s="161" t="s">
        <v>1000</v>
      </c>
      <c r="B5" s="162">
        <v>10</v>
      </c>
      <c r="C5" s="162">
        <v>25</v>
      </c>
      <c r="D5" s="162">
        <v>26</v>
      </c>
      <c r="E5" s="162">
        <v>7</v>
      </c>
      <c r="F5" s="162">
        <v>10</v>
      </c>
      <c r="G5" s="162">
        <v>11</v>
      </c>
      <c r="H5" s="162">
        <v>24</v>
      </c>
      <c r="I5" s="162">
        <v>15</v>
      </c>
      <c r="J5" s="162">
        <v>7</v>
      </c>
      <c r="K5" s="162">
        <v>12</v>
      </c>
      <c r="L5" s="162">
        <v>0</v>
      </c>
      <c r="M5" s="162">
        <v>0</v>
      </c>
      <c r="N5" s="163">
        <f>+SUM(B5:M5)</f>
        <v>147</v>
      </c>
      <c r="O5" s="164">
        <v>75</v>
      </c>
      <c r="P5" s="164">
        <v>168</v>
      </c>
    </row>
    <row r="6" spans="1:16" ht="24" customHeight="1" thickBot="1" x14ac:dyDescent="0.3">
      <c r="A6" s="161" t="s">
        <v>1001</v>
      </c>
      <c r="B6" s="162">
        <v>4</v>
      </c>
      <c r="C6" s="162">
        <v>8</v>
      </c>
      <c r="D6" s="162">
        <v>9</v>
      </c>
      <c r="E6" s="162">
        <v>11</v>
      </c>
      <c r="F6" s="162">
        <v>6</v>
      </c>
      <c r="G6" s="162">
        <v>8</v>
      </c>
      <c r="H6" s="162">
        <v>13</v>
      </c>
      <c r="I6" s="162">
        <v>11</v>
      </c>
      <c r="J6" s="162">
        <v>6</v>
      </c>
      <c r="K6" s="162">
        <v>7</v>
      </c>
      <c r="L6" s="162">
        <v>0</v>
      </c>
      <c r="M6" s="162">
        <v>0</v>
      </c>
      <c r="N6" s="163">
        <f>+SUM(B6:M6)</f>
        <v>83</v>
      </c>
      <c r="O6" s="164">
        <v>61</v>
      </c>
      <c r="P6" s="164">
        <v>185</v>
      </c>
    </row>
    <row r="7" spans="1:16" ht="24" customHeight="1" thickBot="1" x14ac:dyDescent="0.3">
      <c r="A7" s="165" t="s">
        <v>1002</v>
      </c>
      <c r="B7" s="166">
        <v>86</v>
      </c>
      <c r="C7" s="166">
        <v>110</v>
      </c>
      <c r="D7" s="166">
        <v>125</v>
      </c>
      <c r="E7" s="166">
        <v>123</v>
      </c>
      <c r="F7" s="166">
        <v>119</v>
      </c>
      <c r="G7" s="166">
        <v>116</v>
      </c>
      <c r="H7" s="166">
        <v>128</v>
      </c>
      <c r="I7" s="166">
        <v>129</v>
      </c>
      <c r="J7" s="166">
        <v>131</v>
      </c>
      <c r="K7" s="166">
        <v>136</v>
      </c>
      <c r="L7" s="166">
        <f>+K7</f>
        <v>136</v>
      </c>
      <c r="M7" s="166">
        <f>+L7</f>
        <v>136</v>
      </c>
      <c r="N7" s="167">
        <f>+AVERAGE(B7:M7)</f>
        <v>122.91666666666667</v>
      </c>
      <c r="O7" s="168">
        <v>79</v>
      </c>
      <c r="P7" s="164">
        <v>1087</v>
      </c>
    </row>
    <row r="8" spans="1:16" ht="24" customHeight="1" thickBot="1" x14ac:dyDescent="0.3">
      <c r="A8" s="165" t="s">
        <v>1003</v>
      </c>
      <c r="B8" s="169">
        <f t="shared" ref="B8:M8" si="0">B6/B7</f>
        <v>4.6511627906976744E-2</v>
      </c>
      <c r="C8" s="169">
        <f>C6/C7</f>
        <v>7.2727272727272724E-2</v>
      </c>
      <c r="D8" s="169">
        <f t="shared" si="0"/>
        <v>7.1999999999999995E-2</v>
      </c>
      <c r="E8" s="169">
        <f>E6/E7</f>
        <v>8.943089430894309E-2</v>
      </c>
      <c r="F8" s="169">
        <f t="shared" si="0"/>
        <v>5.0420168067226892E-2</v>
      </c>
      <c r="G8" s="169">
        <f>G6/G7</f>
        <v>6.8965517241379309E-2</v>
      </c>
      <c r="H8" s="169">
        <f>H6/H7</f>
        <v>0.1015625</v>
      </c>
      <c r="I8" s="169">
        <f t="shared" si="0"/>
        <v>8.5271317829457363E-2</v>
      </c>
      <c r="J8" s="169">
        <f t="shared" si="0"/>
        <v>4.5801526717557252E-2</v>
      </c>
      <c r="K8" s="169">
        <f t="shared" si="0"/>
        <v>5.1470588235294115E-2</v>
      </c>
      <c r="L8" s="169">
        <f>L6/L7</f>
        <v>0</v>
      </c>
      <c r="M8" s="169">
        <f t="shared" si="0"/>
        <v>0</v>
      </c>
      <c r="N8" s="169">
        <f>+SUM(B8:M8)</f>
        <v>0.68416141303410749</v>
      </c>
      <c r="O8" s="169">
        <v>0.79249999999999998</v>
      </c>
      <c r="P8" s="169">
        <v>2.0813000000000001</v>
      </c>
    </row>
    <row r="9" spans="1:16" ht="24" customHeight="1" thickBot="1" x14ac:dyDescent="0.3">
      <c r="A9" s="165" t="s">
        <v>1004</v>
      </c>
      <c r="B9" s="170">
        <f>+B6*1357.07</f>
        <v>5428.28</v>
      </c>
      <c r="C9" s="170">
        <f t="shared" ref="C9:M9" si="1">+C6*1357.07</f>
        <v>10856.56</v>
      </c>
      <c r="D9" s="170">
        <f t="shared" si="1"/>
        <v>12213.63</v>
      </c>
      <c r="E9" s="170">
        <f t="shared" si="1"/>
        <v>14927.769999999999</v>
      </c>
      <c r="F9" s="170">
        <f t="shared" si="1"/>
        <v>8142.42</v>
      </c>
      <c r="G9" s="170">
        <f t="shared" si="1"/>
        <v>10856.56</v>
      </c>
      <c r="H9" s="170">
        <f t="shared" si="1"/>
        <v>17641.91</v>
      </c>
      <c r="I9" s="170">
        <f t="shared" si="1"/>
        <v>14927.769999999999</v>
      </c>
      <c r="J9" s="170">
        <f t="shared" si="1"/>
        <v>8142.42</v>
      </c>
      <c r="K9" s="170">
        <f t="shared" si="1"/>
        <v>9499.49</v>
      </c>
      <c r="L9" s="170">
        <f t="shared" si="1"/>
        <v>0</v>
      </c>
      <c r="M9" s="170">
        <f t="shared" si="1"/>
        <v>0</v>
      </c>
      <c r="N9" s="170">
        <f>+SUM(B9:M9)</f>
        <v>112636.81</v>
      </c>
      <c r="O9" s="170">
        <v>82718.27</v>
      </c>
      <c r="P9" s="170">
        <f>+P6*1320.1</f>
        <v>244218.49999999997</v>
      </c>
    </row>
    <row r="10" spans="1:16" ht="17.25" x14ac:dyDescent="0.25">
      <c r="B10" s="171"/>
      <c r="C10" s="171"/>
      <c r="D10" s="171"/>
      <c r="E10" s="171"/>
      <c r="F10" s="171"/>
      <c r="G10" s="171"/>
      <c r="H10" s="171"/>
      <c r="I10" s="171"/>
      <c r="J10" s="171"/>
      <c r="K10" s="171"/>
      <c r="L10" s="171"/>
      <c r="M10" s="171"/>
      <c r="N10" s="171"/>
      <c r="O10" s="172"/>
      <c r="P10" s="173"/>
    </row>
    <row r="11" spans="1:16" ht="24" customHeight="1" x14ac:dyDescent="0.25">
      <c r="A11" s="174"/>
      <c r="B11" s="173"/>
      <c r="C11" s="173"/>
      <c r="D11" s="173"/>
      <c r="E11" s="173"/>
      <c r="F11" s="173"/>
      <c r="G11" s="173"/>
      <c r="H11" s="173"/>
      <c r="I11" s="173"/>
      <c r="J11" s="173"/>
      <c r="K11" s="173"/>
      <c r="L11" s="173"/>
      <c r="M11" s="173"/>
      <c r="N11" s="173"/>
      <c r="O11" s="175"/>
      <c r="P11" s="173"/>
    </row>
    <row r="12" spans="1:16" ht="24" customHeight="1" x14ac:dyDescent="0.25">
      <c r="B12" s="173"/>
      <c r="C12" s="173"/>
      <c r="D12" s="173"/>
      <c r="E12" s="173"/>
      <c r="F12" s="173"/>
      <c r="G12" s="173"/>
      <c r="H12" s="173"/>
      <c r="I12" s="173"/>
      <c r="J12" s="173"/>
      <c r="K12" s="173"/>
      <c r="L12" s="173"/>
      <c r="M12" s="173"/>
      <c r="N12" s="173"/>
      <c r="O12" s="173"/>
      <c r="P12" s="173"/>
    </row>
    <row r="13" spans="1:16" ht="24" customHeight="1" x14ac:dyDescent="0.25">
      <c r="B13" s="173"/>
      <c r="C13" s="173"/>
      <c r="D13" s="173"/>
      <c r="E13" s="173"/>
      <c r="F13" s="173"/>
      <c r="G13" s="173"/>
      <c r="H13" s="173"/>
      <c r="I13" s="173"/>
      <c r="J13" s="173"/>
      <c r="K13" s="173"/>
      <c r="L13" s="173"/>
      <c r="M13" s="173"/>
      <c r="N13" s="173"/>
      <c r="O13" s="173" t="s">
        <v>1005</v>
      </c>
      <c r="P13" s="173"/>
    </row>
    <row r="14" spans="1:16" ht="24" customHeight="1" x14ac:dyDescent="0.25">
      <c r="B14" s="173"/>
      <c r="C14" s="173"/>
      <c r="D14" s="173"/>
      <c r="E14" s="173"/>
      <c r="F14" s="173"/>
      <c r="G14" s="173"/>
      <c r="H14" s="173"/>
      <c r="I14" s="173"/>
      <c r="J14" s="173"/>
      <c r="K14" s="173"/>
      <c r="L14" s="173"/>
      <c r="M14" s="173"/>
      <c r="N14" s="173"/>
      <c r="O14" s="173"/>
      <c r="P14" s="173"/>
    </row>
    <row r="15" spans="1:16" ht="24" customHeight="1" x14ac:dyDescent="0.25">
      <c r="B15" s="173"/>
      <c r="C15" s="173"/>
      <c r="D15" s="173"/>
      <c r="E15" s="173"/>
      <c r="F15" s="173"/>
      <c r="G15" s="173"/>
      <c r="H15" s="173"/>
      <c r="I15" s="173"/>
      <c r="J15" s="173"/>
      <c r="K15" s="173"/>
      <c r="L15" s="173"/>
      <c r="M15" s="173"/>
      <c r="N15" s="173"/>
      <c r="O15" s="173" t="s">
        <v>1006</v>
      </c>
      <c r="P15" s="173"/>
    </row>
    <row r="16" spans="1:16" ht="24" customHeight="1" x14ac:dyDescent="0.25">
      <c r="B16" s="173"/>
      <c r="C16" s="173"/>
      <c r="D16" s="173"/>
      <c r="E16" s="173"/>
      <c r="F16" s="173"/>
      <c r="G16" s="173"/>
      <c r="H16" s="173"/>
      <c r="I16" s="173"/>
      <c r="J16" s="173"/>
      <c r="K16" s="173"/>
      <c r="L16" s="173"/>
      <c r="M16" s="173"/>
      <c r="N16" s="173"/>
      <c r="O16" s="173"/>
      <c r="P16" s="173"/>
    </row>
    <row r="17" spans="2:16" ht="24" customHeight="1" x14ac:dyDescent="0.25">
      <c r="B17" s="173"/>
      <c r="C17" s="173"/>
      <c r="D17" s="173"/>
      <c r="E17" s="173"/>
      <c r="F17" s="173"/>
      <c r="G17" s="173"/>
      <c r="H17" s="173"/>
      <c r="I17" s="173"/>
      <c r="J17" s="173"/>
      <c r="K17" s="173"/>
      <c r="L17" s="173"/>
      <c r="M17" s="173"/>
      <c r="N17" s="173"/>
      <c r="O17" s="173"/>
      <c r="P17" s="173"/>
    </row>
    <row r="18" spans="2:16" ht="24" customHeight="1" x14ac:dyDescent="0.25">
      <c r="B18" s="173"/>
      <c r="C18" s="173"/>
      <c r="D18" s="173"/>
      <c r="E18" s="173"/>
      <c r="F18" s="173"/>
      <c r="G18" s="173"/>
      <c r="H18" s="173"/>
      <c r="I18" s="173"/>
      <c r="J18" s="173"/>
      <c r="K18" s="173"/>
      <c r="L18" s="173"/>
      <c r="M18" s="173"/>
      <c r="N18" s="173"/>
      <c r="O18" s="173"/>
      <c r="P18" s="173"/>
    </row>
    <row r="19" spans="2:16" ht="24" customHeight="1" x14ac:dyDescent="0.25">
      <c r="B19" s="173"/>
      <c r="C19" s="173"/>
      <c r="D19" s="173"/>
      <c r="E19" s="173"/>
      <c r="F19" s="173"/>
      <c r="G19" s="173"/>
      <c r="H19" s="173"/>
      <c r="I19" s="173"/>
      <c r="J19" s="173"/>
      <c r="K19" s="173"/>
      <c r="L19" s="173"/>
      <c r="M19" s="173"/>
      <c r="N19" s="173"/>
      <c r="O19" s="173"/>
      <c r="P19" s="173"/>
    </row>
    <row r="20" spans="2:16" ht="24" customHeight="1" x14ac:dyDescent="0.25">
      <c r="B20" s="173"/>
      <c r="C20" s="173"/>
      <c r="D20" s="173"/>
      <c r="E20" s="173"/>
      <c r="F20" s="173"/>
      <c r="G20" s="173"/>
      <c r="H20" s="173"/>
      <c r="I20" s="173"/>
      <c r="J20" s="173"/>
      <c r="K20" s="173"/>
      <c r="L20" s="173"/>
      <c r="M20" s="173"/>
      <c r="N20" s="173"/>
      <c r="O20" s="173"/>
      <c r="P20" s="173"/>
    </row>
    <row r="21" spans="2:16" ht="24" customHeight="1" x14ac:dyDescent="0.25">
      <c r="B21" s="173"/>
      <c r="C21" s="173"/>
      <c r="D21" s="173"/>
      <c r="E21" s="173"/>
      <c r="F21" s="173"/>
      <c r="G21" s="173"/>
      <c r="H21" s="173"/>
      <c r="I21" s="173"/>
      <c r="J21" s="173"/>
      <c r="K21" s="173"/>
      <c r="L21" s="173"/>
      <c r="M21" s="173"/>
      <c r="N21" s="173"/>
      <c r="O21" s="173"/>
      <c r="P21" s="173"/>
    </row>
    <row r="22" spans="2:16" ht="24" customHeight="1" x14ac:dyDescent="0.25">
      <c r="B22" s="173"/>
      <c r="C22" s="173"/>
      <c r="D22" s="173"/>
      <c r="E22" s="173"/>
      <c r="F22" s="173"/>
      <c r="G22" s="173"/>
      <c r="H22" s="173"/>
      <c r="I22" s="173"/>
      <c r="J22" s="173"/>
      <c r="K22" s="173"/>
      <c r="L22" s="173"/>
      <c r="M22" s="173"/>
      <c r="N22" s="173"/>
      <c r="O22" s="173"/>
      <c r="P22" s="173"/>
    </row>
    <row r="23" spans="2:16" ht="17.25" x14ac:dyDescent="0.25">
      <c r="B23" s="173"/>
      <c r="C23" s="173"/>
      <c r="D23" s="173"/>
      <c r="E23" s="173"/>
      <c r="F23" s="173"/>
      <c r="G23" s="173"/>
      <c r="H23" s="173"/>
      <c r="I23" s="173"/>
      <c r="J23" s="173"/>
      <c r="K23" s="173"/>
      <c r="L23" s="173"/>
      <c r="M23" s="173"/>
      <c r="N23" s="173"/>
      <c r="O23" s="173"/>
      <c r="P23" s="173"/>
    </row>
    <row r="24" spans="2:16" ht="17.25" x14ac:dyDescent="0.25">
      <c r="B24" s="173"/>
      <c r="C24" s="173"/>
      <c r="D24" s="173"/>
      <c r="E24" s="173"/>
      <c r="F24" s="173"/>
      <c r="G24" s="173"/>
      <c r="H24" s="173"/>
      <c r="I24" s="173"/>
      <c r="J24" s="173"/>
      <c r="K24" s="173"/>
      <c r="L24" s="173"/>
      <c r="M24" s="173"/>
      <c r="N24" s="173"/>
      <c r="O24" s="173"/>
      <c r="P24" s="173"/>
    </row>
    <row r="25" spans="2:16" ht="17.25" x14ac:dyDescent="0.25">
      <c r="B25" s="173"/>
      <c r="C25" s="173"/>
      <c r="D25" s="173"/>
      <c r="E25" s="173"/>
      <c r="F25" s="173"/>
      <c r="G25" s="173"/>
      <c r="H25" s="173"/>
      <c r="I25" s="173"/>
      <c r="J25" s="173"/>
      <c r="K25" s="173"/>
      <c r="L25" s="173"/>
      <c r="M25" s="173"/>
      <c r="N25" s="173"/>
      <c r="O25" s="173"/>
      <c r="P25" s="173"/>
    </row>
    <row r="26" spans="2:16" ht="17.25" x14ac:dyDescent="0.25">
      <c r="B26" s="173"/>
      <c r="C26" s="173"/>
      <c r="D26" s="173"/>
      <c r="E26" s="173"/>
      <c r="F26" s="173"/>
      <c r="G26" s="173"/>
      <c r="H26" s="173"/>
      <c r="I26" s="173"/>
      <c r="J26" s="173"/>
      <c r="K26" s="173"/>
      <c r="L26" s="173"/>
      <c r="M26" s="173"/>
      <c r="N26" s="173"/>
      <c r="O26" s="173"/>
      <c r="P26" s="173"/>
    </row>
    <row r="27" spans="2:16" ht="17.25" x14ac:dyDescent="0.25">
      <c r="B27" s="173"/>
      <c r="C27" s="173"/>
      <c r="D27" s="173"/>
      <c r="E27" s="173"/>
      <c r="F27" s="173"/>
      <c r="G27" s="173"/>
      <c r="H27" s="173"/>
      <c r="I27" s="173"/>
      <c r="J27" s="173"/>
      <c r="K27" s="173"/>
      <c r="L27" s="173"/>
      <c r="M27" s="173"/>
      <c r="N27" s="173"/>
      <c r="O27" s="173"/>
      <c r="P27" s="173"/>
    </row>
    <row r="28" spans="2:16" ht="17.25" x14ac:dyDescent="0.25">
      <c r="B28" s="173"/>
      <c r="C28" s="173"/>
      <c r="D28" s="173"/>
      <c r="E28" s="173"/>
      <c r="F28" s="173"/>
      <c r="G28" s="173"/>
      <c r="H28" s="173"/>
      <c r="I28" s="173"/>
      <c r="J28" s="173"/>
      <c r="K28" s="173"/>
      <c r="L28" s="173"/>
      <c r="M28" s="173"/>
      <c r="N28" s="173"/>
      <c r="O28" s="173"/>
      <c r="P28" s="173"/>
    </row>
    <row r="29" spans="2:16" ht="17.25" x14ac:dyDescent="0.25">
      <c r="B29" s="173"/>
      <c r="C29" s="173"/>
      <c r="D29" s="173"/>
      <c r="E29" s="173"/>
      <c r="F29" s="173"/>
      <c r="G29" s="173"/>
      <c r="H29" s="173"/>
      <c r="I29" s="173"/>
      <c r="J29" s="173"/>
      <c r="K29" s="173"/>
      <c r="L29" s="173"/>
      <c r="M29" s="173"/>
      <c r="N29" s="173"/>
      <c r="O29" s="173"/>
      <c r="P29" s="173"/>
    </row>
    <row r="30" spans="2:16" ht="17.25" x14ac:dyDescent="0.25">
      <c r="B30" s="173"/>
      <c r="C30" s="173"/>
      <c r="D30" s="173"/>
      <c r="E30" s="173"/>
      <c r="F30" s="173"/>
      <c r="G30" s="173"/>
      <c r="H30" s="173"/>
      <c r="I30" s="173"/>
      <c r="J30" s="173"/>
      <c r="K30" s="173"/>
      <c r="L30" s="173"/>
      <c r="M30" s="173"/>
      <c r="N30" s="173"/>
      <c r="O30" s="173"/>
      <c r="P30" s="173"/>
    </row>
    <row r="31" spans="2:16" ht="17.25" x14ac:dyDescent="0.25">
      <c r="B31" s="173"/>
      <c r="C31" s="173"/>
      <c r="D31" s="173"/>
      <c r="E31" s="173"/>
      <c r="F31" s="173"/>
      <c r="G31" s="173"/>
      <c r="H31" s="173"/>
      <c r="I31" s="173"/>
      <c r="J31" s="173"/>
      <c r="K31" s="173"/>
      <c r="L31" s="173"/>
      <c r="M31" s="173"/>
      <c r="N31" s="173"/>
      <c r="O31" s="173"/>
      <c r="P31" s="173"/>
    </row>
    <row r="32" spans="2:16" ht="17.25" x14ac:dyDescent="0.25">
      <c r="B32" s="173"/>
      <c r="C32" s="173"/>
      <c r="D32" s="173"/>
      <c r="E32" s="173"/>
      <c r="F32" s="173"/>
      <c r="G32" s="173"/>
      <c r="H32" s="173"/>
      <c r="I32" s="173"/>
      <c r="J32" s="173"/>
      <c r="K32" s="173"/>
      <c r="L32" s="173"/>
      <c r="M32" s="173"/>
      <c r="N32" s="173"/>
      <c r="O32" s="173"/>
      <c r="P32" s="173"/>
    </row>
    <row r="33" spans="2:16" ht="17.25" x14ac:dyDescent="0.25">
      <c r="B33" s="173"/>
      <c r="C33" s="173"/>
      <c r="D33" s="173"/>
      <c r="E33" s="173"/>
      <c r="F33" s="173"/>
      <c r="G33" s="173"/>
      <c r="H33" s="173"/>
      <c r="I33" s="173"/>
      <c r="J33" s="173"/>
      <c r="K33" s="173"/>
      <c r="L33" s="173"/>
      <c r="M33" s="173"/>
      <c r="N33" s="173"/>
      <c r="O33" s="173"/>
      <c r="P33" s="173"/>
    </row>
    <row r="34" spans="2:16" ht="17.25" x14ac:dyDescent="0.25">
      <c r="B34" s="173"/>
      <c r="C34" s="173"/>
      <c r="D34" s="173"/>
      <c r="E34" s="173"/>
      <c r="F34" s="173"/>
      <c r="G34" s="173"/>
      <c r="H34" s="173"/>
      <c r="I34" s="173"/>
      <c r="J34" s="173"/>
      <c r="K34" s="173"/>
      <c r="L34" s="173"/>
      <c r="M34" s="173"/>
      <c r="N34" s="173"/>
      <c r="O34" s="173"/>
      <c r="P34" s="173"/>
    </row>
    <row r="35" spans="2:16" ht="17.25" x14ac:dyDescent="0.25">
      <c r="B35" s="173"/>
      <c r="C35" s="173"/>
      <c r="D35" s="173"/>
      <c r="E35" s="173"/>
      <c r="F35" s="173"/>
      <c r="G35" s="173"/>
      <c r="H35" s="173"/>
      <c r="I35" s="173"/>
      <c r="J35" s="173"/>
      <c r="K35" s="173"/>
      <c r="L35" s="173"/>
      <c r="M35" s="173"/>
      <c r="N35" s="173"/>
      <c r="O35" s="173"/>
      <c r="P35" s="173"/>
    </row>
    <row r="36" spans="2:16" ht="17.25" x14ac:dyDescent="0.25">
      <c r="B36" s="173"/>
      <c r="C36" s="173"/>
      <c r="D36" s="173"/>
      <c r="E36" s="173"/>
      <c r="F36" s="173"/>
      <c r="G36" s="173"/>
      <c r="H36" s="173"/>
      <c r="I36" s="173"/>
      <c r="J36" s="173"/>
      <c r="K36" s="173"/>
      <c r="L36" s="173"/>
      <c r="M36" s="173"/>
      <c r="N36" s="173"/>
      <c r="O36" s="173"/>
      <c r="P36" s="173"/>
    </row>
    <row r="37" spans="2:16" ht="17.25" x14ac:dyDescent="0.25">
      <c r="B37" s="173"/>
      <c r="C37" s="173"/>
      <c r="D37" s="173"/>
      <c r="E37" s="173"/>
      <c r="F37" s="173"/>
      <c r="G37" s="173"/>
      <c r="H37" s="173"/>
      <c r="I37" s="173"/>
      <c r="J37" s="173"/>
      <c r="K37" s="173"/>
      <c r="L37" s="173"/>
      <c r="M37" s="173"/>
      <c r="N37" s="173"/>
      <c r="O37" s="173"/>
      <c r="P37" s="173"/>
    </row>
    <row r="38" spans="2:16" ht="17.25" x14ac:dyDescent="0.25">
      <c r="B38" s="173"/>
      <c r="C38" s="173"/>
      <c r="D38" s="173"/>
      <c r="E38" s="173"/>
      <c r="F38" s="173"/>
      <c r="G38" s="173"/>
      <c r="H38" s="173"/>
      <c r="I38" s="173"/>
      <c r="J38" s="173"/>
      <c r="K38" s="173"/>
      <c r="L38" s="173"/>
      <c r="M38" s="173"/>
      <c r="N38" s="173"/>
      <c r="O38" s="173"/>
      <c r="P38" s="173"/>
    </row>
    <row r="39" spans="2:16" ht="17.25" x14ac:dyDescent="0.25">
      <c r="B39" s="173"/>
      <c r="C39" s="173"/>
      <c r="D39" s="173"/>
      <c r="E39" s="173"/>
      <c r="F39" s="173"/>
      <c r="G39" s="173"/>
      <c r="H39" s="173"/>
      <c r="I39" s="173"/>
      <c r="J39" s="173"/>
      <c r="K39" s="173"/>
      <c r="L39" s="173"/>
      <c r="M39" s="173"/>
      <c r="N39" s="173"/>
      <c r="O39" s="173"/>
      <c r="P39" s="173"/>
    </row>
    <row r="40" spans="2:16" ht="17.25" x14ac:dyDescent="0.25">
      <c r="B40" s="173"/>
      <c r="C40" s="173"/>
      <c r="D40" s="173"/>
      <c r="E40" s="173"/>
      <c r="F40" s="173"/>
      <c r="G40" s="173"/>
      <c r="H40" s="173"/>
      <c r="I40" s="173"/>
      <c r="J40" s="173"/>
      <c r="K40" s="173"/>
      <c r="L40" s="173"/>
      <c r="M40" s="173"/>
      <c r="N40" s="173"/>
      <c r="O40" s="173"/>
      <c r="P40" s="173"/>
    </row>
    <row r="41" spans="2:16" ht="17.25" x14ac:dyDescent="0.25">
      <c r="B41" s="173"/>
      <c r="C41" s="173"/>
      <c r="D41" s="173"/>
      <c r="E41" s="173"/>
      <c r="F41" s="173"/>
      <c r="G41" s="173"/>
      <c r="H41" s="173"/>
      <c r="I41" s="173"/>
      <c r="J41" s="173"/>
      <c r="K41" s="173"/>
      <c r="L41" s="173"/>
      <c r="M41" s="173"/>
      <c r="N41" s="173"/>
      <c r="O41" s="173"/>
      <c r="P41" s="173"/>
    </row>
  </sheetData>
  <pageMargins left="0.7" right="0.7" top="0.75" bottom="0.75" header="0.3" footer="0.3"/>
  <pageSetup scale="39" fitToHeight="0" orientation="landscape" r:id="rId1"/>
  <headerFooter>
    <oddHeader>&amp;L&amp;G&amp;R&amp;G</oddHead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CD206"/>
  <sheetViews>
    <sheetView showGridLines="0" tabSelected="1" zoomScaleNormal="100" workbookViewId="0">
      <pane xSplit="3" ySplit="8" topLeftCell="D9" activePane="bottomRight" state="frozen"/>
      <selection pane="topRight" activeCell="E1" sqref="E1"/>
      <selection pane="bottomLeft" activeCell="A9" sqref="A9"/>
      <selection pane="bottomRight" activeCell="C129" sqref="C129"/>
    </sheetView>
  </sheetViews>
  <sheetFormatPr baseColWidth="10" defaultColWidth="11.42578125" defaultRowHeight="16.5" x14ac:dyDescent="0.3"/>
  <cols>
    <col min="1" max="1" width="8.85546875" style="134" bestFit="1" customWidth="1"/>
    <col min="2" max="2" width="21.140625" style="113" bestFit="1" customWidth="1"/>
    <col min="3" max="3" width="47.28515625" style="113" customWidth="1"/>
    <col min="4" max="4" width="39.42578125" style="113" customWidth="1"/>
    <col min="5" max="5" width="12.140625" style="86" customWidth="1"/>
    <col min="6" max="6" width="27.7109375" style="86" bestFit="1" customWidth="1"/>
    <col min="7" max="7" width="11.140625" style="123" customWidth="1"/>
    <col min="8" max="8" width="23" style="120" bestFit="1" customWidth="1"/>
    <col min="9" max="9" width="16.5703125" style="120" bestFit="1" customWidth="1"/>
    <col min="10" max="10" width="14.42578125" style="135" bestFit="1" customWidth="1"/>
    <col min="11" max="11" width="21" style="120" customWidth="1"/>
    <col min="12" max="12" width="18.5703125" style="120" customWidth="1"/>
    <col min="13" max="13" width="18.42578125" style="120" bestFit="1" customWidth="1"/>
    <col min="14" max="14" width="14.7109375" style="120" customWidth="1"/>
    <col min="15" max="15" width="10.140625" style="120" customWidth="1"/>
    <col min="16" max="16" width="33.140625" style="136" customWidth="1"/>
    <col min="17" max="17" width="18.42578125" style="113" customWidth="1"/>
    <col min="18" max="18" width="116.28515625" style="113" bestFit="1" customWidth="1"/>
    <col min="19" max="19" width="38.28515625" style="113" customWidth="1"/>
    <col min="20" max="20" width="26.85546875" style="120" customWidth="1"/>
    <col min="21" max="21" width="44.140625" style="113" customWidth="1"/>
    <col min="22" max="25" width="31.140625" style="120" customWidth="1"/>
    <col min="26" max="26" width="21.5703125" style="190" bestFit="1" customWidth="1"/>
    <col min="27" max="16384" width="11.42578125" style="113"/>
  </cols>
  <sheetData>
    <row r="1" spans="1:28" customFormat="1" ht="28.5" customHeight="1" x14ac:dyDescent="0.25">
      <c r="A1" s="87"/>
      <c r="E1" s="18"/>
      <c r="F1" s="344"/>
      <c r="G1" s="344"/>
      <c r="H1" s="344"/>
      <c r="I1" s="344"/>
      <c r="J1" s="344"/>
      <c r="K1" s="344"/>
      <c r="L1" s="344"/>
      <c r="M1" s="344"/>
      <c r="N1" s="344"/>
      <c r="O1" s="344"/>
      <c r="P1" s="344"/>
      <c r="T1" s="18"/>
      <c r="V1" s="18"/>
      <c r="W1" s="18"/>
      <c r="X1" s="18"/>
      <c r="Y1" s="18"/>
      <c r="Z1" s="296"/>
    </row>
    <row r="2" spans="1:28" customFormat="1" ht="15" customHeight="1" x14ac:dyDescent="0.25">
      <c r="A2" s="87"/>
      <c r="E2" s="18"/>
      <c r="F2" s="344"/>
      <c r="G2" s="344"/>
      <c r="H2" s="344"/>
      <c r="I2" s="344"/>
      <c r="J2" s="344"/>
      <c r="K2" s="344"/>
      <c r="L2" s="344"/>
      <c r="M2" s="344"/>
      <c r="N2" s="344"/>
      <c r="O2" s="344"/>
      <c r="P2" s="344"/>
      <c r="Q2" s="88"/>
      <c r="T2" s="18"/>
      <c r="V2" s="18"/>
      <c r="W2" s="18"/>
      <c r="X2" s="18"/>
      <c r="Y2" s="18"/>
      <c r="Z2" s="296"/>
    </row>
    <row r="3" spans="1:28" customFormat="1" ht="15" customHeight="1" x14ac:dyDescent="0.25">
      <c r="A3" s="87"/>
      <c r="E3" s="18"/>
      <c r="F3" s="344"/>
      <c r="G3" s="344"/>
      <c r="H3" s="344"/>
      <c r="I3" s="344"/>
      <c r="J3" s="344"/>
      <c r="K3" s="344"/>
      <c r="L3" s="344"/>
      <c r="M3" s="344"/>
      <c r="N3" s="344"/>
      <c r="O3" s="344"/>
      <c r="P3" s="344"/>
      <c r="Q3" s="89"/>
      <c r="T3" s="18"/>
      <c r="V3" s="18"/>
      <c r="W3" s="18"/>
      <c r="X3" s="18"/>
      <c r="Y3" s="18"/>
      <c r="Z3" s="296"/>
    </row>
    <row r="4" spans="1:28" customFormat="1" ht="15" customHeight="1" x14ac:dyDescent="0.25">
      <c r="A4" s="87"/>
      <c r="E4" s="18"/>
      <c r="F4" s="344"/>
      <c r="G4" s="344"/>
      <c r="H4" s="344"/>
      <c r="I4" s="344"/>
      <c r="J4" s="344"/>
      <c r="K4" s="344"/>
      <c r="L4" s="344"/>
      <c r="M4" s="344"/>
      <c r="N4" s="344"/>
      <c r="O4" s="344"/>
      <c r="P4" s="344"/>
      <c r="T4" s="18"/>
      <c r="V4" s="18"/>
      <c r="W4" s="18"/>
      <c r="X4" s="18"/>
      <c r="Y4" s="18"/>
      <c r="Z4" s="296"/>
    </row>
    <row r="5" spans="1:28" customFormat="1" ht="15" customHeight="1" x14ac:dyDescent="0.25">
      <c r="A5" s="87"/>
      <c r="E5" s="18"/>
      <c r="F5" s="344"/>
      <c r="G5" s="344"/>
      <c r="H5" s="344"/>
      <c r="I5" s="344"/>
      <c r="J5" s="344"/>
      <c r="K5" s="344"/>
      <c r="L5" s="344"/>
      <c r="M5" s="344"/>
      <c r="N5" s="344"/>
      <c r="O5" s="344"/>
      <c r="P5" s="344"/>
      <c r="Q5" s="89"/>
      <c r="T5" s="18"/>
      <c r="V5" s="18"/>
      <c r="W5" s="18"/>
      <c r="X5" s="18"/>
      <c r="Y5" s="18"/>
      <c r="Z5" s="296"/>
    </row>
    <row r="6" spans="1:28" customFormat="1" ht="15" customHeight="1" x14ac:dyDescent="0.25">
      <c r="A6" s="87"/>
      <c r="E6" s="18"/>
      <c r="F6" s="344"/>
      <c r="G6" s="344"/>
      <c r="H6" s="344"/>
      <c r="I6" s="344"/>
      <c r="J6" s="344"/>
      <c r="K6" s="344"/>
      <c r="L6" s="344"/>
      <c r="M6" s="344"/>
      <c r="N6" s="344"/>
      <c r="O6" s="344"/>
      <c r="P6" s="344"/>
      <c r="T6" s="18"/>
      <c r="V6" s="18"/>
      <c r="W6" s="18"/>
      <c r="X6" s="18"/>
      <c r="Y6" s="18"/>
      <c r="Z6" s="296"/>
    </row>
    <row r="7" spans="1:28" customFormat="1" ht="15.75" customHeight="1" x14ac:dyDescent="0.25">
      <c r="A7" s="90">
        <v>0</v>
      </c>
      <c r="E7" s="18"/>
      <c r="F7" s="344"/>
      <c r="G7" s="344"/>
      <c r="H7" s="344"/>
      <c r="I7" s="344"/>
      <c r="J7" s="344"/>
      <c r="K7" s="344"/>
      <c r="L7" s="344"/>
      <c r="M7" s="344"/>
      <c r="N7" s="344"/>
      <c r="O7" s="344"/>
      <c r="P7" s="344"/>
      <c r="T7" s="18"/>
      <c r="V7" s="18"/>
      <c r="W7" s="18"/>
      <c r="X7" s="18"/>
      <c r="Y7" s="18"/>
      <c r="Z7" s="296"/>
    </row>
    <row r="8" spans="1:28" s="29" customFormat="1" ht="39.6" customHeight="1" x14ac:dyDescent="0.25">
      <c r="A8" s="91" t="s">
        <v>241</v>
      </c>
      <c r="B8" s="19" t="s">
        <v>27</v>
      </c>
      <c r="C8" s="23" t="s">
        <v>28</v>
      </c>
      <c r="D8" s="23" t="s">
        <v>242</v>
      </c>
      <c r="E8" s="22" t="s">
        <v>243</v>
      </c>
      <c r="F8" s="93" t="s">
        <v>246</v>
      </c>
      <c r="G8" s="94" t="s">
        <v>247</v>
      </c>
      <c r="H8" s="95" t="s">
        <v>248</v>
      </c>
      <c r="I8" s="95" t="s">
        <v>249</v>
      </c>
      <c r="J8" s="96" t="s">
        <v>250</v>
      </c>
      <c r="K8" s="96" t="s">
        <v>251</v>
      </c>
      <c r="L8" s="96" t="s">
        <v>252</v>
      </c>
      <c r="M8" s="96" t="s">
        <v>253</v>
      </c>
      <c r="N8" s="97" t="s">
        <v>255</v>
      </c>
      <c r="O8" s="97" t="s">
        <v>256</v>
      </c>
      <c r="P8" s="98" t="s">
        <v>257</v>
      </c>
      <c r="Q8" s="23" t="s">
        <v>30</v>
      </c>
      <c r="R8" s="95" t="s">
        <v>258</v>
      </c>
      <c r="S8" s="95" t="s">
        <v>259</v>
      </c>
      <c r="T8" s="95" t="s">
        <v>260</v>
      </c>
      <c r="U8" s="95" t="s">
        <v>261</v>
      </c>
      <c r="V8" s="95" t="s">
        <v>262</v>
      </c>
      <c r="W8" s="95" t="s">
        <v>1768</v>
      </c>
      <c r="X8" s="95" t="s">
        <v>1769</v>
      </c>
      <c r="Y8" s="95" t="s">
        <v>1770</v>
      </c>
      <c r="Z8" s="343" t="s">
        <v>1767</v>
      </c>
      <c r="AB8" s="29" t="s">
        <v>265</v>
      </c>
    </row>
    <row r="9" spans="1:28" s="29" customFormat="1" ht="17.25" x14ac:dyDescent="0.3">
      <c r="A9" s="99">
        <v>1</v>
      </c>
      <c r="B9" s="44" t="s">
        <v>38</v>
      </c>
      <c r="C9" s="44" t="s">
        <v>45</v>
      </c>
      <c r="D9" s="100" t="s">
        <v>1606</v>
      </c>
      <c r="E9" s="101">
        <v>43677</v>
      </c>
      <c r="F9" s="101">
        <v>35752</v>
      </c>
      <c r="G9" s="103">
        <f t="shared" ref="G9:G24" ca="1" si="0">(F9-TODAY())/-365</f>
        <v>25.797260273972604</v>
      </c>
      <c r="H9" s="104" t="s">
        <v>270</v>
      </c>
      <c r="I9" s="85" t="s">
        <v>271</v>
      </c>
      <c r="J9" s="105" t="s">
        <v>272</v>
      </c>
      <c r="K9" s="85" t="s">
        <v>266</v>
      </c>
      <c r="L9" s="85" t="s">
        <v>267</v>
      </c>
      <c r="M9" s="85" t="s">
        <v>268</v>
      </c>
      <c r="N9" s="106" t="s">
        <v>40</v>
      </c>
      <c r="O9" s="106" t="s">
        <v>40</v>
      </c>
      <c r="P9" s="107" t="s">
        <v>273</v>
      </c>
      <c r="Q9" s="108">
        <f t="shared" ref="Q9:Q40" ca="1" si="1">(TODAY()-E9)/365</f>
        <v>4.0849315068493155</v>
      </c>
      <c r="R9" s="44" t="s">
        <v>274</v>
      </c>
      <c r="S9" s="109" t="s">
        <v>275</v>
      </c>
      <c r="T9" s="85">
        <v>4425978758</v>
      </c>
      <c r="U9" s="44" t="s">
        <v>276</v>
      </c>
      <c r="V9" s="85">
        <v>4423819066</v>
      </c>
      <c r="W9" s="85"/>
      <c r="X9" s="85"/>
      <c r="Y9" s="85"/>
      <c r="Z9" s="298" t="s">
        <v>1756</v>
      </c>
      <c r="AA9" s="112"/>
    </row>
    <row r="10" spans="1:28" s="29" customFormat="1" ht="17.25" x14ac:dyDescent="0.3">
      <c r="A10" s="99">
        <v>2</v>
      </c>
      <c r="B10" s="44" t="s">
        <v>338</v>
      </c>
      <c r="C10" s="44" t="s">
        <v>1678</v>
      </c>
      <c r="D10" s="100" t="s">
        <v>1278</v>
      </c>
      <c r="E10" s="101">
        <v>44958</v>
      </c>
      <c r="F10" s="101">
        <v>36630</v>
      </c>
      <c r="G10" s="103">
        <f t="shared" ca="1" si="0"/>
        <v>23.391780821917809</v>
      </c>
      <c r="H10" s="104" t="s">
        <v>1679</v>
      </c>
      <c r="I10" s="85" t="s">
        <v>1680</v>
      </c>
      <c r="J10" s="105" t="s">
        <v>1681</v>
      </c>
      <c r="K10" s="85" t="s">
        <v>469</v>
      </c>
      <c r="L10" s="85" t="s">
        <v>483</v>
      </c>
      <c r="M10" s="85" t="s">
        <v>1237</v>
      </c>
      <c r="N10" s="106"/>
      <c r="O10" s="106"/>
      <c r="P10" s="341">
        <v>45077</v>
      </c>
      <c r="Q10" s="108">
        <f t="shared" ca="1" si="1"/>
        <v>0.57534246575342463</v>
      </c>
      <c r="R10" s="44" t="s">
        <v>1682</v>
      </c>
      <c r="S10" s="109" t="s">
        <v>1683</v>
      </c>
      <c r="T10" s="85">
        <v>4421198352</v>
      </c>
      <c r="U10" s="44" t="s">
        <v>1684</v>
      </c>
      <c r="V10" s="85">
        <v>5543535511</v>
      </c>
      <c r="W10" s="85"/>
      <c r="X10" s="85"/>
      <c r="Y10" s="85"/>
      <c r="Z10" s="298" t="s">
        <v>1756</v>
      </c>
      <c r="AA10" s="112"/>
    </row>
    <row r="11" spans="1:28" x14ac:dyDescent="0.3">
      <c r="A11" s="99"/>
      <c r="B11" s="44"/>
      <c r="C11" s="44"/>
      <c r="D11" s="100"/>
      <c r="E11" s="101"/>
      <c r="F11" s="101"/>
      <c r="G11" s="103"/>
      <c r="H11" s="104"/>
      <c r="I11" s="85"/>
      <c r="J11" s="105"/>
      <c r="K11" s="85"/>
      <c r="L11" s="85"/>
      <c r="M11" s="85"/>
      <c r="N11" s="106"/>
      <c r="O11" s="106"/>
      <c r="P11" s="107"/>
      <c r="Q11" s="108"/>
      <c r="R11" s="44"/>
      <c r="S11" s="109"/>
      <c r="T11" s="85"/>
      <c r="U11" s="44"/>
      <c r="V11" s="85"/>
      <c r="W11" s="85"/>
      <c r="X11" s="85"/>
      <c r="Y11" s="85"/>
    </row>
    <row r="12" spans="1:28" x14ac:dyDescent="0.3">
      <c r="A12" s="99"/>
      <c r="B12" s="44"/>
      <c r="C12" s="44"/>
      <c r="D12" s="100"/>
      <c r="E12" s="101"/>
      <c r="F12" s="101"/>
      <c r="G12" s="103"/>
      <c r="H12" s="104"/>
      <c r="I12" s="85"/>
      <c r="J12" s="105"/>
      <c r="K12" s="85"/>
      <c r="L12" s="85"/>
      <c r="M12" s="85"/>
      <c r="N12" s="106"/>
      <c r="O12" s="106"/>
      <c r="P12" s="107"/>
      <c r="Q12" s="108"/>
      <c r="R12" s="44"/>
      <c r="S12" s="109"/>
      <c r="T12" s="85"/>
      <c r="U12" s="44"/>
      <c r="V12" s="85"/>
      <c r="W12" s="85"/>
      <c r="X12" s="85"/>
      <c r="Y12" s="85"/>
    </row>
    <row r="13" spans="1:28" x14ac:dyDescent="0.3">
      <c r="A13" s="99"/>
      <c r="B13" s="44"/>
      <c r="C13" s="44"/>
      <c r="D13" s="100"/>
      <c r="E13" s="101"/>
      <c r="F13" s="101"/>
      <c r="G13" s="103"/>
      <c r="H13" s="104"/>
      <c r="I13" s="85"/>
      <c r="J13" s="105"/>
      <c r="K13" s="85"/>
      <c r="L13" s="85"/>
      <c r="M13" s="85"/>
      <c r="N13" s="106"/>
      <c r="O13" s="106"/>
      <c r="P13" s="107"/>
      <c r="Q13" s="108"/>
      <c r="R13" s="44"/>
      <c r="S13" s="109"/>
      <c r="T13" s="85"/>
      <c r="U13" s="44"/>
      <c r="V13" s="85"/>
      <c r="W13" s="85"/>
      <c r="X13" s="85"/>
      <c r="Y13" s="85"/>
    </row>
    <row r="14" spans="1:28" x14ac:dyDescent="0.3">
      <c r="A14" s="99"/>
      <c r="B14" s="44"/>
      <c r="C14" s="44"/>
      <c r="D14" s="100"/>
      <c r="E14" s="101"/>
      <c r="F14" s="101"/>
      <c r="G14" s="103"/>
      <c r="H14" s="104"/>
      <c r="I14" s="340"/>
      <c r="J14" s="105"/>
      <c r="K14" s="85"/>
      <c r="L14" s="85"/>
      <c r="M14" s="85"/>
      <c r="N14" s="106"/>
      <c r="O14" s="106"/>
      <c r="P14" s="117"/>
      <c r="Q14" s="108"/>
      <c r="R14" s="44"/>
      <c r="S14" s="109"/>
      <c r="T14" s="85"/>
      <c r="U14" s="44"/>
      <c r="V14" s="85"/>
      <c r="W14" s="85"/>
      <c r="X14" s="85"/>
      <c r="Y14" s="85"/>
    </row>
    <row r="15" spans="1:28" x14ac:dyDescent="0.3">
      <c r="A15" s="99"/>
      <c r="B15" s="44"/>
      <c r="C15" s="44"/>
      <c r="D15" s="100"/>
      <c r="E15" s="101"/>
      <c r="F15" s="101"/>
      <c r="G15" s="103"/>
      <c r="H15" s="104"/>
      <c r="I15" s="85"/>
      <c r="J15" s="105"/>
      <c r="K15" s="85"/>
      <c r="L15" s="85"/>
      <c r="M15" s="85"/>
      <c r="N15" s="106"/>
      <c r="O15" s="106"/>
      <c r="P15" s="341"/>
      <c r="Q15" s="108"/>
      <c r="R15" s="44"/>
      <c r="S15" s="109"/>
      <c r="T15" s="85"/>
      <c r="U15" s="44"/>
      <c r="V15" s="85"/>
      <c r="W15" s="85"/>
      <c r="X15" s="85"/>
      <c r="Y15" s="85"/>
    </row>
    <row r="16" spans="1:28" x14ac:dyDescent="0.3">
      <c r="A16" s="99"/>
      <c r="B16" s="44"/>
      <c r="C16" s="44"/>
      <c r="D16" s="44"/>
      <c r="E16" s="84"/>
      <c r="F16" s="115"/>
      <c r="G16" s="103"/>
      <c r="H16" s="85"/>
      <c r="I16" s="85"/>
      <c r="J16" s="105"/>
      <c r="K16" s="85"/>
      <c r="L16" s="85"/>
      <c r="M16" s="85"/>
      <c r="P16" s="117"/>
      <c r="Q16" s="108"/>
      <c r="R16" s="118"/>
      <c r="S16" s="109"/>
      <c r="T16" s="85"/>
      <c r="U16" s="44"/>
      <c r="V16" s="85"/>
      <c r="W16" s="85"/>
      <c r="X16" s="85"/>
      <c r="Y16" s="85"/>
    </row>
    <row r="17" spans="1:26" x14ac:dyDescent="0.3">
      <c r="A17" s="99"/>
      <c r="B17" s="44"/>
      <c r="C17" s="44"/>
      <c r="D17" s="100"/>
      <c r="E17" s="101"/>
      <c r="F17" s="101"/>
      <c r="G17" s="103"/>
      <c r="H17" s="104"/>
      <c r="I17" s="85"/>
      <c r="J17" s="105"/>
      <c r="K17" s="85"/>
      <c r="L17" s="85"/>
      <c r="M17" s="85"/>
      <c r="N17" s="106"/>
      <c r="O17" s="106"/>
      <c r="P17" s="107"/>
      <c r="Q17" s="108"/>
      <c r="R17" s="44"/>
      <c r="S17" s="109"/>
      <c r="T17" s="85"/>
      <c r="U17" s="44"/>
      <c r="V17" s="85"/>
      <c r="W17" s="85"/>
      <c r="X17" s="85"/>
      <c r="Y17" s="85"/>
    </row>
    <row r="18" spans="1:26" x14ac:dyDescent="0.3">
      <c r="A18" s="99"/>
      <c r="B18" s="44"/>
      <c r="C18" s="44"/>
      <c r="D18" s="100"/>
      <c r="E18" s="101"/>
      <c r="F18" s="101"/>
      <c r="G18" s="103"/>
      <c r="H18" s="104"/>
      <c r="I18" s="85"/>
      <c r="J18" s="105"/>
      <c r="K18" s="85"/>
      <c r="L18" s="85"/>
      <c r="M18" s="85"/>
      <c r="N18" s="106"/>
      <c r="O18" s="106"/>
      <c r="P18" s="107"/>
      <c r="Q18" s="108"/>
      <c r="R18" s="44"/>
      <c r="S18" s="109"/>
      <c r="T18" s="85"/>
      <c r="U18" s="44"/>
      <c r="V18" s="85"/>
      <c r="W18" s="85"/>
      <c r="X18" s="85"/>
      <c r="Y18" s="85"/>
    </row>
    <row r="19" spans="1:26" x14ac:dyDescent="0.3">
      <c r="A19" s="99"/>
      <c r="B19" s="44"/>
      <c r="C19" s="44"/>
      <c r="D19" s="44"/>
      <c r="E19" s="84"/>
      <c r="F19" s="115"/>
      <c r="G19" s="116"/>
      <c r="H19" s="85"/>
      <c r="I19" s="85"/>
      <c r="J19" s="105"/>
      <c r="K19" s="85"/>
      <c r="L19" s="85"/>
      <c r="M19" s="85"/>
      <c r="N19" s="85"/>
      <c r="O19" s="85"/>
      <c r="P19" s="334"/>
      <c r="Q19" s="108"/>
      <c r="R19" s="118"/>
      <c r="S19" s="109"/>
      <c r="T19" s="85"/>
      <c r="U19" s="44"/>
      <c r="V19" s="85"/>
      <c r="W19" s="85"/>
      <c r="X19" s="85"/>
      <c r="Y19" s="85"/>
    </row>
    <row r="20" spans="1:26" x14ac:dyDescent="0.3">
      <c r="A20" s="99"/>
      <c r="B20" s="44"/>
      <c r="C20" s="44"/>
      <c r="D20" s="44"/>
      <c r="E20" s="84"/>
      <c r="F20" s="115"/>
      <c r="G20" s="116"/>
      <c r="H20" s="85"/>
      <c r="I20" s="85"/>
      <c r="J20" s="105"/>
      <c r="K20" s="85"/>
      <c r="L20" s="85"/>
      <c r="M20" s="85"/>
      <c r="P20" s="117"/>
      <c r="Q20" s="108"/>
      <c r="R20" s="118"/>
      <c r="S20" s="109"/>
      <c r="T20" s="85"/>
      <c r="U20" s="44"/>
      <c r="V20" s="85"/>
      <c r="W20" s="85"/>
      <c r="X20" s="85"/>
      <c r="Y20" s="85"/>
    </row>
    <row r="21" spans="1:26" x14ac:dyDescent="0.3">
      <c r="A21" s="99"/>
      <c r="B21" s="44"/>
      <c r="C21" s="44"/>
      <c r="D21" s="44"/>
      <c r="E21" s="84"/>
      <c r="F21" s="115"/>
      <c r="G21" s="116"/>
      <c r="H21" s="85"/>
      <c r="I21" s="85"/>
      <c r="J21" s="105"/>
      <c r="K21" s="85"/>
      <c r="L21" s="85"/>
      <c r="M21" s="85"/>
      <c r="P21" s="341"/>
      <c r="Q21" s="108"/>
      <c r="R21" s="118"/>
      <c r="S21" s="109"/>
      <c r="T21" s="85"/>
      <c r="U21" s="44"/>
      <c r="V21" s="85"/>
      <c r="W21" s="85"/>
      <c r="X21" s="85"/>
      <c r="Y21" s="85"/>
    </row>
    <row r="22" spans="1:26" x14ac:dyDescent="0.3">
      <c r="A22" s="99"/>
      <c r="B22" s="44"/>
      <c r="C22" s="44"/>
      <c r="D22" s="44"/>
      <c r="E22" s="84"/>
      <c r="F22" s="115"/>
      <c r="G22" s="116"/>
      <c r="H22" s="85"/>
      <c r="I22" s="85"/>
      <c r="J22" s="105"/>
      <c r="K22" s="85"/>
      <c r="L22" s="85"/>
      <c r="M22" s="85"/>
      <c r="P22" s="121"/>
      <c r="Q22" s="108"/>
      <c r="R22" s="118"/>
      <c r="S22" s="109"/>
      <c r="T22" s="85"/>
      <c r="U22" s="44"/>
      <c r="V22" s="85"/>
      <c r="W22" s="85"/>
      <c r="X22" s="85"/>
      <c r="Y22" s="85"/>
    </row>
    <row r="23" spans="1:26" x14ac:dyDescent="0.3">
      <c r="A23" s="99"/>
      <c r="B23" s="44"/>
      <c r="C23" s="44"/>
      <c r="D23" s="100"/>
      <c r="E23" s="101"/>
      <c r="F23" s="101"/>
      <c r="G23" s="103"/>
      <c r="H23" s="104"/>
      <c r="I23" s="85"/>
      <c r="J23" s="105"/>
      <c r="K23" s="85"/>
      <c r="L23" s="85"/>
      <c r="M23" s="85"/>
      <c r="N23" s="106"/>
      <c r="O23" s="106"/>
      <c r="P23" s="107"/>
      <c r="Q23" s="108"/>
      <c r="R23" s="44"/>
      <c r="S23" s="109"/>
      <c r="T23" s="85"/>
      <c r="U23" s="44"/>
      <c r="V23" s="85"/>
      <c r="W23" s="85"/>
      <c r="X23" s="85"/>
      <c r="Y23" s="85"/>
    </row>
    <row r="24" spans="1:26" x14ac:dyDescent="0.3">
      <c r="A24" s="99"/>
      <c r="B24" s="44"/>
      <c r="C24" s="44"/>
      <c r="D24" s="100"/>
      <c r="E24" s="101"/>
      <c r="F24" s="101"/>
      <c r="G24" s="103"/>
      <c r="H24" s="104"/>
      <c r="I24" s="85"/>
      <c r="J24" s="105"/>
      <c r="K24" s="85"/>
      <c r="L24" s="85"/>
      <c r="M24" s="85"/>
      <c r="N24" s="106"/>
      <c r="O24" s="106"/>
      <c r="P24" s="117"/>
      <c r="Q24" s="108"/>
      <c r="R24" s="44"/>
      <c r="S24" s="109"/>
      <c r="T24" s="85"/>
      <c r="U24" s="44"/>
      <c r="V24" s="85"/>
      <c r="W24" s="85"/>
      <c r="X24" s="85"/>
      <c r="Y24" s="85"/>
    </row>
    <row r="25" spans="1:26" s="44" customFormat="1" x14ac:dyDescent="0.3">
      <c r="A25" s="99"/>
      <c r="D25" s="100"/>
      <c r="E25" s="101"/>
      <c r="F25" s="101"/>
      <c r="G25" s="103"/>
      <c r="H25" s="104"/>
      <c r="I25" s="85"/>
      <c r="J25" s="105"/>
      <c r="K25" s="85"/>
      <c r="L25" s="85"/>
      <c r="M25" s="85"/>
      <c r="N25" s="106"/>
      <c r="O25" s="106"/>
      <c r="P25" s="117"/>
      <c r="Q25" s="108"/>
      <c r="S25" s="109"/>
      <c r="T25" s="85"/>
      <c r="V25" s="85"/>
      <c r="W25" s="85"/>
      <c r="X25" s="85"/>
      <c r="Y25" s="85"/>
      <c r="Z25" s="189"/>
    </row>
    <row r="26" spans="1:26" x14ac:dyDescent="0.3">
      <c r="A26" s="99"/>
      <c r="B26" s="44"/>
      <c r="C26" s="44"/>
      <c r="D26" s="44"/>
      <c r="E26" s="84"/>
      <c r="F26" s="84"/>
      <c r="G26" s="116"/>
      <c r="H26" s="85"/>
      <c r="I26" s="85"/>
      <c r="J26" s="85"/>
      <c r="K26" s="85"/>
      <c r="L26" s="85"/>
      <c r="M26" s="85"/>
      <c r="N26" s="106"/>
      <c r="O26" s="106"/>
      <c r="P26" s="117"/>
      <c r="Q26" s="108"/>
      <c r="R26" s="118"/>
      <c r="S26" s="109"/>
      <c r="T26" s="85"/>
      <c r="U26" s="44"/>
      <c r="V26" s="85"/>
      <c r="W26" s="85"/>
      <c r="X26" s="85"/>
      <c r="Y26" s="85"/>
    </row>
    <row r="27" spans="1:26" x14ac:dyDescent="0.3">
      <c r="A27" s="99"/>
      <c r="B27" s="44"/>
      <c r="C27" s="44"/>
      <c r="D27" s="100"/>
      <c r="E27" s="101"/>
      <c r="F27" s="101"/>
      <c r="G27" s="103"/>
      <c r="H27" s="104"/>
      <c r="I27" s="85"/>
      <c r="J27" s="105"/>
      <c r="K27" s="85"/>
      <c r="L27" s="85"/>
      <c r="M27" s="85"/>
      <c r="N27" s="106"/>
      <c r="O27" s="106"/>
      <c r="P27" s="121"/>
      <c r="Q27" s="108"/>
      <c r="R27" s="44"/>
      <c r="S27" s="109"/>
      <c r="T27" s="85"/>
      <c r="U27" s="44"/>
      <c r="V27" s="85"/>
      <c r="W27" s="85"/>
      <c r="X27" s="85"/>
      <c r="Y27" s="85"/>
    </row>
    <row r="28" spans="1:26" x14ac:dyDescent="0.3">
      <c r="A28" s="99"/>
      <c r="B28" s="44"/>
      <c r="C28" s="44"/>
      <c r="D28" s="100"/>
      <c r="E28" s="101"/>
      <c r="F28" s="101"/>
      <c r="G28" s="103"/>
      <c r="H28" s="104"/>
      <c r="I28" s="85"/>
      <c r="J28" s="105"/>
      <c r="K28" s="85"/>
      <c r="L28" s="85"/>
      <c r="M28" s="85"/>
      <c r="N28" s="106"/>
      <c r="O28" s="106"/>
      <c r="P28" s="341"/>
      <c r="Q28" s="108"/>
      <c r="R28" s="44"/>
      <c r="S28" s="109"/>
      <c r="T28" s="85"/>
      <c r="U28" s="44"/>
      <c r="V28" s="85"/>
      <c r="W28" s="85"/>
      <c r="X28" s="85"/>
      <c r="Y28" s="85"/>
    </row>
    <row r="29" spans="1:26" x14ac:dyDescent="0.3">
      <c r="A29" s="99"/>
      <c r="B29" s="44"/>
      <c r="C29" s="44"/>
      <c r="D29" s="100"/>
      <c r="E29" s="101"/>
      <c r="F29" s="101"/>
      <c r="G29" s="103"/>
      <c r="H29" s="104"/>
      <c r="I29" s="85"/>
      <c r="J29" s="105"/>
      <c r="K29" s="85"/>
      <c r="L29" s="85"/>
      <c r="M29" s="85"/>
      <c r="N29" s="106"/>
      <c r="O29" s="106"/>
      <c r="P29" s="321"/>
      <c r="Q29" s="108"/>
      <c r="R29" s="44"/>
      <c r="S29" s="109"/>
      <c r="T29" s="85"/>
      <c r="U29" s="44"/>
      <c r="V29" s="85"/>
      <c r="W29" s="85"/>
      <c r="X29" s="85"/>
      <c r="Y29" s="85"/>
    </row>
    <row r="30" spans="1:26" x14ac:dyDescent="0.3">
      <c r="A30" s="99"/>
      <c r="B30" s="44"/>
      <c r="C30" s="44"/>
      <c r="D30" s="100"/>
      <c r="E30" s="101"/>
      <c r="F30" s="101"/>
      <c r="G30" s="103"/>
      <c r="H30" s="104"/>
      <c r="I30" s="85"/>
      <c r="J30" s="105"/>
      <c r="K30" s="85"/>
      <c r="L30" s="85"/>
      <c r="M30" s="85"/>
      <c r="N30" s="106"/>
      <c r="O30" s="106"/>
      <c r="P30" s="107"/>
      <c r="Q30" s="108"/>
      <c r="R30" s="44"/>
      <c r="S30" s="109"/>
      <c r="T30" s="85"/>
      <c r="U30" s="44"/>
      <c r="V30" s="85"/>
      <c r="W30" s="85"/>
      <c r="X30" s="85"/>
      <c r="Y30" s="85"/>
    </row>
    <row r="31" spans="1:26" x14ac:dyDescent="0.3">
      <c r="A31" s="99"/>
      <c r="B31" s="44"/>
      <c r="C31" s="44"/>
      <c r="D31" s="100"/>
      <c r="E31" s="101"/>
      <c r="F31" s="101"/>
      <c r="G31" s="103"/>
      <c r="H31" s="104"/>
      <c r="I31" s="85"/>
      <c r="J31" s="105"/>
      <c r="K31" s="85"/>
      <c r="L31" s="85"/>
      <c r="M31" s="85"/>
      <c r="N31" s="106"/>
      <c r="O31" s="106"/>
      <c r="P31" s="121"/>
      <c r="Q31" s="108"/>
      <c r="R31" s="44"/>
      <c r="S31" s="109"/>
      <c r="T31" s="85"/>
      <c r="U31" s="44"/>
      <c r="V31" s="85"/>
      <c r="W31" s="85"/>
      <c r="X31" s="85"/>
      <c r="Y31" s="85"/>
    </row>
    <row r="32" spans="1:26" x14ac:dyDescent="0.3">
      <c r="A32" s="99"/>
      <c r="B32" s="44"/>
      <c r="C32" s="44"/>
      <c r="D32" s="100"/>
      <c r="E32" s="101"/>
      <c r="F32" s="101"/>
      <c r="G32" s="103"/>
      <c r="H32" s="104"/>
      <c r="I32" s="85"/>
      <c r="J32" s="105"/>
      <c r="K32" s="85"/>
      <c r="L32" s="85"/>
      <c r="M32" s="85"/>
      <c r="N32" s="106"/>
      <c r="O32" s="106"/>
      <c r="P32" s="107"/>
      <c r="Q32" s="108"/>
      <c r="R32" s="44"/>
      <c r="S32" s="109"/>
      <c r="T32" s="85"/>
      <c r="U32" s="44"/>
      <c r="V32" s="85"/>
      <c r="W32" s="85"/>
      <c r="X32" s="85"/>
      <c r="Y32" s="85"/>
    </row>
    <row r="33" spans="1:25" x14ac:dyDescent="0.3">
      <c r="A33" s="99"/>
      <c r="B33" s="44"/>
      <c r="C33" s="44"/>
      <c r="D33" s="100"/>
      <c r="E33" s="101"/>
      <c r="F33" s="101"/>
      <c r="G33" s="103"/>
      <c r="H33" s="104"/>
      <c r="I33" s="85"/>
      <c r="J33" s="105"/>
      <c r="K33" s="85"/>
      <c r="L33" s="85"/>
      <c r="M33" s="85"/>
      <c r="N33" s="106"/>
      <c r="O33" s="106"/>
      <c r="P33" s="107"/>
      <c r="Q33" s="108"/>
      <c r="R33" s="44"/>
      <c r="S33" s="109"/>
      <c r="T33" s="85"/>
      <c r="U33" s="44"/>
      <c r="V33" s="85"/>
      <c r="W33" s="85"/>
      <c r="X33" s="85"/>
      <c r="Y33" s="85"/>
    </row>
    <row r="34" spans="1:25" x14ac:dyDescent="0.3">
      <c r="A34" s="99"/>
      <c r="B34" s="44"/>
      <c r="C34" s="44"/>
      <c r="D34" s="100"/>
      <c r="E34" s="101"/>
      <c r="F34" s="101"/>
      <c r="G34" s="103"/>
      <c r="H34" s="104"/>
      <c r="I34" s="85"/>
      <c r="J34" s="105"/>
      <c r="K34" s="85"/>
      <c r="L34" s="85"/>
      <c r="M34" s="85"/>
      <c r="N34" s="106"/>
      <c r="O34" s="106"/>
      <c r="P34" s="339"/>
      <c r="Q34" s="108"/>
      <c r="R34" s="44"/>
      <c r="S34" s="109"/>
      <c r="T34" s="85"/>
      <c r="U34" s="44"/>
      <c r="V34" s="85"/>
      <c r="W34" s="85"/>
      <c r="X34" s="85"/>
      <c r="Y34" s="85"/>
    </row>
    <row r="35" spans="1:25" x14ac:dyDescent="0.3">
      <c r="A35" s="99"/>
      <c r="B35" s="44"/>
      <c r="C35" s="44"/>
      <c r="D35" s="100"/>
      <c r="E35" s="101"/>
      <c r="F35" s="101"/>
      <c r="G35" s="103"/>
      <c r="H35" s="104"/>
      <c r="I35" s="85"/>
      <c r="J35" s="105"/>
      <c r="K35" s="85"/>
      <c r="L35" s="85"/>
      <c r="M35" s="85"/>
      <c r="N35" s="106"/>
      <c r="O35" s="106"/>
      <c r="P35" s="107"/>
      <c r="Q35" s="108"/>
      <c r="R35" s="44"/>
      <c r="S35" s="109"/>
      <c r="T35" s="85"/>
      <c r="U35" s="44"/>
      <c r="V35" s="85"/>
      <c r="W35" s="85"/>
      <c r="X35" s="85"/>
      <c r="Y35" s="85"/>
    </row>
    <row r="36" spans="1:25" x14ac:dyDescent="0.3">
      <c r="A36" s="99"/>
      <c r="B36" s="44"/>
      <c r="C36" s="44"/>
      <c r="D36" s="100"/>
      <c r="E36" s="101"/>
      <c r="F36" s="101"/>
      <c r="G36" s="103"/>
      <c r="H36" s="104"/>
      <c r="I36" s="85"/>
      <c r="J36" s="105"/>
      <c r="K36" s="85"/>
      <c r="L36" s="85"/>
      <c r="M36" s="85"/>
      <c r="N36" s="106"/>
      <c r="O36" s="106"/>
      <c r="P36" s="121"/>
      <c r="Q36" s="108"/>
      <c r="R36" s="44"/>
      <c r="S36" s="109"/>
      <c r="T36" s="85"/>
      <c r="U36" s="44"/>
      <c r="V36" s="85"/>
      <c r="W36" s="85"/>
      <c r="X36" s="85"/>
      <c r="Y36" s="85"/>
    </row>
    <row r="37" spans="1:25" x14ac:dyDescent="0.3">
      <c r="A37" s="99"/>
      <c r="B37" s="44"/>
      <c r="C37" s="44"/>
      <c r="D37" s="100"/>
      <c r="E37" s="101"/>
      <c r="F37" s="101"/>
      <c r="G37" s="103"/>
      <c r="H37" s="104"/>
      <c r="I37" s="85"/>
      <c r="J37" s="105"/>
      <c r="K37" s="85"/>
      <c r="L37" s="85"/>
      <c r="M37" s="85"/>
      <c r="N37" s="106"/>
      <c r="O37" s="106"/>
      <c r="P37" s="107"/>
      <c r="Q37" s="108"/>
      <c r="R37" s="44"/>
      <c r="S37" s="109"/>
      <c r="T37" s="85"/>
      <c r="U37" s="44"/>
      <c r="V37" s="85"/>
      <c r="W37" s="85"/>
      <c r="X37" s="85"/>
      <c r="Y37" s="85"/>
    </row>
    <row r="38" spans="1:25" x14ac:dyDescent="0.3">
      <c r="A38" s="99"/>
      <c r="B38" s="44"/>
      <c r="C38" s="44"/>
      <c r="D38" s="100"/>
      <c r="E38" s="101"/>
      <c r="F38" s="101"/>
      <c r="G38" s="103"/>
      <c r="H38" s="104"/>
      <c r="I38" s="85"/>
      <c r="J38" s="105"/>
      <c r="K38" s="85"/>
      <c r="L38" s="85"/>
      <c r="M38" s="85"/>
      <c r="N38" s="106"/>
      <c r="O38" s="106"/>
      <c r="P38" s="121"/>
      <c r="Q38" s="108"/>
      <c r="R38" s="227"/>
      <c r="S38" s="109"/>
      <c r="T38" s="85"/>
      <c r="U38" s="44"/>
      <c r="V38" s="85"/>
      <c r="W38" s="85"/>
      <c r="X38" s="85"/>
      <c r="Y38" s="85"/>
    </row>
    <row r="39" spans="1:25" x14ac:dyDescent="0.3">
      <c r="A39" s="99"/>
      <c r="B39" s="44"/>
      <c r="C39" s="44"/>
      <c r="D39" s="100"/>
      <c r="E39" s="101"/>
      <c r="F39" s="101"/>
      <c r="G39" s="103"/>
      <c r="H39" s="104"/>
      <c r="I39" s="85"/>
      <c r="J39" s="105"/>
      <c r="K39" s="85"/>
      <c r="L39" s="85"/>
      <c r="M39" s="85"/>
      <c r="N39" s="106"/>
      <c r="O39" s="106"/>
      <c r="P39" s="121"/>
      <c r="Q39" s="108"/>
      <c r="R39" s="44"/>
      <c r="S39" s="109"/>
      <c r="T39" s="85"/>
      <c r="U39" s="44"/>
      <c r="V39" s="85"/>
      <c r="W39" s="85"/>
      <c r="X39" s="85"/>
      <c r="Y39" s="85"/>
    </row>
    <row r="40" spans="1:25" x14ac:dyDescent="0.3">
      <c r="A40" s="99"/>
      <c r="B40" s="44"/>
      <c r="C40" s="44"/>
      <c r="D40" s="44"/>
      <c r="E40" s="84"/>
      <c r="F40" s="115"/>
      <c r="G40" s="116"/>
      <c r="H40" s="85"/>
      <c r="I40" s="85"/>
      <c r="J40" s="105"/>
      <c r="K40" s="85"/>
      <c r="L40" s="85"/>
      <c r="M40" s="85"/>
      <c r="N40" s="85"/>
      <c r="O40" s="85"/>
      <c r="P40" s="117"/>
      <c r="Q40" s="108"/>
      <c r="R40" s="118"/>
      <c r="S40" s="109"/>
      <c r="T40" s="85"/>
      <c r="U40" s="44"/>
      <c r="V40" s="85"/>
      <c r="W40" s="85"/>
      <c r="X40" s="85"/>
      <c r="Y40" s="85"/>
    </row>
    <row r="41" spans="1:25" x14ac:dyDescent="0.3">
      <c r="A41" s="99"/>
      <c r="B41" s="44"/>
      <c r="C41" s="44"/>
      <c r="D41" s="100"/>
      <c r="E41" s="101"/>
      <c r="F41" s="101"/>
      <c r="G41" s="116"/>
      <c r="H41" s="104"/>
      <c r="I41" s="85"/>
      <c r="J41" s="105"/>
      <c r="K41" s="85"/>
      <c r="L41" s="85"/>
      <c r="M41" s="85"/>
      <c r="N41" s="106"/>
      <c r="O41" s="106"/>
      <c r="P41" s="341"/>
      <c r="Q41" s="108"/>
      <c r="R41" s="44"/>
      <c r="S41" s="109"/>
      <c r="T41" s="85"/>
      <c r="U41" s="44"/>
      <c r="V41" s="85"/>
      <c r="W41" s="85"/>
      <c r="X41" s="85"/>
      <c r="Y41" s="85"/>
    </row>
    <row r="42" spans="1:25" x14ac:dyDescent="0.3">
      <c r="A42" s="99"/>
      <c r="B42" s="44"/>
      <c r="C42" s="44"/>
      <c r="D42" s="100"/>
      <c r="E42" s="101"/>
      <c r="F42" s="101"/>
      <c r="G42" s="116"/>
      <c r="H42" s="104"/>
      <c r="I42" s="85"/>
      <c r="J42" s="105"/>
      <c r="K42" s="85"/>
      <c r="L42" s="85"/>
      <c r="M42" s="85"/>
      <c r="N42" s="106"/>
      <c r="O42" s="106"/>
      <c r="P42" s="117"/>
      <c r="Q42" s="108"/>
      <c r="R42" s="44"/>
      <c r="S42" s="109"/>
      <c r="T42" s="85"/>
      <c r="U42" s="44"/>
      <c r="V42" s="85"/>
      <c r="W42" s="85"/>
      <c r="X42" s="85"/>
      <c r="Y42" s="85"/>
    </row>
    <row r="43" spans="1:25" x14ac:dyDescent="0.3">
      <c r="A43" s="99"/>
      <c r="B43" s="44"/>
      <c r="C43" s="44"/>
      <c r="D43" s="100"/>
      <c r="E43" s="101"/>
      <c r="F43" s="101"/>
      <c r="G43" s="103"/>
      <c r="H43" s="104"/>
      <c r="I43" s="85"/>
      <c r="J43" s="105"/>
      <c r="K43" s="85"/>
      <c r="L43" s="85"/>
      <c r="M43" s="85"/>
      <c r="N43" s="106"/>
      <c r="O43" s="106"/>
      <c r="P43" s="121"/>
      <c r="Q43" s="108"/>
      <c r="R43" s="44"/>
      <c r="S43" s="109"/>
      <c r="T43" s="85"/>
      <c r="U43" s="44"/>
      <c r="V43" s="85"/>
      <c r="W43" s="85"/>
      <c r="X43" s="85"/>
      <c r="Y43" s="85"/>
    </row>
    <row r="44" spans="1:25" x14ac:dyDescent="0.3">
      <c r="A44" s="99"/>
      <c r="B44" s="44"/>
      <c r="C44" s="44"/>
      <c r="D44" s="100"/>
      <c r="E44" s="101"/>
      <c r="F44" s="101"/>
      <c r="G44" s="103"/>
      <c r="H44" s="104"/>
      <c r="I44" s="85"/>
      <c r="J44" s="105"/>
      <c r="K44" s="85"/>
      <c r="L44" s="85"/>
      <c r="M44" s="85"/>
      <c r="N44" s="106"/>
      <c r="O44" s="106"/>
      <c r="P44" s="107"/>
      <c r="Q44" s="108"/>
      <c r="R44" s="44"/>
      <c r="S44" s="109"/>
      <c r="T44" s="85"/>
      <c r="U44" s="44"/>
      <c r="V44" s="85"/>
      <c r="W44" s="85"/>
      <c r="X44" s="85"/>
      <c r="Y44" s="85"/>
    </row>
    <row r="45" spans="1:25" x14ac:dyDescent="0.3">
      <c r="A45" s="99"/>
      <c r="B45" s="44"/>
      <c r="C45" s="44"/>
      <c r="D45" s="100"/>
      <c r="E45" s="101"/>
      <c r="F45" s="101"/>
      <c r="G45" s="103"/>
      <c r="H45" s="104"/>
      <c r="I45" s="85"/>
      <c r="J45" s="105"/>
      <c r="K45" s="85"/>
      <c r="L45" s="85"/>
      <c r="M45" s="85"/>
      <c r="N45" s="106"/>
      <c r="O45" s="106"/>
      <c r="P45" s="117"/>
      <c r="Q45" s="108"/>
      <c r="R45" s="44"/>
      <c r="S45" s="109"/>
      <c r="T45" s="85"/>
      <c r="U45" s="44"/>
      <c r="V45" s="85"/>
      <c r="W45" s="85"/>
      <c r="X45" s="85"/>
      <c r="Y45" s="85"/>
    </row>
    <row r="46" spans="1:25" x14ac:dyDescent="0.3">
      <c r="A46" s="99"/>
      <c r="B46" s="44"/>
      <c r="C46" s="44"/>
      <c r="D46" s="100"/>
      <c r="E46" s="101"/>
      <c r="F46" s="101"/>
      <c r="G46" s="103"/>
      <c r="H46" s="104"/>
      <c r="I46" s="85"/>
      <c r="J46" s="105"/>
      <c r="K46" s="85"/>
      <c r="L46" s="85"/>
      <c r="M46" s="85"/>
      <c r="N46" s="106"/>
      <c r="O46" s="106"/>
      <c r="P46" s="107"/>
      <c r="Q46" s="108"/>
      <c r="R46" s="44"/>
      <c r="S46" s="109"/>
      <c r="T46" s="85"/>
      <c r="U46" s="44"/>
      <c r="V46" s="85"/>
      <c r="W46" s="85"/>
      <c r="X46" s="85"/>
      <c r="Y46" s="85"/>
    </row>
    <row r="47" spans="1:25" x14ac:dyDescent="0.3">
      <c r="A47" s="99"/>
      <c r="B47" s="44"/>
      <c r="C47" s="44"/>
      <c r="D47" s="100"/>
      <c r="E47" s="101"/>
      <c r="F47" s="101"/>
      <c r="G47" s="103"/>
      <c r="H47" s="104"/>
      <c r="I47" s="85"/>
      <c r="J47" s="105"/>
      <c r="K47" s="85"/>
      <c r="L47" s="85"/>
      <c r="M47" s="85"/>
      <c r="N47" s="106"/>
      <c r="O47" s="106"/>
      <c r="P47" s="341"/>
      <c r="Q47" s="108"/>
      <c r="R47" s="44"/>
      <c r="S47" s="109"/>
      <c r="T47" s="85"/>
      <c r="U47" s="44"/>
      <c r="V47" s="85"/>
      <c r="W47" s="85"/>
      <c r="X47" s="85"/>
      <c r="Y47" s="85"/>
    </row>
    <row r="48" spans="1:25" x14ac:dyDescent="0.3">
      <c r="A48" s="99"/>
      <c r="B48" s="44"/>
      <c r="C48" s="44"/>
      <c r="D48" s="100"/>
      <c r="E48" s="101"/>
      <c r="F48" s="101"/>
      <c r="G48" s="103"/>
      <c r="H48" s="104"/>
      <c r="I48" s="85"/>
      <c r="J48" s="105"/>
      <c r="K48" s="85"/>
      <c r="L48" s="85"/>
      <c r="M48" s="85"/>
      <c r="N48" s="106"/>
      <c r="O48" s="106"/>
      <c r="P48" s="117"/>
      <c r="Q48" s="108"/>
      <c r="R48" s="44"/>
      <c r="S48" s="109"/>
      <c r="T48" s="85"/>
      <c r="U48" s="44"/>
      <c r="V48" s="85"/>
      <c r="W48" s="85"/>
      <c r="X48" s="85"/>
      <c r="Y48" s="85"/>
    </row>
    <row r="49" spans="1:25" x14ac:dyDescent="0.3">
      <c r="A49" s="99"/>
      <c r="B49" s="44"/>
      <c r="C49" s="44"/>
      <c r="D49" s="100"/>
      <c r="E49" s="101"/>
      <c r="F49" s="101"/>
      <c r="G49" s="103"/>
      <c r="H49" s="104"/>
      <c r="I49" s="85"/>
      <c r="J49" s="105"/>
      <c r="K49" s="85"/>
      <c r="L49" s="85"/>
      <c r="M49" s="85"/>
      <c r="N49" s="106"/>
      <c r="O49" s="106"/>
      <c r="P49" s="107"/>
      <c r="Q49" s="108"/>
      <c r="R49" s="44"/>
      <c r="S49" s="109"/>
      <c r="T49" s="85"/>
      <c r="U49" s="44"/>
      <c r="V49" s="85"/>
      <c r="W49" s="85"/>
      <c r="X49" s="85"/>
      <c r="Y49" s="85"/>
    </row>
    <row r="50" spans="1:25" x14ac:dyDescent="0.3">
      <c r="A50" s="99"/>
      <c r="B50" s="44"/>
      <c r="C50" s="44"/>
      <c r="D50" s="100"/>
      <c r="E50" s="101"/>
      <c r="F50" s="101"/>
      <c r="G50" s="103"/>
      <c r="H50" s="104"/>
      <c r="I50" s="85"/>
      <c r="J50" s="105"/>
      <c r="K50" s="85"/>
      <c r="L50" s="85"/>
      <c r="M50" s="85"/>
      <c r="N50" s="106"/>
      <c r="O50" s="106"/>
      <c r="P50" s="107"/>
      <c r="Q50" s="108"/>
      <c r="R50" s="44"/>
      <c r="S50" s="109"/>
      <c r="T50" s="85"/>
      <c r="U50" s="44"/>
      <c r="V50" s="85"/>
      <c r="W50" s="85"/>
      <c r="X50" s="85"/>
      <c r="Y50" s="85"/>
    </row>
    <row r="51" spans="1:25" ht="18" customHeight="1" x14ac:dyDescent="0.3">
      <c r="A51" s="99"/>
      <c r="B51" s="44"/>
      <c r="C51" s="44"/>
      <c r="D51" s="100"/>
      <c r="E51" s="101"/>
      <c r="F51" s="101"/>
      <c r="G51" s="103"/>
      <c r="H51" s="104"/>
      <c r="I51" s="85"/>
      <c r="J51" s="105"/>
      <c r="K51" s="85"/>
      <c r="L51" s="85"/>
      <c r="M51" s="85"/>
      <c r="N51" s="106"/>
      <c r="O51" s="106"/>
      <c r="P51" s="107"/>
      <c r="Q51" s="108"/>
      <c r="R51" s="44"/>
      <c r="S51" s="109"/>
      <c r="T51" s="85"/>
      <c r="U51" s="44"/>
      <c r="V51" s="85"/>
      <c r="W51" s="85"/>
      <c r="X51" s="85"/>
      <c r="Y51" s="85"/>
    </row>
    <row r="52" spans="1:25" x14ac:dyDescent="0.3">
      <c r="A52" s="99"/>
      <c r="B52" s="44"/>
      <c r="C52" s="44"/>
      <c r="D52" s="100"/>
      <c r="E52" s="101"/>
      <c r="F52" s="101"/>
      <c r="G52" s="103"/>
      <c r="H52" s="104"/>
      <c r="I52" s="85"/>
      <c r="J52" s="105"/>
      <c r="K52" s="85"/>
      <c r="L52" s="85"/>
      <c r="M52" s="85"/>
      <c r="N52" s="106"/>
      <c r="O52" s="106"/>
      <c r="P52" s="117"/>
      <c r="Q52" s="108"/>
      <c r="R52" s="44"/>
      <c r="S52" s="109"/>
      <c r="T52" s="85"/>
      <c r="U52" s="44"/>
      <c r="V52" s="85"/>
      <c r="W52" s="85"/>
      <c r="X52" s="85"/>
      <c r="Y52" s="85"/>
    </row>
    <row r="53" spans="1:25" x14ac:dyDescent="0.3">
      <c r="A53" s="99"/>
      <c r="B53" s="44"/>
      <c r="C53" s="44"/>
      <c r="D53" s="100"/>
      <c r="E53" s="101"/>
      <c r="F53" s="101"/>
      <c r="G53" s="103"/>
      <c r="H53" s="104"/>
      <c r="I53" s="85"/>
      <c r="J53" s="105"/>
      <c r="K53" s="85"/>
      <c r="L53" s="85"/>
      <c r="M53" s="85"/>
      <c r="N53" s="106"/>
      <c r="O53" s="106"/>
      <c r="P53" s="121"/>
      <c r="Q53" s="108"/>
      <c r="R53" s="44"/>
      <c r="S53" s="109"/>
      <c r="T53" s="85"/>
      <c r="U53" s="44"/>
      <c r="V53" s="85"/>
      <c r="W53" s="85"/>
      <c r="X53" s="85"/>
      <c r="Y53" s="85"/>
    </row>
    <row r="54" spans="1:25" x14ac:dyDescent="0.3">
      <c r="A54" s="99"/>
      <c r="B54" s="44"/>
      <c r="C54" s="44"/>
      <c r="D54" s="100"/>
      <c r="E54" s="101"/>
      <c r="F54" s="101"/>
      <c r="G54" s="103"/>
      <c r="H54" s="104"/>
      <c r="I54" s="85"/>
      <c r="J54" s="105"/>
      <c r="K54" s="85"/>
      <c r="L54" s="85"/>
      <c r="M54" s="85"/>
      <c r="N54" s="106"/>
      <c r="O54" s="106"/>
      <c r="P54" s="107"/>
      <c r="Q54" s="108"/>
      <c r="R54" s="44"/>
      <c r="S54" s="109"/>
      <c r="T54" s="85"/>
      <c r="U54" s="44"/>
      <c r="V54" s="85"/>
      <c r="W54" s="85"/>
      <c r="X54" s="85"/>
      <c r="Y54" s="85"/>
    </row>
    <row r="55" spans="1:25" x14ac:dyDescent="0.3">
      <c r="A55" s="99"/>
      <c r="B55" s="44"/>
      <c r="C55" s="44"/>
      <c r="D55" s="44"/>
      <c r="E55" s="84"/>
      <c r="F55" s="84"/>
      <c r="G55" s="103"/>
      <c r="H55" s="85"/>
      <c r="I55" s="85"/>
      <c r="J55" s="85"/>
      <c r="K55" s="85"/>
      <c r="L55" s="85"/>
      <c r="M55" s="85"/>
      <c r="N55" s="106"/>
      <c r="O55" s="106"/>
      <c r="P55" s="341"/>
      <c r="Q55" s="108"/>
      <c r="R55" s="128"/>
      <c r="S55" s="109"/>
      <c r="T55" s="85"/>
      <c r="U55" s="44"/>
      <c r="V55" s="85"/>
      <c r="W55" s="85"/>
      <c r="X55" s="85"/>
      <c r="Y55" s="85"/>
    </row>
    <row r="56" spans="1:25" ht="18" customHeight="1" x14ac:dyDescent="0.3">
      <c r="A56" s="99"/>
      <c r="B56" s="44"/>
      <c r="C56" s="44"/>
      <c r="D56" s="44"/>
      <c r="E56" s="84"/>
      <c r="F56" s="84"/>
      <c r="G56" s="103"/>
      <c r="H56" s="85"/>
      <c r="I56" s="85"/>
      <c r="J56" s="85"/>
      <c r="K56" s="85"/>
      <c r="L56" s="85"/>
      <c r="M56" s="85"/>
      <c r="N56" s="106"/>
      <c r="O56" s="106"/>
      <c r="P56" s="117"/>
      <c r="Q56" s="108"/>
      <c r="R56" s="128"/>
      <c r="S56" s="109"/>
      <c r="T56" s="85"/>
      <c r="U56" s="44"/>
      <c r="V56" s="85"/>
      <c r="W56" s="85"/>
      <c r="X56" s="85"/>
      <c r="Y56" s="85"/>
    </row>
    <row r="57" spans="1:25" x14ac:dyDescent="0.3">
      <c r="A57" s="99"/>
      <c r="B57" s="44"/>
      <c r="C57" s="44"/>
      <c r="D57" s="44"/>
      <c r="E57" s="84"/>
      <c r="F57" s="115"/>
      <c r="G57" s="116"/>
      <c r="H57" s="85"/>
      <c r="I57" s="85"/>
      <c r="J57" s="105"/>
      <c r="K57" s="85"/>
      <c r="L57" s="85"/>
      <c r="M57" s="85"/>
      <c r="N57" s="85"/>
      <c r="O57" s="85"/>
      <c r="P57" s="341"/>
      <c r="Q57" s="108"/>
      <c r="R57" s="118"/>
      <c r="S57" s="109"/>
      <c r="T57" s="85"/>
      <c r="U57" s="44"/>
      <c r="V57" s="85"/>
      <c r="W57" s="85"/>
      <c r="X57" s="85"/>
      <c r="Y57" s="85"/>
    </row>
    <row r="58" spans="1:25" x14ac:dyDescent="0.3">
      <c r="A58" s="99"/>
      <c r="B58" s="44"/>
      <c r="C58" s="44"/>
      <c r="D58" s="100"/>
      <c r="E58" s="101"/>
      <c r="F58" s="101"/>
      <c r="G58" s="103"/>
      <c r="H58" s="104"/>
      <c r="I58" s="85"/>
      <c r="J58" s="105"/>
      <c r="K58" s="85"/>
      <c r="L58" s="85"/>
      <c r="M58" s="85"/>
      <c r="N58" s="106"/>
      <c r="O58" s="106"/>
      <c r="P58" s="117"/>
      <c r="Q58" s="108"/>
      <c r="R58" s="44"/>
      <c r="S58" s="109"/>
      <c r="T58" s="85"/>
      <c r="U58" s="44"/>
      <c r="V58" s="85"/>
      <c r="W58" s="85"/>
      <c r="X58" s="85"/>
      <c r="Y58" s="85"/>
    </row>
    <row r="59" spans="1:25" x14ac:dyDescent="0.3">
      <c r="A59" s="99"/>
      <c r="B59" s="44"/>
      <c r="C59" s="44"/>
      <c r="D59" s="100"/>
      <c r="E59" s="101"/>
      <c r="F59" s="101"/>
      <c r="G59" s="103"/>
      <c r="H59" s="104"/>
      <c r="I59" s="85"/>
      <c r="J59" s="105"/>
      <c r="K59" s="85"/>
      <c r="L59" s="85"/>
      <c r="M59" s="85"/>
      <c r="N59" s="106"/>
      <c r="O59" s="106"/>
      <c r="P59" s="107"/>
      <c r="Q59" s="108"/>
      <c r="R59" s="44"/>
      <c r="S59" s="109"/>
      <c r="T59" s="85"/>
      <c r="U59" s="44"/>
      <c r="V59" s="85"/>
      <c r="W59" s="85"/>
      <c r="X59" s="85"/>
      <c r="Y59" s="85"/>
    </row>
    <row r="60" spans="1:25" x14ac:dyDescent="0.3">
      <c r="A60" s="99"/>
      <c r="B60" s="44"/>
      <c r="C60" s="44"/>
      <c r="D60" s="100"/>
      <c r="E60" s="101"/>
      <c r="F60" s="101"/>
      <c r="G60" s="103"/>
      <c r="H60" s="104"/>
      <c r="I60" s="85"/>
      <c r="J60" s="105"/>
      <c r="K60" s="85"/>
      <c r="L60" s="85"/>
      <c r="M60" s="85"/>
      <c r="N60" s="106"/>
      <c r="O60" s="106"/>
      <c r="P60" s="107"/>
      <c r="Q60" s="108"/>
      <c r="R60" s="44"/>
      <c r="S60" s="109"/>
      <c r="T60" s="85"/>
      <c r="U60" s="44"/>
      <c r="V60" s="85"/>
      <c r="W60" s="85"/>
      <c r="X60" s="85"/>
      <c r="Y60" s="85"/>
    </row>
    <row r="61" spans="1:25" x14ac:dyDescent="0.3">
      <c r="A61" s="99"/>
      <c r="B61" s="44"/>
      <c r="C61" s="44"/>
      <c r="D61" s="100"/>
      <c r="E61" s="101"/>
      <c r="F61" s="101"/>
      <c r="G61" s="103"/>
      <c r="H61" s="104"/>
      <c r="I61" s="85"/>
      <c r="J61" s="105"/>
      <c r="K61" s="85"/>
      <c r="L61" s="85"/>
      <c r="M61" s="85"/>
      <c r="N61" s="106"/>
      <c r="O61" s="106"/>
      <c r="P61" s="107"/>
      <c r="Q61" s="108"/>
      <c r="R61" s="44"/>
      <c r="S61" s="109"/>
      <c r="T61" s="85"/>
      <c r="U61" s="44"/>
      <c r="V61" s="85"/>
      <c r="W61" s="85"/>
      <c r="X61" s="85"/>
      <c r="Y61" s="85"/>
    </row>
    <row r="62" spans="1:25" x14ac:dyDescent="0.3">
      <c r="A62" s="99"/>
      <c r="B62" s="44"/>
      <c r="C62" s="44"/>
      <c r="D62" s="100"/>
      <c r="E62" s="101"/>
      <c r="F62" s="101"/>
      <c r="G62" s="103"/>
      <c r="H62" s="104"/>
      <c r="I62" s="85"/>
      <c r="J62" s="105"/>
      <c r="K62" s="85"/>
      <c r="L62" s="85"/>
      <c r="M62" s="85"/>
      <c r="N62" s="106"/>
      <c r="O62" s="106"/>
      <c r="P62" s="117"/>
      <c r="Q62" s="108"/>
      <c r="R62" s="44"/>
      <c r="S62" s="109"/>
      <c r="T62" s="85"/>
      <c r="U62" s="44"/>
      <c r="V62" s="85"/>
      <c r="W62" s="85"/>
      <c r="X62" s="85"/>
      <c r="Y62" s="85"/>
    </row>
    <row r="63" spans="1:25" x14ac:dyDescent="0.3">
      <c r="A63" s="99"/>
      <c r="B63" s="44"/>
      <c r="C63" s="44"/>
      <c r="D63" s="100"/>
      <c r="E63" s="101"/>
      <c r="F63" s="101"/>
      <c r="G63" s="103"/>
      <c r="H63" s="104"/>
      <c r="I63" s="85"/>
      <c r="J63" s="105"/>
      <c r="K63" s="85"/>
      <c r="L63" s="85"/>
      <c r="M63" s="85"/>
      <c r="N63" s="106"/>
      <c r="O63" s="106"/>
      <c r="P63" s="339"/>
      <c r="Q63" s="108"/>
      <c r="R63" s="44"/>
      <c r="S63" s="109"/>
      <c r="T63" s="85"/>
      <c r="U63" s="44"/>
      <c r="V63" s="85"/>
      <c r="W63" s="85"/>
      <c r="X63" s="85"/>
      <c r="Y63" s="85"/>
    </row>
    <row r="64" spans="1:25" x14ac:dyDescent="0.3">
      <c r="A64" s="99"/>
      <c r="B64" s="44"/>
      <c r="C64" s="44"/>
      <c r="D64" s="100"/>
      <c r="E64" s="101"/>
      <c r="F64" s="101"/>
      <c r="G64" s="103"/>
      <c r="H64" s="104"/>
      <c r="I64" s="85"/>
      <c r="J64" s="105"/>
      <c r="K64" s="85"/>
      <c r="L64" s="85"/>
      <c r="M64" s="85"/>
      <c r="N64" s="106"/>
      <c r="O64" s="106"/>
      <c r="P64" s="334"/>
      <c r="Q64" s="108"/>
      <c r="R64" s="44"/>
      <c r="S64" s="109"/>
      <c r="T64" s="85"/>
      <c r="U64" s="44"/>
      <c r="V64" s="85"/>
      <c r="W64" s="85"/>
      <c r="X64" s="85"/>
      <c r="Y64" s="85"/>
    </row>
    <row r="65" spans="1:25" x14ac:dyDescent="0.3">
      <c r="A65" s="99"/>
      <c r="B65" s="44"/>
      <c r="C65" s="44"/>
      <c r="D65" s="100"/>
      <c r="E65" s="101"/>
      <c r="F65" s="101"/>
      <c r="G65" s="103"/>
      <c r="H65" s="104"/>
      <c r="I65" s="85"/>
      <c r="J65" s="105"/>
      <c r="K65" s="85"/>
      <c r="L65" s="85"/>
      <c r="M65" s="85"/>
      <c r="N65" s="106"/>
      <c r="O65" s="106"/>
      <c r="P65" s="107"/>
      <c r="Q65" s="108"/>
      <c r="R65" s="44"/>
      <c r="S65" s="109"/>
      <c r="T65" s="85"/>
      <c r="U65" s="44"/>
      <c r="V65" s="85"/>
      <c r="W65" s="85"/>
      <c r="X65" s="85"/>
      <c r="Y65" s="85"/>
    </row>
    <row r="66" spans="1:25" x14ac:dyDescent="0.3">
      <c r="A66" s="99"/>
      <c r="B66" s="44"/>
      <c r="C66" s="44"/>
      <c r="D66" s="100"/>
      <c r="E66" s="101"/>
      <c r="F66" s="101"/>
      <c r="G66" s="103"/>
      <c r="H66" s="104"/>
      <c r="I66" s="85"/>
      <c r="J66" s="105"/>
      <c r="K66" s="85"/>
      <c r="L66" s="85"/>
      <c r="M66" s="85"/>
      <c r="N66" s="106"/>
      <c r="O66" s="106"/>
      <c r="P66" s="117"/>
      <c r="Q66" s="108"/>
      <c r="R66" s="44"/>
      <c r="S66" s="109"/>
      <c r="T66" s="85"/>
      <c r="U66" s="44"/>
      <c r="V66" s="85"/>
      <c r="W66" s="85"/>
      <c r="X66" s="85"/>
      <c r="Y66" s="85"/>
    </row>
    <row r="67" spans="1:25" x14ac:dyDescent="0.3">
      <c r="A67" s="99"/>
      <c r="B67" s="44"/>
      <c r="C67" s="44"/>
      <c r="D67" s="100"/>
      <c r="E67" s="101"/>
      <c r="F67" s="101"/>
      <c r="G67" s="103"/>
      <c r="H67" s="104"/>
      <c r="I67" s="85"/>
      <c r="J67" s="105"/>
      <c r="K67" s="85"/>
      <c r="L67" s="85"/>
      <c r="M67" s="85"/>
      <c r="N67" s="106"/>
      <c r="O67" s="106"/>
      <c r="P67" s="117"/>
      <c r="Q67" s="108"/>
      <c r="R67" s="44"/>
      <c r="S67" s="109"/>
      <c r="T67" s="85"/>
      <c r="U67" s="44"/>
      <c r="V67" s="85"/>
      <c r="W67" s="85"/>
      <c r="X67" s="85"/>
      <c r="Y67" s="85"/>
    </row>
    <row r="68" spans="1:25" x14ac:dyDescent="0.3">
      <c r="A68" s="99"/>
      <c r="B68" s="44"/>
      <c r="C68" s="44"/>
      <c r="D68" s="100"/>
      <c r="E68" s="101"/>
      <c r="F68" s="101"/>
      <c r="G68" s="103"/>
      <c r="H68" s="104"/>
      <c r="I68" s="85"/>
      <c r="J68" s="105"/>
      <c r="K68" s="85"/>
      <c r="L68" s="85"/>
      <c r="M68" s="85"/>
      <c r="N68" s="106"/>
      <c r="O68" s="106"/>
      <c r="P68" s="107"/>
      <c r="Q68" s="108"/>
      <c r="R68" s="44"/>
      <c r="S68" s="109"/>
      <c r="T68" s="85"/>
      <c r="U68" s="44"/>
      <c r="V68" s="85"/>
      <c r="W68" s="85"/>
      <c r="X68" s="85"/>
      <c r="Y68" s="85"/>
    </row>
    <row r="69" spans="1:25" x14ac:dyDescent="0.3">
      <c r="A69" s="99"/>
      <c r="B69" s="44"/>
      <c r="C69" s="44"/>
      <c r="D69" s="100"/>
      <c r="E69" s="101"/>
      <c r="F69" s="101"/>
      <c r="G69" s="103"/>
      <c r="H69" s="104"/>
      <c r="I69" s="85"/>
      <c r="J69" s="105"/>
      <c r="K69" s="85"/>
      <c r="L69" s="85"/>
      <c r="M69" s="85"/>
      <c r="N69" s="106"/>
      <c r="O69" s="106"/>
      <c r="P69" s="107"/>
      <c r="Q69" s="108"/>
      <c r="R69" s="44"/>
      <c r="S69" s="109"/>
      <c r="T69" s="85"/>
      <c r="U69" s="44"/>
      <c r="V69" s="85"/>
      <c r="W69" s="85"/>
      <c r="X69" s="85"/>
      <c r="Y69" s="85"/>
    </row>
    <row r="70" spans="1:25" x14ac:dyDescent="0.3">
      <c r="A70" s="99"/>
      <c r="B70" s="44"/>
      <c r="C70" s="44"/>
      <c r="D70" s="100"/>
      <c r="E70" s="101"/>
      <c r="F70" s="101"/>
      <c r="G70" s="103"/>
      <c r="H70" s="104"/>
      <c r="I70" s="85"/>
      <c r="J70" s="105"/>
      <c r="K70" s="85"/>
      <c r="L70" s="85"/>
      <c r="M70" s="85"/>
      <c r="N70" s="106"/>
      <c r="O70" s="106"/>
      <c r="P70" s="107"/>
      <c r="Q70" s="108"/>
      <c r="R70" s="44"/>
      <c r="S70" s="109"/>
      <c r="T70" s="85"/>
      <c r="U70" s="44"/>
      <c r="V70" s="85"/>
      <c r="W70" s="85"/>
      <c r="X70" s="85"/>
      <c r="Y70" s="85"/>
    </row>
    <row r="71" spans="1:25" x14ac:dyDescent="0.3">
      <c r="A71" s="99"/>
      <c r="B71" s="44"/>
      <c r="C71" s="44"/>
      <c r="D71" s="100"/>
      <c r="E71" s="101"/>
      <c r="F71" s="101"/>
      <c r="G71" s="103"/>
      <c r="H71" s="104"/>
      <c r="I71" s="85"/>
      <c r="J71" s="105"/>
      <c r="K71" s="85"/>
      <c r="L71" s="85"/>
      <c r="M71" s="85"/>
      <c r="N71" s="106"/>
      <c r="O71" s="106"/>
      <c r="P71" s="117"/>
      <c r="Q71" s="108"/>
      <c r="R71" s="44"/>
      <c r="S71" s="109"/>
      <c r="T71" s="85"/>
      <c r="U71" s="44"/>
      <c r="V71" s="85"/>
      <c r="W71" s="85"/>
      <c r="X71" s="85"/>
      <c r="Y71" s="85"/>
    </row>
    <row r="72" spans="1:25" x14ac:dyDescent="0.3">
      <c r="A72" s="99"/>
      <c r="B72" s="44"/>
      <c r="C72" s="44"/>
      <c r="D72" s="100"/>
      <c r="E72" s="101"/>
      <c r="F72" s="101"/>
      <c r="G72" s="103"/>
      <c r="H72" s="104"/>
      <c r="I72" s="85"/>
      <c r="J72" s="105"/>
      <c r="K72" s="85"/>
      <c r="L72" s="85"/>
      <c r="M72" s="85"/>
      <c r="N72" s="106"/>
      <c r="O72" s="106"/>
      <c r="P72" s="107"/>
      <c r="Q72" s="108"/>
      <c r="R72" s="44"/>
      <c r="S72" s="109"/>
      <c r="T72" s="85"/>
      <c r="U72" s="44"/>
      <c r="V72" s="85"/>
      <c r="W72" s="85"/>
      <c r="X72" s="85"/>
      <c r="Y72" s="85"/>
    </row>
    <row r="73" spans="1:25" ht="16.5" customHeight="1" x14ac:dyDescent="0.3">
      <c r="A73" s="99"/>
      <c r="B73" s="44"/>
      <c r="C73" s="44"/>
      <c r="D73" s="100"/>
      <c r="E73" s="101"/>
      <c r="F73" s="101"/>
      <c r="G73" s="103"/>
      <c r="H73" s="104"/>
      <c r="I73" s="85"/>
      <c r="J73" s="105"/>
      <c r="K73" s="85"/>
      <c r="L73" s="85"/>
      <c r="M73" s="85"/>
      <c r="N73" s="106"/>
      <c r="O73" s="106"/>
      <c r="P73" s="107"/>
      <c r="Q73" s="108"/>
      <c r="R73" s="44"/>
      <c r="S73" s="109"/>
      <c r="T73" s="85"/>
      <c r="U73" s="44"/>
      <c r="V73" s="85"/>
      <c r="W73" s="85"/>
      <c r="X73" s="85"/>
      <c r="Y73" s="85"/>
    </row>
    <row r="74" spans="1:25" x14ac:dyDescent="0.3">
      <c r="A74" s="99"/>
      <c r="B74" s="44"/>
      <c r="C74" s="44"/>
      <c r="D74" s="100"/>
      <c r="E74" s="101"/>
      <c r="F74" s="101"/>
      <c r="G74" s="103"/>
      <c r="H74" s="104"/>
      <c r="I74" s="105"/>
      <c r="K74" s="85"/>
      <c r="L74" s="85"/>
      <c r="M74" s="85"/>
      <c r="N74" s="106"/>
      <c r="O74" s="106"/>
      <c r="P74" s="338"/>
      <c r="Q74" s="108"/>
      <c r="R74" s="44"/>
      <c r="S74" s="109"/>
      <c r="T74" s="85"/>
      <c r="U74" s="44"/>
      <c r="V74" s="85"/>
      <c r="W74" s="85"/>
      <c r="X74" s="85"/>
      <c r="Y74" s="85"/>
    </row>
    <row r="75" spans="1:25" x14ac:dyDescent="0.3">
      <c r="A75" s="99"/>
      <c r="B75" s="44"/>
      <c r="C75" s="44"/>
      <c r="D75" s="100"/>
      <c r="E75" s="101"/>
      <c r="F75" s="101"/>
      <c r="G75" s="103"/>
      <c r="H75" s="104"/>
      <c r="I75" s="85"/>
      <c r="J75" s="105"/>
      <c r="K75" s="85"/>
      <c r="L75" s="85"/>
      <c r="M75" s="85"/>
      <c r="N75" s="106"/>
      <c r="O75" s="106"/>
      <c r="P75" s="107"/>
      <c r="Q75" s="108"/>
      <c r="R75" s="44"/>
      <c r="S75" s="109"/>
      <c r="T75" s="85"/>
      <c r="U75" s="44"/>
      <c r="V75" s="85"/>
      <c r="W75" s="85"/>
      <c r="X75" s="85"/>
      <c r="Y75" s="85"/>
    </row>
    <row r="76" spans="1:25" x14ac:dyDescent="0.3">
      <c r="A76" s="99"/>
      <c r="B76" s="44"/>
      <c r="C76" s="44"/>
      <c r="D76" s="100"/>
      <c r="E76" s="101"/>
      <c r="F76" s="101"/>
      <c r="G76" s="103"/>
      <c r="H76" s="104"/>
      <c r="I76" s="85"/>
      <c r="J76" s="105"/>
      <c r="K76" s="85"/>
      <c r="L76" s="85"/>
      <c r="M76" s="85"/>
      <c r="N76" s="106"/>
      <c r="O76" s="106"/>
      <c r="P76" s="107"/>
      <c r="Q76" s="108"/>
      <c r="R76" s="44"/>
      <c r="S76" s="109"/>
      <c r="T76" s="85"/>
      <c r="U76" s="44"/>
      <c r="V76" s="85"/>
      <c r="W76" s="85"/>
      <c r="X76" s="85"/>
      <c r="Y76" s="85"/>
    </row>
    <row r="77" spans="1:25" x14ac:dyDescent="0.3">
      <c r="A77" s="99"/>
      <c r="B77" s="44"/>
      <c r="C77" s="44"/>
      <c r="D77" s="100"/>
      <c r="E77" s="101"/>
      <c r="F77" s="101"/>
      <c r="G77" s="103"/>
      <c r="H77" s="104"/>
      <c r="I77" s="85"/>
      <c r="J77" s="105"/>
      <c r="K77" s="85"/>
      <c r="L77" s="85"/>
      <c r="M77" s="85"/>
      <c r="N77" s="106"/>
      <c r="O77" s="106"/>
      <c r="P77" s="107"/>
      <c r="Q77" s="108"/>
      <c r="R77" s="44"/>
      <c r="S77" s="109"/>
      <c r="T77" s="85"/>
      <c r="U77" s="44"/>
      <c r="V77" s="85"/>
      <c r="W77" s="85"/>
      <c r="X77" s="85"/>
      <c r="Y77" s="85"/>
    </row>
    <row r="78" spans="1:25" x14ac:dyDescent="0.3">
      <c r="A78" s="99"/>
      <c r="B78" s="44"/>
      <c r="C78" s="44"/>
      <c r="D78" s="100"/>
      <c r="E78" s="101"/>
      <c r="F78" s="101"/>
      <c r="G78" s="103"/>
      <c r="H78" s="104"/>
      <c r="I78" s="85"/>
      <c r="J78" s="105"/>
      <c r="K78" s="85"/>
      <c r="L78" s="85"/>
      <c r="M78" s="85"/>
      <c r="N78" s="106"/>
      <c r="O78" s="106"/>
      <c r="P78" s="107"/>
      <c r="Q78" s="108"/>
      <c r="R78" s="44"/>
      <c r="S78" s="109"/>
      <c r="T78" s="85"/>
      <c r="U78" s="44"/>
      <c r="V78" s="85"/>
      <c r="W78" s="85"/>
      <c r="X78" s="85"/>
      <c r="Y78" s="85"/>
    </row>
    <row r="79" spans="1:25" x14ac:dyDescent="0.3">
      <c r="A79" s="99"/>
      <c r="B79" s="44"/>
      <c r="C79" s="44"/>
      <c r="D79" s="100"/>
      <c r="E79" s="101"/>
      <c r="F79" s="101"/>
      <c r="G79" s="103"/>
      <c r="H79" s="104"/>
      <c r="I79" s="85"/>
      <c r="J79" s="105"/>
      <c r="K79" s="85"/>
      <c r="L79" s="85"/>
      <c r="M79" s="85"/>
      <c r="N79" s="106"/>
      <c r="O79" s="106"/>
      <c r="P79" s="121"/>
      <c r="Q79" s="108"/>
      <c r="R79" s="44"/>
      <c r="S79" s="109"/>
      <c r="T79" s="85"/>
      <c r="U79" s="44"/>
      <c r="V79" s="85"/>
      <c r="W79" s="85"/>
      <c r="X79" s="85"/>
      <c r="Y79" s="85"/>
    </row>
    <row r="80" spans="1:25" x14ac:dyDescent="0.3">
      <c r="A80" s="99"/>
      <c r="B80" s="44"/>
      <c r="C80" s="44"/>
      <c r="D80" s="44"/>
      <c r="E80" s="233"/>
      <c r="F80" s="115"/>
      <c r="G80" s="184"/>
      <c r="H80" s="85"/>
      <c r="I80" s="85"/>
      <c r="J80" s="105"/>
      <c r="K80" s="106"/>
      <c r="L80" s="85"/>
      <c r="M80" s="85"/>
      <c r="N80" s="106"/>
      <c r="O80" s="106"/>
      <c r="P80" s="121"/>
      <c r="Q80" s="108"/>
      <c r="R80" s="118"/>
      <c r="S80" s="109"/>
      <c r="T80" s="85"/>
      <c r="U80" s="44"/>
      <c r="V80" s="85"/>
      <c r="W80" s="85"/>
      <c r="X80" s="85"/>
      <c r="Y80" s="85"/>
    </row>
    <row r="81" spans="1:26" x14ac:dyDescent="0.3">
      <c r="A81" s="99"/>
      <c r="B81" s="44"/>
      <c r="C81" s="44"/>
      <c r="D81" s="44"/>
      <c r="E81" s="233"/>
      <c r="F81" s="115"/>
      <c r="G81" s="184"/>
      <c r="H81" s="85"/>
      <c r="I81" s="85"/>
      <c r="J81" s="105"/>
      <c r="K81" s="106"/>
      <c r="L81" s="85"/>
      <c r="M81" s="85"/>
      <c r="N81" s="106"/>
      <c r="O81" s="106"/>
      <c r="P81" s="121"/>
      <c r="Q81" s="108"/>
      <c r="R81" s="118"/>
      <c r="S81" s="109"/>
      <c r="T81" s="85"/>
      <c r="U81" s="44"/>
      <c r="V81" s="85"/>
      <c r="W81" s="85"/>
      <c r="X81" s="85"/>
      <c r="Y81" s="85"/>
    </row>
    <row r="82" spans="1:26" x14ac:dyDescent="0.3">
      <c r="A82" s="99"/>
      <c r="B82" s="44"/>
      <c r="C82" s="44"/>
      <c r="D82" s="44"/>
      <c r="E82" s="84"/>
      <c r="F82" s="115"/>
      <c r="G82" s="116"/>
      <c r="H82" s="85"/>
      <c r="I82" s="85"/>
      <c r="J82" s="105"/>
      <c r="K82" s="85"/>
      <c r="L82" s="85"/>
      <c r="M82" s="85"/>
      <c r="N82" s="85"/>
      <c r="O82" s="85"/>
      <c r="P82" s="117"/>
      <c r="Q82" s="108"/>
      <c r="R82" s="118"/>
      <c r="S82" s="109"/>
      <c r="T82" s="85"/>
      <c r="U82" s="44"/>
      <c r="V82" s="85"/>
      <c r="W82" s="85"/>
      <c r="X82" s="85"/>
      <c r="Y82" s="85"/>
    </row>
    <row r="83" spans="1:26" s="44" customFormat="1" x14ac:dyDescent="0.3">
      <c r="A83" s="99"/>
      <c r="D83" s="100"/>
      <c r="E83" s="101"/>
      <c r="F83" s="101"/>
      <c r="G83" s="103"/>
      <c r="H83" s="104"/>
      <c r="I83" s="85"/>
      <c r="J83" s="105"/>
      <c r="K83" s="85"/>
      <c r="L83" s="85"/>
      <c r="M83" s="85"/>
      <c r="N83" s="106"/>
      <c r="O83" s="106"/>
      <c r="P83" s="337"/>
      <c r="Q83" s="108"/>
      <c r="S83" s="109"/>
      <c r="T83" s="85"/>
      <c r="V83" s="85"/>
      <c r="W83" s="85"/>
      <c r="X83" s="85"/>
      <c r="Y83" s="85"/>
      <c r="Z83" s="189"/>
    </row>
    <row r="84" spans="1:26" s="44" customFormat="1" x14ac:dyDescent="0.3">
      <c r="A84" s="99"/>
      <c r="D84" s="100"/>
      <c r="E84" s="101"/>
      <c r="F84" s="101"/>
      <c r="G84" s="103"/>
      <c r="H84" s="104"/>
      <c r="I84" s="85"/>
      <c r="J84" s="105"/>
      <c r="K84" s="85"/>
      <c r="L84" s="85"/>
      <c r="M84" s="85"/>
      <c r="N84" s="106"/>
      <c r="O84" s="106"/>
      <c r="P84" s="117"/>
      <c r="Q84" s="108"/>
      <c r="S84" s="109"/>
      <c r="T84" s="85"/>
      <c r="V84" s="85"/>
      <c r="W84" s="85"/>
      <c r="X84" s="85"/>
      <c r="Y84" s="85"/>
      <c r="Z84" s="189"/>
    </row>
    <row r="85" spans="1:26" ht="17.25" customHeight="1" x14ac:dyDescent="0.3">
      <c r="A85" s="99"/>
      <c r="B85" s="44"/>
      <c r="C85" s="44"/>
      <c r="D85" s="44"/>
      <c r="E85" s="84"/>
      <c r="F85" s="115"/>
      <c r="G85" s="116"/>
      <c r="H85" s="85"/>
      <c r="I85" s="85"/>
      <c r="J85" s="116"/>
      <c r="K85" s="85"/>
      <c r="L85" s="85"/>
      <c r="M85" s="85"/>
      <c r="N85" s="85"/>
      <c r="O85" s="85"/>
      <c r="P85" s="341"/>
      <c r="Q85" s="108"/>
      <c r="R85" s="118"/>
      <c r="S85" s="109"/>
      <c r="T85" s="85"/>
      <c r="U85" s="44"/>
      <c r="V85" s="85"/>
      <c r="W85" s="85"/>
      <c r="X85" s="85"/>
      <c r="Y85" s="85"/>
    </row>
    <row r="86" spans="1:26" ht="17.25" customHeight="1" x14ac:dyDescent="0.3">
      <c r="A86" s="99"/>
      <c r="B86" s="44"/>
      <c r="C86" s="44"/>
      <c r="D86" s="44"/>
      <c r="E86" s="84"/>
      <c r="F86" s="115"/>
      <c r="G86" s="116"/>
      <c r="H86" s="229"/>
      <c r="I86" s="229"/>
      <c r="J86" s="116"/>
      <c r="K86" s="85"/>
      <c r="L86" s="85"/>
      <c r="M86" s="85"/>
      <c r="N86" s="85"/>
      <c r="O86" s="85"/>
      <c r="P86" s="117"/>
      <c r="Q86" s="108"/>
      <c r="R86" s="118"/>
      <c r="S86" s="109"/>
      <c r="T86" s="85"/>
      <c r="U86" s="44"/>
      <c r="V86" s="85"/>
      <c r="W86" s="85"/>
      <c r="X86" s="85"/>
      <c r="Y86" s="85"/>
    </row>
    <row r="87" spans="1:26" s="44" customFormat="1" x14ac:dyDescent="0.3">
      <c r="A87" s="99"/>
      <c r="E87" s="84"/>
      <c r="F87" s="115"/>
      <c r="G87" s="116"/>
      <c r="H87" s="85"/>
      <c r="I87" s="85"/>
      <c r="J87" s="105"/>
      <c r="K87" s="85"/>
      <c r="L87" s="85"/>
      <c r="M87" s="85"/>
      <c r="N87" s="85"/>
      <c r="O87" s="85"/>
      <c r="P87" s="117"/>
      <c r="Q87" s="108"/>
      <c r="R87" s="118"/>
      <c r="S87" s="109"/>
      <c r="T87" s="85"/>
      <c r="V87" s="85"/>
      <c r="W87" s="85"/>
      <c r="X87" s="85"/>
      <c r="Y87" s="85"/>
      <c r="Z87" s="189"/>
    </row>
    <row r="88" spans="1:26" s="44" customFormat="1" x14ac:dyDescent="0.3">
      <c r="A88" s="99"/>
      <c r="E88" s="84"/>
      <c r="F88" s="115"/>
      <c r="G88" s="116"/>
      <c r="H88" s="85"/>
      <c r="I88" s="85"/>
      <c r="J88" s="105"/>
      <c r="K88" s="85"/>
      <c r="L88" s="85"/>
      <c r="M88" s="85"/>
      <c r="N88" s="85"/>
      <c r="O88" s="85"/>
      <c r="P88" s="341"/>
      <c r="Q88" s="108"/>
      <c r="R88" s="118"/>
      <c r="S88" s="109"/>
      <c r="T88" s="85"/>
      <c r="V88" s="85"/>
      <c r="W88" s="85"/>
      <c r="X88" s="85"/>
      <c r="Y88" s="85"/>
      <c r="Z88" s="189"/>
    </row>
    <row r="89" spans="1:26" s="44" customFormat="1" x14ac:dyDescent="0.3">
      <c r="A89" s="99"/>
      <c r="E89" s="84"/>
      <c r="F89" s="115"/>
      <c r="G89" s="116"/>
      <c r="H89" s="85"/>
      <c r="I89" s="85"/>
      <c r="J89" s="85"/>
      <c r="K89" s="85"/>
      <c r="L89" s="85"/>
      <c r="M89" s="85"/>
      <c r="N89" s="85"/>
      <c r="O89" s="85"/>
      <c r="P89" s="117"/>
      <c r="Q89" s="108"/>
      <c r="R89" s="118"/>
      <c r="S89" s="109"/>
      <c r="T89" s="85"/>
      <c r="V89" s="85"/>
      <c r="W89" s="85"/>
      <c r="X89" s="85"/>
      <c r="Y89" s="85"/>
      <c r="Z89" s="189"/>
    </row>
    <row r="90" spans="1:26" s="44" customFormat="1" x14ac:dyDescent="0.3">
      <c r="A90" s="99"/>
      <c r="D90" s="100"/>
      <c r="E90" s="101"/>
      <c r="F90" s="101"/>
      <c r="G90" s="103"/>
      <c r="H90" s="104"/>
      <c r="I90" s="85"/>
      <c r="J90" s="105"/>
      <c r="K90" s="85"/>
      <c r="L90" s="85"/>
      <c r="M90" s="85"/>
      <c r="N90" s="106"/>
      <c r="O90" s="106"/>
      <c r="P90" s="107"/>
      <c r="Q90" s="108"/>
      <c r="S90" s="109"/>
      <c r="T90" s="85"/>
      <c r="V90" s="85"/>
      <c r="W90" s="85"/>
      <c r="X90" s="85"/>
      <c r="Y90" s="85"/>
      <c r="Z90" s="189"/>
    </row>
    <row r="91" spans="1:26" s="44" customFormat="1" x14ac:dyDescent="0.3">
      <c r="A91" s="99"/>
      <c r="D91" s="100"/>
      <c r="E91" s="101"/>
      <c r="F91" s="101"/>
      <c r="G91" s="103"/>
      <c r="H91" s="104"/>
      <c r="I91" s="85"/>
      <c r="J91" s="105"/>
      <c r="K91" s="85"/>
      <c r="L91" s="85"/>
      <c r="M91" s="85"/>
      <c r="N91" s="106"/>
      <c r="O91" s="106"/>
      <c r="P91" s="107"/>
      <c r="Q91" s="108"/>
      <c r="S91" s="109"/>
      <c r="T91" s="85"/>
      <c r="V91" s="85"/>
      <c r="W91" s="85"/>
      <c r="X91" s="85"/>
      <c r="Y91" s="85"/>
      <c r="Z91" s="189"/>
    </row>
    <row r="92" spans="1:26" s="44" customFormat="1" x14ac:dyDescent="0.3">
      <c r="A92" s="99"/>
      <c r="D92" s="100"/>
      <c r="E92" s="101"/>
      <c r="F92" s="101"/>
      <c r="G92" s="103"/>
      <c r="H92" s="104"/>
      <c r="I92" s="85"/>
      <c r="J92" s="105"/>
      <c r="K92" s="85"/>
      <c r="L92" s="85"/>
      <c r="M92" s="85"/>
      <c r="N92" s="106"/>
      <c r="O92" s="106"/>
      <c r="P92" s="117"/>
      <c r="Q92" s="108"/>
      <c r="S92" s="109"/>
      <c r="T92" s="85"/>
      <c r="V92" s="85"/>
      <c r="W92" s="85"/>
      <c r="X92" s="85"/>
      <c r="Y92" s="85"/>
      <c r="Z92" s="189"/>
    </row>
    <row r="93" spans="1:26" s="44" customFormat="1" x14ac:dyDescent="0.3">
      <c r="A93" s="99"/>
      <c r="D93" s="100"/>
      <c r="E93" s="101"/>
      <c r="F93" s="101"/>
      <c r="G93" s="103"/>
      <c r="H93" s="104"/>
      <c r="I93" s="85"/>
      <c r="J93" s="105"/>
      <c r="K93" s="85"/>
      <c r="L93" s="85"/>
      <c r="M93" s="85"/>
      <c r="N93" s="106"/>
      <c r="O93" s="106"/>
      <c r="P93" s="117"/>
      <c r="Q93" s="108"/>
      <c r="S93" s="109"/>
      <c r="T93" s="85"/>
      <c r="V93" s="85"/>
      <c r="W93" s="85"/>
      <c r="X93" s="85"/>
      <c r="Y93" s="85"/>
      <c r="Z93" s="189"/>
    </row>
    <row r="94" spans="1:26" s="44" customFormat="1" ht="15.75" customHeight="1" x14ac:dyDescent="0.3">
      <c r="A94" s="99"/>
      <c r="D94" s="100"/>
      <c r="E94" s="101"/>
      <c r="F94" s="101"/>
      <c r="G94" s="103"/>
      <c r="H94" s="104"/>
      <c r="I94" s="85"/>
      <c r="J94" s="105"/>
      <c r="K94" s="85"/>
      <c r="L94" s="85"/>
      <c r="M94" s="85"/>
      <c r="N94" s="106"/>
      <c r="O94" s="106"/>
      <c r="P94" s="107"/>
      <c r="Q94" s="108"/>
      <c r="S94" s="109"/>
      <c r="T94" s="85"/>
      <c r="V94" s="85"/>
      <c r="W94" s="85"/>
      <c r="X94" s="85"/>
      <c r="Y94" s="85"/>
      <c r="Z94" s="189"/>
    </row>
    <row r="95" spans="1:26" s="44" customFormat="1" x14ac:dyDescent="0.3">
      <c r="A95" s="99"/>
      <c r="D95" s="100"/>
      <c r="E95" s="101"/>
      <c r="F95" s="101"/>
      <c r="G95" s="103"/>
      <c r="H95" s="104"/>
      <c r="I95" s="85"/>
      <c r="J95" s="105"/>
      <c r="K95" s="85"/>
      <c r="L95" s="85"/>
      <c r="M95" s="85"/>
      <c r="N95" s="106"/>
      <c r="O95" s="106"/>
      <c r="P95" s="341"/>
      <c r="Q95" s="108"/>
      <c r="S95" s="109"/>
      <c r="T95" s="85"/>
      <c r="V95" s="85"/>
      <c r="W95" s="85"/>
      <c r="X95" s="85"/>
      <c r="Y95" s="85"/>
      <c r="Z95" s="189"/>
    </row>
    <row r="96" spans="1:26" s="44" customFormat="1" x14ac:dyDescent="0.3">
      <c r="A96" s="99"/>
      <c r="E96" s="84"/>
      <c r="F96" s="115"/>
      <c r="G96" s="116"/>
      <c r="H96" s="85"/>
      <c r="I96" s="85"/>
      <c r="J96" s="105"/>
      <c r="K96" s="85"/>
      <c r="L96" s="85"/>
      <c r="M96" s="85"/>
      <c r="N96" s="120"/>
      <c r="O96" s="120"/>
      <c r="P96" s="117"/>
      <c r="Q96" s="108"/>
      <c r="R96" s="118"/>
      <c r="S96" s="109"/>
      <c r="T96" s="85"/>
      <c r="V96" s="85"/>
      <c r="W96" s="85"/>
      <c r="X96" s="85"/>
      <c r="Y96" s="85"/>
      <c r="Z96" s="189"/>
    </row>
    <row r="97" spans="1:26" s="44" customFormat="1" x14ac:dyDescent="0.3">
      <c r="A97" s="99"/>
      <c r="E97" s="84"/>
      <c r="F97" s="115"/>
      <c r="G97" s="116"/>
      <c r="H97" s="85"/>
      <c r="I97" s="85"/>
      <c r="J97" s="105"/>
      <c r="K97" s="85"/>
      <c r="L97" s="85"/>
      <c r="M97" s="85"/>
      <c r="N97" s="120"/>
      <c r="O97" s="120"/>
      <c r="P97" s="341"/>
      <c r="Q97" s="108"/>
      <c r="R97" s="118"/>
      <c r="S97" s="109"/>
      <c r="T97" s="85"/>
      <c r="V97" s="85"/>
      <c r="W97" s="85"/>
      <c r="X97" s="85"/>
      <c r="Y97" s="85"/>
      <c r="Z97" s="189"/>
    </row>
    <row r="98" spans="1:26" s="44" customFormat="1" x14ac:dyDescent="0.3">
      <c r="A98" s="99"/>
      <c r="E98" s="84"/>
      <c r="F98" s="115"/>
      <c r="G98" s="116"/>
      <c r="H98" s="85"/>
      <c r="I98" s="85"/>
      <c r="J98" s="105"/>
      <c r="K98" s="85"/>
      <c r="L98" s="85"/>
      <c r="M98" s="85"/>
      <c r="N98" s="85"/>
      <c r="O98" s="85"/>
      <c r="P98" s="334"/>
      <c r="Q98" s="108"/>
      <c r="R98" s="118"/>
      <c r="S98" s="109"/>
      <c r="T98" s="85"/>
      <c r="V98" s="85"/>
      <c r="W98" s="85"/>
      <c r="X98" s="85"/>
      <c r="Y98" s="85"/>
      <c r="Z98" s="189"/>
    </row>
    <row r="99" spans="1:26" s="44" customFormat="1" x14ac:dyDescent="0.3">
      <c r="A99" s="99"/>
      <c r="E99" s="84"/>
      <c r="F99" s="115"/>
      <c r="G99" s="116"/>
      <c r="H99" s="85"/>
      <c r="I99" s="85"/>
      <c r="J99" s="105"/>
      <c r="K99" s="85"/>
      <c r="L99" s="85"/>
      <c r="M99" s="85"/>
      <c r="N99" s="85"/>
      <c r="O99" s="85"/>
      <c r="P99" s="339"/>
      <c r="Q99" s="108"/>
      <c r="R99" s="118"/>
      <c r="S99" s="109"/>
      <c r="T99" s="85"/>
      <c r="V99" s="85"/>
      <c r="W99" s="85"/>
      <c r="X99" s="85"/>
      <c r="Y99" s="85"/>
      <c r="Z99" s="189"/>
    </row>
    <row r="100" spans="1:26" s="44" customFormat="1" x14ac:dyDescent="0.3">
      <c r="A100" s="99"/>
      <c r="E100" s="84"/>
      <c r="F100" s="115"/>
      <c r="G100" s="116"/>
      <c r="H100" s="85"/>
      <c r="I100" s="85"/>
      <c r="J100" s="105"/>
      <c r="K100" s="85"/>
      <c r="L100" s="85"/>
      <c r="M100" s="85"/>
      <c r="N100" s="85"/>
      <c r="O100" s="85"/>
      <c r="P100" s="117"/>
      <c r="Q100" s="108"/>
      <c r="R100" s="118"/>
      <c r="S100" s="109"/>
      <c r="T100" s="85"/>
      <c r="V100" s="85"/>
      <c r="W100" s="85"/>
      <c r="X100" s="85"/>
      <c r="Y100" s="85"/>
      <c r="Z100" s="189"/>
    </row>
    <row r="101" spans="1:26" x14ac:dyDescent="0.3">
      <c r="A101" s="99"/>
      <c r="B101" s="44"/>
      <c r="C101" s="44"/>
      <c r="D101" s="44"/>
      <c r="E101" s="84"/>
      <c r="F101" s="115"/>
      <c r="G101" s="116"/>
      <c r="H101" s="85"/>
      <c r="I101" s="85"/>
      <c r="J101" s="105"/>
      <c r="K101" s="85"/>
      <c r="L101" s="85"/>
      <c r="M101" s="85"/>
      <c r="N101" s="85"/>
      <c r="O101" s="85"/>
      <c r="P101" s="117"/>
      <c r="Q101" s="108"/>
      <c r="R101" s="118"/>
      <c r="S101" s="109"/>
      <c r="T101" s="85"/>
      <c r="U101" s="44"/>
      <c r="V101" s="85"/>
      <c r="W101" s="85"/>
      <c r="X101" s="85"/>
      <c r="Y101" s="85"/>
    </row>
    <row r="102" spans="1:26" s="44" customFormat="1" x14ac:dyDescent="0.3">
      <c r="A102" s="99"/>
      <c r="D102" s="100"/>
      <c r="E102" s="101"/>
      <c r="F102" s="101"/>
      <c r="G102" s="103"/>
      <c r="H102" s="104"/>
      <c r="I102" s="85"/>
      <c r="J102" s="105"/>
      <c r="K102" s="85"/>
      <c r="L102" s="85"/>
      <c r="M102" s="85"/>
      <c r="N102" s="106"/>
      <c r="O102" s="106"/>
      <c r="P102" s="107"/>
      <c r="Q102" s="108"/>
      <c r="S102" s="109"/>
      <c r="T102" s="85"/>
      <c r="V102" s="85"/>
      <c r="W102" s="85"/>
      <c r="X102" s="85"/>
      <c r="Y102" s="85"/>
      <c r="Z102" s="189"/>
    </row>
    <row r="103" spans="1:26" s="44" customFormat="1" x14ac:dyDescent="0.3">
      <c r="A103" s="99"/>
      <c r="D103" s="100"/>
      <c r="E103" s="101"/>
      <c r="F103" s="101"/>
      <c r="G103" s="103"/>
      <c r="H103" s="104"/>
      <c r="I103" s="85"/>
      <c r="J103" s="105"/>
      <c r="K103" s="85"/>
      <c r="L103" s="85"/>
      <c r="M103" s="85"/>
      <c r="N103" s="106"/>
      <c r="O103" s="106"/>
      <c r="P103" s="107"/>
      <c r="Q103" s="108"/>
      <c r="S103" s="109"/>
      <c r="T103" s="85"/>
      <c r="V103" s="85"/>
      <c r="W103" s="85"/>
      <c r="X103" s="85"/>
      <c r="Y103" s="85"/>
      <c r="Z103" s="189"/>
    </row>
    <row r="104" spans="1:26" s="44" customFormat="1" x14ac:dyDescent="0.3">
      <c r="A104" s="99"/>
      <c r="D104" s="100"/>
      <c r="E104" s="101"/>
      <c r="F104" s="101"/>
      <c r="G104" s="103"/>
      <c r="H104" s="104"/>
      <c r="I104" s="85"/>
      <c r="J104" s="105"/>
      <c r="K104" s="85"/>
      <c r="L104" s="85"/>
      <c r="M104" s="85"/>
      <c r="N104" s="106"/>
      <c r="O104" s="106"/>
      <c r="P104" s="334"/>
      <c r="Q104" s="108"/>
      <c r="S104" s="109"/>
      <c r="T104" s="85"/>
      <c r="V104" s="85"/>
      <c r="W104" s="85"/>
      <c r="X104" s="85"/>
      <c r="Y104" s="85"/>
      <c r="Z104" s="189"/>
    </row>
    <row r="105" spans="1:26" s="44" customFormat="1" x14ac:dyDescent="0.3">
      <c r="A105" s="99"/>
      <c r="D105" s="100"/>
      <c r="E105" s="101"/>
      <c r="F105" s="101"/>
      <c r="G105" s="103"/>
      <c r="H105" s="104"/>
      <c r="I105" s="85"/>
      <c r="J105" s="105"/>
      <c r="K105" s="85"/>
      <c r="L105" s="85"/>
      <c r="M105" s="85"/>
      <c r="N105" s="106"/>
      <c r="O105" s="106"/>
      <c r="P105" s="107"/>
      <c r="Q105" s="108"/>
      <c r="S105" s="109"/>
      <c r="T105" s="85"/>
      <c r="V105" s="85"/>
      <c r="W105" s="85"/>
      <c r="X105" s="85"/>
      <c r="Y105" s="85"/>
      <c r="Z105" s="189"/>
    </row>
    <row r="106" spans="1:26" x14ac:dyDescent="0.3">
      <c r="A106" s="99"/>
      <c r="B106" s="44"/>
      <c r="C106" s="44"/>
      <c r="D106" s="100"/>
      <c r="E106" s="101"/>
      <c r="F106" s="101"/>
      <c r="G106" s="103"/>
      <c r="H106" s="104"/>
      <c r="I106" s="85"/>
      <c r="J106" s="105"/>
      <c r="K106" s="85"/>
      <c r="L106" s="85"/>
      <c r="M106" s="85"/>
      <c r="N106" s="106"/>
      <c r="O106" s="106"/>
      <c r="P106" s="321"/>
      <c r="Q106" s="108"/>
      <c r="R106" s="44"/>
      <c r="S106" s="109"/>
      <c r="T106" s="85"/>
      <c r="U106" s="44"/>
      <c r="V106" s="85"/>
      <c r="W106" s="85"/>
      <c r="X106" s="85"/>
      <c r="Y106" s="85"/>
    </row>
    <row r="107" spans="1:26" s="44" customFormat="1" x14ac:dyDescent="0.3">
      <c r="A107" s="99"/>
      <c r="D107" s="100"/>
      <c r="E107" s="101"/>
      <c r="F107" s="101"/>
      <c r="G107" s="103"/>
      <c r="H107" s="104"/>
      <c r="I107" s="85"/>
      <c r="J107" s="105"/>
      <c r="K107" s="85"/>
      <c r="L107" s="85"/>
      <c r="M107" s="85"/>
      <c r="N107" s="106"/>
      <c r="O107" s="106"/>
      <c r="P107" s="107"/>
      <c r="Q107" s="108"/>
      <c r="S107" s="109"/>
      <c r="T107" s="85"/>
      <c r="V107" s="85"/>
      <c r="W107" s="85"/>
      <c r="X107" s="85"/>
      <c r="Y107" s="85"/>
      <c r="Z107" s="189"/>
    </row>
    <row r="108" spans="1:26" s="44" customFormat="1" x14ac:dyDescent="0.3">
      <c r="A108" s="99"/>
      <c r="E108" s="84"/>
      <c r="F108" s="115"/>
      <c r="G108" s="116"/>
      <c r="H108" s="85"/>
      <c r="I108" s="85"/>
      <c r="J108" s="105"/>
      <c r="K108" s="85"/>
      <c r="L108" s="85"/>
      <c r="M108" s="85"/>
      <c r="N108" s="85"/>
      <c r="O108" s="85"/>
      <c r="P108" s="107"/>
      <c r="Q108" s="108"/>
      <c r="R108" s="118"/>
      <c r="S108" s="109"/>
      <c r="T108" s="85"/>
      <c r="V108" s="85"/>
      <c r="W108" s="85"/>
      <c r="X108" s="85"/>
      <c r="Y108" s="85"/>
      <c r="Z108" s="189"/>
    </row>
    <row r="109" spans="1:26" s="44" customFormat="1" x14ac:dyDescent="0.3">
      <c r="A109" s="99"/>
      <c r="E109" s="84"/>
      <c r="F109" s="115"/>
      <c r="G109" s="116"/>
      <c r="H109" s="85"/>
      <c r="I109" s="85"/>
      <c r="J109" s="105"/>
      <c r="K109" s="85"/>
      <c r="L109" s="85"/>
      <c r="M109" s="85"/>
      <c r="N109" s="85"/>
      <c r="O109" s="85"/>
      <c r="P109" s="324"/>
      <c r="Q109" s="108"/>
      <c r="R109" s="118"/>
      <c r="S109" s="109"/>
      <c r="T109" s="85"/>
      <c r="V109" s="85"/>
      <c r="W109" s="85"/>
      <c r="X109" s="85"/>
      <c r="Y109" s="85"/>
      <c r="Z109" s="189"/>
    </row>
    <row r="110" spans="1:26" s="44" customFormat="1" x14ac:dyDescent="0.3">
      <c r="A110" s="99"/>
      <c r="D110" s="100"/>
      <c r="E110" s="101"/>
      <c r="F110" s="101"/>
      <c r="G110" s="103"/>
      <c r="H110" s="104"/>
      <c r="I110" s="85"/>
      <c r="J110" s="105"/>
      <c r="K110" s="85"/>
      <c r="L110" s="85"/>
      <c r="M110" s="85"/>
      <c r="N110" s="106"/>
      <c r="O110" s="106"/>
      <c r="P110" s="107"/>
      <c r="Q110" s="108"/>
      <c r="S110" s="109"/>
      <c r="T110" s="85"/>
      <c r="V110" s="85"/>
      <c r="W110" s="85"/>
      <c r="X110" s="85"/>
      <c r="Y110" s="85"/>
      <c r="Z110" s="189"/>
    </row>
    <row r="111" spans="1:26" s="44" customFormat="1" x14ac:dyDescent="0.3">
      <c r="A111" s="99"/>
      <c r="D111" s="100"/>
      <c r="E111" s="101"/>
      <c r="F111" s="101"/>
      <c r="G111" s="103"/>
      <c r="H111" s="104"/>
      <c r="I111" s="85"/>
      <c r="J111" s="105"/>
      <c r="K111" s="85"/>
      <c r="L111" s="85"/>
      <c r="M111" s="85"/>
      <c r="N111" s="106"/>
      <c r="O111" s="106"/>
      <c r="P111" s="117"/>
      <c r="Q111" s="108"/>
      <c r="S111" s="109"/>
      <c r="T111" s="85"/>
      <c r="V111" s="85"/>
      <c r="W111" s="85"/>
      <c r="X111" s="85"/>
      <c r="Y111" s="85"/>
      <c r="Z111" s="189"/>
    </row>
    <row r="112" spans="1:26" s="44" customFormat="1" x14ac:dyDescent="0.3">
      <c r="A112" s="99"/>
      <c r="E112" s="84"/>
      <c r="F112" s="115"/>
      <c r="G112" s="116"/>
      <c r="H112" s="85"/>
      <c r="I112" s="85"/>
      <c r="J112" s="85"/>
      <c r="K112" s="85"/>
      <c r="L112" s="85"/>
      <c r="M112" s="85"/>
      <c r="N112" s="85"/>
      <c r="O112" s="85"/>
      <c r="P112" s="341"/>
      <c r="Q112" s="108"/>
      <c r="R112" s="118"/>
      <c r="S112" s="109"/>
      <c r="T112" s="85"/>
      <c r="V112" s="85"/>
      <c r="W112" s="85"/>
      <c r="X112" s="85"/>
      <c r="Y112" s="85"/>
      <c r="Z112" s="189"/>
    </row>
    <row r="113" spans="1:26" s="44" customFormat="1" x14ac:dyDescent="0.3">
      <c r="A113" s="99"/>
      <c r="E113" s="84"/>
      <c r="F113" s="115"/>
      <c r="G113" s="116"/>
      <c r="H113" s="85"/>
      <c r="I113" s="85"/>
      <c r="J113" s="85"/>
      <c r="K113" s="85"/>
      <c r="L113" s="85"/>
      <c r="M113" s="85"/>
      <c r="N113" s="85"/>
      <c r="O113" s="85"/>
      <c r="P113" s="117"/>
      <c r="Q113" s="108"/>
      <c r="R113" s="118"/>
      <c r="S113" s="109"/>
      <c r="T113" s="85"/>
      <c r="V113" s="85"/>
      <c r="W113" s="85"/>
      <c r="X113" s="85"/>
      <c r="Y113" s="85"/>
      <c r="Z113" s="189"/>
    </row>
    <row r="114" spans="1:26" s="44" customFormat="1" x14ac:dyDescent="0.3">
      <c r="A114" s="99"/>
      <c r="E114" s="84"/>
      <c r="F114" s="115"/>
      <c r="G114" s="116"/>
      <c r="H114" s="85"/>
      <c r="I114" s="85"/>
      <c r="J114" s="85"/>
      <c r="K114" s="85"/>
      <c r="L114" s="85"/>
      <c r="M114" s="85"/>
      <c r="N114" s="85"/>
      <c r="O114" s="85"/>
      <c r="P114" s="341"/>
      <c r="Q114" s="108"/>
      <c r="R114" s="118"/>
      <c r="S114" s="109"/>
      <c r="T114" s="85"/>
      <c r="V114" s="85"/>
      <c r="W114" s="85"/>
      <c r="X114" s="85"/>
      <c r="Y114" s="85"/>
      <c r="Z114" s="189"/>
    </row>
    <row r="115" spans="1:26" s="44" customFormat="1" x14ac:dyDescent="0.3">
      <c r="A115" s="99"/>
      <c r="E115" s="84"/>
      <c r="F115" s="115"/>
      <c r="G115" s="116"/>
      <c r="H115" s="85"/>
      <c r="I115" s="85"/>
      <c r="J115" s="85"/>
      <c r="K115" s="85"/>
      <c r="L115" s="85"/>
      <c r="M115" s="85"/>
      <c r="N115" s="85"/>
      <c r="O115" s="85"/>
      <c r="P115" s="117"/>
      <c r="Q115" s="108"/>
      <c r="R115" s="118"/>
      <c r="S115" s="109"/>
      <c r="T115" s="85"/>
      <c r="V115" s="85"/>
      <c r="W115" s="85"/>
      <c r="X115" s="85"/>
      <c r="Y115" s="85"/>
      <c r="Z115" s="189"/>
    </row>
    <row r="116" spans="1:26" s="44" customFormat="1" x14ac:dyDescent="0.3">
      <c r="A116" s="99"/>
      <c r="D116" s="100"/>
      <c r="E116" s="101"/>
      <c r="F116" s="101"/>
      <c r="G116" s="103"/>
      <c r="H116" s="104"/>
      <c r="I116" s="85"/>
      <c r="J116" s="105"/>
      <c r="K116" s="85"/>
      <c r="L116" s="85"/>
      <c r="M116" s="85"/>
      <c r="N116" s="106"/>
      <c r="O116" s="106"/>
      <c r="P116" s="107"/>
      <c r="Q116" s="108"/>
      <c r="S116" s="109"/>
      <c r="T116" s="85"/>
      <c r="V116" s="85"/>
      <c r="W116" s="85"/>
      <c r="X116" s="85"/>
      <c r="Y116" s="85"/>
      <c r="Z116" s="189"/>
    </row>
    <row r="117" spans="1:26" s="44" customFormat="1" x14ac:dyDescent="0.3">
      <c r="A117" s="99"/>
      <c r="D117" s="100"/>
      <c r="E117" s="101"/>
      <c r="F117" s="101"/>
      <c r="G117" s="103"/>
      <c r="H117" s="104"/>
      <c r="I117" s="85"/>
      <c r="J117" s="105"/>
      <c r="K117" s="85"/>
      <c r="L117" s="85"/>
      <c r="M117" s="85"/>
      <c r="N117" s="106"/>
      <c r="O117" s="106"/>
      <c r="P117" s="107"/>
      <c r="Q117" s="108"/>
      <c r="S117" s="109"/>
      <c r="T117" s="85"/>
      <c r="V117" s="85"/>
      <c r="W117" s="85"/>
      <c r="X117" s="85"/>
      <c r="Y117" s="85"/>
      <c r="Z117" s="189"/>
    </row>
    <row r="118" spans="1:26" s="44" customFormat="1" x14ac:dyDescent="0.3">
      <c r="A118" s="99"/>
      <c r="D118" s="100"/>
      <c r="E118" s="101"/>
      <c r="F118" s="101"/>
      <c r="G118" s="103"/>
      <c r="H118" s="104"/>
      <c r="I118" s="85"/>
      <c r="J118" s="105"/>
      <c r="K118" s="85"/>
      <c r="L118" s="85"/>
      <c r="M118" s="85"/>
      <c r="N118" s="106"/>
      <c r="O118" s="106"/>
      <c r="P118" s="117"/>
      <c r="Q118" s="85"/>
      <c r="S118" s="109"/>
      <c r="T118" s="85"/>
      <c r="V118" s="85"/>
      <c r="W118" s="85"/>
      <c r="X118" s="85"/>
      <c r="Y118" s="85"/>
      <c r="Z118" s="189"/>
    </row>
    <row r="119" spans="1:26" s="44" customFormat="1" x14ac:dyDescent="0.3">
      <c r="A119" s="99"/>
      <c r="D119" s="100"/>
      <c r="E119" s="101"/>
      <c r="F119" s="101"/>
      <c r="G119" s="103"/>
      <c r="H119" s="104"/>
      <c r="I119" s="85"/>
      <c r="J119" s="105"/>
      <c r="K119" s="85"/>
      <c r="L119" s="85"/>
      <c r="M119" s="85"/>
      <c r="N119" s="106"/>
      <c r="O119" s="106"/>
      <c r="P119" s="107"/>
      <c r="Q119" s="108"/>
      <c r="S119" s="109"/>
      <c r="T119" s="85"/>
      <c r="V119" s="85"/>
      <c r="W119" s="85"/>
      <c r="X119" s="85"/>
      <c r="Y119" s="85"/>
      <c r="Z119" s="189"/>
    </row>
    <row r="120" spans="1:26" s="44" customFormat="1" x14ac:dyDescent="0.3">
      <c r="A120" s="99"/>
      <c r="D120" s="100"/>
      <c r="E120" s="101"/>
      <c r="F120" s="101"/>
      <c r="G120" s="103"/>
      <c r="H120" s="104"/>
      <c r="I120" s="85"/>
      <c r="J120" s="105"/>
      <c r="K120" s="85"/>
      <c r="L120" s="85"/>
      <c r="M120" s="85"/>
      <c r="N120" s="106"/>
      <c r="O120" s="106"/>
      <c r="P120" s="107"/>
      <c r="Q120" s="108"/>
      <c r="S120" s="109"/>
      <c r="T120" s="85"/>
      <c r="V120" s="85"/>
      <c r="W120" s="85"/>
      <c r="X120" s="85"/>
      <c r="Y120" s="85"/>
      <c r="Z120" s="189"/>
    </row>
    <row r="121" spans="1:26" s="44" customFormat="1" x14ac:dyDescent="0.3">
      <c r="A121" s="99"/>
      <c r="B121" s="100"/>
      <c r="E121" s="84"/>
      <c r="F121" s="84"/>
      <c r="G121" s="123"/>
      <c r="H121" s="85"/>
      <c r="I121" s="85"/>
      <c r="J121" s="105"/>
      <c r="K121" s="104"/>
      <c r="L121" s="85"/>
      <c r="M121" s="85"/>
      <c r="N121" s="120"/>
      <c r="O121" s="120"/>
      <c r="P121" s="117"/>
      <c r="Q121" s="323"/>
      <c r="S121" s="113"/>
      <c r="T121" s="85"/>
      <c r="V121" s="85"/>
      <c r="W121" s="85"/>
      <c r="X121" s="85"/>
      <c r="Y121" s="85"/>
      <c r="Z121" s="189"/>
    </row>
    <row r="122" spans="1:26" x14ac:dyDescent="0.3">
      <c r="A122" s="99"/>
      <c r="B122" s="44"/>
      <c r="C122" s="44"/>
      <c r="D122" s="100"/>
      <c r="E122" s="101"/>
      <c r="F122" s="101"/>
      <c r="G122" s="103"/>
      <c r="H122" s="104"/>
      <c r="I122" s="85"/>
      <c r="J122" s="105"/>
      <c r="K122" s="85"/>
      <c r="L122" s="85"/>
      <c r="M122" s="85"/>
      <c r="N122" s="106"/>
      <c r="O122" s="106"/>
      <c r="P122" s="107"/>
      <c r="Q122" s="108"/>
      <c r="R122" s="44"/>
      <c r="S122" s="109"/>
      <c r="T122" s="85"/>
      <c r="U122" s="44"/>
      <c r="V122" s="85"/>
      <c r="W122" s="85"/>
      <c r="X122" s="85"/>
      <c r="Y122" s="85"/>
    </row>
    <row r="123" spans="1:26" x14ac:dyDescent="0.3">
      <c r="A123" s="99"/>
      <c r="B123" s="100"/>
      <c r="C123" s="44"/>
      <c r="D123" s="44"/>
      <c r="E123" s="84"/>
      <c r="F123" s="84"/>
      <c r="H123" s="85"/>
      <c r="I123" s="85"/>
      <c r="J123" s="105"/>
      <c r="K123" s="104"/>
      <c r="L123" s="85"/>
      <c r="M123" s="85"/>
      <c r="P123" s="117"/>
      <c r="Q123" s="108"/>
      <c r="R123" s="44"/>
      <c r="S123" s="109"/>
      <c r="T123" s="85"/>
      <c r="U123" s="44"/>
      <c r="V123" s="85"/>
      <c r="W123" s="85"/>
      <c r="X123" s="85"/>
      <c r="Y123" s="85"/>
    </row>
    <row r="124" spans="1:26" x14ac:dyDescent="0.3">
      <c r="A124" s="99"/>
      <c r="B124" s="44"/>
      <c r="C124" s="44"/>
      <c r="D124" s="100"/>
      <c r="E124" s="101"/>
      <c r="F124" s="101"/>
      <c r="G124" s="103"/>
      <c r="H124" s="104"/>
      <c r="I124" s="85"/>
      <c r="J124" s="105"/>
      <c r="K124" s="85"/>
      <c r="L124" s="85"/>
      <c r="M124" s="85"/>
      <c r="N124" s="106"/>
      <c r="O124" s="106"/>
      <c r="P124" s="121"/>
      <c r="Q124" s="108"/>
      <c r="R124" s="44"/>
      <c r="S124" s="109"/>
      <c r="T124" s="85"/>
      <c r="U124" s="44"/>
      <c r="V124" s="85"/>
      <c r="W124" s="85"/>
      <c r="X124" s="85"/>
      <c r="Y124" s="85"/>
    </row>
    <row r="125" spans="1:26" x14ac:dyDescent="0.3">
      <c r="A125" s="99"/>
      <c r="B125" s="44"/>
      <c r="C125" s="44"/>
      <c r="D125" s="100"/>
      <c r="E125" s="101"/>
      <c r="F125" s="101"/>
      <c r="G125" s="103"/>
      <c r="H125" s="104"/>
      <c r="I125" s="85"/>
      <c r="J125" s="105"/>
      <c r="K125" s="85"/>
      <c r="L125" s="85"/>
      <c r="M125" s="85"/>
      <c r="N125" s="106"/>
      <c r="O125" s="106"/>
      <c r="P125" s="107"/>
      <c r="Q125" s="108"/>
      <c r="R125" s="44"/>
      <c r="S125" s="109"/>
      <c r="T125" s="85"/>
      <c r="U125" s="44"/>
      <c r="V125" s="85"/>
      <c r="W125" s="85"/>
      <c r="X125" s="85"/>
      <c r="Y125" s="85"/>
    </row>
    <row r="126" spans="1:26" x14ac:dyDescent="0.3">
      <c r="A126" s="99"/>
      <c r="B126" s="44"/>
      <c r="C126" s="44"/>
      <c r="D126" s="100"/>
      <c r="E126" s="101"/>
      <c r="F126" s="101"/>
      <c r="G126" s="103"/>
      <c r="H126" s="104"/>
      <c r="I126" s="85"/>
      <c r="J126" s="105"/>
      <c r="K126" s="85"/>
      <c r="L126" s="85"/>
      <c r="M126" s="85"/>
      <c r="N126" s="106"/>
      <c r="O126" s="106"/>
      <c r="P126" s="107"/>
      <c r="Q126" s="108"/>
      <c r="R126" s="44"/>
      <c r="S126" s="109"/>
      <c r="T126" s="85"/>
      <c r="U126" s="44"/>
      <c r="V126" s="85"/>
      <c r="W126" s="85"/>
      <c r="X126" s="85"/>
      <c r="Y126" s="85"/>
    </row>
    <row r="127" spans="1:26" x14ac:dyDescent="0.3">
      <c r="A127" s="99"/>
      <c r="B127" s="44"/>
      <c r="C127" s="44"/>
      <c r="D127" s="100"/>
      <c r="E127" s="101"/>
      <c r="F127" s="101"/>
      <c r="G127" s="103"/>
      <c r="H127" s="104"/>
      <c r="I127" s="85"/>
      <c r="J127" s="105"/>
      <c r="K127" s="85"/>
      <c r="L127" s="85"/>
      <c r="M127" s="85"/>
      <c r="N127" s="106"/>
      <c r="O127" s="106"/>
      <c r="P127" s="117"/>
      <c r="Q127" s="108"/>
      <c r="R127" s="44"/>
      <c r="S127" s="109"/>
      <c r="T127" s="85"/>
      <c r="U127" s="44"/>
      <c r="V127" s="85"/>
      <c r="W127" s="85"/>
      <c r="X127" s="85"/>
      <c r="Y127" s="85"/>
    </row>
    <row r="128" spans="1:26" x14ac:dyDescent="0.3">
      <c r="A128" s="99"/>
      <c r="B128" s="44"/>
      <c r="C128" s="44"/>
      <c r="D128" s="100"/>
      <c r="E128" s="101"/>
      <c r="F128" s="101"/>
      <c r="G128" s="103"/>
      <c r="H128" s="104"/>
      <c r="I128" s="85"/>
      <c r="J128" s="105"/>
      <c r="K128" s="85"/>
      <c r="L128" s="85"/>
      <c r="M128" s="85"/>
      <c r="N128" s="106"/>
      <c r="O128" s="106"/>
      <c r="P128" s="107"/>
      <c r="Q128" s="108"/>
      <c r="R128" s="44"/>
      <c r="S128" s="109"/>
      <c r="T128" s="85"/>
      <c r="U128" s="44"/>
      <c r="V128" s="85"/>
      <c r="W128" s="85"/>
      <c r="X128" s="85"/>
      <c r="Y128" s="85"/>
    </row>
    <row r="129" spans="1:82" x14ac:dyDescent="0.3">
      <c r="A129" s="99"/>
      <c r="B129" s="44"/>
      <c r="C129" s="44"/>
      <c r="D129" s="100"/>
      <c r="E129" s="101"/>
      <c r="F129" s="101"/>
      <c r="G129" s="103"/>
      <c r="H129" s="104"/>
      <c r="I129" s="85"/>
      <c r="J129" s="105"/>
      <c r="K129" s="85"/>
      <c r="L129" s="85"/>
      <c r="M129" s="85"/>
      <c r="N129" s="106"/>
      <c r="O129" s="106"/>
      <c r="P129" s="107"/>
      <c r="Q129" s="108"/>
      <c r="R129" s="44"/>
      <c r="S129" s="109"/>
      <c r="T129" s="85"/>
      <c r="U129" s="44"/>
      <c r="V129" s="85"/>
      <c r="W129" s="85"/>
      <c r="X129" s="85"/>
      <c r="Y129" s="85"/>
    </row>
    <row r="130" spans="1:82" x14ac:dyDescent="0.3">
      <c r="A130" s="99"/>
      <c r="B130" s="44"/>
      <c r="C130" s="44"/>
      <c r="D130" s="100"/>
      <c r="E130" s="101"/>
      <c r="F130" s="101"/>
      <c r="G130" s="103"/>
      <c r="H130" s="104"/>
      <c r="I130" s="85"/>
      <c r="J130" s="105"/>
      <c r="K130" s="85"/>
      <c r="L130" s="85"/>
      <c r="M130" s="85"/>
      <c r="N130" s="106"/>
      <c r="O130" s="106"/>
      <c r="P130" s="107"/>
      <c r="Q130" s="108"/>
      <c r="R130" s="44"/>
      <c r="S130" s="109"/>
      <c r="T130" s="85"/>
      <c r="U130" s="44"/>
      <c r="V130" s="85"/>
      <c r="W130" s="85"/>
      <c r="X130" s="85"/>
      <c r="Y130" s="85"/>
    </row>
    <row r="131" spans="1:82" x14ac:dyDescent="0.3">
      <c r="A131" s="99"/>
      <c r="B131" s="44"/>
      <c r="C131" s="44"/>
      <c r="D131" s="100"/>
      <c r="E131" s="101"/>
      <c r="F131" s="101"/>
      <c r="G131" s="103"/>
      <c r="H131" s="104"/>
      <c r="I131" s="85"/>
      <c r="J131" s="105"/>
      <c r="K131" s="85"/>
      <c r="L131" s="85"/>
      <c r="M131" s="85"/>
      <c r="N131" s="106"/>
      <c r="O131" s="106"/>
      <c r="P131" s="107"/>
      <c r="Q131" s="108"/>
      <c r="R131" s="44"/>
      <c r="S131" s="109"/>
      <c r="T131" s="85"/>
      <c r="U131" s="44"/>
      <c r="V131" s="85"/>
      <c r="W131" s="85"/>
      <c r="X131" s="85"/>
      <c r="Y131" s="85"/>
    </row>
    <row r="132" spans="1:82" x14ac:dyDescent="0.3">
      <c r="A132" s="99"/>
      <c r="B132" s="44"/>
      <c r="C132" s="44"/>
      <c r="D132" s="100"/>
      <c r="E132" s="101"/>
      <c r="F132" s="101"/>
      <c r="G132" s="103"/>
      <c r="H132" s="104"/>
      <c r="I132" s="85"/>
      <c r="J132" s="105"/>
      <c r="K132" s="85"/>
      <c r="L132" s="85"/>
      <c r="M132" s="85"/>
      <c r="N132" s="106"/>
      <c r="O132" s="106"/>
      <c r="P132" s="107"/>
      <c r="Q132" s="108"/>
      <c r="R132" s="44"/>
      <c r="S132" s="109"/>
      <c r="T132" s="85"/>
      <c r="U132" s="44"/>
      <c r="V132" s="85"/>
      <c r="W132" s="85"/>
      <c r="X132" s="85"/>
      <c r="Y132" s="85"/>
    </row>
    <row r="133" spans="1:82" x14ac:dyDescent="0.3">
      <c r="A133" s="99"/>
      <c r="B133" s="44"/>
      <c r="C133" s="44"/>
      <c r="D133" s="100"/>
      <c r="E133" s="101"/>
      <c r="F133" s="101"/>
      <c r="G133" s="103"/>
      <c r="H133" s="104"/>
      <c r="I133" s="85"/>
      <c r="J133" s="105"/>
      <c r="K133" s="85"/>
      <c r="L133" s="85"/>
      <c r="M133" s="85"/>
      <c r="N133" s="106"/>
      <c r="O133" s="106"/>
      <c r="P133" s="117"/>
      <c r="Q133" s="108"/>
      <c r="R133" s="44"/>
      <c r="S133" s="109"/>
      <c r="T133" s="85"/>
      <c r="U133" s="44"/>
      <c r="V133" s="85"/>
      <c r="W133" s="85"/>
      <c r="X133" s="85"/>
      <c r="Y133" s="85"/>
    </row>
    <row r="134" spans="1:82" x14ac:dyDescent="0.3">
      <c r="A134" s="99"/>
      <c r="B134" s="44"/>
      <c r="C134" s="44"/>
      <c r="D134" s="100"/>
      <c r="E134" s="101"/>
      <c r="F134" s="101"/>
      <c r="G134" s="103"/>
      <c r="H134" s="104"/>
      <c r="I134" s="85"/>
      <c r="J134" s="105"/>
      <c r="K134" s="85"/>
      <c r="L134" s="85"/>
      <c r="M134" s="85"/>
      <c r="N134" s="106"/>
      <c r="O134" s="106"/>
      <c r="P134" s="107"/>
      <c r="Q134" s="108"/>
      <c r="R134" s="44"/>
      <c r="S134" s="109"/>
      <c r="T134" s="85"/>
      <c r="U134" s="44"/>
      <c r="V134" s="85"/>
      <c r="W134" s="85"/>
      <c r="X134" s="85"/>
      <c r="Y134" s="85"/>
    </row>
    <row r="135" spans="1:82" x14ac:dyDescent="0.3">
      <c r="A135" s="99"/>
      <c r="B135" s="44"/>
      <c r="C135" s="44"/>
      <c r="D135" s="44"/>
      <c r="E135" s="84"/>
      <c r="F135" s="115"/>
      <c r="G135" s="116"/>
      <c r="H135" s="85"/>
      <c r="I135" s="85"/>
      <c r="J135" s="105"/>
      <c r="K135" s="85"/>
      <c r="L135" s="85"/>
      <c r="M135" s="85"/>
      <c r="N135" s="85"/>
      <c r="O135" s="85"/>
      <c r="P135" s="117"/>
      <c r="Q135" s="108"/>
      <c r="R135" s="118"/>
      <c r="S135" s="109"/>
      <c r="T135" s="85"/>
      <c r="U135" s="44"/>
      <c r="V135" s="85"/>
      <c r="W135" s="85"/>
      <c r="X135" s="85"/>
      <c r="Y135" s="85"/>
    </row>
    <row r="136" spans="1:82" x14ac:dyDescent="0.3">
      <c r="A136" s="99"/>
      <c r="B136" s="44"/>
      <c r="C136" s="44"/>
      <c r="D136" s="100"/>
      <c r="E136" s="101"/>
      <c r="F136" s="101"/>
      <c r="G136" s="103"/>
      <c r="H136" s="104"/>
      <c r="I136" s="85"/>
      <c r="J136" s="105"/>
      <c r="K136" s="85"/>
      <c r="L136" s="85"/>
      <c r="M136" s="85"/>
      <c r="N136" s="106"/>
      <c r="O136" s="106"/>
      <c r="P136" s="117"/>
      <c r="Q136" s="108"/>
      <c r="R136" s="44"/>
      <c r="S136" s="109"/>
      <c r="T136" s="85"/>
      <c r="U136" s="44"/>
      <c r="V136" s="85"/>
      <c r="W136" s="85"/>
      <c r="X136" s="85"/>
      <c r="Y136" s="85"/>
    </row>
    <row r="137" spans="1:82" x14ac:dyDescent="0.3">
      <c r="A137" s="99"/>
      <c r="B137" s="44"/>
      <c r="C137" s="44"/>
      <c r="D137" s="44"/>
      <c r="E137" s="84"/>
      <c r="F137" s="115"/>
      <c r="G137" s="116"/>
      <c r="H137" s="85"/>
      <c r="I137" s="85"/>
      <c r="J137" s="85"/>
      <c r="K137" s="85"/>
      <c r="L137" s="85"/>
      <c r="M137" s="85"/>
      <c r="N137" s="85"/>
      <c r="O137" s="85"/>
      <c r="P137" s="341"/>
      <c r="Q137" s="108"/>
      <c r="R137" s="118"/>
      <c r="S137" s="109"/>
      <c r="T137" s="85"/>
      <c r="U137" s="44"/>
      <c r="V137" s="85"/>
      <c r="W137" s="85"/>
      <c r="X137" s="85"/>
      <c r="Y137" s="85"/>
    </row>
    <row r="138" spans="1:82" x14ac:dyDescent="0.3">
      <c r="A138" s="99"/>
      <c r="B138" s="44"/>
      <c r="C138" s="44"/>
      <c r="D138" s="44"/>
      <c r="E138" s="84"/>
      <c r="F138" s="84"/>
      <c r="H138" s="85"/>
      <c r="I138" s="85"/>
      <c r="J138" s="105"/>
      <c r="K138" s="104"/>
      <c r="L138" s="85"/>
      <c r="M138" s="85"/>
      <c r="P138" s="334"/>
      <c r="R138" s="44"/>
      <c r="S138" s="109"/>
      <c r="T138" s="85"/>
      <c r="U138" s="44"/>
      <c r="V138" s="85"/>
      <c r="W138" s="85"/>
      <c r="X138" s="85"/>
      <c r="Y138" s="85"/>
    </row>
    <row r="139" spans="1:82" x14ac:dyDescent="0.3">
      <c r="A139" s="99"/>
      <c r="B139" s="44"/>
      <c r="C139" s="44"/>
      <c r="D139" s="44"/>
      <c r="E139" s="84"/>
      <c r="F139" s="84"/>
      <c r="G139" s="116"/>
      <c r="H139" s="85"/>
      <c r="I139" s="85"/>
      <c r="J139" s="105"/>
      <c r="K139" s="104"/>
      <c r="L139" s="85"/>
      <c r="M139" s="85"/>
      <c r="P139" s="341"/>
      <c r="Q139" s="108"/>
      <c r="R139" s="44"/>
      <c r="S139" s="109"/>
      <c r="T139" s="85"/>
      <c r="U139" s="44"/>
      <c r="V139" s="85"/>
      <c r="W139" s="85"/>
      <c r="X139" s="85"/>
      <c r="Y139" s="85"/>
    </row>
    <row r="140" spans="1:82" x14ac:dyDescent="0.3">
      <c r="A140" s="99"/>
      <c r="B140" s="44"/>
      <c r="C140" s="44"/>
      <c r="D140" s="44"/>
      <c r="E140" s="84"/>
      <c r="F140" s="115"/>
      <c r="G140" s="116"/>
      <c r="H140" s="85"/>
      <c r="I140" s="85"/>
      <c r="J140" s="105"/>
      <c r="K140" s="85"/>
      <c r="L140" s="85"/>
      <c r="M140" s="85"/>
      <c r="N140" s="85"/>
      <c r="O140" s="85"/>
      <c r="P140" s="107"/>
      <c r="Q140" s="108"/>
      <c r="R140" s="118"/>
      <c r="S140" s="109"/>
      <c r="T140" s="85"/>
      <c r="U140" s="44"/>
      <c r="V140" s="85"/>
      <c r="W140" s="85"/>
      <c r="X140" s="85"/>
      <c r="Y140" s="85"/>
    </row>
    <row r="141" spans="1:82" x14ac:dyDescent="0.3">
      <c r="A141" s="99"/>
      <c r="B141" s="44"/>
      <c r="C141" s="44"/>
      <c r="D141" s="100"/>
      <c r="E141" s="101"/>
      <c r="F141" s="101"/>
      <c r="G141" s="103"/>
      <c r="H141" s="227"/>
      <c r="I141" s="227"/>
      <c r="J141" s="228"/>
      <c r="K141" s="85"/>
      <c r="L141" s="85"/>
      <c r="M141" s="85"/>
      <c r="N141" s="106"/>
      <c r="O141" s="106"/>
      <c r="P141" s="107"/>
      <c r="Q141" s="108"/>
      <c r="R141" s="227"/>
      <c r="S141" s="109"/>
      <c r="T141" s="85"/>
      <c r="U141" s="44"/>
      <c r="V141" s="85"/>
      <c r="W141" s="85"/>
      <c r="X141" s="85"/>
      <c r="Y141" s="85"/>
    </row>
    <row r="142" spans="1:82" x14ac:dyDescent="0.3">
      <c r="A142" s="99"/>
      <c r="B142" s="44"/>
      <c r="C142" s="44"/>
      <c r="D142" s="100"/>
      <c r="E142" s="101"/>
      <c r="F142" s="101"/>
      <c r="G142" s="103"/>
      <c r="H142" s="104"/>
      <c r="I142" s="85"/>
      <c r="J142" s="316"/>
      <c r="K142" s="85"/>
      <c r="L142" s="85"/>
      <c r="M142" s="85"/>
      <c r="N142" s="106"/>
      <c r="O142" s="106"/>
      <c r="P142" s="117"/>
      <c r="Q142" s="108"/>
      <c r="R142" s="44"/>
      <c r="S142" s="109"/>
      <c r="T142" s="85"/>
      <c r="U142" s="44"/>
      <c r="V142" s="85"/>
      <c r="W142" s="85"/>
      <c r="X142" s="85"/>
      <c r="Y142" s="85"/>
    </row>
    <row r="143" spans="1:82" s="44" customFormat="1" x14ac:dyDescent="0.3">
      <c r="A143" s="99"/>
      <c r="D143" s="100"/>
      <c r="E143" s="101"/>
      <c r="F143" s="101"/>
      <c r="G143" s="103"/>
      <c r="H143" s="104"/>
      <c r="I143" s="85"/>
      <c r="J143" s="105"/>
      <c r="K143" s="85"/>
      <c r="L143" s="85"/>
      <c r="M143" s="85"/>
      <c r="N143" s="106"/>
      <c r="O143" s="106"/>
      <c r="P143" s="334"/>
      <c r="Q143" s="108"/>
      <c r="S143" s="109"/>
      <c r="T143" s="85"/>
      <c r="V143" s="85"/>
      <c r="W143" s="85"/>
      <c r="X143" s="85"/>
      <c r="Y143" s="85"/>
      <c r="Z143" s="189"/>
    </row>
    <row r="144" spans="1:82" x14ac:dyDescent="0.3">
      <c r="A144" s="99"/>
      <c r="B144" s="44"/>
      <c r="C144" s="44"/>
      <c r="D144" s="100"/>
      <c r="E144" s="101"/>
      <c r="F144" s="101"/>
      <c r="G144" s="103"/>
      <c r="H144" s="104"/>
      <c r="I144" s="85"/>
      <c r="J144" s="105"/>
      <c r="K144" s="85"/>
      <c r="L144" s="85"/>
      <c r="M144" s="85"/>
      <c r="N144" s="106"/>
      <c r="O144" s="106"/>
      <c r="P144" s="107"/>
      <c r="Q144" s="108"/>
      <c r="R144" s="44"/>
      <c r="S144" s="109"/>
      <c r="T144" s="85"/>
      <c r="U144" s="44"/>
      <c r="V144" s="85"/>
      <c r="W144" s="85"/>
      <c r="X144" s="85"/>
      <c r="Y144" s="85"/>
      <c r="Z144" s="192"/>
      <c r="AA144" s="123"/>
      <c r="AB144" s="100"/>
      <c r="AC144" s="124"/>
      <c r="AD144" s="100"/>
      <c r="AE144" s="101"/>
      <c r="AF144" s="102"/>
      <c r="AG144" s="102"/>
      <c r="AH144" s="101"/>
      <c r="AI144" s="103"/>
      <c r="AJ144" s="104"/>
      <c r="AK144" s="85"/>
      <c r="AL144" s="125"/>
      <c r="AM144" s="85"/>
      <c r="AN144" s="85"/>
      <c r="AO144" s="85"/>
      <c r="AP144" s="126"/>
      <c r="AQ144" s="123"/>
      <c r="AR144" s="100"/>
      <c r="AS144" s="124"/>
      <c r="AT144" s="100"/>
      <c r="AU144" s="101"/>
      <c r="AV144" s="102"/>
      <c r="AW144" s="102"/>
      <c r="AX144" s="101"/>
      <c r="AY144" s="103"/>
      <c r="AZ144" s="104"/>
      <c r="BA144" s="85"/>
      <c r="BB144" s="125"/>
      <c r="BC144" s="85"/>
      <c r="BD144" s="85"/>
      <c r="BE144" s="85"/>
      <c r="BF144" s="126"/>
      <c r="BG144" s="123"/>
      <c r="BH144" s="100"/>
      <c r="BI144" s="124"/>
      <c r="BJ144" s="100"/>
      <c r="BK144" s="101"/>
      <c r="BL144" s="102"/>
      <c r="BM144" s="102"/>
      <c r="BN144" s="101"/>
      <c r="BO144" s="103"/>
      <c r="BP144" s="104"/>
      <c r="BQ144" s="85"/>
      <c r="BR144" s="125"/>
      <c r="BS144" s="85"/>
      <c r="BT144" s="85"/>
      <c r="BU144" s="85"/>
      <c r="BV144" s="126"/>
      <c r="BW144" s="123"/>
      <c r="BX144" s="100"/>
      <c r="BY144" s="124"/>
      <c r="BZ144" s="100"/>
      <c r="CA144" s="101"/>
      <c r="CB144" s="102"/>
      <c r="CC144" s="102"/>
      <c r="CD144" s="101"/>
    </row>
    <row r="145" spans="4:25" x14ac:dyDescent="0.3">
      <c r="D145" s="100"/>
      <c r="P145" s="117"/>
      <c r="T145" s="85"/>
      <c r="U145" s="44"/>
      <c r="V145" s="85"/>
      <c r="W145" s="85"/>
      <c r="X145" s="85"/>
      <c r="Y145" s="85"/>
    </row>
    <row r="146" spans="4:25" x14ac:dyDescent="0.3">
      <c r="P146" s="117"/>
      <c r="T146" s="85"/>
      <c r="U146" s="44"/>
      <c r="V146" s="85"/>
      <c r="W146" s="85"/>
      <c r="X146" s="85"/>
      <c r="Y146" s="85"/>
    </row>
    <row r="147" spans="4:25" x14ac:dyDescent="0.3">
      <c r="P147" s="117"/>
      <c r="T147" s="85"/>
      <c r="U147" s="44"/>
      <c r="V147" s="85"/>
      <c r="W147" s="85"/>
      <c r="X147" s="85"/>
      <c r="Y147" s="85"/>
    </row>
    <row r="148" spans="4:25" x14ac:dyDescent="0.3">
      <c r="P148" s="117"/>
      <c r="T148" s="85"/>
      <c r="U148" s="44"/>
      <c r="V148" s="85"/>
      <c r="W148" s="85"/>
      <c r="X148" s="85"/>
      <c r="Y148" s="85"/>
    </row>
    <row r="149" spans="4:25" x14ac:dyDescent="0.3">
      <c r="P149" s="117"/>
      <c r="T149" s="85"/>
      <c r="U149" s="44"/>
      <c r="V149" s="85"/>
      <c r="W149" s="85"/>
      <c r="X149" s="85"/>
      <c r="Y149" s="85"/>
    </row>
    <row r="150" spans="4:25" x14ac:dyDescent="0.3">
      <c r="P150" s="117"/>
      <c r="T150" s="85"/>
      <c r="U150" s="44"/>
      <c r="V150" s="85"/>
      <c r="W150" s="85"/>
      <c r="X150" s="85"/>
      <c r="Y150" s="85"/>
    </row>
    <row r="151" spans="4:25" x14ac:dyDescent="0.3">
      <c r="P151" s="117"/>
      <c r="T151" s="85"/>
      <c r="U151" s="44"/>
      <c r="V151" s="85"/>
      <c r="W151" s="85"/>
      <c r="X151" s="85"/>
      <c r="Y151" s="85"/>
    </row>
    <row r="152" spans="4:25" x14ac:dyDescent="0.3">
      <c r="P152" s="117"/>
      <c r="T152" s="85"/>
      <c r="U152" s="44"/>
      <c r="V152" s="85"/>
      <c r="W152" s="85"/>
      <c r="X152" s="85"/>
      <c r="Y152" s="85"/>
    </row>
    <row r="153" spans="4:25" x14ac:dyDescent="0.3">
      <c r="P153" s="117"/>
      <c r="T153" s="85"/>
      <c r="U153" s="44"/>
      <c r="V153" s="85"/>
      <c r="W153" s="85"/>
      <c r="X153" s="85"/>
      <c r="Y153" s="85"/>
    </row>
    <row r="154" spans="4:25" x14ac:dyDescent="0.3">
      <c r="P154" s="117"/>
      <c r="T154" s="85"/>
      <c r="U154" s="44"/>
      <c r="V154" s="85"/>
      <c r="W154" s="85"/>
      <c r="X154" s="85"/>
      <c r="Y154" s="85"/>
    </row>
    <row r="155" spans="4:25" x14ac:dyDescent="0.3">
      <c r="P155" s="117"/>
      <c r="T155" s="85"/>
      <c r="U155" s="44"/>
      <c r="V155" s="85"/>
      <c r="W155" s="85"/>
      <c r="X155" s="85"/>
      <c r="Y155" s="85"/>
    </row>
    <row r="156" spans="4:25" x14ac:dyDescent="0.3">
      <c r="P156" s="117"/>
      <c r="T156" s="85"/>
      <c r="U156" s="44"/>
      <c r="V156" s="85"/>
      <c r="W156" s="85"/>
      <c r="X156" s="85"/>
      <c r="Y156" s="85"/>
    </row>
    <row r="157" spans="4:25" x14ac:dyDescent="0.3">
      <c r="P157" s="117"/>
      <c r="T157" s="85"/>
      <c r="U157" s="44"/>
      <c r="V157" s="85"/>
      <c r="W157" s="85"/>
      <c r="X157" s="85"/>
      <c r="Y157" s="85"/>
    </row>
    <row r="158" spans="4:25" x14ac:dyDescent="0.3">
      <c r="P158" s="117"/>
      <c r="T158" s="85"/>
      <c r="U158" s="44"/>
      <c r="V158" s="85"/>
      <c r="W158" s="85"/>
      <c r="X158" s="85"/>
      <c r="Y158" s="85"/>
    </row>
    <row r="159" spans="4:25" x14ac:dyDescent="0.3">
      <c r="P159" s="117"/>
      <c r="T159" s="85"/>
      <c r="U159" s="44"/>
      <c r="V159" s="85"/>
      <c r="W159" s="85"/>
      <c r="X159" s="85"/>
      <c r="Y159" s="85"/>
    </row>
    <row r="160" spans="4:25" x14ac:dyDescent="0.3">
      <c r="P160" s="117"/>
      <c r="T160" s="85"/>
      <c r="U160" s="44"/>
      <c r="V160" s="85"/>
      <c r="W160" s="85"/>
      <c r="X160" s="85"/>
      <c r="Y160" s="85"/>
    </row>
    <row r="161" spans="16:25" x14ac:dyDescent="0.3">
      <c r="P161" s="117"/>
      <c r="T161" s="85"/>
      <c r="U161" s="44"/>
      <c r="V161" s="85"/>
      <c r="W161" s="85"/>
      <c r="X161" s="85"/>
      <c r="Y161" s="85"/>
    </row>
    <row r="162" spans="16:25" x14ac:dyDescent="0.3">
      <c r="P162" s="117"/>
      <c r="T162" s="85"/>
      <c r="U162" s="44"/>
      <c r="V162" s="85"/>
      <c r="W162" s="85"/>
      <c r="X162" s="85"/>
      <c r="Y162" s="85"/>
    </row>
    <row r="163" spans="16:25" x14ac:dyDescent="0.3">
      <c r="P163" s="117"/>
      <c r="T163" s="85"/>
      <c r="U163" s="44"/>
      <c r="V163" s="85"/>
      <c r="W163" s="85"/>
      <c r="X163" s="85"/>
      <c r="Y163" s="85"/>
    </row>
    <row r="164" spans="16:25" x14ac:dyDescent="0.3">
      <c r="P164" s="117"/>
      <c r="T164" s="85"/>
      <c r="U164" s="44"/>
      <c r="V164" s="85"/>
      <c r="W164" s="85"/>
      <c r="X164" s="85"/>
      <c r="Y164" s="85"/>
    </row>
    <row r="165" spans="16:25" x14ac:dyDescent="0.3">
      <c r="P165" s="117"/>
      <c r="T165" s="85"/>
      <c r="U165" s="44"/>
      <c r="V165" s="85"/>
      <c r="W165" s="85"/>
      <c r="X165" s="85"/>
      <c r="Y165" s="85"/>
    </row>
    <row r="166" spans="16:25" x14ac:dyDescent="0.3">
      <c r="P166" s="117"/>
      <c r="T166" s="85"/>
      <c r="U166" s="44"/>
      <c r="V166" s="85"/>
      <c r="W166" s="85"/>
      <c r="X166" s="85"/>
      <c r="Y166" s="85"/>
    </row>
    <row r="167" spans="16:25" x14ac:dyDescent="0.3">
      <c r="P167" s="117"/>
      <c r="T167" s="85"/>
      <c r="U167" s="44"/>
      <c r="V167" s="85"/>
      <c r="W167" s="85"/>
      <c r="X167" s="85"/>
      <c r="Y167" s="85"/>
    </row>
    <row r="168" spans="16:25" x14ac:dyDescent="0.3">
      <c r="P168" s="117"/>
      <c r="T168" s="85"/>
      <c r="U168" s="44"/>
      <c r="V168" s="85"/>
      <c r="W168" s="85"/>
      <c r="X168" s="85"/>
      <c r="Y168" s="85"/>
    </row>
    <row r="169" spans="16:25" x14ac:dyDescent="0.3">
      <c r="P169" s="117"/>
      <c r="T169" s="85"/>
      <c r="U169" s="44"/>
      <c r="V169" s="85"/>
      <c r="W169" s="85"/>
      <c r="X169" s="85"/>
      <c r="Y169" s="85"/>
    </row>
    <row r="170" spans="16:25" x14ac:dyDescent="0.3">
      <c r="P170" s="117"/>
      <c r="T170" s="85"/>
      <c r="U170" s="44"/>
      <c r="V170" s="85"/>
      <c r="W170" s="85"/>
      <c r="X170" s="85"/>
      <c r="Y170" s="85"/>
    </row>
    <row r="171" spans="16:25" x14ac:dyDescent="0.3">
      <c r="P171" s="117"/>
      <c r="T171" s="85"/>
      <c r="U171" s="44"/>
      <c r="V171" s="85"/>
      <c r="W171" s="85"/>
      <c r="X171" s="85"/>
      <c r="Y171" s="85"/>
    </row>
    <row r="172" spans="16:25" x14ac:dyDescent="0.3">
      <c r="P172" s="117"/>
      <c r="T172" s="85"/>
      <c r="U172" s="44"/>
      <c r="V172" s="85"/>
      <c r="W172" s="85"/>
      <c r="X172" s="85"/>
      <c r="Y172" s="85"/>
    </row>
    <row r="173" spans="16:25" x14ac:dyDescent="0.3">
      <c r="P173" s="117"/>
      <c r="T173" s="85"/>
      <c r="U173" s="44"/>
      <c r="V173" s="85"/>
      <c r="W173" s="85"/>
      <c r="X173" s="85"/>
      <c r="Y173" s="85"/>
    </row>
    <row r="174" spans="16:25" x14ac:dyDescent="0.3">
      <c r="P174" s="117"/>
      <c r="T174" s="85"/>
      <c r="U174" s="44"/>
      <c r="V174" s="85"/>
      <c r="W174" s="85"/>
      <c r="X174" s="85"/>
      <c r="Y174" s="85"/>
    </row>
    <row r="175" spans="16:25" x14ac:dyDescent="0.3">
      <c r="P175" s="117"/>
      <c r="T175" s="85"/>
      <c r="U175" s="44"/>
      <c r="V175" s="85"/>
      <c r="W175" s="85"/>
      <c r="X175" s="85"/>
      <c r="Y175" s="85"/>
    </row>
    <row r="176" spans="16:25" x14ac:dyDescent="0.3">
      <c r="P176" s="117"/>
      <c r="T176" s="85"/>
      <c r="U176" s="44"/>
      <c r="V176" s="85"/>
      <c r="W176" s="85"/>
      <c r="X176" s="85"/>
      <c r="Y176" s="85"/>
    </row>
    <row r="177" spans="16:25" x14ac:dyDescent="0.3">
      <c r="P177" s="117"/>
      <c r="T177" s="85"/>
      <c r="U177" s="44"/>
      <c r="V177" s="85"/>
      <c r="W177" s="85"/>
      <c r="X177" s="85"/>
      <c r="Y177" s="85"/>
    </row>
    <row r="178" spans="16:25" x14ac:dyDescent="0.3">
      <c r="P178" s="117"/>
      <c r="T178" s="85"/>
      <c r="U178" s="44"/>
      <c r="V178" s="85"/>
      <c r="W178" s="85"/>
      <c r="X178" s="85"/>
      <c r="Y178" s="85"/>
    </row>
    <row r="179" spans="16:25" x14ac:dyDescent="0.3">
      <c r="P179" s="117"/>
      <c r="T179" s="85"/>
      <c r="U179" s="44"/>
      <c r="V179" s="85"/>
      <c r="W179" s="85"/>
      <c r="X179" s="85"/>
      <c r="Y179" s="85"/>
    </row>
    <row r="180" spans="16:25" x14ac:dyDescent="0.3">
      <c r="P180" s="117"/>
      <c r="T180" s="85"/>
      <c r="U180" s="44"/>
      <c r="V180" s="85"/>
      <c r="W180" s="85"/>
      <c r="X180" s="85"/>
      <c r="Y180" s="85"/>
    </row>
    <row r="181" spans="16:25" x14ac:dyDescent="0.3">
      <c r="P181" s="117"/>
      <c r="T181" s="85"/>
      <c r="U181" s="44"/>
      <c r="V181" s="85"/>
      <c r="W181" s="85"/>
      <c r="X181" s="85"/>
      <c r="Y181" s="85"/>
    </row>
    <row r="182" spans="16:25" x14ac:dyDescent="0.3">
      <c r="P182" s="117"/>
      <c r="T182" s="85"/>
      <c r="U182" s="44"/>
      <c r="V182" s="85"/>
      <c r="W182" s="85"/>
      <c r="X182" s="85"/>
      <c r="Y182" s="85"/>
    </row>
    <row r="183" spans="16:25" x14ac:dyDescent="0.3">
      <c r="P183" s="117"/>
      <c r="T183" s="85"/>
      <c r="U183" s="44"/>
      <c r="V183" s="85"/>
      <c r="W183" s="85"/>
      <c r="X183" s="85"/>
      <c r="Y183" s="85"/>
    </row>
    <row r="184" spans="16:25" x14ac:dyDescent="0.3">
      <c r="P184" s="117"/>
      <c r="T184" s="85"/>
      <c r="U184" s="44"/>
      <c r="V184" s="85"/>
      <c r="W184" s="85"/>
      <c r="X184" s="85"/>
      <c r="Y184" s="85"/>
    </row>
    <row r="185" spans="16:25" x14ac:dyDescent="0.3">
      <c r="P185" s="117"/>
      <c r="T185" s="85"/>
      <c r="U185" s="44"/>
      <c r="V185" s="85"/>
      <c r="W185" s="85"/>
      <c r="X185" s="85"/>
      <c r="Y185" s="85"/>
    </row>
    <row r="186" spans="16:25" x14ac:dyDescent="0.3">
      <c r="P186" s="117"/>
      <c r="T186" s="85"/>
      <c r="U186" s="44"/>
      <c r="V186" s="85"/>
      <c r="W186" s="85"/>
      <c r="X186" s="85"/>
      <c r="Y186" s="85"/>
    </row>
    <row r="187" spans="16:25" x14ac:dyDescent="0.3">
      <c r="P187" s="117"/>
      <c r="T187" s="85"/>
      <c r="U187" s="44"/>
      <c r="V187" s="85"/>
      <c r="W187" s="85"/>
      <c r="X187" s="85"/>
      <c r="Y187" s="85"/>
    </row>
    <row r="188" spans="16:25" x14ac:dyDescent="0.3">
      <c r="P188" s="117"/>
      <c r="T188" s="85"/>
      <c r="U188" s="44"/>
      <c r="V188" s="85"/>
      <c r="W188" s="85"/>
      <c r="X188" s="85"/>
      <c r="Y188" s="85"/>
    </row>
    <row r="189" spans="16:25" x14ac:dyDescent="0.3">
      <c r="P189" s="117"/>
      <c r="T189" s="85"/>
      <c r="U189" s="44"/>
      <c r="V189" s="85"/>
      <c r="W189" s="85"/>
      <c r="X189" s="85"/>
      <c r="Y189" s="85"/>
    </row>
    <row r="190" spans="16:25" x14ac:dyDescent="0.3">
      <c r="P190" s="117"/>
      <c r="T190" s="85"/>
      <c r="U190" s="44"/>
      <c r="V190" s="85"/>
      <c r="W190" s="85"/>
      <c r="X190" s="85"/>
      <c r="Y190" s="85"/>
    </row>
    <row r="191" spans="16:25" x14ac:dyDescent="0.3">
      <c r="P191" s="117"/>
      <c r="T191" s="85"/>
      <c r="U191" s="44"/>
      <c r="V191" s="85"/>
      <c r="W191" s="85"/>
      <c r="X191" s="85"/>
      <c r="Y191" s="85"/>
    </row>
    <row r="192" spans="16:25" x14ac:dyDescent="0.3">
      <c r="P192" s="117"/>
      <c r="T192" s="85"/>
      <c r="U192" s="44"/>
      <c r="V192" s="85"/>
      <c r="W192" s="85"/>
      <c r="X192" s="85"/>
      <c r="Y192" s="85"/>
    </row>
    <row r="193" spans="16:25" x14ac:dyDescent="0.3">
      <c r="P193" s="117"/>
      <c r="T193" s="85"/>
      <c r="U193" s="44"/>
      <c r="V193" s="85"/>
      <c r="W193" s="85"/>
      <c r="X193" s="85"/>
      <c r="Y193" s="85"/>
    </row>
    <row r="194" spans="16:25" x14ac:dyDescent="0.3">
      <c r="P194" s="117"/>
      <c r="T194" s="85"/>
      <c r="U194" s="44"/>
      <c r="V194" s="85"/>
      <c r="W194" s="85"/>
      <c r="X194" s="85"/>
      <c r="Y194" s="85"/>
    </row>
    <row r="195" spans="16:25" x14ac:dyDescent="0.3">
      <c r="P195" s="117"/>
      <c r="T195" s="85"/>
      <c r="U195" s="44"/>
      <c r="V195" s="85"/>
      <c r="W195" s="85"/>
      <c r="X195" s="85"/>
      <c r="Y195" s="85"/>
    </row>
    <row r="196" spans="16:25" x14ac:dyDescent="0.3">
      <c r="P196" s="117"/>
      <c r="T196" s="85"/>
      <c r="U196" s="44"/>
      <c r="V196" s="85"/>
      <c r="W196" s="85"/>
      <c r="X196" s="85"/>
      <c r="Y196" s="85"/>
    </row>
    <row r="197" spans="16:25" x14ac:dyDescent="0.3">
      <c r="P197" s="117"/>
      <c r="T197" s="85"/>
      <c r="U197" s="44"/>
      <c r="V197" s="85"/>
      <c r="W197" s="85"/>
      <c r="X197" s="85"/>
      <c r="Y197" s="85"/>
    </row>
    <row r="198" spans="16:25" x14ac:dyDescent="0.3">
      <c r="P198" s="117"/>
    </row>
    <row r="199" spans="16:25" x14ac:dyDescent="0.3">
      <c r="P199" s="117"/>
    </row>
    <row r="200" spans="16:25" x14ac:dyDescent="0.3">
      <c r="P200" s="117"/>
    </row>
    <row r="201" spans="16:25" x14ac:dyDescent="0.3">
      <c r="P201" s="117"/>
    </row>
    <row r="202" spans="16:25" x14ac:dyDescent="0.3">
      <c r="P202" s="117"/>
    </row>
    <row r="203" spans="16:25" x14ac:dyDescent="0.3">
      <c r="P203" s="117"/>
    </row>
    <row r="204" spans="16:25" x14ac:dyDescent="0.3">
      <c r="P204" s="117"/>
    </row>
    <row r="205" spans="16:25" x14ac:dyDescent="0.3">
      <c r="P205" s="117"/>
    </row>
    <row r="206" spans="16:25" x14ac:dyDescent="0.3">
      <c r="P206" s="117"/>
    </row>
  </sheetData>
  <autoFilter ref="A8:V144" xr:uid="{00000000-0009-0000-0000-000001000000}">
    <sortState xmlns:xlrd2="http://schemas.microsoft.com/office/spreadsheetml/2017/richdata2" ref="A9:V142">
      <sortCondition ref="A8:A142"/>
    </sortState>
  </autoFilter>
  <mergeCells count="1">
    <mergeCell ref="F1:P7"/>
  </mergeCells>
  <conditionalFormatting sqref="P9:P16 P143 P145:P1048576 P108:P121 P18:P24 P70:P105 P123:P136 P27:P68">
    <cfRule type="timePeriod" dxfId="253" priority="60" timePeriod="thisMonth">
      <formula>AND(MONTH(P9)=MONTH(TODAY()),YEAR(P9)=YEAR(TODAY()))</formula>
    </cfRule>
  </conditionalFormatting>
  <conditionalFormatting sqref="P25:P26">
    <cfRule type="timePeriod" dxfId="252" priority="59" timePeriod="thisMonth">
      <formula>AND(MONTH(P25)=MONTH(TODAY()),YEAR(P25)=YEAR(TODAY()))</formula>
    </cfRule>
  </conditionalFormatting>
  <conditionalFormatting sqref="P66">
    <cfRule type="timePeriod" dxfId="251" priority="57" timePeriod="thisMonth">
      <formula>AND(MONTH(P66)=MONTH(TODAY()),YEAR(P66)=YEAR(TODAY()))</formula>
    </cfRule>
  </conditionalFormatting>
  <conditionalFormatting sqref="P17">
    <cfRule type="timePeriod" dxfId="250" priority="56" timePeriod="thisMonth">
      <formula>AND(MONTH(P17)=MONTH(TODAY()),YEAR(P17)=YEAR(TODAY()))</formula>
    </cfRule>
  </conditionalFormatting>
  <conditionalFormatting sqref="A16 A22 A11 A19 A31 A27 A35 A45 A74 A103 A132 A51 A80 A109 A138 A41 A70 A99 A128 A48 A77 A106 A135 A60 A89 A118 A56 A85 A114 A143 A64 A93 A122">
    <cfRule type="dataBar" priority="784">
      <dataBar>
        <cfvo type="min"/>
        <cfvo type="max"/>
        <color rgb="FF638EC6"/>
      </dataBar>
      <extLst>
        <ext xmlns:x14="http://schemas.microsoft.com/office/spreadsheetml/2009/9/main" uri="{B025F937-C7B1-47D3-B67F-A62EFF666E3E}">
          <x14:id>{6760C1B3-354C-4EBD-A78B-7450F7773B7C}</x14:id>
        </ext>
      </extLst>
    </cfRule>
    <cfRule type="colorScale" priority="785">
      <colorScale>
        <cfvo type="min"/>
        <cfvo type="percentile" val="50"/>
        <cfvo type="max"/>
        <color rgb="FFF8696B"/>
        <color rgb="FFFCFCFF"/>
        <color rgb="FF63BE7B"/>
      </colorScale>
    </cfRule>
  </conditionalFormatting>
  <conditionalFormatting sqref="P69">
    <cfRule type="timePeriod" dxfId="249" priority="17" timePeriod="thisMonth">
      <formula>AND(MONTH(P69)=MONTH(TODAY()),YEAR(P69)=YEAR(TODAY()))</formula>
    </cfRule>
  </conditionalFormatting>
  <conditionalFormatting sqref="P137">
    <cfRule type="timePeriod" dxfId="248" priority="14" timePeriod="thisMonth">
      <formula>AND(MONTH(P137)=MONTH(TODAY()),YEAR(P137)=YEAR(TODAY()))</formula>
    </cfRule>
  </conditionalFormatting>
  <conditionalFormatting sqref="P138:P139">
    <cfRule type="timePeriod" dxfId="247" priority="12" timePeriod="thisMonth">
      <formula>AND(MONTH(P138)=MONTH(TODAY()),YEAR(P138)=YEAR(TODAY()))</formula>
    </cfRule>
  </conditionalFormatting>
  <conditionalFormatting sqref="P140">
    <cfRule type="timePeriod" dxfId="246" priority="11" timePeriod="thisMonth">
      <formula>AND(MONTH(P140)=MONTH(TODAY()),YEAR(P140)=YEAR(TODAY()))</formula>
    </cfRule>
  </conditionalFormatting>
  <conditionalFormatting sqref="P141">
    <cfRule type="timePeriod" dxfId="245" priority="10" timePeriod="thisMonth">
      <formula>AND(MONTH(P141)=MONTH(TODAY()),YEAR(P141)=YEAR(TODAY()))</formula>
    </cfRule>
  </conditionalFormatting>
  <conditionalFormatting sqref="P142">
    <cfRule type="timePeriod" dxfId="244" priority="9" timePeriod="thisMonth">
      <formula>AND(MONTH(P142)=MONTH(TODAY()),YEAR(P142)=YEAR(TODAY()))</formula>
    </cfRule>
  </conditionalFormatting>
  <conditionalFormatting sqref="P101">
    <cfRule type="timePeriod" dxfId="243" priority="8" timePeriod="thisMonth">
      <formula>AND(MONTH(P101)=MONTH(TODAY()),YEAR(P101)=YEAR(TODAY()))</formula>
    </cfRule>
  </conditionalFormatting>
  <conditionalFormatting sqref="AA144 AQ144 BG144 BW144">
    <cfRule type="dataBar" priority="4">
      <dataBar>
        <cfvo type="min"/>
        <cfvo type="max"/>
        <color rgb="FF638EC6"/>
      </dataBar>
      <extLst>
        <ext xmlns:x14="http://schemas.microsoft.com/office/spreadsheetml/2009/9/main" uri="{B025F937-C7B1-47D3-B67F-A62EFF666E3E}">
          <x14:id>{72EDFA3F-F274-4E44-BE14-C3707B7658DF}</x14:id>
        </ext>
      </extLst>
    </cfRule>
    <cfRule type="colorScale" priority="5">
      <colorScale>
        <cfvo type="min"/>
        <cfvo type="percentile" val="50"/>
        <cfvo type="max"/>
        <color rgb="FFF8696B"/>
        <color rgb="FFFCFCFF"/>
        <color rgb="FF63BE7B"/>
      </colorScale>
    </cfRule>
  </conditionalFormatting>
  <conditionalFormatting sqref="A23:A26 A9:A10 A12:A15 A17:A18 A20:A21 A28:A30 A32:A34 A52:A55 A81:A84 A110:A113 A139:A142 A36:A40 A42:A44 A71:A73 A100:A102 A129:A131 A46:A47 A75:A76 A104:A105 A133:A134 A49:A50 A78:A79 A107:A108 A136:A137 A57:A59 A86:A88 A115:A117 A144 A61:A63 A90:A92 A119:A121 A65:A69 A94:A98 A123:A127">
    <cfRule type="dataBar" priority="857">
      <dataBar>
        <cfvo type="min"/>
        <cfvo type="max"/>
        <color rgb="FF638EC6"/>
      </dataBar>
      <extLst>
        <ext xmlns:x14="http://schemas.microsoft.com/office/spreadsheetml/2009/9/main" uri="{B025F937-C7B1-47D3-B67F-A62EFF666E3E}">
          <x14:id>{4EC88B03-CC0F-4E11-AAA7-0D24A29E2083}</x14:id>
        </ext>
      </extLst>
    </cfRule>
    <cfRule type="colorScale" priority="858">
      <colorScale>
        <cfvo type="min"/>
        <cfvo type="percentile" val="50"/>
        <cfvo type="max"/>
        <color rgb="FFF8696B"/>
        <color rgb="FFFCFCFF"/>
        <color rgb="FF63BE7B"/>
      </colorScale>
    </cfRule>
  </conditionalFormatting>
  <conditionalFormatting sqref="P106">
    <cfRule type="timePeriod" dxfId="242" priority="1" timePeriod="thisMonth">
      <formula>AND(MONTH(P106)=MONTH(TODAY()),YEAR(P106)=YEAR(TODAY()))</formula>
    </cfRule>
  </conditionalFormatting>
  <hyperlinks>
    <hyperlink ref="S9" r:id="rId1" xr:uid="{00000000-0004-0000-0100-00000A000000}"/>
    <hyperlink ref="S10" r:id="rId2" xr:uid="{1F51BA4B-DCEF-4650-BCDF-1497AF1D8417}"/>
  </hyperlinks>
  <pageMargins left="0.7" right="0.7" top="0.75" bottom="0.75" header="0.3" footer="0.3"/>
  <pageSetup scale="10" orientation="landscape" r:id="rId3"/>
  <drawing r:id="rId4"/>
  <legacyDrawing r:id="rId5"/>
  <extLst>
    <ext xmlns:x14="http://schemas.microsoft.com/office/spreadsheetml/2009/9/main" uri="{78C0D931-6437-407d-A8EE-F0AAD7539E65}">
      <x14:conditionalFormattings>
        <x14:conditionalFormatting xmlns:xm="http://schemas.microsoft.com/office/excel/2006/main">
          <x14:cfRule type="dataBar" id="{6760C1B3-354C-4EBD-A78B-7450F7773B7C}">
            <x14:dataBar minLength="0" maxLength="100" gradient="0">
              <x14:cfvo type="autoMin"/>
              <x14:cfvo type="autoMax"/>
              <x14:negativeFillColor rgb="FFFF0000"/>
              <x14:axisColor rgb="FF000000"/>
            </x14:dataBar>
          </x14:cfRule>
          <xm:sqref>A16 A22 A11 A19 A31 A27 A35 A45 A74 A103 A132 A51 A80 A109 A138 A41 A70 A99 A128 A48 A77 A106 A135 A60 A89 A118 A56 A85 A114 A143 A64 A93 A122</xm:sqref>
        </x14:conditionalFormatting>
        <x14:conditionalFormatting xmlns:xm="http://schemas.microsoft.com/office/excel/2006/main">
          <x14:cfRule type="dataBar" id="{72EDFA3F-F274-4E44-BE14-C3707B7658DF}">
            <x14:dataBar minLength="0" maxLength="100" gradient="0">
              <x14:cfvo type="autoMin"/>
              <x14:cfvo type="autoMax"/>
              <x14:negativeFillColor rgb="FFFF0000"/>
              <x14:axisColor rgb="FF000000"/>
            </x14:dataBar>
          </x14:cfRule>
          <xm:sqref>AA144 AQ144 BG144 BW144</xm:sqref>
        </x14:conditionalFormatting>
        <x14:conditionalFormatting xmlns:xm="http://schemas.microsoft.com/office/excel/2006/main">
          <x14:cfRule type="dataBar" id="{4EC88B03-CC0F-4E11-AAA7-0D24A29E2083}">
            <x14:dataBar minLength="0" maxLength="100" gradient="0">
              <x14:cfvo type="autoMin"/>
              <x14:cfvo type="autoMax"/>
              <x14:negativeFillColor rgb="FFFF0000"/>
              <x14:axisColor rgb="FF000000"/>
            </x14:dataBar>
          </x14:cfRule>
          <xm:sqref>A23:A26 A9:A10 A12:A15 A17:A18 A20:A21 A28:A30 A32:A34 A52:A55 A81:A84 A110:A113 A139:A142 A36:A40 A42:A44 A71:A73 A100:A102 A129:A131 A46:A47 A75:A76 A104:A105 A133:A134 A49:A50 A78:A79 A107:A108 A136:A137 A57:A59 A86:A88 A115:A117 A144 A61:A63 A90:A92 A119:A121 A65:A69 A94:A98 A123:A127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P99"/>
  <sheetViews>
    <sheetView showGridLines="0" zoomScale="70" zoomScaleNormal="70" workbookViewId="0">
      <pane ySplit="9" topLeftCell="A40" activePane="bottomLeft" state="frozen"/>
      <selection pane="bottomLeft" activeCell="A29" sqref="A29"/>
    </sheetView>
  </sheetViews>
  <sheetFormatPr baseColWidth="10" defaultColWidth="11.42578125" defaultRowHeight="15" x14ac:dyDescent="0.25"/>
  <cols>
    <col min="1" max="1" width="4.5703125" bestFit="1" customWidth="1"/>
    <col min="2" max="2" width="27.7109375" bestFit="1" customWidth="1"/>
    <col min="3" max="3" width="43.5703125" bestFit="1" customWidth="1"/>
    <col min="4" max="4" width="14.42578125" bestFit="1" customWidth="1"/>
    <col min="5" max="5" width="16.42578125" customWidth="1"/>
    <col min="6" max="6" width="12.28515625" style="18" customWidth="1"/>
    <col min="7" max="7" width="17.85546875" customWidth="1"/>
    <col min="8" max="8" width="20" customWidth="1"/>
    <col min="9" max="9" width="19.85546875" customWidth="1"/>
    <col min="10" max="10" width="16" customWidth="1"/>
    <col min="11" max="11" width="12.28515625" customWidth="1"/>
    <col min="12" max="12" width="19" customWidth="1"/>
    <col min="13" max="13" width="18.5703125" customWidth="1"/>
    <col min="14" max="14" width="15.140625" customWidth="1"/>
    <col min="15" max="15" width="20.140625" customWidth="1"/>
    <col min="16" max="16" width="12.28515625" customWidth="1"/>
    <col min="17" max="17" width="18.28515625" customWidth="1"/>
    <col min="18" max="18" width="18" customWidth="1"/>
    <col min="19" max="19" width="15.28515625" customWidth="1"/>
    <col min="20" max="20" width="21.140625" customWidth="1"/>
    <col min="21" max="21" width="16.42578125" customWidth="1"/>
    <col min="22" max="22" width="18.5703125" customWidth="1"/>
    <col min="23" max="23" width="21.42578125" customWidth="1"/>
    <col min="24" max="24" width="16" customWidth="1"/>
    <col min="25" max="25" width="21.28515625" customWidth="1"/>
    <col min="26" max="26" width="12.28515625" customWidth="1"/>
    <col min="27" max="27" width="18.5703125" customWidth="1"/>
    <col min="28" max="28" width="21.42578125" customWidth="1"/>
    <col min="29" max="29" width="15.140625" customWidth="1"/>
    <col min="30" max="30" width="20.140625" bestFit="1" customWidth="1"/>
    <col min="31" max="31" width="17" customWidth="1"/>
    <col min="32" max="32" width="20.5703125" customWidth="1"/>
    <col min="33" max="33" width="25.85546875" customWidth="1"/>
    <col min="34" max="34" width="14.85546875" customWidth="1"/>
    <col min="35" max="37" width="18.5703125" customWidth="1"/>
    <col min="38" max="38" width="22.140625" bestFit="1" customWidth="1"/>
    <col min="39" max="39" width="15.85546875" customWidth="1"/>
    <col min="40" max="40" width="16.42578125" bestFit="1" customWidth="1"/>
    <col min="41" max="41" width="26.5703125" customWidth="1"/>
    <col min="42" max="42" width="16.5703125" customWidth="1"/>
  </cols>
  <sheetData>
    <row r="1" spans="1:42" ht="28.5" x14ac:dyDescent="0.45">
      <c r="A1" s="1"/>
      <c r="B1" s="2"/>
      <c r="C1" s="2"/>
      <c r="D1" s="1"/>
      <c r="E1" s="1"/>
      <c r="F1" s="348" t="s">
        <v>0</v>
      </c>
      <c r="G1" s="348"/>
      <c r="H1" s="348"/>
      <c r="I1" s="348"/>
      <c r="J1" s="348"/>
      <c r="K1" s="348"/>
      <c r="L1" s="3"/>
      <c r="M1" s="3"/>
      <c r="N1" s="3"/>
      <c r="O1" s="3"/>
      <c r="P1" s="3"/>
      <c r="Q1" s="1"/>
      <c r="R1" s="1"/>
      <c r="S1" s="1"/>
      <c r="T1" s="1"/>
      <c r="U1" s="1"/>
      <c r="V1" s="1"/>
      <c r="W1" s="1"/>
      <c r="X1" s="1"/>
      <c r="Y1" s="1"/>
      <c r="Z1" s="1"/>
      <c r="AA1" s="1"/>
      <c r="AB1" s="1"/>
      <c r="AC1" s="1"/>
      <c r="AD1" s="1"/>
      <c r="AO1" s="1"/>
    </row>
    <row r="2" spans="1:42" ht="21.75" thickBot="1" x14ac:dyDescent="0.4">
      <c r="E2" s="4" t="s">
        <v>1</v>
      </c>
      <c r="F2" s="5"/>
      <c r="G2" s="5"/>
      <c r="H2" s="5"/>
      <c r="I2" s="5"/>
      <c r="J2" s="5"/>
      <c r="K2" s="6" t="s">
        <v>2</v>
      </c>
      <c r="L2" s="5"/>
      <c r="M2" s="5"/>
      <c r="N2" s="5"/>
      <c r="O2" s="5"/>
      <c r="P2" s="5"/>
      <c r="Q2" s="7"/>
      <c r="R2" s="7"/>
      <c r="S2" s="7"/>
      <c r="T2" s="7"/>
      <c r="V2" s="7"/>
      <c r="W2" s="7"/>
      <c r="X2" s="7"/>
      <c r="Y2" s="7"/>
    </row>
    <row r="3" spans="1:42" ht="17.25" thickTop="1" thickBot="1" x14ac:dyDescent="0.3">
      <c r="E3" s="8"/>
      <c r="F3" s="9"/>
      <c r="G3" s="10" t="s">
        <v>3</v>
      </c>
      <c r="H3" s="10" t="s">
        <v>4</v>
      </c>
      <c r="I3" s="7"/>
      <c r="J3" s="11"/>
      <c r="K3" s="10" t="s">
        <v>5</v>
      </c>
      <c r="L3" s="10" t="s">
        <v>6</v>
      </c>
      <c r="M3" s="7"/>
      <c r="N3" s="12"/>
      <c r="O3" s="10" t="s">
        <v>7</v>
      </c>
      <c r="P3" s="10" t="s">
        <v>8</v>
      </c>
      <c r="Q3" s="7"/>
      <c r="R3" s="8"/>
      <c r="V3" s="7"/>
      <c r="W3" s="8"/>
    </row>
    <row r="4" spans="1:42" ht="17.25" thickTop="1" thickBot="1" x14ac:dyDescent="0.3">
      <c r="E4" s="8"/>
      <c r="F4" s="13"/>
      <c r="G4" s="10" t="s">
        <v>9</v>
      </c>
      <c r="H4" s="10" t="s">
        <v>10</v>
      </c>
      <c r="I4" s="7"/>
      <c r="J4" s="14"/>
      <c r="K4" s="10" t="s">
        <v>11</v>
      </c>
      <c r="L4" s="10" t="s">
        <v>12</v>
      </c>
      <c r="M4" s="7"/>
      <c r="N4" s="15"/>
      <c r="O4" s="10" t="s">
        <v>13</v>
      </c>
      <c r="P4" s="10" t="s">
        <v>14</v>
      </c>
      <c r="Q4" s="7"/>
      <c r="R4" s="8"/>
      <c r="V4" s="7"/>
      <c r="W4" s="8"/>
    </row>
    <row r="5" spans="1:42" ht="17.25" thickTop="1" thickBot="1" x14ac:dyDescent="0.3">
      <c r="E5" s="8"/>
      <c r="F5" s="16"/>
      <c r="G5" s="10" t="s">
        <v>15</v>
      </c>
      <c r="H5" s="10" t="s">
        <v>16</v>
      </c>
      <c r="I5" s="7"/>
      <c r="J5" s="17"/>
      <c r="K5" s="10" t="s">
        <v>17</v>
      </c>
      <c r="L5" s="10" t="s">
        <v>18</v>
      </c>
      <c r="M5" s="7"/>
      <c r="N5" s="7"/>
      <c r="O5" s="7"/>
      <c r="P5" s="7"/>
      <c r="Q5" s="7"/>
      <c r="R5" s="8"/>
      <c r="V5" s="7"/>
      <c r="W5" s="8"/>
    </row>
    <row r="6" spans="1:42" ht="15.75" thickTop="1" x14ac:dyDescent="0.25"/>
    <row r="7" spans="1:42" ht="15.75" thickBot="1" x14ac:dyDescent="0.3"/>
    <row r="8" spans="1:42" ht="25.5" customHeight="1" x14ac:dyDescent="0.25">
      <c r="F8" s="345" t="s">
        <v>19</v>
      </c>
      <c r="G8" s="346"/>
      <c r="H8" s="346"/>
      <c r="I8" s="346"/>
      <c r="J8" s="347"/>
      <c r="K8" s="345" t="s">
        <v>20</v>
      </c>
      <c r="L8" s="346"/>
      <c r="M8" s="346"/>
      <c r="N8" s="346"/>
      <c r="O8" s="347"/>
      <c r="P8" s="345" t="s">
        <v>21</v>
      </c>
      <c r="Q8" s="346"/>
      <c r="R8" s="346"/>
      <c r="S8" s="346"/>
      <c r="T8" s="347"/>
      <c r="U8" s="345" t="s">
        <v>22</v>
      </c>
      <c r="V8" s="346"/>
      <c r="W8" s="346"/>
      <c r="X8" s="346"/>
      <c r="Y8" s="347"/>
      <c r="Z8" s="345" t="s">
        <v>23</v>
      </c>
      <c r="AA8" s="346"/>
      <c r="AB8" s="346"/>
      <c r="AC8" s="346"/>
      <c r="AD8" s="347"/>
      <c r="AE8" s="345" t="s">
        <v>24</v>
      </c>
      <c r="AF8" s="346"/>
      <c r="AG8" s="346"/>
      <c r="AH8" s="346"/>
      <c r="AI8" s="347"/>
      <c r="AJ8" s="345" t="s">
        <v>25</v>
      </c>
      <c r="AK8" s="346"/>
      <c r="AL8" s="346"/>
      <c r="AM8" s="346"/>
      <c r="AN8" s="347"/>
    </row>
    <row r="9" spans="1:42" s="29" customFormat="1" ht="41.25" customHeight="1" x14ac:dyDescent="0.25">
      <c r="A9" s="19" t="s">
        <v>26</v>
      </c>
      <c r="B9" s="20" t="s">
        <v>27</v>
      </c>
      <c r="C9" s="21" t="s">
        <v>28</v>
      </c>
      <c r="D9" s="22" t="s">
        <v>29</v>
      </c>
      <c r="E9" s="23" t="s">
        <v>30</v>
      </c>
      <c r="F9" s="24" t="s">
        <v>31</v>
      </c>
      <c r="G9" s="25" t="s">
        <v>32</v>
      </c>
      <c r="H9" s="26" t="s">
        <v>33</v>
      </c>
      <c r="I9" s="26" t="s">
        <v>34</v>
      </c>
      <c r="J9" s="27" t="s">
        <v>35</v>
      </c>
      <c r="K9" s="24" t="s">
        <v>31</v>
      </c>
      <c r="L9" s="25" t="s">
        <v>32</v>
      </c>
      <c r="M9" s="26" t="s">
        <v>33</v>
      </c>
      <c r="N9" s="26" t="s">
        <v>34</v>
      </c>
      <c r="O9" s="27" t="s">
        <v>35</v>
      </c>
      <c r="P9" s="24" t="s">
        <v>31</v>
      </c>
      <c r="Q9" s="25" t="s">
        <v>32</v>
      </c>
      <c r="R9" s="26" t="s">
        <v>33</v>
      </c>
      <c r="S9" s="26" t="s">
        <v>34</v>
      </c>
      <c r="T9" s="27" t="s">
        <v>35</v>
      </c>
      <c r="U9" s="24" t="s">
        <v>31</v>
      </c>
      <c r="V9" s="25" t="s">
        <v>32</v>
      </c>
      <c r="W9" s="26" t="s">
        <v>33</v>
      </c>
      <c r="X9" s="26" t="s">
        <v>34</v>
      </c>
      <c r="Y9" s="27" t="s">
        <v>35</v>
      </c>
      <c r="Z9" s="24" t="s">
        <v>31</v>
      </c>
      <c r="AA9" s="25" t="s">
        <v>32</v>
      </c>
      <c r="AB9" s="26" t="s">
        <v>33</v>
      </c>
      <c r="AC9" s="26" t="s">
        <v>34</v>
      </c>
      <c r="AD9" s="27" t="s">
        <v>35</v>
      </c>
      <c r="AE9" s="24" t="s">
        <v>31</v>
      </c>
      <c r="AF9" s="25" t="s">
        <v>32</v>
      </c>
      <c r="AG9" s="26" t="s">
        <v>33</v>
      </c>
      <c r="AH9" s="26" t="s">
        <v>34</v>
      </c>
      <c r="AI9" s="27" t="s">
        <v>35</v>
      </c>
      <c r="AJ9" s="24" t="s">
        <v>31</v>
      </c>
      <c r="AK9" s="25" t="s">
        <v>32</v>
      </c>
      <c r="AL9" s="26" t="s">
        <v>33</v>
      </c>
      <c r="AM9" s="26" t="s">
        <v>34</v>
      </c>
      <c r="AN9" s="27" t="s">
        <v>35</v>
      </c>
      <c r="AO9" s="22" t="s">
        <v>36</v>
      </c>
      <c r="AP9" s="28" t="s">
        <v>37</v>
      </c>
    </row>
    <row r="10" spans="1:42" s="44" customFormat="1" ht="28.5" x14ac:dyDescent="0.3">
      <c r="A10" s="30">
        <v>1</v>
      </c>
      <c r="B10" s="31" t="s">
        <v>38</v>
      </c>
      <c r="C10" s="32" t="s">
        <v>39</v>
      </c>
      <c r="D10" s="33">
        <v>43790</v>
      </c>
      <c r="E10" s="34">
        <f t="shared" ref="E10:E73" ca="1" si="0">(TODAY()-D10)/365</f>
        <v>3.7753424657534245</v>
      </c>
      <c r="F10" s="35" t="s">
        <v>40</v>
      </c>
      <c r="G10" s="36" t="s">
        <v>40</v>
      </c>
      <c r="H10" s="36" t="s">
        <v>40</v>
      </c>
      <c r="I10" s="36" t="s">
        <v>41</v>
      </c>
      <c r="J10" s="37" t="s">
        <v>40</v>
      </c>
      <c r="K10" s="35" t="s">
        <v>41</v>
      </c>
      <c r="L10" s="36" t="s">
        <v>41</v>
      </c>
      <c r="M10" s="36" t="s">
        <v>41</v>
      </c>
      <c r="N10" s="38" t="s">
        <v>40</v>
      </c>
      <c r="O10" s="37" t="s">
        <v>40</v>
      </c>
      <c r="P10" s="36" t="s">
        <v>40</v>
      </c>
      <c r="Q10" s="36" t="s">
        <v>40</v>
      </c>
      <c r="R10" s="36" t="s">
        <v>40</v>
      </c>
      <c r="S10" s="38" t="s">
        <v>40</v>
      </c>
      <c r="T10" s="37" t="s">
        <v>40</v>
      </c>
      <c r="U10" s="39">
        <v>6</v>
      </c>
      <c r="V10" s="40">
        <v>6</v>
      </c>
      <c r="W10" s="40">
        <v>0</v>
      </c>
      <c r="X10" s="41" t="s">
        <v>42</v>
      </c>
      <c r="Y10" s="42" t="s">
        <v>43</v>
      </c>
      <c r="Z10" s="39">
        <v>8</v>
      </c>
      <c r="AA10" s="40">
        <v>1</v>
      </c>
      <c r="AB10" s="40">
        <v>7</v>
      </c>
      <c r="AC10" s="41" t="s">
        <v>44</v>
      </c>
      <c r="AD10" s="42"/>
      <c r="AE10" s="39">
        <v>10</v>
      </c>
      <c r="AF10" s="40">
        <v>0</v>
      </c>
      <c r="AG10" s="40">
        <v>10</v>
      </c>
      <c r="AH10" s="41"/>
      <c r="AI10" s="42"/>
      <c r="AJ10" s="39">
        <v>12</v>
      </c>
      <c r="AK10" s="40">
        <v>0</v>
      </c>
      <c r="AL10" s="40">
        <f>AJ10-AK10</f>
        <v>12</v>
      </c>
      <c r="AM10" s="41"/>
      <c r="AN10" s="42"/>
      <c r="AO10" s="43">
        <v>44886</v>
      </c>
      <c r="AP10" s="44">
        <v>1</v>
      </c>
    </row>
    <row r="11" spans="1:42" s="44" customFormat="1" ht="71.25" x14ac:dyDescent="0.3">
      <c r="A11" s="30">
        <f>+A10+1</f>
        <v>2</v>
      </c>
      <c r="B11" s="31" t="s">
        <v>38</v>
      </c>
      <c r="C11" s="32" t="s">
        <v>45</v>
      </c>
      <c r="D11" s="33">
        <v>43678</v>
      </c>
      <c r="E11" s="34">
        <f t="shared" ca="1" si="0"/>
        <v>4.0821917808219181</v>
      </c>
      <c r="F11" s="35" t="s">
        <v>40</v>
      </c>
      <c r="G11" s="36" t="s">
        <v>40</v>
      </c>
      <c r="H11" s="36" t="s">
        <v>40</v>
      </c>
      <c r="I11" s="36" t="s">
        <v>40</v>
      </c>
      <c r="J11" s="37" t="s">
        <v>40</v>
      </c>
      <c r="K11" s="35" t="s">
        <v>40</v>
      </c>
      <c r="L11" s="36" t="s">
        <v>40</v>
      </c>
      <c r="M11" s="36" t="s">
        <v>40</v>
      </c>
      <c r="N11" s="36" t="s">
        <v>40</v>
      </c>
      <c r="O11" s="37" t="s">
        <v>40</v>
      </c>
      <c r="P11" s="35" t="s">
        <v>40</v>
      </c>
      <c r="Q11" s="36" t="s">
        <v>40</v>
      </c>
      <c r="R11" s="36" t="s">
        <v>40</v>
      </c>
      <c r="S11" s="36" t="s">
        <v>40</v>
      </c>
      <c r="T11" s="37" t="s">
        <v>40</v>
      </c>
      <c r="U11" s="45">
        <v>6</v>
      </c>
      <c r="V11" s="40">
        <v>6</v>
      </c>
      <c r="W11" s="40">
        <v>0</v>
      </c>
      <c r="X11" s="41" t="s">
        <v>46</v>
      </c>
      <c r="Y11" s="42" t="s">
        <v>47</v>
      </c>
      <c r="Z11" s="39">
        <v>8</v>
      </c>
      <c r="AA11" s="40">
        <v>3</v>
      </c>
      <c r="AB11" s="40">
        <f>Z11-AA11</f>
        <v>5</v>
      </c>
      <c r="AC11" s="41" t="s">
        <v>48</v>
      </c>
      <c r="AD11" s="42"/>
      <c r="AE11" s="39">
        <v>10</v>
      </c>
      <c r="AF11" s="40">
        <v>0</v>
      </c>
      <c r="AG11" s="40">
        <v>10</v>
      </c>
      <c r="AH11" s="41"/>
      <c r="AI11" s="42"/>
      <c r="AJ11" s="39">
        <v>12</v>
      </c>
      <c r="AK11" s="40">
        <v>0</v>
      </c>
      <c r="AL11" s="40">
        <f t="shared" ref="AL11:AL74" si="1">AJ11-AK11</f>
        <v>12</v>
      </c>
      <c r="AM11" s="41"/>
      <c r="AN11" s="42"/>
      <c r="AO11" s="43">
        <v>44774</v>
      </c>
      <c r="AP11" s="44" t="s">
        <v>49</v>
      </c>
    </row>
    <row r="12" spans="1:42" s="44" customFormat="1" ht="99.75" x14ac:dyDescent="0.3">
      <c r="A12" s="30">
        <f t="shared" ref="A12:A75" si="2">+A11+1</f>
        <v>3</v>
      </c>
      <c r="B12" s="31" t="s">
        <v>38</v>
      </c>
      <c r="C12" s="46" t="s">
        <v>50</v>
      </c>
      <c r="D12" s="33">
        <v>43249</v>
      </c>
      <c r="E12" s="34">
        <f t="shared" ca="1" si="0"/>
        <v>5.2575342465753421</v>
      </c>
      <c r="F12" s="35" t="s">
        <v>40</v>
      </c>
      <c r="G12" s="36" t="s">
        <v>40</v>
      </c>
      <c r="H12" s="36" t="s">
        <v>40</v>
      </c>
      <c r="I12" s="36" t="s">
        <v>40</v>
      </c>
      <c r="J12" s="37" t="s">
        <v>40</v>
      </c>
      <c r="K12" s="35" t="s">
        <v>40</v>
      </c>
      <c r="L12" s="36" t="s">
        <v>40</v>
      </c>
      <c r="M12" s="36" t="s">
        <v>40</v>
      </c>
      <c r="N12" s="36" t="s">
        <v>40</v>
      </c>
      <c r="O12" s="37" t="s">
        <v>40</v>
      </c>
      <c r="P12" s="39">
        <v>6</v>
      </c>
      <c r="Q12" s="40">
        <v>6</v>
      </c>
      <c r="R12" s="40">
        <f>P12-Q12</f>
        <v>0</v>
      </c>
      <c r="S12" s="41" t="s">
        <v>51</v>
      </c>
      <c r="T12" s="47" t="s">
        <v>43</v>
      </c>
      <c r="U12" s="39">
        <v>8</v>
      </c>
      <c r="V12" s="40">
        <v>8</v>
      </c>
      <c r="W12" s="40">
        <v>0</v>
      </c>
      <c r="X12" s="41" t="s">
        <v>52</v>
      </c>
      <c r="Y12" s="42" t="s">
        <v>43</v>
      </c>
      <c r="Z12" s="39">
        <v>10</v>
      </c>
      <c r="AA12" s="40">
        <v>10</v>
      </c>
      <c r="AB12" s="40">
        <f>Z12-AA12</f>
        <v>0</v>
      </c>
      <c r="AC12" s="41" t="s">
        <v>53</v>
      </c>
      <c r="AD12" s="42" t="s">
        <v>47</v>
      </c>
      <c r="AE12" s="39">
        <v>12</v>
      </c>
      <c r="AF12" s="40">
        <v>0</v>
      </c>
      <c r="AG12" s="40">
        <v>12</v>
      </c>
      <c r="AH12" s="41"/>
      <c r="AI12" s="42"/>
      <c r="AJ12" s="39">
        <v>14</v>
      </c>
      <c r="AK12" s="40">
        <v>0</v>
      </c>
      <c r="AL12" s="40">
        <f t="shared" si="1"/>
        <v>14</v>
      </c>
      <c r="AM12" s="41"/>
      <c r="AN12" s="42"/>
      <c r="AO12" s="43">
        <v>44710</v>
      </c>
      <c r="AP12" s="44">
        <f>AA12</f>
        <v>10</v>
      </c>
    </row>
    <row r="13" spans="1:42" s="44" customFormat="1" ht="85.5" x14ac:dyDescent="0.3">
      <c r="A13" s="30">
        <f t="shared" si="2"/>
        <v>4</v>
      </c>
      <c r="B13" s="31" t="s">
        <v>38</v>
      </c>
      <c r="C13" s="46" t="s">
        <v>54</v>
      </c>
      <c r="D13" s="33">
        <v>43836</v>
      </c>
      <c r="E13" s="34">
        <f t="shared" ca="1" si="0"/>
        <v>3.6493150684931508</v>
      </c>
      <c r="F13" s="35" t="s">
        <v>40</v>
      </c>
      <c r="G13" s="36" t="s">
        <v>40</v>
      </c>
      <c r="H13" s="36" t="s">
        <v>40</v>
      </c>
      <c r="I13" s="36" t="s">
        <v>40</v>
      </c>
      <c r="J13" s="37" t="s">
        <v>40</v>
      </c>
      <c r="K13" s="35" t="s">
        <v>40</v>
      </c>
      <c r="L13" s="36" t="s">
        <v>40</v>
      </c>
      <c r="M13" s="36" t="s">
        <v>40</v>
      </c>
      <c r="N13" s="36" t="s">
        <v>40</v>
      </c>
      <c r="O13" s="37" t="s">
        <v>40</v>
      </c>
      <c r="P13" s="35" t="s">
        <v>40</v>
      </c>
      <c r="Q13" s="36" t="s">
        <v>40</v>
      </c>
      <c r="R13" s="36" t="s">
        <v>40</v>
      </c>
      <c r="S13" s="36" t="s">
        <v>40</v>
      </c>
      <c r="T13" s="37" t="s">
        <v>40</v>
      </c>
      <c r="U13" s="35" t="s">
        <v>40</v>
      </c>
      <c r="V13" s="36" t="s">
        <v>40</v>
      </c>
      <c r="W13" s="36" t="s">
        <v>40</v>
      </c>
      <c r="X13" s="36" t="s">
        <v>40</v>
      </c>
      <c r="Y13" s="37" t="s">
        <v>40</v>
      </c>
      <c r="Z13" s="39">
        <v>6</v>
      </c>
      <c r="AA13" s="40">
        <v>4</v>
      </c>
      <c r="AB13" s="40">
        <f>Z13-AA13</f>
        <v>2</v>
      </c>
      <c r="AC13" s="41" t="s">
        <v>55</v>
      </c>
      <c r="AD13" s="42"/>
      <c r="AE13" s="39">
        <v>8</v>
      </c>
      <c r="AF13" s="40">
        <v>0</v>
      </c>
      <c r="AG13" s="40">
        <v>8</v>
      </c>
      <c r="AH13" s="41"/>
      <c r="AI13" s="42"/>
      <c r="AJ13" s="39">
        <v>10</v>
      </c>
      <c r="AK13" s="40">
        <v>0</v>
      </c>
      <c r="AL13" s="40">
        <f t="shared" si="1"/>
        <v>10</v>
      </c>
      <c r="AM13" s="41"/>
      <c r="AN13" s="42"/>
      <c r="AO13" s="43">
        <v>44567</v>
      </c>
      <c r="AP13" s="44">
        <f>AA13</f>
        <v>4</v>
      </c>
    </row>
    <row r="14" spans="1:42" s="48" customFormat="1" ht="85.5" x14ac:dyDescent="0.3">
      <c r="A14" s="30">
        <f t="shared" si="2"/>
        <v>5</v>
      </c>
      <c r="B14" s="31" t="s">
        <v>38</v>
      </c>
      <c r="C14" s="46" t="s">
        <v>56</v>
      </c>
      <c r="D14" s="33">
        <v>44011</v>
      </c>
      <c r="E14" s="34">
        <f t="shared" ca="1" si="0"/>
        <v>3.1698630136986301</v>
      </c>
      <c r="F14" s="35" t="s">
        <v>40</v>
      </c>
      <c r="G14" s="36" t="s">
        <v>40</v>
      </c>
      <c r="H14" s="36" t="s">
        <v>40</v>
      </c>
      <c r="I14" s="36" t="s">
        <v>40</v>
      </c>
      <c r="J14" s="37" t="s">
        <v>40</v>
      </c>
      <c r="K14" s="35" t="s">
        <v>40</v>
      </c>
      <c r="L14" s="36" t="s">
        <v>40</v>
      </c>
      <c r="M14" s="36" t="s">
        <v>40</v>
      </c>
      <c r="N14" s="36" t="s">
        <v>40</v>
      </c>
      <c r="O14" s="37" t="s">
        <v>40</v>
      </c>
      <c r="P14" s="35" t="s">
        <v>40</v>
      </c>
      <c r="Q14" s="36" t="s">
        <v>40</v>
      </c>
      <c r="R14" s="36" t="s">
        <v>40</v>
      </c>
      <c r="S14" s="36" t="s">
        <v>40</v>
      </c>
      <c r="T14" s="37" t="s">
        <v>40</v>
      </c>
      <c r="U14" s="35" t="s">
        <v>40</v>
      </c>
      <c r="V14" s="36" t="s">
        <v>40</v>
      </c>
      <c r="W14" s="36" t="s">
        <v>40</v>
      </c>
      <c r="X14" s="36" t="s">
        <v>40</v>
      </c>
      <c r="Y14" s="37" t="s">
        <v>40</v>
      </c>
      <c r="Z14" s="39">
        <v>6</v>
      </c>
      <c r="AA14" s="40">
        <v>6</v>
      </c>
      <c r="AB14" s="40">
        <v>0</v>
      </c>
      <c r="AC14" s="41" t="s">
        <v>57</v>
      </c>
      <c r="AD14" s="42" t="s">
        <v>47</v>
      </c>
      <c r="AE14" s="39">
        <v>8</v>
      </c>
      <c r="AF14" s="40">
        <v>5</v>
      </c>
      <c r="AG14" s="40">
        <f>AE14-AF14</f>
        <v>3</v>
      </c>
      <c r="AH14" s="41" t="s">
        <v>58</v>
      </c>
      <c r="AI14" s="42"/>
      <c r="AJ14" s="39">
        <v>10</v>
      </c>
      <c r="AK14" s="40">
        <v>0</v>
      </c>
      <c r="AL14" s="40">
        <f t="shared" si="1"/>
        <v>10</v>
      </c>
      <c r="AM14" s="41"/>
      <c r="AN14" s="42"/>
      <c r="AO14" s="43">
        <v>44741</v>
      </c>
      <c r="AP14" s="44" t="s">
        <v>59</v>
      </c>
    </row>
    <row r="15" spans="1:42" s="48" customFormat="1" ht="57" x14ac:dyDescent="0.3">
      <c r="A15" s="30">
        <f t="shared" si="2"/>
        <v>6</v>
      </c>
      <c r="B15" s="31" t="s">
        <v>38</v>
      </c>
      <c r="C15" s="46" t="s">
        <v>60</v>
      </c>
      <c r="D15" s="33">
        <v>43419</v>
      </c>
      <c r="E15" s="34">
        <f t="shared" ca="1" si="0"/>
        <v>4.7917808219178086</v>
      </c>
      <c r="F15" s="35" t="s">
        <v>40</v>
      </c>
      <c r="G15" s="36" t="s">
        <v>40</v>
      </c>
      <c r="H15" s="36" t="s">
        <v>40</v>
      </c>
      <c r="I15" s="36" t="s">
        <v>40</v>
      </c>
      <c r="J15" s="37" t="s">
        <v>40</v>
      </c>
      <c r="K15" s="35" t="s">
        <v>40</v>
      </c>
      <c r="L15" s="36" t="s">
        <v>40</v>
      </c>
      <c r="M15" s="36" t="s">
        <v>40</v>
      </c>
      <c r="N15" s="36" t="s">
        <v>40</v>
      </c>
      <c r="O15" s="37" t="s">
        <v>40</v>
      </c>
      <c r="P15" s="39">
        <v>6</v>
      </c>
      <c r="Q15" s="40">
        <v>6</v>
      </c>
      <c r="R15" s="40">
        <f>P15-Q15</f>
        <v>0</v>
      </c>
      <c r="S15" s="41" t="s">
        <v>61</v>
      </c>
      <c r="T15" s="42" t="s">
        <v>62</v>
      </c>
      <c r="U15" s="39">
        <v>8</v>
      </c>
      <c r="V15" s="40">
        <v>8</v>
      </c>
      <c r="W15" s="40">
        <f>+U15-V15</f>
        <v>0</v>
      </c>
      <c r="X15" s="41" t="s">
        <v>63</v>
      </c>
      <c r="Y15" s="42" t="s">
        <v>47</v>
      </c>
      <c r="Z15" s="39">
        <v>10</v>
      </c>
      <c r="AA15" s="40">
        <v>1</v>
      </c>
      <c r="AB15" s="40">
        <v>9</v>
      </c>
      <c r="AC15" s="41" t="s">
        <v>64</v>
      </c>
      <c r="AD15" s="42"/>
      <c r="AE15" s="39">
        <v>12</v>
      </c>
      <c r="AF15" s="40">
        <v>0</v>
      </c>
      <c r="AG15" s="40">
        <f>AE15-AF15</f>
        <v>12</v>
      </c>
      <c r="AH15" s="41"/>
      <c r="AI15" s="42"/>
      <c r="AJ15" s="39">
        <v>14</v>
      </c>
      <c r="AK15" s="40">
        <v>0</v>
      </c>
      <c r="AL15" s="40">
        <f t="shared" si="1"/>
        <v>14</v>
      </c>
      <c r="AM15" s="41"/>
      <c r="AN15" s="42"/>
      <c r="AO15" s="43">
        <v>44880</v>
      </c>
      <c r="AP15" s="44" t="s">
        <v>65</v>
      </c>
    </row>
    <row r="16" spans="1:42" s="48" customFormat="1" ht="71.25" x14ac:dyDescent="0.3">
      <c r="A16" s="30">
        <f t="shared" si="2"/>
        <v>7</v>
      </c>
      <c r="B16" s="31" t="s">
        <v>38</v>
      </c>
      <c r="C16" s="46" t="s">
        <v>66</v>
      </c>
      <c r="D16" s="33">
        <v>43133</v>
      </c>
      <c r="E16" s="34">
        <f t="shared" ca="1" si="0"/>
        <v>5.5753424657534243</v>
      </c>
      <c r="F16" s="35" t="s">
        <v>40</v>
      </c>
      <c r="G16" s="36" t="s">
        <v>40</v>
      </c>
      <c r="H16" s="36" t="s">
        <v>40</v>
      </c>
      <c r="I16" s="36" t="s">
        <v>40</v>
      </c>
      <c r="J16" s="37" t="s">
        <v>40</v>
      </c>
      <c r="K16" s="35" t="s">
        <v>40</v>
      </c>
      <c r="L16" s="36" t="s">
        <v>40</v>
      </c>
      <c r="M16" s="36" t="s">
        <v>40</v>
      </c>
      <c r="N16" s="36" t="s">
        <v>40</v>
      </c>
      <c r="O16" s="37" t="s">
        <v>40</v>
      </c>
      <c r="P16" s="39">
        <v>6</v>
      </c>
      <c r="Q16" s="40">
        <v>6</v>
      </c>
      <c r="R16" s="40">
        <f>P16-Q16</f>
        <v>0</v>
      </c>
      <c r="S16" s="41" t="s">
        <v>67</v>
      </c>
      <c r="T16" s="42" t="s">
        <v>43</v>
      </c>
      <c r="U16" s="39">
        <v>8</v>
      </c>
      <c r="V16" s="40">
        <v>8</v>
      </c>
      <c r="W16" s="40">
        <v>0</v>
      </c>
      <c r="X16" s="41" t="s">
        <v>68</v>
      </c>
      <c r="Y16" s="42" t="s">
        <v>47</v>
      </c>
      <c r="Z16" s="39">
        <v>10</v>
      </c>
      <c r="AA16" s="40">
        <v>10</v>
      </c>
      <c r="AB16" s="40">
        <f>+Z16-AA16</f>
        <v>0</v>
      </c>
      <c r="AC16" s="41" t="s">
        <v>69</v>
      </c>
      <c r="AD16" s="42"/>
      <c r="AE16" s="39">
        <v>12</v>
      </c>
      <c r="AF16" s="40">
        <v>0</v>
      </c>
      <c r="AG16" s="40">
        <f>+AE16-AF16</f>
        <v>12</v>
      </c>
      <c r="AH16" s="41"/>
      <c r="AI16" s="42"/>
      <c r="AJ16" s="39">
        <v>14</v>
      </c>
      <c r="AK16" s="40">
        <v>0</v>
      </c>
      <c r="AL16" s="40">
        <f t="shared" si="1"/>
        <v>14</v>
      </c>
      <c r="AM16" s="41"/>
      <c r="AN16" s="42"/>
      <c r="AO16" s="43">
        <v>44594</v>
      </c>
      <c r="AP16" s="44">
        <v>7</v>
      </c>
    </row>
    <row r="17" spans="1:42" s="48" customFormat="1" ht="14.25" x14ac:dyDescent="0.3">
      <c r="A17" s="30">
        <f t="shared" si="2"/>
        <v>8</v>
      </c>
      <c r="B17" s="31" t="s">
        <v>38</v>
      </c>
      <c r="C17" s="46" t="s">
        <v>70</v>
      </c>
      <c r="D17" s="33">
        <v>44375</v>
      </c>
      <c r="E17" s="34">
        <f t="shared" ca="1" si="0"/>
        <v>2.1726027397260275</v>
      </c>
      <c r="F17" s="35" t="s">
        <v>40</v>
      </c>
      <c r="G17" s="36" t="s">
        <v>40</v>
      </c>
      <c r="H17" s="36" t="s">
        <v>40</v>
      </c>
      <c r="I17" s="36" t="s">
        <v>40</v>
      </c>
      <c r="J17" s="37" t="s">
        <v>40</v>
      </c>
      <c r="K17" s="35" t="s">
        <v>40</v>
      </c>
      <c r="L17" s="36" t="s">
        <v>40</v>
      </c>
      <c r="M17" s="36" t="s">
        <v>40</v>
      </c>
      <c r="N17" s="36" t="s">
        <v>40</v>
      </c>
      <c r="O17" s="37" t="s">
        <v>40</v>
      </c>
      <c r="P17" s="35" t="s">
        <v>40</v>
      </c>
      <c r="Q17" s="36" t="s">
        <v>40</v>
      </c>
      <c r="R17" s="36" t="s">
        <v>40</v>
      </c>
      <c r="S17" s="36" t="s">
        <v>40</v>
      </c>
      <c r="T17" s="37" t="s">
        <v>40</v>
      </c>
      <c r="U17" s="35" t="s">
        <v>40</v>
      </c>
      <c r="V17" s="36" t="s">
        <v>40</v>
      </c>
      <c r="W17" s="36" t="s">
        <v>40</v>
      </c>
      <c r="X17" s="36" t="s">
        <v>40</v>
      </c>
      <c r="Y17" s="37" t="s">
        <v>40</v>
      </c>
      <c r="Z17" s="35" t="s">
        <v>40</v>
      </c>
      <c r="AA17" s="36" t="s">
        <v>40</v>
      </c>
      <c r="AB17" s="36" t="s">
        <v>40</v>
      </c>
      <c r="AC17" s="36" t="s">
        <v>40</v>
      </c>
      <c r="AD17" s="37" t="s">
        <v>40</v>
      </c>
      <c r="AE17" s="39">
        <v>6</v>
      </c>
      <c r="AF17" s="40">
        <v>0</v>
      </c>
      <c r="AG17" s="40">
        <f>+AE17-AF17</f>
        <v>6</v>
      </c>
      <c r="AH17" s="41"/>
      <c r="AI17" s="42"/>
      <c r="AJ17" s="39">
        <v>8</v>
      </c>
      <c r="AK17" s="40">
        <v>0</v>
      </c>
      <c r="AL17" s="40">
        <f t="shared" si="1"/>
        <v>8</v>
      </c>
      <c r="AM17" s="41"/>
      <c r="AN17" s="42"/>
      <c r="AO17" s="43">
        <v>44740</v>
      </c>
      <c r="AP17" s="44"/>
    </row>
    <row r="18" spans="1:42" s="48" customFormat="1" ht="68.25" customHeight="1" x14ac:dyDescent="0.3">
      <c r="A18" s="30">
        <f t="shared" si="2"/>
        <v>9</v>
      </c>
      <c r="B18" s="49" t="s">
        <v>38</v>
      </c>
      <c r="C18" s="50" t="s">
        <v>71</v>
      </c>
      <c r="D18" s="51">
        <v>44445</v>
      </c>
      <c r="E18" s="34">
        <f t="shared" ca="1" si="0"/>
        <v>1.9808219178082191</v>
      </c>
      <c r="F18" s="35" t="s">
        <v>40</v>
      </c>
      <c r="G18" s="36" t="s">
        <v>40</v>
      </c>
      <c r="H18" s="36" t="s">
        <v>40</v>
      </c>
      <c r="I18" s="36" t="s">
        <v>40</v>
      </c>
      <c r="J18" s="37" t="s">
        <v>40</v>
      </c>
      <c r="K18" s="35" t="s">
        <v>40</v>
      </c>
      <c r="L18" s="36" t="s">
        <v>40</v>
      </c>
      <c r="M18" s="36" t="s">
        <v>40</v>
      </c>
      <c r="N18" s="36" t="s">
        <v>40</v>
      </c>
      <c r="O18" s="37" t="s">
        <v>40</v>
      </c>
      <c r="P18" s="35" t="s">
        <v>40</v>
      </c>
      <c r="Q18" s="36" t="s">
        <v>40</v>
      </c>
      <c r="R18" s="36" t="s">
        <v>40</v>
      </c>
      <c r="S18" s="36" t="s">
        <v>40</v>
      </c>
      <c r="T18" s="37" t="s">
        <v>40</v>
      </c>
      <c r="U18" s="35" t="s">
        <v>40</v>
      </c>
      <c r="V18" s="36" t="s">
        <v>40</v>
      </c>
      <c r="W18" s="36" t="s">
        <v>40</v>
      </c>
      <c r="X18" s="36" t="s">
        <v>40</v>
      </c>
      <c r="Y18" s="37" t="s">
        <v>40</v>
      </c>
      <c r="Z18" s="52"/>
      <c r="AA18" s="50"/>
      <c r="AB18" s="50"/>
      <c r="AC18" s="50"/>
      <c r="AD18" s="50"/>
      <c r="AE18" s="39">
        <v>6</v>
      </c>
      <c r="AF18" s="40">
        <v>3</v>
      </c>
      <c r="AG18" s="40">
        <f>AE18-AF18</f>
        <v>3</v>
      </c>
      <c r="AH18" s="41" t="s">
        <v>72</v>
      </c>
      <c r="AI18" s="53"/>
      <c r="AJ18" s="39">
        <v>8</v>
      </c>
      <c r="AK18" s="40">
        <v>0</v>
      </c>
      <c r="AL18" s="40">
        <f t="shared" si="1"/>
        <v>8</v>
      </c>
      <c r="AM18" s="41"/>
      <c r="AN18" s="42"/>
      <c r="AO18" s="54">
        <v>44810</v>
      </c>
      <c r="AP18" s="44"/>
    </row>
    <row r="19" spans="1:42" s="48" customFormat="1" ht="71.25" x14ac:dyDescent="0.3">
      <c r="A19" s="30">
        <f t="shared" si="2"/>
        <v>10</v>
      </c>
      <c r="B19" s="31" t="s">
        <v>38</v>
      </c>
      <c r="C19" s="46" t="s">
        <v>73</v>
      </c>
      <c r="D19" s="33">
        <v>44074</v>
      </c>
      <c r="E19" s="34">
        <f t="shared" ca="1" si="0"/>
        <v>2.9972602739726026</v>
      </c>
      <c r="F19" s="35" t="s">
        <v>40</v>
      </c>
      <c r="G19" s="36" t="s">
        <v>40</v>
      </c>
      <c r="H19" s="36" t="s">
        <v>40</v>
      </c>
      <c r="I19" s="36" t="s">
        <v>40</v>
      </c>
      <c r="J19" s="37" t="s">
        <v>40</v>
      </c>
      <c r="K19" s="35" t="s">
        <v>40</v>
      </c>
      <c r="L19" s="36" t="s">
        <v>40</v>
      </c>
      <c r="M19" s="36" t="s">
        <v>40</v>
      </c>
      <c r="N19" s="36" t="s">
        <v>40</v>
      </c>
      <c r="O19" s="37" t="s">
        <v>40</v>
      </c>
      <c r="P19" s="35" t="s">
        <v>40</v>
      </c>
      <c r="Q19" s="36" t="s">
        <v>40</v>
      </c>
      <c r="R19" s="36" t="s">
        <v>40</v>
      </c>
      <c r="S19" s="36" t="s">
        <v>40</v>
      </c>
      <c r="T19" s="37" t="s">
        <v>40</v>
      </c>
      <c r="U19" s="35" t="s">
        <v>40</v>
      </c>
      <c r="V19" s="36" t="s">
        <v>40</v>
      </c>
      <c r="W19" s="36" t="s">
        <v>40</v>
      </c>
      <c r="X19" s="36" t="s">
        <v>40</v>
      </c>
      <c r="Y19" s="37" t="s">
        <v>40</v>
      </c>
      <c r="Z19" s="39">
        <v>6</v>
      </c>
      <c r="AA19" s="40">
        <v>6</v>
      </c>
      <c r="AB19" s="40">
        <v>0</v>
      </c>
      <c r="AC19" s="41" t="s">
        <v>74</v>
      </c>
      <c r="AD19" s="42" t="s">
        <v>47</v>
      </c>
      <c r="AE19" s="39">
        <v>8</v>
      </c>
      <c r="AF19" s="40">
        <v>1</v>
      </c>
      <c r="AG19" s="40">
        <v>7</v>
      </c>
      <c r="AH19" s="41" t="s">
        <v>75</v>
      </c>
      <c r="AI19" s="42"/>
      <c r="AJ19" s="39">
        <v>10</v>
      </c>
      <c r="AK19" s="40">
        <v>0</v>
      </c>
      <c r="AL19" s="40">
        <f t="shared" si="1"/>
        <v>10</v>
      </c>
      <c r="AM19" s="41"/>
      <c r="AN19" s="42"/>
      <c r="AO19" s="43">
        <v>44804</v>
      </c>
      <c r="AP19" s="44" t="s">
        <v>49</v>
      </c>
    </row>
    <row r="20" spans="1:42" s="48" customFormat="1" ht="28.5" x14ac:dyDescent="0.3">
      <c r="A20" s="30">
        <f t="shared" si="2"/>
        <v>11</v>
      </c>
      <c r="B20" s="49" t="s">
        <v>38</v>
      </c>
      <c r="C20" s="50" t="s">
        <v>76</v>
      </c>
      <c r="D20" s="51">
        <v>44368</v>
      </c>
      <c r="E20" s="34">
        <f t="shared" ca="1" si="0"/>
        <v>2.1917808219178081</v>
      </c>
      <c r="F20" s="35" t="s">
        <v>40</v>
      </c>
      <c r="G20" s="36" t="s">
        <v>40</v>
      </c>
      <c r="H20" s="36" t="s">
        <v>40</v>
      </c>
      <c r="I20" s="36" t="s">
        <v>40</v>
      </c>
      <c r="J20" s="37" t="s">
        <v>40</v>
      </c>
      <c r="K20" s="35" t="s">
        <v>40</v>
      </c>
      <c r="L20" s="36" t="s">
        <v>40</v>
      </c>
      <c r="M20" s="36" t="s">
        <v>40</v>
      </c>
      <c r="N20" s="36" t="s">
        <v>40</v>
      </c>
      <c r="O20" s="37" t="s">
        <v>40</v>
      </c>
      <c r="P20" s="35" t="s">
        <v>40</v>
      </c>
      <c r="Q20" s="36" t="s">
        <v>40</v>
      </c>
      <c r="R20" s="36" t="s">
        <v>40</v>
      </c>
      <c r="S20" s="36" t="s">
        <v>40</v>
      </c>
      <c r="T20" s="37" t="s">
        <v>40</v>
      </c>
      <c r="U20" s="35" t="s">
        <v>40</v>
      </c>
      <c r="V20" s="36" t="s">
        <v>40</v>
      </c>
      <c r="W20" s="36" t="s">
        <v>40</v>
      </c>
      <c r="X20" s="36" t="s">
        <v>40</v>
      </c>
      <c r="Y20" s="37" t="s">
        <v>40</v>
      </c>
      <c r="Z20" s="35" t="s">
        <v>40</v>
      </c>
      <c r="AA20" s="36" t="s">
        <v>40</v>
      </c>
      <c r="AB20" s="36" t="s">
        <v>40</v>
      </c>
      <c r="AC20" s="36" t="s">
        <v>40</v>
      </c>
      <c r="AD20" s="37" t="s">
        <v>40</v>
      </c>
      <c r="AE20" s="55">
        <v>6</v>
      </c>
      <c r="AF20" s="56">
        <v>0</v>
      </c>
      <c r="AG20" s="56">
        <v>6</v>
      </c>
      <c r="AH20" s="41" t="s">
        <v>77</v>
      </c>
      <c r="AI20" s="53"/>
      <c r="AJ20" s="39">
        <v>8</v>
      </c>
      <c r="AK20" s="40">
        <v>0</v>
      </c>
      <c r="AL20" s="40">
        <f t="shared" si="1"/>
        <v>8</v>
      </c>
      <c r="AM20" s="41"/>
      <c r="AN20" s="42"/>
      <c r="AO20" s="54">
        <v>44733</v>
      </c>
      <c r="AP20" s="44"/>
    </row>
    <row r="21" spans="1:42" s="48" customFormat="1" ht="14.25" x14ac:dyDescent="0.3">
      <c r="A21" s="30">
        <f t="shared" si="2"/>
        <v>12</v>
      </c>
      <c r="B21" s="31" t="s">
        <v>38</v>
      </c>
      <c r="C21" s="46" t="s">
        <v>78</v>
      </c>
      <c r="D21" s="33">
        <v>44438</v>
      </c>
      <c r="E21" s="34">
        <f t="shared" ca="1" si="0"/>
        <v>2</v>
      </c>
      <c r="F21" s="35" t="s">
        <v>40</v>
      </c>
      <c r="G21" s="36" t="s">
        <v>40</v>
      </c>
      <c r="H21" s="36" t="s">
        <v>40</v>
      </c>
      <c r="I21" s="36" t="s">
        <v>40</v>
      </c>
      <c r="J21" s="37" t="s">
        <v>40</v>
      </c>
      <c r="K21" s="35" t="s">
        <v>40</v>
      </c>
      <c r="L21" s="36" t="s">
        <v>40</v>
      </c>
      <c r="M21" s="36" t="s">
        <v>40</v>
      </c>
      <c r="N21" s="36" t="s">
        <v>40</v>
      </c>
      <c r="O21" s="37" t="s">
        <v>40</v>
      </c>
      <c r="P21" s="35" t="s">
        <v>40</v>
      </c>
      <c r="Q21" s="36" t="s">
        <v>40</v>
      </c>
      <c r="R21" s="36" t="s">
        <v>40</v>
      </c>
      <c r="S21" s="36" t="s">
        <v>40</v>
      </c>
      <c r="T21" s="37" t="s">
        <v>40</v>
      </c>
      <c r="U21" s="35" t="s">
        <v>40</v>
      </c>
      <c r="V21" s="36" t="s">
        <v>40</v>
      </c>
      <c r="W21" s="36" t="s">
        <v>40</v>
      </c>
      <c r="X21" s="36" t="s">
        <v>40</v>
      </c>
      <c r="Y21" s="37" t="s">
        <v>40</v>
      </c>
      <c r="Z21" s="35" t="s">
        <v>40</v>
      </c>
      <c r="AA21" s="36" t="s">
        <v>40</v>
      </c>
      <c r="AB21" s="36" t="s">
        <v>40</v>
      </c>
      <c r="AC21" s="36" t="s">
        <v>40</v>
      </c>
      <c r="AD21" s="37" t="s">
        <v>40</v>
      </c>
      <c r="AE21" s="39">
        <v>6</v>
      </c>
      <c r="AF21" s="40">
        <v>0</v>
      </c>
      <c r="AG21" s="40">
        <v>6</v>
      </c>
      <c r="AH21" s="41"/>
      <c r="AI21" s="42"/>
      <c r="AJ21" s="39">
        <v>8</v>
      </c>
      <c r="AK21" s="40">
        <v>0</v>
      </c>
      <c r="AL21" s="40">
        <f t="shared" si="1"/>
        <v>8</v>
      </c>
      <c r="AM21" s="41"/>
      <c r="AN21" s="42"/>
      <c r="AO21" s="43">
        <v>44803</v>
      </c>
      <c r="AP21" s="44"/>
    </row>
    <row r="22" spans="1:42" s="44" customFormat="1" ht="71.25" x14ac:dyDescent="0.3">
      <c r="A22" s="30">
        <f t="shared" si="2"/>
        <v>13</v>
      </c>
      <c r="B22" s="31" t="s">
        <v>38</v>
      </c>
      <c r="C22" s="46" t="s">
        <v>79</v>
      </c>
      <c r="D22" s="33">
        <v>44414</v>
      </c>
      <c r="E22" s="34">
        <f t="shared" ca="1" si="0"/>
        <v>2.0657534246575344</v>
      </c>
      <c r="F22" s="35" t="s">
        <v>40</v>
      </c>
      <c r="G22" s="36" t="s">
        <v>40</v>
      </c>
      <c r="H22" s="36" t="s">
        <v>40</v>
      </c>
      <c r="I22" s="36" t="s">
        <v>40</v>
      </c>
      <c r="J22" s="37" t="s">
        <v>40</v>
      </c>
      <c r="K22" s="35" t="s">
        <v>40</v>
      </c>
      <c r="L22" s="36" t="s">
        <v>40</v>
      </c>
      <c r="M22" s="36" t="s">
        <v>40</v>
      </c>
      <c r="N22" s="36" t="s">
        <v>40</v>
      </c>
      <c r="O22" s="37" t="s">
        <v>40</v>
      </c>
      <c r="P22" s="35" t="s">
        <v>40</v>
      </c>
      <c r="Q22" s="36" t="s">
        <v>40</v>
      </c>
      <c r="R22" s="36" t="s">
        <v>40</v>
      </c>
      <c r="S22" s="36" t="s">
        <v>40</v>
      </c>
      <c r="T22" s="57" t="s">
        <v>40</v>
      </c>
      <c r="U22" s="35" t="s">
        <v>40</v>
      </c>
      <c r="V22" s="36" t="s">
        <v>40</v>
      </c>
      <c r="W22" s="36" t="s">
        <v>40</v>
      </c>
      <c r="X22" s="36" t="s">
        <v>40</v>
      </c>
      <c r="Y22" s="37" t="s">
        <v>40</v>
      </c>
      <c r="Z22" s="35" t="s">
        <v>40</v>
      </c>
      <c r="AA22" s="36" t="s">
        <v>40</v>
      </c>
      <c r="AB22" s="36" t="s">
        <v>40</v>
      </c>
      <c r="AC22" s="36" t="s">
        <v>40</v>
      </c>
      <c r="AD22" s="37" t="s">
        <v>40</v>
      </c>
      <c r="AE22" s="39">
        <v>6</v>
      </c>
      <c r="AF22" s="40">
        <v>3</v>
      </c>
      <c r="AG22" s="40">
        <f>AE22-AF22</f>
        <v>3</v>
      </c>
      <c r="AH22" s="41" t="s">
        <v>72</v>
      </c>
      <c r="AI22" s="42"/>
      <c r="AJ22" s="39">
        <v>8</v>
      </c>
      <c r="AK22" s="40">
        <v>0</v>
      </c>
      <c r="AL22" s="40">
        <f t="shared" si="1"/>
        <v>8</v>
      </c>
      <c r="AM22" s="41"/>
      <c r="AN22" s="42"/>
      <c r="AO22" s="43">
        <v>44779</v>
      </c>
      <c r="AP22" s="44">
        <v>3</v>
      </c>
    </row>
    <row r="23" spans="1:42" s="44" customFormat="1" ht="14.25" x14ac:dyDescent="0.3">
      <c r="A23" s="30">
        <f t="shared" si="2"/>
        <v>14</v>
      </c>
      <c r="B23" s="31" t="s">
        <v>38</v>
      </c>
      <c r="C23" s="46" t="s">
        <v>80</v>
      </c>
      <c r="D23" s="33">
        <v>44433</v>
      </c>
      <c r="E23" s="34">
        <f t="shared" ca="1" si="0"/>
        <v>2.0136986301369864</v>
      </c>
      <c r="F23" s="35" t="s">
        <v>40</v>
      </c>
      <c r="G23" s="36" t="s">
        <v>40</v>
      </c>
      <c r="H23" s="36" t="s">
        <v>40</v>
      </c>
      <c r="I23" s="36" t="s">
        <v>40</v>
      </c>
      <c r="J23" s="37" t="s">
        <v>40</v>
      </c>
      <c r="K23" s="35" t="s">
        <v>40</v>
      </c>
      <c r="L23" s="36" t="s">
        <v>40</v>
      </c>
      <c r="M23" s="36" t="s">
        <v>40</v>
      </c>
      <c r="N23" s="36" t="s">
        <v>40</v>
      </c>
      <c r="O23" s="37" t="s">
        <v>40</v>
      </c>
      <c r="P23" s="35" t="s">
        <v>40</v>
      </c>
      <c r="Q23" s="36" t="s">
        <v>40</v>
      </c>
      <c r="R23" s="36" t="s">
        <v>40</v>
      </c>
      <c r="S23" s="36" t="s">
        <v>40</v>
      </c>
      <c r="T23" s="37" t="s">
        <v>40</v>
      </c>
      <c r="U23" s="35" t="s">
        <v>40</v>
      </c>
      <c r="V23" s="36" t="s">
        <v>40</v>
      </c>
      <c r="W23" s="36" t="s">
        <v>40</v>
      </c>
      <c r="X23" s="36" t="s">
        <v>40</v>
      </c>
      <c r="Y23" s="37" t="s">
        <v>40</v>
      </c>
      <c r="Z23" s="35" t="s">
        <v>40</v>
      </c>
      <c r="AA23" s="36" t="s">
        <v>40</v>
      </c>
      <c r="AB23" s="36" t="s">
        <v>40</v>
      </c>
      <c r="AC23" s="36" t="s">
        <v>40</v>
      </c>
      <c r="AD23" s="37" t="s">
        <v>40</v>
      </c>
      <c r="AE23" s="39">
        <v>6</v>
      </c>
      <c r="AF23" s="40">
        <v>0</v>
      </c>
      <c r="AG23" s="40">
        <v>6</v>
      </c>
      <c r="AH23" s="41"/>
      <c r="AI23" s="42"/>
      <c r="AJ23" s="39">
        <v>8</v>
      </c>
      <c r="AK23" s="40">
        <v>0</v>
      </c>
      <c r="AL23" s="40">
        <f t="shared" si="1"/>
        <v>8</v>
      </c>
      <c r="AM23" s="41"/>
      <c r="AN23" s="42"/>
      <c r="AO23" s="43">
        <v>44798</v>
      </c>
    </row>
    <row r="24" spans="1:42" s="44" customFormat="1" ht="57" x14ac:dyDescent="0.3">
      <c r="A24" s="30">
        <f t="shared" si="2"/>
        <v>15</v>
      </c>
      <c r="B24" s="31" t="s">
        <v>38</v>
      </c>
      <c r="C24" s="46" t="s">
        <v>81</v>
      </c>
      <c r="D24" s="33">
        <v>44020</v>
      </c>
      <c r="E24" s="34">
        <f t="shared" ca="1" si="0"/>
        <v>3.1452054794520548</v>
      </c>
      <c r="F24" s="35" t="s">
        <v>40</v>
      </c>
      <c r="G24" s="36" t="s">
        <v>40</v>
      </c>
      <c r="H24" s="36" t="s">
        <v>40</v>
      </c>
      <c r="I24" s="36" t="s">
        <v>40</v>
      </c>
      <c r="J24" s="37" t="s">
        <v>40</v>
      </c>
      <c r="K24" s="35" t="s">
        <v>40</v>
      </c>
      <c r="L24" s="36" t="s">
        <v>40</v>
      </c>
      <c r="M24" s="36" t="s">
        <v>40</v>
      </c>
      <c r="N24" s="36" t="s">
        <v>40</v>
      </c>
      <c r="O24" s="37" t="s">
        <v>40</v>
      </c>
      <c r="P24" s="35" t="s">
        <v>40</v>
      </c>
      <c r="Q24" s="36" t="s">
        <v>40</v>
      </c>
      <c r="R24" s="36" t="s">
        <v>40</v>
      </c>
      <c r="S24" s="36" t="s">
        <v>40</v>
      </c>
      <c r="T24" s="37" t="s">
        <v>40</v>
      </c>
      <c r="U24" s="35" t="s">
        <v>40</v>
      </c>
      <c r="V24" s="36" t="s">
        <v>40</v>
      </c>
      <c r="W24" s="36" t="s">
        <v>40</v>
      </c>
      <c r="X24" s="36" t="s">
        <v>40</v>
      </c>
      <c r="Y24" s="37" t="s">
        <v>40</v>
      </c>
      <c r="Z24" s="39">
        <v>6</v>
      </c>
      <c r="AA24" s="40">
        <v>6</v>
      </c>
      <c r="AB24" s="40">
        <v>0</v>
      </c>
      <c r="AC24" s="41" t="s">
        <v>82</v>
      </c>
      <c r="AD24" s="42" t="s">
        <v>47</v>
      </c>
      <c r="AE24" s="39">
        <v>8</v>
      </c>
      <c r="AF24" s="40">
        <v>1</v>
      </c>
      <c r="AG24" s="40">
        <v>7</v>
      </c>
      <c r="AH24" s="41" t="s">
        <v>75</v>
      </c>
      <c r="AI24" s="42"/>
      <c r="AJ24" s="39">
        <v>10</v>
      </c>
      <c r="AK24" s="40">
        <v>0</v>
      </c>
      <c r="AL24" s="40">
        <f t="shared" si="1"/>
        <v>10</v>
      </c>
      <c r="AM24" s="41"/>
      <c r="AN24" s="42"/>
      <c r="AO24" s="43">
        <v>44750</v>
      </c>
      <c r="AP24" s="44" t="s">
        <v>49</v>
      </c>
    </row>
    <row r="25" spans="1:42" s="44" customFormat="1" ht="42.75" x14ac:dyDescent="0.3">
      <c r="A25" s="30">
        <f t="shared" si="2"/>
        <v>16</v>
      </c>
      <c r="B25" s="31" t="s">
        <v>38</v>
      </c>
      <c r="C25" s="46" t="s">
        <v>83</v>
      </c>
      <c r="D25" s="33">
        <v>44358</v>
      </c>
      <c r="E25" s="34">
        <f t="shared" ca="1" si="0"/>
        <v>2.2191780821917808</v>
      </c>
      <c r="F25" s="35" t="s">
        <v>40</v>
      </c>
      <c r="G25" s="36" t="s">
        <v>40</v>
      </c>
      <c r="H25" s="36" t="s">
        <v>40</v>
      </c>
      <c r="I25" s="36" t="s">
        <v>40</v>
      </c>
      <c r="J25" s="37" t="s">
        <v>40</v>
      </c>
      <c r="K25" s="35" t="s">
        <v>40</v>
      </c>
      <c r="L25" s="36" t="s">
        <v>40</v>
      </c>
      <c r="M25" s="36" t="s">
        <v>40</v>
      </c>
      <c r="N25" s="36" t="s">
        <v>40</v>
      </c>
      <c r="O25" s="37" t="s">
        <v>40</v>
      </c>
      <c r="P25" s="35" t="s">
        <v>40</v>
      </c>
      <c r="Q25" s="36" t="s">
        <v>40</v>
      </c>
      <c r="R25" s="36" t="s">
        <v>40</v>
      </c>
      <c r="S25" s="36" t="s">
        <v>40</v>
      </c>
      <c r="T25" s="37" t="s">
        <v>40</v>
      </c>
      <c r="U25" s="35" t="s">
        <v>40</v>
      </c>
      <c r="V25" s="36" t="s">
        <v>40</v>
      </c>
      <c r="W25" s="36" t="s">
        <v>40</v>
      </c>
      <c r="X25" s="36" t="s">
        <v>40</v>
      </c>
      <c r="Y25" s="37" t="s">
        <v>40</v>
      </c>
      <c r="Z25" s="35" t="s">
        <v>40</v>
      </c>
      <c r="AA25" s="36" t="s">
        <v>40</v>
      </c>
      <c r="AB25" s="36" t="s">
        <v>40</v>
      </c>
      <c r="AC25" s="36" t="s">
        <v>40</v>
      </c>
      <c r="AD25" s="37" t="s">
        <v>40</v>
      </c>
      <c r="AE25" s="39">
        <v>6</v>
      </c>
      <c r="AF25" s="40">
        <v>2</v>
      </c>
      <c r="AG25" s="40">
        <f>AE25-AF25</f>
        <v>4</v>
      </c>
      <c r="AH25" s="41" t="s">
        <v>84</v>
      </c>
      <c r="AI25" s="42"/>
      <c r="AJ25" s="39">
        <v>8</v>
      </c>
      <c r="AK25" s="40">
        <v>0</v>
      </c>
      <c r="AL25" s="40">
        <f t="shared" si="1"/>
        <v>8</v>
      </c>
      <c r="AM25" s="41"/>
      <c r="AN25" s="42"/>
      <c r="AO25" s="43">
        <v>44723</v>
      </c>
    </row>
    <row r="26" spans="1:42" s="44" customFormat="1" ht="14.25" x14ac:dyDescent="0.3">
      <c r="A26" s="30">
        <f t="shared" si="2"/>
        <v>17</v>
      </c>
      <c r="B26" s="31" t="s">
        <v>38</v>
      </c>
      <c r="C26" s="46" t="s">
        <v>85</v>
      </c>
      <c r="D26" s="33">
        <v>44407</v>
      </c>
      <c r="E26" s="34">
        <f t="shared" ca="1" si="0"/>
        <v>2.0849315068493151</v>
      </c>
      <c r="F26" s="35" t="s">
        <v>40</v>
      </c>
      <c r="G26" s="36" t="s">
        <v>40</v>
      </c>
      <c r="H26" s="36" t="s">
        <v>40</v>
      </c>
      <c r="I26" s="36" t="s">
        <v>40</v>
      </c>
      <c r="J26" s="37" t="s">
        <v>40</v>
      </c>
      <c r="K26" s="35" t="s">
        <v>40</v>
      </c>
      <c r="L26" s="36" t="s">
        <v>40</v>
      </c>
      <c r="M26" s="36" t="s">
        <v>40</v>
      </c>
      <c r="N26" s="36" t="s">
        <v>40</v>
      </c>
      <c r="O26" s="37" t="s">
        <v>40</v>
      </c>
      <c r="P26" s="35" t="s">
        <v>40</v>
      </c>
      <c r="Q26" s="36" t="s">
        <v>40</v>
      </c>
      <c r="R26" s="36" t="s">
        <v>40</v>
      </c>
      <c r="S26" s="36" t="s">
        <v>40</v>
      </c>
      <c r="T26" s="37" t="s">
        <v>40</v>
      </c>
      <c r="U26" s="35" t="s">
        <v>40</v>
      </c>
      <c r="V26" s="36" t="s">
        <v>40</v>
      </c>
      <c r="W26" s="36" t="s">
        <v>40</v>
      </c>
      <c r="X26" s="36" t="s">
        <v>40</v>
      </c>
      <c r="Y26" s="37" t="s">
        <v>40</v>
      </c>
      <c r="Z26" s="35" t="s">
        <v>40</v>
      </c>
      <c r="AA26" s="36" t="s">
        <v>40</v>
      </c>
      <c r="AB26" s="36" t="s">
        <v>40</v>
      </c>
      <c r="AC26" s="36" t="s">
        <v>40</v>
      </c>
      <c r="AD26" s="37" t="s">
        <v>40</v>
      </c>
      <c r="AE26" s="39">
        <v>6</v>
      </c>
      <c r="AF26" s="40">
        <v>0</v>
      </c>
      <c r="AG26" s="40">
        <v>6</v>
      </c>
      <c r="AH26" s="41"/>
      <c r="AI26" s="42"/>
      <c r="AJ26" s="39">
        <v>8</v>
      </c>
      <c r="AK26" s="40">
        <v>0</v>
      </c>
      <c r="AL26" s="40">
        <f t="shared" si="1"/>
        <v>8</v>
      </c>
      <c r="AM26" s="41"/>
      <c r="AN26" s="42"/>
      <c r="AO26" s="43">
        <v>44772</v>
      </c>
    </row>
    <row r="27" spans="1:42" s="44" customFormat="1" ht="85.5" x14ac:dyDescent="0.3">
      <c r="A27" s="30">
        <f t="shared" si="2"/>
        <v>18</v>
      </c>
      <c r="B27" s="31" t="s">
        <v>38</v>
      </c>
      <c r="C27" s="46" t="s">
        <v>86</v>
      </c>
      <c r="D27" s="33">
        <v>43298</v>
      </c>
      <c r="E27" s="34">
        <f t="shared" ca="1" si="0"/>
        <v>5.1232876712328768</v>
      </c>
      <c r="F27" s="35" t="s">
        <v>40</v>
      </c>
      <c r="G27" s="36" t="s">
        <v>40</v>
      </c>
      <c r="H27" s="36" t="s">
        <v>40</v>
      </c>
      <c r="I27" s="36" t="s">
        <v>40</v>
      </c>
      <c r="J27" s="37" t="s">
        <v>40</v>
      </c>
      <c r="K27" s="35" t="s">
        <v>40</v>
      </c>
      <c r="L27" s="36" t="s">
        <v>40</v>
      </c>
      <c r="M27" s="36" t="s">
        <v>40</v>
      </c>
      <c r="N27" s="36" t="s">
        <v>40</v>
      </c>
      <c r="O27" s="37" t="s">
        <v>40</v>
      </c>
      <c r="P27" s="39">
        <v>6</v>
      </c>
      <c r="Q27" s="40">
        <v>6</v>
      </c>
      <c r="R27" s="40">
        <f>P27-Q27</f>
        <v>0</v>
      </c>
      <c r="S27" s="41" t="s">
        <v>87</v>
      </c>
      <c r="T27" s="42" t="s">
        <v>43</v>
      </c>
      <c r="U27" s="39">
        <v>8</v>
      </c>
      <c r="V27" s="40">
        <v>8</v>
      </c>
      <c r="W27" s="40">
        <f>+U27-V27</f>
        <v>0</v>
      </c>
      <c r="X27" s="41" t="s">
        <v>88</v>
      </c>
      <c r="Y27" s="42" t="s">
        <v>43</v>
      </c>
      <c r="Z27" s="39">
        <v>10</v>
      </c>
      <c r="AA27" s="40">
        <v>10</v>
      </c>
      <c r="AB27" s="40">
        <v>0</v>
      </c>
      <c r="AC27" s="41" t="s">
        <v>89</v>
      </c>
      <c r="AD27" s="42" t="s">
        <v>47</v>
      </c>
      <c r="AE27" s="39">
        <v>12</v>
      </c>
      <c r="AF27" s="40">
        <v>2</v>
      </c>
      <c r="AG27" s="40">
        <f>AE27-AF27</f>
        <v>10</v>
      </c>
      <c r="AH27" s="41" t="s">
        <v>84</v>
      </c>
      <c r="AI27" s="42"/>
      <c r="AJ27" s="39">
        <v>14</v>
      </c>
      <c r="AK27" s="40">
        <v>0</v>
      </c>
      <c r="AL27" s="40">
        <f t="shared" si="1"/>
        <v>14</v>
      </c>
      <c r="AM27" s="41"/>
      <c r="AN27" s="42"/>
      <c r="AO27" s="43">
        <v>44759</v>
      </c>
      <c r="AP27" s="44">
        <v>10</v>
      </c>
    </row>
    <row r="28" spans="1:42" s="44" customFormat="1" ht="42.75" x14ac:dyDescent="0.3">
      <c r="A28" s="30"/>
      <c r="B28" s="31" t="s">
        <v>38</v>
      </c>
      <c r="C28" s="46" t="s">
        <v>90</v>
      </c>
      <c r="D28" s="33">
        <v>44592</v>
      </c>
      <c r="E28" s="34">
        <f t="shared" ca="1" si="0"/>
        <v>1.5780821917808219</v>
      </c>
      <c r="F28" s="35" t="s">
        <v>40</v>
      </c>
      <c r="G28" s="36" t="s">
        <v>40</v>
      </c>
      <c r="H28" s="36" t="s">
        <v>40</v>
      </c>
      <c r="I28" s="36" t="s">
        <v>40</v>
      </c>
      <c r="J28" s="37" t="s">
        <v>40</v>
      </c>
      <c r="K28" s="35" t="s">
        <v>40</v>
      </c>
      <c r="L28" s="36" t="s">
        <v>40</v>
      </c>
      <c r="M28" s="36" t="s">
        <v>40</v>
      </c>
      <c r="N28" s="36" t="s">
        <v>40</v>
      </c>
      <c r="O28" s="37" t="s">
        <v>40</v>
      </c>
      <c r="P28" s="35" t="s">
        <v>40</v>
      </c>
      <c r="Q28" s="36" t="s">
        <v>40</v>
      </c>
      <c r="R28" s="36" t="s">
        <v>40</v>
      </c>
      <c r="S28" s="36" t="s">
        <v>40</v>
      </c>
      <c r="T28" s="37" t="s">
        <v>40</v>
      </c>
      <c r="U28" s="35" t="s">
        <v>40</v>
      </c>
      <c r="V28" s="36" t="s">
        <v>40</v>
      </c>
      <c r="W28" s="36" t="s">
        <v>40</v>
      </c>
      <c r="X28" s="36" t="s">
        <v>40</v>
      </c>
      <c r="Y28" s="37" t="s">
        <v>40</v>
      </c>
      <c r="Z28" s="35" t="s">
        <v>40</v>
      </c>
      <c r="AA28" s="36" t="s">
        <v>40</v>
      </c>
      <c r="AB28" s="36" t="s">
        <v>40</v>
      </c>
      <c r="AC28" s="36" t="s">
        <v>40</v>
      </c>
      <c r="AD28" s="37" t="s">
        <v>40</v>
      </c>
      <c r="AE28" s="39">
        <v>6</v>
      </c>
      <c r="AF28" s="40">
        <v>2</v>
      </c>
      <c r="AG28" s="40">
        <f>AE28-AF28</f>
        <v>4</v>
      </c>
      <c r="AH28" s="41" t="s">
        <v>84</v>
      </c>
      <c r="AI28" s="42"/>
      <c r="AJ28" s="39">
        <v>8</v>
      </c>
      <c r="AK28" s="40">
        <v>0</v>
      </c>
      <c r="AL28" s="40">
        <f t="shared" si="1"/>
        <v>8</v>
      </c>
      <c r="AM28" s="41"/>
      <c r="AN28" s="42"/>
      <c r="AO28" s="43"/>
    </row>
    <row r="29" spans="1:42" s="44" customFormat="1" ht="128.25" x14ac:dyDescent="0.3">
      <c r="A29" s="30">
        <f>+A27+1</f>
        <v>19</v>
      </c>
      <c r="B29" s="31" t="s">
        <v>38</v>
      </c>
      <c r="C29" s="46" t="s">
        <v>91</v>
      </c>
      <c r="D29" s="33">
        <v>41760</v>
      </c>
      <c r="E29" s="34">
        <f t="shared" ca="1" si="0"/>
        <v>9.3369863013698637</v>
      </c>
      <c r="F29" s="58">
        <v>10</v>
      </c>
      <c r="G29" s="59">
        <v>10</v>
      </c>
      <c r="H29" s="59">
        <f>F29-G29</f>
        <v>0</v>
      </c>
      <c r="I29" s="59" t="s">
        <v>92</v>
      </c>
      <c r="J29" s="60" t="s">
        <v>43</v>
      </c>
      <c r="K29" s="58">
        <v>12</v>
      </c>
      <c r="L29" s="59">
        <v>12</v>
      </c>
      <c r="M29" s="59">
        <v>0</v>
      </c>
      <c r="N29" s="61" t="s">
        <v>92</v>
      </c>
      <c r="O29" s="61" t="s">
        <v>93</v>
      </c>
      <c r="P29" s="58">
        <v>14</v>
      </c>
      <c r="Q29" s="59">
        <v>14</v>
      </c>
      <c r="R29" s="59">
        <v>0</v>
      </c>
      <c r="S29" s="62" t="s">
        <v>94</v>
      </c>
      <c r="T29" s="61" t="s">
        <v>95</v>
      </c>
      <c r="U29" s="58">
        <v>14</v>
      </c>
      <c r="V29" s="59">
        <v>14</v>
      </c>
      <c r="W29" s="62">
        <v>0</v>
      </c>
      <c r="X29" s="62" t="s">
        <v>96</v>
      </c>
      <c r="Y29" s="61" t="s">
        <v>95</v>
      </c>
      <c r="Z29" s="39">
        <v>14</v>
      </c>
      <c r="AA29" s="40">
        <v>6</v>
      </c>
      <c r="AB29" s="40">
        <v>8</v>
      </c>
      <c r="AC29" s="41" t="s">
        <v>97</v>
      </c>
      <c r="AD29" s="42"/>
      <c r="AE29" s="39">
        <v>14</v>
      </c>
      <c r="AF29" s="40">
        <v>0</v>
      </c>
      <c r="AG29" s="40">
        <v>14</v>
      </c>
      <c r="AH29" s="41"/>
      <c r="AI29" s="42"/>
      <c r="AJ29" s="39">
        <v>14</v>
      </c>
      <c r="AK29" s="40">
        <v>0</v>
      </c>
      <c r="AL29" s="40">
        <f t="shared" si="1"/>
        <v>14</v>
      </c>
      <c r="AM29" s="41"/>
      <c r="AN29" s="42"/>
      <c r="AO29" s="43">
        <v>44682</v>
      </c>
      <c r="AP29" s="44">
        <v>6</v>
      </c>
    </row>
    <row r="30" spans="1:42" s="44" customFormat="1" ht="28.5" x14ac:dyDescent="0.3">
      <c r="A30" s="30">
        <f t="shared" si="2"/>
        <v>20</v>
      </c>
      <c r="B30" s="31" t="s">
        <v>38</v>
      </c>
      <c r="C30" s="46" t="s">
        <v>98</v>
      </c>
      <c r="D30" s="33">
        <v>44056</v>
      </c>
      <c r="E30" s="34">
        <f t="shared" ca="1" si="0"/>
        <v>3.0465753424657533</v>
      </c>
      <c r="F30" s="35" t="s">
        <v>40</v>
      </c>
      <c r="G30" s="36" t="s">
        <v>40</v>
      </c>
      <c r="H30" s="36" t="s">
        <v>40</v>
      </c>
      <c r="I30" s="36" t="s">
        <v>40</v>
      </c>
      <c r="J30" s="37" t="s">
        <v>40</v>
      </c>
      <c r="K30" s="35" t="s">
        <v>40</v>
      </c>
      <c r="L30" s="36" t="s">
        <v>40</v>
      </c>
      <c r="M30" s="36" t="s">
        <v>40</v>
      </c>
      <c r="N30" s="36" t="s">
        <v>40</v>
      </c>
      <c r="O30" s="37" t="s">
        <v>40</v>
      </c>
      <c r="P30" s="35" t="s">
        <v>40</v>
      </c>
      <c r="Q30" s="36" t="s">
        <v>40</v>
      </c>
      <c r="R30" s="36" t="s">
        <v>40</v>
      </c>
      <c r="S30" s="36" t="s">
        <v>40</v>
      </c>
      <c r="T30" s="37" t="s">
        <v>40</v>
      </c>
      <c r="U30" s="35" t="s">
        <v>40</v>
      </c>
      <c r="V30" s="36" t="s">
        <v>40</v>
      </c>
      <c r="W30" s="36" t="s">
        <v>40</v>
      </c>
      <c r="X30" s="36" t="s">
        <v>40</v>
      </c>
      <c r="Y30" s="37" t="s">
        <v>40</v>
      </c>
      <c r="Z30" s="39">
        <v>6</v>
      </c>
      <c r="AA30" s="40">
        <v>6</v>
      </c>
      <c r="AB30" s="40">
        <v>0</v>
      </c>
      <c r="AC30" s="41" t="s">
        <v>99</v>
      </c>
      <c r="AD30" s="42" t="s">
        <v>47</v>
      </c>
      <c r="AE30" s="39">
        <v>8</v>
      </c>
      <c r="AF30" s="40">
        <v>0</v>
      </c>
      <c r="AG30" s="40">
        <v>8</v>
      </c>
      <c r="AH30" s="41"/>
      <c r="AI30" s="42"/>
      <c r="AJ30" s="39">
        <v>10</v>
      </c>
      <c r="AK30" s="40">
        <v>0</v>
      </c>
      <c r="AL30" s="40">
        <f t="shared" si="1"/>
        <v>10</v>
      </c>
      <c r="AM30" s="41"/>
      <c r="AN30" s="42"/>
      <c r="AO30" s="43">
        <v>44786</v>
      </c>
      <c r="AP30" s="44">
        <v>6</v>
      </c>
    </row>
    <row r="31" spans="1:42" s="44" customFormat="1" ht="128.25" x14ac:dyDescent="0.3">
      <c r="A31" s="30">
        <f t="shared" si="2"/>
        <v>21</v>
      </c>
      <c r="B31" s="31" t="s">
        <v>38</v>
      </c>
      <c r="C31" s="46" t="s">
        <v>100</v>
      </c>
      <c r="D31" s="33">
        <v>43347</v>
      </c>
      <c r="E31" s="34">
        <f t="shared" ca="1" si="0"/>
        <v>4.9890410958904106</v>
      </c>
      <c r="F31" s="35" t="s">
        <v>40</v>
      </c>
      <c r="G31" s="36" t="s">
        <v>40</v>
      </c>
      <c r="H31" s="36" t="s">
        <v>40</v>
      </c>
      <c r="I31" s="36" t="s">
        <v>40</v>
      </c>
      <c r="J31" s="37" t="s">
        <v>40</v>
      </c>
      <c r="K31" s="35" t="s">
        <v>40</v>
      </c>
      <c r="L31" s="36" t="s">
        <v>40</v>
      </c>
      <c r="M31" s="36" t="s">
        <v>40</v>
      </c>
      <c r="N31" s="36" t="s">
        <v>40</v>
      </c>
      <c r="O31" s="37" t="s">
        <v>40</v>
      </c>
      <c r="P31" s="39">
        <v>6</v>
      </c>
      <c r="Q31" s="40">
        <v>6</v>
      </c>
      <c r="R31" s="40">
        <f>P31-Q31</f>
        <v>0</v>
      </c>
      <c r="S31" s="41" t="s">
        <v>101</v>
      </c>
      <c r="T31" s="42" t="s">
        <v>43</v>
      </c>
      <c r="U31" s="39">
        <v>8</v>
      </c>
      <c r="V31" s="40">
        <v>6</v>
      </c>
      <c r="W31" s="40">
        <f>U31-V31</f>
        <v>2</v>
      </c>
      <c r="X31" s="41" t="s">
        <v>102</v>
      </c>
      <c r="Y31" s="42" t="s">
        <v>43</v>
      </c>
      <c r="Z31" s="39">
        <v>10</v>
      </c>
      <c r="AA31" s="40">
        <v>10</v>
      </c>
      <c r="AB31" s="40">
        <f>Z31-AA31</f>
        <v>0</v>
      </c>
      <c r="AC31" s="41" t="s">
        <v>1121</v>
      </c>
      <c r="AD31" s="42" t="s">
        <v>47</v>
      </c>
      <c r="AE31" s="39">
        <v>12</v>
      </c>
      <c r="AF31" s="40">
        <v>0</v>
      </c>
      <c r="AG31" s="40">
        <v>12</v>
      </c>
      <c r="AH31" s="41"/>
      <c r="AI31" s="42"/>
      <c r="AJ31" s="39">
        <v>14</v>
      </c>
      <c r="AK31" s="40">
        <v>0</v>
      </c>
      <c r="AL31" s="40">
        <f t="shared" si="1"/>
        <v>14</v>
      </c>
      <c r="AM31" s="41"/>
      <c r="AN31" s="42"/>
      <c r="AO31" s="43">
        <v>44808</v>
      </c>
      <c r="AP31" s="44">
        <v>6</v>
      </c>
    </row>
    <row r="32" spans="1:42" s="44" customFormat="1" ht="28.5" x14ac:dyDescent="0.3">
      <c r="A32" s="30">
        <f t="shared" si="2"/>
        <v>22</v>
      </c>
      <c r="B32" s="31" t="s">
        <v>38</v>
      </c>
      <c r="C32" s="46" t="s">
        <v>103</v>
      </c>
      <c r="D32" s="33">
        <v>44200</v>
      </c>
      <c r="E32" s="34">
        <f t="shared" ca="1" si="0"/>
        <v>2.6520547945205482</v>
      </c>
      <c r="F32" s="35" t="s">
        <v>40</v>
      </c>
      <c r="G32" s="36" t="s">
        <v>40</v>
      </c>
      <c r="H32" s="36" t="s">
        <v>40</v>
      </c>
      <c r="I32" s="36" t="s">
        <v>41</v>
      </c>
      <c r="J32" s="37" t="s">
        <v>40</v>
      </c>
      <c r="K32" s="35" t="s">
        <v>41</v>
      </c>
      <c r="L32" s="36" t="s">
        <v>41</v>
      </c>
      <c r="M32" s="36" t="s">
        <v>41</v>
      </c>
      <c r="N32" s="38" t="s">
        <v>40</v>
      </c>
      <c r="O32" s="37" t="s">
        <v>40</v>
      </c>
      <c r="P32" s="35" t="s">
        <v>40</v>
      </c>
      <c r="Q32" s="36" t="s">
        <v>40</v>
      </c>
      <c r="R32" s="36" t="s">
        <v>40</v>
      </c>
      <c r="S32" s="38" t="s">
        <v>40</v>
      </c>
      <c r="T32" s="37" t="s">
        <v>40</v>
      </c>
      <c r="U32" s="35" t="s">
        <v>40</v>
      </c>
      <c r="V32" s="36" t="s">
        <v>40</v>
      </c>
      <c r="W32" s="36" t="s">
        <v>40</v>
      </c>
      <c r="X32" s="38" t="s">
        <v>40</v>
      </c>
      <c r="Y32" s="37" t="s">
        <v>40</v>
      </c>
      <c r="Z32" s="35" t="s">
        <v>40</v>
      </c>
      <c r="AA32" s="36" t="s">
        <v>40</v>
      </c>
      <c r="AB32" s="36" t="s">
        <v>40</v>
      </c>
      <c r="AC32" s="38" t="s">
        <v>40</v>
      </c>
      <c r="AD32" s="37" t="s">
        <v>40</v>
      </c>
      <c r="AE32" s="39">
        <v>6</v>
      </c>
      <c r="AF32" s="40">
        <v>6</v>
      </c>
      <c r="AG32" s="40">
        <v>0</v>
      </c>
      <c r="AH32" s="41" t="s">
        <v>104</v>
      </c>
      <c r="AI32" s="42" t="s">
        <v>47</v>
      </c>
      <c r="AJ32" s="39">
        <v>8</v>
      </c>
      <c r="AK32" s="40">
        <v>0</v>
      </c>
      <c r="AL32" s="40">
        <f t="shared" si="1"/>
        <v>8</v>
      </c>
      <c r="AM32" s="41"/>
      <c r="AN32" s="42"/>
      <c r="AO32" s="43">
        <v>44565</v>
      </c>
      <c r="AP32" s="44">
        <v>6</v>
      </c>
    </row>
    <row r="33" spans="1:42" s="44" customFormat="1" ht="57" x14ac:dyDescent="0.3">
      <c r="A33" s="30">
        <f t="shared" si="2"/>
        <v>23</v>
      </c>
      <c r="B33" s="63" t="s">
        <v>38</v>
      </c>
      <c r="C33" s="46" t="s">
        <v>105</v>
      </c>
      <c r="D33" s="33">
        <v>44026</v>
      </c>
      <c r="E33" s="34">
        <f t="shared" ca="1" si="0"/>
        <v>3.128767123287671</v>
      </c>
      <c r="F33" s="35" t="s">
        <v>40</v>
      </c>
      <c r="G33" s="36" t="s">
        <v>40</v>
      </c>
      <c r="H33" s="36" t="s">
        <v>40</v>
      </c>
      <c r="I33" s="36" t="s">
        <v>40</v>
      </c>
      <c r="J33" s="37" t="s">
        <v>40</v>
      </c>
      <c r="K33" s="35" t="s">
        <v>40</v>
      </c>
      <c r="L33" s="36" t="s">
        <v>40</v>
      </c>
      <c r="M33" s="36" t="s">
        <v>40</v>
      </c>
      <c r="N33" s="36" t="s">
        <v>40</v>
      </c>
      <c r="O33" s="37" t="s">
        <v>40</v>
      </c>
      <c r="P33" s="35" t="s">
        <v>40</v>
      </c>
      <c r="Q33" s="36" t="s">
        <v>40</v>
      </c>
      <c r="R33" s="36" t="s">
        <v>40</v>
      </c>
      <c r="S33" s="36" t="s">
        <v>40</v>
      </c>
      <c r="T33" s="37" t="s">
        <v>40</v>
      </c>
      <c r="U33" s="35" t="s">
        <v>40</v>
      </c>
      <c r="V33" s="36" t="s">
        <v>40</v>
      </c>
      <c r="W33" s="36" t="s">
        <v>40</v>
      </c>
      <c r="X33" s="36" t="s">
        <v>40</v>
      </c>
      <c r="Y33" s="37" t="s">
        <v>40</v>
      </c>
      <c r="Z33" s="40">
        <v>6</v>
      </c>
      <c r="AA33" s="40">
        <v>6</v>
      </c>
      <c r="AB33" s="40">
        <v>0</v>
      </c>
      <c r="AC33" s="41" t="s">
        <v>106</v>
      </c>
      <c r="AD33" s="42"/>
      <c r="AE33" s="40">
        <v>8</v>
      </c>
      <c r="AF33" s="40">
        <v>2</v>
      </c>
      <c r="AG33" s="40">
        <v>6</v>
      </c>
      <c r="AH33" s="41" t="s">
        <v>107</v>
      </c>
      <c r="AI33" s="40"/>
      <c r="AJ33" s="39">
        <v>10</v>
      </c>
      <c r="AK33" s="40">
        <v>0</v>
      </c>
      <c r="AL33" s="40">
        <f t="shared" si="1"/>
        <v>10</v>
      </c>
      <c r="AM33" s="41"/>
      <c r="AN33" s="42"/>
      <c r="AO33" s="43">
        <v>44756</v>
      </c>
      <c r="AP33" s="44" t="s">
        <v>108</v>
      </c>
    </row>
    <row r="34" spans="1:42" s="44" customFormat="1" ht="28.5" x14ac:dyDescent="0.3">
      <c r="A34" s="30">
        <f t="shared" si="2"/>
        <v>24</v>
      </c>
      <c r="B34" s="31" t="s">
        <v>109</v>
      </c>
      <c r="C34" s="46" t="s">
        <v>110</v>
      </c>
      <c r="D34" s="33">
        <v>44165</v>
      </c>
      <c r="E34" s="34">
        <f t="shared" ca="1" si="0"/>
        <v>2.7479452054794522</v>
      </c>
      <c r="F34" s="35" t="s">
        <v>40</v>
      </c>
      <c r="G34" s="36" t="s">
        <v>40</v>
      </c>
      <c r="H34" s="36" t="s">
        <v>40</v>
      </c>
      <c r="I34" s="36" t="s">
        <v>40</v>
      </c>
      <c r="J34" s="37" t="s">
        <v>40</v>
      </c>
      <c r="K34" s="35" t="s">
        <v>40</v>
      </c>
      <c r="L34" s="36" t="s">
        <v>40</v>
      </c>
      <c r="M34" s="36" t="s">
        <v>40</v>
      </c>
      <c r="N34" s="36" t="s">
        <v>40</v>
      </c>
      <c r="O34" s="37" t="s">
        <v>40</v>
      </c>
      <c r="P34" s="35" t="s">
        <v>40</v>
      </c>
      <c r="Q34" s="36" t="s">
        <v>40</v>
      </c>
      <c r="R34" s="36" t="s">
        <v>40</v>
      </c>
      <c r="S34" s="36" t="s">
        <v>40</v>
      </c>
      <c r="T34" s="37" t="s">
        <v>40</v>
      </c>
      <c r="U34" s="35" t="s">
        <v>40</v>
      </c>
      <c r="V34" s="36" t="s">
        <v>40</v>
      </c>
      <c r="W34" s="36" t="s">
        <v>40</v>
      </c>
      <c r="X34" s="36" t="s">
        <v>40</v>
      </c>
      <c r="Y34" s="37" t="s">
        <v>40</v>
      </c>
      <c r="Z34" s="39">
        <v>6</v>
      </c>
      <c r="AA34" s="40">
        <v>2</v>
      </c>
      <c r="AB34" s="40">
        <f>Z34-AA34</f>
        <v>4</v>
      </c>
      <c r="AC34" s="41" t="s">
        <v>111</v>
      </c>
      <c r="AD34" s="42"/>
      <c r="AE34" s="39">
        <v>8</v>
      </c>
      <c r="AF34" s="40">
        <v>0</v>
      </c>
      <c r="AG34" s="40">
        <v>8</v>
      </c>
      <c r="AH34" s="41"/>
      <c r="AI34" s="42"/>
      <c r="AJ34" s="39">
        <v>10</v>
      </c>
      <c r="AK34" s="40">
        <v>0</v>
      </c>
      <c r="AL34" s="40">
        <f t="shared" si="1"/>
        <v>10</v>
      </c>
      <c r="AM34" s="41"/>
      <c r="AN34" s="42"/>
      <c r="AO34" s="43">
        <v>44895</v>
      </c>
    </row>
    <row r="35" spans="1:42" s="44" customFormat="1" ht="14.25" x14ac:dyDescent="0.3">
      <c r="A35" s="30">
        <f t="shared" si="2"/>
        <v>25</v>
      </c>
      <c r="B35" s="31" t="s">
        <v>109</v>
      </c>
      <c r="C35" s="46" t="s">
        <v>112</v>
      </c>
      <c r="D35" s="33">
        <v>44109</v>
      </c>
      <c r="E35" s="34">
        <f t="shared" ca="1" si="0"/>
        <v>2.9013698630136986</v>
      </c>
      <c r="F35" s="35" t="s">
        <v>40</v>
      </c>
      <c r="G35" s="36" t="s">
        <v>40</v>
      </c>
      <c r="H35" s="36" t="s">
        <v>40</v>
      </c>
      <c r="I35" s="36" t="s">
        <v>40</v>
      </c>
      <c r="J35" s="37" t="s">
        <v>40</v>
      </c>
      <c r="K35" s="35" t="s">
        <v>40</v>
      </c>
      <c r="L35" s="36" t="s">
        <v>40</v>
      </c>
      <c r="M35" s="36" t="s">
        <v>40</v>
      </c>
      <c r="N35" s="36" t="s">
        <v>40</v>
      </c>
      <c r="O35" s="37" t="s">
        <v>40</v>
      </c>
      <c r="P35" s="35" t="s">
        <v>40</v>
      </c>
      <c r="Q35" s="36" t="s">
        <v>40</v>
      </c>
      <c r="R35" s="36" t="s">
        <v>40</v>
      </c>
      <c r="S35" s="36" t="s">
        <v>40</v>
      </c>
      <c r="T35" s="37" t="s">
        <v>40</v>
      </c>
      <c r="U35" s="35" t="s">
        <v>40</v>
      </c>
      <c r="V35" s="36" t="s">
        <v>40</v>
      </c>
      <c r="W35" s="36" t="s">
        <v>40</v>
      </c>
      <c r="X35" s="36" t="s">
        <v>40</v>
      </c>
      <c r="Y35" s="37" t="s">
        <v>40</v>
      </c>
      <c r="Z35" s="39">
        <v>6</v>
      </c>
      <c r="AA35" s="40">
        <v>0</v>
      </c>
      <c r="AB35" s="40">
        <v>6</v>
      </c>
      <c r="AC35" s="40"/>
      <c r="AD35" s="42"/>
      <c r="AE35" s="39">
        <v>8</v>
      </c>
      <c r="AF35" s="40">
        <v>2</v>
      </c>
      <c r="AG35" s="40">
        <v>6</v>
      </c>
      <c r="AH35" s="41"/>
      <c r="AI35" s="42"/>
      <c r="AJ35" s="39">
        <v>10</v>
      </c>
      <c r="AK35" s="40">
        <v>0</v>
      </c>
      <c r="AL35" s="40">
        <f t="shared" si="1"/>
        <v>10</v>
      </c>
      <c r="AM35" s="41"/>
      <c r="AN35" s="42"/>
      <c r="AO35" s="43">
        <v>44109</v>
      </c>
    </row>
    <row r="36" spans="1:42" s="44" customFormat="1" ht="14.25" x14ac:dyDescent="0.3">
      <c r="A36" s="30">
        <f t="shared" si="2"/>
        <v>26</v>
      </c>
      <c r="B36" s="31" t="s">
        <v>109</v>
      </c>
      <c r="C36" s="46" t="s">
        <v>113</v>
      </c>
      <c r="D36" s="33">
        <v>44021</v>
      </c>
      <c r="E36" s="34">
        <f t="shared" ca="1" si="0"/>
        <v>3.1424657534246574</v>
      </c>
      <c r="F36" s="35" t="s">
        <v>40</v>
      </c>
      <c r="G36" s="36" t="s">
        <v>40</v>
      </c>
      <c r="H36" s="36" t="s">
        <v>40</v>
      </c>
      <c r="I36" s="36" t="s">
        <v>40</v>
      </c>
      <c r="J36" s="37" t="s">
        <v>40</v>
      </c>
      <c r="K36" s="35" t="s">
        <v>40</v>
      </c>
      <c r="L36" s="36" t="s">
        <v>40</v>
      </c>
      <c r="M36" s="36" t="s">
        <v>40</v>
      </c>
      <c r="N36" s="36" t="s">
        <v>40</v>
      </c>
      <c r="O36" s="37" t="s">
        <v>40</v>
      </c>
      <c r="P36" s="35" t="s">
        <v>40</v>
      </c>
      <c r="Q36" s="36" t="s">
        <v>40</v>
      </c>
      <c r="R36" s="36" t="s">
        <v>40</v>
      </c>
      <c r="S36" s="36" t="s">
        <v>40</v>
      </c>
      <c r="T36" s="37" t="s">
        <v>40</v>
      </c>
      <c r="U36" s="58">
        <v>6</v>
      </c>
      <c r="V36" s="59">
        <v>6</v>
      </c>
      <c r="W36" s="59">
        <v>0</v>
      </c>
      <c r="X36" s="59"/>
      <c r="Y36" s="60"/>
      <c r="Z36" s="39">
        <v>8</v>
      </c>
      <c r="AA36" s="40">
        <v>8</v>
      </c>
      <c r="AB36" s="40">
        <v>2</v>
      </c>
      <c r="AC36" s="40"/>
      <c r="AD36" s="42"/>
      <c r="AE36" s="39">
        <v>8</v>
      </c>
      <c r="AF36" s="40">
        <v>7</v>
      </c>
      <c r="AG36" s="40">
        <v>1</v>
      </c>
      <c r="AH36" s="41"/>
      <c r="AI36" s="42"/>
      <c r="AJ36" s="39">
        <v>10</v>
      </c>
      <c r="AK36" s="40">
        <v>0</v>
      </c>
      <c r="AL36" s="40">
        <f t="shared" si="1"/>
        <v>10</v>
      </c>
      <c r="AM36" s="41"/>
      <c r="AN36" s="42"/>
      <c r="AO36" s="43">
        <v>44021</v>
      </c>
    </row>
    <row r="37" spans="1:42" s="44" customFormat="1" ht="28.5" x14ac:dyDescent="0.3">
      <c r="A37" s="30">
        <f t="shared" si="2"/>
        <v>27</v>
      </c>
      <c r="B37" s="31" t="s">
        <v>109</v>
      </c>
      <c r="C37" s="46" t="s">
        <v>114</v>
      </c>
      <c r="D37" s="33">
        <v>44049</v>
      </c>
      <c r="E37" s="34">
        <f t="shared" ca="1" si="0"/>
        <v>3.0657534246575344</v>
      </c>
      <c r="F37" s="35" t="s">
        <v>40</v>
      </c>
      <c r="G37" s="36" t="s">
        <v>40</v>
      </c>
      <c r="H37" s="36" t="s">
        <v>40</v>
      </c>
      <c r="I37" s="36" t="s">
        <v>40</v>
      </c>
      <c r="J37" s="37" t="s">
        <v>40</v>
      </c>
      <c r="K37" s="35" t="s">
        <v>40</v>
      </c>
      <c r="L37" s="36" t="s">
        <v>40</v>
      </c>
      <c r="M37" s="36" t="s">
        <v>40</v>
      </c>
      <c r="N37" s="36" t="s">
        <v>40</v>
      </c>
      <c r="O37" s="37" t="s">
        <v>40</v>
      </c>
      <c r="P37" s="35" t="s">
        <v>40</v>
      </c>
      <c r="Q37" s="36" t="s">
        <v>40</v>
      </c>
      <c r="R37" s="36" t="s">
        <v>40</v>
      </c>
      <c r="S37" s="36" t="s">
        <v>40</v>
      </c>
      <c r="T37" s="37" t="s">
        <v>40</v>
      </c>
      <c r="U37" s="35" t="s">
        <v>40</v>
      </c>
      <c r="V37" s="36" t="s">
        <v>40</v>
      </c>
      <c r="W37" s="36" t="s">
        <v>40</v>
      </c>
      <c r="X37" s="36" t="s">
        <v>40</v>
      </c>
      <c r="Y37" s="37" t="s">
        <v>40</v>
      </c>
      <c r="Z37" s="40">
        <v>6</v>
      </c>
      <c r="AA37" s="40">
        <v>1</v>
      </c>
      <c r="AB37" s="40">
        <f>Z37-AA37</f>
        <v>5</v>
      </c>
      <c r="AC37" s="41" t="s">
        <v>44</v>
      </c>
      <c r="AD37" s="40"/>
      <c r="AE37" s="39">
        <v>8</v>
      </c>
      <c r="AF37" s="40">
        <v>0</v>
      </c>
      <c r="AG37" s="40">
        <v>8</v>
      </c>
      <c r="AH37" s="41"/>
      <c r="AI37" s="42"/>
      <c r="AJ37" s="39">
        <v>10</v>
      </c>
      <c r="AK37" s="40">
        <v>0</v>
      </c>
      <c r="AL37" s="40">
        <f t="shared" si="1"/>
        <v>10</v>
      </c>
      <c r="AM37" s="41"/>
      <c r="AN37" s="42"/>
      <c r="AO37" s="43">
        <v>44049</v>
      </c>
      <c r="AP37" s="44">
        <v>1</v>
      </c>
    </row>
    <row r="38" spans="1:42" s="44" customFormat="1" ht="14.25" x14ac:dyDescent="0.3">
      <c r="A38" s="30">
        <f t="shared" si="2"/>
        <v>28</v>
      </c>
      <c r="B38" s="31" t="s">
        <v>109</v>
      </c>
      <c r="C38" s="46" t="s">
        <v>115</v>
      </c>
      <c r="D38" s="33">
        <v>44211</v>
      </c>
      <c r="E38" s="34">
        <f t="shared" ca="1" si="0"/>
        <v>2.6219178082191781</v>
      </c>
      <c r="F38" s="35" t="s">
        <v>40</v>
      </c>
      <c r="G38" s="36" t="s">
        <v>40</v>
      </c>
      <c r="H38" s="36" t="s">
        <v>40</v>
      </c>
      <c r="I38" s="36" t="s">
        <v>40</v>
      </c>
      <c r="J38" s="37" t="s">
        <v>40</v>
      </c>
      <c r="K38" s="35" t="s">
        <v>40</v>
      </c>
      <c r="L38" s="36" t="s">
        <v>40</v>
      </c>
      <c r="M38" s="36" t="s">
        <v>40</v>
      </c>
      <c r="N38" s="36" t="s">
        <v>40</v>
      </c>
      <c r="O38" s="37" t="s">
        <v>40</v>
      </c>
      <c r="P38" s="35" t="s">
        <v>40</v>
      </c>
      <c r="Q38" s="36" t="s">
        <v>40</v>
      </c>
      <c r="R38" s="36" t="s">
        <v>40</v>
      </c>
      <c r="S38" s="36" t="s">
        <v>40</v>
      </c>
      <c r="T38" s="37" t="s">
        <v>40</v>
      </c>
      <c r="U38" s="35" t="s">
        <v>40</v>
      </c>
      <c r="V38" s="36" t="s">
        <v>40</v>
      </c>
      <c r="W38" s="36" t="s">
        <v>40</v>
      </c>
      <c r="X38" s="36" t="s">
        <v>40</v>
      </c>
      <c r="Y38" s="37" t="s">
        <v>40</v>
      </c>
      <c r="Z38" s="35" t="s">
        <v>40</v>
      </c>
      <c r="AA38" s="36" t="s">
        <v>40</v>
      </c>
      <c r="AB38" s="36" t="s">
        <v>40</v>
      </c>
      <c r="AC38" s="36" t="s">
        <v>40</v>
      </c>
      <c r="AD38" s="37" t="s">
        <v>40</v>
      </c>
      <c r="AE38" s="39">
        <v>6</v>
      </c>
      <c r="AF38" s="40">
        <v>0</v>
      </c>
      <c r="AG38" s="40">
        <v>6</v>
      </c>
      <c r="AH38" s="41"/>
      <c r="AI38" s="42"/>
      <c r="AJ38" s="39">
        <v>8</v>
      </c>
      <c r="AK38" s="40">
        <v>0</v>
      </c>
      <c r="AL38" s="40">
        <f t="shared" si="1"/>
        <v>8</v>
      </c>
      <c r="AM38" s="41"/>
      <c r="AN38" s="42"/>
      <c r="AO38" s="43">
        <v>44211</v>
      </c>
    </row>
    <row r="39" spans="1:42" s="44" customFormat="1" ht="57" x14ac:dyDescent="0.3">
      <c r="A39" s="30">
        <f t="shared" si="2"/>
        <v>29</v>
      </c>
      <c r="B39" s="31" t="s">
        <v>109</v>
      </c>
      <c r="C39" s="46" t="s">
        <v>116</v>
      </c>
      <c r="D39" s="33">
        <v>43805</v>
      </c>
      <c r="E39" s="34">
        <f t="shared" ca="1" si="0"/>
        <v>3.7342465753424658</v>
      </c>
      <c r="F39" s="35" t="s">
        <v>40</v>
      </c>
      <c r="G39" s="36" t="s">
        <v>40</v>
      </c>
      <c r="H39" s="36" t="s">
        <v>40</v>
      </c>
      <c r="I39" s="36" t="s">
        <v>40</v>
      </c>
      <c r="J39" s="37" t="s">
        <v>40</v>
      </c>
      <c r="K39" s="35" t="s">
        <v>40</v>
      </c>
      <c r="L39" s="36" t="s">
        <v>40</v>
      </c>
      <c r="M39" s="36" t="s">
        <v>40</v>
      </c>
      <c r="N39" s="36" t="s">
        <v>40</v>
      </c>
      <c r="O39" s="37" t="s">
        <v>40</v>
      </c>
      <c r="P39" s="35" t="s">
        <v>40</v>
      </c>
      <c r="Q39" s="36" t="s">
        <v>40</v>
      </c>
      <c r="R39" s="36" t="s">
        <v>40</v>
      </c>
      <c r="S39" s="36" t="s">
        <v>40</v>
      </c>
      <c r="T39" s="37" t="s">
        <v>40</v>
      </c>
      <c r="U39" s="39">
        <v>6</v>
      </c>
      <c r="V39" s="40">
        <v>6</v>
      </c>
      <c r="W39" s="40">
        <v>0</v>
      </c>
      <c r="X39" s="41" t="s">
        <v>117</v>
      </c>
      <c r="Y39" s="42" t="s">
        <v>43</v>
      </c>
      <c r="Z39" s="40">
        <v>8</v>
      </c>
      <c r="AA39" s="40">
        <v>6</v>
      </c>
      <c r="AB39" s="40">
        <v>2</v>
      </c>
      <c r="AC39" s="40"/>
      <c r="AD39" s="40"/>
      <c r="AE39" s="39">
        <v>10</v>
      </c>
      <c r="AF39" s="40">
        <v>0</v>
      </c>
      <c r="AG39" s="40">
        <v>10</v>
      </c>
      <c r="AH39" s="41"/>
      <c r="AI39" s="42"/>
      <c r="AJ39" s="39">
        <v>12</v>
      </c>
      <c r="AK39" s="40">
        <v>0</v>
      </c>
      <c r="AL39" s="40">
        <f t="shared" si="1"/>
        <v>12</v>
      </c>
      <c r="AM39" s="41"/>
      <c r="AN39" s="42"/>
      <c r="AO39" s="43">
        <v>43805</v>
      </c>
    </row>
    <row r="40" spans="1:42" s="44" customFormat="1" ht="71.25" x14ac:dyDescent="0.3">
      <c r="A40" s="30">
        <f t="shared" si="2"/>
        <v>30</v>
      </c>
      <c r="B40" s="31" t="s">
        <v>109</v>
      </c>
      <c r="C40" s="46" t="s">
        <v>118</v>
      </c>
      <c r="D40" s="33">
        <v>42997</v>
      </c>
      <c r="E40" s="34">
        <f t="shared" ca="1" si="0"/>
        <v>5.9479452054794519</v>
      </c>
      <c r="F40" s="35" t="s">
        <v>40</v>
      </c>
      <c r="G40" s="36" t="s">
        <v>40</v>
      </c>
      <c r="H40" s="36" t="s">
        <v>40</v>
      </c>
      <c r="I40" s="36" t="s">
        <v>40</v>
      </c>
      <c r="J40" s="37" t="s">
        <v>40</v>
      </c>
      <c r="K40" s="45">
        <v>6</v>
      </c>
      <c r="L40" s="41">
        <v>6</v>
      </c>
      <c r="M40" s="41">
        <v>0</v>
      </c>
      <c r="N40" s="41" t="s">
        <v>119</v>
      </c>
      <c r="O40" s="47" t="s">
        <v>43</v>
      </c>
      <c r="P40" s="45">
        <v>8</v>
      </c>
      <c r="Q40" s="41">
        <v>8</v>
      </c>
      <c r="R40" s="41">
        <v>0</v>
      </c>
      <c r="S40" s="41" t="s">
        <v>120</v>
      </c>
      <c r="T40" s="47" t="s">
        <v>43</v>
      </c>
      <c r="U40" s="45">
        <v>10</v>
      </c>
      <c r="V40" s="41">
        <v>8</v>
      </c>
      <c r="W40" s="41">
        <v>2</v>
      </c>
      <c r="X40" s="41" t="s">
        <v>121</v>
      </c>
      <c r="Y40" s="47"/>
      <c r="Z40" s="39">
        <v>12</v>
      </c>
      <c r="AA40" s="40">
        <v>4</v>
      </c>
      <c r="AB40" s="40">
        <v>8</v>
      </c>
      <c r="AC40" s="41"/>
      <c r="AD40" s="42"/>
      <c r="AE40" s="39">
        <v>14</v>
      </c>
      <c r="AF40" s="40">
        <v>0</v>
      </c>
      <c r="AG40" s="40">
        <v>14</v>
      </c>
      <c r="AH40" s="41"/>
      <c r="AI40" s="42"/>
      <c r="AJ40" s="39">
        <v>14</v>
      </c>
      <c r="AK40" s="40">
        <v>0</v>
      </c>
      <c r="AL40" s="40">
        <f t="shared" si="1"/>
        <v>14</v>
      </c>
      <c r="AM40" s="41"/>
      <c r="AN40" s="42"/>
      <c r="AO40" s="43">
        <v>42997</v>
      </c>
      <c r="AP40" s="44">
        <v>8</v>
      </c>
    </row>
    <row r="41" spans="1:42" s="44" customFormat="1" ht="14.25" x14ac:dyDescent="0.3">
      <c r="A41" s="30">
        <f t="shared" si="2"/>
        <v>31</v>
      </c>
      <c r="B41" s="31" t="s">
        <v>109</v>
      </c>
      <c r="C41" s="46" t="s">
        <v>122</v>
      </c>
      <c r="D41" s="33">
        <v>44403</v>
      </c>
      <c r="E41" s="34">
        <f t="shared" ca="1" si="0"/>
        <v>2.095890410958904</v>
      </c>
      <c r="F41" s="35" t="s">
        <v>40</v>
      </c>
      <c r="G41" s="36" t="s">
        <v>40</v>
      </c>
      <c r="H41" s="36" t="s">
        <v>40</v>
      </c>
      <c r="I41" s="36" t="s">
        <v>40</v>
      </c>
      <c r="J41" s="37" t="s">
        <v>40</v>
      </c>
      <c r="K41" s="35" t="s">
        <v>40</v>
      </c>
      <c r="L41" s="36" t="s">
        <v>40</v>
      </c>
      <c r="M41" s="36" t="s">
        <v>40</v>
      </c>
      <c r="N41" s="36" t="s">
        <v>40</v>
      </c>
      <c r="O41" s="37" t="s">
        <v>40</v>
      </c>
      <c r="P41" s="35" t="s">
        <v>40</v>
      </c>
      <c r="Q41" s="36" t="s">
        <v>40</v>
      </c>
      <c r="R41" s="36" t="s">
        <v>40</v>
      </c>
      <c r="S41" s="36" t="s">
        <v>40</v>
      </c>
      <c r="T41" s="37" t="s">
        <v>40</v>
      </c>
      <c r="U41" s="35" t="s">
        <v>40</v>
      </c>
      <c r="V41" s="36" t="s">
        <v>40</v>
      </c>
      <c r="W41" s="36" t="s">
        <v>40</v>
      </c>
      <c r="X41" s="36" t="s">
        <v>40</v>
      </c>
      <c r="Y41" s="37" t="s">
        <v>40</v>
      </c>
      <c r="Z41" s="35" t="s">
        <v>40</v>
      </c>
      <c r="AA41" s="36" t="s">
        <v>40</v>
      </c>
      <c r="AB41" s="36" t="s">
        <v>40</v>
      </c>
      <c r="AC41" s="36" t="s">
        <v>40</v>
      </c>
      <c r="AD41" s="37" t="s">
        <v>40</v>
      </c>
      <c r="AE41" s="39">
        <v>6</v>
      </c>
      <c r="AF41" s="40">
        <v>0</v>
      </c>
      <c r="AG41" s="40">
        <v>6</v>
      </c>
      <c r="AH41" s="41"/>
      <c r="AI41" s="42"/>
      <c r="AJ41" s="39">
        <v>8</v>
      </c>
      <c r="AK41" s="40">
        <v>0</v>
      </c>
      <c r="AL41" s="40">
        <f t="shared" si="1"/>
        <v>8</v>
      </c>
      <c r="AM41" s="41"/>
      <c r="AN41" s="42"/>
      <c r="AO41" s="43">
        <v>44403</v>
      </c>
    </row>
    <row r="42" spans="1:42" s="44" customFormat="1" ht="14.25" x14ac:dyDescent="0.3">
      <c r="A42" s="30">
        <f t="shared" si="2"/>
        <v>32</v>
      </c>
      <c r="B42" s="31" t="s">
        <v>109</v>
      </c>
      <c r="C42" s="46" t="s">
        <v>123</v>
      </c>
      <c r="D42" s="33">
        <v>44400</v>
      </c>
      <c r="E42" s="34">
        <f t="shared" ca="1" si="0"/>
        <v>2.1041095890410957</v>
      </c>
      <c r="F42" s="35" t="s">
        <v>40</v>
      </c>
      <c r="G42" s="36" t="s">
        <v>40</v>
      </c>
      <c r="H42" s="36" t="s">
        <v>40</v>
      </c>
      <c r="I42" s="36" t="s">
        <v>40</v>
      </c>
      <c r="J42" s="37" t="s">
        <v>40</v>
      </c>
      <c r="K42" s="35" t="s">
        <v>40</v>
      </c>
      <c r="L42" s="36" t="s">
        <v>40</v>
      </c>
      <c r="M42" s="36" t="s">
        <v>40</v>
      </c>
      <c r="N42" s="36" t="s">
        <v>40</v>
      </c>
      <c r="O42" s="37" t="s">
        <v>40</v>
      </c>
      <c r="P42" s="35" t="s">
        <v>40</v>
      </c>
      <c r="Q42" s="36" t="s">
        <v>40</v>
      </c>
      <c r="R42" s="36" t="s">
        <v>40</v>
      </c>
      <c r="S42" s="36" t="s">
        <v>40</v>
      </c>
      <c r="T42" s="37" t="s">
        <v>40</v>
      </c>
      <c r="U42" s="35" t="s">
        <v>40</v>
      </c>
      <c r="V42" s="36" t="s">
        <v>40</v>
      </c>
      <c r="W42" s="36" t="s">
        <v>40</v>
      </c>
      <c r="X42" s="36" t="s">
        <v>40</v>
      </c>
      <c r="Y42" s="37" t="s">
        <v>40</v>
      </c>
      <c r="Z42" s="36" t="s">
        <v>40</v>
      </c>
      <c r="AA42" s="36" t="s">
        <v>40</v>
      </c>
      <c r="AB42" s="36" t="s">
        <v>40</v>
      </c>
      <c r="AC42" s="36" t="s">
        <v>40</v>
      </c>
      <c r="AD42" s="36" t="s">
        <v>40</v>
      </c>
      <c r="AE42" s="39">
        <v>6</v>
      </c>
      <c r="AF42" s="40">
        <v>0</v>
      </c>
      <c r="AG42" s="40">
        <v>6</v>
      </c>
      <c r="AH42" s="41"/>
      <c r="AI42" s="42"/>
      <c r="AJ42" s="39">
        <v>8</v>
      </c>
      <c r="AK42" s="40">
        <v>0</v>
      </c>
      <c r="AL42" s="40">
        <f t="shared" si="1"/>
        <v>8</v>
      </c>
      <c r="AM42" s="41"/>
      <c r="AN42" s="42"/>
      <c r="AO42" s="43">
        <v>44400</v>
      </c>
    </row>
    <row r="43" spans="1:42" s="44" customFormat="1" ht="57" x14ac:dyDescent="0.3">
      <c r="A43" s="30">
        <f t="shared" si="2"/>
        <v>33</v>
      </c>
      <c r="B43" s="31" t="s">
        <v>109</v>
      </c>
      <c r="C43" s="46" t="s">
        <v>124</v>
      </c>
      <c r="D43" s="33">
        <v>43672</v>
      </c>
      <c r="E43" s="34">
        <f t="shared" ca="1" si="0"/>
        <v>4.0986301369863014</v>
      </c>
      <c r="F43" s="35" t="s">
        <v>41</v>
      </c>
      <c r="G43" s="36" t="s">
        <v>41</v>
      </c>
      <c r="H43" s="36" t="s">
        <v>41</v>
      </c>
      <c r="I43" s="36" t="s">
        <v>41</v>
      </c>
      <c r="J43" s="37" t="s">
        <v>40</v>
      </c>
      <c r="K43" s="35" t="s">
        <v>40</v>
      </c>
      <c r="L43" s="36" t="s">
        <v>40</v>
      </c>
      <c r="M43" s="36" t="s">
        <v>40</v>
      </c>
      <c r="N43" s="36" t="s">
        <v>40</v>
      </c>
      <c r="O43" s="37" t="s">
        <v>40</v>
      </c>
      <c r="P43" s="35" t="s">
        <v>41</v>
      </c>
      <c r="Q43" s="36" t="s">
        <v>40</v>
      </c>
      <c r="R43" s="36" t="s">
        <v>40</v>
      </c>
      <c r="S43" s="38" t="s">
        <v>40</v>
      </c>
      <c r="T43" s="37" t="s">
        <v>40</v>
      </c>
      <c r="U43" s="40">
        <v>6</v>
      </c>
      <c r="V43" s="40">
        <v>6</v>
      </c>
      <c r="W43" s="40">
        <f>U43-V43</f>
        <v>0</v>
      </c>
      <c r="X43" s="41" t="s">
        <v>125</v>
      </c>
      <c r="Y43" s="42" t="s">
        <v>47</v>
      </c>
      <c r="Z43" s="64">
        <v>8</v>
      </c>
      <c r="AA43" s="40">
        <v>0</v>
      </c>
      <c r="AB43" s="40">
        <v>8</v>
      </c>
      <c r="AC43" s="41"/>
      <c r="AD43" s="65"/>
      <c r="AE43" s="39">
        <v>10</v>
      </c>
      <c r="AF43" s="40">
        <v>0</v>
      </c>
      <c r="AG43" s="40">
        <v>10</v>
      </c>
      <c r="AH43" s="41"/>
      <c r="AI43" s="42"/>
      <c r="AJ43" s="39">
        <v>12</v>
      </c>
      <c r="AK43" s="40">
        <v>0</v>
      </c>
      <c r="AL43" s="40">
        <f t="shared" si="1"/>
        <v>12</v>
      </c>
      <c r="AM43" s="41"/>
      <c r="AN43" s="42"/>
      <c r="AO43" s="43">
        <v>43672</v>
      </c>
      <c r="AP43" s="44">
        <v>6</v>
      </c>
    </row>
    <row r="44" spans="1:42" s="44" customFormat="1" ht="14.25" x14ac:dyDescent="0.3">
      <c r="A44" s="30">
        <f t="shared" si="2"/>
        <v>34</v>
      </c>
      <c r="B44" s="31" t="s">
        <v>126</v>
      </c>
      <c r="C44" s="46" t="s">
        <v>127</v>
      </c>
      <c r="D44" s="33">
        <v>44368</v>
      </c>
      <c r="E44" s="34">
        <f t="shared" ca="1" si="0"/>
        <v>2.1917808219178081</v>
      </c>
      <c r="F44" s="35" t="s">
        <v>40</v>
      </c>
      <c r="G44" s="36" t="s">
        <v>40</v>
      </c>
      <c r="H44" s="36" t="s">
        <v>40</v>
      </c>
      <c r="I44" s="36" t="s">
        <v>40</v>
      </c>
      <c r="J44" s="37" t="s">
        <v>40</v>
      </c>
      <c r="K44" s="35" t="s">
        <v>40</v>
      </c>
      <c r="L44" s="36" t="s">
        <v>40</v>
      </c>
      <c r="M44" s="36" t="s">
        <v>40</v>
      </c>
      <c r="N44" s="36" t="s">
        <v>40</v>
      </c>
      <c r="O44" s="37" t="s">
        <v>40</v>
      </c>
      <c r="P44" s="66" t="s">
        <v>40</v>
      </c>
      <c r="Q44" s="36" t="s">
        <v>40</v>
      </c>
      <c r="R44" s="36" t="s">
        <v>40</v>
      </c>
      <c r="S44" s="36" t="s">
        <v>40</v>
      </c>
      <c r="T44" s="37" t="s">
        <v>40</v>
      </c>
      <c r="U44" s="66" t="s">
        <v>40</v>
      </c>
      <c r="V44" s="36" t="s">
        <v>40</v>
      </c>
      <c r="W44" s="36" t="s">
        <v>40</v>
      </c>
      <c r="X44" s="36" t="s">
        <v>40</v>
      </c>
      <c r="Y44" s="37" t="s">
        <v>40</v>
      </c>
      <c r="Z44" s="66" t="s">
        <v>40</v>
      </c>
      <c r="AA44" s="36" t="s">
        <v>40</v>
      </c>
      <c r="AB44" s="36" t="s">
        <v>40</v>
      </c>
      <c r="AC44" s="36" t="s">
        <v>40</v>
      </c>
      <c r="AD44" s="67" t="s">
        <v>40</v>
      </c>
      <c r="AE44" s="39">
        <v>6</v>
      </c>
      <c r="AF44" s="40">
        <v>0</v>
      </c>
      <c r="AG44" s="40">
        <v>6</v>
      </c>
      <c r="AH44" s="41"/>
      <c r="AI44" s="42"/>
      <c r="AJ44" s="39">
        <v>8</v>
      </c>
      <c r="AK44" s="40">
        <v>0</v>
      </c>
      <c r="AL44" s="40">
        <f t="shared" si="1"/>
        <v>8</v>
      </c>
      <c r="AM44" s="41"/>
      <c r="AN44" s="42"/>
      <c r="AO44" s="43">
        <v>44368</v>
      </c>
    </row>
    <row r="45" spans="1:42" s="44" customFormat="1" ht="57" x14ac:dyDescent="0.3">
      <c r="A45" s="30">
        <f t="shared" si="2"/>
        <v>35</v>
      </c>
      <c r="B45" s="31" t="s">
        <v>126</v>
      </c>
      <c r="C45" s="46" t="s">
        <v>128</v>
      </c>
      <c r="D45" s="33">
        <v>43416</v>
      </c>
      <c r="E45" s="34">
        <f t="shared" ca="1" si="0"/>
        <v>4.8</v>
      </c>
      <c r="F45" s="35" t="s">
        <v>40</v>
      </c>
      <c r="G45" s="36" t="s">
        <v>40</v>
      </c>
      <c r="H45" s="36" t="s">
        <v>40</v>
      </c>
      <c r="I45" s="36" t="s">
        <v>40</v>
      </c>
      <c r="J45" s="37" t="s">
        <v>40</v>
      </c>
      <c r="K45" s="35" t="s">
        <v>40</v>
      </c>
      <c r="L45" s="36" t="s">
        <v>40</v>
      </c>
      <c r="M45" s="36" t="s">
        <v>40</v>
      </c>
      <c r="N45" s="36" t="s">
        <v>40</v>
      </c>
      <c r="O45" s="37" t="s">
        <v>40</v>
      </c>
      <c r="P45" s="39">
        <v>6</v>
      </c>
      <c r="Q45" s="40">
        <v>6</v>
      </c>
      <c r="R45" s="40">
        <v>0</v>
      </c>
      <c r="S45" s="41" t="s">
        <v>129</v>
      </c>
      <c r="T45" s="42" t="s">
        <v>43</v>
      </c>
      <c r="U45" s="39">
        <v>8</v>
      </c>
      <c r="V45" s="40">
        <v>8</v>
      </c>
      <c r="W45" s="40">
        <v>0</v>
      </c>
      <c r="X45" s="41" t="s">
        <v>130</v>
      </c>
      <c r="Y45" s="42" t="s">
        <v>43</v>
      </c>
      <c r="Z45" s="39">
        <v>10</v>
      </c>
      <c r="AA45" s="40">
        <v>5</v>
      </c>
      <c r="AB45" s="40">
        <v>5</v>
      </c>
      <c r="AC45" s="41" t="s">
        <v>131</v>
      </c>
      <c r="AD45" s="42"/>
      <c r="AE45" s="39">
        <v>12</v>
      </c>
      <c r="AF45" s="40">
        <v>0</v>
      </c>
      <c r="AG45" s="40">
        <f>AE45-AF45</f>
        <v>12</v>
      </c>
      <c r="AH45" s="41"/>
      <c r="AI45" s="42"/>
      <c r="AJ45" s="39">
        <v>14</v>
      </c>
      <c r="AK45" s="40">
        <v>0</v>
      </c>
      <c r="AL45" s="40">
        <f t="shared" si="1"/>
        <v>14</v>
      </c>
      <c r="AM45" s="41"/>
      <c r="AN45" s="42"/>
      <c r="AO45" s="43">
        <v>43416</v>
      </c>
      <c r="AP45" s="44">
        <v>5</v>
      </c>
    </row>
    <row r="46" spans="1:42" s="44" customFormat="1" ht="28.5" x14ac:dyDescent="0.3">
      <c r="A46" s="30">
        <f t="shared" si="2"/>
        <v>36</v>
      </c>
      <c r="B46" s="31" t="s">
        <v>132</v>
      </c>
      <c r="C46" s="46" t="s">
        <v>133</v>
      </c>
      <c r="D46" s="33">
        <v>44263</v>
      </c>
      <c r="E46" s="34">
        <f t="shared" ca="1" si="0"/>
        <v>2.4794520547945207</v>
      </c>
      <c r="F46" s="35" t="s">
        <v>40</v>
      </c>
      <c r="G46" s="36" t="s">
        <v>40</v>
      </c>
      <c r="H46" s="36" t="s">
        <v>40</v>
      </c>
      <c r="I46" s="36" t="s">
        <v>40</v>
      </c>
      <c r="J46" s="37" t="s">
        <v>40</v>
      </c>
      <c r="K46" s="35" t="s">
        <v>40</v>
      </c>
      <c r="L46" s="36" t="s">
        <v>40</v>
      </c>
      <c r="M46" s="36" t="s">
        <v>40</v>
      </c>
      <c r="N46" s="36" t="s">
        <v>40</v>
      </c>
      <c r="O46" s="37" t="s">
        <v>40</v>
      </c>
      <c r="P46" s="36" t="s">
        <v>40</v>
      </c>
      <c r="Q46" s="36" t="s">
        <v>40</v>
      </c>
      <c r="R46" s="36" t="s">
        <v>40</v>
      </c>
      <c r="S46" s="36" t="s">
        <v>40</v>
      </c>
      <c r="T46" s="37" t="s">
        <v>41</v>
      </c>
      <c r="U46" s="35" t="s">
        <v>40</v>
      </c>
      <c r="V46" s="36" t="s">
        <v>40</v>
      </c>
      <c r="W46" s="36" t="s">
        <v>40</v>
      </c>
      <c r="X46" s="36" t="s">
        <v>40</v>
      </c>
      <c r="Y46" s="37" t="s">
        <v>41</v>
      </c>
      <c r="Z46" s="35" t="s">
        <v>40</v>
      </c>
      <c r="AA46" s="36" t="s">
        <v>40</v>
      </c>
      <c r="AB46" s="36" t="s">
        <v>40</v>
      </c>
      <c r="AC46" s="36" t="s">
        <v>40</v>
      </c>
      <c r="AD46" s="37" t="s">
        <v>41</v>
      </c>
      <c r="AE46" s="39">
        <v>6</v>
      </c>
      <c r="AF46" s="40">
        <v>0</v>
      </c>
      <c r="AG46" s="40">
        <v>6</v>
      </c>
      <c r="AH46" s="41"/>
      <c r="AI46" s="42"/>
      <c r="AJ46" s="39">
        <v>8</v>
      </c>
      <c r="AK46" s="40">
        <v>0</v>
      </c>
      <c r="AL46" s="40">
        <f t="shared" si="1"/>
        <v>8</v>
      </c>
      <c r="AM46" s="41"/>
      <c r="AN46" s="42"/>
      <c r="AO46" s="43">
        <v>44263</v>
      </c>
    </row>
    <row r="47" spans="1:42" s="44" customFormat="1" ht="28.5" x14ac:dyDescent="0.3">
      <c r="A47" s="30">
        <f t="shared" si="2"/>
        <v>37</v>
      </c>
      <c r="B47" s="31" t="s">
        <v>132</v>
      </c>
      <c r="C47" s="46" t="s">
        <v>134</v>
      </c>
      <c r="D47" s="33">
        <v>44158</v>
      </c>
      <c r="E47" s="34">
        <f t="shared" ca="1" si="0"/>
        <v>2.7671232876712328</v>
      </c>
      <c r="F47" s="35" t="s">
        <v>40</v>
      </c>
      <c r="G47" s="36" t="s">
        <v>40</v>
      </c>
      <c r="H47" s="36" t="s">
        <v>40</v>
      </c>
      <c r="I47" s="36" t="s">
        <v>40</v>
      </c>
      <c r="J47" s="37" t="s">
        <v>40</v>
      </c>
      <c r="K47" s="35" t="s">
        <v>40</v>
      </c>
      <c r="L47" s="36" t="s">
        <v>40</v>
      </c>
      <c r="M47" s="36" t="s">
        <v>40</v>
      </c>
      <c r="N47" s="36" t="s">
        <v>40</v>
      </c>
      <c r="O47" s="37" t="s">
        <v>40</v>
      </c>
      <c r="P47" s="36" t="s">
        <v>40</v>
      </c>
      <c r="Q47" s="36" t="s">
        <v>40</v>
      </c>
      <c r="R47" s="36" t="s">
        <v>40</v>
      </c>
      <c r="S47" s="36" t="s">
        <v>40</v>
      </c>
      <c r="T47" s="37" t="s">
        <v>41</v>
      </c>
      <c r="U47" s="36" t="s">
        <v>40</v>
      </c>
      <c r="V47" s="36" t="s">
        <v>40</v>
      </c>
      <c r="W47" s="36" t="s">
        <v>40</v>
      </c>
      <c r="X47" s="36" t="s">
        <v>40</v>
      </c>
      <c r="Y47" s="37" t="s">
        <v>41</v>
      </c>
      <c r="Z47" s="40">
        <v>6</v>
      </c>
      <c r="AA47" s="40">
        <v>1</v>
      </c>
      <c r="AB47" s="40">
        <v>5</v>
      </c>
      <c r="AC47" s="41" t="s">
        <v>135</v>
      </c>
      <c r="AD47" s="42"/>
      <c r="AE47" s="39">
        <v>8</v>
      </c>
      <c r="AF47" s="40">
        <v>0</v>
      </c>
      <c r="AG47" s="40">
        <f>AE47-AF47</f>
        <v>8</v>
      </c>
      <c r="AH47" s="41"/>
      <c r="AI47" s="42"/>
      <c r="AJ47" s="39">
        <v>10</v>
      </c>
      <c r="AK47" s="40">
        <v>0</v>
      </c>
      <c r="AL47" s="40">
        <f t="shared" si="1"/>
        <v>10</v>
      </c>
      <c r="AM47" s="41"/>
      <c r="AN47" s="42"/>
      <c r="AO47" s="43">
        <v>44158</v>
      </c>
      <c r="AP47" s="44">
        <v>1</v>
      </c>
    </row>
    <row r="48" spans="1:42" s="44" customFormat="1" ht="28.5" x14ac:dyDescent="0.3">
      <c r="A48" s="30">
        <f t="shared" si="2"/>
        <v>38</v>
      </c>
      <c r="B48" s="31" t="s">
        <v>132</v>
      </c>
      <c r="C48" s="46" t="s">
        <v>136</v>
      </c>
      <c r="D48" s="33">
        <v>44011</v>
      </c>
      <c r="E48" s="34">
        <f t="shared" ca="1" si="0"/>
        <v>3.1698630136986301</v>
      </c>
      <c r="F48" s="35" t="s">
        <v>40</v>
      </c>
      <c r="G48" s="36" t="s">
        <v>40</v>
      </c>
      <c r="H48" s="36" t="s">
        <v>40</v>
      </c>
      <c r="I48" s="36" t="s">
        <v>40</v>
      </c>
      <c r="J48" s="37" t="s">
        <v>40</v>
      </c>
      <c r="K48" s="35" t="s">
        <v>40</v>
      </c>
      <c r="L48" s="36" t="s">
        <v>40</v>
      </c>
      <c r="M48" s="36" t="s">
        <v>40</v>
      </c>
      <c r="N48" s="36" t="s">
        <v>40</v>
      </c>
      <c r="O48" s="37" t="s">
        <v>40</v>
      </c>
      <c r="P48" s="36" t="s">
        <v>40</v>
      </c>
      <c r="Q48" s="36" t="s">
        <v>40</v>
      </c>
      <c r="R48" s="36" t="s">
        <v>40</v>
      </c>
      <c r="S48" s="36" t="s">
        <v>40</v>
      </c>
      <c r="T48" s="37" t="s">
        <v>41</v>
      </c>
      <c r="U48" s="36" t="s">
        <v>40</v>
      </c>
      <c r="V48" s="36" t="s">
        <v>40</v>
      </c>
      <c r="W48" s="36" t="s">
        <v>40</v>
      </c>
      <c r="X48" s="36" t="s">
        <v>40</v>
      </c>
      <c r="Y48" s="37" t="s">
        <v>41</v>
      </c>
      <c r="Z48" s="40">
        <v>6</v>
      </c>
      <c r="AA48" s="40">
        <v>1</v>
      </c>
      <c r="AB48" s="40">
        <v>5</v>
      </c>
      <c r="AC48" s="41" t="s">
        <v>135</v>
      </c>
      <c r="AD48" s="42"/>
      <c r="AE48" s="39">
        <v>8</v>
      </c>
      <c r="AF48" s="40">
        <v>0</v>
      </c>
      <c r="AG48" s="40">
        <v>8</v>
      </c>
      <c r="AH48" s="41"/>
      <c r="AI48" s="42"/>
      <c r="AJ48" s="39">
        <v>10</v>
      </c>
      <c r="AK48" s="40">
        <v>0</v>
      </c>
      <c r="AL48" s="40">
        <f t="shared" si="1"/>
        <v>10</v>
      </c>
      <c r="AM48" s="41"/>
      <c r="AN48" s="42"/>
      <c r="AO48" s="43">
        <v>44011</v>
      </c>
      <c r="AP48" s="44">
        <v>1</v>
      </c>
    </row>
    <row r="49" spans="1:42" s="44" customFormat="1" ht="28.5" x14ac:dyDescent="0.3">
      <c r="A49" s="30">
        <f t="shared" si="2"/>
        <v>39</v>
      </c>
      <c r="B49" s="31" t="s">
        <v>132</v>
      </c>
      <c r="C49" s="46" t="s">
        <v>137</v>
      </c>
      <c r="D49" s="33">
        <v>44417</v>
      </c>
      <c r="E49" s="34">
        <f t="shared" ca="1" si="0"/>
        <v>2.0575342465753423</v>
      </c>
      <c r="F49" s="35" t="s">
        <v>40</v>
      </c>
      <c r="G49" s="36" t="s">
        <v>40</v>
      </c>
      <c r="H49" s="36" t="s">
        <v>40</v>
      </c>
      <c r="I49" s="36" t="s">
        <v>40</v>
      </c>
      <c r="J49" s="37" t="s">
        <v>40</v>
      </c>
      <c r="K49" s="35" t="s">
        <v>40</v>
      </c>
      <c r="L49" s="36" t="s">
        <v>40</v>
      </c>
      <c r="M49" s="36" t="s">
        <v>40</v>
      </c>
      <c r="N49" s="36" t="s">
        <v>40</v>
      </c>
      <c r="O49" s="37" t="s">
        <v>40</v>
      </c>
      <c r="P49" s="36" t="s">
        <v>40</v>
      </c>
      <c r="Q49" s="36" t="s">
        <v>40</v>
      </c>
      <c r="R49" s="36" t="s">
        <v>40</v>
      </c>
      <c r="S49" s="36" t="s">
        <v>40</v>
      </c>
      <c r="T49" s="37" t="s">
        <v>40</v>
      </c>
      <c r="U49" s="36" t="s">
        <v>40</v>
      </c>
      <c r="V49" s="36" t="s">
        <v>40</v>
      </c>
      <c r="W49" s="36" t="s">
        <v>40</v>
      </c>
      <c r="X49" s="36" t="s">
        <v>40</v>
      </c>
      <c r="Y49" s="37" t="s">
        <v>40</v>
      </c>
      <c r="Z49" s="36" t="s">
        <v>40</v>
      </c>
      <c r="AA49" s="36" t="s">
        <v>40</v>
      </c>
      <c r="AB49" s="36" t="s">
        <v>40</v>
      </c>
      <c r="AC49" s="36" t="s">
        <v>40</v>
      </c>
      <c r="AD49" s="37" t="s">
        <v>40</v>
      </c>
      <c r="AE49" s="39">
        <v>6</v>
      </c>
      <c r="AF49" s="40">
        <v>0</v>
      </c>
      <c r="AG49" s="40">
        <v>6</v>
      </c>
      <c r="AH49" s="41"/>
      <c r="AI49" s="42"/>
      <c r="AJ49" s="39">
        <v>8</v>
      </c>
      <c r="AK49" s="40">
        <v>0</v>
      </c>
      <c r="AL49" s="40">
        <f t="shared" si="1"/>
        <v>8</v>
      </c>
      <c r="AM49" s="41"/>
      <c r="AN49" s="42"/>
      <c r="AO49" s="43">
        <v>44417</v>
      </c>
    </row>
    <row r="50" spans="1:42" s="44" customFormat="1" ht="57" x14ac:dyDescent="0.3">
      <c r="A50" s="30">
        <f t="shared" si="2"/>
        <v>40</v>
      </c>
      <c r="B50" s="31" t="s">
        <v>132</v>
      </c>
      <c r="C50" s="46" t="s">
        <v>138</v>
      </c>
      <c r="D50" s="33">
        <v>43075</v>
      </c>
      <c r="E50" s="34">
        <f ca="1">(TODAY()-D50)/365</f>
        <v>5.7342465753424658</v>
      </c>
      <c r="F50" s="35" t="s">
        <v>40</v>
      </c>
      <c r="G50" s="36" t="s">
        <v>40</v>
      </c>
      <c r="H50" s="36" t="s">
        <v>40</v>
      </c>
      <c r="I50" s="36" t="s">
        <v>40</v>
      </c>
      <c r="J50" s="37" t="s">
        <v>40</v>
      </c>
      <c r="K50" s="39">
        <v>6</v>
      </c>
      <c r="L50" s="40">
        <v>6</v>
      </c>
      <c r="M50" s="40">
        <v>0</v>
      </c>
      <c r="N50" s="41" t="s">
        <v>119</v>
      </c>
      <c r="O50" s="42" t="s">
        <v>43</v>
      </c>
      <c r="P50" s="39">
        <v>8</v>
      </c>
      <c r="Q50" s="40">
        <v>8</v>
      </c>
      <c r="R50" s="40">
        <v>0</v>
      </c>
      <c r="S50" s="41" t="s">
        <v>139</v>
      </c>
      <c r="T50" s="42" t="s">
        <v>43</v>
      </c>
      <c r="U50" s="39">
        <v>10</v>
      </c>
      <c r="V50" s="40">
        <v>5</v>
      </c>
      <c r="W50" s="40">
        <f>U50-V50</f>
        <v>5</v>
      </c>
      <c r="X50" s="41" t="s">
        <v>140</v>
      </c>
      <c r="Y50" s="42"/>
      <c r="Z50" s="39">
        <v>12</v>
      </c>
      <c r="AA50" s="40">
        <v>0</v>
      </c>
      <c r="AB50" s="40">
        <v>12</v>
      </c>
      <c r="AC50" s="41"/>
      <c r="AD50" s="42"/>
      <c r="AE50" s="39">
        <v>14</v>
      </c>
      <c r="AF50" s="40">
        <v>0</v>
      </c>
      <c r="AG50" s="40">
        <f>AE50-AF50</f>
        <v>14</v>
      </c>
      <c r="AH50" s="41"/>
      <c r="AI50" s="42"/>
      <c r="AJ50" s="39">
        <v>14</v>
      </c>
      <c r="AK50" s="40">
        <v>0</v>
      </c>
      <c r="AL50" s="40">
        <f t="shared" si="1"/>
        <v>14</v>
      </c>
      <c r="AM50" s="41"/>
      <c r="AN50" s="42"/>
      <c r="AO50" s="43">
        <v>43075</v>
      </c>
      <c r="AP50" s="44">
        <v>1</v>
      </c>
    </row>
    <row r="51" spans="1:42" s="44" customFormat="1" ht="28.5" x14ac:dyDescent="0.3">
      <c r="A51" s="30">
        <f t="shared" si="2"/>
        <v>41</v>
      </c>
      <c r="B51" s="31" t="s">
        <v>132</v>
      </c>
      <c r="C51" s="46" t="s">
        <v>141</v>
      </c>
      <c r="D51" s="33">
        <v>41883</v>
      </c>
      <c r="E51" s="34">
        <f t="shared" ca="1" si="0"/>
        <v>9</v>
      </c>
      <c r="F51" s="39">
        <v>10</v>
      </c>
      <c r="G51" s="40">
        <v>10</v>
      </c>
      <c r="H51" s="40">
        <v>0</v>
      </c>
      <c r="I51" s="40" t="s">
        <v>142</v>
      </c>
      <c r="J51" s="42" t="s">
        <v>143</v>
      </c>
      <c r="K51" s="39">
        <v>12</v>
      </c>
      <c r="L51" s="40">
        <v>12</v>
      </c>
      <c r="M51" s="40">
        <v>0</v>
      </c>
      <c r="N51" s="40" t="s">
        <v>142</v>
      </c>
      <c r="O51" s="42" t="s">
        <v>143</v>
      </c>
      <c r="P51" s="39">
        <v>14</v>
      </c>
      <c r="Q51" s="40">
        <v>14</v>
      </c>
      <c r="R51" s="40">
        <v>0</v>
      </c>
      <c r="S51" s="40" t="s">
        <v>142</v>
      </c>
      <c r="T51" s="42" t="s">
        <v>143</v>
      </c>
      <c r="U51" s="39">
        <v>14</v>
      </c>
      <c r="V51" s="40">
        <v>1</v>
      </c>
      <c r="W51" s="40">
        <v>13</v>
      </c>
      <c r="X51" s="40" t="s">
        <v>135</v>
      </c>
      <c r="Y51" s="42"/>
      <c r="Z51" s="39">
        <v>14</v>
      </c>
      <c r="AA51" s="40">
        <v>0</v>
      </c>
      <c r="AB51" s="40">
        <v>14</v>
      </c>
      <c r="AC51" s="41"/>
      <c r="AD51" s="42"/>
      <c r="AE51" s="39">
        <v>14</v>
      </c>
      <c r="AF51" s="40">
        <v>0</v>
      </c>
      <c r="AG51" s="40">
        <v>14</v>
      </c>
      <c r="AH51" s="41"/>
      <c r="AI51" s="42"/>
      <c r="AJ51" s="39">
        <v>14</v>
      </c>
      <c r="AK51" s="40">
        <v>0</v>
      </c>
      <c r="AL51" s="40">
        <f t="shared" si="1"/>
        <v>14</v>
      </c>
      <c r="AM51" s="41"/>
      <c r="AN51" s="42"/>
      <c r="AO51" s="43">
        <v>41883</v>
      </c>
      <c r="AP51" s="44">
        <v>1</v>
      </c>
    </row>
    <row r="52" spans="1:42" s="44" customFormat="1" ht="28.5" x14ac:dyDescent="0.3">
      <c r="A52" s="30">
        <f t="shared" si="2"/>
        <v>42</v>
      </c>
      <c r="B52" s="31" t="s">
        <v>132</v>
      </c>
      <c r="C52" s="46" t="s">
        <v>144</v>
      </c>
      <c r="D52" s="33">
        <v>43983</v>
      </c>
      <c r="E52" s="34">
        <f t="shared" ca="1" si="0"/>
        <v>3.2465753424657535</v>
      </c>
      <c r="F52" s="35" t="s">
        <v>40</v>
      </c>
      <c r="G52" s="36" t="s">
        <v>40</v>
      </c>
      <c r="H52" s="36" t="s">
        <v>40</v>
      </c>
      <c r="I52" s="36" t="s">
        <v>40</v>
      </c>
      <c r="J52" s="37" t="s">
        <v>40</v>
      </c>
      <c r="K52" s="35" t="s">
        <v>40</v>
      </c>
      <c r="L52" s="36" t="s">
        <v>40</v>
      </c>
      <c r="M52" s="36" t="s">
        <v>40</v>
      </c>
      <c r="N52" s="36" t="s">
        <v>40</v>
      </c>
      <c r="O52" s="37" t="s">
        <v>40</v>
      </c>
      <c r="P52" s="35" t="s">
        <v>40</v>
      </c>
      <c r="Q52" s="36" t="s">
        <v>40</v>
      </c>
      <c r="R52" s="36" t="s">
        <v>40</v>
      </c>
      <c r="S52" s="36" t="s">
        <v>40</v>
      </c>
      <c r="T52" s="37" t="s">
        <v>40</v>
      </c>
      <c r="U52" s="35" t="s">
        <v>40</v>
      </c>
      <c r="V52" s="36" t="s">
        <v>40</v>
      </c>
      <c r="W52" s="36" t="s">
        <v>40</v>
      </c>
      <c r="X52" s="36" t="s">
        <v>40</v>
      </c>
      <c r="Y52" s="37" t="s">
        <v>40</v>
      </c>
      <c r="Z52" s="39">
        <v>6</v>
      </c>
      <c r="AA52" s="40">
        <v>1</v>
      </c>
      <c r="AB52" s="40">
        <v>5</v>
      </c>
      <c r="AC52" s="41" t="s">
        <v>135</v>
      </c>
      <c r="AD52" s="42" t="s">
        <v>40</v>
      </c>
      <c r="AE52" s="39">
        <v>8</v>
      </c>
      <c r="AF52" s="40">
        <v>0</v>
      </c>
      <c r="AG52" s="40">
        <v>8</v>
      </c>
      <c r="AH52" s="41"/>
      <c r="AI52" s="42"/>
      <c r="AJ52" s="39">
        <v>10</v>
      </c>
      <c r="AK52" s="40">
        <v>0</v>
      </c>
      <c r="AL52" s="40">
        <f t="shared" si="1"/>
        <v>10</v>
      </c>
      <c r="AM52" s="41"/>
      <c r="AN52" s="42"/>
      <c r="AO52" s="43">
        <v>44713</v>
      </c>
      <c r="AP52" s="44">
        <v>1</v>
      </c>
    </row>
    <row r="53" spans="1:42" s="44" customFormat="1" ht="57" x14ac:dyDescent="0.3">
      <c r="A53" s="30">
        <f t="shared" si="2"/>
        <v>43</v>
      </c>
      <c r="B53" s="31" t="s">
        <v>132</v>
      </c>
      <c r="C53" s="46" t="s">
        <v>145</v>
      </c>
      <c r="D53" s="33">
        <v>43507</v>
      </c>
      <c r="E53" s="34">
        <f t="shared" ca="1" si="0"/>
        <v>4.5506849315068489</v>
      </c>
      <c r="F53" s="35" t="s">
        <v>40</v>
      </c>
      <c r="G53" s="36" t="s">
        <v>40</v>
      </c>
      <c r="H53" s="36" t="s">
        <v>40</v>
      </c>
      <c r="I53" s="36" t="s">
        <v>40</v>
      </c>
      <c r="J53" s="37" t="s">
        <v>40</v>
      </c>
      <c r="K53" s="68" t="s">
        <v>40</v>
      </c>
      <c r="L53" s="38" t="s">
        <v>40</v>
      </c>
      <c r="M53" s="38" t="s">
        <v>40</v>
      </c>
      <c r="N53" s="38" t="s">
        <v>40</v>
      </c>
      <c r="O53" s="69" t="s">
        <v>40</v>
      </c>
      <c r="P53" s="68" t="s">
        <v>40</v>
      </c>
      <c r="Q53" s="38" t="s">
        <v>40</v>
      </c>
      <c r="R53" s="38" t="s">
        <v>40</v>
      </c>
      <c r="S53" s="38" t="s">
        <v>40</v>
      </c>
      <c r="T53" s="69" t="s">
        <v>40</v>
      </c>
      <c r="U53" s="39">
        <v>6</v>
      </c>
      <c r="V53" s="40">
        <v>6</v>
      </c>
      <c r="W53" s="40">
        <v>0</v>
      </c>
      <c r="X53" s="41" t="s">
        <v>146</v>
      </c>
      <c r="Y53" s="47" t="s">
        <v>47</v>
      </c>
      <c r="Z53" s="39">
        <v>8</v>
      </c>
      <c r="AA53" s="40">
        <v>8</v>
      </c>
      <c r="AB53" s="40">
        <v>0</v>
      </c>
      <c r="AC53" s="41" t="s">
        <v>147</v>
      </c>
      <c r="AD53" s="42" t="s">
        <v>47</v>
      </c>
      <c r="AE53" s="39">
        <v>10</v>
      </c>
      <c r="AF53" s="40">
        <v>0</v>
      </c>
      <c r="AG53" s="40">
        <v>0</v>
      </c>
      <c r="AH53" s="41"/>
      <c r="AI53" s="42"/>
      <c r="AJ53" s="39">
        <v>12</v>
      </c>
      <c r="AK53" s="40">
        <v>0</v>
      </c>
      <c r="AL53" s="40">
        <f t="shared" si="1"/>
        <v>12</v>
      </c>
      <c r="AM53" s="41"/>
      <c r="AN53" s="42"/>
      <c r="AO53" s="43">
        <v>43507</v>
      </c>
      <c r="AP53" s="44">
        <v>14</v>
      </c>
    </row>
    <row r="54" spans="1:42" s="44" customFormat="1" ht="28.5" x14ac:dyDescent="0.3">
      <c r="A54" s="30">
        <f t="shared" si="2"/>
        <v>44</v>
      </c>
      <c r="B54" s="31" t="s">
        <v>132</v>
      </c>
      <c r="C54" s="46" t="s">
        <v>148</v>
      </c>
      <c r="D54" s="33">
        <v>44384</v>
      </c>
      <c r="E54" s="34">
        <f t="shared" ca="1" si="0"/>
        <v>2.1479452054794521</v>
      </c>
      <c r="F54" s="35" t="s">
        <v>40</v>
      </c>
      <c r="G54" s="36" t="s">
        <v>40</v>
      </c>
      <c r="H54" s="36" t="s">
        <v>40</v>
      </c>
      <c r="I54" s="36" t="s">
        <v>40</v>
      </c>
      <c r="J54" s="37" t="s">
        <v>40</v>
      </c>
      <c r="K54" s="35" t="s">
        <v>40</v>
      </c>
      <c r="L54" s="36" t="s">
        <v>40</v>
      </c>
      <c r="M54" s="36" t="s">
        <v>40</v>
      </c>
      <c r="N54" s="36" t="s">
        <v>40</v>
      </c>
      <c r="O54" s="37" t="s">
        <v>40</v>
      </c>
      <c r="P54" s="35" t="s">
        <v>40</v>
      </c>
      <c r="Q54" s="36" t="s">
        <v>40</v>
      </c>
      <c r="R54" s="36" t="s">
        <v>40</v>
      </c>
      <c r="S54" s="36" t="s">
        <v>40</v>
      </c>
      <c r="T54" s="37" t="s">
        <v>40</v>
      </c>
      <c r="U54" s="35" t="s">
        <v>40</v>
      </c>
      <c r="V54" s="36" t="s">
        <v>40</v>
      </c>
      <c r="W54" s="36" t="s">
        <v>40</v>
      </c>
      <c r="X54" s="36" t="s">
        <v>40</v>
      </c>
      <c r="Y54" s="37" t="s">
        <v>40</v>
      </c>
      <c r="Z54" s="35" t="s">
        <v>40</v>
      </c>
      <c r="AA54" s="36" t="s">
        <v>40</v>
      </c>
      <c r="AB54" s="36" t="s">
        <v>40</v>
      </c>
      <c r="AC54" s="36" t="s">
        <v>40</v>
      </c>
      <c r="AD54" s="37" t="s">
        <v>40</v>
      </c>
      <c r="AE54" s="39">
        <v>6</v>
      </c>
      <c r="AF54" s="40">
        <v>0</v>
      </c>
      <c r="AG54" s="40">
        <v>6</v>
      </c>
      <c r="AH54" s="41"/>
      <c r="AI54" s="42"/>
      <c r="AJ54" s="39">
        <v>8</v>
      </c>
      <c r="AK54" s="40">
        <v>0</v>
      </c>
      <c r="AL54" s="40">
        <f t="shared" si="1"/>
        <v>8</v>
      </c>
      <c r="AM54" s="41"/>
      <c r="AN54" s="42"/>
      <c r="AO54" s="43">
        <v>44384</v>
      </c>
    </row>
    <row r="55" spans="1:42" s="44" customFormat="1" ht="28.5" x14ac:dyDescent="0.3">
      <c r="A55" s="30">
        <f t="shared" si="2"/>
        <v>45</v>
      </c>
      <c r="B55" s="31" t="s">
        <v>132</v>
      </c>
      <c r="C55" s="46" t="s">
        <v>149</v>
      </c>
      <c r="D55" s="33">
        <v>44011</v>
      </c>
      <c r="E55" s="34">
        <f t="shared" ca="1" si="0"/>
        <v>3.1698630136986301</v>
      </c>
      <c r="F55" s="35" t="s">
        <v>40</v>
      </c>
      <c r="G55" s="36" t="s">
        <v>40</v>
      </c>
      <c r="H55" s="36" t="s">
        <v>40</v>
      </c>
      <c r="I55" s="36" t="s">
        <v>40</v>
      </c>
      <c r="J55" s="37" t="s">
        <v>40</v>
      </c>
      <c r="K55" s="35" t="s">
        <v>40</v>
      </c>
      <c r="L55" s="36" t="s">
        <v>40</v>
      </c>
      <c r="M55" s="36" t="s">
        <v>40</v>
      </c>
      <c r="N55" s="36" t="s">
        <v>40</v>
      </c>
      <c r="O55" s="37" t="s">
        <v>40</v>
      </c>
      <c r="P55" s="35" t="s">
        <v>40</v>
      </c>
      <c r="Q55" s="36" t="s">
        <v>40</v>
      </c>
      <c r="R55" s="36" t="s">
        <v>40</v>
      </c>
      <c r="S55" s="36" t="s">
        <v>40</v>
      </c>
      <c r="T55" s="37" t="s">
        <v>41</v>
      </c>
      <c r="U55" s="35" t="s">
        <v>40</v>
      </c>
      <c r="V55" s="36" t="s">
        <v>40</v>
      </c>
      <c r="W55" s="36" t="s">
        <v>40</v>
      </c>
      <c r="X55" s="36" t="s">
        <v>40</v>
      </c>
      <c r="Y55" s="37" t="s">
        <v>41</v>
      </c>
      <c r="Z55" s="39">
        <v>6</v>
      </c>
      <c r="AA55" s="40">
        <v>1</v>
      </c>
      <c r="AB55" s="40">
        <v>5</v>
      </c>
      <c r="AC55" s="41" t="s">
        <v>135</v>
      </c>
      <c r="AD55" s="42"/>
      <c r="AE55" s="39">
        <v>8</v>
      </c>
      <c r="AF55" s="40">
        <v>0</v>
      </c>
      <c r="AG55" s="40">
        <v>8</v>
      </c>
      <c r="AH55" s="41"/>
      <c r="AI55" s="42"/>
      <c r="AJ55" s="39">
        <v>10</v>
      </c>
      <c r="AK55" s="40">
        <v>0</v>
      </c>
      <c r="AL55" s="40">
        <f t="shared" si="1"/>
        <v>10</v>
      </c>
      <c r="AM55" s="41"/>
      <c r="AN55" s="42"/>
      <c r="AO55" s="43">
        <v>44011</v>
      </c>
      <c r="AP55" s="44">
        <v>1</v>
      </c>
    </row>
    <row r="56" spans="1:42" s="44" customFormat="1" ht="71.25" x14ac:dyDescent="0.3">
      <c r="A56" s="30">
        <f t="shared" si="2"/>
        <v>46</v>
      </c>
      <c r="B56" s="31" t="s">
        <v>132</v>
      </c>
      <c r="C56" s="46" t="s">
        <v>150</v>
      </c>
      <c r="D56" s="33">
        <v>43794</v>
      </c>
      <c r="E56" s="34">
        <f t="shared" ca="1" si="0"/>
        <v>3.7643835616438355</v>
      </c>
      <c r="F56" s="35" t="s">
        <v>40</v>
      </c>
      <c r="G56" s="36" t="s">
        <v>40</v>
      </c>
      <c r="H56" s="36" t="s">
        <v>40</v>
      </c>
      <c r="I56" s="36" t="s">
        <v>40</v>
      </c>
      <c r="J56" s="37" t="s">
        <v>40</v>
      </c>
      <c r="K56" s="35" t="s">
        <v>40</v>
      </c>
      <c r="L56" s="36" t="s">
        <v>40</v>
      </c>
      <c r="M56" s="36" t="s">
        <v>40</v>
      </c>
      <c r="N56" s="36" t="s">
        <v>40</v>
      </c>
      <c r="O56" s="37" t="s">
        <v>40</v>
      </c>
      <c r="P56" s="35" t="s">
        <v>40</v>
      </c>
      <c r="Q56" s="36" t="s">
        <v>40</v>
      </c>
      <c r="R56" s="36" t="s">
        <v>40</v>
      </c>
      <c r="S56" s="36" t="s">
        <v>40</v>
      </c>
      <c r="T56" s="37" t="s">
        <v>41</v>
      </c>
      <c r="U56" s="39">
        <v>6</v>
      </c>
      <c r="V56" s="40">
        <v>6</v>
      </c>
      <c r="W56" s="40">
        <f>U56-V56</f>
        <v>0</v>
      </c>
      <c r="X56" s="41" t="s">
        <v>151</v>
      </c>
      <c r="Y56" s="42" t="s">
        <v>47</v>
      </c>
      <c r="Z56" s="39">
        <v>8</v>
      </c>
      <c r="AA56" s="40">
        <v>3</v>
      </c>
      <c r="AB56" s="40">
        <f>Z56-AA56</f>
        <v>5</v>
      </c>
      <c r="AC56" s="41" t="s">
        <v>75</v>
      </c>
      <c r="AD56" s="42"/>
      <c r="AE56" s="39">
        <v>10</v>
      </c>
      <c r="AF56" s="40">
        <v>0</v>
      </c>
      <c r="AG56" s="40">
        <v>10</v>
      </c>
      <c r="AH56" s="41"/>
      <c r="AI56" s="42"/>
      <c r="AJ56" s="39">
        <v>12</v>
      </c>
      <c r="AK56" s="40">
        <v>0</v>
      </c>
      <c r="AL56" s="40">
        <f t="shared" si="1"/>
        <v>12</v>
      </c>
      <c r="AM56" s="41"/>
      <c r="AN56" s="42"/>
      <c r="AO56" s="43">
        <v>43794</v>
      </c>
      <c r="AP56" s="44" t="s">
        <v>49</v>
      </c>
    </row>
    <row r="57" spans="1:42" s="44" customFormat="1" ht="114" x14ac:dyDescent="0.3">
      <c r="A57" s="30">
        <f t="shared" si="2"/>
        <v>47</v>
      </c>
      <c r="B57" s="31" t="s">
        <v>132</v>
      </c>
      <c r="C57" s="46" t="s">
        <v>152</v>
      </c>
      <c r="D57" s="33">
        <v>44431</v>
      </c>
      <c r="E57" s="34">
        <f t="shared" ca="1" si="0"/>
        <v>2.0191780821917806</v>
      </c>
      <c r="F57" s="35" t="s">
        <v>40</v>
      </c>
      <c r="G57" s="36" t="s">
        <v>40</v>
      </c>
      <c r="H57" s="36" t="s">
        <v>40</v>
      </c>
      <c r="I57" s="36" t="s">
        <v>40</v>
      </c>
      <c r="J57" s="37" t="s">
        <v>40</v>
      </c>
      <c r="K57" s="35" t="s">
        <v>40</v>
      </c>
      <c r="L57" s="36" t="s">
        <v>40</v>
      </c>
      <c r="M57" s="36" t="s">
        <v>40</v>
      </c>
      <c r="N57" s="36" t="s">
        <v>40</v>
      </c>
      <c r="O57" s="37" t="s">
        <v>40</v>
      </c>
      <c r="P57" s="35" t="s">
        <v>40</v>
      </c>
      <c r="Q57" s="36" t="s">
        <v>40</v>
      </c>
      <c r="R57" s="36" t="s">
        <v>40</v>
      </c>
      <c r="S57" s="36" t="s">
        <v>40</v>
      </c>
      <c r="T57" s="37" t="s">
        <v>40</v>
      </c>
      <c r="U57" s="35" t="s">
        <v>40</v>
      </c>
      <c r="V57" s="36" t="s">
        <v>40</v>
      </c>
      <c r="W57" s="36" t="s">
        <v>40</v>
      </c>
      <c r="X57" s="36" t="s">
        <v>40</v>
      </c>
      <c r="Y57" s="37" t="s">
        <v>40</v>
      </c>
      <c r="Z57" s="35" t="s">
        <v>40</v>
      </c>
      <c r="AA57" s="36" t="s">
        <v>40</v>
      </c>
      <c r="AB57" s="36" t="s">
        <v>40</v>
      </c>
      <c r="AC57" s="36" t="s">
        <v>40</v>
      </c>
      <c r="AD57" s="37" t="s">
        <v>40</v>
      </c>
      <c r="AE57" s="39">
        <v>6</v>
      </c>
      <c r="AF57" s="40">
        <v>5</v>
      </c>
      <c r="AG57" s="40">
        <f>AE57-AF57</f>
        <v>1</v>
      </c>
      <c r="AH57" s="41" t="s">
        <v>153</v>
      </c>
      <c r="AI57" s="42"/>
      <c r="AJ57" s="39">
        <v>8</v>
      </c>
      <c r="AK57" s="40">
        <v>0</v>
      </c>
      <c r="AL57" s="40">
        <f t="shared" si="1"/>
        <v>8</v>
      </c>
      <c r="AM57" s="41"/>
      <c r="AN57" s="42"/>
      <c r="AO57" s="43">
        <v>44431</v>
      </c>
    </row>
    <row r="58" spans="1:42" s="44" customFormat="1" ht="14.25" x14ac:dyDescent="0.3">
      <c r="A58" s="30">
        <f t="shared" si="2"/>
        <v>48</v>
      </c>
      <c r="B58" s="31" t="s">
        <v>154</v>
      </c>
      <c r="C58" s="46" t="s">
        <v>155</v>
      </c>
      <c r="D58" s="33">
        <v>44250</v>
      </c>
      <c r="E58" s="34">
        <f t="shared" ca="1" si="0"/>
        <v>2.515068493150685</v>
      </c>
      <c r="F58" s="35" t="s">
        <v>40</v>
      </c>
      <c r="G58" s="36" t="s">
        <v>40</v>
      </c>
      <c r="H58" s="36" t="s">
        <v>40</v>
      </c>
      <c r="I58" s="36" t="s">
        <v>40</v>
      </c>
      <c r="J58" s="37" t="s">
        <v>40</v>
      </c>
      <c r="K58" s="35" t="s">
        <v>40</v>
      </c>
      <c r="L58" s="36" t="s">
        <v>40</v>
      </c>
      <c r="M58" s="36" t="s">
        <v>40</v>
      </c>
      <c r="N58" s="36" t="s">
        <v>40</v>
      </c>
      <c r="O58" s="37" t="s">
        <v>40</v>
      </c>
      <c r="P58" s="35" t="s">
        <v>40</v>
      </c>
      <c r="Q58" s="36" t="s">
        <v>40</v>
      </c>
      <c r="R58" s="36" t="s">
        <v>40</v>
      </c>
      <c r="S58" s="36" t="s">
        <v>40</v>
      </c>
      <c r="T58" s="37" t="s">
        <v>41</v>
      </c>
      <c r="U58" s="35" t="s">
        <v>40</v>
      </c>
      <c r="V58" s="36" t="s">
        <v>40</v>
      </c>
      <c r="W58" s="36" t="s">
        <v>40</v>
      </c>
      <c r="X58" s="36" t="s">
        <v>40</v>
      </c>
      <c r="Y58" s="37" t="s">
        <v>41</v>
      </c>
      <c r="Z58" s="35" t="s">
        <v>40</v>
      </c>
      <c r="AA58" s="36" t="s">
        <v>40</v>
      </c>
      <c r="AB58" s="36" t="s">
        <v>40</v>
      </c>
      <c r="AC58" s="36" t="s">
        <v>40</v>
      </c>
      <c r="AD58" s="37" t="s">
        <v>41</v>
      </c>
      <c r="AE58" s="39">
        <v>6</v>
      </c>
      <c r="AF58" s="40">
        <v>0</v>
      </c>
      <c r="AG58" s="40">
        <v>6</v>
      </c>
      <c r="AH58" s="41"/>
      <c r="AI58" s="42"/>
      <c r="AJ58" s="39">
        <v>8</v>
      </c>
      <c r="AK58" s="40">
        <v>0</v>
      </c>
      <c r="AL58" s="40">
        <f t="shared" si="1"/>
        <v>8</v>
      </c>
      <c r="AM58" s="41"/>
      <c r="AN58" s="42"/>
      <c r="AO58" s="43">
        <v>44250</v>
      </c>
    </row>
    <row r="59" spans="1:42" s="70" customFormat="1" ht="14.25" x14ac:dyDescent="0.3">
      <c r="A59" s="30">
        <f t="shared" si="2"/>
        <v>49</v>
      </c>
      <c r="B59" s="31" t="s">
        <v>154</v>
      </c>
      <c r="C59" s="46" t="s">
        <v>156</v>
      </c>
      <c r="D59" s="33">
        <v>43487</v>
      </c>
      <c r="E59" s="34">
        <f t="shared" ca="1" si="0"/>
        <v>4.6054794520547944</v>
      </c>
      <c r="F59" s="35" t="s">
        <v>40</v>
      </c>
      <c r="G59" s="36" t="s">
        <v>40</v>
      </c>
      <c r="H59" s="36" t="s">
        <v>40</v>
      </c>
      <c r="I59" s="36" t="s">
        <v>40</v>
      </c>
      <c r="J59" s="37" t="s">
        <v>40</v>
      </c>
      <c r="K59" s="35" t="s">
        <v>40</v>
      </c>
      <c r="L59" s="36" t="s">
        <v>40</v>
      </c>
      <c r="M59" s="36" t="s">
        <v>40</v>
      </c>
      <c r="N59" s="36" t="s">
        <v>40</v>
      </c>
      <c r="O59" s="37" t="s">
        <v>40</v>
      </c>
      <c r="P59" s="35" t="s">
        <v>40</v>
      </c>
      <c r="Q59" s="36" t="s">
        <v>40</v>
      </c>
      <c r="R59" s="36" t="s">
        <v>40</v>
      </c>
      <c r="S59" s="36" t="s">
        <v>40</v>
      </c>
      <c r="T59" s="37" t="s">
        <v>41</v>
      </c>
      <c r="U59" s="39">
        <v>6</v>
      </c>
      <c r="V59" s="40">
        <v>0</v>
      </c>
      <c r="W59" s="40">
        <v>6</v>
      </c>
      <c r="X59" s="40"/>
      <c r="Y59" s="42"/>
      <c r="Z59" s="39">
        <v>8</v>
      </c>
      <c r="AA59" s="40">
        <v>0</v>
      </c>
      <c r="AB59" s="40">
        <v>8</v>
      </c>
      <c r="AC59" s="41"/>
      <c r="AD59" s="42"/>
      <c r="AE59" s="39">
        <v>10</v>
      </c>
      <c r="AF59" s="40">
        <v>0</v>
      </c>
      <c r="AG59" s="40">
        <v>10</v>
      </c>
      <c r="AH59" s="41"/>
      <c r="AI59" s="42"/>
      <c r="AJ59" s="39">
        <v>12</v>
      </c>
      <c r="AK59" s="40">
        <v>0</v>
      </c>
      <c r="AL59" s="40">
        <f t="shared" si="1"/>
        <v>12</v>
      </c>
      <c r="AM59" s="41"/>
      <c r="AN59" s="42"/>
      <c r="AO59" s="43">
        <v>43487</v>
      </c>
      <c r="AP59" s="44"/>
    </row>
    <row r="60" spans="1:42" s="70" customFormat="1" ht="71.25" x14ac:dyDescent="0.3">
      <c r="A60" s="30">
        <f t="shared" si="2"/>
        <v>50</v>
      </c>
      <c r="B60" s="31" t="s">
        <v>157</v>
      </c>
      <c r="C60" s="46" t="s">
        <v>158</v>
      </c>
      <c r="D60" s="33">
        <v>43074</v>
      </c>
      <c r="E60" s="34">
        <f t="shared" ca="1" si="0"/>
        <v>5.7369863013698632</v>
      </c>
      <c r="F60" s="35" t="s">
        <v>40</v>
      </c>
      <c r="G60" s="36" t="s">
        <v>40</v>
      </c>
      <c r="H60" s="36" t="s">
        <v>40</v>
      </c>
      <c r="I60" s="36" t="s">
        <v>40</v>
      </c>
      <c r="J60" s="37" t="s">
        <v>40</v>
      </c>
      <c r="K60" s="39">
        <v>6</v>
      </c>
      <c r="L60" s="40">
        <v>6</v>
      </c>
      <c r="M60" s="40">
        <v>0</v>
      </c>
      <c r="N60" s="41" t="s">
        <v>159</v>
      </c>
      <c r="O60" s="42" t="s">
        <v>43</v>
      </c>
      <c r="P60" s="39">
        <v>8</v>
      </c>
      <c r="Q60" s="40">
        <v>8</v>
      </c>
      <c r="R60" s="40">
        <f>P60-Q60</f>
        <v>0</v>
      </c>
      <c r="S60" s="33" t="s">
        <v>160</v>
      </c>
      <c r="T60" s="42" t="s">
        <v>43</v>
      </c>
      <c r="U60" s="39">
        <v>10</v>
      </c>
      <c r="V60" s="40">
        <v>4</v>
      </c>
      <c r="W60" s="40">
        <f>U60-V60</f>
        <v>6</v>
      </c>
      <c r="X60" s="33" t="s">
        <v>161</v>
      </c>
      <c r="Y60" s="42"/>
      <c r="Z60" s="40">
        <v>12</v>
      </c>
      <c r="AA60" s="40">
        <v>0</v>
      </c>
      <c r="AB60" s="40">
        <v>12</v>
      </c>
      <c r="AC60" s="41"/>
      <c r="AD60" s="40"/>
      <c r="AE60" s="39">
        <v>14</v>
      </c>
      <c r="AF60" s="40">
        <v>0</v>
      </c>
      <c r="AG60" s="40">
        <f>AE60-AF60</f>
        <v>14</v>
      </c>
      <c r="AH60" s="41"/>
      <c r="AI60" s="42"/>
      <c r="AJ60" s="39">
        <v>14</v>
      </c>
      <c r="AK60" s="40">
        <v>0</v>
      </c>
      <c r="AL60" s="40">
        <f t="shared" si="1"/>
        <v>14</v>
      </c>
      <c r="AM60" s="41"/>
      <c r="AN60" s="42"/>
      <c r="AO60" s="43">
        <v>43074</v>
      </c>
      <c r="AP60" s="44"/>
    </row>
    <row r="61" spans="1:42" s="70" customFormat="1" ht="42.75" x14ac:dyDescent="0.3">
      <c r="A61" s="30">
        <f t="shared" si="2"/>
        <v>51</v>
      </c>
      <c r="B61" s="31" t="s">
        <v>157</v>
      </c>
      <c r="C61" s="46" t="s">
        <v>162</v>
      </c>
      <c r="D61" s="33">
        <v>44243</v>
      </c>
      <c r="E61" s="34">
        <f t="shared" ca="1" si="0"/>
        <v>2.5342465753424657</v>
      </c>
      <c r="F61" s="35" t="s">
        <v>40</v>
      </c>
      <c r="G61" s="36" t="s">
        <v>40</v>
      </c>
      <c r="H61" s="36" t="s">
        <v>40</v>
      </c>
      <c r="I61" s="36" t="s">
        <v>40</v>
      </c>
      <c r="J61" s="37" t="s">
        <v>40</v>
      </c>
      <c r="K61" s="35" t="s">
        <v>40</v>
      </c>
      <c r="L61" s="36" t="s">
        <v>40</v>
      </c>
      <c r="M61" s="36" t="s">
        <v>40</v>
      </c>
      <c r="N61" s="36" t="s">
        <v>40</v>
      </c>
      <c r="O61" s="37" t="s">
        <v>40</v>
      </c>
      <c r="P61" s="35" t="s">
        <v>40</v>
      </c>
      <c r="Q61" s="36" t="s">
        <v>40</v>
      </c>
      <c r="R61" s="36" t="s">
        <v>40</v>
      </c>
      <c r="S61" s="36" t="s">
        <v>40</v>
      </c>
      <c r="T61" s="37" t="s">
        <v>41</v>
      </c>
      <c r="U61" s="35" t="s">
        <v>40</v>
      </c>
      <c r="V61" s="36" t="s">
        <v>40</v>
      </c>
      <c r="W61" s="36" t="s">
        <v>40</v>
      </c>
      <c r="X61" s="36" t="s">
        <v>40</v>
      </c>
      <c r="Y61" s="37" t="s">
        <v>41</v>
      </c>
      <c r="Z61" s="35" t="s">
        <v>40</v>
      </c>
      <c r="AA61" s="36" t="s">
        <v>40</v>
      </c>
      <c r="AB61" s="36" t="s">
        <v>40</v>
      </c>
      <c r="AC61" s="36" t="s">
        <v>40</v>
      </c>
      <c r="AD61" s="37" t="s">
        <v>41</v>
      </c>
      <c r="AE61" s="39">
        <v>6</v>
      </c>
      <c r="AF61" s="40">
        <v>6</v>
      </c>
      <c r="AG61" s="40">
        <v>0</v>
      </c>
      <c r="AH61" s="41" t="s">
        <v>163</v>
      </c>
      <c r="AI61" s="42"/>
      <c r="AJ61" s="39">
        <v>8</v>
      </c>
      <c r="AK61" s="40">
        <v>2</v>
      </c>
      <c r="AL61" s="40">
        <f t="shared" si="1"/>
        <v>6</v>
      </c>
      <c r="AM61" s="41" t="s">
        <v>164</v>
      </c>
      <c r="AN61" s="42"/>
      <c r="AO61" s="43">
        <v>44243</v>
      </c>
      <c r="AP61" s="44">
        <v>6</v>
      </c>
    </row>
    <row r="62" spans="1:42" s="70" customFormat="1" ht="71.25" x14ac:dyDescent="0.3">
      <c r="A62" s="30">
        <f t="shared" si="2"/>
        <v>52</v>
      </c>
      <c r="B62" s="31" t="s">
        <v>157</v>
      </c>
      <c r="C62" s="46" t="s">
        <v>165</v>
      </c>
      <c r="D62" s="33">
        <v>44012</v>
      </c>
      <c r="E62" s="34">
        <f t="shared" ca="1" si="0"/>
        <v>3.1671232876712327</v>
      </c>
      <c r="F62" s="35" t="s">
        <v>40</v>
      </c>
      <c r="G62" s="36" t="s">
        <v>40</v>
      </c>
      <c r="H62" s="36" t="s">
        <v>40</v>
      </c>
      <c r="I62" s="36" t="s">
        <v>40</v>
      </c>
      <c r="J62" s="37" t="s">
        <v>40</v>
      </c>
      <c r="K62" s="35" t="s">
        <v>40</v>
      </c>
      <c r="L62" s="36" t="s">
        <v>40</v>
      </c>
      <c r="M62" s="36" t="s">
        <v>40</v>
      </c>
      <c r="N62" s="36" t="s">
        <v>40</v>
      </c>
      <c r="O62" s="37" t="s">
        <v>40</v>
      </c>
      <c r="P62" s="35" t="s">
        <v>40</v>
      </c>
      <c r="Q62" s="36" t="s">
        <v>40</v>
      </c>
      <c r="R62" s="36" t="s">
        <v>40</v>
      </c>
      <c r="S62" s="36" t="s">
        <v>40</v>
      </c>
      <c r="T62" s="37" t="s">
        <v>41</v>
      </c>
      <c r="U62" s="35" t="s">
        <v>40</v>
      </c>
      <c r="V62" s="36" t="s">
        <v>40</v>
      </c>
      <c r="W62" s="36" t="s">
        <v>40</v>
      </c>
      <c r="X62" s="36" t="s">
        <v>40</v>
      </c>
      <c r="Y62" s="37" t="s">
        <v>41</v>
      </c>
      <c r="Z62" s="39">
        <v>6</v>
      </c>
      <c r="AA62" s="40">
        <v>6</v>
      </c>
      <c r="AB62" s="40">
        <v>0</v>
      </c>
      <c r="AC62" s="41" t="s">
        <v>166</v>
      </c>
      <c r="AD62" s="42" t="s">
        <v>47</v>
      </c>
      <c r="AE62" s="39">
        <v>8</v>
      </c>
      <c r="AF62" s="40">
        <v>5</v>
      </c>
      <c r="AG62" s="40">
        <f>AE62-AF62</f>
        <v>3</v>
      </c>
      <c r="AH62" s="41" t="s">
        <v>167</v>
      </c>
      <c r="AI62" s="42"/>
      <c r="AJ62" s="39">
        <v>10</v>
      </c>
      <c r="AK62" s="40">
        <v>0</v>
      </c>
      <c r="AL62" s="40">
        <f t="shared" si="1"/>
        <v>10</v>
      </c>
      <c r="AM62" s="41"/>
      <c r="AN62" s="42"/>
      <c r="AO62" s="43">
        <v>44012</v>
      </c>
      <c r="AP62" s="44">
        <v>6</v>
      </c>
    </row>
    <row r="63" spans="1:42" s="44" customFormat="1" ht="28.5" x14ac:dyDescent="0.3">
      <c r="A63" s="30">
        <f t="shared" si="2"/>
        <v>53</v>
      </c>
      <c r="B63" s="31" t="s">
        <v>168</v>
      </c>
      <c r="C63" s="46" t="s">
        <v>169</v>
      </c>
      <c r="D63" s="33">
        <v>44421</v>
      </c>
      <c r="E63" s="34">
        <f t="shared" ca="1" si="0"/>
        <v>2.0465753424657533</v>
      </c>
      <c r="F63" s="35" t="s">
        <v>40</v>
      </c>
      <c r="G63" s="36" t="s">
        <v>40</v>
      </c>
      <c r="H63" s="36" t="s">
        <v>40</v>
      </c>
      <c r="I63" s="36" t="s">
        <v>40</v>
      </c>
      <c r="J63" s="37" t="s">
        <v>40</v>
      </c>
      <c r="K63" s="35" t="s">
        <v>40</v>
      </c>
      <c r="L63" s="36" t="s">
        <v>40</v>
      </c>
      <c r="M63" s="36" t="s">
        <v>40</v>
      </c>
      <c r="N63" s="36" t="s">
        <v>40</v>
      </c>
      <c r="O63" s="37" t="s">
        <v>40</v>
      </c>
      <c r="P63" s="35" t="s">
        <v>40</v>
      </c>
      <c r="Q63" s="36" t="s">
        <v>40</v>
      </c>
      <c r="R63" s="36" t="s">
        <v>40</v>
      </c>
      <c r="S63" s="36" t="s">
        <v>40</v>
      </c>
      <c r="T63" s="37" t="s">
        <v>41</v>
      </c>
      <c r="U63" s="35" t="s">
        <v>40</v>
      </c>
      <c r="V63" s="36" t="s">
        <v>40</v>
      </c>
      <c r="W63" s="36" t="s">
        <v>40</v>
      </c>
      <c r="X63" s="36" t="s">
        <v>40</v>
      </c>
      <c r="Y63" s="37" t="s">
        <v>41</v>
      </c>
      <c r="Z63" s="35" t="s">
        <v>40</v>
      </c>
      <c r="AA63" s="36" t="s">
        <v>40</v>
      </c>
      <c r="AB63" s="36" t="s">
        <v>40</v>
      </c>
      <c r="AC63" s="36" t="s">
        <v>40</v>
      </c>
      <c r="AD63" s="37" t="s">
        <v>41</v>
      </c>
      <c r="AE63" s="39">
        <v>6</v>
      </c>
      <c r="AF63" s="40">
        <v>1</v>
      </c>
      <c r="AG63" s="40">
        <f>AE63-AF63</f>
        <v>5</v>
      </c>
      <c r="AH63" s="41" t="s">
        <v>170</v>
      </c>
      <c r="AI63" s="42"/>
      <c r="AJ63" s="39">
        <v>8</v>
      </c>
      <c r="AK63" s="40">
        <v>0</v>
      </c>
      <c r="AL63" s="40">
        <f t="shared" si="1"/>
        <v>8</v>
      </c>
      <c r="AM63" s="41"/>
      <c r="AN63" s="42"/>
      <c r="AO63" s="43">
        <v>44421</v>
      </c>
    </row>
    <row r="64" spans="1:42" s="44" customFormat="1" ht="28.5" x14ac:dyDescent="0.3">
      <c r="A64" s="30">
        <f t="shared" si="2"/>
        <v>54</v>
      </c>
      <c r="B64" s="31" t="s">
        <v>168</v>
      </c>
      <c r="C64" s="46" t="s">
        <v>171</v>
      </c>
      <c r="D64" s="33">
        <v>44326</v>
      </c>
      <c r="E64" s="34">
        <f t="shared" ca="1" si="0"/>
        <v>2.3068493150684932</v>
      </c>
      <c r="F64" s="35" t="s">
        <v>40</v>
      </c>
      <c r="G64" s="36" t="s">
        <v>40</v>
      </c>
      <c r="H64" s="36" t="s">
        <v>40</v>
      </c>
      <c r="I64" s="36" t="s">
        <v>40</v>
      </c>
      <c r="J64" s="37" t="s">
        <v>40</v>
      </c>
      <c r="K64" s="35" t="s">
        <v>40</v>
      </c>
      <c r="L64" s="36" t="s">
        <v>40</v>
      </c>
      <c r="M64" s="36" t="s">
        <v>40</v>
      </c>
      <c r="N64" s="36" t="s">
        <v>40</v>
      </c>
      <c r="O64" s="37" t="s">
        <v>40</v>
      </c>
      <c r="P64" s="35" t="s">
        <v>40</v>
      </c>
      <c r="Q64" s="36" t="s">
        <v>40</v>
      </c>
      <c r="R64" s="36" t="s">
        <v>40</v>
      </c>
      <c r="S64" s="36" t="s">
        <v>40</v>
      </c>
      <c r="T64" s="37" t="s">
        <v>41</v>
      </c>
      <c r="U64" s="35" t="s">
        <v>40</v>
      </c>
      <c r="V64" s="36" t="s">
        <v>40</v>
      </c>
      <c r="W64" s="36" t="s">
        <v>40</v>
      </c>
      <c r="X64" s="36" t="s">
        <v>40</v>
      </c>
      <c r="Y64" s="37" t="s">
        <v>41</v>
      </c>
      <c r="Z64" s="35" t="s">
        <v>40</v>
      </c>
      <c r="AA64" s="36" t="s">
        <v>40</v>
      </c>
      <c r="AB64" s="36" t="s">
        <v>40</v>
      </c>
      <c r="AC64" s="36" t="s">
        <v>40</v>
      </c>
      <c r="AD64" s="37" t="s">
        <v>41</v>
      </c>
      <c r="AE64" s="39">
        <v>6</v>
      </c>
      <c r="AF64" s="40">
        <v>1</v>
      </c>
      <c r="AG64" s="40">
        <f>AE64-AF64</f>
        <v>5</v>
      </c>
      <c r="AH64" s="41" t="s">
        <v>170</v>
      </c>
      <c r="AI64" s="42"/>
      <c r="AJ64" s="39">
        <v>8</v>
      </c>
      <c r="AK64" s="40">
        <v>0</v>
      </c>
      <c r="AL64" s="40">
        <f t="shared" si="1"/>
        <v>8</v>
      </c>
      <c r="AM64" s="41"/>
      <c r="AN64" s="42"/>
      <c r="AO64" s="43">
        <v>44326</v>
      </c>
    </row>
    <row r="65" spans="1:42" s="44" customFormat="1" ht="14.25" x14ac:dyDescent="0.3">
      <c r="A65" s="30">
        <f t="shared" si="2"/>
        <v>55</v>
      </c>
      <c r="B65" s="31" t="s">
        <v>172</v>
      </c>
      <c r="C65" s="46" t="s">
        <v>173</v>
      </c>
      <c r="D65" s="33">
        <v>44229</v>
      </c>
      <c r="E65" s="34">
        <f t="shared" ca="1" si="0"/>
        <v>2.5726027397260274</v>
      </c>
      <c r="F65" s="35" t="s">
        <v>40</v>
      </c>
      <c r="G65" s="36" t="s">
        <v>40</v>
      </c>
      <c r="H65" s="36" t="s">
        <v>40</v>
      </c>
      <c r="I65" s="36" t="s">
        <v>40</v>
      </c>
      <c r="J65" s="37" t="s">
        <v>40</v>
      </c>
      <c r="K65" s="35" t="s">
        <v>40</v>
      </c>
      <c r="L65" s="36" t="s">
        <v>40</v>
      </c>
      <c r="M65" s="36" t="s">
        <v>40</v>
      </c>
      <c r="N65" s="36" t="s">
        <v>40</v>
      </c>
      <c r="O65" s="37" t="s">
        <v>40</v>
      </c>
      <c r="P65" s="35" t="s">
        <v>40</v>
      </c>
      <c r="Q65" s="36" t="s">
        <v>40</v>
      </c>
      <c r="R65" s="36" t="s">
        <v>40</v>
      </c>
      <c r="S65" s="36" t="s">
        <v>40</v>
      </c>
      <c r="T65" s="37" t="s">
        <v>41</v>
      </c>
      <c r="U65" s="35" t="s">
        <v>40</v>
      </c>
      <c r="V65" s="36" t="s">
        <v>40</v>
      </c>
      <c r="W65" s="36" t="s">
        <v>40</v>
      </c>
      <c r="X65" s="36" t="s">
        <v>40</v>
      </c>
      <c r="Y65" s="37" t="s">
        <v>41</v>
      </c>
      <c r="Z65" s="35" t="s">
        <v>40</v>
      </c>
      <c r="AA65" s="36" t="s">
        <v>40</v>
      </c>
      <c r="AB65" s="36" t="s">
        <v>40</v>
      </c>
      <c r="AC65" s="36" t="s">
        <v>40</v>
      </c>
      <c r="AD65" s="37" t="s">
        <v>41</v>
      </c>
      <c r="AE65" s="39">
        <v>6</v>
      </c>
      <c r="AF65" s="40">
        <v>0</v>
      </c>
      <c r="AG65" s="40">
        <v>6</v>
      </c>
      <c r="AH65" s="41"/>
      <c r="AI65" s="42"/>
      <c r="AJ65" s="39">
        <v>8</v>
      </c>
      <c r="AK65" s="40">
        <v>0</v>
      </c>
      <c r="AL65" s="40">
        <f t="shared" si="1"/>
        <v>8</v>
      </c>
      <c r="AM65" s="41"/>
      <c r="AN65" s="42"/>
      <c r="AO65" s="43">
        <v>44229</v>
      </c>
    </row>
    <row r="66" spans="1:42" s="44" customFormat="1" ht="57" x14ac:dyDescent="0.3">
      <c r="A66" s="30">
        <f t="shared" si="2"/>
        <v>56</v>
      </c>
      <c r="B66" s="31" t="s">
        <v>172</v>
      </c>
      <c r="C66" s="46" t="s">
        <v>174</v>
      </c>
      <c r="D66" s="33">
        <v>43501</v>
      </c>
      <c r="E66" s="34">
        <f t="shared" ca="1" si="0"/>
        <v>4.5671232876712331</v>
      </c>
      <c r="F66" s="35" t="s">
        <v>40</v>
      </c>
      <c r="G66" s="36" t="s">
        <v>40</v>
      </c>
      <c r="H66" s="36" t="s">
        <v>40</v>
      </c>
      <c r="I66" s="36" t="s">
        <v>40</v>
      </c>
      <c r="J66" s="37" t="s">
        <v>40</v>
      </c>
      <c r="K66" s="35" t="s">
        <v>40</v>
      </c>
      <c r="L66" s="36" t="s">
        <v>40</v>
      </c>
      <c r="M66" s="36" t="s">
        <v>40</v>
      </c>
      <c r="N66" s="36" t="s">
        <v>40</v>
      </c>
      <c r="O66" s="37" t="s">
        <v>40</v>
      </c>
      <c r="P66" s="35" t="s">
        <v>40</v>
      </c>
      <c r="Q66" s="36" t="s">
        <v>40</v>
      </c>
      <c r="R66" s="36" t="s">
        <v>40</v>
      </c>
      <c r="S66" s="36" t="s">
        <v>40</v>
      </c>
      <c r="T66" s="37" t="s">
        <v>40</v>
      </c>
      <c r="U66" s="39">
        <v>6</v>
      </c>
      <c r="V66" s="40">
        <v>6</v>
      </c>
      <c r="W66" s="40">
        <v>0</v>
      </c>
      <c r="X66" s="41" t="s">
        <v>175</v>
      </c>
      <c r="Y66" s="42" t="s">
        <v>43</v>
      </c>
      <c r="Z66" s="39">
        <v>8</v>
      </c>
      <c r="AA66" s="40">
        <v>8</v>
      </c>
      <c r="AB66" s="40">
        <v>0</v>
      </c>
      <c r="AC66" s="41" t="s">
        <v>176</v>
      </c>
      <c r="AD66" s="42" t="s">
        <v>43</v>
      </c>
      <c r="AE66" s="39">
        <v>10</v>
      </c>
      <c r="AF66" s="40">
        <v>6</v>
      </c>
      <c r="AG66" s="40">
        <f>AE66-AF66</f>
        <v>4</v>
      </c>
      <c r="AH66" s="41" t="s">
        <v>177</v>
      </c>
      <c r="AI66" s="42"/>
      <c r="AJ66" s="39">
        <v>12</v>
      </c>
      <c r="AK66" s="40">
        <v>0</v>
      </c>
      <c r="AL66" s="40">
        <f t="shared" si="1"/>
        <v>12</v>
      </c>
      <c r="AM66" s="41"/>
      <c r="AN66" s="42"/>
      <c r="AO66" s="43">
        <v>43501</v>
      </c>
      <c r="AP66" s="44">
        <f>AA66</f>
        <v>8</v>
      </c>
    </row>
    <row r="67" spans="1:42" s="44" customFormat="1" ht="71.25" x14ac:dyDescent="0.3">
      <c r="A67" s="30">
        <f t="shared" si="2"/>
        <v>57</v>
      </c>
      <c r="B67" s="31" t="s">
        <v>172</v>
      </c>
      <c r="C67" s="46" t="s">
        <v>178</v>
      </c>
      <c r="D67" s="33">
        <v>42402</v>
      </c>
      <c r="E67" s="34">
        <f t="shared" ca="1" si="0"/>
        <v>7.5780821917808217</v>
      </c>
      <c r="F67" s="39">
        <v>6</v>
      </c>
      <c r="G67" s="40">
        <v>6</v>
      </c>
      <c r="H67" s="40">
        <f>F67-G67</f>
        <v>0</v>
      </c>
      <c r="I67" s="40" t="s">
        <v>179</v>
      </c>
      <c r="J67" s="42" t="s">
        <v>43</v>
      </c>
      <c r="K67" s="39">
        <v>8</v>
      </c>
      <c r="L67" s="40">
        <v>8</v>
      </c>
      <c r="M67" s="40">
        <f>K67-L67</f>
        <v>0</v>
      </c>
      <c r="N67" s="41" t="s">
        <v>180</v>
      </c>
      <c r="O67" s="42" t="s">
        <v>43</v>
      </c>
      <c r="P67" s="39">
        <v>10</v>
      </c>
      <c r="Q67" s="40">
        <v>10</v>
      </c>
      <c r="R67" s="40">
        <f>P67-Q67</f>
        <v>0</v>
      </c>
      <c r="S67" s="41" t="s">
        <v>181</v>
      </c>
      <c r="T67" s="42" t="s">
        <v>43</v>
      </c>
      <c r="U67" s="39">
        <v>12</v>
      </c>
      <c r="V67" s="40">
        <v>3</v>
      </c>
      <c r="W67" s="40">
        <f>+U67-V67</f>
        <v>9</v>
      </c>
      <c r="X67" s="41" t="s">
        <v>182</v>
      </c>
      <c r="Y67" s="42"/>
      <c r="Z67" s="39">
        <v>14</v>
      </c>
      <c r="AA67" s="40">
        <v>0</v>
      </c>
      <c r="AB67" s="40">
        <v>14</v>
      </c>
      <c r="AC67" s="41"/>
      <c r="AD67" s="42"/>
      <c r="AE67" s="39">
        <v>14</v>
      </c>
      <c r="AF67" s="40">
        <v>0</v>
      </c>
      <c r="AG67" s="40">
        <v>14</v>
      </c>
      <c r="AH67" s="41"/>
      <c r="AI67" s="42"/>
      <c r="AJ67" s="39">
        <v>14</v>
      </c>
      <c r="AK67" s="40">
        <v>0</v>
      </c>
      <c r="AL67" s="40">
        <f t="shared" si="1"/>
        <v>14</v>
      </c>
      <c r="AM67" s="41"/>
      <c r="AN67" s="42"/>
      <c r="AO67" s="43">
        <v>42402</v>
      </c>
      <c r="AP67" s="44">
        <v>3</v>
      </c>
    </row>
    <row r="68" spans="1:42" s="44" customFormat="1" ht="57" x14ac:dyDescent="0.3">
      <c r="A68" s="30">
        <f t="shared" si="2"/>
        <v>58</v>
      </c>
      <c r="B68" s="31" t="s">
        <v>172</v>
      </c>
      <c r="C68" s="46" t="s">
        <v>183</v>
      </c>
      <c r="D68" s="33">
        <v>43424</v>
      </c>
      <c r="E68" s="34">
        <f t="shared" ca="1" si="0"/>
        <v>4.7780821917808218</v>
      </c>
      <c r="F68" s="35" t="s">
        <v>40</v>
      </c>
      <c r="G68" s="36" t="s">
        <v>40</v>
      </c>
      <c r="H68" s="36" t="s">
        <v>40</v>
      </c>
      <c r="I68" s="36" t="s">
        <v>40</v>
      </c>
      <c r="J68" s="37" t="s">
        <v>40</v>
      </c>
      <c r="K68" s="35" t="s">
        <v>40</v>
      </c>
      <c r="L68" s="36" t="s">
        <v>40</v>
      </c>
      <c r="M68" s="36" t="s">
        <v>40</v>
      </c>
      <c r="N68" s="36" t="s">
        <v>40</v>
      </c>
      <c r="O68" s="37" t="s">
        <v>40</v>
      </c>
      <c r="P68" s="39">
        <v>6</v>
      </c>
      <c r="Q68" s="40">
        <v>6</v>
      </c>
      <c r="R68" s="40">
        <f>P68-Q68</f>
        <v>0</v>
      </c>
      <c r="S68" s="41" t="s">
        <v>184</v>
      </c>
      <c r="T68" s="71" t="s">
        <v>43</v>
      </c>
      <c r="U68" s="39">
        <v>8</v>
      </c>
      <c r="V68" s="40">
        <v>7</v>
      </c>
      <c r="W68" s="40">
        <v>1</v>
      </c>
      <c r="X68" s="41" t="s">
        <v>185</v>
      </c>
      <c r="Y68" s="42"/>
      <c r="Z68" s="39">
        <v>10</v>
      </c>
      <c r="AA68" s="40">
        <v>0</v>
      </c>
      <c r="AB68" s="40">
        <v>10</v>
      </c>
      <c r="AC68" s="41"/>
      <c r="AD68" s="42"/>
      <c r="AE68" s="39">
        <v>12</v>
      </c>
      <c r="AF68" s="40">
        <v>0</v>
      </c>
      <c r="AG68" s="40">
        <f>AE68-AF68</f>
        <v>12</v>
      </c>
      <c r="AH68" s="41"/>
      <c r="AI68" s="42"/>
      <c r="AJ68" s="39">
        <v>14</v>
      </c>
      <c r="AK68" s="40">
        <v>0</v>
      </c>
      <c r="AL68" s="40">
        <f t="shared" si="1"/>
        <v>14</v>
      </c>
      <c r="AM68" s="41"/>
      <c r="AN68" s="42"/>
      <c r="AO68" s="43">
        <v>44885</v>
      </c>
      <c r="AP68" s="44">
        <v>7</v>
      </c>
    </row>
    <row r="69" spans="1:42" s="44" customFormat="1" ht="128.25" x14ac:dyDescent="0.3">
      <c r="A69" s="30">
        <f t="shared" si="2"/>
        <v>59</v>
      </c>
      <c r="B69" s="31" t="s">
        <v>172</v>
      </c>
      <c r="C69" s="46" t="s">
        <v>186</v>
      </c>
      <c r="D69" s="33">
        <v>38392</v>
      </c>
      <c r="E69" s="34">
        <f t="shared" ca="1" si="0"/>
        <v>18.564383561643837</v>
      </c>
      <c r="F69" s="39">
        <v>16</v>
      </c>
      <c r="G69" s="40">
        <v>16</v>
      </c>
      <c r="H69" s="40">
        <f>F69-G69</f>
        <v>0</v>
      </c>
      <c r="I69" s="41" t="s">
        <v>187</v>
      </c>
      <c r="J69" s="42" t="s">
        <v>43</v>
      </c>
      <c r="K69" s="39">
        <v>16</v>
      </c>
      <c r="L69" s="40">
        <v>16</v>
      </c>
      <c r="M69" s="40">
        <f>K69-L69</f>
        <v>0</v>
      </c>
      <c r="N69" s="41" t="s">
        <v>188</v>
      </c>
      <c r="O69" s="42" t="s">
        <v>43</v>
      </c>
      <c r="P69" s="39">
        <v>16</v>
      </c>
      <c r="Q69" s="40">
        <v>7</v>
      </c>
      <c r="R69" s="40">
        <f>P69-Q69</f>
        <v>9</v>
      </c>
      <c r="S69" s="41" t="s">
        <v>189</v>
      </c>
      <c r="T69" s="42"/>
      <c r="U69" s="39">
        <v>16</v>
      </c>
      <c r="V69" s="40">
        <v>0</v>
      </c>
      <c r="W69" s="40">
        <v>16</v>
      </c>
      <c r="X69" s="40"/>
      <c r="Y69" s="42"/>
      <c r="Z69" s="39">
        <v>16</v>
      </c>
      <c r="AA69" s="40">
        <v>0</v>
      </c>
      <c r="AB69" s="40">
        <v>16</v>
      </c>
      <c r="AC69" s="41"/>
      <c r="AD69" s="42"/>
      <c r="AE69" s="39">
        <v>18</v>
      </c>
      <c r="AF69" s="40">
        <v>0</v>
      </c>
      <c r="AG69" s="40">
        <v>18</v>
      </c>
      <c r="AH69" s="41"/>
      <c r="AI69" s="42"/>
      <c r="AJ69" s="39">
        <v>18</v>
      </c>
      <c r="AK69" s="40">
        <v>0</v>
      </c>
      <c r="AL69" s="40">
        <f t="shared" si="1"/>
        <v>18</v>
      </c>
      <c r="AM69" s="41"/>
      <c r="AN69" s="42"/>
      <c r="AO69" s="43">
        <v>38392</v>
      </c>
      <c r="AP69" s="44">
        <v>7</v>
      </c>
    </row>
    <row r="70" spans="1:42" s="44" customFormat="1" ht="85.5" x14ac:dyDescent="0.3">
      <c r="A70" s="30">
        <f t="shared" si="2"/>
        <v>60</v>
      </c>
      <c r="B70" s="31" t="s">
        <v>172</v>
      </c>
      <c r="C70" s="72" t="s">
        <v>190</v>
      </c>
      <c r="D70" s="33">
        <v>40789</v>
      </c>
      <c r="E70" s="34">
        <f t="shared" ca="1" si="0"/>
        <v>11.997260273972604</v>
      </c>
      <c r="F70" s="45">
        <v>12</v>
      </c>
      <c r="G70" s="41">
        <v>8</v>
      </c>
      <c r="H70" s="41">
        <f>F70-G70</f>
        <v>4</v>
      </c>
      <c r="I70" s="41" t="s">
        <v>191</v>
      </c>
      <c r="J70" s="47" t="s">
        <v>43</v>
      </c>
      <c r="K70" s="45">
        <v>14</v>
      </c>
      <c r="L70" s="41">
        <v>6</v>
      </c>
      <c r="M70" s="41">
        <f>K70-L70</f>
        <v>8</v>
      </c>
      <c r="N70" s="41" t="s">
        <v>177</v>
      </c>
      <c r="O70" s="47"/>
      <c r="P70" s="45">
        <v>14</v>
      </c>
      <c r="Q70" s="41">
        <v>0</v>
      </c>
      <c r="R70" s="40">
        <f>P70-Q70</f>
        <v>14</v>
      </c>
      <c r="S70" s="41"/>
      <c r="T70" s="47"/>
      <c r="U70" s="45">
        <v>14</v>
      </c>
      <c r="V70" s="41">
        <v>0</v>
      </c>
      <c r="W70" s="40">
        <v>14</v>
      </c>
      <c r="X70" s="41"/>
      <c r="Y70" s="47"/>
      <c r="Z70" s="39">
        <v>14</v>
      </c>
      <c r="AA70" s="40">
        <v>0</v>
      </c>
      <c r="AB70" s="40">
        <v>14</v>
      </c>
      <c r="AC70" s="41"/>
      <c r="AD70" s="42"/>
      <c r="AE70" s="39">
        <v>14</v>
      </c>
      <c r="AF70" s="40">
        <v>0</v>
      </c>
      <c r="AG70" s="40">
        <f>AE70-AF70</f>
        <v>14</v>
      </c>
      <c r="AH70" s="41"/>
      <c r="AI70" s="42"/>
      <c r="AJ70" s="39">
        <v>16</v>
      </c>
      <c r="AK70" s="40">
        <v>0</v>
      </c>
      <c r="AL70" s="40">
        <f t="shared" si="1"/>
        <v>16</v>
      </c>
      <c r="AM70" s="41"/>
      <c r="AN70" s="42"/>
      <c r="AO70" s="43">
        <v>44807</v>
      </c>
      <c r="AP70" s="44">
        <v>6</v>
      </c>
    </row>
    <row r="71" spans="1:42" s="44" customFormat="1" thickBot="1" x14ac:dyDescent="0.35">
      <c r="A71" s="30">
        <f t="shared" si="2"/>
        <v>61</v>
      </c>
      <c r="B71" s="31" t="s">
        <v>172</v>
      </c>
      <c r="C71" s="32" t="s">
        <v>192</v>
      </c>
      <c r="D71" s="33">
        <v>44370</v>
      </c>
      <c r="E71" s="34">
        <f t="shared" ca="1" si="0"/>
        <v>2.1863013698630138</v>
      </c>
      <c r="F71" s="35" t="s">
        <v>40</v>
      </c>
      <c r="G71" s="36" t="s">
        <v>40</v>
      </c>
      <c r="H71" s="36" t="s">
        <v>40</v>
      </c>
      <c r="I71" s="36" t="s">
        <v>40</v>
      </c>
      <c r="J71" s="37" t="s">
        <v>40</v>
      </c>
      <c r="K71" s="35" t="s">
        <v>40</v>
      </c>
      <c r="L71" s="36" t="s">
        <v>40</v>
      </c>
      <c r="M71" s="36" t="s">
        <v>40</v>
      </c>
      <c r="N71" s="73" t="s">
        <v>40</v>
      </c>
      <c r="O71" s="37" t="s">
        <v>40</v>
      </c>
      <c r="P71" s="35" t="s">
        <v>40</v>
      </c>
      <c r="Q71" s="36" t="s">
        <v>40</v>
      </c>
      <c r="R71" s="36" t="s">
        <v>40</v>
      </c>
      <c r="S71" s="73" t="s">
        <v>40</v>
      </c>
      <c r="T71" s="37" t="s">
        <v>41</v>
      </c>
      <c r="U71" s="35" t="s">
        <v>40</v>
      </c>
      <c r="V71" s="36" t="s">
        <v>40</v>
      </c>
      <c r="W71" s="36" t="s">
        <v>40</v>
      </c>
      <c r="X71" s="36" t="s">
        <v>40</v>
      </c>
      <c r="Y71" s="37" t="s">
        <v>41</v>
      </c>
      <c r="Z71" s="35" t="s">
        <v>40</v>
      </c>
      <c r="AA71" s="36" t="s">
        <v>40</v>
      </c>
      <c r="AB71" s="36" t="s">
        <v>40</v>
      </c>
      <c r="AC71" s="36" t="s">
        <v>40</v>
      </c>
      <c r="AD71" s="37" t="s">
        <v>41</v>
      </c>
      <c r="AE71" s="39">
        <v>6</v>
      </c>
      <c r="AF71" s="40">
        <v>0</v>
      </c>
      <c r="AG71" s="40">
        <v>6</v>
      </c>
      <c r="AH71" s="41"/>
      <c r="AI71" s="42"/>
      <c r="AJ71" s="39">
        <v>8</v>
      </c>
      <c r="AK71" s="40">
        <v>0</v>
      </c>
      <c r="AL71" s="40">
        <f t="shared" si="1"/>
        <v>8</v>
      </c>
      <c r="AM71" s="41"/>
      <c r="AN71" s="42"/>
      <c r="AO71" s="43">
        <v>44370</v>
      </c>
    </row>
    <row r="72" spans="1:42" s="44" customFormat="1" ht="14.25" x14ac:dyDescent="0.3">
      <c r="A72" s="30">
        <f t="shared" si="2"/>
        <v>62</v>
      </c>
      <c r="B72" s="31" t="s">
        <v>172</v>
      </c>
      <c r="C72" s="46" t="s">
        <v>193</v>
      </c>
      <c r="D72" s="33">
        <v>44249</v>
      </c>
      <c r="E72" s="34">
        <f t="shared" ca="1" si="0"/>
        <v>2.5178082191780824</v>
      </c>
      <c r="F72" s="35" t="s">
        <v>40</v>
      </c>
      <c r="G72" s="36" t="s">
        <v>40</v>
      </c>
      <c r="H72" s="36" t="s">
        <v>40</v>
      </c>
      <c r="I72" s="36" t="s">
        <v>40</v>
      </c>
      <c r="J72" s="37" t="s">
        <v>40</v>
      </c>
      <c r="K72" s="35" t="s">
        <v>40</v>
      </c>
      <c r="L72" s="36" t="s">
        <v>40</v>
      </c>
      <c r="M72" s="36" t="s">
        <v>40</v>
      </c>
      <c r="N72" s="74" t="s">
        <v>40</v>
      </c>
      <c r="O72" s="37" t="s">
        <v>40</v>
      </c>
      <c r="P72" s="35" t="s">
        <v>40</v>
      </c>
      <c r="Q72" s="36" t="s">
        <v>40</v>
      </c>
      <c r="R72" s="36" t="s">
        <v>40</v>
      </c>
      <c r="S72" s="36" t="s">
        <v>40</v>
      </c>
      <c r="T72" s="37" t="s">
        <v>41</v>
      </c>
      <c r="U72" s="35" t="s">
        <v>40</v>
      </c>
      <c r="V72" s="36" t="s">
        <v>40</v>
      </c>
      <c r="W72" s="36" t="s">
        <v>40</v>
      </c>
      <c r="X72" s="36" t="s">
        <v>40</v>
      </c>
      <c r="Y72" s="37" t="s">
        <v>41</v>
      </c>
      <c r="Z72" s="35" t="s">
        <v>40</v>
      </c>
      <c r="AA72" s="36" t="s">
        <v>40</v>
      </c>
      <c r="AB72" s="36" t="s">
        <v>40</v>
      </c>
      <c r="AC72" s="36" t="s">
        <v>40</v>
      </c>
      <c r="AD72" s="37" t="s">
        <v>41</v>
      </c>
      <c r="AE72" s="39">
        <v>6</v>
      </c>
      <c r="AF72" s="40">
        <v>0</v>
      </c>
      <c r="AG72" s="40">
        <v>6</v>
      </c>
      <c r="AH72" s="41"/>
      <c r="AI72" s="42"/>
      <c r="AJ72" s="39">
        <v>8</v>
      </c>
      <c r="AK72" s="40">
        <v>0</v>
      </c>
      <c r="AL72" s="40">
        <f t="shared" si="1"/>
        <v>8</v>
      </c>
      <c r="AM72" s="41"/>
      <c r="AN72" s="42"/>
      <c r="AO72" s="43">
        <v>44249</v>
      </c>
    </row>
    <row r="73" spans="1:42" s="44" customFormat="1" ht="14.25" x14ac:dyDescent="0.3">
      <c r="A73" s="30">
        <f t="shared" si="2"/>
        <v>63</v>
      </c>
      <c r="B73" s="31" t="s">
        <v>172</v>
      </c>
      <c r="C73" s="46" t="s">
        <v>194</v>
      </c>
      <c r="D73" s="33">
        <v>44245</v>
      </c>
      <c r="E73" s="34">
        <f t="shared" ca="1" si="0"/>
        <v>2.5287671232876714</v>
      </c>
      <c r="F73" s="35" t="s">
        <v>40</v>
      </c>
      <c r="G73" s="36" t="s">
        <v>40</v>
      </c>
      <c r="H73" s="36" t="s">
        <v>40</v>
      </c>
      <c r="I73" s="36" t="s">
        <v>40</v>
      </c>
      <c r="J73" s="37" t="s">
        <v>40</v>
      </c>
      <c r="K73" s="35" t="s">
        <v>40</v>
      </c>
      <c r="L73" s="36" t="s">
        <v>40</v>
      </c>
      <c r="M73" s="36" t="s">
        <v>40</v>
      </c>
      <c r="N73" s="36" t="s">
        <v>40</v>
      </c>
      <c r="O73" s="37" t="s">
        <v>40</v>
      </c>
      <c r="P73" s="35" t="s">
        <v>40</v>
      </c>
      <c r="Q73" s="36" t="s">
        <v>40</v>
      </c>
      <c r="R73" s="36" t="s">
        <v>40</v>
      </c>
      <c r="S73" s="36" t="s">
        <v>40</v>
      </c>
      <c r="T73" s="37" t="s">
        <v>41</v>
      </c>
      <c r="U73" s="35" t="s">
        <v>40</v>
      </c>
      <c r="V73" s="36" t="s">
        <v>40</v>
      </c>
      <c r="W73" s="36" t="s">
        <v>40</v>
      </c>
      <c r="X73" s="36" t="s">
        <v>40</v>
      </c>
      <c r="Y73" s="37" t="s">
        <v>41</v>
      </c>
      <c r="Z73" s="35" t="s">
        <v>40</v>
      </c>
      <c r="AA73" s="36" t="s">
        <v>40</v>
      </c>
      <c r="AB73" s="36" t="s">
        <v>40</v>
      </c>
      <c r="AC73" s="36" t="s">
        <v>40</v>
      </c>
      <c r="AD73" s="37" t="s">
        <v>41</v>
      </c>
      <c r="AE73" s="39">
        <v>6</v>
      </c>
      <c r="AF73" s="40">
        <v>0</v>
      </c>
      <c r="AG73" s="40">
        <v>6</v>
      </c>
      <c r="AH73" s="41"/>
      <c r="AI73" s="42"/>
      <c r="AJ73" s="39">
        <v>8</v>
      </c>
      <c r="AK73" s="40">
        <v>0</v>
      </c>
      <c r="AL73" s="40">
        <f t="shared" si="1"/>
        <v>8</v>
      </c>
      <c r="AM73" s="41"/>
      <c r="AN73" s="42"/>
      <c r="AO73" s="43">
        <v>44245</v>
      </c>
    </row>
    <row r="74" spans="1:42" s="44" customFormat="1" ht="14.25" x14ac:dyDescent="0.3">
      <c r="A74" s="30">
        <f t="shared" si="2"/>
        <v>64</v>
      </c>
      <c r="B74" s="31" t="s">
        <v>172</v>
      </c>
      <c r="C74" s="46" t="s">
        <v>195</v>
      </c>
      <c r="D74" s="33">
        <v>44410</v>
      </c>
      <c r="E74" s="34">
        <f t="shared" ref="E74:E90" ca="1" si="3">(TODAY()-D74)/365</f>
        <v>2.0767123287671234</v>
      </c>
      <c r="F74" s="35" t="s">
        <v>40</v>
      </c>
      <c r="G74" s="36" t="s">
        <v>40</v>
      </c>
      <c r="H74" s="36" t="s">
        <v>40</v>
      </c>
      <c r="I74" s="36" t="s">
        <v>40</v>
      </c>
      <c r="J74" s="37" t="s">
        <v>40</v>
      </c>
      <c r="K74" s="35" t="s">
        <v>40</v>
      </c>
      <c r="L74" s="36" t="s">
        <v>40</v>
      </c>
      <c r="M74" s="36" t="s">
        <v>40</v>
      </c>
      <c r="N74" s="36" t="s">
        <v>40</v>
      </c>
      <c r="O74" s="37" t="s">
        <v>40</v>
      </c>
      <c r="P74" s="35" t="s">
        <v>40</v>
      </c>
      <c r="Q74" s="36" t="s">
        <v>40</v>
      </c>
      <c r="R74" s="36" t="s">
        <v>40</v>
      </c>
      <c r="S74" s="36" t="s">
        <v>40</v>
      </c>
      <c r="T74" s="37" t="s">
        <v>41</v>
      </c>
      <c r="U74" s="35" t="s">
        <v>40</v>
      </c>
      <c r="V74" s="36" t="s">
        <v>40</v>
      </c>
      <c r="W74" s="36" t="s">
        <v>40</v>
      </c>
      <c r="X74" s="36" t="s">
        <v>40</v>
      </c>
      <c r="Y74" s="37" t="s">
        <v>41</v>
      </c>
      <c r="Z74" s="35" t="s">
        <v>40</v>
      </c>
      <c r="AA74" s="36" t="s">
        <v>40</v>
      </c>
      <c r="AB74" s="36" t="s">
        <v>40</v>
      </c>
      <c r="AC74" s="36" t="s">
        <v>40</v>
      </c>
      <c r="AD74" s="37" t="s">
        <v>41</v>
      </c>
      <c r="AE74" s="39">
        <v>6</v>
      </c>
      <c r="AF74" s="40">
        <v>0</v>
      </c>
      <c r="AG74" s="40">
        <v>6</v>
      </c>
      <c r="AH74" s="41"/>
      <c r="AI74" s="42"/>
      <c r="AJ74" s="39">
        <v>8</v>
      </c>
      <c r="AK74" s="40">
        <v>0</v>
      </c>
      <c r="AL74" s="40">
        <f t="shared" si="1"/>
        <v>8</v>
      </c>
      <c r="AM74" s="41"/>
      <c r="AN74" s="42"/>
      <c r="AO74" s="43">
        <v>44410</v>
      </c>
    </row>
    <row r="75" spans="1:42" s="44" customFormat="1" thickBot="1" x14ac:dyDescent="0.35">
      <c r="A75" s="30">
        <f t="shared" si="2"/>
        <v>65</v>
      </c>
      <c r="B75" s="31" t="s">
        <v>172</v>
      </c>
      <c r="C75" s="46" t="s">
        <v>196</v>
      </c>
      <c r="D75" s="33">
        <v>44432</v>
      </c>
      <c r="E75" s="34">
        <f t="shared" ca="1" si="3"/>
        <v>2.0164383561643837</v>
      </c>
      <c r="F75" s="35" t="s">
        <v>40</v>
      </c>
      <c r="G75" s="36" t="s">
        <v>40</v>
      </c>
      <c r="H75" s="36" t="s">
        <v>40</v>
      </c>
      <c r="I75" s="36" t="s">
        <v>40</v>
      </c>
      <c r="J75" s="37" t="s">
        <v>40</v>
      </c>
      <c r="K75" s="35" t="s">
        <v>40</v>
      </c>
      <c r="L75" s="36" t="s">
        <v>40</v>
      </c>
      <c r="M75" s="36" t="s">
        <v>40</v>
      </c>
      <c r="N75" s="36" t="s">
        <v>40</v>
      </c>
      <c r="O75" s="37" t="s">
        <v>40</v>
      </c>
      <c r="P75" s="35" t="s">
        <v>40</v>
      </c>
      <c r="Q75" s="36" t="s">
        <v>40</v>
      </c>
      <c r="R75" s="36" t="s">
        <v>40</v>
      </c>
      <c r="S75" s="36" t="s">
        <v>40</v>
      </c>
      <c r="T75" s="37" t="s">
        <v>41</v>
      </c>
      <c r="U75" s="35" t="s">
        <v>40</v>
      </c>
      <c r="V75" s="36" t="s">
        <v>40</v>
      </c>
      <c r="W75" s="36" t="s">
        <v>40</v>
      </c>
      <c r="X75" s="36" t="s">
        <v>40</v>
      </c>
      <c r="Y75" s="37" t="s">
        <v>41</v>
      </c>
      <c r="Z75" s="35" t="s">
        <v>40</v>
      </c>
      <c r="AA75" s="36" t="s">
        <v>40</v>
      </c>
      <c r="AB75" s="36" t="s">
        <v>40</v>
      </c>
      <c r="AC75" s="36" t="s">
        <v>40</v>
      </c>
      <c r="AD75" s="37" t="s">
        <v>41</v>
      </c>
      <c r="AE75" s="39">
        <v>6</v>
      </c>
      <c r="AF75" s="40">
        <v>0</v>
      </c>
      <c r="AG75" s="40">
        <v>6</v>
      </c>
      <c r="AH75" s="41"/>
      <c r="AI75" s="42"/>
      <c r="AJ75" s="39">
        <v>8</v>
      </c>
      <c r="AK75" s="40">
        <v>0</v>
      </c>
      <c r="AL75" s="40">
        <f t="shared" ref="AL75:AL90" si="4">AJ75-AK75</f>
        <v>8</v>
      </c>
      <c r="AM75" s="41"/>
      <c r="AN75" s="42"/>
      <c r="AO75" s="43">
        <v>44432</v>
      </c>
    </row>
    <row r="76" spans="1:42" s="44" customFormat="1" ht="14.25" x14ac:dyDescent="0.3">
      <c r="A76" s="30">
        <f t="shared" ref="A76:A90" si="5">+A75+1</f>
        <v>66</v>
      </c>
      <c r="B76" s="31" t="s">
        <v>172</v>
      </c>
      <c r="C76" s="46" t="s">
        <v>197</v>
      </c>
      <c r="D76" s="33">
        <v>44336</v>
      </c>
      <c r="E76" s="34">
        <f t="shared" ca="1" si="3"/>
        <v>2.2794520547945205</v>
      </c>
      <c r="F76" s="35" t="s">
        <v>40</v>
      </c>
      <c r="G76" s="36" t="s">
        <v>40</v>
      </c>
      <c r="H76" s="36" t="s">
        <v>40</v>
      </c>
      <c r="I76" s="36" t="s">
        <v>40</v>
      </c>
      <c r="J76" s="37" t="s">
        <v>40</v>
      </c>
      <c r="K76" s="35" t="s">
        <v>40</v>
      </c>
      <c r="L76" s="36" t="s">
        <v>40</v>
      </c>
      <c r="M76" s="36" t="s">
        <v>40</v>
      </c>
      <c r="N76" s="74" t="s">
        <v>40</v>
      </c>
      <c r="O76" s="37" t="s">
        <v>40</v>
      </c>
      <c r="P76" s="35" t="s">
        <v>40</v>
      </c>
      <c r="Q76" s="36" t="s">
        <v>40</v>
      </c>
      <c r="R76" s="36" t="s">
        <v>40</v>
      </c>
      <c r="S76" s="36" t="s">
        <v>40</v>
      </c>
      <c r="T76" s="37" t="s">
        <v>41</v>
      </c>
      <c r="U76" s="35" t="s">
        <v>40</v>
      </c>
      <c r="V76" s="36" t="s">
        <v>40</v>
      </c>
      <c r="W76" s="36" t="s">
        <v>40</v>
      </c>
      <c r="X76" s="36" t="s">
        <v>40</v>
      </c>
      <c r="Y76" s="37" t="s">
        <v>41</v>
      </c>
      <c r="Z76" s="35" t="s">
        <v>40</v>
      </c>
      <c r="AA76" s="36" t="s">
        <v>40</v>
      </c>
      <c r="AB76" s="36" t="s">
        <v>40</v>
      </c>
      <c r="AC76" s="36" t="s">
        <v>40</v>
      </c>
      <c r="AD76" s="37" t="s">
        <v>41</v>
      </c>
      <c r="AE76" s="39">
        <v>6</v>
      </c>
      <c r="AF76" s="40">
        <v>0</v>
      </c>
      <c r="AG76" s="40">
        <v>6</v>
      </c>
      <c r="AH76" s="41"/>
      <c r="AI76" s="42"/>
      <c r="AJ76" s="39">
        <v>8</v>
      </c>
      <c r="AK76" s="40">
        <v>0</v>
      </c>
      <c r="AL76" s="40">
        <f t="shared" si="4"/>
        <v>8</v>
      </c>
      <c r="AM76" s="41"/>
      <c r="AN76" s="42"/>
      <c r="AO76" s="43">
        <v>44336</v>
      </c>
    </row>
    <row r="77" spans="1:42" s="44" customFormat="1" ht="171" x14ac:dyDescent="0.3">
      <c r="A77" s="30">
        <f t="shared" si="5"/>
        <v>67</v>
      </c>
      <c r="B77" s="31" t="s">
        <v>172</v>
      </c>
      <c r="C77" s="46" t="s">
        <v>198</v>
      </c>
      <c r="D77" s="33">
        <v>42248</v>
      </c>
      <c r="E77" s="34">
        <f t="shared" ca="1" si="3"/>
        <v>8</v>
      </c>
      <c r="F77" s="39">
        <v>8</v>
      </c>
      <c r="G77" s="40">
        <v>8</v>
      </c>
      <c r="H77" s="40">
        <f>F77-G77</f>
        <v>0</v>
      </c>
      <c r="I77" s="41" t="s">
        <v>199</v>
      </c>
      <c r="J77" s="42" t="s">
        <v>43</v>
      </c>
      <c r="K77" s="39">
        <v>10</v>
      </c>
      <c r="L77" s="40">
        <v>10</v>
      </c>
      <c r="M77" s="40">
        <f>K77-L77</f>
        <v>0</v>
      </c>
      <c r="N77" s="75" t="s">
        <v>200</v>
      </c>
      <c r="O77" s="42" t="s">
        <v>47</v>
      </c>
      <c r="P77" s="39">
        <v>12</v>
      </c>
      <c r="Q77" s="40">
        <v>12</v>
      </c>
      <c r="R77" s="40">
        <f>P77-Q77</f>
        <v>0</v>
      </c>
      <c r="S77" s="41" t="s">
        <v>201</v>
      </c>
      <c r="T77" s="42" t="s">
        <v>43</v>
      </c>
      <c r="U77" s="39">
        <v>14</v>
      </c>
      <c r="V77" s="40">
        <v>0</v>
      </c>
      <c r="W77" s="40">
        <v>14</v>
      </c>
      <c r="X77" s="41"/>
      <c r="Y77" s="42"/>
      <c r="Z77" s="39">
        <v>14</v>
      </c>
      <c r="AA77" s="40">
        <v>0</v>
      </c>
      <c r="AB77" s="40">
        <v>14</v>
      </c>
      <c r="AC77" s="41"/>
      <c r="AD77" s="42"/>
      <c r="AE77" s="39">
        <v>14</v>
      </c>
      <c r="AF77" s="40">
        <v>0</v>
      </c>
      <c r="AG77" s="40">
        <v>14</v>
      </c>
      <c r="AH77" s="41"/>
      <c r="AI77" s="42"/>
      <c r="AJ77" s="39">
        <v>14</v>
      </c>
      <c r="AK77" s="40">
        <v>0</v>
      </c>
      <c r="AL77" s="40">
        <f t="shared" si="4"/>
        <v>14</v>
      </c>
      <c r="AM77" s="41"/>
      <c r="AN77" s="42"/>
      <c r="AO77" s="43">
        <v>42248</v>
      </c>
    </row>
    <row r="78" spans="1:42" s="44" customFormat="1" ht="42.75" x14ac:dyDescent="0.3">
      <c r="A78" s="30">
        <f t="shared" si="5"/>
        <v>68</v>
      </c>
      <c r="B78" s="31" t="s">
        <v>172</v>
      </c>
      <c r="C78" s="46" t="s">
        <v>202</v>
      </c>
      <c r="D78" s="33">
        <v>44207</v>
      </c>
      <c r="E78" s="34">
        <f t="shared" ca="1" si="3"/>
        <v>2.6328767123287671</v>
      </c>
      <c r="F78" s="35" t="s">
        <v>40</v>
      </c>
      <c r="G78" s="36" t="s">
        <v>40</v>
      </c>
      <c r="H78" s="36" t="s">
        <v>40</v>
      </c>
      <c r="I78" s="36" t="s">
        <v>40</v>
      </c>
      <c r="J78" s="37" t="s">
        <v>40</v>
      </c>
      <c r="K78" s="35" t="s">
        <v>40</v>
      </c>
      <c r="L78" s="36" t="s">
        <v>40</v>
      </c>
      <c r="M78" s="36" t="s">
        <v>40</v>
      </c>
      <c r="N78" s="36" t="s">
        <v>40</v>
      </c>
      <c r="O78" s="37" t="s">
        <v>40</v>
      </c>
      <c r="P78" s="35" t="s">
        <v>40</v>
      </c>
      <c r="Q78" s="36" t="s">
        <v>40</v>
      </c>
      <c r="R78" s="36" t="s">
        <v>40</v>
      </c>
      <c r="S78" s="36" t="s">
        <v>40</v>
      </c>
      <c r="T78" s="37" t="s">
        <v>41</v>
      </c>
      <c r="U78" s="35" t="s">
        <v>40</v>
      </c>
      <c r="V78" s="36" t="s">
        <v>40</v>
      </c>
      <c r="W78" s="36" t="s">
        <v>40</v>
      </c>
      <c r="X78" s="36" t="s">
        <v>40</v>
      </c>
      <c r="Y78" s="37" t="s">
        <v>41</v>
      </c>
      <c r="Z78" s="35" t="s">
        <v>40</v>
      </c>
      <c r="AA78" s="36" t="s">
        <v>40</v>
      </c>
      <c r="AB78" s="36" t="s">
        <v>40</v>
      </c>
      <c r="AC78" s="36" t="s">
        <v>40</v>
      </c>
      <c r="AD78" s="37" t="s">
        <v>41</v>
      </c>
      <c r="AE78" s="39">
        <v>6</v>
      </c>
      <c r="AF78" s="40">
        <v>6</v>
      </c>
      <c r="AG78" s="40">
        <f>AE78-AF78</f>
        <v>0</v>
      </c>
      <c r="AH78" s="41" t="s">
        <v>177</v>
      </c>
      <c r="AI78" s="42"/>
      <c r="AJ78" s="39">
        <v>8</v>
      </c>
      <c r="AK78" s="40">
        <v>0</v>
      </c>
      <c r="AL78" s="40">
        <f t="shared" si="4"/>
        <v>8</v>
      </c>
      <c r="AM78" s="41"/>
      <c r="AN78" s="42"/>
      <c r="AO78" s="43">
        <v>44207</v>
      </c>
    </row>
    <row r="79" spans="1:42" s="44" customFormat="1" ht="42.75" x14ac:dyDescent="0.3">
      <c r="A79" s="30">
        <f t="shared" si="5"/>
        <v>69</v>
      </c>
      <c r="B79" s="31" t="s">
        <v>172</v>
      </c>
      <c r="C79" s="46" t="s">
        <v>203</v>
      </c>
      <c r="D79" s="33">
        <v>44060</v>
      </c>
      <c r="E79" s="34">
        <f t="shared" ca="1" si="3"/>
        <v>3.0356164383561643</v>
      </c>
      <c r="F79" s="35" t="s">
        <v>40</v>
      </c>
      <c r="G79" s="36" t="s">
        <v>40</v>
      </c>
      <c r="H79" s="36" t="s">
        <v>40</v>
      </c>
      <c r="I79" s="36" t="s">
        <v>40</v>
      </c>
      <c r="J79" s="37" t="s">
        <v>40</v>
      </c>
      <c r="K79" s="35" t="s">
        <v>40</v>
      </c>
      <c r="L79" s="36" t="s">
        <v>40</v>
      </c>
      <c r="M79" s="36" t="s">
        <v>40</v>
      </c>
      <c r="N79" s="36" t="s">
        <v>40</v>
      </c>
      <c r="O79" s="37" t="s">
        <v>40</v>
      </c>
      <c r="P79" s="35" t="s">
        <v>40</v>
      </c>
      <c r="Q79" s="36" t="s">
        <v>40</v>
      </c>
      <c r="R79" s="36" t="s">
        <v>40</v>
      </c>
      <c r="S79" s="36" t="s">
        <v>40</v>
      </c>
      <c r="T79" s="37" t="s">
        <v>41</v>
      </c>
      <c r="U79" s="35" t="s">
        <v>40</v>
      </c>
      <c r="V79" s="36" t="s">
        <v>40</v>
      </c>
      <c r="W79" s="36" t="s">
        <v>40</v>
      </c>
      <c r="X79" s="36" t="s">
        <v>40</v>
      </c>
      <c r="Y79" s="37" t="s">
        <v>41</v>
      </c>
      <c r="Z79" s="39">
        <v>6</v>
      </c>
      <c r="AA79" s="40">
        <v>6</v>
      </c>
      <c r="AB79" s="40">
        <v>0</v>
      </c>
      <c r="AC79" s="41" t="s">
        <v>204</v>
      </c>
      <c r="AD79" s="42" t="s">
        <v>47</v>
      </c>
      <c r="AE79" s="39">
        <v>8</v>
      </c>
      <c r="AF79" s="40">
        <v>0</v>
      </c>
      <c r="AG79" s="40">
        <v>8</v>
      </c>
      <c r="AH79" s="41"/>
      <c r="AI79" s="42"/>
      <c r="AJ79" s="39">
        <v>10</v>
      </c>
      <c r="AK79" s="40">
        <v>0</v>
      </c>
      <c r="AL79" s="40">
        <f t="shared" si="4"/>
        <v>10</v>
      </c>
      <c r="AM79" s="41"/>
      <c r="AN79" s="42"/>
      <c r="AO79" s="43">
        <v>44060</v>
      </c>
      <c r="AP79" s="44">
        <v>6</v>
      </c>
    </row>
    <row r="80" spans="1:42" s="44" customFormat="1" ht="71.25" x14ac:dyDescent="0.3">
      <c r="A80" s="30">
        <f t="shared" si="5"/>
        <v>70</v>
      </c>
      <c r="B80" s="31" t="s">
        <v>172</v>
      </c>
      <c r="C80" s="46" t="s">
        <v>205</v>
      </c>
      <c r="D80" s="33">
        <v>43193</v>
      </c>
      <c r="E80" s="34">
        <f t="shared" ca="1" si="3"/>
        <v>5.4109589041095889</v>
      </c>
      <c r="F80" s="35" t="s">
        <v>40</v>
      </c>
      <c r="G80" s="36" t="s">
        <v>40</v>
      </c>
      <c r="H80" s="36" t="s">
        <v>40</v>
      </c>
      <c r="I80" s="36" t="s">
        <v>40</v>
      </c>
      <c r="J80" s="37" t="s">
        <v>40</v>
      </c>
      <c r="K80" s="35" t="s">
        <v>40</v>
      </c>
      <c r="L80" s="36" t="s">
        <v>40</v>
      </c>
      <c r="M80" s="36" t="s">
        <v>40</v>
      </c>
      <c r="N80" s="36" t="s">
        <v>40</v>
      </c>
      <c r="O80" s="37" t="s">
        <v>40</v>
      </c>
      <c r="P80" s="39">
        <v>6</v>
      </c>
      <c r="Q80" s="40">
        <v>6</v>
      </c>
      <c r="R80" s="40">
        <v>0</v>
      </c>
      <c r="S80" s="41" t="s">
        <v>206</v>
      </c>
      <c r="T80" s="42" t="s">
        <v>43</v>
      </c>
      <c r="U80" s="39">
        <v>8</v>
      </c>
      <c r="V80" s="40">
        <v>8</v>
      </c>
      <c r="W80" s="40">
        <f>U80-V80</f>
        <v>0</v>
      </c>
      <c r="X80" s="41" t="s">
        <v>207</v>
      </c>
      <c r="Y80" s="42" t="s">
        <v>47</v>
      </c>
      <c r="Z80" s="39">
        <v>10</v>
      </c>
      <c r="AA80" s="40">
        <v>1</v>
      </c>
      <c r="AB80" s="40">
        <v>9</v>
      </c>
      <c r="AC80" s="41" t="s">
        <v>208</v>
      </c>
      <c r="AD80" s="42"/>
      <c r="AE80" s="39">
        <v>12</v>
      </c>
      <c r="AF80" s="40">
        <v>0</v>
      </c>
      <c r="AG80" s="40">
        <f>AE80-AF80</f>
        <v>12</v>
      </c>
      <c r="AH80" s="41"/>
      <c r="AI80" s="42"/>
      <c r="AJ80" s="39">
        <v>14</v>
      </c>
      <c r="AK80" s="40">
        <v>0</v>
      </c>
      <c r="AL80" s="40">
        <f t="shared" si="4"/>
        <v>14</v>
      </c>
      <c r="AM80" s="41"/>
      <c r="AN80" s="42"/>
      <c r="AO80" s="43">
        <v>43193</v>
      </c>
      <c r="AP80" s="44" t="s">
        <v>65</v>
      </c>
    </row>
    <row r="81" spans="1:42" s="44" customFormat="1" ht="14.25" x14ac:dyDescent="0.3">
      <c r="A81" s="30">
        <f t="shared" si="5"/>
        <v>71</v>
      </c>
      <c r="B81" s="31" t="s">
        <v>172</v>
      </c>
      <c r="C81" s="46" t="s">
        <v>209</v>
      </c>
      <c r="D81" s="33">
        <v>44384</v>
      </c>
      <c r="E81" s="34">
        <f t="shared" ca="1" si="3"/>
        <v>2.1479452054794521</v>
      </c>
      <c r="F81" s="35" t="s">
        <v>40</v>
      </c>
      <c r="G81" s="36" t="s">
        <v>40</v>
      </c>
      <c r="H81" s="36" t="s">
        <v>40</v>
      </c>
      <c r="I81" s="36" t="s">
        <v>40</v>
      </c>
      <c r="J81" s="37" t="s">
        <v>40</v>
      </c>
      <c r="K81" s="35" t="s">
        <v>40</v>
      </c>
      <c r="L81" s="36" t="s">
        <v>40</v>
      </c>
      <c r="M81" s="36" t="s">
        <v>40</v>
      </c>
      <c r="N81" s="36" t="s">
        <v>40</v>
      </c>
      <c r="O81" s="37" t="s">
        <v>40</v>
      </c>
      <c r="P81" s="35" t="s">
        <v>40</v>
      </c>
      <c r="Q81" s="36" t="s">
        <v>40</v>
      </c>
      <c r="R81" s="36" t="s">
        <v>40</v>
      </c>
      <c r="S81" s="36" t="s">
        <v>40</v>
      </c>
      <c r="T81" s="37" t="s">
        <v>41</v>
      </c>
      <c r="U81" s="35" t="s">
        <v>40</v>
      </c>
      <c r="V81" s="36" t="s">
        <v>40</v>
      </c>
      <c r="W81" s="36" t="s">
        <v>40</v>
      </c>
      <c r="X81" s="36" t="s">
        <v>40</v>
      </c>
      <c r="Y81" s="37" t="s">
        <v>41</v>
      </c>
      <c r="Z81" s="35" t="s">
        <v>40</v>
      </c>
      <c r="AA81" s="36" t="s">
        <v>40</v>
      </c>
      <c r="AB81" s="36" t="s">
        <v>40</v>
      </c>
      <c r="AC81" s="36" t="s">
        <v>40</v>
      </c>
      <c r="AD81" s="37" t="s">
        <v>41</v>
      </c>
      <c r="AE81" s="39">
        <v>6</v>
      </c>
      <c r="AF81" s="40">
        <v>0</v>
      </c>
      <c r="AG81" s="40">
        <v>6</v>
      </c>
      <c r="AH81" s="41"/>
      <c r="AI81" s="42"/>
      <c r="AJ81" s="39">
        <v>8</v>
      </c>
      <c r="AK81" s="40">
        <v>0</v>
      </c>
      <c r="AL81" s="40">
        <f t="shared" si="4"/>
        <v>8</v>
      </c>
      <c r="AM81" s="41"/>
      <c r="AN81" s="42"/>
      <c r="AO81" s="43">
        <v>44384</v>
      </c>
    </row>
    <row r="82" spans="1:42" s="44" customFormat="1" ht="114" x14ac:dyDescent="0.3">
      <c r="A82" s="30">
        <f t="shared" si="5"/>
        <v>72</v>
      </c>
      <c r="B82" s="31" t="s">
        <v>172</v>
      </c>
      <c r="C82" s="46" t="s">
        <v>210</v>
      </c>
      <c r="D82" s="33">
        <v>41212</v>
      </c>
      <c r="E82" s="34">
        <f t="shared" ca="1" si="3"/>
        <v>10.838356164383562</v>
      </c>
      <c r="F82" s="39">
        <v>14</v>
      </c>
      <c r="G82" s="40">
        <v>14</v>
      </c>
      <c r="H82" s="40">
        <f>F82-G82</f>
        <v>0</v>
      </c>
      <c r="I82" s="41" t="s">
        <v>211</v>
      </c>
      <c r="J82" s="42" t="s">
        <v>43</v>
      </c>
      <c r="K82" s="39">
        <v>14</v>
      </c>
      <c r="L82" s="40">
        <v>14</v>
      </c>
      <c r="M82" s="40">
        <f>K82-L82</f>
        <v>0</v>
      </c>
      <c r="N82" s="41" t="s">
        <v>212</v>
      </c>
      <c r="O82" s="42" t="s">
        <v>43</v>
      </c>
      <c r="P82" s="39">
        <v>14</v>
      </c>
      <c r="Q82" s="40">
        <v>14</v>
      </c>
      <c r="R82" s="40">
        <f>P82-Q82</f>
        <v>0</v>
      </c>
      <c r="S82" s="41" t="s">
        <v>213</v>
      </c>
      <c r="T82" s="42" t="s">
        <v>214</v>
      </c>
      <c r="U82" s="39">
        <v>14</v>
      </c>
      <c r="V82" s="40">
        <v>3</v>
      </c>
      <c r="W82" s="40">
        <v>11</v>
      </c>
      <c r="X82" s="41" t="s">
        <v>215</v>
      </c>
      <c r="Y82" s="42"/>
      <c r="Z82" s="39">
        <v>14</v>
      </c>
      <c r="AA82" s="40">
        <v>0</v>
      </c>
      <c r="AB82" s="40">
        <v>14</v>
      </c>
      <c r="AC82" s="41"/>
      <c r="AD82" s="42"/>
      <c r="AE82" s="39">
        <v>16</v>
      </c>
      <c r="AF82" s="40">
        <v>0</v>
      </c>
      <c r="AG82" s="40">
        <f>AE82-AF82</f>
        <v>16</v>
      </c>
      <c r="AH82" s="41"/>
      <c r="AI82" s="42"/>
      <c r="AJ82" s="39">
        <v>16</v>
      </c>
      <c r="AK82" s="40">
        <v>0</v>
      </c>
      <c r="AL82" s="40">
        <f t="shared" si="4"/>
        <v>16</v>
      </c>
      <c r="AM82" s="41"/>
      <c r="AN82" s="42"/>
      <c r="AO82" s="43">
        <v>41212</v>
      </c>
      <c r="AP82" s="44" t="s">
        <v>216</v>
      </c>
    </row>
    <row r="83" spans="1:42" s="44" customFormat="1" ht="14.25" x14ac:dyDescent="0.3">
      <c r="A83" s="30">
        <f t="shared" si="5"/>
        <v>73</v>
      </c>
      <c r="B83" s="31" t="s">
        <v>172</v>
      </c>
      <c r="C83" s="46" t="s">
        <v>217</v>
      </c>
      <c r="D83" s="33">
        <v>44273</v>
      </c>
      <c r="E83" s="34">
        <f t="shared" ca="1" si="3"/>
        <v>2.452054794520548</v>
      </c>
      <c r="F83" s="35" t="s">
        <v>40</v>
      </c>
      <c r="G83" s="36" t="s">
        <v>40</v>
      </c>
      <c r="H83" s="36" t="s">
        <v>40</v>
      </c>
      <c r="I83" s="36" t="s">
        <v>40</v>
      </c>
      <c r="J83" s="37" t="s">
        <v>40</v>
      </c>
      <c r="K83" s="35" t="s">
        <v>40</v>
      </c>
      <c r="L83" s="36" t="s">
        <v>40</v>
      </c>
      <c r="M83" s="36" t="s">
        <v>40</v>
      </c>
      <c r="N83" s="36" t="s">
        <v>40</v>
      </c>
      <c r="O83" s="37" t="s">
        <v>40</v>
      </c>
      <c r="P83" s="35" t="s">
        <v>40</v>
      </c>
      <c r="Q83" s="36" t="s">
        <v>40</v>
      </c>
      <c r="R83" s="36" t="s">
        <v>40</v>
      </c>
      <c r="S83" s="36" t="s">
        <v>40</v>
      </c>
      <c r="T83" s="37" t="s">
        <v>41</v>
      </c>
      <c r="U83" s="35" t="s">
        <v>40</v>
      </c>
      <c r="V83" s="76" t="s">
        <v>40</v>
      </c>
      <c r="W83" s="76" t="s">
        <v>40</v>
      </c>
      <c r="X83" s="76" t="s">
        <v>40</v>
      </c>
      <c r="Y83" s="77" t="s">
        <v>41</v>
      </c>
      <c r="Z83" s="35" t="s">
        <v>40</v>
      </c>
      <c r="AA83" s="36" t="s">
        <v>40</v>
      </c>
      <c r="AB83" s="36" t="s">
        <v>40</v>
      </c>
      <c r="AC83" s="36" t="s">
        <v>40</v>
      </c>
      <c r="AD83" s="37" t="s">
        <v>41</v>
      </c>
      <c r="AE83" s="39">
        <v>6</v>
      </c>
      <c r="AF83" s="40">
        <v>0</v>
      </c>
      <c r="AG83" s="40">
        <v>6</v>
      </c>
      <c r="AH83" s="41"/>
      <c r="AI83" s="42"/>
      <c r="AJ83" s="39">
        <v>8</v>
      </c>
      <c r="AK83" s="40">
        <v>0</v>
      </c>
      <c r="AL83" s="40">
        <f t="shared" si="4"/>
        <v>8</v>
      </c>
      <c r="AM83" s="41"/>
      <c r="AN83" s="42"/>
      <c r="AO83" s="43">
        <v>44273</v>
      </c>
    </row>
    <row r="84" spans="1:42" s="44" customFormat="1" ht="128.25" x14ac:dyDescent="0.3">
      <c r="A84" s="30">
        <f t="shared" si="5"/>
        <v>74</v>
      </c>
      <c r="B84" s="31" t="s">
        <v>172</v>
      </c>
      <c r="C84" s="46" t="s">
        <v>218</v>
      </c>
      <c r="D84" s="33">
        <v>42410</v>
      </c>
      <c r="E84" s="34">
        <f t="shared" ca="1" si="3"/>
        <v>7.5561643835616437</v>
      </c>
      <c r="F84" s="78">
        <v>6</v>
      </c>
      <c r="G84" s="79">
        <v>6</v>
      </c>
      <c r="H84" s="79">
        <f>F84-G84</f>
        <v>0</v>
      </c>
      <c r="I84" s="79" t="s">
        <v>179</v>
      </c>
      <c r="J84" s="80" t="s">
        <v>43</v>
      </c>
      <c r="K84" s="78">
        <v>8</v>
      </c>
      <c r="L84" s="79">
        <v>8</v>
      </c>
      <c r="M84" s="79">
        <f>K84-L84</f>
        <v>0</v>
      </c>
      <c r="N84" s="79" t="s">
        <v>219</v>
      </c>
      <c r="O84" s="80" t="s">
        <v>43</v>
      </c>
      <c r="P84" s="78">
        <v>10</v>
      </c>
      <c r="Q84" s="79">
        <v>10</v>
      </c>
      <c r="R84" s="81">
        <f>P84-Q84</f>
        <v>0</v>
      </c>
      <c r="S84" s="79" t="s">
        <v>220</v>
      </c>
      <c r="T84" s="80" t="s">
        <v>43</v>
      </c>
      <c r="U84" s="78">
        <v>12</v>
      </c>
      <c r="V84" s="79">
        <v>12</v>
      </c>
      <c r="W84" s="81">
        <v>0</v>
      </c>
      <c r="X84" s="79" t="s">
        <v>221</v>
      </c>
      <c r="Y84" s="80"/>
      <c r="Z84" s="39">
        <v>14</v>
      </c>
      <c r="AA84" s="40">
        <v>2</v>
      </c>
      <c r="AB84" s="40">
        <f>Z84-AA84</f>
        <v>12</v>
      </c>
      <c r="AC84" s="41" t="s">
        <v>222</v>
      </c>
      <c r="AD84" s="42"/>
      <c r="AE84" s="39">
        <v>14</v>
      </c>
      <c r="AF84" s="40">
        <v>0</v>
      </c>
      <c r="AG84" s="40">
        <v>14</v>
      </c>
      <c r="AH84" s="41"/>
      <c r="AI84" s="42"/>
      <c r="AJ84" s="39">
        <v>14</v>
      </c>
      <c r="AK84" s="40">
        <v>0</v>
      </c>
      <c r="AL84" s="40">
        <f t="shared" si="4"/>
        <v>14</v>
      </c>
      <c r="AM84" s="41"/>
      <c r="AN84" s="42"/>
      <c r="AO84" s="43">
        <v>42410</v>
      </c>
      <c r="AP84" s="44" t="s">
        <v>223</v>
      </c>
    </row>
    <row r="85" spans="1:42" s="44" customFormat="1" ht="142.5" x14ac:dyDescent="0.3">
      <c r="A85" s="30">
        <f t="shared" si="5"/>
        <v>75</v>
      </c>
      <c r="B85" s="31" t="s">
        <v>172</v>
      </c>
      <c r="C85" s="46" t="s">
        <v>224</v>
      </c>
      <c r="D85" s="33">
        <v>39836</v>
      </c>
      <c r="E85" s="34">
        <f t="shared" ca="1" si="3"/>
        <v>14.608219178082193</v>
      </c>
      <c r="F85" s="45">
        <v>14</v>
      </c>
      <c r="G85" s="41">
        <v>14</v>
      </c>
      <c r="H85" s="41">
        <f>F85-G85</f>
        <v>0</v>
      </c>
      <c r="I85" s="41" t="s">
        <v>179</v>
      </c>
      <c r="J85" s="47" t="s">
        <v>43</v>
      </c>
      <c r="K85" s="45">
        <v>14</v>
      </c>
      <c r="L85" s="41">
        <v>14</v>
      </c>
      <c r="M85" s="41">
        <f>K85-L85</f>
        <v>0</v>
      </c>
      <c r="N85" s="41" t="s">
        <v>225</v>
      </c>
      <c r="O85" s="47" t="s">
        <v>43</v>
      </c>
      <c r="P85" s="45">
        <v>16</v>
      </c>
      <c r="Q85" s="79">
        <v>16</v>
      </c>
      <c r="R85" s="79">
        <f>P85-Q85</f>
        <v>0</v>
      </c>
      <c r="S85" s="79" t="s">
        <v>226</v>
      </c>
      <c r="T85" s="80" t="s">
        <v>43</v>
      </c>
      <c r="U85" s="45">
        <v>16</v>
      </c>
      <c r="V85" s="79">
        <v>16</v>
      </c>
      <c r="W85" s="79">
        <v>0</v>
      </c>
      <c r="X85" s="79" t="s">
        <v>227</v>
      </c>
      <c r="Y85" s="80" t="s">
        <v>228</v>
      </c>
      <c r="Z85" s="39">
        <v>16</v>
      </c>
      <c r="AA85" s="40">
        <v>0</v>
      </c>
      <c r="AB85" s="40">
        <v>16</v>
      </c>
      <c r="AC85" s="41"/>
      <c r="AD85" s="42"/>
      <c r="AE85" s="39">
        <v>16</v>
      </c>
      <c r="AF85" s="40">
        <v>0</v>
      </c>
      <c r="AG85" s="40">
        <v>16</v>
      </c>
      <c r="AH85" s="41"/>
      <c r="AI85" s="42"/>
      <c r="AJ85" s="39">
        <v>16</v>
      </c>
      <c r="AK85" s="40">
        <v>0</v>
      </c>
      <c r="AL85" s="40">
        <f t="shared" si="4"/>
        <v>16</v>
      </c>
      <c r="AM85" s="41"/>
      <c r="AN85" s="42"/>
      <c r="AO85" s="43">
        <v>39836</v>
      </c>
      <c r="AP85" s="44">
        <v>16</v>
      </c>
    </row>
    <row r="86" spans="1:42" s="44" customFormat="1" ht="71.25" x14ac:dyDescent="0.3">
      <c r="A86" s="30">
        <f t="shared" si="5"/>
        <v>76</v>
      </c>
      <c r="B86" s="31" t="s">
        <v>172</v>
      </c>
      <c r="C86" s="46" t="s">
        <v>229</v>
      </c>
      <c r="D86" s="33">
        <v>43326</v>
      </c>
      <c r="E86" s="34">
        <f t="shared" ca="1" si="3"/>
        <v>5.0465753424657533</v>
      </c>
      <c r="F86" s="35" t="s">
        <v>40</v>
      </c>
      <c r="G86" s="36" t="s">
        <v>40</v>
      </c>
      <c r="H86" s="36" t="s">
        <v>40</v>
      </c>
      <c r="I86" s="36" t="s">
        <v>40</v>
      </c>
      <c r="J86" s="37" t="s">
        <v>40</v>
      </c>
      <c r="K86" s="35" t="s">
        <v>40</v>
      </c>
      <c r="L86" s="36" t="s">
        <v>40</v>
      </c>
      <c r="M86" s="36" t="s">
        <v>40</v>
      </c>
      <c r="N86" s="36" t="s">
        <v>40</v>
      </c>
      <c r="O86" s="37" t="s">
        <v>40</v>
      </c>
      <c r="P86" s="39">
        <v>6</v>
      </c>
      <c r="Q86" s="40">
        <v>6</v>
      </c>
      <c r="R86" s="40">
        <f>P86-Q86</f>
        <v>0</v>
      </c>
      <c r="S86" s="41" t="s">
        <v>230</v>
      </c>
      <c r="T86" s="42" t="s">
        <v>43</v>
      </c>
      <c r="U86" s="39">
        <v>8</v>
      </c>
      <c r="V86" s="40">
        <v>8</v>
      </c>
      <c r="W86" s="40">
        <v>0</v>
      </c>
      <c r="X86" s="41" t="s">
        <v>231</v>
      </c>
      <c r="Y86" s="42" t="s">
        <v>47</v>
      </c>
      <c r="Z86" s="39">
        <v>10</v>
      </c>
      <c r="AA86" s="40">
        <v>4</v>
      </c>
      <c r="AB86" s="40">
        <v>6</v>
      </c>
      <c r="AC86" s="41" t="s">
        <v>232</v>
      </c>
      <c r="AD86" s="42"/>
      <c r="AE86" s="39">
        <v>12</v>
      </c>
      <c r="AF86" s="40">
        <v>0</v>
      </c>
      <c r="AG86" s="40">
        <f>AE86-AF86</f>
        <v>12</v>
      </c>
      <c r="AH86" s="41"/>
      <c r="AI86" s="42"/>
      <c r="AJ86" s="39">
        <v>14</v>
      </c>
      <c r="AK86" s="40">
        <v>0</v>
      </c>
      <c r="AL86" s="40">
        <f t="shared" si="4"/>
        <v>14</v>
      </c>
      <c r="AM86" s="41"/>
      <c r="AN86" s="42"/>
      <c r="AO86" s="43">
        <v>43326</v>
      </c>
      <c r="AP86" s="44" t="s">
        <v>233</v>
      </c>
    </row>
    <row r="87" spans="1:42" s="44" customFormat="1" ht="57" x14ac:dyDescent="0.3">
      <c r="A87" s="30">
        <f t="shared" si="5"/>
        <v>77</v>
      </c>
      <c r="B87" s="31" t="s">
        <v>172</v>
      </c>
      <c r="C87" s="32" t="s">
        <v>234</v>
      </c>
      <c r="D87" s="33">
        <v>44077</v>
      </c>
      <c r="E87" s="34">
        <f t="shared" ca="1" si="3"/>
        <v>2.989041095890411</v>
      </c>
      <c r="F87" s="35" t="s">
        <v>40</v>
      </c>
      <c r="G87" s="36" t="s">
        <v>40</v>
      </c>
      <c r="H87" s="36" t="s">
        <v>40</v>
      </c>
      <c r="I87" s="36" t="s">
        <v>40</v>
      </c>
      <c r="J87" s="37" t="s">
        <v>40</v>
      </c>
      <c r="K87" s="35" t="s">
        <v>40</v>
      </c>
      <c r="L87" s="36" t="s">
        <v>40</v>
      </c>
      <c r="M87" s="36" t="s">
        <v>40</v>
      </c>
      <c r="N87" s="36" t="s">
        <v>40</v>
      </c>
      <c r="O87" s="37" t="s">
        <v>40</v>
      </c>
      <c r="P87" s="35" t="s">
        <v>40</v>
      </c>
      <c r="Q87" s="36" t="s">
        <v>40</v>
      </c>
      <c r="R87" s="36" t="s">
        <v>40</v>
      </c>
      <c r="S87" s="36" t="s">
        <v>40</v>
      </c>
      <c r="T87" s="37" t="s">
        <v>41</v>
      </c>
      <c r="U87" s="35" t="s">
        <v>40</v>
      </c>
      <c r="V87" s="36" t="s">
        <v>40</v>
      </c>
      <c r="W87" s="36" t="s">
        <v>40</v>
      </c>
      <c r="X87" s="36" t="s">
        <v>40</v>
      </c>
      <c r="Y87" s="37" t="s">
        <v>41</v>
      </c>
      <c r="Z87" s="39">
        <v>6</v>
      </c>
      <c r="AA87" s="40">
        <v>6</v>
      </c>
      <c r="AB87" s="40">
        <v>0</v>
      </c>
      <c r="AC87" s="41" t="s">
        <v>235</v>
      </c>
      <c r="AD87" s="42" t="s">
        <v>47</v>
      </c>
      <c r="AE87" s="39">
        <v>8</v>
      </c>
      <c r="AF87" s="40">
        <v>1</v>
      </c>
      <c r="AG87" s="40">
        <f>AE87-AF87</f>
        <v>7</v>
      </c>
      <c r="AH87" s="41" t="s">
        <v>75</v>
      </c>
      <c r="AI87" s="42"/>
      <c r="AJ87" s="39">
        <v>10</v>
      </c>
      <c r="AK87" s="40">
        <v>0</v>
      </c>
      <c r="AL87" s="40">
        <f t="shared" si="4"/>
        <v>10</v>
      </c>
      <c r="AM87" s="41"/>
      <c r="AN87" s="42"/>
      <c r="AO87" s="43">
        <v>44077</v>
      </c>
      <c r="AP87" s="44">
        <v>6</v>
      </c>
    </row>
    <row r="88" spans="1:42" s="44" customFormat="1" ht="57" x14ac:dyDescent="0.3">
      <c r="A88" s="30">
        <f t="shared" si="5"/>
        <v>78</v>
      </c>
      <c r="B88" s="31" t="s">
        <v>172</v>
      </c>
      <c r="C88" s="32" t="s">
        <v>236</v>
      </c>
      <c r="D88" s="33">
        <v>43662</v>
      </c>
      <c r="E88" s="34">
        <f t="shared" ca="1" si="3"/>
        <v>4.1260273972602741</v>
      </c>
      <c r="F88" s="35" t="s">
        <v>40</v>
      </c>
      <c r="G88" s="36" t="s">
        <v>40</v>
      </c>
      <c r="H88" s="36" t="s">
        <v>40</v>
      </c>
      <c r="I88" s="36" t="s">
        <v>40</v>
      </c>
      <c r="J88" s="37" t="s">
        <v>40</v>
      </c>
      <c r="K88" s="35" t="s">
        <v>40</v>
      </c>
      <c r="L88" s="36" t="s">
        <v>40</v>
      </c>
      <c r="M88" s="36" t="s">
        <v>40</v>
      </c>
      <c r="N88" s="36" t="s">
        <v>40</v>
      </c>
      <c r="O88" s="37" t="s">
        <v>40</v>
      </c>
      <c r="P88" s="35" t="s">
        <v>40</v>
      </c>
      <c r="Q88" s="76" t="s">
        <v>40</v>
      </c>
      <c r="R88" s="76" t="s">
        <v>40</v>
      </c>
      <c r="S88" s="76" t="s">
        <v>40</v>
      </c>
      <c r="T88" s="77" t="s">
        <v>40</v>
      </c>
      <c r="U88" s="39">
        <v>6</v>
      </c>
      <c r="V88" s="81">
        <v>6</v>
      </c>
      <c r="W88" s="81">
        <f>U88-V88</f>
        <v>0</v>
      </c>
      <c r="X88" s="79" t="s">
        <v>237</v>
      </c>
      <c r="Y88" s="82" t="s">
        <v>43</v>
      </c>
      <c r="Z88" s="39">
        <v>8</v>
      </c>
      <c r="AA88" s="40">
        <v>8</v>
      </c>
      <c r="AB88" s="40">
        <v>0</v>
      </c>
      <c r="AC88" s="41" t="s">
        <v>176</v>
      </c>
      <c r="AD88" s="42" t="s">
        <v>43</v>
      </c>
      <c r="AE88" s="39">
        <v>10</v>
      </c>
      <c r="AF88" s="40">
        <v>6</v>
      </c>
      <c r="AG88" s="40">
        <f>AE88-AF88</f>
        <v>4</v>
      </c>
      <c r="AH88" s="41" t="s">
        <v>177</v>
      </c>
      <c r="AI88" s="42"/>
      <c r="AJ88" s="39">
        <v>12</v>
      </c>
      <c r="AK88" s="40">
        <v>0</v>
      </c>
      <c r="AL88" s="40">
        <f t="shared" si="4"/>
        <v>12</v>
      </c>
      <c r="AM88" s="41"/>
      <c r="AN88" s="42"/>
      <c r="AO88" s="43">
        <v>44758</v>
      </c>
    </row>
    <row r="89" spans="1:42" s="44" customFormat="1" ht="14.25" x14ac:dyDescent="0.3">
      <c r="A89" s="30">
        <f t="shared" si="5"/>
        <v>79</v>
      </c>
      <c r="B89" s="31" t="s">
        <v>172</v>
      </c>
      <c r="C89" s="32" t="s">
        <v>238</v>
      </c>
      <c r="D89" s="33">
        <v>44383</v>
      </c>
      <c r="E89" s="34">
        <f t="shared" ca="1" si="3"/>
        <v>2.1506849315068495</v>
      </c>
      <c r="F89" s="35" t="s">
        <v>40</v>
      </c>
      <c r="G89" s="36" t="s">
        <v>40</v>
      </c>
      <c r="H89" s="36" t="s">
        <v>40</v>
      </c>
      <c r="I89" s="36" t="s">
        <v>40</v>
      </c>
      <c r="J89" s="37" t="s">
        <v>40</v>
      </c>
      <c r="K89" s="35" t="s">
        <v>40</v>
      </c>
      <c r="L89" s="36" t="s">
        <v>40</v>
      </c>
      <c r="M89" s="36" t="s">
        <v>40</v>
      </c>
      <c r="N89" s="36" t="s">
        <v>40</v>
      </c>
      <c r="O89" s="37" t="s">
        <v>40</v>
      </c>
      <c r="P89" s="35" t="s">
        <v>40</v>
      </c>
      <c r="Q89" s="76" t="s">
        <v>40</v>
      </c>
      <c r="R89" s="76" t="s">
        <v>40</v>
      </c>
      <c r="S89" s="76" t="s">
        <v>40</v>
      </c>
      <c r="T89" s="77" t="s">
        <v>41</v>
      </c>
      <c r="U89" s="35" t="s">
        <v>40</v>
      </c>
      <c r="V89" s="76" t="s">
        <v>40</v>
      </c>
      <c r="W89" s="76" t="s">
        <v>40</v>
      </c>
      <c r="X89" s="76" t="s">
        <v>40</v>
      </c>
      <c r="Y89" s="77" t="s">
        <v>41</v>
      </c>
      <c r="Z89" s="35" t="s">
        <v>40</v>
      </c>
      <c r="AA89" s="36" t="s">
        <v>40</v>
      </c>
      <c r="AB89" s="36" t="s">
        <v>40</v>
      </c>
      <c r="AC89" s="36" t="s">
        <v>40</v>
      </c>
      <c r="AD89" s="37" t="s">
        <v>41</v>
      </c>
      <c r="AE89" s="39">
        <v>6</v>
      </c>
      <c r="AF89" s="40">
        <v>0</v>
      </c>
      <c r="AG89" s="40">
        <v>6</v>
      </c>
      <c r="AH89" s="41"/>
      <c r="AI89" s="42"/>
      <c r="AJ89" s="39">
        <v>8</v>
      </c>
      <c r="AK89" s="40">
        <v>0</v>
      </c>
      <c r="AL89" s="40">
        <f t="shared" si="4"/>
        <v>8</v>
      </c>
      <c r="AM89" s="41"/>
      <c r="AN89" s="42"/>
      <c r="AO89" s="43">
        <v>44383</v>
      </c>
      <c r="AP89" s="44" t="str">
        <f>AA89</f>
        <v>__</v>
      </c>
    </row>
    <row r="90" spans="1:42" s="44" customFormat="1" ht="57" x14ac:dyDescent="0.3">
      <c r="A90" s="30">
        <f t="shared" si="5"/>
        <v>80</v>
      </c>
      <c r="B90" s="31" t="s">
        <v>172</v>
      </c>
      <c r="C90" s="32" t="s">
        <v>239</v>
      </c>
      <c r="D90" s="33">
        <v>43501</v>
      </c>
      <c r="E90" s="34">
        <f t="shared" ca="1" si="3"/>
        <v>4.5671232876712331</v>
      </c>
      <c r="F90" s="35" t="s">
        <v>40</v>
      </c>
      <c r="G90" s="36" t="s">
        <v>40</v>
      </c>
      <c r="H90" s="36" t="s">
        <v>40</v>
      </c>
      <c r="I90" s="36" t="s">
        <v>40</v>
      </c>
      <c r="J90" s="37" t="s">
        <v>40</v>
      </c>
      <c r="K90" s="35" t="s">
        <v>40</v>
      </c>
      <c r="L90" s="36" t="s">
        <v>40</v>
      </c>
      <c r="M90" s="36" t="s">
        <v>40</v>
      </c>
      <c r="N90" s="36" t="s">
        <v>40</v>
      </c>
      <c r="O90" s="37" t="s">
        <v>40</v>
      </c>
      <c r="P90" s="35" t="s">
        <v>40</v>
      </c>
      <c r="Q90" s="36" t="s">
        <v>40</v>
      </c>
      <c r="R90" s="36" t="s">
        <v>40</v>
      </c>
      <c r="S90" s="36" t="s">
        <v>40</v>
      </c>
      <c r="T90" s="37" t="s">
        <v>40</v>
      </c>
      <c r="U90" s="39">
        <v>6</v>
      </c>
      <c r="V90" s="40">
        <v>6</v>
      </c>
      <c r="W90" s="40">
        <v>0</v>
      </c>
      <c r="X90" s="41" t="s">
        <v>240</v>
      </c>
      <c r="Y90" s="42" t="s">
        <v>43</v>
      </c>
      <c r="Z90" s="39">
        <v>8</v>
      </c>
      <c r="AA90" s="40">
        <v>7</v>
      </c>
      <c r="AB90" s="40">
        <v>1</v>
      </c>
      <c r="AC90" s="41" t="s">
        <v>185</v>
      </c>
      <c r="AD90" s="42"/>
      <c r="AE90" s="83">
        <v>10</v>
      </c>
      <c r="AF90" s="81"/>
      <c r="AG90" s="81">
        <v>10</v>
      </c>
      <c r="AH90" s="79"/>
      <c r="AI90" s="82"/>
      <c r="AJ90" s="39">
        <v>12</v>
      </c>
      <c r="AK90" s="40">
        <v>0</v>
      </c>
      <c r="AL90" s="40">
        <f t="shared" si="4"/>
        <v>12</v>
      </c>
      <c r="AM90" s="41"/>
      <c r="AN90" s="42"/>
      <c r="AO90" s="43">
        <v>43501</v>
      </c>
      <c r="AP90" s="44">
        <v>7</v>
      </c>
    </row>
    <row r="91" spans="1:42" s="44" customFormat="1" ht="14.25" x14ac:dyDescent="0.3">
      <c r="D91" s="84"/>
      <c r="F91" s="85"/>
      <c r="G91" s="85"/>
      <c r="H91" s="85"/>
      <c r="I91" s="85"/>
      <c r="J91" s="85"/>
      <c r="K91" s="85"/>
      <c r="L91" s="85"/>
      <c r="M91" s="85"/>
      <c r="N91" s="85"/>
      <c r="O91" s="85"/>
      <c r="P91" s="85"/>
      <c r="Q91" s="85"/>
      <c r="V91" s="85"/>
      <c r="AO91" s="84"/>
      <c r="AP91" s="44">
        <f>AA91</f>
        <v>0</v>
      </c>
    </row>
    <row r="92" spans="1:42" s="44" customFormat="1" ht="16.5" x14ac:dyDescent="0.3">
      <c r="A92"/>
      <c r="B92"/>
      <c r="C92"/>
      <c r="D92" s="86"/>
      <c r="E92"/>
      <c r="F92" s="18"/>
      <c r="G92" s="18"/>
      <c r="H92" s="18"/>
      <c r="I92" s="18"/>
      <c r="J92" s="18"/>
      <c r="K92" s="18"/>
      <c r="L92" s="18"/>
      <c r="M92" s="18"/>
      <c r="N92" s="18"/>
      <c r="O92" s="18"/>
      <c r="P92" s="18"/>
      <c r="Q92" s="18"/>
      <c r="R92"/>
      <c r="S92"/>
      <c r="T92"/>
      <c r="U92"/>
      <c r="V92" s="18"/>
      <c r="W92"/>
      <c r="X92"/>
      <c r="Y92"/>
      <c r="Z92"/>
      <c r="AO92" s="86"/>
      <c r="AP92" s="44">
        <f>AA92</f>
        <v>0</v>
      </c>
    </row>
    <row r="93" spans="1:42" s="44" customFormat="1" ht="16.5" x14ac:dyDescent="0.3">
      <c r="A93"/>
      <c r="B93"/>
      <c r="C93"/>
      <c r="D93" s="86"/>
      <c r="E93"/>
      <c r="F93" s="18"/>
      <c r="G93" s="18"/>
      <c r="H93" s="18"/>
      <c r="I93" s="18"/>
      <c r="J93" s="18"/>
      <c r="K93" s="18"/>
      <c r="L93" s="18"/>
      <c r="M93" s="18"/>
      <c r="N93" s="18"/>
      <c r="O93" s="18"/>
      <c r="P93" s="18"/>
      <c r="Q93" s="18"/>
      <c r="R93"/>
      <c r="S93"/>
      <c r="T93"/>
      <c r="U93"/>
      <c r="V93" s="18"/>
      <c r="W93"/>
      <c r="X93"/>
      <c r="Y93"/>
      <c r="Z93"/>
      <c r="AO93" s="86"/>
    </row>
    <row r="94" spans="1:42" ht="16.5" x14ac:dyDescent="0.3">
      <c r="D94" s="86"/>
      <c r="G94" s="18"/>
      <c r="H94" s="18"/>
      <c r="I94" s="18"/>
      <c r="J94" s="18"/>
      <c r="K94" s="18"/>
      <c r="L94" s="18"/>
      <c r="M94" s="18"/>
      <c r="N94" s="18"/>
      <c r="O94" s="18"/>
      <c r="P94" s="18"/>
      <c r="Q94" s="18"/>
      <c r="V94" s="18"/>
      <c r="AO94" s="86"/>
    </row>
    <row r="95" spans="1:42" ht="16.5" x14ac:dyDescent="0.3">
      <c r="D95" s="86"/>
      <c r="G95" s="18"/>
      <c r="H95" s="18"/>
      <c r="I95" s="18"/>
      <c r="J95" s="18"/>
      <c r="K95" s="18"/>
      <c r="L95" s="18"/>
      <c r="M95" s="18"/>
      <c r="N95" s="18"/>
      <c r="O95" s="18"/>
      <c r="P95" s="18"/>
      <c r="Q95" s="18"/>
      <c r="V95" s="18"/>
      <c r="AO95" s="86"/>
    </row>
    <row r="96" spans="1:42" ht="16.5" x14ac:dyDescent="0.3">
      <c r="D96" s="86"/>
      <c r="AO96" s="86"/>
    </row>
    <row r="97" spans="4:41" ht="16.5" x14ac:dyDescent="0.3">
      <c r="D97" s="86"/>
      <c r="AO97" s="86"/>
    </row>
    <row r="98" spans="4:41" ht="16.5" x14ac:dyDescent="0.3">
      <c r="D98" s="86"/>
      <c r="AO98" s="86"/>
    </row>
    <row r="99" spans="4:41" ht="16.5" x14ac:dyDescent="0.3">
      <c r="D99" s="86"/>
      <c r="AO99" s="86"/>
    </row>
  </sheetData>
  <autoFilter ref="A9:AI92" xr:uid="{00000000-0009-0000-0000-000002000000}">
    <sortState xmlns:xlrd2="http://schemas.microsoft.com/office/spreadsheetml/2017/richdata2" ref="A10:AI119">
      <sortCondition ref="C9:C116"/>
    </sortState>
  </autoFilter>
  <mergeCells count="8">
    <mergeCell ref="AE8:AI8"/>
    <mergeCell ref="AJ8:AN8"/>
    <mergeCell ref="F1:K1"/>
    <mergeCell ref="F8:J8"/>
    <mergeCell ref="K8:O8"/>
    <mergeCell ref="P8:T8"/>
    <mergeCell ref="U8:Y8"/>
    <mergeCell ref="Z8:AD8"/>
  </mergeCells>
  <conditionalFormatting sqref="E10:E90">
    <cfRule type="cellIs" dxfId="7" priority="1" operator="between">
      <formula>20</formula>
      <formula>24.9</formula>
    </cfRule>
    <cfRule type="cellIs" dxfId="6" priority="2" operator="between">
      <formula>15</formula>
      <formula>19.9</formula>
    </cfRule>
    <cfRule type="cellIs" dxfId="5" priority="3" operator="between">
      <formula>10</formula>
      <formula>14.9</formula>
    </cfRule>
    <cfRule type="cellIs" dxfId="4" priority="4" operator="between">
      <formula>5</formula>
      <formula>9.9</formula>
    </cfRule>
    <cfRule type="cellIs" dxfId="3" priority="5" operator="between">
      <formula>4</formula>
      <formula>4.9</formula>
    </cfRule>
    <cfRule type="cellIs" dxfId="2" priority="6" operator="between">
      <formula>3</formula>
      <formula>3.9</formula>
    </cfRule>
    <cfRule type="cellIs" dxfId="1" priority="7" operator="between">
      <formula>2</formula>
      <formula>2.9</formula>
    </cfRule>
    <cfRule type="cellIs" dxfId="0" priority="8" operator="between">
      <formula>1</formula>
      <formula>1.9</formula>
    </cfRule>
  </conditionalFormatting>
  <pageMargins left="0.23622047244094491" right="0.23622047244094491" top="0.74803149606299213" bottom="0.74803149606299213" header="0.31496062992125984" footer="0.31496062992125984"/>
  <pageSetup scale="65" fitToWidth="2"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WV193"/>
  <sheetViews>
    <sheetView showGridLines="0" topLeftCell="E1" zoomScale="115" zoomScaleNormal="115" workbookViewId="0">
      <pane ySplit="8" topLeftCell="A187" activePane="bottomLeft" state="frozen"/>
      <selection pane="bottomLeft" activeCell="L193" sqref="L193"/>
    </sheetView>
  </sheetViews>
  <sheetFormatPr baseColWidth="10" defaultColWidth="11.42578125" defaultRowHeight="18.75" x14ac:dyDescent="0.3"/>
  <cols>
    <col min="1" max="1" width="11.42578125" style="153"/>
    <col min="2" max="2" width="23.5703125" style="153" customWidth="1"/>
    <col min="3" max="3" width="39.28515625" style="153" bestFit="1" customWidth="1"/>
    <col min="4" max="4" width="40.42578125" style="153" customWidth="1"/>
    <col min="5" max="5" width="16.140625" style="154" bestFit="1" customWidth="1"/>
    <col min="6" max="6" width="18.140625" style="153" bestFit="1" customWidth="1"/>
    <col min="7" max="7" width="17.5703125" style="153" bestFit="1" customWidth="1"/>
    <col min="8" max="8" width="18.42578125" style="154" bestFit="1" customWidth="1"/>
    <col min="9" max="9" width="12.42578125" style="154" bestFit="1" customWidth="1"/>
    <col min="10" max="10" width="23" style="153" bestFit="1" customWidth="1"/>
    <col min="11" max="11" width="16.85546875" style="153" bestFit="1" customWidth="1"/>
    <col min="12" max="12" width="13" style="154" bestFit="1" customWidth="1"/>
    <col min="13" max="13" width="21" style="154" bestFit="1" customWidth="1"/>
    <col min="14" max="14" width="18.5703125" style="154" bestFit="1" customWidth="1"/>
    <col min="15" max="15" width="18.42578125" style="154" bestFit="1" customWidth="1"/>
    <col min="16" max="16" width="15.28515625" style="154" bestFit="1" customWidth="1"/>
    <col min="17" max="17" width="16.42578125" style="154" bestFit="1" customWidth="1"/>
    <col min="18" max="18" width="32.28515625" style="154" bestFit="1" customWidth="1"/>
    <col min="19" max="19" width="33.140625" style="154" bestFit="1" customWidth="1"/>
    <col min="20" max="20" width="111.28515625" style="154" bestFit="1" customWidth="1"/>
    <col min="21" max="21" width="98.42578125" style="154" bestFit="1" customWidth="1"/>
    <col min="22" max="22" width="26.85546875" style="154" bestFit="1" customWidth="1"/>
    <col min="23" max="23" width="43.5703125" style="154" bestFit="1" customWidth="1"/>
    <col min="24" max="24" width="31.140625" style="153" bestFit="1" customWidth="1"/>
    <col min="25" max="25" width="22" style="86" bestFit="1" customWidth="1"/>
    <col min="26" max="26" width="30.140625" style="106" bestFit="1" customWidth="1"/>
    <col min="27" max="27" width="11" style="120" bestFit="1" customWidth="1"/>
    <col min="28" max="28" width="10.28515625" style="148" bestFit="1" customWidth="1"/>
    <col min="29" max="29" width="16.140625" style="106" bestFit="1" customWidth="1"/>
    <col min="30" max="30" width="24" style="106" bestFit="1" customWidth="1"/>
    <col min="31" max="16384" width="11.42578125" style="153"/>
  </cols>
  <sheetData>
    <row r="1" spans="1:30" customFormat="1" ht="28.5" customHeight="1" x14ac:dyDescent="0.3">
      <c r="B1" s="18"/>
      <c r="E1" s="18"/>
      <c r="H1" s="344"/>
      <c r="I1" s="344"/>
      <c r="J1" s="344"/>
      <c r="K1" s="344"/>
      <c r="L1" s="344"/>
      <c r="M1" s="344"/>
      <c r="N1" s="344"/>
      <c r="O1" s="344"/>
      <c r="P1" s="344"/>
      <c r="Q1" s="344"/>
      <c r="R1" s="344"/>
      <c r="S1" s="344"/>
      <c r="T1" s="344"/>
      <c r="U1" s="344"/>
      <c r="V1" s="344"/>
      <c r="W1" s="344"/>
      <c r="X1" s="344"/>
      <c r="Y1" s="147"/>
      <c r="Z1" s="270"/>
      <c r="AA1" s="120"/>
      <c r="AB1" s="148"/>
      <c r="AC1" s="270"/>
      <c r="AD1" s="270"/>
    </row>
    <row r="2" spans="1:30" customFormat="1" ht="16.5" x14ac:dyDescent="0.3">
      <c r="B2" s="18"/>
      <c r="E2" s="18"/>
      <c r="H2" s="344"/>
      <c r="I2" s="344"/>
      <c r="J2" s="344"/>
      <c r="K2" s="344"/>
      <c r="L2" s="344"/>
      <c r="M2" s="344"/>
      <c r="N2" s="344"/>
      <c r="O2" s="344"/>
      <c r="P2" s="344"/>
      <c r="Q2" s="344"/>
      <c r="R2" s="344"/>
      <c r="S2" s="344"/>
      <c r="T2" s="344"/>
      <c r="U2" s="344"/>
      <c r="V2" s="344"/>
      <c r="W2" s="344"/>
      <c r="X2" s="344"/>
      <c r="Y2" s="147"/>
      <c r="Z2" s="270"/>
      <c r="AA2" s="120"/>
      <c r="AB2" s="148"/>
      <c r="AC2" s="270"/>
      <c r="AD2" s="270"/>
    </row>
    <row r="3" spans="1:30" customFormat="1" ht="16.5" x14ac:dyDescent="0.3">
      <c r="B3" s="18"/>
      <c r="E3" s="18"/>
      <c r="H3" s="344"/>
      <c r="I3" s="344"/>
      <c r="J3" s="344"/>
      <c r="K3" s="344"/>
      <c r="L3" s="344"/>
      <c r="M3" s="344"/>
      <c r="N3" s="344"/>
      <c r="O3" s="344"/>
      <c r="P3" s="344"/>
      <c r="Q3" s="344"/>
      <c r="R3" s="344"/>
      <c r="S3" s="344"/>
      <c r="T3" s="344"/>
      <c r="U3" s="344"/>
      <c r="V3" s="344"/>
      <c r="W3" s="344"/>
      <c r="X3" s="344"/>
      <c r="Y3" s="147"/>
      <c r="Z3" s="270"/>
      <c r="AA3" s="120"/>
      <c r="AB3" s="148"/>
      <c r="AC3" s="270"/>
      <c r="AD3" s="270"/>
    </row>
    <row r="4" spans="1:30" customFormat="1" ht="16.5" x14ac:dyDescent="0.3">
      <c r="B4" s="18"/>
      <c r="E4" s="18"/>
      <c r="H4" s="344"/>
      <c r="I4" s="344"/>
      <c r="J4" s="344"/>
      <c r="K4" s="344"/>
      <c r="L4" s="344"/>
      <c r="M4" s="344"/>
      <c r="N4" s="344"/>
      <c r="O4" s="344"/>
      <c r="P4" s="344"/>
      <c r="Q4" s="344"/>
      <c r="R4" s="344"/>
      <c r="S4" s="344"/>
      <c r="T4" s="344"/>
      <c r="U4" s="344"/>
      <c r="V4" s="344"/>
      <c r="W4" s="344"/>
      <c r="X4" s="344"/>
      <c r="Y4" s="147"/>
      <c r="Z4" s="270"/>
      <c r="AA4" s="120"/>
      <c r="AB4" s="148"/>
      <c r="AC4" s="270"/>
      <c r="AD4" s="270"/>
    </row>
    <row r="5" spans="1:30" customFormat="1" ht="16.5" x14ac:dyDescent="0.3">
      <c r="B5" s="18"/>
      <c r="E5" s="18"/>
      <c r="H5" s="344"/>
      <c r="I5" s="344"/>
      <c r="J5" s="344"/>
      <c r="K5" s="344"/>
      <c r="L5" s="344"/>
      <c r="M5" s="344"/>
      <c r="N5" s="344"/>
      <c r="O5" s="344"/>
      <c r="P5" s="344"/>
      <c r="Q5" s="344"/>
      <c r="R5" s="344"/>
      <c r="S5" s="344"/>
      <c r="T5" s="344"/>
      <c r="U5" s="344"/>
      <c r="V5" s="344"/>
      <c r="W5" s="344"/>
      <c r="X5" s="344"/>
      <c r="Y5" s="147"/>
      <c r="Z5" s="270"/>
      <c r="AA5" s="120"/>
      <c r="AB5" s="148"/>
      <c r="AC5" s="270"/>
      <c r="AD5" s="270"/>
    </row>
    <row r="6" spans="1:30" customFormat="1" ht="19.5" customHeight="1" x14ac:dyDescent="0.3">
      <c r="B6" s="18"/>
      <c r="E6" s="18"/>
      <c r="H6" s="344"/>
      <c r="I6" s="344"/>
      <c r="J6" s="344"/>
      <c r="K6" s="344"/>
      <c r="L6" s="344"/>
      <c r="M6" s="344"/>
      <c r="N6" s="344"/>
      <c r="O6" s="344"/>
      <c r="P6" s="344"/>
      <c r="Q6" s="344"/>
      <c r="R6" s="344"/>
      <c r="S6" s="344"/>
      <c r="T6" s="344"/>
      <c r="U6" s="344"/>
      <c r="V6" s="344"/>
      <c r="W6" s="344"/>
      <c r="X6" s="344"/>
      <c r="Y6" s="147"/>
      <c r="Z6" s="270"/>
      <c r="AA6" s="120"/>
      <c r="AB6" s="148"/>
      <c r="AC6" s="270"/>
      <c r="AD6" s="270"/>
    </row>
    <row r="7" spans="1:30" customFormat="1" ht="19.5" customHeight="1" x14ac:dyDescent="0.3">
      <c r="A7" s="149">
        <v>0</v>
      </c>
      <c r="B7" s="18"/>
      <c r="E7" s="18"/>
      <c r="H7" s="344"/>
      <c r="I7" s="344"/>
      <c r="J7" s="344"/>
      <c r="K7" s="344"/>
      <c r="L7" s="344"/>
      <c r="M7" s="344"/>
      <c r="N7" s="344"/>
      <c r="O7" s="344"/>
      <c r="P7" s="344"/>
      <c r="Q7" s="344"/>
      <c r="R7" s="344"/>
      <c r="S7" s="344"/>
      <c r="T7" s="344"/>
      <c r="U7" s="344"/>
      <c r="V7" s="344"/>
      <c r="W7" s="344"/>
      <c r="X7" s="344"/>
      <c r="Y7" s="147"/>
      <c r="Z7" s="270"/>
      <c r="AA7" s="120"/>
      <c r="AB7" s="148"/>
      <c r="AC7" s="270"/>
      <c r="AD7" s="270"/>
    </row>
    <row r="8" spans="1:30" s="29" customFormat="1" ht="27.75" customHeight="1" x14ac:dyDescent="0.25">
      <c r="A8" s="19" t="s">
        <v>26</v>
      </c>
      <c r="B8" s="19" t="s">
        <v>27</v>
      </c>
      <c r="C8" s="23" t="s">
        <v>28</v>
      </c>
      <c r="D8" s="23" t="s">
        <v>242</v>
      </c>
      <c r="E8" s="22" t="s">
        <v>29</v>
      </c>
      <c r="F8" s="92" t="s">
        <v>244</v>
      </c>
      <c r="G8" s="92" t="s">
        <v>245</v>
      </c>
      <c r="H8" s="93" t="s">
        <v>246</v>
      </c>
      <c r="I8" s="94" t="s">
        <v>247</v>
      </c>
      <c r="J8" s="95" t="s">
        <v>248</v>
      </c>
      <c r="K8" s="95" t="s">
        <v>249</v>
      </c>
      <c r="L8" s="96" t="s">
        <v>250</v>
      </c>
      <c r="M8" s="96" t="s">
        <v>251</v>
      </c>
      <c r="N8" s="96" t="s">
        <v>252</v>
      </c>
      <c r="O8" s="96" t="s">
        <v>253</v>
      </c>
      <c r="P8" s="97" t="s">
        <v>254</v>
      </c>
      <c r="Q8" s="97" t="s">
        <v>255</v>
      </c>
      <c r="R8" s="97" t="s">
        <v>256</v>
      </c>
      <c r="S8" s="98" t="s">
        <v>257</v>
      </c>
      <c r="T8" s="95" t="s">
        <v>258</v>
      </c>
      <c r="U8" s="95" t="s">
        <v>259</v>
      </c>
      <c r="V8" s="95" t="s">
        <v>260</v>
      </c>
      <c r="W8" s="95" t="s">
        <v>261</v>
      </c>
      <c r="X8" s="95" t="s">
        <v>262</v>
      </c>
      <c r="Y8" s="150" t="s">
        <v>910</v>
      </c>
      <c r="Z8" s="307" t="s">
        <v>911</v>
      </c>
      <c r="AA8" s="150" t="s">
        <v>912</v>
      </c>
      <c r="AB8" s="151" t="s">
        <v>913</v>
      </c>
      <c r="AC8" s="152" t="s">
        <v>263</v>
      </c>
      <c r="AD8" s="309" t="s">
        <v>264</v>
      </c>
    </row>
    <row r="9" spans="1:30" ht="20.25" customHeight="1" x14ac:dyDescent="0.3">
      <c r="A9" s="123">
        <v>1</v>
      </c>
      <c r="B9" s="44" t="s">
        <v>38</v>
      </c>
      <c r="C9" s="44" t="s">
        <v>917</v>
      </c>
      <c r="D9" s="100" t="s">
        <v>295</v>
      </c>
      <c r="E9" s="101">
        <v>44077</v>
      </c>
      <c r="F9" s="102">
        <f>+G9*4</f>
        <v>8000</v>
      </c>
      <c r="G9" s="102">
        <v>2000</v>
      </c>
      <c r="H9" s="101">
        <v>35519</v>
      </c>
      <c r="I9" s="103">
        <f t="shared" ref="I9:I40" ca="1" si="0">(H9-TODAY())/-365</f>
        <v>26.435616438356163</v>
      </c>
      <c r="J9" s="104" t="s">
        <v>918</v>
      </c>
      <c r="K9" s="85" t="s">
        <v>919</v>
      </c>
      <c r="L9" s="105" t="s">
        <v>920</v>
      </c>
      <c r="M9" s="85" t="s">
        <v>266</v>
      </c>
      <c r="N9" s="85" t="s">
        <v>267</v>
      </c>
      <c r="O9" s="85" t="s">
        <v>398</v>
      </c>
      <c r="P9" s="85">
        <v>6519904556</v>
      </c>
      <c r="Q9" s="106" t="s">
        <v>40</v>
      </c>
      <c r="R9" s="106" t="s">
        <v>40</v>
      </c>
      <c r="S9" s="117">
        <v>44743</v>
      </c>
      <c r="T9" s="44" t="s">
        <v>921</v>
      </c>
      <c r="U9" s="109" t="s">
        <v>922</v>
      </c>
      <c r="V9" s="85">
        <v>4426670595</v>
      </c>
      <c r="W9" s="44" t="s">
        <v>923</v>
      </c>
      <c r="X9" s="85">
        <v>4421559488</v>
      </c>
      <c r="Y9" s="84">
        <v>44564</v>
      </c>
      <c r="Z9" s="106" t="s">
        <v>915</v>
      </c>
      <c r="AA9" s="120">
        <f>+Y9-E9</f>
        <v>487</v>
      </c>
      <c r="AB9" s="148">
        <f>+AA9/30</f>
        <v>16.233333333333334</v>
      </c>
      <c r="AC9" s="179">
        <v>44077</v>
      </c>
      <c r="AD9" s="176">
        <v>44576</v>
      </c>
    </row>
    <row r="10" spans="1:30" ht="20.25" customHeight="1" x14ac:dyDescent="0.3">
      <c r="A10" s="123">
        <f t="shared" ref="A10:A41" si="1">+A9+1</f>
        <v>2</v>
      </c>
      <c r="B10" s="44" t="s">
        <v>172</v>
      </c>
      <c r="C10" s="44" t="s">
        <v>794</v>
      </c>
      <c r="D10" s="100" t="s">
        <v>687</v>
      </c>
      <c r="E10" s="101">
        <v>44543</v>
      </c>
      <c r="F10" s="102">
        <v>0</v>
      </c>
      <c r="G10" s="102">
        <v>0</v>
      </c>
      <c r="H10" s="101">
        <v>35857</v>
      </c>
      <c r="I10" s="103">
        <f t="shared" ca="1" si="0"/>
        <v>25.509589041095889</v>
      </c>
      <c r="J10" s="85" t="s">
        <v>795</v>
      </c>
      <c r="K10" s="85" t="s">
        <v>1007</v>
      </c>
      <c r="L10" s="105" t="s">
        <v>1007</v>
      </c>
      <c r="M10" s="85" t="s">
        <v>266</v>
      </c>
      <c r="N10" s="85" t="s">
        <v>267</v>
      </c>
      <c r="O10" s="85" t="s">
        <v>451</v>
      </c>
      <c r="P10" s="85" t="s">
        <v>1008</v>
      </c>
      <c r="Q10" s="106" t="s">
        <v>40</v>
      </c>
      <c r="R10" s="106" t="s">
        <v>40</v>
      </c>
      <c r="S10" s="117" t="s">
        <v>303</v>
      </c>
      <c r="T10" s="44" t="s">
        <v>1009</v>
      </c>
      <c r="U10" s="109"/>
      <c r="V10" s="85"/>
      <c r="W10" s="44"/>
      <c r="X10" s="85"/>
      <c r="Y10" s="84">
        <v>44564</v>
      </c>
      <c r="AC10" s="179"/>
      <c r="AD10" s="176"/>
    </row>
    <row r="11" spans="1:30" ht="20.25" customHeight="1" x14ac:dyDescent="0.3">
      <c r="A11" s="123">
        <f t="shared" si="1"/>
        <v>3</v>
      </c>
      <c r="B11" s="44" t="s">
        <v>452</v>
      </c>
      <c r="C11" s="44" t="s">
        <v>807</v>
      </c>
      <c r="D11" s="44" t="s">
        <v>750</v>
      </c>
      <c r="E11" s="84">
        <v>44553</v>
      </c>
      <c r="F11" s="114">
        <v>8000</v>
      </c>
      <c r="G11" s="114">
        <v>2000</v>
      </c>
      <c r="H11" s="115">
        <v>35984</v>
      </c>
      <c r="I11" s="116">
        <f t="shared" ca="1" si="0"/>
        <v>25.161643835616438</v>
      </c>
      <c r="J11" s="85" t="s">
        <v>808</v>
      </c>
      <c r="K11" s="85" t="s">
        <v>809</v>
      </c>
      <c r="L11" s="85">
        <v>19159868280</v>
      </c>
      <c r="M11" s="85" t="s">
        <v>266</v>
      </c>
      <c r="N11" s="85" t="s">
        <v>283</v>
      </c>
      <c r="O11" s="85" t="s">
        <v>268</v>
      </c>
      <c r="P11" s="154" t="s">
        <v>40</v>
      </c>
      <c r="Q11" s="106" t="s">
        <v>40</v>
      </c>
      <c r="R11" s="106" t="s">
        <v>40</v>
      </c>
      <c r="S11" s="117">
        <v>44582</v>
      </c>
      <c r="T11" s="118" t="s">
        <v>810</v>
      </c>
      <c r="V11" s="85">
        <v>4423467830</v>
      </c>
      <c r="X11" s="44"/>
      <c r="Y11" s="84">
        <v>44565</v>
      </c>
      <c r="Z11" s="106" t="s">
        <v>916</v>
      </c>
      <c r="AA11" s="120">
        <f t="shared" ref="AA11:AA42" si="2">+Y11-E11</f>
        <v>12</v>
      </c>
      <c r="AB11" s="148">
        <f t="shared" ref="AB11:AB42" si="3">+AA11/30</f>
        <v>0.4</v>
      </c>
      <c r="AC11" s="177"/>
      <c r="AD11" s="177"/>
    </row>
    <row r="12" spans="1:30" ht="20.25" customHeight="1" x14ac:dyDescent="0.3">
      <c r="A12" s="123">
        <f t="shared" si="1"/>
        <v>4</v>
      </c>
      <c r="B12" s="44" t="s">
        <v>38</v>
      </c>
      <c r="C12" s="44" t="s">
        <v>811</v>
      </c>
      <c r="D12" s="44" t="s">
        <v>812</v>
      </c>
      <c r="E12" s="84">
        <v>44564</v>
      </c>
      <c r="F12" s="114">
        <v>0</v>
      </c>
      <c r="G12" s="114">
        <v>0</v>
      </c>
      <c r="H12" s="115">
        <v>34131</v>
      </c>
      <c r="I12" s="116">
        <f t="shared" ca="1" si="0"/>
        <v>30.238356164383561</v>
      </c>
      <c r="J12" s="85" t="s">
        <v>813</v>
      </c>
      <c r="K12" s="85" t="s">
        <v>329</v>
      </c>
      <c r="L12" s="85" t="s">
        <v>329</v>
      </c>
      <c r="M12" s="85" t="s">
        <v>266</v>
      </c>
      <c r="N12" s="85" t="s">
        <v>267</v>
      </c>
      <c r="O12" s="85" t="s">
        <v>451</v>
      </c>
      <c r="P12" s="154" t="s">
        <v>40</v>
      </c>
      <c r="Q12" s="106" t="s">
        <v>40</v>
      </c>
      <c r="R12" s="106" t="s">
        <v>40</v>
      </c>
      <c r="S12" s="117" t="s">
        <v>303</v>
      </c>
      <c r="T12" s="118" t="s">
        <v>814</v>
      </c>
      <c r="V12" s="85">
        <v>4428763454</v>
      </c>
      <c r="X12" s="44"/>
      <c r="Y12" s="84">
        <v>44565</v>
      </c>
      <c r="Z12" s="106" t="s">
        <v>916</v>
      </c>
      <c r="AA12" s="120">
        <f t="shared" si="2"/>
        <v>1</v>
      </c>
      <c r="AB12" s="148">
        <f t="shared" si="3"/>
        <v>3.3333333333333333E-2</v>
      </c>
      <c r="AC12" s="178"/>
      <c r="AD12" s="178"/>
    </row>
    <row r="13" spans="1:30" ht="20.25" customHeight="1" x14ac:dyDescent="0.3">
      <c r="A13" s="123">
        <f t="shared" si="1"/>
        <v>5</v>
      </c>
      <c r="B13" s="44" t="s">
        <v>452</v>
      </c>
      <c r="C13" s="44" t="s">
        <v>824</v>
      </c>
      <c r="D13" s="44" t="s">
        <v>750</v>
      </c>
      <c r="E13" s="84">
        <v>44566</v>
      </c>
      <c r="F13" s="114">
        <v>6400</v>
      </c>
      <c r="G13" s="114">
        <v>1600</v>
      </c>
      <c r="H13" s="115">
        <v>25328</v>
      </c>
      <c r="I13" s="116">
        <f t="shared" ca="1" si="0"/>
        <v>54.356164383561641</v>
      </c>
      <c r="J13" s="85" t="s">
        <v>825</v>
      </c>
      <c r="K13" s="85" t="s">
        <v>826</v>
      </c>
      <c r="L13" s="85">
        <v>14876935512</v>
      </c>
      <c r="M13" s="85" t="s">
        <v>266</v>
      </c>
      <c r="N13" s="85" t="s">
        <v>267</v>
      </c>
      <c r="O13" s="85" t="s">
        <v>268</v>
      </c>
      <c r="P13" s="154" t="s">
        <v>40</v>
      </c>
      <c r="Q13" s="154" t="s">
        <v>40</v>
      </c>
      <c r="R13" s="154" t="s">
        <v>40</v>
      </c>
      <c r="S13" s="117">
        <v>44595</v>
      </c>
      <c r="T13" s="118" t="s">
        <v>827</v>
      </c>
      <c r="V13" s="85">
        <v>4425674356</v>
      </c>
      <c r="X13" s="44"/>
      <c r="Y13" s="84">
        <v>44566</v>
      </c>
      <c r="Z13" s="106" t="s">
        <v>916</v>
      </c>
      <c r="AA13" s="120">
        <f t="shared" si="2"/>
        <v>0</v>
      </c>
      <c r="AB13" s="148">
        <f t="shared" si="3"/>
        <v>0</v>
      </c>
      <c r="AC13" s="177"/>
      <c r="AD13" s="177"/>
    </row>
    <row r="14" spans="1:30" ht="20.25" customHeight="1" x14ac:dyDescent="0.3">
      <c r="A14" s="123">
        <f t="shared" si="1"/>
        <v>6</v>
      </c>
      <c r="B14" s="44" t="s">
        <v>452</v>
      </c>
      <c r="C14" s="44" t="s">
        <v>796</v>
      </c>
      <c r="D14" s="44" t="s">
        <v>455</v>
      </c>
      <c r="E14" s="84">
        <v>44546</v>
      </c>
      <c r="F14" s="114">
        <v>8000</v>
      </c>
      <c r="G14" s="114">
        <v>2000</v>
      </c>
      <c r="H14" s="115">
        <v>29532</v>
      </c>
      <c r="I14" s="116">
        <f t="shared" ca="1" si="0"/>
        <v>42.838356164383562</v>
      </c>
      <c r="J14" s="85" t="s">
        <v>797</v>
      </c>
      <c r="K14" s="85" t="s">
        <v>798</v>
      </c>
      <c r="L14" s="85">
        <v>14998015417</v>
      </c>
      <c r="M14" s="85" t="s">
        <v>266</v>
      </c>
      <c r="N14" s="85" t="s">
        <v>267</v>
      </c>
      <c r="O14" s="85" t="s">
        <v>268</v>
      </c>
      <c r="P14" s="85" t="s">
        <v>40</v>
      </c>
      <c r="Q14" s="85" t="s">
        <v>40</v>
      </c>
      <c r="R14" s="85" t="s">
        <v>40</v>
      </c>
      <c r="S14" s="117">
        <v>44575</v>
      </c>
      <c r="T14" s="118" t="s">
        <v>799</v>
      </c>
      <c r="V14" s="85">
        <v>4461428515</v>
      </c>
      <c r="X14" s="44"/>
      <c r="Y14" s="84">
        <v>44568</v>
      </c>
      <c r="Z14" s="106" t="s">
        <v>916</v>
      </c>
      <c r="AA14" s="120">
        <f t="shared" si="2"/>
        <v>22</v>
      </c>
      <c r="AB14" s="148">
        <f t="shared" si="3"/>
        <v>0.73333333333333328</v>
      </c>
      <c r="AC14" s="177"/>
      <c r="AD14" s="177"/>
    </row>
    <row r="15" spans="1:30" ht="20.25" customHeight="1" x14ac:dyDescent="0.3">
      <c r="A15" s="123">
        <f t="shared" si="1"/>
        <v>7</v>
      </c>
      <c r="B15" s="44" t="s">
        <v>109</v>
      </c>
      <c r="C15" s="44" t="s">
        <v>770</v>
      </c>
      <c r="D15" s="44" t="s">
        <v>428</v>
      </c>
      <c r="E15" s="84">
        <v>44488</v>
      </c>
      <c r="F15" s="114">
        <v>10000</v>
      </c>
      <c r="G15" s="114">
        <v>2500</v>
      </c>
      <c r="H15" s="115">
        <v>32801</v>
      </c>
      <c r="I15" s="116">
        <f t="shared" ca="1" si="0"/>
        <v>33.88219178082192</v>
      </c>
      <c r="J15" s="85" t="s">
        <v>771</v>
      </c>
      <c r="K15" s="85" t="s">
        <v>772</v>
      </c>
      <c r="L15" s="85">
        <v>65108917942</v>
      </c>
      <c r="M15" s="85" t="s">
        <v>266</v>
      </c>
      <c r="N15" s="85" t="s">
        <v>299</v>
      </c>
      <c r="O15" s="85" t="s">
        <v>315</v>
      </c>
      <c r="P15" s="113"/>
      <c r="Q15" s="106"/>
      <c r="R15" s="106"/>
      <c r="S15" s="117">
        <v>44607</v>
      </c>
      <c r="T15" s="118" t="s">
        <v>773</v>
      </c>
      <c r="U15" s="109" t="s">
        <v>924</v>
      </c>
      <c r="V15" s="85">
        <v>2291376732</v>
      </c>
      <c r="W15" s="44" t="s">
        <v>925</v>
      </c>
      <c r="X15" s="85">
        <v>2299095386</v>
      </c>
      <c r="Y15" s="84">
        <v>44573</v>
      </c>
      <c r="Z15" s="106" t="s">
        <v>915</v>
      </c>
      <c r="AA15" s="120">
        <f t="shared" si="2"/>
        <v>85</v>
      </c>
      <c r="AB15" s="148">
        <f t="shared" si="3"/>
        <v>2.8333333333333335</v>
      </c>
      <c r="AC15" s="176">
        <v>44504</v>
      </c>
      <c r="AD15" s="176">
        <v>44576</v>
      </c>
    </row>
    <row r="16" spans="1:30" ht="20.25" customHeight="1" x14ac:dyDescent="0.3">
      <c r="A16" s="123">
        <f t="shared" si="1"/>
        <v>8</v>
      </c>
      <c r="B16" s="44" t="s">
        <v>38</v>
      </c>
      <c r="C16" s="44" t="s">
        <v>802</v>
      </c>
      <c r="D16" s="44" t="s">
        <v>803</v>
      </c>
      <c r="E16" s="84">
        <v>44553</v>
      </c>
      <c r="F16" s="114">
        <v>6400</v>
      </c>
      <c r="G16" s="114">
        <v>1600</v>
      </c>
      <c r="H16" s="115">
        <v>31262</v>
      </c>
      <c r="I16" s="116">
        <f t="shared" ca="1" si="0"/>
        <v>38.098630136986301</v>
      </c>
      <c r="J16" s="85" t="s">
        <v>804</v>
      </c>
      <c r="K16" s="85" t="s">
        <v>805</v>
      </c>
      <c r="L16" s="85">
        <v>53118515294</v>
      </c>
      <c r="M16" s="85" t="s">
        <v>266</v>
      </c>
      <c r="N16" s="85" t="s">
        <v>277</v>
      </c>
      <c r="O16" s="85" t="s">
        <v>284</v>
      </c>
      <c r="P16" s="120" t="s">
        <v>40</v>
      </c>
      <c r="Q16" s="106" t="s">
        <v>40</v>
      </c>
      <c r="R16" s="106" t="s">
        <v>40</v>
      </c>
      <c r="S16" s="117">
        <v>44582</v>
      </c>
      <c r="T16" s="118" t="s">
        <v>806</v>
      </c>
      <c r="V16" s="109"/>
      <c r="W16" s="85"/>
      <c r="X16" s="44"/>
      <c r="Y16" s="84">
        <v>44573</v>
      </c>
      <c r="Z16" s="106" t="s">
        <v>914</v>
      </c>
      <c r="AA16" s="120">
        <f t="shared" si="2"/>
        <v>20</v>
      </c>
      <c r="AB16" s="148">
        <f t="shared" si="3"/>
        <v>0.66666666666666663</v>
      </c>
      <c r="AC16" s="177"/>
      <c r="AD16" s="177"/>
    </row>
    <row r="17" spans="1:30" ht="20.25" customHeight="1" x14ac:dyDescent="0.3">
      <c r="A17" s="123">
        <f t="shared" si="1"/>
        <v>9</v>
      </c>
      <c r="B17" s="44" t="s">
        <v>168</v>
      </c>
      <c r="C17" s="44" t="s">
        <v>926</v>
      </c>
      <c r="D17" s="44" t="s">
        <v>927</v>
      </c>
      <c r="E17" s="84">
        <v>43836</v>
      </c>
      <c r="F17" s="102">
        <f>+G17*4</f>
        <v>13000</v>
      </c>
      <c r="G17" s="114">
        <v>3250</v>
      </c>
      <c r="H17" s="101">
        <v>32622</v>
      </c>
      <c r="I17" s="116">
        <f t="shared" ca="1" si="0"/>
        <v>34.372602739726027</v>
      </c>
      <c r="J17" s="104" t="s">
        <v>1010</v>
      </c>
      <c r="K17" s="85" t="s">
        <v>1011</v>
      </c>
      <c r="L17" s="105" t="s">
        <v>1012</v>
      </c>
      <c r="M17" s="85" t="s">
        <v>266</v>
      </c>
      <c r="N17" s="85" t="s">
        <v>277</v>
      </c>
      <c r="O17" s="85" t="s">
        <v>268</v>
      </c>
      <c r="P17" s="120" t="s">
        <v>40</v>
      </c>
      <c r="Q17" s="106" t="s">
        <v>40</v>
      </c>
      <c r="R17" s="106" t="s">
        <v>40</v>
      </c>
      <c r="S17" s="117" t="s">
        <v>305</v>
      </c>
      <c r="T17" s="44" t="s">
        <v>1013</v>
      </c>
      <c r="U17" s="109" t="s">
        <v>1014</v>
      </c>
      <c r="V17" s="85">
        <v>4423113832</v>
      </c>
      <c r="W17" s="85"/>
      <c r="X17" s="44"/>
      <c r="Y17" s="84">
        <v>44573</v>
      </c>
      <c r="Z17" s="106" t="s">
        <v>915</v>
      </c>
      <c r="AA17" s="120">
        <f t="shared" si="2"/>
        <v>737</v>
      </c>
      <c r="AB17" s="148">
        <f t="shared" si="3"/>
        <v>24.566666666666666</v>
      </c>
      <c r="AC17" s="177"/>
      <c r="AD17" s="177"/>
    </row>
    <row r="18" spans="1:30" s="44" customFormat="1" ht="20.25" customHeight="1" x14ac:dyDescent="0.3">
      <c r="A18" s="123">
        <f t="shared" si="1"/>
        <v>10</v>
      </c>
      <c r="B18" s="44" t="s">
        <v>172</v>
      </c>
      <c r="C18" s="44" t="s">
        <v>741</v>
      </c>
      <c r="D18" s="44" t="s">
        <v>295</v>
      </c>
      <c r="E18" s="84">
        <v>44378</v>
      </c>
      <c r="F18" s="133">
        <v>7000</v>
      </c>
      <c r="G18" s="133">
        <v>1750</v>
      </c>
      <c r="H18" s="115">
        <v>35418</v>
      </c>
      <c r="I18" s="103">
        <f t="shared" ca="1" si="0"/>
        <v>26.712328767123289</v>
      </c>
      <c r="J18" s="104" t="s">
        <v>742</v>
      </c>
      <c r="K18" s="85" t="s">
        <v>743</v>
      </c>
      <c r="L18" s="105" t="s">
        <v>928</v>
      </c>
      <c r="M18" s="105" t="s">
        <v>266</v>
      </c>
      <c r="N18" s="105" t="s">
        <v>315</v>
      </c>
      <c r="O18" s="105" t="s">
        <v>304</v>
      </c>
      <c r="P18" s="85" t="s">
        <v>40</v>
      </c>
      <c r="Q18" s="85" t="s">
        <v>40</v>
      </c>
      <c r="R18" s="85" t="s">
        <v>40</v>
      </c>
      <c r="S18" s="117">
        <v>44678</v>
      </c>
      <c r="T18" s="118" t="s">
        <v>744</v>
      </c>
      <c r="U18" s="109" t="s">
        <v>929</v>
      </c>
      <c r="V18" s="85">
        <v>7271061611</v>
      </c>
      <c r="W18" s="44" t="s">
        <v>930</v>
      </c>
      <c r="X18" s="85">
        <v>7271030219</v>
      </c>
      <c r="Y18" s="84">
        <v>44575</v>
      </c>
      <c r="Z18" s="106" t="s">
        <v>915</v>
      </c>
      <c r="AA18" s="85">
        <f t="shared" si="2"/>
        <v>197</v>
      </c>
      <c r="AB18" s="108">
        <f t="shared" si="3"/>
        <v>6.5666666666666664</v>
      </c>
      <c r="AC18" s="176">
        <v>44387</v>
      </c>
      <c r="AD18" s="176">
        <v>44576</v>
      </c>
    </row>
    <row r="19" spans="1:30" s="44" customFormat="1" ht="20.25" customHeight="1" x14ac:dyDescent="0.3">
      <c r="A19" s="123">
        <f t="shared" si="1"/>
        <v>11</v>
      </c>
      <c r="B19" s="44" t="s">
        <v>109</v>
      </c>
      <c r="C19" s="44" t="s">
        <v>726</v>
      </c>
      <c r="D19" s="44" t="s">
        <v>446</v>
      </c>
      <c r="E19" s="84">
        <v>44278</v>
      </c>
      <c r="F19" s="133">
        <v>4000</v>
      </c>
      <c r="G19" s="133">
        <v>1000</v>
      </c>
      <c r="H19" s="101">
        <v>34420</v>
      </c>
      <c r="I19" s="103">
        <f t="shared" ca="1" si="0"/>
        <v>29.446575342465753</v>
      </c>
      <c r="J19" s="104" t="s">
        <v>1015</v>
      </c>
      <c r="K19" s="85" t="s">
        <v>329</v>
      </c>
      <c r="L19" s="105" t="s">
        <v>329</v>
      </c>
      <c r="M19" s="105" t="s">
        <v>266</v>
      </c>
      <c r="N19" s="105" t="s">
        <v>267</v>
      </c>
      <c r="O19" s="105" t="s">
        <v>451</v>
      </c>
      <c r="P19" s="85" t="s">
        <v>40</v>
      </c>
      <c r="Q19" s="85" t="s">
        <v>40</v>
      </c>
      <c r="R19" s="85" t="s">
        <v>40</v>
      </c>
      <c r="S19" s="117" t="s">
        <v>303</v>
      </c>
      <c r="T19" s="44" t="s">
        <v>1016</v>
      </c>
      <c r="U19" s="109" t="s">
        <v>1017</v>
      </c>
      <c r="V19" s="85">
        <v>4427220204</v>
      </c>
      <c r="W19" s="44" t="s">
        <v>1018</v>
      </c>
      <c r="X19" s="85">
        <v>4421094296</v>
      </c>
      <c r="Y19" s="84">
        <v>44575</v>
      </c>
      <c r="Z19" s="106" t="s">
        <v>915</v>
      </c>
      <c r="AA19" s="85">
        <f t="shared" si="2"/>
        <v>297</v>
      </c>
      <c r="AB19" s="108">
        <f t="shared" si="3"/>
        <v>9.9</v>
      </c>
      <c r="AC19" s="176"/>
      <c r="AD19" s="176"/>
    </row>
    <row r="20" spans="1:30" s="44" customFormat="1" ht="20.25" customHeight="1" x14ac:dyDescent="0.3">
      <c r="A20" s="123">
        <f t="shared" si="1"/>
        <v>12</v>
      </c>
      <c r="B20" s="44" t="s">
        <v>172</v>
      </c>
      <c r="C20" s="44" t="s">
        <v>820</v>
      </c>
      <c r="D20" s="44" t="s">
        <v>665</v>
      </c>
      <c r="E20" s="84">
        <v>44566</v>
      </c>
      <c r="F20" s="114">
        <v>6800</v>
      </c>
      <c r="G20" s="114">
        <v>1700</v>
      </c>
      <c r="H20" s="115">
        <v>35835</v>
      </c>
      <c r="I20" s="116">
        <f t="shared" ca="1" si="0"/>
        <v>25.56986301369863</v>
      </c>
      <c r="J20" s="85" t="s">
        <v>821</v>
      </c>
      <c r="K20" s="85" t="s">
        <v>822</v>
      </c>
      <c r="L20" s="85">
        <v>8219800623</v>
      </c>
      <c r="M20" s="85" t="s">
        <v>266</v>
      </c>
      <c r="N20" s="85" t="s">
        <v>267</v>
      </c>
      <c r="O20" s="85" t="s">
        <v>361</v>
      </c>
      <c r="P20" s="85" t="s">
        <v>40</v>
      </c>
      <c r="Q20" s="85" t="s">
        <v>40</v>
      </c>
      <c r="R20" s="85" t="s">
        <v>40</v>
      </c>
      <c r="S20" s="117">
        <v>44595</v>
      </c>
      <c r="T20" s="118" t="s">
        <v>823</v>
      </c>
      <c r="U20" s="109" t="s">
        <v>931</v>
      </c>
      <c r="V20" s="85">
        <v>6242450519</v>
      </c>
      <c r="W20" s="44" t="s">
        <v>932</v>
      </c>
      <c r="X20" s="85">
        <v>7772354668</v>
      </c>
      <c r="Y20" s="84">
        <v>44579</v>
      </c>
      <c r="Z20" s="106" t="s">
        <v>914</v>
      </c>
      <c r="AA20" s="85">
        <f t="shared" si="2"/>
        <v>13</v>
      </c>
      <c r="AB20" s="108">
        <f t="shared" si="3"/>
        <v>0.43333333333333335</v>
      </c>
      <c r="AC20" s="177"/>
      <c r="AD20" s="177"/>
    </row>
    <row r="21" spans="1:30" s="44" customFormat="1" ht="20.25" customHeight="1" x14ac:dyDescent="0.3">
      <c r="A21" s="123">
        <f t="shared" si="1"/>
        <v>13</v>
      </c>
      <c r="B21" s="44" t="s">
        <v>38</v>
      </c>
      <c r="C21" s="44" t="s">
        <v>71</v>
      </c>
      <c r="D21" s="44" t="s">
        <v>381</v>
      </c>
      <c r="E21" s="84">
        <v>44445</v>
      </c>
      <c r="F21" s="114">
        <v>6400</v>
      </c>
      <c r="G21" s="114">
        <v>1600</v>
      </c>
      <c r="H21" s="84">
        <v>36325</v>
      </c>
      <c r="I21" s="116">
        <f t="shared" ca="1" si="0"/>
        <v>24.227397260273971</v>
      </c>
      <c r="J21" s="85" t="s">
        <v>1019</v>
      </c>
      <c r="K21" s="85" t="s">
        <v>1020</v>
      </c>
      <c r="L21" s="85">
        <v>13159935686</v>
      </c>
      <c r="M21" s="85" t="s">
        <v>266</v>
      </c>
      <c r="N21" s="85" t="s">
        <v>267</v>
      </c>
      <c r="O21" s="85" t="s">
        <v>1021</v>
      </c>
      <c r="P21" s="120" t="s">
        <v>40</v>
      </c>
      <c r="Q21" s="106" t="s">
        <v>40</v>
      </c>
      <c r="R21" s="106" t="s">
        <v>40</v>
      </c>
      <c r="S21" s="117">
        <v>44564</v>
      </c>
      <c r="T21" s="44" t="s">
        <v>1022</v>
      </c>
      <c r="U21" s="109" t="s">
        <v>1023</v>
      </c>
      <c r="V21" s="85">
        <v>7721455252</v>
      </c>
      <c r="W21" s="44" t="s">
        <v>1024</v>
      </c>
      <c r="X21" s="85">
        <v>7721153137</v>
      </c>
      <c r="Y21" s="84">
        <v>44580</v>
      </c>
      <c r="Z21" s="106" t="s">
        <v>915</v>
      </c>
      <c r="AA21" s="85">
        <f t="shared" si="2"/>
        <v>135</v>
      </c>
      <c r="AB21" s="108">
        <f t="shared" si="3"/>
        <v>4.5</v>
      </c>
      <c r="AC21" s="177"/>
      <c r="AD21" s="177"/>
    </row>
    <row r="22" spans="1:30" s="44" customFormat="1" ht="20.25" customHeight="1" x14ac:dyDescent="0.3">
      <c r="A22" s="123">
        <f t="shared" si="1"/>
        <v>14</v>
      </c>
      <c r="B22" s="44" t="s">
        <v>172</v>
      </c>
      <c r="C22" s="44" t="s">
        <v>711</v>
      </c>
      <c r="D22" s="100" t="s">
        <v>614</v>
      </c>
      <c r="E22" s="101">
        <v>44200</v>
      </c>
      <c r="F22" s="102">
        <f>+G22*4</f>
        <v>8000</v>
      </c>
      <c r="G22" s="102">
        <v>2000</v>
      </c>
      <c r="H22" s="101">
        <v>32122</v>
      </c>
      <c r="I22" s="103">
        <f t="shared" ca="1" si="0"/>
        <v>35.742465753424661</v>
      </c>
      <c r="J22" s="104" t="s">
        <v>1025</v>
      </c>
      <c r="K22" s="85" t="s">
        <v>1026</v>
      </c>
      <c r="L22" s="105" t="s">
        <v>1027</v>
      </c>
      <c r="M22" s="85" t="s">
        <v>266</v>
      </c>
      <c r="N22" s="85" t="s">
        <v>267</v>
      </c>
      <c r="O22" s="85" t="s">
        <v>278</v>
      </c>
      <c r="P22" s="85">
        <v>6525467572</v>
      </c>
      <c r="Q22" s="106" t="s">
        <v>40</v>
      </c>
      <c r="R22" s="106" t="s">
        <v>40</v>
      </c>
      <c r="S22" s="121">
        <v>44864</v>
      </c>
      <c r="T22" s="44" t="s">
        <v>1028</v>
      </c>
      <c r="U22" s="109" t="s">
        <v>1029</v>
      </c>
      <c r="V22" s="85">
        <v>4428067834</v>
      </c>
      <c r="W22" s="44" t="s">
        <v>1030</v>
      </c>
      <c r="X22" s="85">
        <v>4424239458</v>
      </c>
      <c r="Y22" s="84">
        <v>44582</v>
      </c>
      <c r="Z22" s="106" t="s">
        <v>914</v>
      </c>
      <c r="AA22" s="85">
        <f t="shared" si="2"/>
        <v>382</v>
      </c>
      <c r="AB22" s="108">
        <f t="shared" si="3"/>
        <v>12.733333333333333</v>
      </c>
      <c r="AC22" s="177"/>
      <c r="AD22" s="177"/>
    </row>
    <row r="23" spans="1:30" s="44" customFormat="1" ht="20.25" customHeight="1" x14ac:dyDescent="0.3">
      <c r="A23" s="123">
        <f t="shared" si="1"/>
        <v>15</v>
      </c>
      <c r="B23" s="44" t="s">
        <v>168</v>
      </c>
      <c r="C23" s="44" t="s">
        <v>745</v>
      </c>
      <c r="D23" s="44" t="s">
        <v>426</v>
      </c>
      <c r="E23" s="101">
        <v>44382</v>
      </c>
      <c r="F23" s="102">
        <v>6400</v>
      </c>
      <c r="G23" s="102">
        <v>1600</v>
      </c>
      <c r="H23" s="101">
        <v>26910</v>
      </c>
      <c r="I23" s="103">
        <f t="shared" ca="1" si="0"/>
        <v>50.021917808219179</v>
      </c>
      <c r="J23" s="104" t="s">
        <v>1031</v>
      </c>
      <c r="K23" s="85" t="s">
        <v>1032</v>
      </c>
      <c r="L23" s="105" t="s">
        <v>1033</v>
      </c>
      <c r="M23" s="85" t="s">
        <v>266</v>
      </c>
      <c r="N23" s="85" t="s">
        <v>315</v>
      </c>
      <c r="O23" s="85" t="s">
        <v>299</v>
      </c>
      <c r="P23" s="85">
        <v>6537637485</v>
      </c>
      <c r="Q23" s="106" t="s">
        <v>40</v>
      </c>
      <c r="R23" s="106" t="s">
        <v>40</v>
      </c>
      <c r="S23" s="121">
        <v>44681</v>
      </c>
      <c r="T23" s="44" t="s">
        <v>555</v>
      </c>
      <c r="U23" s="109" t="s">
        <v>41</v>
      </c>
      <c r="V23" s="85">
        <v>2722842652</v>
      </c>
      <c r="W23" s="44" t="s">
        <v>1034</v>
      </c>
      <c r="X23" s="85">
        <v>2722790777</v>
      </c>
      <c r="Y23" s="84">
        <v>44582</v>
      </c>
      <c r="Z23" s="106" t="s">
        <v>915</v>
      </c>
      <c r="AA23" s="85">
        <f t="shared" si="2"/>
        <v>200</v>
      </c>
      <c r="AB23" s="108">
        <f t="shared" si="3"/>
        <v>6.666666666666667</v>
      </c>
      <c r="AC23" s="177"/>
      <c r="AD23" s="177"/>
    </row>
    <row r="24" spans="1:30" s="44" customFormat="1" ht="20.25" customHeight="1" x14ac:dyDescent="0.3">
      <c r="A24" s="123">
        <f t="shared" si="1"/>
        <v>16</v>
      </c>
      <c r="B24" s="44" t="s">
        <v>38</v>
      </c>
      <c r="C24" s="44" t="s">
        <v>749</v>
      </c>
      <c r="D24" s="44" t="s">
        <v>327</v>
      </c>
      <c r="E24" s="101">
        <v>44386</v>
      </c>
      <c r="F24" s="102">
        <v>4000</v>
      </c>
      <c r="G24" s="102">
        <v>1000</v>
      </c>
      <c r="H24" s="101">
        <v>36655</v>
      </c>
      <c r="I24" s="103">
        <f t="shared" ca="1" si="0"/>
        <v>23.323287671232876</v>
      </c>
      <c r="J24" s="104" t="s">
        <v>1035</v>
      </c>
      <c r="K24" s="85" t="s">
        <v>288</v>
      </c>
      <c r="L24" s="105" t="s">
        <v>288</v>
      </c>
      <c r="M24" s="85" t="s">
        <v>266</v>
      </c>
      <c r="N24" s="85" t="s">
        <v>267</v>
      </c>
      <c r="O24" s="85" t="s">
        <v>268</v>
      </c>
      <c r="P24" s="85" t="s">
        <v>40</v>
      </c>
      <c r="Q24" s="106" t="s">
        <v>40</v>
      </c>
      <c r="R24" s="106" t="s">
        <v>40</v>
      </c>
      <c r="S24" s="107" t="s">
        <v>303</v>
      </c>
      <c r="T24" s="44" t="s">
        <v>1036</v>
      </c>
      <c r="U24" s="109" t="s">
        <v>1037</v>
      </c>
      <c r="V24" s="85">
        <v>4427696767</v>
      </c>
      <c r="W24" s="44" t="s">
        <v>40</v>
      </c>
      <c r="X24" s="85" t="s">
        <v>40</v>
      </c>
      <c r="Y24" s="84">
        <v>44582</v>
      </c>
      <c r="Z24" s="106" t="s">
        <v>915</v>
      </c>
      <c r="AA24" s="85">
        <f t="shared" si="2"/>
        <v>196</v>
      </c>
      <c r="AB24" s="108">
        <f t="shared" si="3"/>
        <v>6.5333333333333332</v>
      </c>
      <c r="AC24" s="177"/>
      <c r="AD24" s="177"/>
    </row>
    <row r="25" spans="1:30" s="44" customFormat="1" ht="20.25" customHeight="1" x14ac:dyDescent="0.3">
      <c r="A25" s="123">
        <f t="shared" si="1"/>
        <v>17</v>
      </c>
      <c r="B25" s="44" t="s">
        <v>172</v>
      </c>
      <c r="C25" s="44" t="s">
        <v>787</v>
      </c>
      <c r="D25" s="44" t="s">
        <v>295</v>
      </c>
      <c r="E25" s="84">
        <v>44518</v>
      </c>
      <c r="F25" s="114">
        <v>7000</v>
      </c>
      <c r="G25" s="114">
        <v>1750</v>
      </c>
      <c r="H25" s="115">
        <v>37143</v>
      </c>
      <c r="I25" s="116">
        <f t="shared" ca="1" si="0"/>
        <v>21.986301369863014</v>
      </c>
      <c r="J25" s="85" t="s">
        <v>1038</v>
      </c>
      <c r="K25" s="85" t="s">
        <v>1039</v>
      </c>
      <c r="L25" s="85">
        <v>27160114891</v>
      </c>
      <c r="M25" s="85" t="s">
        <v>266</v>
      </c>
      <c r="N25" s="18" t="s">
        <v>267</v>
      </c>
      <c r="O25" s="85" t="s">
        <v>268</v>
      </c>
      <c r="P25" s="85" t="s">
        <v>40</v>
      </c>
      <c r="Q25" s="85" t="s">
        <v>40</v>
      </c>
      <c r="R25" s="85" t="s">
        <v>40</v>
      </c>
      <c r="S25" s="117">
        <v>44545</v>
      </c>
      <c r="T25" s="118" t="s">
        <v>1040</v>
      </c>
      <c r="U25" s="109" t="s">
        <v>1041</v>
      </c>
      <c r="V25" s="85">
        <v>4424244985</v>
      </c>
      <c r="W25" s="44" t="s">
        <v>1042</v>
      </c>
      <c r="X25" s="85">
        <v>4424335577</v>
      </c>
      <c r="Y25" s="84">
        <v>44585</v>
      </c>
      <c r="Z25" s="106" t="s">
        <v>915</v>
      </c>
      <c r="AA25" s="85">
        <f t="shared" si="2"/>
        <v>67</v>
      </c>
      <c r="AB25" s="108">
        <f t="shared" si="3"/>
        <v>2.2333333333333334</v>
      </c>
      <c r="AC25" s="177"/>
      <c r="AD25" s="177"/>
    </row>
    <row r="26" spans="1:30" s="44" customFormat="1" ht="20.25" customHeight="1" x14ac:dyDescent="0.3">
      <c r="A26" s="123">
        <f t="shared" si="1"/>
        <v>18</v>
      </c>
      <c r="B26" s="44" t="s">
        <v>452</v>
      </c>
      <c r="C26" s="44" t="s">
        <v>829</v>
      </c>
      <c r="D26" s="44" t="s">
        <v>455</v>
      </c>
      <c r="E26" s="84">
        <v>44572</v>
      </c>
      <c r="F26" s="114">
        <v>6400</v>
      </c>
      <c r="G26" s="114">
        <v>1600</v>
      </c>
      <c r="H26" s="115">
        <v>31312</v>
      </c>
      <c r="I26" s="116">
        <f t="shared" ca="1" si="0"/>
        <v>37.961643835616435</v>
      </c>
      <c r="J26" s="85" t="s">
        <v>831</v>
      </c>
      <c r="K26" s="85" t="s">
        <v>832</v>
      </c>
      <c r="L26" s="105" t="s">
        <v>833</v>
      </c>
      <c r="M26" s="85" t="s">
        <v>266</v>
      </c>
      <c r="N26" s="85" t="s">
        <v>283</v>
      </c>
      <c r="O26" s="85" t="s">
        <v>299</v>
      </c>
      <c r="P26" s="85" t="s">
        <v>40</v>
      </c>
      <c r="Q26" s="85" t="s">
        <v>40</v>
      </c>
      <c r="R26" s="85" t="s">
        <v>40</v>
      </c>
      <c r="S26" s="117">
        <v>44601</v>
      </c>
      <c r="T26" s="118" t="s">
        <v>834</v>
      </c>
      <c r="U26" s="118" t="s">
        <v>40</v>
      </c>
      <c r="V26" s="85" t="s">
        <v>40</v>
      </c>
      <c r="W26" s="85" t="s">
        <v>40</v>
      </c>
      <c r="X26" s="44" t="s">
        <v>40</v>
      </c>
      <c r="Y26" s="84">
        <v>44586</v>
      </c>
      <c r="Z26" s="106" t="s">
        <v>916</v>
      </c>
      <c r="AA26" s="85">
        <f t="shared" si="2"/>
        <v>14</v>
      </c>
      <c r="AB26" s="108">
        <f t="shared" si="3"/>
        <v>0.46666666666666667</v>
      </c>
      <c r="AC26" s="177"/>
      <c r="AD26" s="177"/>
    </row>
    <row r="27" spans="1:30" s="44" customFormat="1" ht="20.25" customHeight="1" x14ac:dyDescent="0.3">
      <c r="A27" s="123">
        <f t="shared" si="1"/>
        <v>19</v>
      </c>
      <c r="B27" s="44" t="s">
        <v>172</v>
      </c>
      <c r="C27" s="44" t="s">
        <v>781</v>
      </c>
      <c r="D27" s="44" t="s">
        <v>614</v>
      </c>
      <c r="E27" s="84">
        <v>44494</v>
      </c>
      <c r="F27" s="114">
        <v>8000</v>
      </c>
      <c r="G27" s="114">
        <f>F27/4</f>
        <v>2000</v>
      </c>
      <c r="H27" s="115">
        <v>37243</v>
      </c>
      <c r="I27" s="116">
        <f t="shared" ca="1" si="0"/>
        <v>21.712328767123289</v>
      </c>
      <c r="J27" s="85" t="s">
        <v>1043</v>
      </c>
      <c r="K27" s="85" t="s">
        <v>1044</v>
      </c>
      <c r="L27" s="85">
        <v>26200118904</v>
      </c>
      <c r="M27" s="85" t="s">
        <v>266</v>
      </c>
      <c r="N27" s="85" t="s">
        <v>267</v>
      </c>
      <c r="O27" s="85" t="s">
        <v>617</v>
      </c>
      <c r="P27" s="85" t="s">
        <v>40</v>
      </c>
      <c r="Q27" s="85" t="s">
        <v>40</v>
      </c>
      <c r="R27" s="85" t="s">
        <v>40</v>
      </c>
      <c r="S27" s="117">
        <v>44610</v>
      </c>
      <c r="T27" s="118" t="s">
        <v>1045</v>
      </c>
      <c r="U27" s="44" t="s">
        <v>40</v>
      </c>
      <c r="V27" s="85">
        <v>4446521465</v>
      </c>
      <c r="W27" s="44" t="s">
        <v>1046</v>
      </c>
      <c r="X27" s="85">
        <v>4444348868</v>
      </c>
      <c r="Y27" s="84">
        <v>44586</v>
      </c>
      <c r="Z27" s="106" t="s">
        <v>914</v>
      </c>
      <c r="AA27" s="85">
        <f t="shared" si="2"/>
        <v>92</v>
      </c>
      <c r="AB27" s="108">
        <f t="shared" si="3"/>
        <v>3.0666666666666669</v>
      </c>
      <c r="AC27" s="177"/>
      <c r="AD27" s="177"/>
    </row>
    <row r="28" spans="1:30" s="44" customFormat="1" ht="20.25" customHeight="1" x14ac:dyDescent="0.3">
      <c r="A28" s="123">
        <f t="shared" si="1"/>
        <v>20</v>
      </c>
      <c r="B28" s="44" t="s">
        <v>452</v>
      </c>
      <c r="C28" s="44" t="s">
        <v>839</v>
      </c>
      <c r="D28" s="44" t="s">
        <v>455</v>
      </c>
      <c r="E28" s="84">
        <v>44574</v>
      </c>
      <c r="F28" s="114">
        <v>6400</v>
      </c>
      <c r="G28" s="114">
        <v>1600</v>
      </c>
      <c r="H28" s="115">
        <v>34764</v>
      </c>
      <c r="I28" s="116">
        <f t="shared" ca="1" si="0"/>
        <v>28.504109589041096</v>
      </c>
      <c r="J28" s="85" t="s">
        <v>840</v>
      </c>
      <c r="K28" s="85" t="s">
        <v>841</v>
      </c>
      <c r="L28" s="105">
        <v>27149652781</v>
      </c>
      <c r="M28" s="85" t="s">
        <v>266</v>
      </c>
      <c r="N28" s="85" t="s">
        <v>283</v>
      </c>
      <c r="O28" s="85" t="s">
        <v>451</v>
      </c>
      <c r="P28" s="85" t="s">
        <v>40</v>
      </c>
      <c r="Q28" s="85" t="s">
        <v>40</v>
      </c>
      <c r="R28" s="85" t="s">
        <v>40</v>
      </c>
      <c r="S28" s="117">
        <f>E28+29</f>
        <v>44603</v>
      </c>
      <c r="T28" s="118" t="s">
        <v>842</v>
      </c>
      <c r="U28" s="118" t="s">
        <v>40</v>
      </c>
      <c r="V28" s="85" t="s">
        <v>40</v>
      </c>
      <c r="W28" s="85" t="s">
        <v>40</v>
      </c>
      <c r="X28" s="85" t="s">
        <v>40</v>
      </c>
      <c r="Y28" s="84">
        <v>44587</v>
      </c>
      <c r="Z28" s="106" t="s">
        <v>916</v>
      </c>
      <c r="AA28" s="85">
        <f t="shared" si="2"/>
        <v>13</v>
      </c>
      <c r="AB28" s="108">
        <f t="shared" si="3"/>
        <v>0.43333333333333335</v>
      </c>
      <c r="AC28" s="177"/>
      <c r="AD28" s="177"/>
    </row>
    <row r="29" spans="1:30" s="44" customFormat="1" ht="20.25" customHeight="1" x14ac:dyDescent="0.3">
      <c r="A29" s="123">
        <f t="shared" si="1"/>
        <v>21</v>
      </c>
      <c r="B29" s="44" t="s">
        <v>452</v>
      </c>
      <c r="C29" s="44" t="s">
        <v>145</v>
      </c>
      <c r="D29" s="44" t="s">
        <v>933</v>
      </c>
      <c r="E29" s="101">
        <v>43507</v>
      </c>
      <c r="F29" s="102">
        <f>+G29*4</f>
        <v>9800</v>
      </c>
      <c r="G29" s="102">
        <v>2450</v>
      </c>
      <c r="H29" s="101">
        <v>35730</v>
      </c>
      <c r="I29" s="103">
        <f t="shared" ca="1" si="0"/>
        <v>25.857534246575341</v>
      </c>
      <c r="J29" s="104" t="s">
        <v>1047</v>
      </c>
      <c r="K29" s="85" t="s">
        <v>1048</v>
      </c>
      <c r="L29" s="105" t="s">
        <v>1049</v>
      </c>
      <c r="M29" s="85" t="s">
        <v>266</v>
      </c>
      <c r="N29" s="85" t="s">
        <v>267</v>
      </c>
      <c r="O29" s="85" t="s">
        <v>268</v>
      </c>
      <c r="P29" s="85">
        <v>6513688114</v>
      </c>
      <c r="Q29" s="106" t="s">
        <v>40</v>
      </c>
      <c r="R29" s="106" t="s">
        <v>40</v>
      </c>
      <c r="S29" s="107">
        <v>44204</v>
      </c>
      <c r="T29" s="44" t="s">
        <v>1050</v>
      </c>
      <c r="U29" s="109" t="s">
        <v>1051</v>
      </c>
      <c r="V29" s="85" t="s">
        <v>1052</v>
      </c>
      <c r="W29" s="44" t="s">
        <v>1053</v>
      </c>
      <c r="X29" s="85">
        <v>4426011963</v>
      </c>
      <c r="Y29" s="84">
        <v>44589</v>
      </c>
      <c r="Z29" s="106" t="s">
        <v>915</v>
      </c>
      <c r="AA29" s="85">
        <f t="shared" si="2"/>
        <v>1082</v>
      </c>
      <c r="AB29" s="108">
        <f t="shared" si="3"/>
        <v>36.06666666666667</v>
      </c>
      <c r="AC29" s="177"/>
      <c r="AD29" s="177"/>
    </row>
    <row r="30" spans="1:30" s="44" customFormat="1" ht="20.25" customHeight="1" x14ac:dyDescent="0.3">
      <c r="A30" s="123">
        <f t="shared" si="1"/>
        <v>22</v>
      </c>
      <c r="B30" s="44" t="s">
        <v>172</v>
      </c>
      <c r="C30" s="44" t="s">
        <v>764</v>
      </c>
      <c r="D30" s="44" t="s">
        <v>765</v>
      </c>
      <c r="E30" s="84">
        <v>44435</v>
      </c>
      <c r="F30" s="114">
        <v>6000</v>
      </c>
      <c r="G30" s="114">
        <v>1500</v>
      </c>
      <c r="H30" s="84">
        <v>35570</v>
      </c>
      <c r="I30" s="116">
        <f t="shared" ca="1" si="0"/>
        <v>26.295890410958904</v>
      </c>
      <c r="J30" s="85" t="s">
        <v>1054</v>
      </c>
      <c r="K30" s="85" t="s">
        <v>1055</v>
      </c>
      <c r="L30" s="85">
        <v>14139708318</v>
      </c>
      <c r="M30" s="85" t="s">
        <v>266</v>
      </c>
      <c r="N30" s="85" t="s">
        <v>267</v>
      </c>
      <c r="O30" s="85" t="s">
        <v>268</v>
      </c>
      <c r="P30" s="85" t="s">
        <v>40</v>
      </c>
      <c r="Q30" s="85" t="s">
        <v>40</v>
      </c>
      <c r="R30" s="85" t="s">
        <v>40</v>
      </c>
      <c r="S30" s="117">
        <v>44551</v>
      </c>
      <c r="T30" s="118" t="s">
        <v>1056</v>
      </c>
      <c r="U30" s="109" t="s">
        <v>1057</v>
      </c>
      <c r="V30" s="85">
        <v>4424064973</v>
      </c>
      <c r="W30" s="44" t="s">
        <v>1058</v>
      </c>
      <c r="X30" s="85">
        <v>4424343252</v>
      </c>
      <c r="Y30" s="84">
        <v>44589</v>
      </c>
      <c r="Z30" s="106" t="s">
        <v>915</v>
      </c>
      <c r="AA30" s="85">
        <f t="shared" si="2"/>
        <v>154</v>
      </c>
      <c r="AB30" s="108">
        <f t="shared" si="3"/>
        <v>5.1333333333333337</v>
      </c>
      <c r="AC30" s="177"/>
      <c r="AD30" s="177"/>
    </row>
    <row r="31" spans="1:30" s="44" customFormat="1" ht="20.25" customHeight="1" x14ac:dyDescent="0.3">
      <c r="A31" s="123">
        <f t="shared" si="1"/>
        <v>23</v>
      </c>
      <c r="B31" s="44" t="s">
        <v>38</v>
      </c>
      <c r="C31" s="44" t="s">
        <v>739</v>
      </c>
      <c r="D31" s="44" t="s">
        <v>295</v>
      </c>
      <c r="E31" s="101">
        <v>44335</v>
      </c>
      <c r="F31" s="102">
        <v>8000</v>
      </c>
      <c r="G31" s="102">
        <f>F31/4</f>
        <v>2000</v>
      </c>
      <c r="H31" s="101">
        <v>35905</v>
      </c>
      <c r="I31" s="103">
        <f t="shared" ca="1" si="0"/>
        <v>25.378082191780823</v>
      </c>
      <c r="J31" s="104" t="s">
        <v>1059</v>
      </c>
      <c r="K31" s="85" t="s">
        <v>1060</v>
      </c>
      <c r="L31" s="105" t="s">
        <v>1061</v>
      </c>
      <c r="M31" s="85" t="s">
        <v>266</v>
      </c>
      <c r="N31" s="85" t="s">
        <v>267</v>
      </c>
      <c r="O31" s="85" t="s">
        <v>278</v>
      </c>
      <c r="P31" s="85">
        <v>6537637626</v>
      </c>
      <c r="Q31" s="106" t="s">
        <v>40</v>
      </c>
      <c r="R31" s="106" t="s">
        <v>40</v>
      </c>
      <c r="S31" s="117">
        <v>44634</v>
      </c>
      <c r="T31" s="44" t="s">
        <v>1062</v>
      </c>
      <c r="U31" s="109" t="s">
        <v>1063</v>
      </c>
      <c r="V31" s="85">
        <v>4421261984</v>
      </c>
      <c r="W31" s="44" t="s">
        <v>1064</v>
      </c>
      <c r="X31" s="85">
        <v>4421904302</v>
      </c>
      <c r="Y31" s="84">
        <v>44589</v>
      </c>
      <c r="Z31" s="106" t="s">
        <v>914</v>
      </c>
      <c r="AA31" s="85">
        <f t="shared" si="2"/>
        <v>254</v>
      </c>
      <c r="AB31" s="108">
        <f t="shared" si="3"/>
        <v>8.4666666666666668</v>
      </c>
      <c r="AC31" s="177"/>
      <c r="AD31" s="177"/>
    </row>
    <row r="32" spans="1:30" s="44" customFormat="1" ht="20.25" customHeight="1" x14ac:dyDescent="0.3">
      <c r="A32" s="123">
        <f t="shared" si="1"/>
        <v>24</v>
      </c>
      <c r="B32" s="44" t="s">
        <v>172</v>
      </c>
      <c r="C32" s="44" t="s">
        <v>725</v>
      </c>
      <c r="D32" s="100" t="s">
        <v>647</v>
      </c>
      <c r="E32" s="101">
        <v>44273</v>
      </c>
      <c r="F32" s="102">
        <f>+G32*4</f>
        <v>7200</v>
      </c>
      <c r="G32" s="102">
        <v>1800</v>
      </c>
      <c r="H32" s="101">
        <v>34262</v>
      </c>
      <c r="I32" s="103">
        <f t="shared" ca="1" si="0"/>
        <v>29.87945205479452</v>
      </c>
      <c r="J32" s="104" t="s">
        <v>1065</v>
      </c>
      <c r="K32" s="85" t="s">
        <v>1066</v>
      </c>
      <c r="L32" s="105" t="s">
        <v>1067</v>
      </c>
      <c r="M32" s="85" t="s">
        <v>266</v>
      </c>
      <c r="N32" s="85" t="s">
        <v>267</v>
      </c>
      <c r="O32" s="85" t="s">
        <v>304</v>
      </c>
      <c r="P32" s="85">
        <v>6529672243</v>
      </c>
      <c r="Q32" s="106" t="s">
        <v>40</v>
      </c>
      <c r="R32" s="106" t="s">
        <v>40</v>
      </c>
      <c r="S32" s="117">
        <v>44572</v>
      </c>
      <c r="T32" s="44" t="s">
        <v>1068</v>
      </c>
      <c r="U32" s="109" t="s">
        <v>1069</v>
      </c>
      <c r="V32" s="85">
        <v>7771423565</v>
      </c>
      <c r="W32" s="44" t="s">
        <v>1070</v>
      </c>
      <c r="X32" s="85">
        <v>7341556159</v>
      </c>
      <c r="Y32" s="84">
        <v>44589</v>
      </c>
      <c r="Z32" s="106" t="s">
        <v>915</v>
      </c>
      <c r="AA32" s="85">
        <f t="shared" si="2"/>
        <v>316</v>
      </c>
      <c r="AB32" s="108">
        <f t="shared" si="3"/>
        <v>10.533333333333333</v>
      </c>
      <c r="AC32" s="177"/>
      <c r="AD32" s="177"/>
    </row>
    <row r="33" spans="1:30" s="44" customFormat="1" ht="20.25" customHeight="1" x14ac:dyDescent="0.3">
      <c r="A33" s="123">
        <f t="shared" si="1"/>
        <v>25</v>
      </c>
      <c r="B33" s="44" t="s">
        <v>109</v>
      </c>
      <c r="C33" s="44" t="s">
        <v>722</v>
      </c>
      <c r="D33" s="44" t="s">
        <v>446</v>
      </c>
      <c r="E33" s="101">
        <v>44237</v>
      </c>
      <c r="F33" s="102">
        <f>+G33*4</f>
        <v>4000</v>
      </c>
      <c r="G33" s="102">
        <v>1000</v>
      </c>
      <c r="H33" s="101">
        <v>36095</v>
      </c>
      <c r="I33" s="103">
        <f t="shared" ca="1" si="0"/>
        <v>24.857534246575341</v>
      </c>
      <c r="J33" s="104" t="s">
        <v>1071</v>
      </c>
      <c r="K33" s="85" t="s">
        <v>288</v>
      </c>
      <c r="L33" s="105" t="s">
        <v>288</v>
      </c>
      <c r="M33" s="85" t="s">
        <v>266</v>
      </c>
      <c r="N33" s="85" t="s">
        <v>315</v>
      </c>
      <c r="O33" s="85" t="s">
        <v>268</v>
      </c>
      <c r="P33" s="85" t="s">
        <v>40</v>
      </c>
      <c r="Q33" s="106" t="s">
        <v>40</v>
      </c>
      <c r="R33" s="106" t="s">
        <v>40</v>
      </c>
      <c r="S33" s="107" t="s">
        <v>303</v>
      </c>
      <c r="T33" s="44" t="s">
        <v>1072</v>
      </c>
      <c r="U33" s="109" t="s">
        <v>1073</v>
      </c>
      <c r="V33" s="85" t="s">
        <v>1074</v>
      </c>
      <c r="W33" s="44" t="s">
        <v>1075</v>
      </c>
      <c r="X33" s="85">
        <v>4421073230</v>
      </c>
      <c r="Y33" s="84">
        <v>44589</v>
      </c>
      <c r="Z33" s="106" t="s">
        <v>915</v>
      </c>
      <c r="AA33" s="85">
        <f t="shared" si="2"/>
        <v>352</v>
      </c>
      <c r="AB33" s="108">
        <f t="shared" si="3"/>
        <v>11.733333333333333</v>
      </c>
      <c r="AC33" s="177"/>
      <c r="AD33" s="177"/>
    </row>
    <row r="34" spans="1:30" s="44" customFormat="1" ht="20.25" customHeight="1" x14ac:dyDescent="0.3">
      <c r="A34" s="123">
        <f t="shared" si="1"/>
        <v>26</v>
      </c>
      <c r="B34" s="44" t="s">
        <v>109</v>
      </c>
      <c r="C34" s="44" t="s">
        <v>782</v>
      </c>
      <c r="D34" s="44" t="s">
        <v>934</v>
      </c>
      <c r="E34" s="84">
        <v>44501</v>
      </c>
      <c r="F34" s="114">
        <v>10000</v>
      </c>
      <c r="G34" s="114">
        <v>2500</v>
      </c>
      <c r="H34" s="115">
        <v>22723</v>
      </c>
      <c r="I34" s="116">
        <f t="shared" ca="1" si="0"/>
        <v>61.493150684931507</v>
      </c>
      <c r="J34" s="85" t="s">
        <v>1076</v>
      </c>
      <c r="K34" s="85" t="s">
        <v>1077</v>
      </c>
      <c r="L34" s="85">
        <v>63816224610</v>
      </c>
      <c r="M34" s="85" t="s">
        <v>266</v>
      </c>
      <c r="N34" s="85" t="s">
        <v>315</v>
      </c>
      <c r="O34" s="85" t="s">
        <v>278</v>
      </c>
      <c r="P34" s="85" t="s">
        <v>40</v>
      </c>
      <c r="Q34" s="85" t="s">
        <v>40</v>
      </c>
      <c r="R34" s="85" t="s">
        <v>40</v>
      </c>
      <c r="S34" s="117">
        <v>44530</v>
      </c>
      <c r="T34" s="118" t="s">
        <v>1078</v>
      </c>
      <c r="U34" s="109" t="s">
        <v>1079</v>
      </c>
      <c r="V34" s="85">
        <v>4425924424</v>
      </c>
      <c r="W34" s="44" t="s">
        <v>1080</v>
      </c>
      <c r="X34" s="85">
        <v>4422098261</v>
      </c>
      <c r="Y34" s="84">
        <v>44592</v>
      </c>
      <c r="Z34" s="106" t="s">
        <v>1081</v>
      </c>
      <c r="AA34" s="85">
        <f t="shared" si="2"/>
        <v>91</v>
      </c>
      <c r="AB34" s="108">
        <f t="shared" si="3"/>
        <v>3.0333333333333332</v>
      </c>
      <c r="AC34" s="177"/>
      <c r="AD34" s="177"/>
    </row>
    <row r="35" spans="1:30" s="44" customFormat="1" ht="20.25" customHeight="1" x14ac:dyDescent="0.3">
      <c r="A35" s="123">
        <f t="shared" si="1"/>
        <v>27</v>
      </c>
      <c r="B35" s="44" t="s">
        <v>168</v>
      </c>
      <c r="C35" s="44" t="s">
        <v>935</v>
      </c>
      <c r="D35" s="44" t="s">
        <v>816</v>
      </c>
      <c r="E35" s="84">
        <v>44564</v>
      </c>
      <c r="F35" s="114">
        <v>12000</v>
      </c>
      <c r="G35" s="114">
        <v>3000</v>
      </c>
      <c r="H35" s="115">
        <v>33808</v>
      </c>
      <c r="I35" s="116">
        <f t="shared" ca="1" si="0"/>
        <v>31.123287671232877</v>
      </c>
      <c r="J35" s="85" t="s">
        <v>817</v>
      </c>
      <c r="K35" s="85" t="s">
        <v>818</v>
      </c>
      <c r="L35" s="105">
        <v>14129205648</v>
      </c>
      <c r="M35" s="85" t="s">
        <v>266</v>
      </c>
      <c r="N35" s="85" t="s">
        <v>315</v>
      </c>
      <c r="O35" s="85" t="s">
        <v>724</v>
      </c>
      <c r="P35" s="120" t="s">
        <v>40</v>
      </c>
      <c r="Q35" s="85" t="s">
        <v>40</v>
      </c>
      <c r="R35" s="85" t="s">
        <v>40</v>
      </c>
      <c r="S35" s="117">
        <f>E35+29</f>
        <v>44593</v>
      </c>
      <c r="T35" s="118" t="s">
        <v>819</v>
      </c>
      <c r="U35" s="109" t="s">
        <v>936</v>
      </c>
      <c r="V35" s="85">
        <v>8443303291</v>
      </c>
      <c r="W35" s="44" t="s">
        <v>937</v>
      </c>
      <c r="X35" s="85" t="s">
        <v>40</v>
      </c>
      <c r="Y35" s="84">
        <v>44601</v>
      </c>
      <c r="Z35" s="106" t="s">
        <v>1081</v>
      </c>
      <c r="AA35" s="85">
        <f t="shared" si="2"/>
        <v>37</v>
      </c>
      <c r="AB35" s="108">
        <f t="shared" si="3"/>
        <v>1.2333333333333334</v>
      </c>
      <c r="AC35" s="106"/>
      <c r="AD35" s="106"/>
    </row>
    <row r="36" spans="1:30" s="44" customFormat="1" ht="20.25" customHeight="1" x14ac:dyDescent="0.3">
      <c r="A36" s="123">
        <f t="shared" si="1"/>
        <v>28</v>
      </c>
      <c r="B36" s="44" t="s">
        <v>157</v>
      </c>
      <c r="C36" s="44" t="s">
        <v>938</v>
      </c>
      <c r="D36" s="100" t="s">
        <v>939</v>
      </c>
      <c r="E36" s="101">
        <v>43472</v>
      </c>
      <c r="F36" s="102">
        <f>+G36*4</f>
        <v>14608</v>
      </c>
      <c r="G36" s="102">
        <v>3652</v>
      </c>
      <c r="H36" s="101">
        <v>33397</v>
      </c>
      <c r="I36" s="103">
        <f t="shared" ca="1" si="0"/>
        <v>32.249315068493154</v>
      </c>
      <c r="J36" s="104" t="s">
        <v>940</v>
      </c>
      <c r="K36" s="85" t="s">
        <v>941</v>
      </c>
      <c r="L36" s="105" t="s">
        <v>942</v>
      </c>
      <c r="M36" s="85" t="s">
        <v>266</v>
      </c>
      <c r="N36" s="85" t="s">
        <v>267</v>
      </c>
      <c r="O36" s="85" t="s">
        <v>268</v>
      </c>
      <c r="P36" s="85">
        <v>6495171534</v>
      </c>
      <c r="Q36" s="106" t="s">
        <v>40</v>
      </c>
      <c r="R36" s="106" t="s">
        <v>40</v>
      </c>
      <c r="S36" s="117" t="s">
        <v>305</v>
      </c>
      <c r="T36" s="44" t="s">
        <v>943</v>
      </c>
      <c r="U36" s="109" t="s">
        <v>944</v>
      </c>
      <c r="V36" s="85">
        <v>4421572883</v>
      </c>
      <c r="W36" s="44" t="s">
        <v>945</v>
      </c>
      <c r="X36" s="85" t="s">
        <v>40</v>
      </c>
      <c r="Y36" s="84">
        <v>44602</v>
      </c>
      <c r="Z36" s="106" t="s">
        <v>915</v>
      </c>
      <c r="AA36" s="85">
        <f t="shared" si="2"/>
        <v>1130</v>
      </c>
      <c r="AB36" s="108">
        <f t="shared" si="3"/>
        <v>37.666666666666664</v>
      </c>
      <c r="AC36" s="106"/>
      <c r="AD36" s="106"/>
    </row>
    <row r="37" spans="1:30" s="44" customFormat="1" ht="20.25" customHeight="1" x14ac:dyDescent="0.3">
      <c r="A37" s="123">
        <f t="shared" si="1"/>
        <v>29</v>
      </c>
      <c r="B37" s="44" t="s">
        <v>168</v>
      </c>
      <c r="C37" s="44" t="s">
        <v>778</v>
      </c>
      <c r="D37" s="44" t="s">
        <v>540</v>
      </c>
      <c r="E37" s="84">
        <v>44490</v>
      </c>
      <c r="F37" s="114">
        <v>0</v>
      </c>
      <c r="G37" s="114">
        <v>0</v>
      </c>
      <c r="H37" s="115">
        <v>35894</v>
      </c>
      <c r="I37" s="116">
        <f t="shared" ca="1" si="0"/>
        <v>25.408219178082192</v>
      </c>
      <c r="J37" s="85" t="s">
        <v>706</v>
      </c>
      <c r="K37" s="85" t="s">
        <v>40</v>
      </c>
      <c r="L37" s="85" t="s">
        <v>40</v>
      </c>
      <c r="M37" s="85" t="s">
        <v>266</v>
      </c>
      <c r="N37" s="85" t="s">
        <v>267</v>
      </c>
      <c r="O37" s="85" t="s">
        <v>779</v>
      </c>
      <c r="P37" s="85" t="s">
        <v>40</v>
      </c>
      <c r="Q37" s="85" t="s">
        <v>40</v>
      </c>
      <c r="R37" s="85" t="s">
        <v>40</v>
      </c>
      <c r="S37" s="107" t="s">
        <v>303</v>
      </c>
      <c r="T37" s="118" t="s">
        <v>780</v>
      </c>
      <c r="U37" s="109" t="s">
        <v>946</v>
      </c>
      <c r="V37" s="85">
        <v>3112851440</v>
      </c>
      <c r="W37" s="44" t="s">
        <v>947</v>
      </c>
      <c r="X37" s="85">
        <v>4421731663</v>
      </c>
      <c r="Y37" s="84">
        <v>44606</v>
      </c>
      <c r="Z37" s="106" t="s">
        <v>1082</v>
      </c>
      <c r="AA37" s="85">
        <f t="shared" si="2"/>
        <v>116</v>
      </c>
      <c r="AB37" s="108">
        <f t="shared" si="3"/>
        <v>3.8666666666666667</v>
      </c>
      <c r="AC37" s="106"/>
      <c r="AD37" s="106"/>
    </row>
    <row r="38" spans="1:30" s="44" customFormat="1" ht="20.25" customHeight="1" x14ac:dyDescent="0.3">
      <c r="A38" s="123">
        <f t="shared" si="1"/>
        <v>30</v>
      </c>
      <c r="B38" s="44" t="s">
        <v>172</v>
      </c>
      <c r="C38" s="44" t="s">
        <v>766</v>
      </c>
      <c r="D38" s="44" t="s">
        <v>673</v>
      </c>
      <c r="E38" s="84">
        <v>44459</v>
      </c>
      <c r="F38" s="114">
        <v>8000</v>
      </c>
      <c r="G38" s="114">
        <v>2000</v>
      </c>
      <c r="H38" s="115">
        <v>26029</v>
      </c>
      <c r="I38" s="116">
        <f t="shared" ca="1" si="0"/>
        <v>52.435616438356163</v>
      </c>
      <c r="J38" s="85" t="s">
        <v>767</v>
      </c>
      <c r="K38" s="85" t="s">
        <v>768</v>
      </c>
      <c r="L38" s="85">
        <v>14867106099</v>
      </c>
      <c r="M38" s="85" t="s">
        <v>266</v>
      </c>
      <c r="N38" s="85" t="s">
        <v>277</v>
      </c>
      <c r="O38" s="85" t="s">
        <v>268</v>
      </c>
      <c r="P38" s="85" t="s">
        <v>40</v>
      </c>
      <c r="Q38" s="85" t="s">
        <v>40</v>
      </c>
      <c r="R38" s="85" t="s">
        <v>40</v>
      </c>
      <c r="S38" s="117">
        <v>44608</v>
      </c>
      <c r="T38" s="118" t="s">
        <v>769</v>
      </c>
      <c r="U38" s="109" t="s">
        <v>948</v>
      </c>
      <c r="V38" s="85">
        <v>4421787474</v>
      </c>
      <c r="W38" s="85" t="s">
        <v>40</v>
      </c>
      <c r="X38" s="85" t="s">
        <v>40</v>
      </c>
      <c r="Y38" s="84">
        <v>44608</v>
      </c>
      <c r="Z38" s="106" t="s">
        <v>1081</v>
      </c>
      <c r="AA38" s="85">
        <f t="shared" si="2"/>
        <v>149</v>
      </c>
      <c r="AB38" s="108">
        <f t="shared" si="3"/>
        <v>4.9666666666666668</v>
      </c>
      <c r="AC38" s="106"/>
      <c r="AD38" s="106"/>
    </row>
    <row r="39" spans="1:30" s="44" customFormat="1" ht="20.25" customHeight="1" x14ac:dyDescent="0.3">
      <c r="A39" s="123">
        <f t="shared" si="1"/>
        <v>31</v>
      </c>
      <c r="B39" s="44" t="s">
        <v>172</v>
      </c>
      <c r="C39" s="44" t="s">
        <v>949</v>
      </c>
      <c r="D39" s="100" t="s">
        <v>950</v>
      </c>
      <c r="E39" s="101">
        <v>43003</v>
      </c>
      <c r="F39" s="102">
        <f>+G39*4</f>
        <v>17200</v>
      </c>
      <c r="G39" s="102">
        <v>4300</v>
      </c>
      <c r="H39" s="101">
        <v>23990</v>
      </c>
      <c r="I39" s="103">
        <f t="shared" ca="1" si="0"/>
        <v>58.021917808219179</v>
      </c>
      <c r="J39" s="104" t="s">
        <v>951</v>
      </c>
      <c r="K39" s="85" t="s">
        <v>952</v>
      </c>
      <c r="L39" s="105" t="s">
        <v>953</v>
      </c>
      <c r="M39" s="85" t="s">
        <v>266</v>
      </c>
      <c r="N39" s="85" t="s">
        <v>277</v>
      </c>
      <c r="O39" s="85" t="s">
        <v>268</v>
      </c>
      <c r="P39" s="85">
        <v>6512398012</v>
      </c>
      <c r="Q39" s="106" t="s">
        <v>40</v>
      </c>
      <c r="R39" s="106" t="s">
        <v>40</v>
      </c>
      <c r="S39" s="107" t="s">
        <v>954</v>
      </c>
      <c r="T39" s="44" t="s">
        <v>955</v>
      </c>
      <c r="U39" s="109" t="s">
        <v>697</v>
      </c>
      <c r="V39" s="85">
        <v>4424956562</v>
      </c>
      <c r="W39" s="44" t="s">
        <v>956</v>
      </c>
      <c r="X39" s="85">
        <v>4421277135</v>
      </c>
      <c r="Y39" s="84">
        <v>44609</v>
      </c>
      <c r="Z39" s="106" t="s">
        <v>915</v>
      </c>
      <c r="AA39" s="85">
        <f t="shared" si="2"/>
        <v>1606</v>
      </c>
      <c r="AB39" s="108">
        <f t="shared" si="3"/>
        <v>53.533333333333331</v>
      </c>
      <c r="AC39" s="106"/>
      <c r="AD39" s="106"/>
    </row>
    <row r="40" spans="1:30" s="44" customFormat="1" ht="20.25" customHeight="1" x14ac:dyDescent="0.3">
      <c r="A40" s="123">
        <f t="shared" si="1"/>
        <v>32</v>
      </c>
      <c r="B40" s="44" t="s">
        <v>38</v>
      </c>
      <c r="C40" s="44" t="s">
        <v>774</v>
      </c>
      <c r="D40" s="44" t="s">
        <v>391</v>
      </c>
      <c r="E40" s="84">
        <v>44488</v>
      </c>
      <c r="F40" s="114">
        <v>8000</v>
      </c>
      <c r="G40" s="114">
        <v>2000</v>
      </c>
      <c r="H40" s="115">
        <v>35231</v>
      </c>
      <c r="I40" s="116">
        <f t="shared" ca="1" si="0"/>
        <v>27.224657534246575</v>
      </c>
      <c r="J40" s="85" t="s">
        <v>775</v>
      </c>
      <c r="K40" s="85" t="s">
        <v>776</v>
      </c>
      <c r="L40" s="85">
        <v>32139660107</v>
      </c>
      <c r="M40" s="85" t="s">
        <v>266</v>
      </c>
      <c r="N40" s="85" t="s">
        <v>277</v>
      </c>
      <c r="O40" s="85" t="s">
        <v>444</v>
      </c>
      <c r="P40" s="85" t="s">
        <v>40</v>
      </c>
      <c r="Q40" s="85" t="s">
        <v>40</v>
      </c>
      <c r="R40" s="85" t="s">
        <v>40</v>
      </c>
      <c r="S40" s="117">
        <v>44637</v>
      </c>
      <c r="T40" s="118" t="s">
        <v>777</v>
      </c>
      <c r="U40" s="109" t="s">
        <v>957</v>
      </c>
      <c r="V40" s="85">
        <v>4424242634</v>
      </c>
      <c r="W40" s="44" t="s">
        <v>958</v>
      </c>
      <c r="Y40" s="84">
        <v>44613</v>
      </c>
      <c r="Z40" s="106" t="s">
        <v>915</v>
      </c>
      <c r="AA40" s="85">
        <f t="shared" si="2"/>
        <v>125</v>
      </c>
      <c r="AB40" s="108">
        <f t="shared" si="3"/>
        <v>4.166666666666667</v>
      </c>
      <c r="AC40" s="106"/>
      <c r="AD40" s="106"/>
    </row>
    <row r="41" spans="1:30" s="44" customFormat="1" ht="20.25" customHeight="1" x14ac:dyDescent="0.3">
      <c r="A41" s="123">
        <f t="shared" si="1"/>
        <v>33</v>
      </c>
      <c r="B41" s="44" t="s">
        <v>109</v>
      </c>
      <c r="C41" s="44" t="s">
        <v>889</v>
      </c>
      <c r="D41" s="44" t="s">
        <v>890</v>
      </c>
      <c r="E41" s="84">
        <v>44608</v>
      </c>
      <c r="F41" s="114">
        <v>10000</v>
      </c>
      <c r="G41" s="114">
        <v>2500</v>
      </c>
      <c r="H41" s="115">
        <v>26719</v>
      </c>
      <c r="I41" s="116">
        <f t="shared" ref="I41:I64" ca="1" si="4">(H41-TODAY())/-365</f>
        <v>50.545205479452058</v>
      </c>
      <c r="J41" s="85" t="s">
        <v>891</v>
      </c>
      <c r="K41" s="85" t="s">
        <v>892</v>
      </c>
      <c r="L41" s="105" t="s">
        <v>893</v>
      </c>
      <c r="M41" s="85" t="s">
        <v>266</v>
      </c>
      <c r="N41" s="85" t="s">
        <v>432</v>
      </c>
      <c r="O41" s="85" t="s">
        <v>278</v>
      </c>
      <c r="P41" s="85" t="s">
        <v>40</v>
      </c>
      <c r="Q41" s="85" t="s">
        <v>40</v>
      </c>
      <c r="R41" s="85" t="s">
        <v>40</v>
      </c>
      <c r="S41" s="117">
        <v>44637</v>
      </c>
      <c r="T41" s="118" t="s">
        <v>895</v>
      </c>
      <c r="U41" s="118" t="s">
        <v>40</v>
      </c>
      <c r="V41" s="85" t="s">
        <v>40</v>
      </c>
      <c r="W41" s="85" t="s">
        <v>40</v>
      </c>
      <c r="X41" s="85" t="s">
        <v>40</v>
      </c>
      <c r="Y41" s="84">
        <v>44613</v>
      </c>
      <c r="Z41" s="106" t="s">
        <v>915</v>
      </c>
      <c r="AA41" s="85">
        <f t="shared" si="2"/>
        <v>5</v>
      </c>
      <c r="AB41" s="108">
        <f t="shared" si="3"/>
        <v>0.16666666666666666</v>
      </c>
      <c r="AC41" s="106"/>
      <c r="AD41" s="106"/>
    </row>
    <row r="42" spans="1:30" s="44" customFormat="1" ht="20.25" customHeight="1" x14ac:dyDescent="0.3">
      <c r="A42" s="123">
        <f t="shared" ref="A42:A76" si="5">+A41+1</f>
        <v>34</v>
      </c>
      <c r="B42" s="44" t="s">
        <v>168</v>
      </c>
      <c r="C42" s="44" t="s">
        <v>897</v>
      </c>
      <c r="D42" s="44" t="s">
        <v>540</v>
      </c>
      <c r="E42" s="84">
        <v>44610</v>
      </c>
      <c r="F42" s="114">
        <v>0</v>
      </c>
      <c r="G42" s="114">
        <v>0</v>
      </c>
      <c r="H42" s="115">
        <v>36228</v>
      </c>
      <c r="I42" s="116">
        <f t="shared" ca="1" si="4"/>
        <v>24.493150684931507</v>
      </c>
      <c r="J42" s="85" t="s">
        <v>898</v>
      </c>
      <c r="K42" s="85" t="s">
        <v>40</v>
      </c>
      <c r="L42" s="105" t="s">
        <v>40</v>
      </c>
      <c r="M42" s="85" t="s">
        <v>266</v>
      </c>
      <c r="N42" s="85" t="s">
        <v>267</v>
      </c>
      <c r="O42" s="85" t="s">
        <v>268</v>
      </c>
      <c r="P42" s="85" t="s">
        <v>40</v>
      </c>
      <c r="Q42" s="85" t="s">
        <v>40</v>
      </c>
      <c r="R42" s="85" t="s">
        <v>40</v>
      </c>
      <c r="S42" s="117" t="s">
        <v>303</v>
      </c>
      <c r="T42" s="118" t="s">
        <v>899</v>
      </c>
      <c r="U42" s="109" t="s">
        <v>959</v>
      </c>
      <c r="V42" s="85">
        <v>5961113675</v>
      </c>
      <c r="W42" s="44" t="s">
        <v>960</v>
      </c>
      <c r="Y42" s="84">
        <v>44616</v>
      </c>
      <c r="Z42" s="106" t="s">
        <v>915</v>
      </c>
      <c r="AA42" s="85">
        <f t="shared" si="2"/>
        <v>6</v>
      </c>
      <c r="AB42" s="108">
        <f t="shared" si="3"/>
        <v>0.2</v>
      </c>
      <c r="AC42" s="106"/>
      <c r="AD42" s="106"/>
    </row>
    <row r="43" spans="1:30" s="44" customFormat="1" ht="20.25" customHeight="1" x14ac:dyDescent="0.3">
      <c r="A43" s="123">
        <f t="shared" si="5"/>
        <v>35</v>
      </c>
      <c r="B43" s="44" t="s">
        <v>168</v>
      </c>
      <c r="C43" s="44" t="s">
        <v>900</v>
      </c>
      <c r="D43" s="44" t="s">
        <v>540</v>
      </c>
      <c r="E43" s="84">
        <v>44621</v>
      </c>
      <c r="F43" s="114">
        <v>0</v>
      </c>
      <c r="G43" s="114">
        <v>0</v>
      </c>
      <c r="H43" s="115">
        <v>36622</v>
      </c>
      <c r="I43" s="116">
        <f t="shared" ca="1" si="4"/>
        <v>23.413698630136988</v>
      </c>
      <c r="J43" s="85" t="s">
        <v>901</v>
      </c>
      <c r="K43" s="85" t="s">
        <v>40</v>
      </c>
      <c r="L43" s="105" t="s">
        <v>40</v>
      </c>
      <c r="M43" s="85" t="s">
        <v>266</v>
      </c>
      <c r="N43" s="85" t="s">
        <v>315</v>
      </c>
      <c r="O43" s="85" t="s">
        <v>304</v>
      </c>
      <c r="P43" s="85" t="s">
        <v>40</v>
      </c>
      <c r="Q43" s="85" t="s">
        <v>40</v>
      </c>
      <c r="R43" s="85" t="s">
        <v>40</v>
      </c>
      <c r="S43" s="85" t="s">
        <v>303</v>
      </c>
      <c r="T43" s="118" t="s">
        <v>902</v>
      </c>
      <c r="U43" s="118" t="s">
        <v>40</v>
      </c>
      <c r="V43" s="85" t="s">
        <v>40</v>
      </c>
      <c r="W43" s="85" t="s">
        <v>40</v>
      </c>
      <c r="X43" s="85" t="s">
        <v>40</v>
      </c>
      <c r="Y43" s="84">
        <v>44621</v>
      </c>
      <c r="Z43" s="106" t="s">
        <v>916</v>
      </c>
      <c r="AA43" s="85">
        <f t="shared" ref="AA43:AA64" si="6">+Y43-E43</f>
        <v>0</v>
      </c>
      <c r="AB43" s="108">
        <f t="shared" ref="AB43:AB74" si="7">+AA43/30</f>
        <v>0</v>
      </c>
      <c r="AC43" s="106"/>
      <c r="AD43" s="106"/>
    </row>
    <row r="44" spans="1:30" s="44" customFormat="1" ht="20.25" customHeight="1" x14ac:dyDescent="0.3">
      <c r="A44" s="123">
        <f t="shared" si="5"/>
        <v>36</v>
      </c>
      <c r="B44" s="44" t="s">
        <v>452</v>
      </c>
      <c r="C44" s="44" t="s">
        <v>733</v>
      </c>
      <c r="D44" s="100" t="s">
        <v>381</v>
      </c>
      <c r="E44" s="101">
        <v>44285</v>
      </c>
      <c r="F44" s="102">
        <f>+G44*4</f>
        <v>6400</v>
      </c>
      <c r="G44" s="102">
        <v>1600</v>
      </c>
      <c r="H44" s="101">
        <v>32270</v>
      </c>
      <c r="I44" s="103">
        <f t="shared" ca="1" si="4"/>
        <v>35.336986301369862</v>
      </c>
      <c r="J44" s="104" t="s">
        <v>734</v>
      </c>
      <c r="K44" s="85" t="s">
        <v>735</v>
      </c>
      <c r="L44" s="105" t="s">
        <v>736</v>
      </c>
      <c r="M44" s="85" t="s">
        <v>266</v>
      </c>
      <c r="N44" s="85" t="s">
        <v>277</v>
      </c>
      <c r="O44" s="85" t="s">
        <v>737</v>
      </c>
      <c r="P44" s="85">
        <v>6537637691</v>
      </c>
      <c r="Q44" s="106" t="s">
        <v>40</v>
      </c>
      <c r="R44" s="106" t="s">
        <v>40</v>
      </c>
      <c r="S44" s="117">
        <v>44584</v>
      </c>
      <c r="T44" s="44" t="s">
        <v>738</v>
      </c>
      <c r="U44" s="109" t="s">
        <v>961</v>
      </c>
      <c r="V44" s="85">
        <v>4428119934</v>
      </c>
      <c r="W44" s="44" t="s">
        <v>962</v>
      </c>
      <c r="X44" s="85">
        <v>428119934</v>
      </c>
      <c r="Y44" s="84">
        <v>44621</v>
      </c>
      <c r="Z44" s="106" t="s">
        <v>915</v>
      </c>
      <c r="AA44" s="85">
        <f t="shared" si="6"/>
        <v>336</v>
      </c>
      <c r="AB44" s="108">
        <f t="shared" si="7"/>
        <v>11.2</v>
      </c>
      <c r="AC44" s="106"/>
      <c r="AD44" s="106"/>
    </row>
    <row r="45" spans="1:30" s="44" customFormat="1" ht="20.25" customHeight="1" x14ac:dyDescent="0.3">
      <c r="A45" s="123">
        <f t="shared" si="5"/>
        <v>37</v>
      </c>
      <c r="B45" s="44" t="s">
        <v>38</v>
      </c>
      <c r="C45" s="44" t="s">
        <v>746</v>
      </c>
      <c r="D45" s="100" t="s">
        <v>1083</v>
      </c>
      <c r="E45" s="101">
        <v>44606</v>
      </c>
      <c r="F45" s="102">
        <v>4000</v>
      </c>
      <c r="G45" s="102">
        <v>1000</v>
      </c>
      <c r="H45" s="101">
        <v>35907</v>
      </c>
      <c r="I45" s="103">
        <f t="shared" ca="1" si="4"/>
        <v>25.372602739726027</v>
      </c>
      <c r="J45" s="104" t="s">
        <v>747</v>
      </c>
      <c r="K45" s="85" t="s">
        <v>288</v>
      </c>
      <c r="L45" s="105" t="s">
        <v>288</v>
      </c>
      <c r="M45" s="85" t="s">
        <v>266</v>
      </c>
      <c r="N45" s="85" t="s">
        <v>267</v>
      </c>
      <c r="O45" s="85" t="s">
        <v>444</v>
      </c>
      <c r="P45" s="85" t="s">
        <v>40</v>
      </c>
      <c r="Q45" s="106" t="s">
        <v>40</v>
      </c>
      <c r="R45" s="106" t="s">
        <v>40</v>
      </c>
      <c r="S45" s="107" t="s">
        <v>303</v>
      </c>
      <c r="T45" s="44" t="s">
        <v>748</v>
      </c>
      <c r="U45" s="109" t="s">
        <v>40</v>
      </c>
      <c r="V45" s="85">
        <v>4423940662</v>
      </c>
      <c r="W45" s="85" t="s">
        <v>40</v>
      </c>
      <c r="X45" s="85" t="s">
        <v>40</v>
      </c>
      <c r="Y45" s="84">
        <v>44624</v>
      </c>
      <c r="Z45" s="106" t="s">
        <v>915</v>
      </c>
      <c r="AA45" s="85">
        <f t="shared" si="6"/>
        <v>18</v>
      </c>
      <c r="AB45" s="108">
        <f t="shared" si="7"/>
        <v>0.6</v>
      </c>
      <c r="AC45" s="106"/>
      <c r="AD45" s="106"/>
    </row>
    <row r="46" spans="1:30" s="44" customFormat="1" ht="20.25" customHeight="1" x14ac:dyDescent="0.3">
      <c r="A46" s="123">
        <f t="shared" si="5"/>
        <v>38</v>
      </c>
      <c r="B46" s="44" t="s">
        <v>109</v>
      </c>
      <c r="C46" s="44" t="s">
        <v>862</v>
      </c>
      <c r="D46" s="44" t="s">
        <v>863</v>
      </c>
      <c r="E46" s="84">
        <v>44600</v>
      </c>
      <c r="F46" s="114">
        <v>6000</v>
      </c>
      <c r="G46" s="114">
        <v>1500</v>
      </c>
      <c r="H46" s="115">
        <v>35991</v>
      </c>
      <c r="I46" s="116">
        <f t="shared" ca="1" si="4"/>
        <v>25.142465753424659</v>
      </c>
      <c r="J46" s="85" t="s">
        <v>864</v>
      </c>
      <c r="K46" s="85" t="s">
        <v>865</v>
      </c>
      <c r="L46" s="105" t="s">
        <v>963</v>
      </c>
      <c r="M46" s="85" t="s">
        <v>469</v>
      </c>
      <c r="N46" s="85" t="s">
        <v>495</v>
      </c>
      <c r="O46" s="85" t="s">
        <v>336</v>
      </c>
      <c r="P46" s="85" t="s">
        <v>40</v>
      </c>
      <c r="Q46" s="85" t="s">
        <v>40</v>
      </c>
      <c r="R46" s="85" t="s">
        <v>40</v>
      </c>
      <c r="S46" s="117">
        <v>44629</v>
      </c>
      <c r="T46" s="118" t="s">
        <v>866</v>
      </c>
      <c r="U46" s="109" t="s">
        <v>964</v>
      </c>
      <c r="V46" s="85">
        <v>4777687628</v>
      </c>
      <c r="W46" s="44" t="s">
        <v>965</v>
      </c>
      <c r="X46" s="85">
        <v>4776753106</v>
      </c>
      <c r="Y46" s="84">
        <v>44629</v>
      </c>
      <c r="Z46" s="106" t="s">
        <v>1081</v>
      </c>
      <c r="AA46" s="85">
        <f t="shared" si="6"/>
        <v>29</v>
      </c>
      <c r="AB46" s="108">
        <f t="shared" si="7"/>
        <v>0.96666666666666667</v>
      </c>
      <c r="AC46" s="106"/>
      <c r="AD46" s="106"/>
    </row>
    <row r="47" spans="1:30" s="44" customFormat="1" ht="20.25" customHeight="1" x14ac:dyDescent="0.3">
      <c r="A47" s="123">
        <f t="shared" si="5"/>
        <v>39</v>
      </c>
      <c r="B47" s="44" t="s">
        <v>109</v>
      </c>
      <c r="C47" s="44" t="s">
        <v>788</v>
      </c>
      <c r="D47" s="44" t="s">
        <v>789</v>
      </c>
      <c r="E47" s="84">
        <v>44529</v>
      </c>
      <c r="F47" s="114">
        <v>8000</v>
      </c>
      <c r="G47" s="114">
        <v>2000</v>
      </c>
      <c r="H47" s="115">
        <v>36505</v>
      </c>
      <c r="I47" s="116">
        <f t="shared" ca="1" si="4"/>
        <v>23.734246575342464</v>
      </c>
      <c r="J47" s="85" t="s">
        <v>790</v>
      </c>
      <c r="K47" s="85" t="s">
        <v>791</v>
      </c>
      <c r="L47" s="105" t="s">
        <v>792</v>
      </c>
      <c r="M47" s="85" t="s">
        <v>266</v>
      </c>
      <c r="N47" s="18" t="s">
        <v>315</v>
      </c>
      <c r="O47" s="85" t="s">
        <v>278</v>
      </c>
      <c r="P47" s="85" t="s">
        <v>40</v>
      </c>
      <c r="Q47" s="85" t="s">
        <v>40</v>
      </c>
      <c r="R47" s="85" t="s">
        <v>40</v>
      </c>
      <c r="S47" s="117">
        <v>44588</v>
      </c>
      <c r="T47" s="85" t="s">
        <v>793</v>
      </c>
      <c r="U47" s="44" t="s">
        <v>40</v>
      </c>
      <c r="V47" s="85" t="s">
        <v>966</v>
      </c>
      <c r="W47" s="85" t="s">
        <v>40</v>
      </c>
      <c r="X47" s="85" t="s">
        <v>40</v>
      </c>
      <c r="Y47" s="84">
        <v>44623</v>
      </c>
      <c r="Z47" s="106" t="s">
        <v>1081</v>
      </c>
      <c r="AA47" s="85">
        <f t="shared" si="6"/>
        <v>94</v>
      </c>
      <c r="AB47" s="108">
        <f t="shared" si="7"/>
        <v>3.1333333333333333</v>
      </c>
      <c r="AC47" s="106"/>
      <c r="AD47" s="106"/>
    </row>
    <row r="48" spans="1:30" s="44" customFormat="1" ht="20.25" customHeight="1" x14ac:dyDescent="0.3">
      <c r="A48" s="123">
        <f t="shared" si="5"/>
        <v>40</v>
      </c>
      <c r="B48" s="44" t="s">
        <v>452</v>
      </c>
      <c r="C48" s="44" t="s">
        <v>783</v>
      </c>
      <c r="D48" s="44" t="s">
        <v>750</v>
      </c>
      <c r="E48" s="84">
        <v>44517</v>
      </c>
      <c r="F48" s="114">
        <v>6400</v>
      </c>
      <c r="G48" s="114">
        <v>1600</v>
      </c>
      <c r="H48" s="115">
        <v>34971</v>
      </c>
      <c r="I48" s="116">
        <f t="shared" ca="1" si="4"/>
        <v>27.936986301369863</v>
      </c>
      <c r="J48" s="85" t="s">
        <v>784</v>
      </c>
      <c r="K48" s="85" t="s">
        <v>785</v>
      </c>
      <c r="L48" s="85">
        <v>14129534302</v>
      </c>
      <c r="M48" s="85" t="s">
        <v>266</v>
      </c>
      <c r="N48" s="18" t="s">
        <v>283</v>
      </c>
      <c r="O48" s="85" t="s">
        <v>268</v>
      </c>
      <c r="P48" s="85" t="s">
        <v>40</v>
      </c>
      <c r="Q48" s="85" t="s">
        <v>40</v>
      </c>
      <c r="R48" s="85" t="s">
        <v>40</v>
      </c>
      <c r="S48" s="117">
        <v>44546</v>
      </c>
      <c r="T48" s="118" t="s">
        <v>786</v>
      </c>
      <c r="U48" s="109" t="s">
        <v>1641</v>
      </c>
      <c r="V48" s="85">
        <v>3339985476</v>
      </c>
      <c r="W48" s="44" t="s">
        <v>967</v>
      </c>
      <c r="X48" s="85">
        <v>5628503959</v>
      </c>
      <c r="Y48" s="84">
        <v>44636</v>
      </c>
      <c r="Z48" s="106" t="s">
        <v>1081</v>
      </c>
      <c r="AA48" s="85">
        <f t="shared" si="6"/>
        <v>119</v>
      </c>
      <c r="AB48" s="108">
        <f t="shared" si="7"/>
        <v>3.9666666666666668</v>
      </c>
      <c r="AC48" s="106"/>
      <c r="AD48" s="106"/>
    </row>
    <row r="49" spans="1:30" s="44" customFormat="1" ht="20.25" customHeight="1" x14ac:dyDescent="0.3">
      <c r="A49" s="123">
        <f t="shared" si="5"/>
        <v>41</v>
      </c>
      <c r="B49" s="44" t="s">
        <v>452</v>
      </c>
      <c r="C49" s="44" t="s">
        <v>751</v>
      </c>
      <c r="D49" s="100" t="s">
        <v>750</v>
      </c>
      <c r="E49" s="101">
        <v>44389</v>
      </c>
      <c r="F49" s="102">
        <v>6400</v>
      </c>
      <c r="G49" s="102">
        <v>1600</v>
      </c>
      <c r="H49" s="101">
        <v>21872</v>
      </c>
      <c r="I49" s="103">
        <f t="shared" ca="1" si="4"/>
        <v>63.824657534246576</v>
      </c>
      <c r="J49" s="104" t="s">
        <v>752</v>
      </c>
      <c r="K49" s="85" t="s">
        <v>753</v>
      </c>
      <c r="L49" s="105" t="s">
        <v>754</v>
      </c>
      <c r="M49" s="85" t="s">
        <v>266</v>
      </c>
      <c r="N49" s="85" t="s">
        <v>277</v>
      </c>
      <c r="O49" s="85" t="s">
        <v>304</v>
      </c>
      <c r="P49" s="85">
        <v>6537637709</v>
      </c>
      <c r="Q49" s="106" t="s">
        <v>40</v>
      </c>
      <c r="R49" s="106" t="s">
        <v>40</v>
      </c>
      <c r="S49" s="117">
        <v>44688</v>
      </c>
      <c r="T49" s="44" t="s">
        <v>755</v>
      </c>
      <c r="U49" s="109" t="s">
        <v>453</v>
      </c>
      <c r="V49" s="85">
        <v>7626250520</v>
      </c>
      <c r="W49" s="44" t="s">
        <v>968</v>
      </c>
      <c r="X49" s="85">
        <v>7621287641</v>
      </c>
      <c r="Y49" s="84">
        <v>44634</v>
      </c>
      <c r="Z49" s="106" t="s">
        <v>916</v>
      </c>
      <c r="AA49" s="85">
        <f t="shared" si="6"/>
        <v>245</v>
      </c>
      <c r="AB49" s="108">
        <f t="shared" si="7"/>
        <v>8.1666666666666661</v>
      </c>
      <c r="AC49" s="106"/>
      <c r="AD49" s="106"/>
    </row>
    <row r="50" spans="1:30" s="44" customFormat="1" ht="20.25" customHeight="1" x14ac:dyDescent="0.3">
      <c r="A50" s="123">
        <f t="shared" si="5"/>
        <v>42</v>
      </c>
      <c r="B50" s="44" t="s">
        <v>157</v>
      </c>
      <c r="C50" s="44" t="s">
        <v>727</v>
      </c>
      <c r="D50" s="100" t="s">
        <v>514</v>
      </c>
      <c r="E50" s="101">
        <v>44278</v>
      </c>
      <c r="F50" s="102">
        <f>+G50*4</f>
        <v>8000</v>
      </c>
      <c r="G50" s="102">
        <v>2000</v>
      </c>
      <c r="H50" s="101">
        <v>35318</v>
      </c>
      <c r="I50" s="103">
        <f t="shared" ca="1" si="4"/>
        <v>26.986301369863014</v>
      </c>
      <c r="J50" s="104" t="s">
        <v>728</v>
      </c>
      <c r="K50" s="85" t="s">
        <v>729</v>
      </c>
      <c r="L50" s="105" t="s">
        <v>730</v>
      </c>
      <c r="M50" s="85" t="s">
        <v>266</v>
      </c>
      <c r="N50" s="85" t="s">
        <v>267</v>
      </c>
      <c r="O50" s="85" t="s">
        <v>731</v>
      </c>
      <c r="P50" s="85">
        <v>6530413074</v>
      </c>
      <c r="Q50" s="106" t="s">
        <v>40</v>
      </c>
      <c r="R50" s="106" t="s">
        <v>40</v>
      </c>
      <c r="S50" s="117">
        <v>44669</v>
      </c>
      <c r="T50" s="44" t="s">
        <v>732</v>
      </c>
      <c r="U50" s="109" t="s">
        <v>969</v>
      </c>
      <c r="V50" s="85">
        <v>6871233565</v>
      </c>
      <c r="W50" s="44" t="s">
        <v>970</v>
      </c>
      <c r="X50" s="85">
        <v>6681713993</v>
      </c>
      <c r="Y50" s="84">
        <v>44638</v>
      </c>
      <c r="Z50" s="106" t="s">
        <v>915</v>
      </c>
      <c r="AA50" s="85">
        <f t="shared" si="6"/>
        <v>360</v>
      </c>
      <c r="AB50" s="108">
        <f t="shared" si="7"/>
        <v>12</v>
      </c>
      <c r="AC50" s="106"/>
      <c r="AD50" s="106"/>
    </row>
    <row r="51" spans="1:30" s="44" customFormat="1" ht="20.25" customHeight="1" x14ac:dyDescent="0.3">
      <c r="A51" s="123">
        <f t="shared" si="5"/>
        <v>43</v>
      </c>
      <c r="B51" s="44" t="s">
        <v>168</v>
      </c>
      <c r="C51" s="44" t="s">
        <v>880</v>
      </c>
      <c r="D51" s="44" t="s">
        <v>426</v>
      </c>
      <c r="E51" s="84">
        <v>44603</v>
      </c>
      <c r="F51" s="114">
        <v>6400</v>
      </c>
      <c r="G51" s="114">
        <v>1600</v>
      </c>
      <c r="H51" s="115">
        <v>26025</v>
      </c>
      <c r="I51" s="116">
        <f t="shared" ca="1" si="4"/>
        <v>52.446575342465756</v>
      </c>
      <c r="J51" s="85" t="s">
        <v>881</v>
      </c>
      <c r="K51" s="85" t="s">
        <v>882</v>
      </c>
      <c r="L51" s="105" t="s">
        <v>883</v>
      </c>
      <c r="M51" s="85" t="s">
        <v>266</v>
      </c>
      <c r="N51" s="85" t="s">
        <v>283</v>
      </c>
      <c r="O51" s="85" t="s">
        <v>437</v>
      </c>
      <c r="P51" s="85" t="s">
        <v>40</v>
      </c>
      <c r="Q51" s="85" t="s">
        <v>40</v>
      </c>
      <c r="R51" s="85" t="s">
        <v>40</v>
      </c>
      <c r="S51" s="117">
        <v>44632</v>
      </c>
      <c r="T51" s="118" t="s">
        <v>879</v>
      </c>
      <c r="U51" s="44" t="s">
        <v>40</v>
      </c>
      <c r="V51" s="85">
        <v>4424740109</v>
      </c>
      <c r="W51" s="44" t="s">
        <v>971</v>
      </c>
      <c r="X51" s="85">
        <v>4425652978</v>
      </c>
      <c r="Y51" s="84">
        <v>44634</v>
      </c>
      <c r="Z51" s="106" t="s">
        <v>1081</v>
      </c>
      <c r="AA51" s="85">
        <f t="shared" si="6"/>
        <v>31</v>
      </c>
      <c r="AB51" s="108">
        <f t="shared" si="7"/>
        <v>1.0333333333333334</v>
      </c>
      <c r="AC51" s="106"/>
      <c r="AD51" s="106"/>
    </row>
    <row r="52" spans="1:30" s="44" customFormat="1" ht="20.25" customHeight="1" x14ac:dyDescent="0.3">
      <c r="A52" s="123">
        <f t="shared" si="5"/>
        <v>44</v>
      </c>
      <c r="B52" s="44" t="s">
        <v>172</v>
      </c>
      <c r="C52" s="44" t="s">
        <v>717</v>
      </c>
      <c r="D52" s="126" t="s">
        <v>614</v>
      </c>
      <c r="E52" s="101">
        <v>44571</v>
      </c>
      <c r="F52" s="130">
        <v>8000</v>
      </c>
      <c r="G52" s="130">
        <v>2000</v>
      </c>
      <c r="H52" s="115" t="s">
        <v>718</v>
      </c>
      <c r="I52" s="103">
        <f t="shared" ca="1" si="4"/>
        <v>30.257534246575343</v>
      </c>
      <c r="J52" s="104" t="s">
        <v>719</v>
      </c>
      <c r="K52" s="85" t="s">
        <v>720</v>
      </c>
      <c r="L52" s="105" t="s">
        <v>721</v>
      </c>
      <c r="M52" s="105" t="s">
        <v>266</v>
      </c>
      <c r="N52" s="105" t="s">
        <v>277</v>
      </c>
      <c r="O52" s="105" t="s">
        <v>268</v>
      </c>
      <c r="P52" s="85" t="s">
        <v>40</v>
      </c>
      <c r="Q52" s="85" t="s">
        <v>40</v>
      </c>
      <c r="R52" s="85" t="s">
        <v>40</v>
      </c>
      <c r="S52" s="117">
        <v>44600</v>
      </c>
      <c r="T52" s="118" t="s">
        <v>828</v>
      </c>
      <c r="U52" s="44" t="s">
        <v>40</v>
      </c>
      <c r="V52" s="85">
        <v>4422305062</v>
      </c>
      <c r="W52" s="44" t="s">
        <v>972</v>
      </c>
      <c r="X52" s="85">
        <v>4425063157</v>
      </c>
      <c r="Y52" s="84">
        <v>44634</v>
      </c>
      <c r="Z52" s="106" t="s">
        <v>915</v>
      </c>
      <c r="AA52" s="85">
        <f t="shared" si="6"/>
        <v>63</v>
      </c>
      <c r="AB52" s="108">
        <f t="shared" si="7"/>
        <v>2.1</v>
      </c>
      <c r="AC52" s="106"/>
      <c r="AD52" s="106"/>
    </row>
    <row r="53" spans="1:30" s="44" customFormat="1" ht="20.25" customHeight="1" x14ac:dyDescent="0.3">
      <c r="A53" s="123">
        <f t="shared" si="5"/>
        <v>45</v>
      </c>
      <c r="B53" s="118" t="s">
        <v>172</v>
      </c>
      <c r="C53" s="126" t="s">
        <v>712</v>
      </c>
      <c r="D53" s="126" t="s">
        <v>614</v>
      </c>
      <c r="E53" s="101">
        <v>44571</v>
      </c>
      <c r="F53" s="130">
        <v>8000</v>
      </c>
      <c r="G53" s="130">
        <v>2000</v>
      </c>
      <c r="H53" s="115">
        <v>27437</v>
      </c>
      <c r="I53" s="103">
        <f t="shared" ca="1" si="4"/>
        <v>48.578082191780823</v>
      </c>
      <c r="J53" s="104" t="s">
        <v>713</v>
      </c>
      <c r="K53" s="85" t="s">
        <v>714</v>
      </c>
      <c r="L53" s="105" t="s">
        <v>715</v>
      </c>
      <c r="M53" s="105" t="s">
        <v>266</v>
      </c>
      <c r="N53" s="105" t="s">
        <v>267</v>
      </c>
      <c r="O53" s="105" t="s">
        <v>278</v>
      </c>
      <c r="P53" s="85" t="s">
        <v>40</v>
      </c>
      <c r="Q53" s="85" t="s">
        <v>40</v>
      </c>
      <c r="R53" s="85" t="s">
        <v>40</v>
      </c>
      <c r="S53" s="117">
        <v>44600</v>
      </c>
      <c r="T53" s="118" t="s">
        <v>716</v>
      </c>
      <c r="U53" s="44" t="s">
        <v>40</v>
      </c>
      <c r="V53" s="85">
        <v>4421566161</v>
      </c>
      <c r="W53" s="44" t="s">
        <v>973</v>
      </c>
      <c r="X53" s="85">
        <v>4423208062</v>
      </c>
      <c r="Y53" s="84">
        <v>44629</v>
      </c>
      <c r="Z53" s="106" t="s">
        <v>914</v>
      </c>
      <c r="AA53" s="85">
        <f t="shared" si="6"/>
        <v>58</v>
      </c>
      <c r="AB53" s="108">
        <f t="shared" si="7"/>
        <v>1.9333333333333333</v>
      </c>
      <c r="AC53" s="106"/>
      <c r="AD53" s="106"/>
    </row>
    <row r="54" spans="1:30" s="44" customFormat="1" ht="20.25" customHeight="1" x14ac:dyDescent="0.3">
      <c r="A54" s="123">
        <f t="shared" si="5"/>
        <v>46</v>
      </c>
      <c r="B54" s="44" t="s">
        <v>172</v>
      </c>
      <c r="C54" s="44" t="s">
        <v>856</v>
      </c>
      <c r="D54" s="44" t="s">
        <v>671</v>
      </c>
      <c r="E54" s="84">
        <v>44595</v>
      </c>
      <c r="F54" s="114">
        <v>6000</v>
      </c>
      <c r="G54" s="114">
        <v>1500</v>
      </c>
      <c r="H54" s="115">
        <v>36734</v>
      </c>
      <c r="I54" s="116">
        <f t="shared" ca="1" si="4"/>
        <v>23.106849315068494</v>
      </c>
      <c r="J54" s="85" t="s">
        <v>857</v>
      </c>
      <c r="K54" s="85" t="s">
        <v>858</v>
      </c>
      <c r="L54" s="105" t="s">
        <v>859</v>
      </c>
      <c r="M54" s="85" t="s">
        <v>266</v>
      </c>
      <c r="N54" s="85" t="s">
        <v>315</v>
      </c>
      <c r="O54" s="85" t="s">
        <v>268</v>
      </c>
      <c r="P54" s="85" t="s">
        <v>40</v>
      </c>
      <c r="Q54" s="85" t="s">
        <v>40</v>
      </c>
      <c r="R54" s="85" t="s">
        <v>40</v>
      </c>
      <c r="S54" s="117">
        <v>44624</v>
      </c>
      <c r="T54" s="118" t="s">
        <v>860</v>
      </c>
      <c r="U54" s="109" t="s">
        <v>974</v>
      </c>
      <c r="V54" s="85">
        <v>4428320407</v>
      </c>
      <c r="W54" s="44" t="s">
        <v>975</v>
      </c>
      <c r="X54" s="85">
        <v>4421104499</v>
      </c>
      <c r="Y54" s="84">
        <v>44634</v>
      </c>
      <c r="Z54" s="106" t="s">
        <v>916</v>
      </c>
      <c r="AA54" s="85">
        <f t="shared" si="6"/>
        <v>39</v>
      </c>
      <c r="AB54" s="108">
        <f t="shared" si="7"/>
        <v>1.3</v>
      </c>
      <c r="AC54" s="106"/>
      <c r="AD54" s="106"/>
    </row>
    <row r="55" spans="1:30" s="44" customFormat="1" ht="20.25" customHeight="1" x14ac:dyDescent="0.3">
      <c r="A55" s="123">
        <f t="shared" si="5"/>
        <v>47</v>
      </c>
      <c r="B55" s="44" t="s">
        <v>38</v>
      </c>
      <c r="C55" s="44" t="s">
        <v>835</v>
      </c>
      <c r="D55" s="44" t="s">
        <v>836</v>
      </c>
      <c r="E55" s="84">
        <v>44574</v>
      </c>
      <c r="F55" s="114">
        <v>0</v>
      </c>
      <c r="G55" s="114">
        <v>0</v>
      </c>
      <c r="H55" s="115">
        <v>36768</v>
      </c>
      <c r="I55" s="116">
        <f t="shared" ca="1" si="4"/>
        <v>23.013698630136986</v>
      </c>
      <c r="J55" s="85" t="s">
        <v>837</v>
      </c>
      <c r="K55" s="85"/>
      <c r="L55" s="85"/>
      <c r="M55" s="85" t="s">
        <v>266</v>
      </c>
      <c r="N55" s="85" t="s">
        <v>267</v>
      </c>
      <c r="O55" s="85" t="s">
        <v>304</v>
      </c>
      <c r="P55" s="120" t="s">
        <v>40</v>
      </c>
      <c r="Q55" s="85" t="s">
        <v>40</v>
      </c>
      <c r="R55" s="85" t="s">
        <v>40</v>
      </c>
      <c r="S55" s="85" t="s">
        <v>303</v>
      </c>
      <c r="T55" s="118" t="s">
        <v>838</v>
      </c>
      <c r="U55" s="44" t="s">
        <v>40</v>
      </c>
      <c r="V55" s="85" t="s">
        <v>40</v>
      </c>
      <c r="W55" s="85" t="s">
        <v>40</v>
      </c>
      <c r="X55" s="85" t="s">
        <v>40</v>
      </c>
      <c r="Y55" s="84">
        <v>44645</v>
      </c>
      <c r="Z55" s="106" t="s">
        <v>1082</v>
      </c>
      <c r="AA55" s="85">
        <f t="shared" si="6"/>
        <v>71</v>
      </c>
      <c r="AB55" s="108">
        <f t="shared" si="7"/>
        <v>2.3666666666666667</v>
      </c>
      <c r="AC55" s="106"/>
      <c r="AD55" s="106"/>
    </row>
    <row r="56" spans="1:30" s="44" customFormat="1" ht="20.25" customHeight="1" x14ac:dyDescent="0.3">
      <c r="A56" s="123">
        <f t="shared" si="5"/>
        <v>48</v>
      </c>
      <c r="B56" s="44" t="s">
        <v>452</v>
      </c>
      <c r="C56" s="44" t="s">
        <v>874</v>
      </c>
      <c r="D56" s="44" t="s">
        <v>875</v>
      </c>
      <c r="E56" s="84">
        <v>44603</v>
      </c>
      <c r="F56" s="114">
        <v>6400</v>
      </c>
      <c r="G56" s="114">
        <v>1600</v>
      </c>
      <c r="H56" s="115">
        <v>26791</v>
      </c>
      <c r="I56" s="116">
        <f t="shared" ca="1" si="4"/>
        <v>50.347945205479455</v>
      </c>
      <c r="J56" s="85" t="s">
        <v>876</v>
      </c>
      <c r="K56" s="85" t="s">
        <v>877</v>
      </c>
      <c r="L56" s="105" t="s">
        <v>878</v>
      </c>
      <c r="M56" s="85" t="s">
        <v>266</v>
      </c>
      <c r="N56" s="85" t="s">
        <v>283</v>
      </c>
      <c r="O56" s="85" t="s">
        <v>437</v>
      </c>
      <c r="P56" s="85" t="s">
        <v>40</v>
      </c>
      <c r="Q56" s="85" t="s">
        <v>40</v>
      </c>
      <c r="R56" s="85" t="s">
        <v>40</v>
      </c>
      <c r="S56" s="117">
        <v>44632</v>
      </c>
      <c r="T56" s="118" t="s">
        <v>879</v>
      </c>
      <c r="V56" s="85">
        <v>4425652978</v>
      </c>
      <c r="W56" s="44" t="s">
        <v>976</v>
      </c>
      <c r="X56" s="85">
        <v>4424740109</v>
      </c>
      <c r="Y56" s="84">
        <v>44649</v>
      </c>
      <c r="Z56" s="106" t="s">
        <v>915</v>
      </c>
      <c r="AA56" s="85">
        <f t="shared" si="6"/>
        <v>46</v>
      </c>
      <c r="AB56" s="108">
        <f t="shared" si="7"/>
        <v>1.5333333333333334</v>
      </c>
      <c r="AC56" s="106"/>
      <c r="AD56" s="106"/>
    </row>
    <row r="57" spans="1:30" s="44" customFormat="1" ht="20.25" customHeight="1" x14ac:dyDescent="0.3">
      <c r="A57" s="123">
        <f t="shared" si="5"/>
        <v>49</v>
      </c>
      <c r="B57" s="44" t="s">
        <v>452</v>
      </c>
      <c r="C57" s="44" t="s">
        <v>843</v>
      </c>
      <c r="D57" s="44" t="s">
        <v>381</v>
      </c>
      <c r="E57" s="84">
        <v>44579</v>
      </c>
      <c r="F57" s="114">
        <v>6400</v>
      </c>
      <c r="G57" s="114">
        <v>1600</v>
      </c>
      <c r="H57" s="115">
        <v>35942</v>
      </c>
      <c r="I57" s="116">
        <f t="shared" ca="1" si="4"/>
        <v>25.276712328767122</v>
      </c>
      <c r="J57" s="85" t="s">
        <v>844</v>
      </c>
      <c r="K57" s="85" t="s">
        <v>845</v>
      </c>
      <c r="L57" s="85">
        <v>17149838819</v>
      </c>
      <c r="M57" s="85" t="s">
        <v>266</v>
      </c>
      <c r="N57" s="85" t="s">
        <v>283</v>
      </c>
      <c r="O57" s="85" t="s">
        <v>268</v>
      </c>
      <c r="P57" s="120" t="s">
        <v>40</v>
      </c>
      <c r="Q57" s="85" t="s">
        <v>40</v>
      </c>
      <c r="R57" s="85" t="s">
        <v>40</v>
      </c>
      <c r="S57" s="117">
        <v>44667</v>
      </c>
      <c r="T57" s="118" t="s">
        <v>846</v>
      </c>
      <c r="U57" s="44" t="s">
        <v>40</v>
      </c>
      <c r="V57" s="85" t="s">
        <v>40</v>
      </c>
      <c r="W57" s="85" t="s">
        <v>40</v>
      </c>
      <c r="X57" s="85" t="s">
        <v>40</v>
      </c>
      <c r="Y57" s="84">
        <v>44649</v>
      </c>
      <c r="Z57" s="106" t="s">
        <v>914</v>
      </c>
      <c r="AA57" s="85">
        <f t="shared" si="6"/>
        <v>70</v>
      </c>
      <c r="AB57" s="108">
        <f t="shared" si="7"/>
        <v>2.3333333333333335</v>
      </c>
      <c r="AC57" s="106"/>
      <c r="AD57" s="106"/>
    </row>
    <row r="58" spans="1:30" s="44" customFormat="1" ht="20.25" customHeight="1" x14ac:dyDescent="0.3">
      <c r="A58" s="123">
        <f t="shared" si="5"/>
        <v>50</v>
      </c>
      <c r="B58" s="44" t="s">
        <v>172</v>
      </c>
      <c r="C58" s="44" t="s">
        <v>867</v>
      </c>
      <c r="D58" s="44" t="s">
        <v>868</v>
      </c>
      <c r="E58" s="84">
        <v>44603</v>
      </c>
      <c r="F58" s="114">
        <v>6000</v>
      </c>
      <c r="G58" s="114">
        <v>1500</v>
      </c>
      <c r="H58" s="115">
        <v>33666</v>
      </c>
      <c r="I58" s="116">
        <f t="shared" ca="1" si="4"/>
        <v>31.512328767123286</v>
      </c>
      <c r="J58" s="85" t="s">
        <v>869</v>
      </c>
      <c r="K58" s="85" t="s">
        <v>870</v>
      </c>
      <c r="L58" s="105" t="s">
        <v>871</v>
      </c>
      <c r="M58" s="85" t="s">
        <v>266</v>
      </c>
      <c r="N58" s="85" t="s">
        <v>283</v>
      </c>
      <c r="O58" s="85" t="s">
        <v>872</v>
      </c>
      <c r="P58" s="85" t="s">
        <v>40</v>
      </c>
      <c r="Q58" s="85" t="s">
        <v>40</v>
      </c>
      <c r="R58" s="85" t="s">
        <v>40</v>
      </c>
      <c r="S58" s="117">
        <v>44632</v>
      </c>
      <c r="T58" s="118" t="s">
        <v>873</v>
      </c>
      <c r="U58" s="109" t="s">
        <v>977</v>
      </c>
      <c r="V58" s="85">
        <v>4425889435</v>
      </c>
      <c r="W58" s="44" t="s">
        <v>978</v>
      </c>
      <c r="X58" s="85">
        <v>4424929337</v>
      </c>
      <c r="Y58" s="84">
        <v>44645</v>
      </c>
      <c r="Z58" s="106" t="s">
        <v>1081</v>
      </c>
      <c r="AA58" s="85">
        <f t="shared" si="6"/>
        <v>42</v>
      </c>
      <c r="AB58" s="108">
        <f t="shared" si="7"/>
        <v>1.4</v>
      </c>
      <c r="AC58" s="106"/>
      <c r="AD58" s="106"/>
    </row>
    <row r="59" spans="1:30" s="44" customFormat="1" ht="20.25" customHeight="1" x14ac:dyDescent="0.3">
      <c r="A59" s="123">
        <f t="shared" si="5"/>
        <v>51</v>
      </c>
      <c r="B59" s="44" t="s">
        <v>38</v>
      </c>
      <c r="C59" s="44" t="s">
        <v>85</v>
      </c>
      <c r="D59" s="100" t="s">
        <v>723</v>
      </c>
      <c r="E59" s="101">
        <v>44407</v>
      </c>
      <c r="F59" s="102">
        <v>19000</v>
      </c>
      <c r="G59" s="102">
        <v>4750</v>
      </c>
      <c r="H59" s="101">
        <v>30399</v>
      </c>
      <c r="I59" s="103">
        <f t="shared" ca="1" si="4"/>
        <v>40.463013698630135</v>
      </c>
      <c r="J59" s="104" t="s">
        <v>760</v>
      </c>
      <c r="K59" s="85" t="s">
        <v>761</v>
      </c>
      <c r="L59" s="105" t="s">
        <v>762</v>
      </c>
      <c r="M59" s="85" t="s">
        <v>266</v>
      </c>
      <c r="N59" s="85" t="s">
        <v>315</v>
      </c>
      <c r="O59" s="85" t="s">
        <v>336</v>
      </c>
      <c r="P59" s="85">
        <v>6539109434</v>
      </c>
      <c r="Q59" s="106"/>
      <c r="R59" s="106"/>
      <c r="S59" s="117">
        <v>44736</v>
      </c>
      <c r="T59" s="44" t="s">
        <v>763</v>
      </c>
      <c r="U59" s="109" t="s">
        <v>979</v>
      </c>
      <c r="V59" s="85">
        <v>4772465837</v>
      </c>
      <c r="W59" s="44" t="s">
        <v>980</v>
      </c>
      <c r="X59" s="85">
        <v>3312836168</v>
      </c>
      <c r="Y59" s="115">
        <v>44652</v>
      </c>
      <c r="Z59" s="106" t="s">
        <v>915</v>
      </c>
      <c r="AA59" s="85">
        <f t="shared" si="6"/>
        <v>245</v>
      </c>
      <c r="AB59" s="108">
        <f t="shared" si="7"/>
        <v>8.1666666666666661</v>
      </c>
      <c r="AC59" s="106"/>
      <c r="AD59" s="106"/>
    </row>
    <row r="60" spans="1:30" s="44" customFormat="1" ht="20.25" customHeight="1" x14ac:dyDescent="0.3">
      <c r="A60" s="123">
        <f t="shared" si="5"/>
        <v>52</v>
      </c>
      <c r="B60" s="44" t="s">
        <v>109</v>
      </c>
      <c r="C60" s="44" t="s">
        <v>756</v>
      </c>
      <c r="D60" s="100" t="s">
        <v>757</v>
      </c>
      <c r="E60" s="101">
        <v>44406</v>
      </c>
      <c r="F60" s="102">
        <v>4000</v>
      </c>
      <c r="G60" s="102">
        <v>1000</v>
      </c>
      <c r="H60" s="101">
        <v>36176</v>
      </c>
      <c r="I60" s="103">
        <f t="shared" ca="1" si="4"/>
        <v>24.635616438356163</v>
      </c>
      <c r="J60" s="104" t="s">
        <v>758</v>
      </c>
      <c r="K60" s="85"/>
      <c r="L60" s="105"/>
      <c r="M60" s="85" t="s">
        <v>266</v>
      </c>
      <c r="N60" s="85" t="s">
        <v>267</v>
      </c>
      <c r="O60" s="85" t="s">
        <v>325</v>
      </c>
      <c r="P60" s="85" t="s">
        <v>40</v>
      </c>
      <c r="Q60" s="106" t="s">
        <v>40</v>
      </c>
      <c r="R60" s="106"/>
      <c r="S60" s="107" t="s">
        <v>303</v>
      </c>
      <c r="T60" s="44" t="s">
        <v>759</v>
      </c>
      <c r="U60" s="109"/>
      <c r="V60" s="85"/>
      <c r="W60" s="44" t="s">
        <v>981</v>
      </c>
      <c r="X60" s="85">
        <v>8311156789</v>
      </c>
      <c r="Y60" s="115">
        <v>44645</v>
      </c>
      <c r="Z60" s="106" t="s">
        <v>1082</v>
      </c>
      <c r="AA60" s="106">
        <f t="shared" si="6"/>
        <v>239</v>
      </c>
      <c r="AB60" s="180">
        <f t="shared" si="7"/>
        <v>7.9666666666666668</v>
      </c>
      <c r="AC60" s="106"/>
      <c r="AD60" s="106"/>
    </row>
    <row r="61" spans="1:30" ht="20.25" customHeight="1" x14ac:dyDescent="0.3">
      <c r="A61" s="123">
        <f t="shared" si="5"/>
        <v>53</v>
      </c>
      <c r="B61" s="44" t="s">
        <v>452</v>
      </c>
      <c r="C61" s="44" t="s">
        <v>884</v>
      </c>
      <c r="D61" s="44" t="s">
        <v>455</v>
      </c>
      <c r="E61" s="84">
        <v>44608</v>
      </c>
      <c r="F61" s="114">
        <v>6400</v>
      </c>
      <c r="G61" s="114">
        <v>1600</v>
      </c>
      <c r="H61" s="115">
        <v>35230</v>
      </c>
      <c r="I61" s="116">
        <f t="shared" ca="1" si="4"/>
        <v>27.227397260273971</v>
      </c>
      <c r="J61" s="85" t="s">
        <v>885</v>
      </c>
      <c r="K61" s="85" t="s">
        <v>886</v>
      </c>
      <c r="L61" s="105" t="s">
        <v>887</v>
      </c>
      <c r="M61" s="85" t="s">
        <v>266</v>
      </c>
      <c r="N61" s="85" t="s">
        <v>267</v>
      </c>
      <c r="O61" s="85" t="s">
        <v>336</v>
      </c>
      <c r="P61" s="85" t="s">
        <v>40</v>
      </c>
      <c r="Q61" s="85" t="s">
        <v>40</v>
      </c>
      <c r="R61" s="85" t="s">
        <v>40</v>
      </c>
      <c r="S61" s="117">
        <v>44637</v>
      </c>
      <c r="T61" s="118" t="s">
        <v>888</v>
      </c>
      <c r="U61" s="109" t="s">
        <v>982</v>
      </c>
      <c r="V61" s="85">
        <v>4211086055</v>
      </c>
      <c r="W61" s="44" t="s">
        <v>983</v>
      </c>
      <c r="X61" s="85">
        <v>4171022546</v>
      </c>
      <c r="Y61" s="115">
        <v>44656</v>
      </c>
      <c r="Z61" s="106" t="s">
        <v>915</v>
      </c>
      <c r="AA61" s="106">
        <f t="shared" si="6"/>
        <v>48</v>
      </c>
      <c r="AB61" s="180">
        <f t="shared" si="7"/>
        <v>1.6</v>
      </c>
      <c r="AD61" s="115">
        <v>44664</v>
      </c>
    </row>
    <row r="62" spans="1:30" ht="20.25" customHeight="1" x14ac:dyDescent="0.3">
      <c r="A62" s="123">
        <f t="shared" si="5"/>
        <v>54</v>
      </c>
      <c r="B62" s="44" t="s">
        <v>38</v>
      </c>
      <c r="C62" s="44" t="s">
        <v>98</v>
      </c>
      <c r="D62" s="100" t="s">
        <v>295</v>
      </c>
      <c r="E62" s="101">
        <v>44056</v>
      </c>
      <c r="F62" s="102">
        <f>+G62*4</f>
        <v>9200</v>
      </c>
      <c r="G62" s="102">
        <v>2300</v>
      </c>
      <c r="H62" s="101">
        <v>35053</v>
      </c>
      <c r="I62" s="103">
        <f t="shared" ca="1" si="4"/>
        <v>27.712328767123289</v>
      </c>
      <c r="J62" s="104" t="s">
        <v>358</v>
      </c>
      <c r="K62" s="85" t="s">
        <v>359</v>
      </c>
      <c r="L62" s="105" t="s">
        <v>360</v>
      </c>
      <c r="M62" s="85" t="s">
        <v>266</v>
      </c>
      <c r="N62" s="85" t="s">
        <v>267</v>
      </c>
      <c r="O62" s="85" t="s">
        <v>361</v>
      </c>
      <c r="P62" s="85">
        <v>6519000207</v>
      </c>
      <c r="Q62" s="106" t="s">
        <v>40</v>
      </c>
      <c r="R62" s="106" t="s">
        <v>40</v>
      </c>
      <c r="S62" s="117">
        <v>44723</v>
      </c>
      <c r="T62" s="44" t="s">
        <v>362</v>
      </c>
      <c r="U62" s="109" t="s">
        <v>363</v>
      </c>
      <c r="V62" s="85">
        <v>4428808725</v>
      </c>
      <c r="W62" s="44" t="s">
        <v>364</v>
      </c>
      <c r="X62" s="85">
        <v>7772407607</v>
      </c>
      <c r="Y62" s="115">
        <v>44659</v>
      </c>
      <c r="Z62" s="106" t="s">
        <v>915</v>
      </c>
      <c r="AA62" s="106">
        <f t="shared" si="6"/>
        <v>603</v>
      </c>
      <c r="AB62" s="180">
        <f t="shared" si="7"/>
        <v>20.100000000000001</v>
      </c>
      <c r="AC62" s="115"/>
      <c r="AD62" s="115">
        <v>44664</v>
      </c>
    </row>
    <row r="63" spans="1:30" ht="20.25" customHeight="1" x14ac:dyDescent="0.3">
      <c r="A63" s="123">
        <f t="shared" si="5"/>
        <v>55</v>
      </c>
      <c r="B63" s="44" t="s">
        <v>109</v>
      </c>
      <c r="C63" s="44" t="s">
        <v>427</v>
      </c>
      <c r="D63" s="44" t="s">
        <v>428</v>
      </c>
      <c r="E63" s="84">
        <v>44488</v>
      </c>
      <c r="F63" s="114">
        <v>12000</v>
      </c>
      <c r="G63" s="114">
        <v>3000</v>
      </c>
      <c r="H63" s="115">
        <v>33414</v>
      </c>
      <c r="I63" s="116">
        <f t="shared" ca="1" si="4"/>
        <v>32.202739726027396</v>
      </c>
      <c r="J63" s="85" t="s">
        <v>429</v>
      </c>
      <c r="K63" s="85" t="s">
        <v>430</v>
      </c>
      <c r="L63" s="85">
        <v>81109116962</v>
      </c>
      <c r="M63" s="85" t="s">
        <v>431</v>
      </c>
      <c r="N63" s="85" t="s">
        <v>330</v>
      </c>
      <c r="O63" s="85" t="s">
        <v>432</v>
      </c>
      <c r="P63" s="113"/>
      <c r="Q63" s="106"/>
      <c r="R63" s="106"/>
      <c r="S63" s="117">
        <v>44668</v>
      </c>
      <c r="T63" s="118" t="s">
        <v>433</v>
      </c>
      <c r="U63" s="109" t="s">
        <v>434</v>
      </c>
      <c r="V63" s="85">
        <v>4428450780</v>
      </c>
      <c r="W63" s="44" t="s">
        <v>435</v>
      </c>
      <c r="X63" s="85">
        <v>4428453827</v>
      </c>
      <c r="Y63" s="115">
        <v>44669</v>
      </c>
      <c r="Z63" s="106" t="s">
        <v>1081</v>
      </c>
      <c r="AA63" s="106">
        <f t="shared" si="6"/>
        <v>181</v>
      </c>
      <c r="AB63" s="180">
        <f t="shared" si="7"/>
        <v>6.0333333333333332</v>
      </c>
    </row>
    <row r="64" spans="1:30" ht="20.25" customHeight="1" x14ac:dyDescent="0.3">
      <c r="A64" s="123">
        <f t="shared" si="5"/>
        <v>56</v>
      </c>
      <c r="B64" s="44" t="s">
        <v>157</v>
      </c>
      <c r="C64" s="44" t="s">
        <v>505</v>
      </c>
      <c r="D64" s="100" t="s">
        <v>506</v>
      </c>
      <c r="E64" s="101">
        <v>44200</v>
      </c>
      <c r="F64" s="102">
        <v>15500</v>
      </c>
      <c r="G64" s="102">
        <v>3875</v>
      </c>
      <c r="H64" s="101">
        <v>33617</v>
      </c>
      <c r="I64" s="103">
        <f t="shared" ca="1" si="4"/>
        <v>31.646575342465752</v>
      </c>
      <c r="J64" s="104" t="s">
        <v>507</v>
      </c>
      <c r="K64" s="85" t="s">
        <v>508</v>
      </c>
      <c r="L64" s="105" t="s">
        <v>509</v>
      </c>
      <c r="M64" s="85" t="s">
        <v>266</v>
      </c>
      <c r="N64" s="85" t="s">
        <v>510</v>
      </c>
      <c r="O64" s="85" t="s">
        <v>268</v>
      </c>
      <c r="P64" s="85">
        <v>6525467556</v>
      </c>
      <c r="Q64" s="106" t="s">
        <v>40</v>
      </c>
      <c r="R64" s="106" t="s">
        <v>40</v>
      </c>
      <c r="S64" s="121">
        <v>44864</v>
      </c>
      <c r="T64" s="44" t="s">
        <v>511</v>
      </c>
      <c r="U64" s="109" t="s">
        <v>512</v>
      </c>
      <c r="V64" s="85">
        <v>4425255849</v>
      </c>
      <c r="W64" s="44" t="s">
        <v>513</v>
      </c>
      <c r="X64" s="85">
        <v>4423707083</v>
      </c>
      <c r="Y64" s="115">
        <v>44659</v>
      </c>
      <c r="Z64" s="106" t="s">
        <v>915</v>
      </c>
      <c r="AA64" s="106">
        <f t="shared" si="6"/>
        <v>459</v>
      </c>
      <c r="AB64" s="180">
        <f t="shared" si="7"/>
        <v>15.3</v>
      </c>
      <c r="AD64" s="115">
        <v>44664</v>
      </c>
    </row>
    <row r="65" spans="1:30" s="44" customFormat="1" ht="16.5" x14ac:dyDescent="0.3">
      <c r="A65" s="99">
        <f t="shared" si="5"/>
        <v>57</v>
      </c>
      <c r="B65" s="44" t="s">
        <v>172</v>
      </c>
      <c r="C65" s="44" t="s">
        <v>1090</v>
      </c>
      <c r="D65" s="44" t="s">
        <v>1087</v>
      </c>
      <c r="E65" s="84">
        <v>44671</v>
      </c>
      <c r="F65" s="114">
        <v>4152</v>
      </c>
      <c r="G65" s="114">
        <v>1038</v>
      </c>
      <c r="H65" s="115">
        <v>26687</v>
      </c>
      <c r="I65" s="116">
        <v>49.273972602739725</v>
      </c>
      <c r="J65" s="85" t="s">
        <v>1103</v>
      </c>
      <c r="K65" s="85" t="s">
        <v>1104</v>
      </c>
      <c r="L65" s="105" t="s">
        <v>1105</v>
      </c>
      <c r="M65" s="85" t="s">
        <v>266</v>
      </c>
      <c r="N65" s="85" t="s">
        <v>267</v>
      </c>
      <c r="O65" s="85" t="s">
        <v>1106</v>
      </c>
      <c r="P65" s="120" t="s">
        <v>40</v>
      </c>
      <c r="Q65" s="120" t="s">
        <v>40</v>
      </c>
      <c r="R65" s="120" t="s">
        <v>40</v>
      </c>
      <c r="S65" s="117">
        <v>44700</v>
      </c>
      <c r="T65" s="118" t="s">
        <v>1108</v>
      </c>
      <c r="U65" s="109" t="s">
        <v>1117</v>
      </c>
      <c r="V65" s="85">
        <v>4428313991</v>
      </c>
      <c r="W65" s="44" t="s">
        <v>1118</v>
      </c>
      <c r="X65" s="85">
        <v>4421416438</v>
      </c>
      <c r="Y65" s="115">
        <v>44676</v>
      </c>
      <c r="Z65" s="106" t="s">
        <v>915</v>
      </c>
      <c r="AA65" s="106">
        <f t="shared" ref="AA65:AA94" si="8">Y65-E65</f>
        <v>5</v>
      </c>
      <c r="AB65" s="181">
        <f t="shared" si="7"/>
        <v>0.16666666666666666</v>
      </c>
      <c r="AC65" s="106"/>
      <c r="AD65" s="115">
        <v>44676</v>
      </c>
    </row>
    <row r="66" spans="1:30" customFormat="1" ht="18" customHeight="1" x14ac:dyDescent="0.25">
      <c r="A66" s="182">
        <f t="shared" si="5"/>
        <v>58</v>
      </c>
      <c r="B66" s="187" t="s">
        <v>38</v>
      </c>
      <c r="C66" s="187" t="s">
        <v>380</v>
      </c>
      <c r="D66" s="187" t="s">
        <v>381</v>
      </c>
      <c r="E66" s="115">
        <v>44579</v>
      </c>
      <c r="F66" s="183">
        <v>6400</v>
      </c>
      <c r="G66" s="183">
        <v>1600</v>
      </c>
      <c r="H66" s="115">
        <v>32164</v>
      </c>
      <c r="I66" s="184">
        <f t="shared" ref="I66:I82" ca="1" si="9">(H66-TODAY())/-365</f>
        <v>35.627397260273973</v>
      </c>
      <c r="J66" s="106" t="s">
        <v>382</v>
      </c>
      <c r="K66" s="106" t="s">
        <v>383</v>
      </c>
      <c r="L66" s="185">
        <v>14078828887</v>
      </c>
      <c r="M66" s="106" t="s">
        <v>266</v>
      </c>
      <c r="N66" s="106" t="s">
        <v>283</v>
      </c>
      <c r="O66" s="106" t="s">
        <v>268</v>
      </c>
      <c r="P66" s="154"/>
      <c r="Q66" s="186"/>
      <c r="R66" s="186"/>
      <c r="S66" s="186"/>
      <c r="T66" s="187" t="s">
        <v>384</v>
      </c>
      <c r="U66" s="186"/>
      <c r="V66" s="186"/>
      <c r="W66" s="186"/>
      <c r="X66" s="186"/>
      <c r="Y66" s="144">
        <v>44676</v>
      </c>
      <c r="Z66" s="270" t="s">
        <v>915</v>
      </c>
      <c r="AA66" s="186">
        <f t="shared" si="8"/>
        <v>97</v>
      </c>
      <c r="AB66" s="186">
        <f t="shared" si="7"/>
        <v>3.2333333333333334</v>
      </c>
      <c r="AC66" s="186"/>
      <c r="AD66" s="144">
        <v>44676</v>
      </c>
    </row>
    <row r="67" spans="1:30" s="113" customFormat="1" ht="16.5" x14ac:dyDescent="0.3">
      <c r="A67" s="99">
        <f t="shared" si="5"/>
        <v>59</v>
      </c>
      <c r="B67" s="44" t="s">
        <v>172</v>
      </c>
      <c r="C67" s="44" t="s">
        <v>686</v>
      </c>
      <c r="D67" s="44" t="s">
        <v>1126</v>
      </c>
      <c r="E67" s="84">
        <v>44536</v>
      </c>
      <c r="F67" s="114">
        <v>0</v>
      </c>
      <c r="G67" s="114">
        <v>0</v>
      </c>
      <c r="H67" s="115">
        <v>36781</v>
      </c>
      <c r="I67" s="116">
        <f t="shared" ca="1" si="9"/>
        <v>22.978082191780821</v>
      </c>
      <c r="J67" s="85" t="s">
        <v>688</v>
      </c>
      <c r="K67" s="85"/>
      <c r="L67" s="85"/>
      <c r="M67" s="85" t="s">
        <v>266</v>
      </c>
      <c r="N67" s="85" t="s">
        <v>267</v>
      </c>
      <c r="O67" s="85" t="s">
        <v>268</v>
      </c>
      <c r="P67" s="85" t="s">
        <v>40</v>
      </c>
      <c r="Q67" s="85" t="s">
        <v>40</v>
      </c>
      <c r="R67" s="85" t="s">
        <v>40</v>
      </c>
      <c r="S67" s="117"/>
      <c r="T67" s="118" t="s">
        <v>689</v>
      </c>
      <c r="V67" s="44"/>
      <c r="W67" s="85"/>
      <c r="X67" s="44"/>
      <c r="Y67" s="192">
        <v>44677</v>
      </c>
      <c r="Z67" s="189" t="s">
        <v>915</v>
      </c>
      <c r="AA67" s="186">
        <f t="shared" si="8"/>
        <v>141</v>
      </c>
      <c r="AB67" s="186">
        <f t="shared" si="7"/>
        <v>4.7</v>
      </c>
      <c r="AC67" s="190"/>
      <c r="AD67" s="190" t="s">
        <v>303</v>
      </c>
    </row>
    <row r="68" spans="1:30" s="113" customFormat="1" ht="16.5" x14ac:dyDescent="0.3">
      <c r="A68" s="99">
        <f t="shared" si="5"/>
        <v>60</v>
      </c>
      <c r="B68" s="44" t="s">
        <v>109</v>
      </c>
      <c r="C68" s="44" t="s">
        <v>421</v>
      </c>
      <c r="D68" s="44" t="s">
        <v>422</v>
      </c>
      <c r="E68" s="84">
        <v>44627</v>
      </c>
      <c r="F68" s="114">
        <v>4000</v>
      </c>
      <c r="G68" s="114">
        <v>1000</v>
      </c>
      <c r="H68" s="115">
        <v>36605</v>
      </c>
      <c r="I68" s="116">
        <f t="shared" ca="1" si="9"/>
        <v>23.460273972602739</v>
      </c>
      <c r="J68" s="85" t="s">
        <v>423</v>
      </c>
      <c r="K68" s="85"/>
      <c r="L68" s="105"/>
      <c r="M68" s="85" t="s">
        <v>266</v>
      </c>
      <c r="N68" s="85" t="s">
        <v>315</v>
      </c>
      <c r="O68" s="85" t="s">
        <v>268</v>
      </c>
      <c r="P68" s="85" t="s">
        <v>40</v>
      </c>
      <c r="Q68" s="85" t="s">
        <v>40</v>
      </c>
      <c r="R68" s="85" t="s">
        <v>40</v>
      </c>
      <c r="S68" s="117" t="s">
        <v>303</v>
      </c>
      <c r="T68" s="118" t="s">
        <v>424</v>
      </c>
      <c r="V68" s="85">
        <v>4423607926</v>
      </c>
      <c r="W68" s="44" t="s">
        <v>425</v>
      </c>
      <c r="X68" s="85">
        <v>4423192713</v>
      </c>
      <c r="Y68" s="191">
        <v>44677</v>
      </c>
      <c r="Z68" s="189" t="s">
        <v>915</v>
      </c>
      <c r="AA68" s="186">
        <f t="shared" si="8"/>
        <v>50</v>
      </c>
      <c r="AB68" s="186">
        <f t="shared" si="7"/>
        <v>1.6666666666666667</v>
      </c>
      <c r="AC68" s="190"/>
      <c r="AD68" s="190" t="s">
        <v>303</v>
      </c>
    </row>
    <row r="69" spans="1:30" s="44" customFormat="1" ht="16.5" x14ac:dyDescent="0.3">
      <c r="A69" s="99">
        <f t="shared" si="5"/>
        <v>61</v>
      </c>
      <c r="B69" s="44" t="s">
        <v>172</v>
      </c>
      <c r="C69" s="44" t="s">
        <v>195</v>
      </c>
      <c r="D69" s="100" t="s">
        <v>619</v>
      </c>
      <c r="E69" s="101">
        <v>44410</v>
      </c>
      <c r="F69" s="102">
        <f>+G69*4</f>
        <v>7600</v>
      </c>
      <c r="G69" s="102">
        <v>1900</v>
      </c>
      <c r="H69" s="101">
        <v>34005</v>
      </c>
      <c r="I69" s="103">
        <f t="shared" ca="1" si="9"/>
        <v>30.583561643835615</v>
      </c>
      <c r="J69" s="104" t="s">
        <v>620</v>
      </c>
      <c r="K69" s="85" t="s">
        <v>621</v>
      </c>
      <c r="L69" s="105" t="s">
        <v>622</v>
      </c>
      <c r="M69" s="85" t="s">
        <v>266</v>
      </c>
      <c r="N69" s="85" t="s">
        <v>267</v>
      </c>
      <c r="O69" s="85" t="s">
        <v>278</v>
      </c>
      <c r="P69" s="85">
        <v>6539109426</v>
      </c>
      <c r="Q69" s="106"/>
      <c r="R69" s="106"/>
      <c r="S69" s="121">
        <v>44679</v>
      </c>
      <c r="T69" s="44" t="s">
        <v>623</v>
      </c>
      <c r="V69" s="85">
        <v>7712641268</v>
      </c>
      <c r="W69" s="44" t="s">
        <v>624</v>
      </c>
      <c r="X69" s="85">
        <v>5528532504</v>
      </c>
      <c r="Y69" s="192">
        <v>44679</v>
      </c>
      <c r="Z69" s="189" t="s">
        <v>915</v>
      </c>
      <c r="AA69" s="186">
        <f t="shared" si="8"/>
        <v>269</v>
      </c>
      <c r="AB69" s="186">
        <f t="shared" si="7"/>
        <v>8.9666666666666668</v>
      </c>
      <c r="AC69" s="189"/>
      <c r="AD69" s="192">
        <v>44710</v>
      </c>
    </row>
    <row r="70" spans="1:30" s="44" customFormat="1" ht="16.5" x14ac:dyDescent="0.3">
      <c r="A70" s="99">
        <f t="shared" si="5"/>
        <v>62</v>
      </c>
      <c r="B70" s="44" t="s">
        <v>172</v>
      </c>
      <c r="C70" s="44" t="s">
        <v>635</v>
      </c>
      <c r="D70" s="44" t="s">
        <v>636</v>
      </c>
      <c r="E70" s="84">
        <v>44571</v>
      </c>
      <c r="F70" s="114">
        <v>0</v>
      </c>
      <c r="G70" s="114">
        <v>0</v>
      </c>
      <c r="H70" s="115">
        <v>31936</v>
      </c>
      <c r="I70" s="116">
        <f t="shared" ca="1" si="9"/>
        <v>36.252054794520546</v>
      </c>
      <c r="J70" s="85" t="s">
        <v>637</v>
      </c>
      <c r="K70" s="85"/>
      <c r="L70" s="85"/>
      <c r="M70" s="85" t="s">
        <v>266</v>
      </c>
      <c r="N70" s="85" t="s">
        <v>277</v>
      </c>
      <c r="O70" s="85" t="s">
        <v>336</v>
      </c>
      <c r="P70" s="85" t="s">
        <v>40</v>
      </c>
      <c r="Q70" s="85" t="s">
        <v>40</v>
      </c>
      <c r="R70" s="85" t="s">
        <v>40</v>
      </c>
      <c r="S70" s="117" t="s">
        <v>303</v>
      </c>
      <c r="T70" s="118" t="s">
        <v>638</v>
      </c>
      <c r="V70" s="85">
        <v>4681040098</v>
      </c>
      <c r="W70" s="44" t="s">
        <v>639</v>
      </c>
      <c r="X70" s="85">
        <v>4681035999</v>
      </c>
      <c r="Y70" s="192">
        <v>44660</v>
      </c>
      <c r="Z70" s="189" t="s">
        <v>303</v>
      </c>
      <c r="AA70" s="186">
        <f t="shared" si="8"/>
        <v>89</v>
      </c>
      <c r="AB70" s="186">
        <f t="shared" si="7"/>
        <v>2.9666666666666668</v>
      </c>
      <c r="AC70" s="189"/>
      <c r="AD70" s="189" t="s">
        <v>303</v>
      </c>
    </row>
    <row r="71" spans="1:30" s="113" customFormat="1" ht="16.5" x14ac:dyDescent="0.3">
      <c r="A71" s="99">
        <f t="shared" si="5"/>
        <v>63</v>
      </c>
      <c r="B71" s="44" t="s">
        <v>172</v>
      </c>
      <c r="C71" s="44" t="s">
        <v>658</v>
      </c>
      <c r="D71" s="100" t="s">
        <v>295</v>
      </c>
      <c r="E71" s="101">
        <v>44403</v>
      </c>
      <c r="F71" s="102">
        <v>6800</v>
      </c>
      <c r="G71" s="102">
        <v>1700</v>
      </c>
      <c r="H71" s="101">
        <v>35571</v>
      </c>
      <c r="I71" s="103">
        <f t="shared" ca="1" si="9"/>
        <v>26.293150684931508</v>
      </c>
      <c r="J71" s="104" t="s">
        <v>659</v>
      </c>
      <c r="K71" s="85" t="s">
        <v>660</v>
      </c>
      <c r="L71" s="105" t="s">
        <v>661</v>
      </c>
      <c r="M71" s="85" t="s">
        <v>266</v>
      </c>
      <c r="N71" s="85" t="s">
        <v>315</v>
      </c>
      <c r="O71" s="85" t="s">
        <v>437</v>
      </c>
      <c r="P71" s="85">
        <v>6539109491</v>
      </c>
      <c r="Q71" s="106" t="s">
        <v>40</v>
      </c>
      <c r="R71" s="106" t="s">
        <v>40</v>
      </c>
      <c r="S71" s="121">
        <v>44702</v>
      </c>
      <c r="T71" s="44" t="s">
        <v>662</v>
      </c>
      <c r="V71" s="85">
        <v>4422060157</v>
      </c>
      <c r="W71" s="44" t="s">
        <v>663</v>
      </c>
      <c r="X71" s="85">
        <v>9511623715</v>
      </c>
      <c r="Y71" s="190"/>
      <c r="Z71" s="189" t="s">
        <v>915</v>
      </c>
      <c r="AA71" s="186">
        <f t="shared" si="8"/>
        <v>-44403</v>
      </c>
      <c r="AB71" s="186">
        <f t="shared" si="7"/>
        <v>-1480.1</v>
      </c>
      <c r="AC71" s="190"/>
      <c r="AD71" s="190"/>
    </row>
    <row r="72" spans="1:30" s="44" customFormat="1" ht="16.5" x14ac:dyDescent="0.3">
      <c r="A72" s="99">
        <f t="shared" si="5"/>
        <v>64</v>
      </c>
      <c r="B72" s="44" t="s">
        <v>168</v>
      </c>
      <c r="C72" s="44" t="s">
        <v>169</v>
      </c>
      <c r="D72" s="100" t="s">
        <v>545</v>
      </c>
      <c r="E72" s="101">
        <v>44421</v>
      </c>
      <c r="F72" s="102">
        <f>+G72*4</f>
        <v>7600</v>
      </c>
      <c r="G72" s="102">
        <v>1900</v>
      </c>
      <c r="H72" s="101">
        <v>36482</v>
      </c>
      <c r="I72" s="103">
        <f t="shared" ca="1" si="9"/>
        <v>23.797260273972604</v>
      </c>
      <c r="J72" s="104" t="s">
        <v>546</v>
      </c>
      <c r="K72" s="85" t="s">
        <v>547</v>
      </c>
      <c r="L72" s="105" t="s">
        <v>548</v>
      </c>
      <c r="M72" s="85" t="s">
        <v>266</v>
      </c>
      <c r="N72" s="85" t="s">
        <v>267</v>
      </c>
      <c r="O72" s="85" t="s">
        <v>284</v>
      </c>
      <c r="P72" s="85">
        <v>6539309166</v>
      </c>
      <c r="Q72" s="106" t="s">
        <v>40</v>
      </c>
      <c r="R72" s="106" t="s">
        <v>40</v>
      </c>
      <c r="S72" s="117">
        <v>44720</v>
      </c>
      <c r="T72" s="44" t="s">
        <v>549</v>
      </c>
      <c r="V72" s="85">
        <v>7151452639</v>
      </c>
      <c r="W72" s="44" t="s">
        <v>550</v>
      </c>
      <c r="X72" s="85">
        <v>7151460313</v>
      </c>
      <c r="Y72" s="192">
        <v>44681</v>
      </c>
      <c r="Z72" s="189" t="s">
        <v>915</v>
      </c>
      <c r="AA72" s="186">
        <f t="shared" si="8"/>
        <v>260</v>
      </c>
      <c r="AB72" s="186">
        <f t="shared" si="7"/>
        <v>8.6666666666666661</v>
      </c>
      <c r="AC72" s="189"/>
      <c r="AD72" s="192">
        <v>44676</v>
      </c>
    </row>
    <row r="73" spans="1:30" s="201" customFormat="1" ht="16.5" x14ac:dyDescent="0.3">
      <c r="A73" s="193">
        <f t="shared" si="5"/>
        <v>65</v>
      </c>
      <c r="B73" s="194" t="s">
        <v>452</v>
      </c>
      <c r="C73" s="194" t="s">
        <v>465</v>
      </c>
      <c r="D73" s="194" t="s">
        <v>466</v>
      </c>
      <c r="E73" s="195">
        <v>44596</v>
      </c>
      <c r="F73" s="196">
        <v>6400</v>
      </c>
      <c r="G73" s="196">
        <v>1600</v>
      </c>
      <c r="H73" s="197">
        <v>33967</v>
      </c>
      <c r="I73" s="198">
        <f t="shared" ca="1" si="9"/>
        <v>30.687671232876713</v>
      </c>
      <c r="J73" s="129" t="s">
        <v>467</v>
      </c>
      <c r="K73" s="129" t="s">
        <v>468</v>
      </c>
      <c r="L73" s="199" t="s">
        <v>1145</v>
      </c>
      <c r="M73" s="129" t="s">
        <v>469</v>
      </c>
      <c r="N73" s="129" t="s">
        <v>277</v>
      </c>
      <c r="O73" s="129" t="s">
        <v>325</v>
      </c>
      <c r="P73" s="129" t="s">
        <v>40</v>
      </c>
      <c r="Q73" s="129" t="s">
        <v>40</v>
      </c>
      <c r="R73" s="129" t="s">
        <v>40</v>
      </c>
      <c r="S73" s="107">
        <v>44625</v>
      </c>
      <c r="T73" s="200" t="s">
        <v>470</v>
      </c>
      <c r="V73" s="129">
        <v>4428709979</v>
      </c>
      <c r="W73" s="194" t="s">
        <v>471</v>
      </c>
      <c r="Y73" s="197">
        <v>44680</v>
      </c>
      <c r="Z73" s="202" t="s">
        <v>915</v>
      </c>
      <c r="AA73" s="203">
        <f t="shared" si="8"/>
        <v>84</v>
      </c>
      <c r="AB73" s="203">
        <f t="shared" si="7"/>
        <v>2.8</v>
      </c>
      <c r="AC73" s="204"/>
      <c r="AD73" s="202" t="s">
        <v>1153</v>
      </c>
    </row>
    <row r="74" spans="1:30" s="201" customFormat="1" ht="16.5" x14ac:dyDescent="0.3">
      <c r="A74" s="193">
        <f t="shared" si="5"/>
        <v>66</v>
      </c>
      <c r="B74" s="194" t="s">
        <v>452</v>
      </c>
      <c r="C74" s="194" t="s">
        <v>472</v>
      </c>
      <c r="D74" s="194" t="s">
        <v>473</v>
      </c>
      <c r="E74" s="195">
        <v>44536</v>
      </c>
      <c r="F74" s="196">
        <v>6400</v>
      </c>
      <c r="G74" s="196">
        <v>1600</v>
      </c>
      <c r="H74" s="197">
        <v>38195</v>
      </c>
      <c r="I74" s="198">
        <f t="shared" ca="1" si="9"/>
        <v>19.104109589041094</v>
      </c>
      <c r="J74" s="129" t="s">
        <v>474</v>
      </c>
      <c r="K74" s="129" t="s">
        <v>475</v>
      </c>
      <c r="L74" s="129">
        <v>26210439506</v>
      </c>
      <c r="M74" s="129" t="s">
        <v>266</v>
      </c>
      <c r="N74" s="129" t="s">
        <v>267</v>
      </c>
      <c r="O74" s="129" t="s">
        <v>268</v>
      </c>
      <c r="P74" s="129" t="s">
        <v>40</v>
      </c>
      <c r="Q74" s="129" t="s">
        <v>40</v>
      </c>
      <c r="R74" s="129" t="s">
        <v>40</v>
      </c>
      <c r="S74" s="107">
        <v>44565</v>
      </c>
      <c r="T74" s="200" t="s">
        <v>476</v>
      </c>
      <c r="V74" s="194"/>
      <c r="W74" s="129"/>
      <c r="X74" s="194"/>
      <c r="Y74" s="197">
        <v>44683</v>
      </c>
      <c r="Z74" s="202" t="s">
        <v>915</v>
      </c>
      <c r="AA74" s="203">
        <f t="shared" si="8"/>
        <v>147</v>
      </c>
      <c r="AB74" s="203">
        <f t="shared" si="7"/>
        <v>4.9000000000000004</v>
      </c>
      <c r="AC74" s="204"/>
      <c r="AD74" s="197">
        <v>44683</v>
      </c>
    </row>
    <row r="75" spans="1:30" s="194" customFormat="1" ht="16.5" x14ac:dyDescent="0.3">
      <c r="A75" s="193">
        <f t="shared" si="5"/>
        <v>67</v>
      </c>
      <c r="B75" s="194" t="s">
        <v>172</v>
      </c>
      <c r="C75" s="194" t="s">
        <v>194</v>
      </c>
      <c r="D75" s="194" t="s">
        <v>1124</v>
      </c>
      <c r="E75" s="195">
        <v>44245</v>
      </c>
      <c r="F75" s="205">
        <f>+G75*4</f>
        <v>11200</v>
      </c>
      <c r="G75" s="205">
        <v>2800</v>
      </c>
      <c r="H75" s="195">
        <v>32293</v>
      </c>
      <c r="I75" s="198">
        <f t="shared" ca="1" si="9"/>
        <v>35.273972602739725</v>
      </c>
      <c r="J75" s="129" t="s">
        <v>608</v>
      </c>
      <c r="K75" s="129" t="s">
        <v>609</v>
      </c>
      <c r="L75" s="199" t="s">
        <v>610</v>
      </c>
      <c r="M75" s="129" t="s">
        <v>469</v>
      </c>
      <c r="N75" s="129" t="s">
        <v>267</v>
      </c>
      <c r="O75" s="129" t="s">
        <v>284</v>
      </c>
      <c r="P75" s="129">
        <v>6528522035</v>
      </c>
      <c r="Q75" s="202" t="s">
        <v>40</v>
      </c>
      <c r="R75" s="202" t="s">
        <v>40</v>
      </c>
      <c r="S75" s="107">
        <v>44909</v>
      </c>
      <c r="T75" s="194" t="s">
        <v>611</v>
      </c>
      <c r="V75" s="129">
        <v>7861362955</v>
      </c>
      <c r="W75" s="194" t="s">
        <v>612</v>
      </c>
      <c r="X75" s="129">
        <v>7861196944</v>
      </c>
      <c r="Y75" s="197">
        <v>44610</v>
      </c>
      <c r="Z75" s="202" t="s">
        <v>915</v>
      </c>
      <c r="AA75" s="203">
        <f t="shared" si="8"/>
        <v>365</v>
      </c>
      <c r="AB75" s="203">
        <f t="shared" ref="AB75:AB94" si="10">+AA75/30</f>
        <v>12.166666666666666</v>
      </c>
      <c r="AC75" s="202"/>
      <c r="AD75" s="197">
        <v>44683</v>
      </c>
    </row>
    <row r="76" spans="1:30" s="201" customFormat="1" ht="16.5" x14ac:dyDescent="0.3">
      <c r="A76" s="193">
        <f t="shared" si="5"/>
        <v>68</v>
      </c>
      <c r="B76" s="194" t="s">
        <v>38</v>
      </c>
      <c r="C76" s="194" t="s">
        <v>56</v>
      </c>
      <c r="D76" s="194" t="s">
        <v>1155</v>
      </c>
      <c r="E76" s="195">
        <v>44011</v>
      </c>
      <c r="F76" s="205">
        <f>+G76*4</f>
        <v>9000</v>
      </c>
      <c r="G76" s="205">
        <v>2250</v>
      </c>
      <c r="H76" s="195">
        <v>34957</v>
      </c>
      <c r="I76" s="198">
        <f t="shared" ca="1" si="9"/>
        <v>27.975342465753425</v>
      </c>
      <c r="J76" s="129" t="s">
        <v>296</v>
      </c>
      <c r="K76" s="129" t="s">
        <v>297</v>
      </c>
      <c r="L76" s="199" t="s">
        <v>298</v>
      </c>
      <c r="M76" s="129" t="s">
        <v>266</v>
      </c>
      <c r="N76" s="129" t="s">
        <v>267</v>
      </c>
      <c r="O76" s="129" t="s">
        <v>299</v>
      </c>
      <c r="P76" s="129">
        <v>6517212820</v>
      </c>
      <c r="Q76" s="202" t="s">
        <v>40</v>
      </c>
      <c r="R76" s="202" t="s">
        <v>40</v>
      </c>
      <c r="S76" s="107" t="s">
        <v>1156</v>
      </c>
      <c r="T76" s="194" t="s">
        <v>300</v>
      </c>
      <c r="U76" s="206" t="s">
        <v>301</v>
      </c>
      <c r="V76" s="129">
        <v>2288358567</v>
      </c>
      <c r="W76" s="194" t="s">
        <v>302</v>
      </c>
      <c r="X76" s="129">
        <v>2281810376</v>
      </c>
      <c r="Y76" s="197">
        <v>44687</v>
      </c>
      <c r="Z76" s="202" t="s">
        <v>915</v>
      </c>
      <c r="AA76" s="202">
        <f t="shared" si="8"/>
        <v>676</v>
      </c>
      <c r="AB76" s="203">
        <f t="shared" si="10"/>
        <v>22.533333333333335</v>
      </c>
      <c r="AC76" s="204"/>
      <c r="AD76" s="197">
        <v>44691</v>
      </c>
    </row>
    <row r="77" spans="1:30" s="194" customFormat="1" ht="16.5" x14ac:dyDescent="0.3">
      <c r="A77" s="193">
        <f t="shared" ref="A77:A89" si="11">A76+1</f>
        <v>69</v>
      </c>
      <c r="B77" s="194" t="s">
        <v>168</v>
      </c>
      <c r="C77" s="194" t="s">
        <v>563</v>
      </c>
      <c r="D77" s="194" t="s">
        <v>426</v>
      </c>
      <c r="E77" s="195">
        <v>44634</v>
      </c>
      <c r="F77" s="196">
        <v>6400</v>
      </c>
      <c r="G77" s="196">
        <v>1600</v>
      </c>
      <c r="H77" s="197">
        <v>29541</v>
      </c>
      <c r="I77" s="198">
        <f t="shared" ca="1" si="9"/>
        <v>42.813698630136983</v>
      </c>
      <c r="J77" s="129" t="s">
        <v>564</v>
      </c>
      <c r="K77" s="129" t="s">
        <v>565</v>
      </c>
      <c r="L77" s="199" t="s">
        <v>566</v>
      </c>
      <c r="M77" s="129" t="s">
        <v>266</v>
      </c>
      <c r="N77" s="129" t="s">
        <v>283</v>
      </c>
      <c r="O77" s="129" t="s">
        <v>361</v>
      </c>
      <c r="P77" s="129" t="s">
        <v>40</v>
      </c>
      <c r="Q77" s="129" t="s">
        <v>40</v>
      </c>
      <c r="R77" s="129" t="s">
        <v>40</v>
      </c>
      <c r="S77" s="107">
        <v>44663</v>
      </c>
      <c r="T77" s="200" t="s">
        <v>567</v>
      </c>
      <c r="U77" s="194" t="s">
        <v>568</v>
      </c>
      <c r="V77" s="129">
        <v>4424851973</v>
      </c>
      <c r="W77" s="194" t="s">
        <v>569</v>
      </c>
      <c r="X77" s="129">
        <v>4427473954</v>
      </c>
      <c r="Y77" s="197">
        <v>44687</v>
      </c>
      <c r="Z77" s="202" t="s">
        <v>915</v>
      </c>
      <c r="AA77" s="202">
        <f t="shared" si="8"/>
        <v>53</v>
      </c>
      <c r="AB77" s="203">
        <f t="shared" si="10"/>
        <v>1.7666666666666666</v>
      </c>
      <c r="AC77" s="202"/>
      <c r="AD77" s="197">
        <v>44687</v>
      </c>
    </row>
    <row r="78" spans="1:30" s="201" customFormat="1" ht="15.75" customHeight="1" x14ac:dyDescent="0.3">
      <c r="A78" s="193">
        <f t="shared" si="11"/>
        <v>70</v>
      </c>
      <c r="B78" s="194" t="s">
        <v>452</v>
      </c>
      <c r="C78" s="194" t="s">
        <v>152</v>
      </c>
      <c r="D78" s="194" t="s">
        <v>477</v>
      </c>
      <c r="E78" s="195">
        <v>44431</v>
      </c>
      <c r="F78" s="196">
        <v>9000</v>
      </c>
      <c r="G78" s="196">
        <v>2250</v>
      </c>
      <c r="H78" s="195">
        <v>34578</v>
      </c>
      <c r="I78" s="198">
        <f t="shared" ca="1" si="9"/>
        <v>29.013698630136986</v>
      </c>
      <c r="J78" s="129" t="s">
        <v>478</v>
      </c>
      <c r="K78" s="129" t="s">
        <v>479</v>
      </c>
      <c r="L78" s="129">
        <v>65139416476</v>
      </c>
      <c r="M78" s="129" t="s">
        <v>266</v>
      </c>
      <c r="N78" s="129" t="s">
        <v>267</v>
      </c>
      <c r="O78" s="129" t="s">
        <v>299</v>
      </c>
      <c r="P78" s="129" t="s">
        <v>40</v>
      </c>
      <c r="Q78" s="202" t="s">
        <v>40</v>
      </c>
      <c r="R78" s="202" t="s">
        <v>40</v>
      </c>
      <c r="S78" s="107">
        <v>44730</v>
      </c>
      <c r="T78" s="200" t="s">
        <v>480</v>
      </c>
      <c r="U78" s="206" t="s">
        <v>481</v>
      </c>
      <c r="V78" s="129">
        <v>7711350600</v>
      </c>
      <c r="W78" s="194" t="s">
        <v>482</v>
      </c>
      <c r="X78" s="129">
        <v>7822550255</v>
      </c>
      <c r="Y78" s="197">
        <v>44687</v>
      </c>
      <c r="Z78" s="197" t="s">
        <v>915</v>
      </c>
      <c r="AA78" s="202">
        <f t="shared" si="8"/>
        <v>256</v>
      </c>
      <c r="AB78" s="194">
        <f t="shared" si="10"/>
        <v>8.5333333333333332</v>
      </c>
      <c r="AC78" s="204"/>
      <c r="AD78" s="197">
        <v>44687</v>
      </c>
    </row>
    <row r="79" spans="1:30" s="201" customFormat="1" ht="16.5" x14ac:dyDescent="0.3">
      <c r="A79" s="193">
        <f t="shared" si="11"/>
        <v>71</v>
      </c>
      <c r="B79" s="194" t="s">
        <v>172</v>
      </c>
      <c r="C79" s="194" t="s">
        <v>234</v>
      </c>
      <c r="D79" s="194" t="s">
        <v>679</v>
      </c>
      <c r="E79" s="195">
        <v>44077</v>
      </c>
      <c r="F79" s="205">
        <f>+G79*4</f>
        <v>13000</v>
      </c>
      <c r="G79" s="205">
        <v>3250</v>
      </c>
      <c r="H79" s="195">
        <v>32205</v>
      </c>
      <c r="I79" s="198">
        <f t="shared" ca="1" si="9"/>
        <v>35.515068493150686</v>
      </c>
      <c r="J79" s="129" t="s">
        <v>680</v>
      </c>
      <c r="K79" s="129" t="s">
        <v>681</v>
      </c>
      <c r="L79" s="199" t="s">
        <v>682</v>
      </c>
      <c r="M79" s="129" t="s">
        <v>266</v>
      </c>
      <c r="N79" s="129" t="s">
        <v>267</v>
      </c>
      <c r="O79" s="129" t="s">
        <v>268</v>
      </c>
      <c r="P79" s="129">
        <v>6519904572</v>
      </c>
      <c r="Q79" s="202" t="s">
        <v>40</v>
      </c>
      <c r="R79" s="202" t="s">
        <v>40</v>
      </c>
      <c r="S79" s="107">
        <v>44743</v>
      </c>
      <c r="T79" s="194" t="s">
        <v>683</v>
      </c>
      <c r="U79" s="206" t="s">
        <v>684</v>
      </c>
      <c r="V79" s="129">
        <v>4424746729</v>
      </c>
      <c r="W79" s="194" t="s">
        <v>685</v>
      </c>
      <c r="X79" s="129">
        <v>4424671414</v>
      </c>
      <c r="Y79" s="195">
        <v>44687</v>
      </c>
      <c r="Z79" s="197" t="s">
        <v>915</v>
      </c>
      <c r="AA79" s="202">
        <f t="shared" si="8"/>
        <v>610</v>
      </c>
      <c r="AB79" s="194">
        <f t="shared" si="10"/>
        <v>20.333333333333332</v>
      </c>
      <c r="AC79" s="204"/>
      <c r="AD79" s="197">
        <v>44687</v>
      </c>
    </row>
    <row r="80" spans="1:30" s="201" customFormat="1" ht="16.5" x14ac:dyDescent="0.3">
      <c r="A80" s="193">
        <f t="shared" si="11"/>
        <v>72</v>
      </c>
      <c r="B80" s="194" t="s">
        <v>38</v>
      </c>
      <c r="C80" s="194" t="s">
        <v>90</v>
      </c>
      <c r="D80" s="194" t="s">
        <v>1155</v>
      </c>
      <c r="E80" s="195">
        <v>44592</v>
      </c>
      <c r="F80" s="205">
        <v>6000</v>
      </c>
      <c r="G80" s="205">
        <v>1500</v>
      </c>
      <c r="H80" s="195">
        <v>35671</v>
      </c>
      <c r="I80" s="198">
        <f t="shared" ca="1" si="9"/>
        <v>26.019178082191782</v>
      </c>
      <c r="J80" s="129" t="s">
        <v>350</v>
      </c>
      <c r="K80" s="129" t="s">
        <v>288</v>
      </c>
      <c r="L80" s="199" t="s">
        <v>288</v>
      </c>
      <c r="M80" s="129" t="s">
        <v>266</v>
      </c>
      <c r="N80" s="129" t="s">
        <v>267</v>
      </c>
      <c r="O80" s="129" t="s">
        <v>284</v>
      </c>
      <c r="P80" s="129" t="s">
        <v>40</v>
      </c>
      <c r="Q80" s="202" t="s">
        <v>40</v>
      </c>
      <c r="R80" s="202" t="s">
        <v>40</v>
      </c>
      <c r="S80" s="107">
        <v>44711</v>
      </c>
      <c r="T80" s="194" t="s">
        <v>351</v>
      </c>
      <c r="U80" s="206" t="s">
        <v>352</v>
      </c>
      <c r="V80" s="129">
        <v>7151030193</v>
      </c>
      <c r="W80" s="194" t="s">
        <v>353</v>
      </c>
      <c r="X80" s="129">
        <v>7151353475</v>
      </c>
      <c r="Y80" s="195">
        <v>44687</v>
      </c>
      <c r="Z80" s="197" t="s">
        <v>915</v>
      </c>
      <c r="AA80" s="202">
        <f t="shared" si="8"/>
        <v>95</v>
      </c>
      <c r="AB80" s="194">
        <f t="shared" si="10"/>
        <v>3.1666666666666665</v>
      </c>
      <c r="AC80" s="204"/>
      <c r="AD80" s="197">
        <v>44687</v>
      </c>
    </row>
    <row r="81" spans="1:30" s="194" customFormat="1" ht="16.5" x14ac:dyDescent="0.3">
      <c r="A81" s="193">
        <f t="shared" si="11"/>
        <v>73</v>
      </c>
      <c r="B81" s="194" t="s">
        <v>172</v>
      </c>
      <c r="C81" s="194" t="s">
        <v>202</v>
      </c>
      <c r="D81" s="194" t="s">
        <v>647</v>
      </c>
      <c r="E81" s="195">
        <v>44207</v>
      </c>
      <c r="F81" s="205">
        <f>+G81*4</f>
        <v>8000</v>
      </c>
      <c r="G81" s="205">
        <v>2000</v>
      </c>
      <c r="H81" s="195">
        <v>35171</v>
      </c>
      <c r="I81" s="198">
        <f t="shared" ca="1" si="9"/>
        <v>27.389041095890413</v>
      </c>
      <c r="J81" s="129" t="s">
        <v>648</v>
      </c>
      <c r="K81" s="129" t="s">
        <v>649</v>
      </c>
      <c r="L81" s="199" t="s">
        <v>650</v>
      </c>
      <c r="M81" s="129" t="s">
        <v>266</v>
      </c>
      <c r="N81" s="129" t="s">
        <v>267</v>
      </c>
      <c r="O81" s="129" t="s">
        <v>361</v>
      </c>
      <c r="P81" s="129">
        <v>6526525485</v>
      </c>
      <c r="Q81" s="202" t="s">
        <v>40</v>
      </c>
      <c r="R81" s="202" t="s">
        <v>40</v>
      </c>
      <c r="S81" s="107">
        <v>44872</v>
      </c>
      <c r="T81" s="194" t="s">
        <v>651</v>
      </c>
      <c r="U81" s="206"/>
      <c r="V81" s="129">
        <v>7771092856</v>
      </c>
      <c r="W81" s="194" t="s">
        <v>652</v>
      </c>
      <c r="X81" s="129">
        <v>7771429664</v>
      </c>
      <c r="Y81" s="195">
        <v>44694</v>
      </c>
      <c r="Z81" s="202" t="s">
        <v>915</v>
      </c>
      <c r="AA81" s="202">
        <f t="shared" si="8"/>
        <v>487</v>
      </c>
      <c r="AB81" s="202">
        <f t="shared" si="10"/>
        <v>16.233333333333334</v>
      </c>
      <c r="AC81" s="202"/>
      <c r="AD81" s="202"/>
    </row>
    <row r="82" spans="1:30" s="201" customFormat="1" ht="16.5" x14ac:dyDescent="0.3">
      <c r="A82" s="193">
        <f t="shared" si="11"/>
        <v>74</v>
      </c>
      <c r="B82" s="194" t="s">
        <v>109</v>
      </c>
      <c r="C82" s="194" t="s">
        <v>416</v>
      </c>
      <c r="D82" s="194" t="s">
        <v>417</v>
      </c>
      <c r="E82" s="195">
        <v>44237</v>
      </c>
      <c r="F82" s="205">
        <f>+G82*4</f>
        <v>4000</v>
      </c>
      <c r="G82" s="205">
        <v>1000</v>
      </c>
      <c r="H82" s="195">
        <v>34687</v>
      </c>
      <c r="I82" s="198">
        <f t="shared" ca="1" si="9"/>
        <v>28.715068493150685</v>
      </c>
      <c r="J82" s="129" t="s">
        <v>418</v>
      </c>
      <c r="K82" s="129" t="s">
        <v>288</v>
      </c>
      <c r="L82" s="199" t="s">
        <v>288</v>
      </c>
      <c r="M82" s="129" t="s">
        <v>266</v>
      </c>
      <c r="N82" s="129" t="s">
        <v>315</v>
      </c>
      <c r="O82" s="129" t="s">
        <v>336</v>
      </c>
      <c r="P82" s="129" t="s">
        <v>40</v>
      </c>
      <c r="Q82" s="202" t="s">
        <v>40</v>
      </c>
      <c r="R82" s="202" t="s">
        <v>40</v>
      </c>
      <c r="S82" s="107" t="s">
        <v>303</v>
      </c>
      <c r="T82" s="194" t="s">
        <v>419</v>
      </c>
      <c r="U82" s="206"/>
      <c r="V82" s="129">
        <v>4181599244</v>
      </c>
      <c r="W82" s="194" t="s">
        <v>420</v>
      </c>
      <c r="X82" s="129">
        <v>4425259545</v>
      </c>
      <c r="Y82" s="197">
        <v>44698</v>
      </c>
      <c r="Z82" s="202" t="s">
        <v>915</v>
      </c>
      <c r="AA82" s="202">
        <f t="shared" si="8"/>
        <v>461</v>
      </c>
      <c r="AB82" s="194">
        <f t="shared" si="10"/>
        <v>15.366666666666667</v>
      </c>
      <c r="AC82" s="204"/>
      <c r="AD82" s="204" t="s">
        <v>303</v>
      </c>
    </row>
    <row r="83" spans="1:30" s="194" customFormat="1" ht="16.5" x14ac:dyDescent="0.3">
      <c r="A83" s="193">
        <f t="shared" si="11"/>
        <v>75</v>
      </c>
      <c r="B83" s="194" t="s">
        <v>172</v>
      </c>
      <c r="C83" s="194" t="s">
        <v>1089</v>
      </c>
      <c r="D83" s="194" t="s">
        <v>1087</v>
      </c>
      <c r="E83" s="195">
        <v>44669</v>
      </c>
      <c r="F83" s="196">
        <v>4152</v>
      </c>
      <c r="G83" s="196">
        <v>1038</v>
      </c>
      <c r="H83" s="197">
        <v>30288</v>
      </c>
      <c r="I83" s="198">
        <v>39.408219178082192</v>
      </c>
      <c r="J83" s="129" t="s">
        <v>1146</v>
      </c>
      <c r="K83" s="129" t="s">
        <v>1101</v>
      </c>
      <c r="L83" s="199" t="s">
        <v>1102</v>
      </c>
      <c r="M83" s="129" t="s">
        <v>266</v>
      </c>
      <c r="N83" s="129" t="s">
        <v>277</v>
      </c>
      <c r="O83" s="129" t="s">
        <v>304</v>
      </c>
      <c r="P83" s="230" t="s">
        <v>40</v>
      </c>
      <c r="Q83" s="230" t="s">
        <v>40</v>
      </c>
      <c r="R83" s="230" t="s">
        <v>40</v>
      </c>
      <c r="S83" s="107">
        <v>44699</v>
      </c>
      <c r="T83" s="200" t="s">
        <v>1107</v>
      </c>
      <c r="U83" s="206" t="s">
        <v>1115</v>
      </c>
      <c r="V83" s="129">
        <v>4427196795</v>
      </c>
      <c r="W83" s="194" t="s">
        <v>1116</v>
      </c>
      <c r="X83" s="129">
        <v>4425835752</v>
      </c>
      <c r="Y83" s="197">
        <v>44692</v>
      </c>
      <c r="Z83" s="202" t="s">
        <v>915</v>
      </c>
      <c r="AA83" s="202">
        <f t="shared" si="8"/>
        <v>23</v>
      </c>
      <c r="AB83" s="194">
        <f t="shared" si="10"/>
        <v>0.76666666666666672</v>
      </c>
      <c r="AC83" s="202"/>
      <c r="AD83" s="202"/>
    </row>
    <row r="84" spans="1:30" s="194" customFormat="1" ht="16.5" x14ac:dyDescent="0.3">
      <c r="A84" s="193">
        <f t="shared" si="11"/>
        <v>76</v>
      </c>
      <c r="B84" s="194" t="s">
        <v>168</v>
      </c>
      <c r="C84" s="194" t="s">
        <v>556</v>
      </c>
      <c r="D84" s="194" t="s">
        <v>411</v>
      </c>
      <c r="E84" s="195">
        <v>44609</v>
      </c>
      <c r="F84" s="196">
        <v>6000</v>
      </c>
      <c r="G84" s="196">
        <v>1500</v>
      </c>
      <c r="H84" s="197">
        <v>36078</v>
      </c>
      <c r="I84" s="198">
        <f t="shared" ref="I84:I93" ca="1" si="12">(H84-TODAY())/-365</f>
        <v>24.904109589041095</v>
      </c>
      <c r="J84" s="129" t="s">
        <v>557</v>
      </c>
      <c r="K84" s="129" t="s">
        <v>558</v>
      </c>
      <c r="L84" s="199" t="s">
        <v>559</v>
      </c>
      <c r="M84" s="129" t="s">
        <v>266</v>
      </c>
      <c r="N84" s="129" t="s">
        <v>283</v>
      </c>
      <c r="O84" s="129" t="s">
        <v>268</v>
      </c>
      <c r="P84" s="129" t="s">
        <v>40</v>
      </c>
      <c r="Q84" s="129" t="s">
        <v>40</v>
      </c>
      <c r="R84" s="129" t="s">
        <v>40</v>
      </c>
      <c r="S84" s="107">
        <v>44638</v>
      </c>
      <c r="T84" s="200" t="s">
        <v>560</v>
      </c>
      <c r="U84" s="206" t="s">
        <v>561</v>
      </c>
      <c r="V84" s="129">
        <v>4427169609</v>
      </c>
      <c r="W84" s="194" t="s">
        <v>562</v>
      </c>
      <c r="X84" s="129">
        <v>4428320306</v>
      </c>
      <c r="Y84" s="197">
        <v>44698</v>
      </c>
      <c r="Z84" s="202" t="s">
        <v>915</v>
      </c>
      <c r="AA84" s="202">
        <f t="shared" si="8"/>
        <v>89</v>
      </c>
      <c r="AB84" s="194">
        <f t="shared" si="10"/>
        <v>2.9666666666666668</v>
      </c>
      <c r="AC84" s="197">
        <v>44613</v>
      </c>
      <c r="AD84" s="197">
        <v>44699</v>
      </c>
    </row>
    <row r="85" spans="1:30" s="201" customFormat="1" ht="16.5" x14ac:dyDescent="0.3">
      <c r="A85" s="193">
        <f t="shared" si="11"/>
        <v>77</v>
      </c>
      <c r="B85" s="194" t="s">
        <v>38</v>
      </c>
      <c r="C85" s="194" t="s">
        <v>83</v>
      </c>
      <c r="D85" s="194" t="s">
        <v>344</v>
      </c>
      <c r="E85" s="195">
        <v>44358</v>
      </c>
      <c r="F85" s="205">
        <v>7500</v>
      </c>
      <c r="G85" s="205">
        <f>F85/4</f>
        <v>1875</v>
      </c>
      <c r="H85" s="195">
        <v>33652</v>
      </c>
      <c r="I85" s="198">
        <f t="shared" ca="1" si="12"/>
        <v>31.550684931506851</v>
      </c>
      <c r="J85" s="129" t="s">
        <v>345</v>
      </c>
      <c r="K85" s="129" t="s">
        <v>346</v>
      </c>
      <c r="L85" s="199" t="s">
        <v>347</v>
      </c>
      <c r="M85" s="129" t="s">
        <v>266</v>
      </c>
      <c r="N85" s="129" t="s">
        <v>315</v>
      </c>
      <c r="O85" s="129" t="s">
        <v>268</v>
      </c>
      <c r="P85" s="129">
        <v>6537637600</v>
      </c>
      <c r="Q85" s="202" t="s">
        <v>40</v>
      </c>
      <c r="R85" s="202" t="s">
        <v>40</v>
      </c>
      <c r="S85" s="107">
        <v>45023</v>
      </c>
      <c r="T85" s="194" t="s">
        <v>348</v>
      </c>
      <c r="U85" s="206" t="s">
        <v>349</v>
      </c>
      <c r="V85" s="129">
        <v>4421564615</v>
      </c>
      <c r="W85" s="194" t="s">
        <v>1233</v>
      </c>
      <c r="X85" s="129">
        <v>4421448690</v>
      </c>
      <c r="Y85" s="197">
        <v>44701</v>
      </c>
      <c r="Z85" s="202" t="s">
        <v>915</v>
      </c>
      <c r="AA85" s="202">
        <f t="shared" si="8"/>
        <v>343</v>
      </c>
      <c r="AB85" s="201">
        <f t="shared" si="10"/>
        <v>11.433333333333334</v>
      </c>
      <c r="AD85" s="310">
        <v>44701</v>
      </c>
    </row>
    <row r="86" spans="1:30" s="201" customFormat="1" ht="16.5" x14ac:dyDescent="0.3">
      <c r="A86" s="193">
        <f t="shared" si="11"/>
        <v>78</v>
      </c>
      <c r="B86" s="194" t="s">
        <v>38</v>
      </c>
      <c r="C86" s="194" t="s">
        <v>385</v>
      </c>
      <c r="D86" s="194" t="s">
        <v>295</v>
      </c>
      <c r="E86" s="195">
        <v>44592</v>
      </c>
      <c r="F86" s="205">
        <v>6800</v>
      </c>
      <c r="G86" s="205">
        <v>1700</v>
      </c>
      <c r="H86" s="195">
        <v>35832</v>
      </c>
      <c r="I86" s="198">
        <f t="shared" ca="1" si="12"/>
        <v>25.578082191780823</v>
      </c>
      <c r="J86" s="129" t="s">
        <v>386</v>
      </c>
      <c r="K86" s="129" t="s">
        <v>854</v>
      </c>
      <c r="L86" s="199" t="s">
        <v>855</v>
      </c>
      <c r="M86" s="129" t="s">
        <v>266</v>
      </c>
      <c r="N86" s="129" t="s">
        <v>267</v>
      </c>
      <c r="O86" s="129" t="s">
        <v>284</v>
      </c>
      <c r="P86" s="129" t="s">
        <v>40</v>
      </c>
      <c r="Q86" s="202" t="s">
        <v>40</v>
      </c>
      <c r="R86" s="202" t="s">
        <v>40</v>
      </c>
      <c r="S86" s="107">
        <v>44711</v>
      </c>
      <c r="T86" s="194" t="s">
        <v>387</v>
      </c>
      <c r="U86" s="206" t="s">
        <v>388</v>
      </c>
      <c r="V86" s="129">
        <v>7151187618</v>
      </c>
      <c r="W86" s="194" t="s">
        <v>389</v>
      </c>
      <c r="X86" s="129">
        <v>7151200543</v>
      </c>
      <c r="Y86" s="197">
        <v>44708</v>
      </c>
      <c r="Z86" s="202" t="s">
        <v>915</v>
      </c>
      <c r="AA86" s="202">
        <f t="shared" si="8"/>
        <v>116</v>
      </c>
      <c r="AB86" s="202">
        <f t="shared" si="10"/>
        <v>3.8666666666666667</v>
      </c>
      <c r="AD86" s="204"/>
    </row>
    <row r="87" spans="1:30" s="194" customFormat="1" ht="16.5" x14ac:dyDescent="0.3">
      <c r="A87" s="193">
        <f t="shared" si="11"/>
        <v>79</v>
      </c>
      <c r="B87" s="194" t="s">
        <v>172</v>
      </c>
      <c r="C87" s="194" t="s">
        <v>193</v>
      </c>
      <c r="D87" s="194" t="s">
        <v>1123</v>
      </c>
      <c r="E87" s="195">
        <v>44249</v>
      </c>
      <c r="F87" s="205">
        <f>+G87*4</f>
        <v>8400</v>
      </c>
      <c r="G87" s="205">
        <v>2100</v>
      </c>
      <c r="H87" s="195">
        <v>36084</v>
      </c>
      <c r="I87" s="198">
        <f t="shared" ca="1" si="12"/>
        <v>24.887671232876713</v>
      </c>
      <c r="J87" s="129" t="s">
        <v>602</v>
      </c>
      <c r="K87" s="129" t="s">
        <v>603</v>
      </c>
      <c r="L87" s="199" t="s">
        <v>604</v>
      </c>
      <c r="M87" s="129" t="s">
        <v>266</v>
      </c>
      <c r="N87" s="129" t="s">
        <v>267</v>
      </c>
      <c r="O87" s="129" t="s">
        <v>284</v>
      </c>
      <c r="P87" s="129">
        <v>6528521979</v>
      </c>
      <c r="Q87" s="202" t="s">
        <v>40</v>
      </c>
      <c r="R87" s="202" t="s">
        <v>40</v>
      </c>
      <c r="S87" s="107">
        <v>45004</v>
      </c>
      <c r="T87" s="194" t="s">
        <v>605</v>
      </c>
      <c r="U87" s="206" t="s">
        <v>606</v>
      </c>
      <c r="V87" s="129">
        <v>4427243232</v>
      </c>
      <c r="W87" s="194" t="s">
        <v>607</v>
      </c>
      <c r="X87" s="129">
        <v>4181267283</v>
      </c>
      <c r="Y87" s="197">
        <v>44707</v>
      </c>
      <c r="Z87" s="202" t="s">
        <v>915</v>
      </c>
      <c r="AA87" s="202">
        <f t="shared" si="8"/>
        <v>458</v>
      </c>
      <c r="AB87" s="202">
        <f t="shared" si="10"/>
        <v>15.266666666666667</v>
      </c>
      <c r="AD87" s="202"/>
    </row>
    <row r="88" spans="1:30" s="194" customFormat="1" ht="16.5" x14ac:dyDescent="0.3">
      <c r="A88" s="193">
        <f t="shared" si="11"/>
        <v>80</v>
      </c>
      <c r="B88" s="194" t="s">
        <v>157</v>
      </c>
      <c r="C88" s="194" t="s">
        <v>523</v>
      </c>
      <c r="D88" s="194" t="s">
        <v>514</v>
      </c>
      <c r="E88" s="195">
        <v>44648</v>
      </c>
      <c r="F88" s="196">
        <v>7000</v>
      </c>
      <c r="G88" s="196">
        <v>1750</v>
      </c>
      <c r="H88" s="197">
        <v>36539</v>
      </c>
      <c r="I88" s="198">
        <f t="shared" ca="1" si="12"/>
        <v>23.641095890410959</v>
      </c>
      <c r="J88" s="129" t="s">
        <v>524</v>
      </c>
      <c r="K88" s="129" t="s">
        <v>1154</v>
      </c>
      <c r="L88" s="199" t="s">
        <v>525</v>
      </c>
      <c r="M88" s="129" t="s">
        <v>266</v>
      </c>
      <c r="N88" s="129" t="s">
        <v>267</v>
      </c>
      <c r="O88" s="129" t="s">
        <v>526</v>
      </c>
      <c r="P88" s="230" t="s">
        <v>40</v>
      </c>
      <c r="Q88" s="230" t="s">
        <v>40</v>
      </c>
      <c r="R88" s="230" t="s">
        <v>40</v>
      </c>
      <c r="S88" s="107">
        <v>44677</v>
      </c>
      <c r="T88" s="200" t="s">
        <v>527</v>
      </c>
      <c r="U88" s="206" t="s">
        <v>528</v>
      </c>
      <c r="V88" s="129">
        <v>4426204333</v>
      </c>
      <c r="W88" s="194" t="s">
        <v>529</v>
      </c>
      <c r="X88" s="129">
        <v>4427208259</v>
      </c>
      <c r="Y88" s="197">
        <v>44708</v>
      </c>
      <c r="Z88" s="202" t="s">
        <v>915</v>
      </c>
      <c r="AA88" s="202">
        <f t="shared" si="8"/>
        <v>60</v>
      </c>
      <c r="AB88" s="202">
        <f t="shared" si="10"/>
        <v>2</v>
      </c>
      <c r="AD88" s="202"/>
    </row>
    <row r="89" spans="1:30" s="194" customFormat="1" ht="16.5" x14ac:dyDescent="0.3">
      <c r="A89" s="193">
        <f t="shared" si="11"/>
        <v>81</v>
      </c>
      <c r="B89" s="194" t="s">
        <v>157</v>
      </c>
      <c r="C89" s="194" t="s">
        <v>499</v>
      </c>
      <c r="D89" s="194" t="s">
        <v>500</v>
      </c>
      <c r="E89" s="195">
        <v>44487</v>
      </c>
      <c r="F89" s="196">
        <v>0</v>
      </c>
      <c r="G89" s="196">
        <v>0</v>
      </c>
      <c r="H89" s="197">
        <v>35104</v>
      </c>
      <c r="I89" s="198">
        <f t="shared" ca="1" si="12"/>
        <v>27.572602739726026</v>
      </c>
      <c r="J89" s="129" t="s">
        <v>501</v>
      </c>
      <c r="K89" s="129" t="s">
        <v>329</v>
      </c>
      <c r="L89" s="129" t="s">
        <v>329</v>
      </c>
      <c r="M89" s="129" t="s">
        <v>266</v>
      </c>
      <c r="N89" s="129" t="s">
        <v>267</v>
      </c>
      <c r="O89" s="129" t="s">
        <v>451</v>
      </c>
      <c r="P89" s="230" t="s">
        <v>303</v>
      </c>
      <c r="Q89" s="202" t="s">
        <v>40</v>
      </c>
      <c r="R89" s="202" t="s">
        <v>40</v>
      </c>
      <c r="S89" s="107" t="s">
        <v>303</v>
      </c>
      <c r="T89" s="200" t="s">
        <v>502</v>
      </c>
      <c r="U89" s="206" t="s">
        <v>503</v>
      </c>
      <c r="V89" s="129">
        <v>4423508339</v>
      </c>
      <c r="W89" s="194" t="s">
        <v>504</v>
      </c>
      <c r="X89" s="129">
        <v>7721096230</v>
      </c>
      <c r="Y89" s="197">
        <v>44708</v>
      </c>
      <c r="Z89" s="202" t="s">
        <v>915</v>
      </c>
      <c r="AA89" s="202">
        <f t="shared" si="8"/>
        <v>221</v>
      </c>
      <c r="AB89" s="202">
        <f t="shared" si="10"/>
        <v>7.3666666666666663</v>
      </c>
      <c r="AD89" s="202" t="s">
        <v>1295</v>
      </c>
    </row>
    <row r="90" spans="1:30" s="294" customFormat="1" ht="17.25" x14ac:dyDescent="0.3">
      <c r="A90" s="193">
        <f>A88+1</f>
        <v>81</v>
      </c>
      <c r="B90" s="194" t="s">
        <v>338</v>
      </c>
      <c r="C90" s="194" t="s">
        <v>1127</v>
      </c>
      <c r="D90" s="194" t="s">
        <v>381</v>
      </c>
      <c r="E90" s="195">
        <v>44677</v>
      </c>
      <c r="F90" s="205">
        <f>+G90*4</f>
        <v>6400</v>
      </c>
      <c r="G90" s="205">
        <v>1600</v>
      </c>
      <c r="H90" s="195">
        <v>37998</v>
      </c>
      <c r="I90" s="198">
        <f t="shared" ca="1" si="12"/>
        <v>19.643835616438356</v>
      </c>
      <c r="J90" s="129" t="s">
        <v>1128</v>
      </c>
      <c r="K90" s="129" t="s">
        <v>1129</v>
      </c>
      <c r="L90" s="199" t="s">
        <v>1130</v>
      </c>
      <c r="M90" s="129" t="s">
        <v>266</v>
      </c>
      <c r="N90" s="129" t="s">
        <v>267</v>
      </c>
      <c r="O90" s="129" t="s">
        <v>336</v>
      </c>
      <c r="P90" s="129"/>
      <c r="Q90" s="202"/>
      <c r="R90" s="202"/>
      <c r="S90" s="107">
        <v>44795</v>
      </c>
      <c r="T90" s="194" t="s">
        <v>1131</v>
      </c>
      <c r="U90" s="206" t="s">
        <v>585</v>
      </c>
      <c r="V90" s="129">
        <v>4428489113</v>
      </c>
      <c r="W90" s="194" t="s">
        <v>1231</v>
      </c>
      <c r="X90" s="129">
        <v>4428807714</v>
      </c>
      <c r="Y90" s="292">
        <v>44709</v>
      </c>
      <c r="Z90" s="308" t="s">
        <v>916</v>
      </c>
      <c r="AA90" s="202">
        <f t="shared" si="8"/>
        <v>32</v>
      </c>
      <c r="AB90" s="202">
        <f t="shared" si="10"/>
        <v>1.0666666666666667</v>
      </c>
      <c r="AC90" s="293"/>
      <c r="AD90" s="311"/>
    </row>
    <row r="91" spans="1:30" s="201" customFormat="1" ht="16.5" x14ac:dyDescent="0.3">
      <c r="A91" s="193">
        <f t="shared" ref="A91:A96" si="13">A90+1</f>
        <v>82</v>
      </c>
      <c r="B91" s="194" t="s">
        <v>38</v>
      </c>
      <c r="C91" s="194" t="s">
        <v>1253</v>
      </c>
      <c r="D91" s="194" t="s">
        <v>1254</v>
      </c>
      <c r="E91" s="195">
        <v>44713</v>
      </c>
      <c r="F91" s="196"/>
      <c r="G91" s="196"/>
      <c r="H91" s="195">
        <v>34676</v>
      </c>
      <c r="I91" s="198">
        <f t="shared" ca="1" si="12"/>
        <v>28.745205479452054</v>
      </c>
      <c r="J91" s="129" t="s">
        <v>1255</v>
      </c>
      <c r="K91" s="129"/>
      <c r="L91" s="199"/>
      <c r="M91" s="129" t="s">
        <v>266</v>
      </c>
      <c r="N91" s="129" t="s">
        <v>315</v>
      </c>
      <c r="O91" s="129" t="s">
        <v>268</v>
      </c>
      <c r="P91" s="129"/>
      <c r="Q91" s="202"/>
      <c r="R91" s="202"/>
      <c r="S91" s="107" t="s">
        <v>303</v>
      </c>
      <c r="T91" s="295" t="s">
        <v>1256</v>
      </c>
      <c r="U91" s="206"/>
      <c r="V91" s="129">
        <v>4427538337</v>
      </c>
      <c r="W91" s="194" t="s">
        <v>1257</v>
      </c>
      <c r="X91" s="129">
        <v>4423958262</v>
      </c>
      <c r="Y91" s="197">
        <v>44714</v>
      </c>
      <c r="Z91" s="202" t="s">
        <v>916</v>
      </c>
      <c r="AA91" s="202">
        <f t="shared" si="8"/>
        <v>1</v>
      </c>
      <c r="AB91" s="202">
        <f t="shared" si="10"/>
        <v>3.3333333333333333E-2</v>
      </c>
      <c r="AD91" s="204" t="s">
        <v>1331</v>
      </c>
    </row>
    <row r="92" spans="1:30" s="201" customFormat="1" ht="17.25" customHeight="1" x14ac:dyDescent="0.3">
      <c r="A92" s="193">
        <f t="shared" si="13"/>
        <v>83</v>
      </c>
      <c r="B92" s="194" t="s">
        <v>172</v>
      </c>
      <c r="C92" s="194" t="s">
        <v>1158</v>
      </c>
      <c r="D92" s="194" t="s">
        <v>1159</v>
      </c>
      <c r="E92" s="195">
        <v>44686</v>
      </c>
      <c r="F92" s="196">
        <v>9200</v>
      </c>
      <c r="G92" s="196">
        <f>F92/4</f>
        <v>2300</v>
      </c>
      <c r="H92" s="197">
        <v>37802</v>
      </c>
      <c r="I92" s="198">
        <f t="shared" ca="1" si="12"/>
        <v>20.18082191780822</v>
      </c>
      <c r="J92" s="129" t="s">
        <v>1160</v>
      </c>
      <c r="K92" s="129" t="s">
        <v>1161</v>
      </c>
      <c r="L92" s="129">
        <v>26180344710</v>
      </c>
      <c r="M92" s="129" t="s">
        <v>266</v>
      </c>
      <c r="N92" s="129" t="s">
        <v>267</v>
      </c>
      <c r="O92" s="129" t="s">
        <v>268</v>
      </c>
      <c r="P92" s="129"/>
      <c r="Q92" s="129"/>
      <c r="R92" s="129"/>
      <c r="S92" s="107">
        <v>44715</v>
      </c>
      <c r="T92" s="200" t="s">
        <v>1162</v>
      </c>
      <c r="U92" s="206" t="s">
        <v>585</v>
      </c>
      <c r="V92" s="129">
        <v>4426227302</v>
      </c>
      <c r="W92" s="194" t="s">
        <v>1163</v>
      </c>
      <c r="X92" s="129">
        <v>4426015506</v>
      </c>
      <c r="Y92" s="197">
        <v>44718</v>
      </c>
      <c r="Z92" s="202" t="s">
        <v>1313</v>
      </c>
      <c r="AA92" s="202">
        <f t="shared" si="8"/>
        <v>32</v>
      </c>
      <c r="AB92" s="202">
        <f t="shared" si="10"/>
        <v>1.0666666666666667</v>
      </c>
      <c r="AC92" s="204"/>
      <c r="AD92" s="204"/>
    </row>
    <row r="93" spans="1:30" s="201" customFormat="1" ht="17.25" customHeight="1" x14ac:dyDescent="0.3">
      <c r="A93" s="193">
        <f t="shared" si="13"/>
        <v>84</v>
      </c>
      <c r="B93" s="194" t="s">
        <v>172</v>
      </c>
      <c r="C93" s="194" t="s">
        <v>1234</v>
      </c>
      <c r="D93" s="194" t="s">
        <v>1235</v>
      </c>
      <c r="E93" s="195">
        <v>44704</v>
      </c>
      <c r="F93" s="196">
        <f>G93*4</f>
        <v>6800</v>
      </c>
      <c r="G93" s="196">
        <v>1700</v>
      </c>
      <c r="H93" s="197">
        <v>31736</v>
      </c>
      <c r="I93" s="198">
        <f t="shared" ca="1" si="12"/>
        <v>36.799999999999997</v>
      </c>
      <c r="J93" s="129" t="s">
        <v>1236</v>
      </c>
      <c r="K93" s="129" t="s">
        <v>1265</v>
      </c>
      <c r="L93" s="129">
        <v>92048623661</v>
      </c>
      <c r="M93" s="129" t="s">
        <v>266</v>
      </c>
      <c r="N93" s="129" t="s">
        <v>277</v>
      </c>
      <c r="O93" s="129" t="s">
        <v>1237</v>
      </c>
      <c r="P93" s="129"/>
      <c r="Q93" s="129"/>
      <c r="R93" s="129"/>
      <c r="S93" s="107">
        <v>44733</v>
      </c>
      <c r="T93" s="200" t="s">
        <v>1238</v>
      </c>
      <c r="U93" s="206" t="s">
        <v>585</v>
      </c>
      <c r="V93" s="129">
        <v>4272435897</v>
      </c>
      <c r="W93" s="194" t="s">
        <v>1239</v>
      </c>
      <c r="X93" s="129">
        <v>5614098736</v>
      </c>
      <c r="Y93" s="197">
        <v>44718</v>
      </c>
      <c r="Z93" s="202" t="s">
        <v>915</v>
      </c>
      <c r="AA93" s="202">
        <f t="shared" si="8"/>
        <v>14</v>
      </c>
      <c r="AB93" s="202">
        <f t="shared" si="10"/>
        <v>0.46666666666666667</v>
      </c>
      <c r="AC93" s="204"/>
      <c r="AD93" s="204"/>
    </row>
    <row r="94" spans="1:30" s="201" customFormat="1" ht="16.5" x14ac:dyDescent="0.3">
      <c r="A94" s="193">
        <f t="shared" si="13"/>
        <v>85</v>
      </c>
      <c r="B94" s="194" t="s">
        <v>452</v>
      </c>
      <c r="C94" s="194" t="s">
        <v>1084</v>
      </c>
      <c r="D94" s="194" t="s">
        <v>1085</v>
      </c>
      <c r="E94" s="195">
        <v>44662</v>
      </c>
      <c r="F94" s="196">
        <v>7000</v>
      </c>
      <c r="G94" s="196">
        <v>1750</v>
      </c>
      <c r="H94" s="197">
        <v>35577</v>
      </c>
      <c r="I94" s="198">
        <v>24.917808219178081</v>
      </c>
      <c r="J94" s="129" t="s">
        <v>1092</v>
      </c>
      <c r="K94" s="129" t="s">
        <v>1093</v>
      </c>
      <c r="L94" s="199" t="s">
        <v>1094</v>
      </c>
      <c r="M94" s="129" t="s">
        <v>266</v>
      </c>
      <c r="N94" s="129" t="s">
        <v>315</v>
      </c>
      <c r="O94" s="129" t="s">
        <v>451</v>
      </c>
      <c r="P94" s="230" t="s">
        <v>40</v>
      </c>
      <c r="Q94" s="230" t="s">
        <v>40</v>
      </c>
      <c r="R94" s="230" t="s">
        <v>40</v>
      </c>
      <c r="S94" s="107">
        <v>44780</v>
      </c>
      <c r="T94" s="200" t="s">
        <v>1095</v>
      </c>
      <c r="U94" s="206" t="s">
        <v>1113</v>
      </c>
      <c r="V94" s="129">
        <v>7712042372</v>
      </c>
      <c r="W94" s="194" t="s">
        <v>1114</v>
      </c>
      <c r="X94" s="129">
        <v>4421840716</v>
      </c>
      <c r="Y94" s="197">
        <v>44720</v>
      </c>
      <c r="Z94" s="202" t="s">
        <v>915</v>
      </c>
      <c r="AA94" s="202">
        <f t="shared" si="8"/>
        <v>58</v>
      </c>
      <c r="AB94" s="202">
        <f t="shared" si="10"/>
        <v>1.9333333333333333</v>
      </c>
      <c r="AC94" s="204"/>
      <c r="AD94" s="204"/>
    </row>
    <row r="95" spans="1:30" s="194" customFormat="1" ht="16.5" x14ac:dyDescent="0.3">
      <c r="A95" s="193">
        <f t="shared" si="13"/>
        <v>86</v>
      </c>
      <c r="B95" s="194" t="s">
        <v>172</v>
      </c>
      <c r="C95" s="194" t="s">
        <v>1321</v>
      </c>
      <c r="D95" s="194" t="s">
        <v>1322</v>
      </c>
      <c r="E95" s="195">
        <v>44719</v>
      </c>
      <c r="F95" s="196">
        <v>4000</v>
      </c>
      <c r="G95" s="196">
        <f>F95/4</f>
        <v>1000</v>
      </c>
      <c r="H95" s="197">
        <v>36343</v>
      </c>
      <c r="I95" s="198">
        <f t="shared" ref="I95:I109" ca="1" si="14">(H95-TODAY())/-365</f>
        <v>24.17808219178082</v>
      </c>
      <c r="J95" s="129" t="s">
        <v>1323</v>
      </c>
      <c r="K95" s="129"/>
      <c r="L95" s="199" t="s">
        <v>1324</v>
      </c>
      <c r="M95" s="129" t="s">
        <v>266</v>
      </c>
      <c r="N95" s="129" t="s">
        <v>267</v>
      </c>
      <c r="O95" s="129" t="s">
        <v>268</v>
      </c>
      <c r="P95" s="129"/>
      <c r="Q95" s="129"/>
      <c r="R95" s="129"/>
      <c r="S95" s="107"/>
      <c r="T95" s="200" t="s">
        <v>1325</v>
      </c>
      <c r="U95" s="206"/>
      <c r="V95" s="129"/>
      <c r="X95" s="129"/>
      <c r="Z95" s="197"/>
      <c r="AA95" s="202"/>
      <c r="AB95" s="202"/>
      <c r="AC95" s="202"/>
      <c r="AD95" s="202" t="s">
        <v>1295</v>
      </c>
    </row>
    <row r="96" spans="1:30" s="201" customFormat="1" ht="16.5" x14ac:dyDescent="0.3">
      <c r="A96" s="193">
        <f t="shared" si="13"/>
        <v>87</v>
      </c>
      <c r="B96" s="194" t="s">
        <v>452</v>
      </c>
      <c r="C96" s="194" t="s">
        <v>484</v>
      </c>
      <c r="D96" s="194" t="s">
        <v>485</v>
      </c>
      <c r="E96" s="195">
        <v>44655</v>
      </c>
      <c r="F96" s="312">
        <v>4000</v>
      </c>
      <c r="G96" s="312">
        <v>1000</v>
      </c>
      <c r="H96" s="197">
        <v>34015</v>
      </c>
      <c r="I96" s="198">
        <f t="shared" ca="1" si="14"/>
        <v>30.556164383561644</v>
      </c>
      <c r="J96" s="129" t="s">
        <v>486</v>
      </c>
      <c r="K96" s="129" t="s">
        <v>303</v>
      </c>
      <c r="L96" s="199" t="s">
        <v>303</v>
      </c>
      <c r="M96" s="199" t="s">
        <v>266</v>
      </c>
      <c r="N96" s="199" t="s">
        <v>267</v>
      </c>
      <c r="O96" s="199" t="s">
        <v>444</v>
      </c>
      <c r="P96" s="129" t="s">
        <v>303</v>
      </c>
      <c r="Q96" s="129" t="s">
        <v>40</v>
      </c>
      <c r="R96" s="129" t="s">
        <v>40</v>
      </c>
      <c r="S96" s="107" t="s">
        <v>303</v>
      </c>
      <c r="T96" s="200" t="s">
        <v>487</v>
      </c>
      <c r="U96" s="206" t="s">
        <v>488</v>
      </c>
      <c r="V96" s="129">
        <v>3111877767</v>
      </c>
      <c r="W96" s="194" t="s">
        <v>489</v>
      </c>
      <c r="X96" s="195"/>
      <c r="Y96" s="197">
        <v>44696</v>
      </c>
      <c r="Z96" s="202" t="s">
        <v>915</v>
      </c>
      <c r="AA96" s="202">
        <f>Y96-E96</f>
        <v>41</v>
      </c>
      <c r="AB96" s="202">
        <f>+AA96/30</f>
        <v>1.3666666666666667</v>
      </c>
      <c r="AC96" s="204" t="s">
        <v>1295</v>
      </c>
      <c r="AD96" s="204" t="s">
        <v>1295</v>
      </c>
    </row>
    <row r="97" spans="1:620" s="201" customFormat="1" ht="16.5" x14ac:dyDescent="0.3">
      <c r="A97" s="193">
        <f>A95+1</f>
        <v>87</v>
      </c>
      <c r="B97" s="194" t="s">
        <v>38</v>
      </c>
      <c r="C97" s="194" t="s">
        <v>390</v>
      </c>
      <c r="D97" s="194" t="s">
        <v>391</v>
      </c>
      <c r="E97" s="195">
        <v>44651</v>
      </c>
      <c r="F97" s="196">
        <v>8000</v>
      </c>
      <c r="G97" s="196">
        <v>2000</v>
      </c>
      <c r="H97" s="197">
        <v>33785</v>
      </c>
      <c r="I97" s="198">
        <f t="shared" ca="1" si="14"/>
        <v>31.186301369863013</v>
      </c>
      <c r="J97" s="129" t="s">
        <v>392</v>
      </c>
      <c r="K97" s="129" t="s">
        <v>393</v>
      </c>
      <c r="L97" s="199" t="s">
        <v>394</v>
      </c>
      <c r="M97" s="129" t="s">
        <v>266</v>
      </c>
      <c r="N97" s="129" t="s">
        <v>315</v>
      </c>
      <c r="O97" s="129" t="s">
        <v>278</v>
      </c>
      <c r="P97" s="129" t="s">
        <v>40</v>
      </c>
      <c r="Q97" s="129" t="s">
        <v>40</v>
      </c>
      <c r="R97" s="129" t="s">
        <v>40</v>
      </c>
      <c r="S97" s="107">
        <v>44769</v>
      </c>
      <c r="T97" s="200" t="s">
        <v>395</v>
      </c>
      <c r="U97" s="206" t="s">
        <v>396</v>
      </c>
      <c r="V97" s="129">
        <v>4421097852</v>
      </c>
      <c r="W97" s="194" t="s">
        <v>397</v>
      </c>
      <c r="X97" s="129">
        <v>4422393053</v>
      </c>
      <c r="Y97" s="197">
        <v>44725</v>
      </c>
      <c r="Z97" s="197" t="s">
        <v>915</v>
      </c>
      <c r="AA97" s="202">
        <f>Y97-E97</f>
        <v>74</v>
      </c>
      <c r="AB97" s="202">
        <f>+AA97/30</f>
        <v>2.4666666666666668</v>
      </c>
      <c r="AC97" s="204"/>
      <c r="AD97" s="204"/>
    </row>
    <row r="98" spans="1:620" s="201" customFormat="1" ht="16.5" x14ac:dyDescent="0.3">
      <c r="A98" s="193">
        <f t="shared" ref="A98:A109" si="15">A97+1</f>
        <v>88</v>
      </c>
      <c r="B98" s="194" t="s">
        <v>338</v>
      </c>
      <c r="C98" s="194" t="s">
        <v>1277</v>
      </c>
      <c r="D98" s="194" t="s">
        <v>1278</v>
      </c>
      <c r="E98" s="195">
        <v>44712</v>
      </c>
      <c r="F98" s="196">
        <v>7000</v>
      </c>
      <c r="G98" s="196">
        <v>1750</v>
      </c>
      <c r="H98" s="197">
        <v>34548</v>
      </c>
      <c r="I98" s="198">
        <f t="shared" ca="1" si="14"/>
        <v>29.095890410958905</v>
      </c>
      <c r="J98" s="129" t="s">
        <v>1281</v>
      </c>
      <c r="K98" s="129" t="s">
        <v>1280</v>
      </c>
      <c r="L98" s="199" t="s">
        <v>1279</v>
      </c>
      <c r="M98" s="129" t="s">
        <v>266</v>
      </c>
      <c r="N98" s="129" t="s">
        <v>315</v>
      </c>
      <c r="O98" s="129" t="s">
        <v>268</v>
      </c>
      <c r="P98" s="129"/>
      <c r="Q98" s="129"/>
      <c r="R98" s="129"/>
      <c r="S98" s="107">
        <v>44740</v>
      </c>
      <c r="T98" s="200" t="s">
        <v>1282</v>
      </c>
      <c r="U98" s="206" t="s">
        <v>1283</v>
      </c>
      <c r="V98" s="129">
        <v>4421869733</v>
      </c>
      <c r="W98" s="194" t="s">
        <v>1284</v>
      </c>
      <c r="X98" s="129"/>
      <c r="Y98" s="197">
        <v>44727</v>
      </c>
      <c r="Z98" s="202" t="s">
        <v>915</v>
      </c>
      <c r="AA98" s="202">
        <f>Y98-E98</f>
        <v>15</v>
      </c>
      <c r="AB98" s="202">
        <f>+AA98/30</f>
        <v>0.5</v>
      </c>
      <c r="AC98" s="204"/>
      <c r="AD98" s="310">
        <v>44728</v>
      </c>
    </row>
    <row r="99" spans="1:620" s="201" customFormat="1" ht="16.5" x14ac:dyDescent="0.3">
      <c r="A99" s="193">
        <f t="shared" si="15"/>
        <v>89</v>
      </c>
      <c r="B99" s="194" t="s">
        <v>38</v>
      </c>
      <c r="C99" s="194" t="s">
        <v>372</v>
      </c>
      <c r="D99" s="194" t="s">
        <v>327</v>
      </c>
      <c r="E99" s="195">
        <v>44530</v>
      </c>
      <c r="F99" s="196">
        <v>0</v>
      </c>
      <c r="G99" s="196">
        <v>0</v>
      </c>
      <c r="H99" s="197">
        <v>35687</v>
      </c>
      <c r="I99" s="198">
        <f t="shared" ca="1" si="14"/>
        <v>25.975342465753425</v>
      </c>
      <c r="J99" s="129" t="s">
        <v>373</v>
      </c>
      <c r="K99" s="129" t="s">
        <v>303</v>
      </c>
      <c r="L99" s="129" t="s">
        <v>303</v>
      </c>
      <c r="M99" s="129" t="s">
        <v>266</v>
      </c>
      <c r="N99" s="129" t="s">
        <v>267</v>
      </c>
      <c r="O99" s="129" t="s">
        <v>268</v>
      </c>
      <c r="P99" s="129" t="s">
        <v>40</v>
      </c>
      <c r="Q99" s="129" t="s">
        <v>40</v>
      </c>
      <c r="R99" s="129" t="s">
        <v>40</v>
      </c>
      <c r="T99" s="200" t="s">
        <v>374</v>
      </c>
      <c r="U99" s="129"/>
      <c r="V99" s="194"/>
      <c r="W99" s="129"/>
      <c r="X99" s="202"/>
      <c r="Y99" s="202"/>
      <c r="Z99" s="202"/>
      <c r="AA99" s="202" t="s">
        <v>1335</v>
      </c>
      <c r="AB99" s="202"/>
      <c r="AC99" s="204"/>
      <c r="AD99" s="204" t="s">
        <v>1295</v>
      </c>
    </row>
    <row r="100" spans="1:620" s="201" customFormat="1" ht="16.5" x14ac:dyDescent="0.3">
      <c r="A100" s="193">
        <f t="shared" si="15"/>
        <v>90</v>
      </c>
      <c r="B100" s="194" t="s">
        <v>338</v>
      </c>
      <c r="C100" s="194" t="s">
        <v>354</v>
      </c>
      <c r="D100" s="194" t="s">
        <v>1157</v>
      </c>
      <c r="E100" s="195">
        <v>44582</v>
      </c>
      <c r="F100" s="196">
        <v>7000</v>
      </c>
      <c r="G100" s="196">
        <v>1750</v>
      </c>
      <c r="H100" s="197">
        <v>34403</v>
      </c>
      <c r="I100" s="198">
        <f t="shared" ca="1" si="14"/>
        <v>29.493150684931507</v>
      </c>
      <c r="J100" s="129" t="s">
        <v>355</v>
      </c>
      <c r="K100" s="129" t="s">
        <v>356</v>
      </c>
      <c r="L100" s="199">
        <v>14109450347</v>
      </c>
      <c r="M100" s="129" t="s">
        <v>266</v>
      </c>
      <c r="N100" s="129" t="s">
        <v>315</v>
      </c>
      <c r="O100" s="129" t="s">
        <v>284</v>
      </c>
      <c r="P100" s="129">
        <v>6549950967</v>
      </c>
      <c r="Q100" s="129" t="s">
        <v>40</v>
      </c>
      <c r="R100" s="129" t="s">
        <v>40</v>
      </c>
      <c r="S100" s="107">
        <v>44880</v>
      </c>
      <c r="T100" s="200" t="s">
        <v>357</v>
      </c>
      <c r="U100" s="206" t="s">
        <v>1296</v>
      </c>
      <c r="V100" s="129">
        <v>5554609553</v>
      </c>
      <c r="W100" s="194" t="s">
        <v>1297</v>
      </c>
      <c r="X100" s="129">
        <v>4425720180</v>
      </c>
      <c r="Y100" s="197">
        <v>44729</v>
      </c>
      <c r="Z100" s="202" t="s">
        <v>915</v>
      </c>
      <c r="AA100" s="202">
        <f>Y100-E100</f>
        <v>147</v>
      </c>
      <c r="AB100" s="202">
        <f>+AA100/30</f>
        <v>4.9000000000000004</v>
      </c>
      <c r="AC100" s="204"/>
      <c r="AD100" s="197">
        <v>44729</v>
      </c>
    </row>
    <row r="101" spans="1:620" s="194" customFormat="1" ht="16.5" x14ac:dyDescent="0.3">
      <c r="A101" s="193">
        <f t="shared" si="15"/>
        <v>91</v>
      </c>
      <c r="B101" s="194" t="s">
        <v>172</v>
      </c>
      <c r="C101" s="194" t="s">
        <v>1314</v>
      </c>
      <c r="D101" s="194" t="s">
        <v>1159</v>
      </c>
      <c r="E101" s="195">
        <v>44715</v>
      </c>
      <c r="F101" s="205">
        <v>7200</v>
      </c>
      <c r="G101" s="306">
        <v>1800</v>
      </c>
      <c r="H101" s="197">
        <v>35104</v>
      </c>
      <c r="I101" s="198">
        <f t="shared" ca="1" si="14"/>
        <v>27.572602739726026</v>
      </c>
      <c r="J101" s="129" t="s">
        <v>1315</v>
      </c>
      <c r="K101" s="129" t="s">
        <v>1316</v>
      </c>
      <c r="L101" s="129">
        <v>2169648660</v>
      </c>
      <c r="M101" s="129" t="s">
        <v>469</v>
      </c>
      <c r="N101" s="129" t="s">
        <v>483</v>
      </c>
      <c r="O101" s="129" t="s">
        <v>1237</v>
      </c>
      <c r="P101" s="129"/>
      <c r="Q101" s="129"/>
      <c r="R101" s="129"/>
      <c r="S101" s="107" t="s">
        <v>1317</v>
      </c>
      <c r="T101" s="200" t="s">
        <v>1318</v>
      </c>
      <c r="U101" s="206" t="s">
        <v>1319</v>
      </c>
      <c r="V101" s="129">
        <v>7752419478</v>
      </c>
      <c r="W101" s="194" t="s">
        <v>1320</v>
      </c>
      <c r="X101" s="129">
        <v>5539797538</v>
      </c>
      <c r="Y101" s="197">
        <v>44729</v>
      </c>
      <c r="Z101" s="202" t="s">
        <v>915</v>
      </c>
      <c r="AA101" s="202">
        <f>Y101-E101</f>
        <v>14</v>
      </c>
      <c r="AB101" s="202">
        <f>+AA101/30</f>
        <v>0.46666666666666667</v>
      </c>
      <c r="AD101" s="197">
        <v>44729</v>
      </c>
    </row>
    <row r="102" spans="1:620" s="194" customFormat="1" ht="16.5" x14ac:dyDescent="0.3">
      <c r="A102" s="193">
        <f t="shared" si="15"/>
        <v>92</v>
      </c>
      <c r="B102" s="194" t="s">
        <v>168</v>
      </c>
      <c r="C102" s="194" t="s">
        <v>570</v>
      </c>
      <c r="D102" s="194" t="s">
        <v>545</v>
      </c>
      <c r="E102" s="195">
        <v>44643</v>
      </c>
      <c r="F102" s="196">
        <v>7000</v>
      </c>
      <c r="G102" s="196">
        <v>1750</v>
      </c>
      <c r="H102" s="197">
        <v>36254</v>
      </c>
      <c r="I102" s="198">
        <f t="shared" ca="1" si="14"/>
        <v>24.421917808219177</v>
      </c>
      <c r="J102" s="129" t="s">
        <v>571</v>
      </c>
      <c r="K102" s="129" t="s">
        <v>572</v>
      </c>
      <c r="L102" s="199" t="s">
        <v>573</v>
      </c>
      <c r="M102" s="129" t="s">
        <v>266</v>
      </c>
      <c r="N102" s="129" t="s">
        <v>315</v>
      </c>
      <c r="O102" s="129" t="s">
        <v>284</v>
      </c>
      <c r="P102" s="129">
        <v>6553826707</v>
      </c>
      <c r="Q102" s="129" t="s">
        <v>40</v>
      </c>
      <c r="R102" s="129" t="s">
        <v>40</v>
      </c>
      <c r="S102" s="107">
        <v>44762</v>
      </c>
      <c r="T102" s="200" t="s">
        <v>1286</v>
      </c>
      <c r="U102" s="206" t="s">
        <v>575</v>
      </c>
      <c r="V102" s="129">
        <v>4451109369</v>
      </c>
      <c r="W102" s="194" t="s">
        <v>576</v>
      </c>
      <c r="X102" s="129">
        <v>4451020814</v>
      </c>
      <c r="Y102" s="197">
        <v>44732</v>
      </c>
      <c r="Z102" s="202" t="s">
        <v>915</v>
      </c>
      <c r="AA102" s="202">
        <f>Y102-E102</f>
        <v>89</v>
      </c>
      <c r="AB102" s="202">
        <f>+AA102/30</f>
        <v>2.9666666666666668</v>
      </c>
      <c r="AC102" s="202"/>
      <c r="AD102" s="197">
        <v>44732</v>
      </c>
    </row>
    <row r="103" spans="1:620" s="113" customFormat="1" ht="16.5" x14ac:dyDescent="0.3">
      <c r="A103" s="99">
        <f t="shared" si="15"/>
        <v>93</v>
      </c>
      <c r="B103" s="194" t="s">
        <v>338</v>
      </c>
      <c r="C103" s="194" t="s">
        <v>1336</v>
      </c>
      <c r="D103" s="194" t="s">
        <v>1337</v>
      </c>
      <c r="E103" s="195">
        <v>44732</v>
      </c>
      <c r="F103" s="205">
        <v>7000</v>
      </c>
      <c r="G103" s="205">
        <f>F103/4</f>
        <v>1750</v>
      </c>
      <c r="H103" s="195">
        <v>36248</v>
      </c>
      <c r="I103" s="198">
        <f t="shared" ca="1" si="14"/>
        <v>24.438356164383563</v>
      </c>
      <c r="J103" s="129" t="s">
        <v>1338</v>
      </c>
      <c r="K103" s="129" t="s">
        <v>1339</v>
      </c>
      <c r="L103" s="199" t="s">
        <v>1340</v>
      </c>
      <c r="M103" s="129" t="s">
        <v>266</v>
      </c>
      <c r="N103" s="129" t="s">
        <v>315</v>
      </c>
      <c r="O103" s="129" t="s">
        <v>268</v>
      </c>
      <c r="P103" s="129"/>
      <c r="Q103" s="202"/>
      <c r="R103" s="202"/>
      <c r="S103" s="107">
        <v>44761</v>
      </c>
      <c r="T103" s="194" t="s">
        <v>1341</v>
      </c>
      <c r="U103" s="206" t="s">
        <v>1343</v>
      </c>
      <c r="V103" s="129">
        <v>4428134709</v>
      </c>
      <c r="W103" s="194" t="s">
        <v>1342</v>
      </c>
      <c r="X103" s="129">
        <v>4423507397</v>
      </c>
      <c r="Y103" s="195">
        <v>44734</v>
      </c>
      <c r="Z103" s="202" t="s">
        <v>915</v>
      </c>
      <c r="AA103" s="202">
        <f>Y103-E103</f>
        <v>2</v>
      </c>
      <c r="AB103" s="202">
        <f>+AA103/30</f>
        <v>6.6666666666666666E-2</v>
      </c>
      <c r="AC103" s="204"/>
      <c r="AD103" s="201"/>
      <c r="AE103" s="201"/>
      <c r="AF103" s="201"/>
      <c r="AG103" s="201"/>
      <c r="AH103" s="201"/>
      <c r="AI103" s="201"/>
      <c r="AJ103" s="201"/>
      <c r="AK103" s="201"/>
      <c r="AL103" s="201"/>
      <c r="AM103" s="201"/>
      <c r="AN103" s="201"/>
      <c r="AO103" s="201"/>
      <c r="AP103" s="201"/>
      <c r="AQ103" s="201"/>
      <c r="AR103" s="201"/>
      <c r="AS103" s="201"/>
      <c r="AT103" s="201"/>
      <c r="AU103" s="201"/>
      <c r="AV103" s="201"/>
      <c r="AW103" s="201"/>
      <c r="AX103" s="201"/>
      <c r="AY103" s="201"/>
      <c r="AZ103" s="201"/>
      <c r="BA103" s="201"/>
      <c r="BB103" s="201"/>
      <c r="BC103" s="201"/>
      <c r="BD103" s="201"/>
      <c r="BE103" s="201"/>
      <c r="BF103" s="201"/>
      <c r="BG103" s="201"/>
      <c r="BH103" s="201"/>
      <c r="BI103" s="201"/>
      <c r="BJ103" s="201"/>
      <c r="BK103" s="201"/>
      <c r="BL103" s="201"/>
      <c r="BM103" s="201"/>
      <c r="BN103" s="201"/>
      <c r="BO103" s="201"/>
      <c r="BP103" s="201"/>
      <c r="BQ103" s="201"/>
      <c r="BR103" s="201"/>
      <c r="BS103" s="201"/>
      <c r="BT103" s="201"/>
      <c r="BU103" s="201"/>
      <c r="BV103" s="201"/>
      <c r="BW103" s="201"/>
      <c r="BX103" s="201"/>
      <c r="BY103" s="201"/>
      <c r="BZ103" s="201"/>
      <c r="CA103" s="201"/>
      <c r="CB103" s="201"/>
      <c r="CC103" s="201"/>
      <c r="CD103" s="201"/>
      <c r="CE103" s="201"/>
      <c r="CF103" s="201"/>
      <c r="CG103" s="201"/>
      <c r="CH103" s="201"/>
      <c r="CI103" s="201"/>
      <c r="CJ103" s="201"/>
      <c r="CK103" s="201"/>
      <c r="CL103" s="201"/>
      <c r="CM103" s="201"/>
      <c r="CN103" s="201"/>
      <c r="CO103" s="201"/>
      <c r="CP103" s="201"/>
      <c r="CQ103" s="201"/>
      <c r="CR103" s="201"/>
      <c r="CS103" s="201"/>
      <c r="CT103" s="201"/>
      <c r="CU103" s="201"/>
      <c r="CV103" s="201"/>
      <c r="CW103" s="201"/>
      <c r="CX103" s="201"/>
      <c r="CY103" s="201"/>
      <c r="CZ103" s="201"/>
      <c r="DA103" s="201"/>
      <c r="DB103" s="201"/>
      <c r="DC103" s="201"/>
      <c r="DD103" s="201"/>
      <c r="DE103" s="201"/>
      <c r="DF103" s="201"/>
      <c r="DG103" s="201"/>
      <c r="DH103" s="201"/>
      <c r="DI103" s="201"/>
      <c r="DJ103" s="201"/>
      <c r="DK103" s="201"/>
      <c r="DL103" s="201"/>
      <c r="DM103" s="201"/>
      <c r="DN103" s="201"/>
      <c r="DO103" s="201"/>
      <c r="DP103" s="201"/>
      <c r="DQ103" s="201"/>
      <c r="DR103" s="201"/>
      <c r="DS103" s="201"/>
      <c r="DT103" s="201"/>
      <c r="DU103" s="201"/>
      <c r="DV103" s="201"/>
      <c r="DW103" s="201"/>
      <c r="DX103" s="201"/>
      <c r="DY103" s="201"/>
      <c r="DZ103" s="201"/>
      <c r="EA103" s="201"/>
      <c r="EB103" s="201"/>
      <c r="EC103" s="201"/>
      <c r="ED103" s="201"/>
      <c r="EE103" s="201"/>
      <c r="EF103" s="201"/>
      <c r="EG103" s="201"/>
      <c r="EH103" s="201"/>
      <c r="EI103" s="201"/>
      <c r="EJ103" s="201"/>
      <c r="EK103" s="201"/>
      <c r="EL103" s="201"/>
      <c r="EM103" s="201"/>
      <c r="EN103" s="201"/>
      <c r="EO103" s="201"/>
      <c r="EP103" s="201"/>
      <c r="EQ103" s="201"/>
      <c r="ER103" s="201"/>
      <c r="ES103" s="201"/>
      <c r="ET103" s="201"/>
      <c r="EU103" s="201"/>
      <c r="EV103" s="201"/>
      <c r="EW103" s="201"/>
      <c r="EX103" s="201"/>
      <c r="EY103" s="201"/>
      <c r="EZ103" s="201"/>
      <c r="FA103" s="201"/>
      <c r="FB103" s="201"/>
      <c r="FC103" s="201"/>
      <c r="FD103" s="201"/>
      <c r="FE103" s="201"/>
      <c r="FF103" s="201"/>
      <c r="FG103" s="201"/>
      <c r="FH103" s="201"/>
      <c r="FI103" s="201"/>
      <c r="FJ103" s="201"/>
      <c r="FK103" s="201"/>
      <c r="FL103" s="201"/>
      <c r="FM103" s="201"/>
      <c r="FN103" s="201"/>
      <c r="FO103" s="201"/>
      <c r="FP103" s="201"/>
      <c r="FQ103" s="201"/>
      <c r="FR103" s="201"/>
      <c r="FS103" s="201"/>
      <c r="FT103" s="201"/>
      <c r="FU103" s="201"/>
      <c r="FV103" s="201"/>
      <c r="FW103" s="201"/>
      <c r="FX103" s="201"/>
      <c r="FY103" s="201"/>
      <c r="FZ103" s="201"/>
      <c r="GA103" s="201"/>
      <c r="GB103" s="201"/>
      <c r="GC103" s="201"/>
      <c r="GD103" s="201"/>
      <c r="GE103" s="201"/>
      <c r="GF103" s="201"/>
      <c r="GG103" s="201"/>
      <c r="GH103" s="201"/>
      <c r="GI103" s="201"/>
      <c r="GJ103" s="201"/>
      <c r="GK103" s="201"/>
      <c r="GL103" s="201"/>
      <c r="GM103" s="201"/>
      <c r="GN103" s="201"/>
      <c r="GO103" s="201"/>
      <c r="GP103" s="201"/>
      <c r="GQ103" s="201"/>
      <c r="GR103" s="201"/>
      <c r="GS103" s="201"/>
      <c r="GT103" s="201"/>
      <c r="GU103" s="201"/>
      <c r="GV103" s="201"/>
      <c r="GW103" s="201"/>
      <c r="GX103" s="201"/>
      <c r="GY103" s="201"/>
      <c r="GZ103" s="201"/>
      <c r="HA103" s="201"/>
      <c r="HB103" s="201"/>
      <c r="HC103" s="201"/>
      <c r="HD103" s="201"/>
      <c r="HE103" s="201"/>
      <c r="HF103" s="201"/>
      <c r="HG103" s="201"/>
      <c r="HH103" s="201"/>
      <c r="HI103" s="201"/>
      <c r="HJ103" s="201"/>
      <c r="HK103" s="201"/>
      <c r="HL103" s="201"/>
      <c r="HM103" s="201"/>
      <c r="HN103" s="201"/>
      <c r="HO103" s="201"/>
      <c r="HP103" s="201"/>
      <c r="HQ103" s="201"/>
      <c r="HR103" s="201"/>
      <c r="HS103" s="201"/>
      <c r="HT103" s="201"/>
      <c r="HU103" s="201"/>
      <c r="HV103" s="201"/>
      <c r="HW103" s="201"/>
      <c r="HX103" s="201"/>
      <c r="HY103" s="201"/>
      <c r="HZ103" s="201"/>
      <c r="IA103" s="201"/>
      <c r="IB103" s="201"/>
      <c r="IC103" s="201"/>
      <c r="ID103" s="201"/>
      <c r="IE103" s="201"/>
      <c r="IF103" s="201"/>
      <c r="IG103" s="201"/>
      <c r="IH103" s="201"/>
      <c r="II103" s="201"/>
      <c r="IJ103" s="201"/>
      <c r="IK103" s="201"/>
      <c r="IL103" s="201"/>
      <c r="IM103" s="201"/>
      <c r="IN103" s="201"/>
      <c r="IO103" s="201"/>
      <c r="IP103" s="201"/>
      <c r="IQ103" s="201"/>
      <c r="IR103" s="201"/>
      <c r="IS103" s="201"/>
      <c r="IT103" s="201"/>
      <c r="IU103" s="201"/>
      <c r="IV103" s="201"/>
      <c r="IW103" s="201"/>
      <c r="IX103" s="201"/>
      <c r="IY103" s="201"/>
      <c r="IZ103" s="201"/>
      <c r="JA103" s="201"/>
      <c r="JB103" s="201"/>
      <c r="JC103" s="201"/>
      <c r="JD103" s="201"/>
      <c r="JE103" s="201"/>
      <c r="JF103" s="201"/>
      <c r="JG103" s="201"/>
      <c r="JH103" s="201"/>
      <c r="JI103" s="201"/>
      <c r="JJ103" s="201"/>
      <c r="JK103" s="201"/>
      <c r="JL103" s="201"/>
      <c r="JM103" s="201"/>
      <c r="JN103" s="201"/>
      <c r="JO103" s="201"/>
      <c r="JP103" s="201"/>
      <c r="JQ103" s="201"/>
      <c r="JR103" s="201"/>
      <c r="JS103" s="201"/>
      <c r="JT103" s="201"/>
      <c r="JU103" s="201"/>
      <c r="JV103" s="201"/>
      <c r="JW103" s="201"/>
      <c r="JX103" s="201"/>
      <c r="JY103" s="201"/>
      <c r="JZ103" s="201"/>
      <c r="KA103" s="201"/>
      <c r="KB103" s="201"/>
      <c r="KC103" s="201"/>
      <c r="KD103" s="201"/>
      <c r="KE103" s="201"/>
      <c r="KF103" s="201"/>
      <c r="KG103" s="201"/>
      <c r="KH103" s="201"/>
      <c r="KI103" s="201"/>
      <c r="KJ103" s="201"/>
      <c r="KK103" s="201"/>
      <c r="KL103" s="201"/>
      <c r="KM103" s="201"/>
      <c r="KN103" s="201"/>
      <c r="KO103" s="201"/>
      <c r="KP103" s="201"/>
      <c r="KQ103" s="201"/>
      <c r="KR103" s="201"/>
      <c r="KS103" s="201"/>
      <c r="KT103" s="201"/>
      <c r="KU103" s="201"/>
      <c r="KV103" s="201"/>
      <c r="KW103" s="201"/>
      <c r="KX103" s="201"/>
      <c r="KY103" s="201"/>
      <c r="KZ103" s="201"/>
      <c r="LA103" s="201"/>
      <c r="LB103" s="201"/>
      <c r="LC103" s="201"/>
      <c r="LD103" s="201"/>
      <c r="LE103" s="201"/>
      <c r="LF103" s="201"/>
      <c r="LG103" s="201"/>
      <c r="LH103" s="201"/>
      <c r="LI103" s="201"/>
      <c r="LJ103" s="201"/>
      <c r="LK103" s="201"/>
      <c r="LL103" s="201"/>
      <c r="LM103" s="201"/>
      <c r="LN103" s="201"/>
      <c r="LO103" s="201"/>
      <c r="LP103" s="201"/>
      <c r="LQ103" s="201"/>
      <c r="LR103" s="201"/>
      <c r="LS103" s="201"/>
      <c r="LT103" s="201"/>
      <c r="LU103" s="201"/>
      <c r="LV103" s="201"/>
      <c r="LW103" s="201"/>
      <c r="LX103" s="201"/>
      <c r="LY103" s="201"/>
      <c r="LZ103" s="201"/>
      <c r="MA103" s="201"/>
      <c r="MB103" s="201"/>
      <c r="MC103" s="201"/>
      <c r="MD103" s="201"/>
      <c r="ME103" s="201"/>
      <c r="MF103" s="201"/>
      <c r="MG103" s="201"/>
      <c r="MH103" s="201"/>
      <c r="MI103" s="201"/>
      <c r="MJ103" s="201"/>
      <c r="MK103" s="201"/>
      <c r="ML103" s="201"/>
      <c r="MM103" s="201"/>
      <c r="MN103" s="201"/>
      <c r="MO103" s="201"/>
      <c r="MP103" s="201"/>
      <c r="MQ103" s="201"/>
      <c r="MR103" s="201"/>
      <c r="MS103" s="201"/>
      <c r="MT103" s="201"/>
      <c r="MU103" s="201"/>
      <c r="MV103" s="201"/>
      <c r="MW103" s="201"/>
      <c r="MX103" s="201"/>
      <c r="MY103" s="201"/>
      <c r="MZ103" s="201"/>
      <c r="NA103" s="201"/>
      <c r="NB103" s="201"/>
      <c r="NC103" s="201"/>
      <c r="ND103" s="201"/>
      <c r="NE103" s="201"/>
      <c r="NF103" s="201"/>
      <c r="NG103" s="201"/>
      <c r="NH103" s="201"/>
      <c r="NI103" s="201"/>
      <c r="NJ103" s="201"/>
      <c r="NK103" s="201"/>
      <c r="NL103" s="201"/>
      <c r="NM103" s="201"/>
      <c r="NN103" s="201"/>
      <c r="NO103" s="201"/>
      <c r="NP103" s="201"/>
      <c r="NQ103" s="201"/>
      <c r="NR103" s="201"/>
      <c r="NS103" s="201"/>
      <c r="NT103" s="201"/>
      <c r="NU103" s="201"/>
      <c r="NV103" s="201"/>
      <c r="NW103" s="201"/>
      <c r="NX103" s="201"/>
      <c r="NY103" s="201"/>
      <c r="NZ103" s="201"/>
      <c r="OA103" s="201"/>
      <c r="OB103" s="201"/>
      <c r="OC103" s="201"/>
      <c r="OD103" s="201"/>
      <c r="OE103" s="201"/>
      <c r="OF103" s="201"/>
      <c r="OG103" s="201"/>
      <c r="OH103" s="201"/>
      <c r="OI103" s="201"/>
      <c r="OJ103" s="201"/>
      <c r="OK103" s="201"/>
      <c r="OL103" s="201"/>
      <c r="OM103" s="201"/>
      <c r="ON103" s="201"/>
      <c r="OO103" s="201"/>
      <c r="OP103" s="201"/>
      <c r="OQ103" s="201"/>
      <c r="OR103" s="201"/>
      <c r="OS103" s="201"/>
      <c r="OT103" s="201"/>
      <c r="OU103" s="201"/>
      <c r="OV103" s="201"/>
      <c r="OW103" s="201"/>
      <c r="OX103" s="201"/>
      <c r="OY103" s="201"/>
      <c r="OZ103" s="201"/>
      <c r="PA103" s="201"/>
      <c r="PB103" s="201"/>
      <c r="PC103" s="201"/>
      <c r="PD103" s="201"/>
      <c r="PE103" s="201"/>
      <c r="PF103" s="201"/>
      <c r="PG103" s="201"/>
      <c r="PH103" s="201"/>
      <c r="PI103" s="201"/>
      <c r="PJ103" s="201"/>
      <c r="PK103" s="201"/>
      <c r="PL103" s="201"/>
      <c r="PM103" s="201"/>
      <c r="PN103" s="201"/>
      <c r="PO103" s="201"/>
      <c r="PP103" s="201"/>
      <c r="PQ103" s="201"/>
      <c r="PR103" s="201"/>
      <c r="PS103" s="201"/>
      <c r="PT103" s="201"/>
      <c r="PU103" s="201"/>
      <c r="PV103" s="201"/>
      <c r="PW103" s="201"/>
      <c r="PX103" s="201"/>
      <c r="PY103" s="201"/>
      <c r="PZ103" s="201"/>
      <c r="QA103" s="201"/>
      <c r="QB103" s="201"/>
      <c r="QC103" s="201"/>
      <c r="QD103" s="201"/>
      <c r="QE103" s="201"/>
      <c r="QF103" s="201"/>
      <c r="QG103" s="201"/>
      <c r="QH103" s="201"/>
      <c r="QI103" s="201"/>
      <c r="QJ103" s="201"/>
      <c r="QK103" s="201"/>
      <c r="QL103" s="201"/>
      <c r="QM103" s="201"/>
      <c r="QN103" s="201"/>
      <c r="QO103" s="201"/>
      <c r="QP103" s="201"/>
      <c r="QQ103" s="201"/>
      <c r="QR103" s="201"/>
      <c r="QS103" s="201"/>
      <c r="QT103" s="201"/>
      <c r="QU103" s="201"/>
      <c r="QV103" s="201"/>
      <c r="QW103" s="201"/>
      <c r="QX103" s="201"/>
      <c r="QY103" s="201"/>
      <c r="QZ103" s="201"/>
      <c r="RA103" s="201"/>
      <c r="RB103" s="201"/>
      <c r="RC103" s="201"/>
      <c r="RD103" s="201"/>
      <c r="RE103" s="201"/>
      <c r="RF103" s="201"/>
      <c r="RG103" s="201"/>
      <c r="RH103" s="201"/>
      <c r="RI103" s="201"/>
      <c r="RJ103" s="201"/>
      <c r="RK103" s="201"/>
      <c r="RL103" s="201"/>
      <c r="RM103" s="201"/>
      <c r="RN103" s="201"/>
      <c r="RO103" s="201"/>
      <c r="RP103" s="201"/>
      <c r="RQ103" s="201"/>
      <c r="RR103" s="201"/>
      <c r="RS103" s="201"/>
      <c r="RT103" s="201"/>
      <c r="RU103" s="201"/>
      <c r="RV103" s="201"/>
      <c r="RW103" s="201"/>
      <c r="RX103" s="201"/>
      <c r="RY103" s="201"/>
      <c r="RZ103" s="201"/>
      <c r="SA103" s="201"/>
      <c r="SB103" s="201"/>
      <c r="SC103" s="201"/>
      <c r="SD103" s="201"/>
      <c r="SE103" s="201"/>
      <c r="SF103" s="201"/>
      <c r="SG103" s="201"/>
      <c r="SH103" s="201"/>
      <c r="SI103" s="201"/>
      <c r="SJ103" s="201"/>
      <c r="SK103" s="201"/>
      <c r="SL103" s="201"/>
      <c r="SM103" s="201"/>
      <c r="SN103" s="201"/>
      <c r="SO103" s="201"/>
      <c r="SP103" s="201"/>
      <c r="SQ103" s="201"/>
      <c r="SR103" s="201"/>
      <c r="SS103" s="201"/>
      <c r="ST103" s="201"/>
      <c r="SU103" s="201"/>
      <c r="SV103" s="201"/>
      <c r="SW103" s="201"/>
      <c r="SX103" s="201"/>
      <c r="SY103" s="201"/>
      <c r="SZ103" s="201"/>
      <c r="TA103" s="201"/>
      <c r="TB103" s="201"/>
      <c r="TC103" s="201"/>
      <c r="TD103" s="201"/>
      <c r="TE103" s="201"/>
      <c r="TF103" s="201"/>
      <c r="TG103" s="201"/>
      <c r="TH103" s="201"/>
      <c r="TI103" s="201"/>
      <c r="TJ103" s="201"/>
      <c r="TK103" s="201"/>
      <c r="TL103" s="201"/>
      <c r="TM103" s="201"/>
      <c r="TN103" s="201"/>
      <c r="TO103" s="201"/>
      <c r="TP103" s="201"/>
      <c r="TQ103" s="201"/>
      <c r="TR103" s="201"/>
      <c r="TS103" s="201"/>
      <c r="TT103" s="201"/>
      <c r="TU103" s="201"/>
      <c r="TV103" s="201"/>
      <c r="TW103" s="201"/>
      <c r="TX103" s="201"/>
      <c r="TY103" s="201"/>
      <c r="TZ103" s="201"/>
      <c r="UA103" s="201"/>
      <c r="UB103" s="201"/>
      <c r="UC103" s="201"/>
      <c r="UD103" s="201"/>
      <c r="UE103" s="201"/>
      <c r="UF103" s="201"/>
      <c r="UG103" s="201"/>
      <c r="UH103" s="201"/>
      <c r="UI103" s="201"/>
      <c r="UJ103" s="201"/>
      <c r="UK103" s="201"/>
      <c r="UL103" s="201"/>
      <c r="UM103" s="201"/>
      <c r="UN103" s="201"/>
      <c r="UO103" s="201"/>
      <c r="UP103" s="201"/>
      <c r="UQ103" s="201"/>
      <c r="UR103" s="201"/>
      <c r="US103" s="201"/>
      <c r="UT103" s="201"/>
      <c r="UU103" s="201"/>
      <c r="UV103" s="201"/>
      <c r="UW103" s="201"/>
      <c r="UX103" s="201"/>
      <c r="UY103" s="201"/>
      <c r="UZ103" s="201"/>
      <c r="VA103" s="201"/>
      <c r="VB103" s="201"/>
      <c r="VC103" s="201"/>
      <c r="VD103" s="201"/>
      <c r="VE103" s="201"/>
      <c r="VF103" s="201"/>
      <c r="VG103" s="201"/>
      <c r="VH103" s="201"/>
      <c r="VI103" s="201"/>
      <c r="VJ103" s="201"/>
      <c r="VK103" s="201"/>
      <c r="VL103" s="201"/>
      <c r="VM103" s="201"/>
      <c r="VN103" s="201"/>
      <c r="VO103" s="201"/>
      <c r="VP103" s="201"/>
      <c r="VQ103" s="201"/>
      <c r="VR103" s="201"/>
      <c r="VS103" s="201"/>
      <c r="VT103" s="201"/>
      <c r="VU103" s="201"/>
      <c r="VV103" s="201"/>
      <c r="VW103" s="201"/>
      <c r="VX103" s="201"/>
      <c r="VY103" s="201"/>
      <c r="VZ103" s="201"/>
      <c r="WA103" s="201"/>
      <c r="WB103" s="201"/>
      <c r="WC103" s="201"/>
      <c r="WD103" s="201"/>
      <c r="WE103" s="201"/>
      <c r="WF103" s="201"/>
      <c r="WG103" s="201"/>
      <c r="WH103" s="201"/>
      <c r="WI103" s="201"/>
      <c r="WJ103" s="201"/>
      <c r="WK103" s="201"/>
      <c r="WL103" s="201"/>
      <c r="WM103" s="201"/>
      <c r="WN103" s="201"/>
      <c r="WO103" s="201"/>
      <c r="WP103" s="201"/>
      <c r="WQ103" s="201"/>
      <c r="WR103" s="201"/>
      <c r="WS103" s="201"/>
      <c r="WT103" s="201"/>
      <c r="WU103" s="201"/>
      <c r="WV103" s="201"/>
    </row>
    <row r="104" spans="1:620" s="201" customFormat="1" ht="17.25" customHeight="1" x14ac:dyDescent="0.3">
      <c r="A104" s="193">
        <f t="shared" si="15"/>
        <v>94</v>
      </c>
      <c r="B104" s="194" t="s">
        <v>172</v>
      </c>
      <c r="C104" s="194" t="s">
        <v>1164</v>
      </c>
      <c r="D104" s="194" t="s">
        <v>1159</v>
      </c>
      <c r="E104" s="195">
        <v>44687</v>
      </c>
      <c r="F104" s="196">
        <f>G104*4</f>
        <v>8800</v>
      </c>
      <c r="G104" s="196">
        <v>2200</v>
      </c>
      <c r="H104" s="197">
        <v>27769</v>
      </c>
      <c r="I104" s="198">
        <f t="shared" ca="1" si="14"/>
        <v>47.668493150684931</v>
      </c>
      <c r="J104" s="129" t="s">
        <v>1165</v>
      </c>
      <c r="K104" s="129" t="s">
        <v>1166</v>
      </c>
      <c r="L104" s="129">
        <v>72957619660</v>
      </c>
      <c r="M104" s="129" t="s">
        <v>266</v>
      </c>
      <c r="N104" s="129" t="s">
        <v>267</v>
      </c>
      <c r="O104" s="129" t="s">
        <v>299</v>
      </c>
      <c r="P104" s="315">
        <v>6563407605</v>
      </c>
      <c r="Q104" s="129"/>
      <c r="R104" s="129"/>
      <c r="S104" s="107">
        <v>44805</v>
      </c>
      <c r="T104" s="200" t="s">
        <v>1167</v>
      </c>
      <c r="U104" s="206" t="s">
        <v>585</v>
      </c>
      <c r="V104" s="129">
        <v>4422716037</v>
      </c>
      <c r="W104" s="194" t="s">
        <v>1168</v>
      </c>
      <c r="X104" s="129">
        <v>4428342053</v>
      </c>
      <c r="Y104" s="197">
        <v>44743</v>
      </c>
      <c r="Z104" s="202" t="s">
        <v>915</v>
      </c>
      <c r="AA104" s="202">
        <f>Y104-E104</f>
        <v>56</v>
      </c>
      <c r="AB104" s="202">
        <f>+AA104/30</f>
        <v>1.8666666666666667</v>
      </c>
      <c r="AC104" s="204"/>
    </row>
    <row r="105" spans="1:620" s="201" customFormat="1" ht="15.75" customHeight="1" x14ac:dyDescent="0.3">
      <c r="A105" s="193">
        <f t="shared" si="15"/>
        <v>95</v>
      </c>
      <c r="B105" s="194" t="s">
        <v>172</v>
      </c>
      <c r="C105" s="194" t="s">
        <v>1308</v>
      </c>
      <c r="D105" s="194" t="s">
        <v>1278</v>
      </c>
      <c r="E105" s="195">
        <v>44718</v>
      </c>
      <c r="F105" s="205">
        <v>6400</v>
      </c>
      <c r="G105" s="205">
        <v>1600</v>
      </c>
      <c r="H105" s="195">
        <v>35631</v>
      </c>
      <c r="I105" s="198">
        <f t="shared" ca="1" si="14"/>
        <v>26.12876712328767</v>
      </c>
      <c r="J105" s="129" t="s">
        <v>1309</v>
      </c>
      <c r="K105" s="129" t="s">
        <v>1310</v>
      </c>
      <c r="L105" s="199" t="s">
        <v>1311</v>
      </c>
      <c r="M105" s="129" t="s">
        <v>266</v>
      </c>
      <c r="N105" s="129" t="s">
        <v>267</v>
      </c>
      <c r="O105" s="129" t="s">
        <v>268</v>
      </c>
      <c r="P105" s="315"/>
      <c r="Q105" s="129"/>
      <c r="R105" s="129"/>
      <c r="S105" s="107">
        <v>44837</v>
      </c>
      <c r="T105" s="194" t="s">
        <v>1312</v>
      </c>
      <c r="V105" s="206"/>
      <c r="W105" s="129"/>
      <c r="X105" s="194"/>
      <c r="Y105" s="129"/>
      <c r="Z105" s="202" t="s">
        <v>915</v>
      </c>
      <c r="AA105" s="202"/>
      <c r="AB105" s="202"/>
      <c r="AC105" s="204"/>
    </row>
    <row r="106" spans="1:620" s="44" customFormat="1" ht="16.5" x14ac:dyDescent="0.3">
      <c r="A106" s="193">
        <f t="shared" si="15"/>
        <v>96</v>
      </c>
      <c r="B106" s="44" t="s">
        <v>168</v>
      </c>
      <c r="C106" s="44" t="s">
        <v>171</v>
      </c>
      <c r="D106" s="100" t="s">
        <v>551</v>
      </c>
      <c r="E106" s="101">
        <v>44326</v>
      </c>
      <c r="F106" s="102">
        <f>+G106*4</f>
        <v>9000</v>
      </c>
      <c r="G106" s="102">
        <v>2250</v>
      </c>
      <c r="H106" s="101">
        <v>30366</v>
      </c>
      <c r="I106" s="103">
        <f t="shared" ca="1" si="14"/>
        <v>40.553424657534244</v>
      </c>
      <c r="J106" s="104" t="s">
        <v>552</v>
      </c>
      <c r="K106" s="85" t="s">
        <v>553</v>
      </c>
      <c r="L106" s="105" t="s">
        <v>554</v>
      </c>
      <c r="M106" s="85" t="s">
        <v>266</v>
      </c>
      <c r="N106" s="85" t="s">
        <v>267</v>
      </c>
      <c r="O106" s="85" t="s">
        <v>299</v>
      </c>
      <c r="P106" s="313">
        <v>6537637543</v>
      </c>
      <c r="Q106" s="106" t="s">
        <v>40</v>
      </c>
      <c r="R106" s="106" t="s">
        <v>40</v>
      </c>
      <c r="S106" s="121">
        <v>44990</v>
      </c>
      <c r="T106" s="44" t="s">
        <v>555</v>
      </c>
      <c r="U106" s="109" t="s">
        <v>1298</v>
      </c>
      <c r="V106" s="85">
        <v>2727847813</v>
      </c>
      <c r="W106" s="44" t="s">
        <v>1299</v>
      </c>
      <c r="X106" s="85">
        <v>2721549071</v>
      </c>
      <c r="Y106" s="85"/>
      <c r="Z106" s="202" t="s">
        <v>915</v>
      </c>
      <c r="AA106" s="106"/>
      <c r="AB106" s="115">
        <v>43951</v>
      </c>
      <c r="AC106" s="189"/>
    </row>
    <row r="107" spans="1:620" s="44" customFormat="1" ht="16.5" x14ac:dyDescent="0.3">
      <c r="A107" s="193">
        <f t="shared" si="15"/>
        <v>97</v>
      </c>
      <c r="B107" s="44" t="s">
        <v>168</v>
      </c>
      <c r="C107" s="44" t="s">
        <v>1169</v>
      </c>
      <c r="D107" s="44" t="s">
        <v>540</v>
      </c>
      <c r="E107" s="84">
        <v>44676</v>
      </c>
      <c r="F107" s="114">
        <v>0</v>
      </c>
      <c r="G107" s="114">
        <v>0</v>
      </c>
      <c r="H107" s="115">
        <v>36288</v>
      </c>
      <c r="I107" s="116">
        <f t="shared" ca="1" si="14"/>
        <v>24.328767123287673</v>
      </c>
      <c r="J107" s="85" t="s">
        <v>1170</v>
      </c>
      <c r="K107" s="85" t="s">
        <v>303</v>
      </c>
      <c r="L107" s="105" t="s">
        <v>303</v>
      </c>
      <c r="M107" s="85" t="s">
        <v>266</v>
      </c>
      <c r="N107" s="85" t="s">
        <v>267</v>
      </c>
      <c r="O107" s="85" t="s">
        <v>1171</v>
      </c>
      <c r="P107" s="313" t="s">
        <v>303</v>
      </c>
      <c r="Q107" s="85"/>
      <c r="R107" s="85"/>
      <c r="S107" s="107" t="s">
        <v>303</v>
      </c>
      <c r="T107" s="118" t="s">
        <v>1172</v>
      </c>
      <c r="U107" s="109" t="s">
        <v>1173</v>
      </c>
      <c r="V107" s="85">
        <v>4461179640</v>
      </c>
      <c r="W107" s="44" t="s">
        <v>1174</v>
      </c>
      <c r="X107" s="85">
        <v>4922045383</v>
      </c>
      <c r="Y107" s="85"/>
      <c r="Z107" s="115" t="s">
        <v>303</v>
      </c>
      <c r="AA107" s="106"/>
      <c r="AB107" s="115"/>
      <c r="AC107" s="189"/>
    </row>
    <row r="108" spans="1:620" s="302" customFormat="1" ht="18" customHeight="1" x14ac:dyDescent="0.3">
      <c r="A108" s="193">
        <f t="shared" si="15"/>
        <v>98</v>
      </c>
      <c r="B108" s="100" t="s">
        <v>338</v>
      </c>
      <c r="C108" s="100" t="s">
        <v>1127</v>
      </c>
      <c r="D108" s="100" t="s">
        <v>381</v>
      </c>
      <c r="E108" s="101">
        <v>44719</v>
      </c>
      <c r="F108" s="102">
        <f>+G108*4</f>
        <v>6400</v>
      </c>
      <c r="G108" s="102">
        <v>1600</v>
      </c>
      <c r="H108" s="101">
        <v>37998</v>
      </c>
      <c r="I108" s="103">
        <f t="shared" ca="1" si="14"/>
        <v>19.643835616438356</v>
      </c>
      <c r="J108" s="104" t="s">
        <v>1128</v>
      </c>
      <c r="K108" s="104" t="s">
        <v>1129</v>
      </c>
      <c r="L108" s="299" t="s">
        <v>1130</v>
      </c>
      <c r="M108" s="104" t="s">
        <v>266</v>
      </c>
      <c r="N108" s="104" t="s">
        <v>267</v>
      </c>
      <c r="O108" s="104" t="s">
        <v>336</v>
      </c>
      <c r="P108" s="314"/>
      <c r="Q108" s="189"/>
      <c r="R108" s="189"/>
      <c r="S108" s="121">
        <v>44748</v>
      </c>
      <c r="T108" s="100" t="s">
        <v>1131</v>
      </c>
      <c r="U108" s="300" t="s">
        <v>585</v>
      </c>
      <c r="V108" s="104">
        <v>4428489113</v>
      </c>
      <c r="W108" s="100" t="s">
        <v>1231</v>
      </c>
      <c r="X108" s="104">
        <v>4428807714</v>
      </c>
      <c r="Y108" s="104"/>
      <c r="Z108" s="202" t="s">
        <v>915</v>
      </c>
      <c r="AA108" s="301"/>
      <c r="AB108" s="189"/>
      <c r="AC108" s="189"/>
    </row>
    <row r="109" spans="1:620" s="44" customFormat="1" ht="16.5" x14ac:dyDescent="0.3">
      <c r="A109" s="193">
        <f t="shared" si="15"/>
        <v>99</v>
      </c>
      <c r="B109" s="44" t="s">
        <v>1119</v>
      </c>
      <c r="C109" s="44" t="s">
        <v>339</v>
      </c>
      <c r="D109" s="44" t="s">
        <v>327</v>
      </c>
      <c r="E109" s="84">
        <v>44630</v>
      </c>
      <c r="F109" s="114">
        <v>4000</v>
      </c>
      <c r="G109" s="114">
        <v>1000</v>
      </c>
      <c r="H109" s="115">
        <v>36835</v>
      </c>
      <c r="I109" s="116">
        <f t="shared" ca="1" si="14"/>
        <v>22.830136986301369</v>
      </c>
      <c r="J109" s="85" t="s">
        <v>340</v>
      </c>
      <c r="K109" s="85" t="s">
        <v>303</v>
      </c>
      <c r="L109" s="105" t="s">
        <v>303</v>
      </c>
      <c r="M109" s="85" t="s">
        <v>266</v>
      </c>
      <c r="N109" s="85" t="s">
        <v>315</v>
      </c>
      <c r="O109" s="85" t="s">
        <v>278</v>
      </c>
      <c r="P109" s="313" t="s">
        <v>303</v>
      </c>
      <c r="Q109" s="85" t="s">
        <v>40</v>
      </c>
      <c r="R109" s="85" t="s">
        <v>40</v>
      </c>
      <c r="S109" s="107" t="s">
        <v>303</v>
      </c>
      <c r="T109" s="118" t="s">
        <v>341</v>
      </c>
      <c r="U109" s="109" t="s">
        <v>342</v>
      </c>
      <c r="V109" s="85">
        <v>4423972333</v>
      </c>
      <c r="W109" s="44" t="s">
        <v>343</v>
      </c>
      <c r="X109" s="85">
        <v>4422678591</v>
      </c>
      <c r="Y109" s="85"/>
      <c r="Z109" s="115" t="s">
        <v>303</v>
      </c>
      <c r="AA109" s="106"/>
      <c r="AB109" s="106"/>
      <c r="AC109" s="189"/>
    </row>
    <row r="110" spans="1:620" s="29" customFormat="1" ht="17.25" x14ac:dyDescent="0.3">
      <c r="A110" s="99">
        <v>2</v>
      </c>
      <c r="B110" s="44" t="s">
        <v>38</v>
      </c>
      <c r="C110" s="44" t="s">
        <v>1383</v>
      </c>
      <c r="D110" s="100" t="s">
        <v>1157</v>
      </c>
      <c r="E110" s="101">
        <v>44764</v>
      </c>
      <c r="F110" s="102">
        <v>7000</v>
      </c>
      <c r="G110" s="102">
        <v>1750</v>
      </c>
      <c r="H110" s="101">
        <v>36339</v>
      </c>
      <c r="I110" s="103">
        <v>23</v>
      </c>
      <c r="J110" s="319" t="s">
        <v>1380</v>
      </c>
      <c r="K110" s="319" t="s">
        <v>1381</v>
      </c>
      <c r="L110" s="319">
        <v>3149948980</v>
      </c>
      <c r="M110" s="85" t="s">
        <v>266</v>
      </c>
      <c r="N110" s="85" t="s">
        <v>283</v>
      </c>
      <c r="O110" s="85" t="s">
        <v>268</v>
      </c>
      <c r="P110" s="313"/>
      <c r="Q110" s="106"/>
      <c r="R110" s="106"/>
      <c r="S110" s="117">
        <v>44792</v>
      </c>
      <c r="T110" s="320" t="s">
        <v>1382</v>
      </c>
      <c r="U110" s="109" t="s">
        <v>1384</v>
      </c>
      <c r="V110" s="318">
        <v>4428467039</v>
      </c>
      <c r="W110" s="44" t="s">
        <v>1385</v>
      </c>
      <c r="X110" s="85">
        <v>4428158615</v>
      </c>
      <c r="Y110" s="85"/>
      <c r="Z110" s="308" t="s">
        <v>916</v>
      </c>
      <c r="AA110" s="110"/>
      <c r="AB110" s="192"/>
      <c r="AC110" s="298"/>
      <c r="AD110" s="112"/>
    </row>
    <row r="111" spans="1:620" s="113" customFormat="1" ht="16.5" x14ac:dyDescent="0.3">
      <c r="A111" s="99">
        <v>69</v>
      </c>
      <c r="B111" s="44" t="s">
        <v>452</v>
      </c>
      <c r="C111" s="44" t="s">
        <v>484</v>
      </c>
      <c r="D111" s="44" t="s">
        <v>485</v>
      </c>
      <c r="E111" s="101">
        <v>44655</v>
      </c>
      <c r="F111" s="130">
        <v>4000</v>
      </c>
      <c r="G111" s="130">
        <v>1000</v>
      </c>
      <c r="H111" s="115">
        <v>34015</v>
      </c>
      <c r="I111" s="103">
        <f ca="1">(H111-TODAY())/-365</f>
        <v>30.556164383561644</v>
      </c>
      <c r="J111" s="104" t="s">
        <v>486</v>
      </c>
      <c r="K111" s="85" t="s">
        <v>303</v>
      </c>
      <c r="L111" s="105" t="s">
        <v>303</v>
      </c>
      <c r="M111" s="105" t="s">
        <v>266</v>
      </c>
      <c r="N111" s="105" t="s">
        <v>267</v>
      </c>
      <c r="O111" s="105" t="s">
        <v>444</v>
      </c>
      <c r="P111" s="313" t="s">
        <v>303</v>
      </c>
      <c r="Q111" s="85" t="s">
        <v>40</v>
      </c>
      <c r="R111" s="85" t="s">
        <v>40</v>
      </c>
      <c r="S111" s="107" t="s">
        <v>303</v>
      </c>
      <c r="T111" s="118" t="s">
        <v>487</v>
      </c>
      <c r="U111" s="109" t="s">
        <v>488</v>
      </c>
      <c r="V111" s="85">
        <v>3111877767</v>
      </c>
      <c r="W111" s="44" t="s">
        <v>489</v>
      </c>
      <c r="X111" s="44"/>
      <c r="Y111" s="84"/>
      <c r="Z111" s="115" t="s">
        <v>303</v>
      </c>
      <c r="AA111" s="106"/>
      <c r="AB111" s="106"/>
      <c r="AC111" s="190"/>
    </row>
    <row r="112" spans="1:620" s="44" customFormat="1" ht="16.5" x14ac:dyDescent="0.3">
      <c r="A112" s="99">
        <v>109</v>
      </c>
      <c r="B112" s="44" t="s">
        <v>172</v>
      </c>
      <c r="C112" s="44" t="s">
        <v>197</v>
      </c>
      <c r="D112" s="100" t="s">
        <v>614</v>
      </c>
      <c r="E112" s="101">
        <v>44336</v>
      </c>
      <c r="F112" s="102">
        <f>+G112*4</f>
        <v>12000</v>
      </c>
      <c r="G112" s="102">
        <v>3000</v>
      </c>
      <c r="H112" s="101">
        <v>30783</v>
      </c>
      <c r="I112" s="103">
        <f ca="1">(H112-TODAY())/-365</f>
        <v>39.410958904109592</v>
      </c>
      <c r="J112" s="104" t="s">
        <v>630</v>
      </c>
      <c r="K112" s="85" t="s">
        <v>631</v>
      </c>
      <c r="L112" s="105" t="s">
        <v>632</v>
      </c>
      <c r="M112" s="85" t="s">
        <v>266</v>
      </c>
      <c r="N112" s="85" t="s">
        <v>267</v>
      </c>
      <c r="O112" s="85" t="s">
        <v>268</v>
      </c>
      <c r="P112" s="313">
        <v>6537637501</v>
      </c>
      <c r="Q112" s="106" t="s">
        <v>40</v>
      </c>
      <c r="R112" s="106" t="s">
        <v>40</v>
      </c>
      <c r="S112" s="117">
        <v>45000</v>
      </c>
      <c r="T112" s="44" t="s">
        <v>633</v>
      </c>
      <c r="U112" s="109" t="s">
        <v>585</v>
      </c>
      <c r="V112" s="85">
        <v>4428130379</v>
      </c>
      <c r="W112" s="44" t="s">
        <v>634</v>
      </c>
      <c r="X112" s="85">
        <v>4426649932</v>
      </c>
      <c r="Y112" s="84">
        <v>44776</v>
      </c>
      <c r="Z112" s="308" t="s">
        <v>916</v>
      </c>
      <c r="AB112" s="106"/>
      <c r="AC112" s="189"/>
    </row>
    <row r="113" spans="1:30" s="44" customFormat="1" ht="16.5" x14ac:dyDescent="0.3">
      <c r="A113" s="99">
        <v>90</v>
      </c>
      <c r="B113" s="44" t="s">
        <v>168</v>
      </c>
      <c r="C113" s="44" t="s">
        <v>1186</v>
      </c>
      <c r="D113" s="44" t="s">
        <v>1187</v>
      </c>
      <c r="E113" s="84">
        <v>44692</v>
      </c>
      <c r="F113" s="114">
        <v>7000</v>
      </c>
      <c r="G113" s="114">
        <v>1750</v>
      </c>
      <c r="H113" s="115">
        <v>35402</v>
      </c>
      <c r="I113" s="116">
        <f ca="1">(H113-TODAY())/-365</f>
        <v>26.756164383561643</v>
      </c>
      <c r="J113" s="85" t="s">
        <v>1188</v>
      </c>
      <c r="K113" s="85" t="s">
        <v>1189</v>
      </c>
      <c r="L113" s="85">
        <v>15169625744</v>
      </c>
      <c r="M113" s="85" t="s">
        <v>266</v>
      </c>
      <c r="N113" s="85" t="s">
        <v>267</v>
      </c>
      <c r="O113" s="85" t="s">
        <v>299</v>
      </c>
      <c r="P113" s="313">
        <v>6563407530</v>
      </c>
      <c r="Q113" s="85"/>
      <c r="R113" s="85"/>
      <c r="S113" s="107">
        <v>44810</v>
      </c>
      <c r="T113" s="227" t="s">
        <v>1190</v>
      </c>
      <c r="U113" s="109" t="s">
        <v>1191</v>
      </c>
      <c r="V113" s="85">
        <v>7641097336</v>
      </c>
      <c r="W113" s="44" t="s">
        <v>1192</v>
      </c>
      <c r="X113" s="85">
        <v>4421788263</v>
      </c>
      <c r="Y113" s="84">
        <v>44785</v>
      </c>
      <c r="Z113" s="202" t="s">
        <v>915</v>
      </c>
      <c r="AA113" s="106"/>
      <c r="AB113" s="115"/>
      <c r="AC113" s="84">
        <v>44785</v>
      </c>
      <c r="AD113" s="84">
        <v>44785</v>
      </c>
    </row>
    <row r="114" spans="1:30" s="44" customFormat="1" ht="16.5" x14ac:dyDescent="0.3">
      <c r="A114" s="99">
        <v>108</v>
      </c>
      <c r="B114" s="44" t="s">
        <v>172</v>
      </c>
      <c r="C114" s="44" t="s">
        <v>1271</v>
      </c>
      <c r="D114" s="44" t="s">
        <v>647</v>
      </c>
      <c r="E114" s="84">
        <v>44708</v>
      </c>
      <c r="F114" s="183">
        <v>6000</v>
      </c>
      <c r="G114" s="183">
        <v>1500</v>
      </c>
      <c r="H114" s="287">
        <v>36148</v>
      </c>
      <c r="I114" s="116">
        <f ca="1">(H114-TODAY())/-365</f>
        <v>24.712328767123289</v>
      </c>
      <c r="J114" s="85" t="s">
        <v>1272</v>
      </c>
      <c r="K114" s="85" t="s">
        <v>1273</v>
      </c>
      <c r="L114" s="85">
        <v>42169867753</v>
      </c>
      <c r="M114" s="85" t="s">
        <v>266</v>
      </c>
      <c r="N114" s="85" t="s">
        <v>267</v>
      </c>
      <c r="O114" s="85" t="s">
        <v>1106</v>
      </c>
      <c r="P114" s="313"/>
      <c r="Q114" s="85"/>
      <c r="R114" s="85"/>
      <c r="S114" s="117">
        <v>44828</v>
      </c>
      <c r="T114" s="118" t="s">
        <v>1274</v>
      </c>
      <c r="U114" s="109" t="s">
        <v>1275</v>
      </c>
      <c r="V114" s="85">
        <v>4422372555</v>
      </c>
      <c r="W114" s="44" t="s">
        <v>1276</v>
      </c>
      <c r="X114" s="85">
        <v>7641174855</v>
      </c>
      <c r="Y114" s="84">
        <v>44785</v>
      </c>
      <c r="Z114" s="202" t="s">
        <v>915</v>
      </c>
      <c r="AB114" s="115"/>
      <c r="AC114" s="84">
        <v>44785</v>
      </c>
      <c r="AD114" s="84">
        <v>44785</v>
      </c>
    </row>
    <row r="115" spans="1:30" s="113" customFormat="1" ht="16.5" x14ac:dyDescent="0.3">
      <c r="A115" s="99">
        <v>45</v>
      </c>
      <c r="B115" s="44" t="s">
        <v>109</v>
      </c>
      <c r="C115" s="44" t="s">
        <v>123</v>
      </c>
      <c r="D115" s="100" t="s">
        <v>439</v>
      </c>
      <c r="E115" s="101">
        <v>44400</v>
      </c>
      <c r="F115" s="102">
        <v>6000</v>
      </c>
      <c r="G115" s="102">
        <v>1500</v>
      </c>
      <c r="H115" s="101">
        <v>36596</v>
      </c>
      <c r="I115" s="103">
        <v>21</v>
      </c>
      <c r="J115" s="104" t="s">
        <v>440</v>
      </c>
      <c r="K115" s="85" t="s">
        <v>441</v>
      </c>
      <c r="L115" s="105" t="s">
        <v>442</v>
      </c>
      <c r="M115" s="85" t="s">
        <v>266</v>
      </c>
      <c r="N115" s="85" t="s">
        <v>315</v>
      </c>
      <c r="O115" s="85" t="s">
        <v>268</v>
      </c>
      <c r="P115" s="313">
        <v>6537637576</v>
      </c>
      <c r="Q115" s="106" t="s">
        <v>40</v>
      </c>
      <c r="R115" s="106" t="s">
        <v>40</v>
      </c>
      <c r="S115" s="121">
        <v>45063</v>
      </c>
      <c r="T115" s="44" t="s">
        <v>443</v>
      </c>
      <c r="U115" s="109" t="s">
        <v>1300</v>
      </c>
      <c r="V115" s="85">
        <v>4422194747</v>
      </c>
      <c r="W115" s="44" t="s">
        <v>1301</v>
      </c>
      <c r="X115" s="85">
        <v>4424875652</v>
      </c>
      <c r="Y115" s="85"/>
      <c r="Z115" s="202" t="s">
        <v>915</v>
      </c>
      <c r="AA115" s="106"/>
      <c r="AB115" s="106"/>
      <c r="AC115" s="190"/>
    </row>
    <row r="116" spans="1:30" s="113" customFormat="1" ht="16.5" x14ac:dyDescent="0.3">
      <c r="A116" s="99">
        <v>32</v>
      </c>
      <c r="B116" s="44" t="s">
        <v>109</v>
      </c>
      <c r="C116" s="44" t="s">
        <v>112</v>
      </c>
      <c r="D116" s="100" t="s">
        <v>403</v>
      </c>
      <c r="E116" s="101">
        <v>44109</v>
      </c>
      <c r="F116" s="102">
        <f>+G116*4</f>
        <v>8000</v>
      </c>
      <c r="G116" s="102">
        <v>2000</v>
      </c>
      <c r="H116" s="101">
        <v>34838</v>
      </c>
      <c r="I116" s="103">
        <f t="shared" ref="I116:I161" ca="1" si="16">(H116-TODAY())/-365</f>
        <v>28.301369863013697</v>
      </c>
      <c r="J116" s="104" t="s">
        <v>404</v>
      </c>
      <c r="K116" s="85" t="s">
        <v>405</v>
      </c>
      <c r="L116" s="105" t="s">
        <v>406</v>
      </c>
      <c r="M116" s="85" t="s">
        <v>266</v>
      </c>
      <c r="N116" s="85" t="s">
        <v>267</v>
      </c>
      <c r="O116" s="85" t="s">
        <v>336</v>
      </c>
      <c r="P116" s="313">
        <v>6521949375</v>
      </c>
      <c r="Q116" s="106" t="s">
        <v>40</v>
      </c>
      <c r="R116" s="106" t="s">
        <v>40</v>
      </c>
      <c r="S116" s="121">
        <v>45140</v>
      </c>
      <c r="T116" s="44" t="s">
        <v>407</v>
      </c>
      <c r="U116" s="109" t="s">
        <v>408</v>
      </c>
      <c r="V116" s="85">
        <v>4731527088</v>
      </c>
      <c r="W116" s="44" t="s">
        <v>409</v>
      </c>
      <c r="X116" s="85">
        <v>44111246333</v>
      </c>
      <c r="Y116" s="84">
        <v>44796</v>
      </c>
      <c r="Z116" s="202" t="s">
        <v>915</v>
      </c>
      <c r="AA116" s="106"/>
      <c r="AB116" s="106"/>
      <c r="AC116" s="190"/>
    </row>
    <row r="117" spans="1:30" s="113" customFormat="1" ht="17.25" customHeight="1" x14ac:dyDescent="0.3">
      <c r="A117" s="99">
        <v>116</v>
      </c>
      <c r="B117" s="44" t="s">
        <v>172</v>
      </c>
      <c r="C117" s="44" t="s">
        <v>1221</v>
      </c>
      <c r="D117" s="44" t="s">
        <v>1222</v>
      </c>
      <c r="E117" s="84">
        <v>44699</v>
      </c>
      <c r="F117" s="114">
        <f>G117*4</f>
        <v>7600</v>
      </c>
      <c r="G117" s="114">
        <v>1900</v>
      </c>
      <c r="H117" s="115">
        <v>29611</v>
      </c>
      <c r="I117" s="116">
        <f t="shared" ca="1" si="16"/>
        <v>42.62191780821918</v>
      </c>
      <c r="J117" s="85" t="s">
        <v>1223</v>
      </c>
      <c r="K117" s="85" t="s">
        <v>1224</v>
      </c>
      <c r="L117" s="85">
        <v>41988113241</v>
      </c>
      <c r="M117" s="85" t="s">
        <v>266</v>
      </c>
      <c r="N117" s="85" t="s">
        <v>1225</v>
      </c>
      <c r="O117" s="85" t="s">
        <v>617</v>
      </c>
      <c r="P117" s="313"/>
      <c r="Q117" s="85"/>
      <c r="R117" s="85"/>
      <c r="S117" s="117">
        <v>44818</v>
      </c>
      <c r="T117" s="118" t="s">
        <v>1226</v>
      </c>
      <c r="U117" s="109" t="s">
        <v>585</v>
      </c>
      <c r="V117" s="85">
        <v>4445745401</v>
      </c>
      <c r="W117" s="44" t="s">
        <v>1227</v>
      </c>
      <c r="X117" s="85">
        <v>4443344990</v>
      </c>
      <c r="Y117" s="85"/>
      <c r="Z117" s="202" t="s">
        <v>915</v>
      </c>
      <c r="AA117" s="106"/>
      <c r="AB117" s="115"/>
      <c r="AC117" s="190"/>
    </row>
    <row r="118" spans="1:30" s="44" customFormat="1" ht="16.5" x14ac:dyDescent="0.3">
      <c r="A118" s="99">
        <v>108</v>
      </c>
      <c r="B118" s="44" t="s">
        <v>172</v>
      </c>
      <c r="C118" s="44" t="s">
        <v>597</v>
      </c>
      <c r="D118" s="44" t="s">
        <v>417</v>
      </c>
      <c r="E118" s="84">
        <v>44459</v>
      </c>
      <c r="F118" s="114" t="s">
        <v>303</v>
      </c>
      <c r="G118" s="133"/>
      <c r="H118" s="115">
        <v>35560</v>
      </c>
      <c r="I118" s="116">
        <f t="shared" ca="1" si="16"/>
        <v>26.323287671232876</v>
      </c>
      <c r="J118" s="85" t="s">
        <v>598</v>
      </c>
      <c r="K118" s="85" t="s">
        <v>303</v>
      </c>
      <c r="L118" s="85" t="s">
        <v>303</v>
      </c>
      <c r="M118" s="85" t="s">
        <v>266</v>
      </c>
      <c r="N118" s="85" t="s">
        <v>267</v>
      </c>
      <c r="O118" s="85" t="s">
        <v>268</v>
      </c>
      <c r="P118" s="313" t="s">
        <v>303</v>
      </c>
      <c r="Q118" s="85" t="s">
        <v>40</v>
      </c>
      <c r="R118" s="85" t="s">
        <v>40</v>
      </c>
      <c r="S118" s="107" t="s">
        <v>303</v>
      </c>
      <c r="T118" s="118" t="s">
        <v>599</v>
      </c>
      <c r="U118" s="109" t="s">
        <v>600</v>
      </c>
      <c r="V118" s="85">
        <v>4423522771</v>
      </c>
      <c r="W118" s="44" t="s">
        <v>601</v>
      </c>
      <c r="X118" s="85">
        <v>4426104556</v>
      </c>
      <c r="Y118" s="85"/>
      <c r="Z118" s="85" t="s">
        <v>303</v>
      </c>
      <c r="AB118" s="106"/>
      <c r="AC118" s="189"/>
    </row>
    <row r="119" spans="1:30" s="113" customFormat="1" ht="15.75" customHeight="1" x14ac:dyDescent="0.3">
      <c r="A119" s="99">
        <v>119</v>
      </c>
      <c r="B119" s="44" t="s">
        <v>172</v>
      </c>
      <c r="C119" s="44" t="s">
        <v>664</v>
      </c>
      <c r="D119" s="44" t="s">
        <v>665</v>
      </c>
      <c r="E119" s="84">
        <v>44578</v>
      </c>
      <c r="F119" s="133">
        <v>6800</v>
      </c>
      <c r="G119" s="133">
        <v>1700</v>
      </c>
      <c r="H119" s="84">
        <v>36776</v>
      </c>
      <c r="I119" s="116">
        <f t="shared" ca="1" si="16"/>
        <v>22.991780821917807</v>
      </c>
      <c r="J119" s="85" t="s">
        <v>666</v>
      </c>
      <c r="K119" s="85" t="s">
        <v>667</v>
      </c>
      <c r="L119" s="105" t="s">
        <v>668</v>
      </c>
      <c r="M119" s="85" t="s">
        <v>266</v>
      </c>
      <c r="N119" s="85" t="s">
        <v>267</v>
      </c>
      <c r="O119" s="85" t="s">
        <v>451</v>
      </c>
      <c r="P119" s="303">
        <v>6549950975</v>
      </c>
      <c r="Q119" s="85" t="s">
        <v>40</v>
      </c>
      <c r="R119" s="85" t="s">
        <v>40</v>
      </c>
      <c r="S119" s="117">
        <v>44878</v>
      </c>
      <c r="T119" s="44" t="s">
        <v>669</v>
      </c>
      <c r="U119" s="109" t="s">
        <v>670</v>
      </c>
      <c r="V119" s="85">
        <v>4428143659</v>
      </c>
      <c r="W119" s="85"/>
      <c r="X119" s="44"/>
      <c r="Y119" s="84">
        <v>44798</v>
      </c>
      <c r="Z119" s="202" t="s">
        <v>915</v>
      </c>
      <c r="AA119" s="106"/>
      <c r="AB119" s="106"/>
      <c r="AC119" s="190"/>
    </row>
    <row r="120" spans="1:30" s="113" customFormat="1" ht="17.25" customHeight="1" x14ac:dyDescent="0.3">
      <c r="A120" s="99">
        <v>80</v>
      </c>
      <c r="B120" s="44" t="s">
        <v>1119</v>
      </c>
      <c r="C120" s="44" t="s">
        <v>1418</v>
      </c>
      <c r="D120" s="44" t="s">
        <v>1217</v>
      </c>
      <c r="E120" s="84">
        <v>44783</v>
      </c>
      <c r="F120" s="114" t="s">
        <v>303</v>
      </c>
      <c r="G120" s="114" t="s">
        <v>303</v>
      </c>
      <c r="H120" s="115">
        <v>36377</v>
      </c>
      <c r="I120" s="116">
        <f t="shared" ca="1" si="16"/>
        <v>24.084931506849315</v>
      </c>
      <c r="J120" s="85" t="s">
        <v>1419</v>
      </c>
      <c r="K120" s="85" t="s">
        <v>303</v>
      </c>
      <c r="L120" s="116" t="s">
        <v>1420</v>
      </c>
      <c r="M120" s="85" t="s">
        <v>266</v>
      </c>
      <c r="N120" s="85" t="s">
        <v>315</v>
      </c>
      <c r="O120" s="85" t="s">
        <v>268</v>
      </c>
      <c r="P120" s="313" t="s">
        <v>303</v>
      </c>
      <c r="Q120" s="85"/>
      <c r="R120" s="85"/>
      <c r="S120" s="107" t="s">
        <v>303</v>
      </c>
      <c r="T120" s="118" t="s">
        <v>1421</v>
      </c>
      <c r="U120" s="109" t="s">
        <v>1422</v>
      </c>
      <c r="V120" s="85">
        <v>4421093164</v>
      </c>
      <c r="W120" s="44" t="s">
        <v>1423</v>
      </c>
      <c r="X120" s="85">
        <v>4426697450</v>
      </c>
      <c r="Y120" s="85"/>
      <c r="Z120" s="115" t="s">
        <v>303</v>
      </c>
      <c r="AA120" s="106"/>
      <c r="AB120" s="106"/>
      <c r="AC120" s="190"/>
    </row>
    <row r="121" spans="1:30" s="44" customFormat="1" ht="16.5" x14ac:dyDescent="0.3">
      <c r="A121" s="99">
        <v>85</v>
      </c>
      <c r="B121" s="44" t="s">
        <v>157</v>
      </c>
      <c r="C121" s="44" t="s">
        <v>1397</v>
      </c>
      <c r="D121" s="100" t="s">
        <v>1398</v>
      </c>
      <c r="E121" s="101">
        <v>44768</v>
      </c>
      <c r="F121" s="102">
        <v>4500</v>
      </c>
      <c r="G121" s="102">
        <f>F121/4</f>
        <v>1125</v>
      </c>
      <c r="H121" s="101">
        <v>36303</v>
      </c>
      <c r="I121" s="103">
        <f t="shared" ca="1" si="16"/>
        <v>24.287671232876711</v>
      </c>
      <c r="J121" s="104" t="s">
        <v>1399</v>
      </c>
      <c r="K121" s="85"/>
      <c r="L121" s="105"/>
      <c r="M121" s="85" t="s">
        <v>266</v>
      </c>
      <c r="N121" s="85" t="s">
        <v>267</v>
      </c>
      <c r="O121" s="85" t="s">
        <v>268</v>
      </c>
      <c r="P121" s="313"/>
      <c r="Q121" s="106"/>
      <c r="R121" s="106"/>
      <c r="S121" s="107" t="s">
        <v>303</v>
      </c>
      <c r="T121" s="44" t="s">
        <v>1400</v>
      </c>
      <c r="U121" s="109" t="s">
        <v>1401</v>
      </c>
      <c r="V121" s="85">
        <v>4427551754</v>
      </c>
      <c r="W121" s="44" t="s">
        <v>1402</v>
      </c>
      <c r="X121" s="85">
        <v>4423508458</v>
      </c>
      <c r="Y121" s="84">
        <v>44799</v>
      </c>
      <c r="Z121" s="115" t="s">
        <v>303</v>
      </c>
      <c r="AA121" s="106"/>
      <c r="AB121" s="106"/>
      <c r="AC121" s="189"/>
    </row>
    <row r="122" spans="1:30" s="113" customFormat="1" ht="16.5" x14ac:dyDescent="0.3">
      <c r="A122" s="99">
        <v>110</v>
      </c>
      <c r="B122" s="44" t="s">
        <v>172</v>
      </c>
      <c r="C122" s="44" t="s">
        <v>1133</v>
      </c>
      <c r="D122" s="44" t="s">
        <v>1134</v>
      </c>
      <c r="E122" s="84">
        <v>44678</v>
      </c>
      <c r="F122" s="114" t="s">
        <v>303</v>
      </c>
      <c r="G122" s="114" t="s">
        <v>303</v>
      </c>
      <c r="H122" s="115">
        <v>36814</v>
      </c>
      <c r="I122" s="116">
        <f t="shared" ca="1" si="16"/>
        <v>22.887671232876713</v>
      </c>
      <c r="J122" s="85" t="s">
        <v>1135</v>
      </c>
      <c r="K122" s="85" t="s">
        <v>303</v>
      </c>
      <c r="L122" s="105" t="s">
        <v>303</v>
      </c>
      <c r="M122" s="85" t="s">
        <v>266</v>
      </c>
      <c r="N122" s="85" t="s">
        <v>315</v>
      </c>
      <c r="O122" s="85" t="s">
        <v>336</v>
      </c>
      <c r="P122" s="313" t="s">
        <v>1295</v>
      </c>
      <c r="Q122" s="85"/>
      <c r="R122" s="85"/>
      <c r="S122" s="107" t="s">
        <v>303</v>
      </c>
      <c r="T122" s="118" t="s">
        <v>1136</v>
      </c>
      <c r="U122" s="109" t="s">
        <v>1304</v>
      </c>
      <c r="V122" s="85">
        <v>4421110032</v>
      </c>
      <c r="W122" s="44" t="s">
        <v>1137</v>
      </c>
      <c r="X122" s="85">
        <v>4423343446</v>
      </c>
      <c r="Y122" s="84">
        <v>44802</v>
      </c>
      <c r="Z122" s="106" t="s">
        <v>303</v>
      </c>
      <c r="AA122" s="106"/>
      <c r="AB122" s="106"/>
      <c r="AC122" s="190"/>
    </row>
    <row r="123" spans="1:30" s="279" customFormat="1" ht="16.5" x14ac:dyDescent="0.3">
      <c r="A123" s="99">
        <f>A122+1</f>
        <v>111</v>
      </c>
      <c r="B123" s="118" t="s">
        <v>338</v>
      </c>
      <c r="C123" s="118" t="s">
        <v>1240</v>
      </c>
      <c r="D123" s="126" t="s">
        <v>1241</v>
      </c>
      <c r="E123" s="101">
        <v>44704</v>
      </c>
      <c r="F123" s="286">
        <f>+G123*4</f>
        <v>7000</v>
      </c>
      <c r="G123" s="286">
        <v>1750</v>
      </c>
      <c r="H123" s="101">
        <v>35842</v>
      </c>
      <c r="I123" s="103">
        <f t="shared" ca="1" si="16"/>
        <v>25.550684931506851</v>
      </c>
      <c r="J123" s="126" t="s">
        <v>1242</v>
      </c>
      <c r="K123" s="118" t="s">
        <v>1244</v>
      </c>
      <c r="L123" s="237" t="s">
        <v>1243</v>
      </c>
      <c r="M123" s="85" t="s">
        <v>266</v>
      </c>
      <c r="N123" s="85" t="s">
        <v>315</v>
      </c>
      <c r="O123" s="85" t="s">
        <v>737</v>
      </c>
      <c r="P123" s="118"/>
      <c r="Q123" s="187"/>
      <c r="R123" s="187"/>
      <c r="S123" s="263"/>
      <c r="T123" s="118" t="s">
        <v>1245</v>
      </c>
      <c r="V123" s="278"/>
      <c r="W123" s="118"/>
      <c r="X123" s="118"/>
      <c r="Y123" s="84">
        <v>44810</v>
      </c>
      <c r="Z123" s="202" t="s">
        <v>915</v>
      </c>
      <c r="AA123" s="187"/>
      <c r="AB123" s="187"/>
      <c r="AC123" s="290"/>
      <c r="AD123" s="290"/>
    </row>
    <row r="124" spans="1:30" s="113" customFormat="1" ht="16.5" x14ac:dyDescent="0.3">
      <c r="A124" s="99">
        <v>9</v>
      </c>
      <c r="B124" s="44" t="s">
        <v>38</v>
      </c>
      <c r="C124" s="44" t="s">
        <v>1370</v>
      </c>
      <c r="D124" s="44" t="s">
        <v>1371</v>
      </c>
      <c r="E124" s="84">
        <v>44760</v>
      </c>
      <c r="F124" s="183" t="s">
        <v>303</v>
      </c>
      <c r="G124" s="183" t="s">
        <v>303</v>
      </c>
      <c r="H124" s="115">
        <v>36147</v>
      </c>
      <c r="I124" s="103">
        <f t="shared" ca="1" si="16"/>
        <v>24.715068493150685</v>
      </c>
      <c r="J124" s="85" t="s">
        <v>1372</v>
      </c>
      <c r="K124" s="85" t="s">
        <v>303</v>
      </c>
      <c r="L124" s="105" t="s">
        <v>1376</v>
      </c>
      <c r="M124" s="85" t="s">
        <v>266</v>
      </c>
      <c r="N124" s="85" t="s">
        <v>267</v>
      </c>
      <c r="O124" s="85" t="s">
        <v>361</v>
      </c>
      <c r="P124" s="303"/>
      <c r="Q124" s="120"/>
      <c r="R124" s="120"/>
      <c r="S124" s="117" t="s">
        <v>303</v>
      </c>
      <c r="T124" s="118" t="s">
        <v>1373</v>
      </c>
      <c r="U124" s="109" t="s">
        <v>1374</v>
      </c>
      <c r="V124" s="85">
        <v>7341159004</v>
      </c>
      <c r="W124" s="44" t="s">
        <v>1375</v>
      </c>
      <c r="X124" s="85">
        <v>7341289055</v>
      </c>
      <c r="Y124" s="84">
        <v>44813</v>
      </c>
      <c r="Z124" s="106" t="s">
        <v>303</v>
      </c>
      <c r="AA124" s="106"/>
      <c r="AB124" s="115"/>
      <c r="AC124" s="190"/>
    </row>
    <row r="125" spans="1:30" s="113" customFormat="1" ht="16.5" x14ac:dyDescent="0.3">
      <c r="A125" s="99">
        <v>30</v>
      </c>
      <c r="B125" s="44" t="s">
        <v>38</v>
      </c>
      <c r="C125" s="44" t="s">
        <v>1180</v>
      </c>
      <c r="D125" s="100" t="s">
        <v>1181</v>
      </c>
      <c r="E125" s="101">
        <v>44691</v>
      </c>
      <c r="F125" s="114">
        <v>0</v>
      </c>
      <c r="G125" s="114">
        <v>0</v>
      </c>
      <c r="H125" s="101">
        <v>35699</v>
      </c>
      <c r="I125" s="103">
        <f t="shared" ca="1" si="16"/>
        <v>25.942465753424656</v>
      </c>
      <c r="J125" s="104" t="s">
        <v>1182</v>
      </c>
      <c r="K125" s="85" t="s">
        <v>303</v>
      </c>
      <c r="L125" s="105" t="s">
        <v>303</v>
      </c>
      <c r="M125" s="85" t="s">
        <v>266</v>
      </c>
      <c r="N125" s="85" t="s">
        <v>267</v>
      </c>
      <c r="O125" s="85" t="s">
        <v>451</v>
      </c>
      <c r="P125" s="313" t="s">
        <v>1331</v>
      </c>
      <c r="Q125" s="106" t="s">
        <v>40</v>
      </c>
      <c r="R125" s="106" t="s">
        <v>40</v>
      </c>
      <c r="S125" s="107" t="s">
        <v>303</v>
      </c>
      <c r="T125" s="227" t="s">
        <v>1183</v>
      </c>
      <c r="U125" s="109" t="s">
        <v>1184</v>
      </c>
      <c r="V125" s="85">
        <v>4426537202</v>
      </c>
      <c r="W125" s="44" t="s">
        <v>1185</v>
      </c>
      <c r="X125" s="85">
        <v>4425447328</v>
      </c>
      <c r="Y125" s="84">
        <v>44806</v>
      </c>
      <c r="Z125" s="106" t="s">
        <v>303</v>
      </c>
      <c r="AA125" s="106"/>
      <c r="AB125" s="115"/>
      <c r="AC125" s="190"/>
    </row>
    <row r="126" spans="1:30" s="113" customFormat="1" ht="16.5" x14ac:dyDescent="0.3">
      <c r="A126" s="99">
        <v>26</v>
      </c>
      <c r="B126" s="44" t="s">
        <v>338</v>
      </c>
      <c r="C126" s="44" t="s">
        <v>1193</v>
      </c>
      <c r="D126" s="100" t="s">
        <v>1481</v>
      </c>
      <c r="E126" s="101">
        <v>44697</v>
      </c>
      <c r="F126" s="102">
        <f>G126*4</f>
        <v>10000</v>
      </c>
      <c r="G126" s="102">
        <v>2500</v>
      </c>
      <c r="H126" s="101">
        <v>35690</v>
      </c>
      <c r="I126" s="103">
        <f t="shared" ca="1" si="16"/>
        <v>25.967123287671232</v>
      </c>
      <c r="J126" s="104" t="s">
        <v>1194</v>
      </c>
      <c r="K126" s="85" t="s">
        <v>1195</v>
      </c>
      <c r="L126" s="105" t="s">
        <v>1196</v>
      </c>
      <c r="M126" s="85" t="s">
        <v>266</v>
      </c>
      <c r="N126" s="85" t="s">
        <v>267</v>
      </c>
      <c r="O126" s="85" t="s">
        <v>1106</v>
      </c>
      <c r="P126" s="313"/>
      <c r="Q126" s="106"/>
      <c r="R126" s="106"/>
      <c r="S126" s="121">
        <v>44816</v>
      </c>
      <c r="T126" s="44" t="s">
        <v>1197</v>
      </c>
      <c r="U126" s="109" t="s">
        <v>585</v>
      </c>
      <c r="V126" s="85">
        <v>4428480292</v>
      </c>
      <c r="W126" s="44" t="s">
        <v>1198</v>
      </c>
      <c r="X126" s="44"/>
      <c r="Y126" s="84">
        <v>44823</v>
      </c>
      <c r="Z126" s="202" t="s">
        <v>915</v>
      </c>
      <c r="AA126" s="106"/>
      <c r="AB126" s="115"/>
      <c r="AC126" s="190"/>
    </row>
    <row r="127" spans="1:30" s="113" customFormat="1" ht="16.5" x14ac:dyDescent="0.3">
      <c r="A127" s="99">
        <v>135</v>
      </c>
      <c r="B127" s="100" t="s">
        <v>172</v>
      </c>
      <c r="C127" s="44" t="s">
        <v>1424</v>
      </c>
      <c r="D127" s="44" t="s">
        <v>1322</v>
      </c>
      <c r="E127" s="84">
        <v>44788</v>
      </c>
      <c r="F127" s="133">
        <v>4000</v>
      </c>
      <c r="G127" s="114">
        <f>F127/4</f>
        <v>1000</v>
      </c>
      <c r="H127" s="84">
        <v>35248</v>
      </c>
      <c r="I127" s="123">
        <f t="shared" ca="1" si="16"/>
        <v>27.17808219178082</v>
      </c>
      <c r="J127" s="85" t="s">
        <v>1425</v>
      </c>
      <c r="K127" s="85" t="s">
        <v>303</v>
      </c>
      <c r="L127" s="316" t="s">
        <v>1426</v>
      </c>
      <c r="M127" s="104" t="s">
        <v>469</v>
      </c>
      <c r="N127" s="85" t="s">
        <v>267</v>
      </c>
      <c r="O127" s="85" t="s">
        <v>336</v>
      </c>
      <c r="P127" s="313"/>
      <c r="Q127" s="120"/>
      <c r="R127" s="120"/>
      <c r="S127" s="107" t="s">
        <v>303</v>
      </c>
      <c r="T127" s="317" t="s">
        <v>1427</v>
      </c>
      <c r="U127" s="109" t="s">
        <v>1428</v>
      </c>
      <c r="V127" s="85">
        <v>4191980652</v>
      </c>
      <c r="W127" s="44" t="s">
        <v>1429</v>
      </c>
      <c r="X127" s="85">
        <v>4191390916</v>
      </c>
      <c r="Y127" s="84">
        <v>44823</v>
      </c>
      <c r="Z127" s="106" t="s">
        <v>303</v>
      </c>
      <c r="AA127" s="106"/>
      <c r="AB127" s="106"/>
      <c r="AC127" s="190"/>
    </row>
    <row r="128" spans="1:30" s="113" customFormat="1" ht="16.5" x14ac:dyDescent="0.3">
      <c r="A128" s="99">
        <v>75</v>
      </c>
      <c r="B128" s="44" t="s">
        <v>1119</v>
      </c>
      <c r="C128" s="44" t="s">
        <v>279</v>
      </c>
      <c r="D128" s="44" t="s">
        <v>290</v>
      </c>
      <c r="E128" s="84">
        <v>44627</v>
      </c>
      <c r="F128" s="102">
        <f>+G128*4</f>
        <v>9500</v>
      </c>
      <c r="G128" s="114">
        <v>2375</v>
      </c>
      <c r="H128" s="115">
        <v>34919</v>
      </c>
      <c r="I128" s="116">
        <f t="shared" ca="1" si="16"/>
        <v>28.079452054794519</v>
      </c>
      <c r="J128" s="85" t="s">
        <v>280</v>
      </c>
      <c r="K128" s="85" t="s">
        <v>281</v>
      </c>
      <c r="L128" s="105" t="s">
        <v>282</v>
      </c>
      <c r="M128" s="85" t="s">
        <v>266</v>
      </c>
      <c r="N128" s="85" t="s">
        <v>283</v>
      </c>
      <c r="O128" s="85" t="s">
        <v>284</v>
      </c>
      <c r="P128" s="313">
        <v>6553826699</v>
      </c>
      <c r="Q128" s="85" t="s">
        <v>40</v>
      </c>
      <c r="R128" s="85" t="s">
        <v>40</v>
      </c>
      <c r="S128" s="117">
        <v>44926</v>
      </c>
      <c r="T128" s="118" t="s">
        <v>285</v>
      </c>
      <c r="U128" s="109" t="s">
        <v>286</v>
      </c>
      <c r="V128" s="85">
        <v>4522034193</v>
      </c>
      <c r="W128" s="44" t="s">
        <v>287</v>
      </c>
      <c r="X128" s="85">
        <v>4423307114</v>
      </c>
      <c r="Y128" s="84">
        <v>44825</v>
      </c>
      <c r="Z128" s="115" t="s">
        <v>915</v>
      </c>
      <c r="AA128" s="106"/>
      <c r="AB128" s="115"/>
      <c r="AC128" s="190"/>
    </row>
    <row r="129" spans="1:29" s="29" customFormat="1" ht="42.75" x14ac:dyDescent="0.3">
      <c r="A129" s="99">
        <v>1</v>
      </c>
      <c r="B129" s="44" t="s">
        <v>38</v>
      </c>
      <c r="C129" s="328" t="s">
        <v>1474</v>
      </c>
      <c r="D129" s="328" t="s">
        <v>381</v>
      </c>
      <c r="E129" s="329">
        <v>44795</v>
      </c>
      <c r="F129" s="330">
        <v>6400</v>
      </c>
      <c r="G129" s="286">
        <f>F129/4</f>
        <v>1600</v>
      </c>
      <c r="H129" s="331">
        <v>31837</v>
      </c>
      <c r="I129" s="103">
        <f t="shared" ca="1" si="16"/>
        <v>36.523287671232879</v>
      </c>
      <c r="J129" s="301" t="s">
        <v>1475</v>
      </c>
      <c r="K129" s="301" t="s">
        <v>1476</v>
      </c>
      <c r="L129" s="332" t="s">
        <v>1477</v>
      </c>
      <c r="M129" s="85" t="s">
        <v>266</v>
      </c>
      <c r="N129" s="332" t="s">
        <v>1267</v>
      </c>
      <c r="O129" s="85" t="s">
        <v>268</v>
      </c>
      <c r="P129" s="326"/>
      <c r="Q129" s="326"/>
      <c r="R129" s="326"/>
      <c r="S129" s="333" t="s">
        <v>1478</v>
      </c>
      <c r="T129" s="328" t="s">
        <v>1479</v>
      </c>
      <c r="U129" s="328"/>
      <c r="V129" s="301">
        <v>6692736474</v>
      </c>
      <c r="W129" s="328" t="s">
        <v>1480</v>
      </c>
      <c r="X129" s="301">
        <v>4427850273</v>
      </c>
      <c r="Y129" s="84">
        <v>44834</v>
      </c>
      <c r="Z129" s="115" t="s">
        <v>915</v>
      </c>
      <c r="AA129" s="327"/>
      <c r="AB129" s="331" t="str">
        <f>Z129</f>
        <v>RENUNCIA VOLUNTARIA</v>
      </c>
      <c r="AC129" s="297"/>
    </row>
    <row r="130" spans="1:29" s="113" customFormat="1" ht="16.5" x14ac:dyDescent="0.3">
      <c r="A130" s="99">
        <v>128</v>
      </c>
      <c r="B130" s="44" t="s">
        <v>172</v>
      </c>
      <c r="C130" s="44" t="s">
        <v>690</v>
      </c>
      <c r="D130" s="44" t="s">
        <v>295</v>
      </c>
      <c r="E130" s="84">
        <v>44655</v>
      </c>
      <c r="F130" s="114">
        <v>7000</v>
      </c>
      <c r="G130" s="114">
        <f>F130/4</f>
        <v>1750</v>
      </c>
      <c r="H130" s="115">
        <v>35613</v>
      </c>
      <c r="I130" s="116">
        <f t="shared" ca="1" si="16"/>
        <v>26.17808219178082</v>
      </c>
      <c r="J130" s="85" t="s">
        <v>691</v>
      </c>
      <c r="K130" s="85" t="s">
        <v>692</v>
      </c>
      <c r="L130" s="105" t="s">
        <v>693</v>
      </c>
      <c r="M130" s="85" t="s">
        <v>266</v>
      </c>
      <c r="N130" s="85" t="s">
        <v>315</v>
      </c>
      <c r="O130" s="85" t="s">
        <v>361</v>
      </c>
      <c r="P130" s="303">
        <v>6557561813</v>
      </c>
      <c r="Q130" s="85" t="s">
        <v>40</v>
      </c>
      <c r="R130" s="85" t="s">
        <v>40</v>
      </c>
      <c r="S130" s="117">
        <v>44953</v>
      </c>
      <c r="T130" s="118" t="s">
        <v>694</v>
      </c>
      <c r="U130" s="109" t="s">
        <v>695</v>
      </c>
      <c r="V130" s="85">
        <v>7341131965</v>
      </c>
      <c r="W130" s="44" t="s">
        <v>696</v>
      </c>
      <c r="X130" s="85">
        <v>7344972</v>
      </c>
      <c r="Y130" s="84">
        <v>44834</v>
      </c>
      <c r="Z130" s="115" t="s">
        <v>915</v>
      </c>
      <c r="AA130" s="106"/>
      <c r="AB130" s="115" t="str">
        <f>Z130</f>
        <v>RENUNCIA VOLUNTARIA</v>
      </c>
      <c r="AC130" s="190"/>
    </row>
    <row r="131" spans="1:29" s="113" customFormat="1" ht="16.5" x14ac:dyDescent="0.3">
      <c r="A131" s="99">
        <v>121</v>
      </c>
      <c r="B131" s="44" t="s">
        <v>172</v>
      </c>
      <c r="C131" s="44" t="s">
        <v>672</v>
      </c>
      <c r="D131" s="44" t="s">
        <v>1125</v>
      </c>
      <c r="E131" s="84">
        <v>44497</v>
      </c>
      <c r="F131" s="114">
        <v>12000</v>
      </c>
      <c r="G131" s="114">
        <v>3000</v>
      </c>
      <c r="H131" s="115">
        <v>30594</v>
      </c>
      <c r="I131" s="116">
        <f t="shared" ca="1" si="16"/>
        <v>39.92876712328767</v>
      </c>
      <c r="J131" s="85" t="s">
        <v>674</v>
      </c>
      <c r="K131" s="85" t="s">
        <v>675</v>
      </c>
      <c r="L131" s="85">
        <v>14998300447</v>
      </c>
      <c r="M131" s="85" t="s">
        <v>266</v>
      </c>
      <c r="N131" s="85" t="s">
        <v>277</v>
      </c>
      <c r="O131" s="85" t="s">
        <v>336</v>
      </c>
      <c r="P131" s="313">
        <v>6544535698</v>
      </c>
      <c r="Q131" s="85" t="s">
        <v>40</v>
      </c>
      <c r="R131" s="85" t="s">
        <v>40</v>
      </c>
      <c r="S131" s="121">
        <v>45161</v>
      </c>
      <c r="T131" s="118" t="s">
        <v>676</v>
      </c>
      <c r="U131" s="109" t="s">
        <v>677</v>
      </c>
      <c r="V131" s="85">
        <v>4426681118</v>
      </c>
      <c r="W131" s="44" t="s">
        <v>678</v>
      </c>
      <c r="X131" s="85">
        <v>4428359873</v>
      </c>
      <c r="Y131" s="84">
        <v>44834</v>
      </c>
      <c r="Z131" s="115" t="s">
        <v>915</v>
      </c>
      <c r="AA131" s="106"/>
      <c r="AB131" s="106"/>
      <c r="AC131" s="190"/>
    </row>
    <row r="132" spans="1:29" s="44" customFormat="1" ht="16.5" x14ac:dyDescent="0.3">
      <c r="A132" s="99">
        <v>90</v>
      </c>
      <c r="B132" s="44" t="s">
        <v>157</v>
      </c>
      <c r="C132" s="44" t="s">
        <v>1462</v>
      </c>
      <c r="D132" s="100" t="s">
        <v>1463</v>
      </c>
      <c r="E132" s="101">
        <v>44795</v>
      </c>
      <c r="F132" s="102" t="s">
        <v>303</v>
      </c>
      <c r="G132" s="102" t="s">
        <v>303</v>
      </c>
      <c r="H132" s="101">
        <v>36176</v>
      </c>
      <c r="I132" s="103">
        <f t="shared" ca="1" si="16"/>
        <v>24.635616438356163</v>
      </c>
      <c r="J132" s="104" t="s">
        <v>1464</v>
      </c>
      <c r="K132" s="85" t="s">
        <v>303</v>
      </c>
      <c r="L132" s="105" t="s">
        <v>303</v>
      </c>
      <c r="M132" s="85" t="s">
        <v>266</v>
      </c>
      <c r="N132" s="85" t="s">
        <v>315</v>
      </c>
      <c r="O132" s="85" t="s">
        <v>451</v>
      </c>
      <c r="P132" s="313" t="s">
        <v>303</v>
      </c>
      <c r="Q132" s="106"/>
      <c r="R132" s="106"/>
      <c r="S132" s="132" t="s">
        <v>303</v>
      </c>
      <c r="T132" s="44" t="s">
        <v>1465</v>
      </c>
      <c r="U132" s="109" t="s">
        <v>1466</v>
      </c>
      <c r="V132" s="85">
        <v>4426020532</v>
      </c>
      <c r="W132" s="44" t="s">
        <v>1467</v>
      </c>
      <c r="X132" s="85">
        <v>7731099692</v>
      </c>
      <c r="Y132" s="84">
        <v>44834</v>
      </c>
      <c r="Z132" s="115" t="s">
        <v>303</v>
      </c>
      <c r="AA132" s="106"/>
      <c r="AB132" s="106" t="s">
        <v>303</v>
      </c>
      <c r="AC132" s="189"/>
    </row>
    <row r="133" spans="1:29" s="113" customFormat="1" ht="17.25" customHeight="1" x14ac:dyDescent="0.3">
      <c r="A133" s="99">
        <v>80</v>
      </c>
      <c r="B133" s="44" t="s">
        <v>1119</v>
      </c>
      <c r="C133" s="44" t="s">
        <v>326</v>
      </c>
      <c r="D133" s="44" t="s">
        <v>327</v>
      </c>
      <c r="E133" s="84">
        <v>44656</v>
      </c>
      <c r="F133" s="114" t="s">
        <v>303</v>
      </c>
      <c r="G133" s="114" t="s">
        <v>303</v>
      </c>
      <c r="H133" s="115">
        <v>35950</v>
      </c>
      <c r="I133" s="116">
        <f t="shared" ca="1" si="16"/>
        <v>25.254794520547946</v>
      </c>
      <c r="J133" s="85" t="s">
        <v>328</v>
      </c>
      <c r="K133" s="85" t="s">
        <v>303</v>
      </c>
      <c r="L133" s="105" t="s">
        <v>303</v>
      </c>
      <c r="M133" s="85" t="s">
        <v>266</v>
      </c>
      <c r="N133" s="85" t="s">
        <v>315</v>
      </c>
      <c r="O133" s="85" t="s">
        <v>330</v>
      </c>
      <c r="P133" s="313" t="s">
        <v>1331</v>
      </c>
      <c r="Q133" s="85" t="s">
        <v>40</v>
      </c>
      <c r="R133" s="85" t="s">
        <v>40</v>
      </c>
      <c r="S133" s="107" t="s">
        <v>303</v>
      </c>
      <c r="T133" s="118" t="s">
        <v>331</v>
      </c>
      <c r="U133" s="109" t="s">
        <v>332</v>
      </c>
      <c r="V133" s="85">
        <v>9383836257</v>
      </c>
      <c r="W133" s="44" t="s">
        <v>333</v>
      </c>
      <c r="X133" s="85">
        <v>9381006565</v>
      </c>
      <c r="Y133" s="84">
        <v>44827</v>
      </c>
      <c r="Z133" s="115" t="s">
        <v>303</v>
      </c>
      <c r="AA133" s="106"/>
      <c r="AB133" s="106" t="s">
        <v>303</v>
      </c>
      <c r="AC133" s="190"/>
    </row>
    <row r="134" spans="1:29" s="113" customFormat="1" ht="16.5" x14ac:dyDescent="0.3">
      <c r="A134" s="99">
        <v>48</v>
      </c>
      <c r="B134" s="44" t="s">
        <v>109</v>
      </c>
      <c r="C134" s="44" t="s">
        <v>445</v>
      </c>
      <c r="D134" s="44" t="s">
        <v>446</v>
      </c>
      <c r="E134" s="84">
        <v>44592</v>
      </c>
      <c r="F134" s="114">
        <v>0</v>
      </c>
      <c r="G134" s="114">
        <v>0</v>
      </c>
      <c r="H134" s="115">
        <v>35930</v>
      </c>
      <c r="I134" s="116">
        <f t="shared" ca="1" si="16"/>
        <v>25.30958904109589</v>
      </c>
      <c r="J134" s="85" t="s">
        <v>447</v>
      </c>
      <c r="K134" s="85" t="s">
        <v>303</v>
      </c>
      <c r="L134" s="105" t="s">
        <v>303</v>
      </c>
      <c r="M134" s="85" t="s">
        <v>266</v>
      </c>
      <c r="N134" s="85" t="s">
        <v>267</v>
      </c>
      <c r="O134" s="85" t="s">
        <v>268</v>
      </c>
      <c r="P134" s="313" t="s">
        <v>303</v>
      </c>
      <c r="Q134" s="85" t="s">
        <v>40</v>
      </c>
      <c r="R134" s="85" t="s">
        <v>40</v>
      </c>
      <c r="S134" s="107" t="s">
        <v>303</v>
      </c>
      <c r="T134" s="118" t="s">
        <v>448</v>
      </c>
      <c r="U134" s="109" t="s">
        <v>449</v>
      </c>
      <c r="V134" s="85">
        <v>4421052341</v>
      </c>
      <c r="W134" s="44" t="s">
        <v>450</v>
      </c>
      <c r="X134" s="85">
        <v>4421560283</v>
      </c>
      <c r="Y134" s="84">
        <v>44827</v>
      </c>
      <c r="Z134" s="115" t="s">
        <v>303</v>
      </c>
      <c r="AA134" s="106"/>
      <c r="AB134" s="106" t="s">
        <v>303</v>
      </c>
      <c r="AC134" s="190"/>
    </row>
    <row r="135" spans="1:29" s="113" customFormat="1" ht="16.5" x14ac:dyDescent="0.3">
      <c r="A135" s="99">
        <v>79</v>
      </c>
      <c r="B135" s="44" t="s">
        <v>1119</v>
      </c>
      <c r="C135" s="44" t="s">
        <v>1510</v>
      </c>
      <c r="D135" s="44" t="s">
        <v>1083</v>
      </c>
      <c r="E135" s="84">
        <v>44816</v>
      </c>
      <c r="F135" s="102">
        <f>+G135*4</f>
        <v>6000</v>
      </c>
      <c r="G135" s="114">
        <v>1500</v>
      </c>
      <c r="H135" s="115">
        <v>36309</v>
      </c>
      <c r="I135" s="116">
        <f t="shared" ca="1" si="16"/>
        <v>24.271232876712329</v>
      </c>
      <c r="J135" s="85" t="s">
        <v>1511</v>
      </c>
      <c r="K135" s="85" t="s">
        <v>1512</v>
      </c>
      <c r="L135" s="105" t="s">
        <v>1513</v>
      </c>
      <c r="M135" s="85" t="s">
        <v>266</v>
      </c>
      <c r="N135" s="85" t="s">
        <v>315</v>
      </c>
      <c r="O135" s="85" t="s">
        <v>451</v>
      </c>
      <c r="P135" s="313"/>
      <c r="Q135" s="85"/>
      <c r="R135" s="85"/>
      <c r="S135" s="117">
        <v>44845</v>
      </c>
      <c r="T135" s="118" t="s">
        <v>1514</v>
      </c>
      <c r="U135" s="109" t="s">
        <v>1515</v>
      </c>
      <c r="V135" s="85">
        <v>4425246962</v>
      </c>
      <c r="W135" s="44" t="s">
        <v>1516</v>
      </c>
      <c r="X135" s="85">
        <v>4421172508</v>
      </c>
      <c r="Y135" s="115">
        <v>44837</v>
      </c>
      <c r="Z135" s="115" t="s">
        <v>915</v>
      </c>
      <c r="AA135" s="106"/>
      <c r="AB135" s="115"/>
      <c r="AC135" s="190"/>
    </row>
    <row r="136" spans="1:29" s="113" customFormat="1" ht="16.5" x14ac:dyDescent="0.3">
      <c r="A136" s="99">
        <v>30</v>
      </c>
      <c r="B136" s="118" t="s">
        <v>109</v>
      </c>
      <c r="C136" s="44" t="s">
        <v>110</v>
      </c>
      <c r="D136" s="118" t="s">
        <v>399</v>
      </c>
      <c r="E136" s="101">
        <v>44165</v>
      </c>
      <c r="F136" s="127">
        <v>7000</v>
      </c>
      <c r="G136" s="127">
        <v>1750</v>
      </c>
      <c r="H136" s="84">
        <v>36221</v>
      </c>
      <c r="I136" s="103">
        <f t="shared" ca="1" si="16"/>
        <v>24.512328767123286</v>
      </c>
      <c r="J136" s="104" t="s">
        <v>400</v>
      </c>
      <c r="K136" s="85" t="s">
        <v>401</v>
      </c>
      <c r="L136" s="105" t="s">
        <v>402</v>
      </c>
      <c r="M136" s="105" t="s">
        <v>266</v>
      </c>
      <c r="N136" s="105" t="s">
        <v>267</v>
      </c>
      <c r="O136" s="105" t="s">
        <v>278</v>
      </c>
      <c r="P136" s="313">
        <v>6524463093</v>
      </c>
      <c r="Q136" s="106" t="s">
        <v>40</v>
      </c>
      <c r="R136" s="106" t="s">
        <v>40</v>
      </c>
      <c r="S136" s="117">
        <v>44829</v>
      </c>
      <c r="T136" s="44" t="s">
        <v>1287</v>
      </c>
      <c r="U136" s="272" t="s">
        <v>1230</v>
      </c>
      <c r="V136" s="271">
        <v>5550601983</v>
      </c>
      <c r="W136" s="232" t="s">
        <v>1229</v>
      </c>
      <c r="X136" s="103">
        <v>4427487212</v>
      </c>
      <c r="Y136" s="103">
        <v>44837</v>
      </c>
      <c r="Z136" s="115" t="s">
        <v>915</v>
      </c>
      <c r="AA136" s="106"/>
      <c r="AB136" s="115"/>
      <c r="AC136" s="190"/>
    </row>
    <row r="137" spans="1:29" s="44" customFormat="1" ht="16.5" x14ac:dyDescent="0.3">
      <c r="A137" s="99">
        <v>108</v>
      </c>
      <c r="B137" s="44" t="s">
        <v>172</v>
      </c>
      <c r="C137" s="44" t="s">
        <v>613</v>
      </c>
      <c r="D137" s="44" t="s">
        <v>614</v>
      </c>
      <c r="E137" s="84">
        <v>44470</v>
      </c>
      <c r="F137" s="114">
        <v>9200</v>
      </c>
      <c r="G137" s="114">
        <v>2300</v>
      </c>
      <c r="H137" s="115">
        <v>30595</v>
      </c>
      <c r="I137" s="116">
        <f t="shared" ca="1" si="16"/>
        <v>39.926027397260277</v>
      </c>
      <c r="J137" s="85" t="s">
        <v>615</v>
      </c>
      <c r="K137" s="85" t="s">
        <v>616</v>
      </c>
      <c r="L137" s="85">
        <v>43008304214</v>
      </c>
      <c r="M137" s="85" t="s">
        <v>266</v>
      </c>
      <c r="N137" s="85" t="s">
        <v>283</v>
      </c>
      <c r="O137" s="85" t="s">
        <v>617</v>
      </c>
      <c r="P137" s="313">
        <v>6544535771</v>
      </c>
      <c r="Q137" s="85" t="s">
        <v>40</v>
      </c>
      <c r="R137" s="85" t="s">
        <v>40</v>
      </c>
      <c r="S137" s="121">
        <v>45134</v>
      </c>
      <c r="T137" s="108">
        <f t="shared" ref="T137:T147" ca="1" si="17">(TODAY()-E137)/365</f>
        <v>1.9123287671232876</v>
      </c>
      <c r="U137" s="118" t="s">
        <v>618</v>
      </c>
      <c r="V137" s="44" t="s">
        <v>585</v>
      </c>
      <c r="W137" s="85">
        <v>4424051981</v>
      </c>
      <c r="X137" s="44" t="s">
        <v>1305</v>
      </c>
      <c r="Y137" s="85">
        <v>4424051047</v>
      </c>
      <c r="Z137" s="119"/>
      <c r="AB137" s="106"/>
      <c r="AC137" s="189"/>
    </row>
    <row r="138" spans="1:29" s="113" customFormat="1" ht="16.5" x14ac:dyDescent="0.3">
      <c r="A138" s="99">
        <v>129</v>
      </c>
      <c r="B138" s="44" t="s">
        <v>172</v>
      </c>
      <c r="C138" s="44" t="s">
        <v>1449</v>
      </c>
      <c r="D138" s="100" t="s">
        <v>765</v>
      </c>
      <c r="E138" s="101">
        <v>44790</v>
      </c>
      <c r="F138" s="102">
        <v>7000</v>
      </c>
      <c r="G138" s="114">
        <f>F138/4</f>
        <v>1750</v>
      </c>
      <c r="H138" s="101">
        <v>37905</v>
      </c>
      <c r="I138" s="103">
        <f t="shared" ca="1" si="16"/>
        <v>19.898630136986302</v>
      </c>
      <c r="J138" s="104" t="s">
        <v>1450</v>
      </c>
      <c r="K138" s="44" t="s">
        <v>1455</v>
      </c>
      <c r="L138" s="105" t="s">
        <v>1451</v>
      </c>
      <c r="M138" s="85" t="s">
        <v>266</v>
      </c>
      <c r="N138" s="85" t="s">
        <v>267</v>
      </c>
      <c r="O138" s="85" t="s">
        <v>268</v>
      </c>
      <c r="P138" s="313">
        <v>6572622749</v>
      </c>
      <c r="Q138" s="106"/>
      <c r="R138" s="106"/>
      <c r="S138" s="117">
        <v>44909</v>
      </c>
      <c r="T138" s="108">
        <f t="shared" ca="1" si="17"/>
        <v>1.0356164383561643</v>
      </c>
      <c r="U138" s="44" t="s">
        <v>1452</v>
      </c>
      <c r="V138" s="109" t="s">
        <v>1453</v>
      </c>
      <c r="W138" s="85">
        <v>4427699741</v>
      </c>
      <c r="X138" s="44" t="s">
        <v>1454</v>
      </c>
      <c r="Y138" s="85">
        <v>4428307612</v>
      </c>
      <c r="Z138" s="101">
        <v>44790</v>
      </c>
      <c r="AA138" s="106"/>
      <c r="AB138" s="101">
        <v>44790</v>
      </c>
      <c r="AC138" s="190"/>
    </row>
    <row r="139" spans="1:29" s="44" customFormat="1" ht="16.5" x14ac:dyDescent="0.3">
      <c r="A139" s="99">
        <v>91</v>
      </c>
      <c r="B139" s="44" t="s">
        <v>168</v>
      </c>
      <c r="C139" s="44" t="s">
        <v>534</v>
      </c>
      <c r="D139" s="44" t="s">
        <v>545</v>
      </c>
      <c r="E139" s="84">
        <v>44613</v>
      </c>
      <c r="F139" s="102">
        <f>+G139*4</f>
        <v>10000</v>
      </c>
      <c r="G139" s="114">
        <v>2500</v>
      </c>
      <c r="H139" s="115">
        <v>36189</v>
      </c>
      <c r="I139" s="116">
        <f t="shared" ca="1" si="16"/>
        <v>24.6</v>
      </c>
      <c r="J139" s="85" t="s">
        <v>535</v>
      </c>
      <c r="K139" s="85" t="s">
        <v>1122</v>
      </c>
      <c r="L139" s="85">
        <v>19179952361</v>
      </c>
      <c r="M139" s="85" t="s">
        <v>266</v>
      </c>
      <c r="N139" s="85" t="s">
        <v>267</v>
      </c>
      <c r="O139" s="85" t="s">
        <v>268</v>
      </c>
      <c r="P139" s="304">
        <v>6553826772</v>
      </c>
      <c r="Q139" s="85" t="s">
        <v>40</v>
      </c>
      <c r="R139" s="85" t="s">
        <v>40</v>
      </c>
      <c r="S139" s="121">
        <v>44912</v>
      </c>
      <c r="T139" s="108">
        <f t="shared" ca="1" si="17"/>
        <v>1.5205479452054795</v>
      </c>
      <c r="U139" s="118" t="s">
        <v>536</v>
      </c>
      <c r="V139" s="109" t="s">
        <v>537</v>
      </c>
      <c r="W139" s="85">
        <v>4191208470</v>
      </c>
      <c r="X139" s="44" t="s">
        <v>538</v>
      </c>
      <c r="Y139" s="85">
        <v>4427905793</v>
      </c>
      <c r="Z139" s="115">
        <v>44669</v>
      </c>
      <c r="AA139" s="106"/>
      <c r="AB139" s="115">
        <f>Z139</f>
        <v>44669</v>
      </c>
      <c r="AC139" s="189"/>
    </row>
    <row r="140" spans="1:29" s="113" customFormat="1" ht="16.5" x14ac:dyDescent="0.3">
      <c r="A140" s="99">
        <v>52</v>
      </c>
      <c r="B140" s="44" t="s">
        <v>452</v>
      </c>
      <c r="C140" s="44" t="s">
        <v>1517</v>
      </c>
      <c r="D140" s="100" t="s">
        <v>455</v>
      </c>
      <c r="E140" s="101">
        <v>44817</v>
      </c>
      <c r="F140" s="102">
        <v>7200</v>
      </c>
      <c r="G140" s="102">
        <f>F140/4</f>
        <v>1800</v>
      </c>
      <c r="H140" s="101">
        <v>34941</v>
      </c>
      <c r="I140" s="103">
        <f t="shared" ca="1" si="16"/>
        <v>28.019178082191782</v>
      </c>
      <c r="J140" s="104" t="s">
        <v>1518</v>
      </c>
      <c r="K140" s="85" t="s">
        <v>1519</v>
      </c>
      <c r="L140" s="105" t="s">
        <v>1520</v>
      </c>
      <c r="M140" s="85" t="s">
        <v>266</v>
      </c>
      <c r="N140" s="85" t="s">
        <v>283</v>
      </c>
      <c r="O140" s="85" t="s">
        <v>278</v>
      </c>
      <c r="P140" s="313"/>
      <c r="Q140" s="106"/>
      <c r="R140" s="106"/>
      <c r="S140" s="121">
        <v>44846</v>
      </c>
      <c r="T140" s="108">
        <f t="shared" ca="1" si="17"/>
        <v>0.9616438356164384</v>
      </c>
      <c r="U140" s="44" t="s">
        <v>1521</v>
      </c>
      <c r="V140" s="109" t="s">
        <v>1522</v>
      </c>
      <c r="W140" s="85">
        <v>4426071589</v>
      </c>
      <c r="X140" s="44" t="s">
        <v>1523</v>
      </c>
      <c r="Y140" s="85">
        <v>4422831865</v>
      </c>
      <c r="Z140" s="115">
        <v>44817</v>
      </c>
      <c r="AA140" s="106"/>
      <c r="AB140" s="115">
        <v>44817</v>
      </c>
      <c r="AC140" s="190"/>
    </row>
    <row r="141" spans="1:29" s="113" customFormat="1" ht="16.5" x14ac:dyDescent="0.3">
      <c r="A141" s="99">
        <v>53</v>
      </c>
      <c r="B141" s="44" t="s">
        <v>452</v>
      </c>
      <c r="C141" s="44" t="s">
        <v>1386</v>
      </c>
      <c r="D141" s="100" t="s">
        <v>455</v>
      </c>
      <c r="E141" s="101">
        <v>44771</v>
      </c>
      <c r="F141" s="102">
        <v>7200</v>
      </c>
      <c r="G141" s="102">
        <f>F141/4</f>
        <v>1800</v>
      </c>
      <c r="H141" s="101">
        <v>37234</v>
      </c>
      <c r="I141" s="103">
        <f t="shared" ca="1" si="16"/>
        <v>21.736986301369864</v>
      </c>
      <c r="J141" s="104" t="s">
        <v>1387</v>
      </c>
      <c r="K141" s="85" t="s">
        <v>1388</v>
      </c>
      <c r="L141" s="105" t="s">
        <v>1389</v>
      </c>
      <c r="M141" s="85" t="s">
        <v>266</v>
      </c>
      <c r="N141" s="85" t="s">
        <v>267</v>
      </c>
      <c r="O141" s="85" t="s">
        <v>1106</v>
      </c>
      <c r="P141" s="313"/>
      <c r="Q141" s="106"/>
      <c r="R141" s="106"/>
      <c r="S141" s="321">
        <v>44800</v>
      </c>
      <c r="T141" s="108">
        <f t="shared" ca="1" si="17"/>
        <v>1.0876712328767124</v>
      </c>
      <c r="U141" s="44" t="s">
        <v>1390</v>
      </c>
      <c r="V141" s="109" t="s">
        <v>1391</v>
      </c>
      <c r="W141" s="85">
        <v>5642399321</v>
      </c>
      <c r="X141" s="44" t="s">
        <v>1392</v>
      </c>
      <c r="Y141" s="85">
        <v>4462117325</v>
      </c>
      <c r="Z141" s="115">
        <v>44769</v>
      </c>
      <c r="AA141" s="106"/>
      <c r="AB141" s="115">
        <v>44769</v>
      </c>
      <c r="AC141" s="190"/>
    </row>
    <row r="142" spans="1:29" s="44" customFormat="1" ht="16.5" x14ac:dyDescent="0.3">
      <c r="A142" s="99">
        <v>110</v>
      </c>
      <c r="B142" s="44" t="s">
        <v>172</v>
      </c>
      <c r="C142" s="44" t="s">
        <v>1578</v>
      </c>
      <c r="D142" s="44" t="s">
        <v>1579</v>
      </c>
      <c r="E142" s="84">
        <v>44846</v>
      </c>
      <c r="F142" s="114">
        <v>6400</v>
      </c>
      <c r="G142" s="114">
        <f>F142/4</f>
        <v>1600</v>
      </c>
      <c r="H142" s="115">
        <v>35057</v>
      </c>
      <c r="I142" s="116">
        <f t="shared" ca="1" si="16"/>
        <v>27.701369863013699</v>
      </c>
      <c r="J142" s="85" t="s">
        <v>1580</v>
      </c>
      <c r="K142" s="85" t="s">
        <v>1581</v>
      </c>
      <c r="L142" s="105" t="s">
        <v>1582</v>
      </c>
      <c r="M142" s="85" t="s">
        <v>266</v>
      </c>
      <c r="N142" s="85" t="s">
        <v>267</v>
      </c>
      <c r="O142" s="85" t="s">
        <v>617</v>
      </c>
      <c r="P142" s="313"/>
      <c r="Q142" s="85"/>
      <c r="R142" s="85"/>
      <c r="S142" s="117">
        <v>44875</v>
      </c>
      <c r="T142" s="108">
        <f t="shared" ca="1" si="17"/>
        <v>0.88219178082191785</v>
      </c>
      <c r="U142" s="118" t="s">
        <v>1583</v>
      </c>
      <c r="V142" s="109" t="s">
        <v>1584</v>
      </c>
      <c r="W142" s="85">
        <v>4871546236</v>
      </c>
      <c r="X142" s="44" t="s">
        <v>1585</v>
      </c>
      <c r="Y142" s="85">
        <v>4421236165</v>
      </c>
      <c r="AB142" s="106"/>
      <c r="AC142" s="189"/>
    </row>
    <row r="143" spans="1:29" s="44" customFormat="1" ht="16.5" x14ac:dyDescent="0.3">
      <c r="A143" s="99">
        <v>82</v>
      </c>
      <c r="B143" s="44" t="s">
        <v>1119</v>
      </c>
      <c r="C143" s="44" t="s">
        <v>365</v>
      </c>
      <c r="D143" s="44" t="s">
        <v>1120</v>
      </c>
      <c r="E143" s="84">
        <v>44544</v>
      </c>
      <c r="F143" s="114">
        <f>G143*4</f>
        <v>11000</v>
      </c>
      <c r="G143" s="114">
        <v>2750</v>
      </c>
      <c r="H143" s="115">
        <v>36297</v>
      </c>
      <c r="I143" s="116">
        <f t="shared" ca="1" si="16"/>
        <v>24.304109589041097</v>
      </c>
      <c r="J143" s="85" t="s">
        <v>366</v>
      </c>
      <c r="K143" s="85" t="s">
        <v>367</v>
      </c>
      <c r="L143" s="85">
        <v>18199997620</v>
      </c>
      <c r="M143" s="85" t="s">
        <v>266</v>
      </c>
      <c r="N143" s="85" t="s">
        <v>315</v>
      </c>
      <c r="O143" s="85" t="s">
        <v>368</v>
      </c>
      <c r="P143" s="313">
        <v>6549951007</v>
      </c>
      <c r="Q143" s="85" t="s">
        <v>40</v>
      </c>
      <c r="R143" s="85" t="s">
        <v>40</v>
      </c>
      <c r="S143" s="117">
        <v>44843</v>
      </c>
      <c r="T143" s="108">
        <f t="shared" ca="1" si="17"/>
        <v>1.7095890410958905</v>
      </c>
      <c r="U143" s="118" t="s">
        <v>369</v>
      </c>
      <c r="V143" s="109" t="s">
        <v>370</v>
      </c>
      <c r="W143" s="85">
        <v>4421444236</v>
      </c>
      <c r="X143" s="44" t="s">
        <v>371</v>
      </c>
      <c r="Y143" s="85">
        <v>4423226154</v>
      </c>
      <c r="Z143" s="131"/>
      <c r="AA143" s="106"/>
      <c r="AB143" s="106"/>
      <c r="AC143" s="189"/>
    </row>
    <row r="144" spans="1:29" s="113" customFormat="1" ht="16.5" x14ac:dyDescent="0.3">
      <c r="A144" s="99">
        <v>14</v>
      </c>
      <c r="B144" s="44" t="s">
        <v>38</v>
      </c>
      <c r="C144" s="44" t="s">
        <v>1430</v>
      </c>
      <c r="D144" s="44" t="s">
        <v>1431</v>
      </c>
      <c r="E144" s="84">
        <v>44789</v>
      </c>
      <c r="F144" s="291">
        <v>7000</v>
      </c>
      <c r="G144" s="286">
        <f>F144/4</f>
        <v>1750</v>
      </c>
      <c r="H144" s="115">
        <v>33023</v>
      </c>
      <c r="I144" s="116">
        <f t="shared" ca="1" si="16"/>
        <v>33.273972602739725</v>
      </c>
      <c r="J144" s="85" t="s">
        <v>1432</v>
      </c>
      <c r="K144" s="85" t="s">
        <v>1433</v>
      </c>
      <c r="L144" s="105" t="s">
        <v>1434</v>
      </c>
      <c r="M144" s="85" t="s">
        <v>266</v>
      </c>
      <c r="N144" s="85" t="s">
        <v>1267</v>
      </c>
      <c r="O144" s="85" t="s">
        <v>894</v>
      </c>
      <c r="P144" s="313"/>
      <c r="Q144" s="120"/>
      <c r="R144" s="120"/>
      <c r="S144" s="121">
        <v>44878</v>
      </c>
      <c r="T144" s="108">
        <f t="shared" ca="1" si="17"/>
        <v>1.0383561643835617</v>
      </c>
      <c r="U144" s="118" t="s">
        <v>1435</v>
      </c>
      <c r="V144" s="109" t="s">
        <v>1436</v>
      </c>
      <c r="W144" s="85">
        <v>4423276996</v>
      </c>
      <c r="X144" s="44" t="s">
        <v>1437</v>
      </c>
      <c r="Y144" s="85">
        <v>5531644414</v>
      </c>
      <c r="Z144" s="115">
        <v>44789</v>
      </c>
      <c r="AA144" s="106"/>
      <c r="AB144" s="115">
        <v>44789</v>
      </c>
      <c r="AC144" s="190"/>
    </row>
    <row r="145" spans="1:30" s="44" customFormat="1" ht="16.5" x14ac:dyDescent="0.3">
      <c r="A145" s="99">
        <v>114</v>
      </c>
      <c r="B145" s="44" t="s">
        <v>172</v>
      </c>
      <c r="C145" s="44" t="s">
        <v>1365</v>
      </c>
      <c r="D145" s="44" t="s">
        <v>765</v>
      </c>
      <c r="E145" s="84">
        <v>44757</v>
      </c>
      <c r="F145" s="114">
        <v>8000</v>
      </c>
      <c r="G145" s="114">
        <f>F145/4</f>
        <v>2000</v>
      </c>
      <c r="H145" s="115">
        <v>36440</v>
      </c>
      <c r="I145" s="116">
        <f t="shared" ca="1" si="16"/>
        <v>23.912328767123288</v>
      </c>
      <c r="J145" s="229" t="s">
        <v>1367</v>
      </c>
      <c r="K145" s="85"/>
      <c r="L145" s="316" t="s">
        <v>1366</v>
      </c>
      <c r="M145" s="85" t="s">
        <v>266</v>
      </c>
      <c r="N145" s="85" t="s">
        <v>267</v>
      </c>
      <c r="O145" s="85" t="s">
        <v>268</v>
      </c>
      <c r="P145" s="313">
        <v>6568791656</v>
      </c>
      <c r="Q145" s="85"/>
      <c r="R145" s="85"/>
      <c r="S145" s="117">
        <v>44876</v>
      </c>
      <c r="T145" s="108">
        <f t="shared" ca="1" si="17"/>
        <v>1.1260273972602739</v>
      </c>
      <c r="U145" s="317" t="s">
        <v>1368</v>
      </c>
      <c r="V145" s="109" t="s">
        <v>1379</v>
      </c>
      <c r="W145" s="85">
        <v>4461249347</v>
      </c>
      <c r="X145" s="44" t="s">
        <v>1369</v>
      </c>
      <c r="Y145" s="85">
        <v>4423231490</v>
      </c>
      <c r="Z145" s="119">
        <v>44760</v>
      </c>
      <c r="AB145" s="115">
        <f>Z145</f>
        <v>44760</v>
      </c>
      <c r="AC145" s="189"/>
    </row>
    <row r="146" spans="1:30" s="113" customFormat="1" ht="16.5" x14ac:dyDescent="0.3">
      <c r="A146" s="99">
        <v>133</v>
      </c>
      <c r="B146" s="44" t="s">
        <v>172</v>
      </c>
      <c r="C146" s="44" t="s">
        <v>1586</v>
      </c>
      <c r="D146" s="44" t="s">
        <v>295</v>
      </c>
      <c r="E146" s="84">
        <v>44851</v>
      </c>
      <c r="F146" s="133">
        <v>6000</v>
      </c>
      <c r="G146" s="133">
        <v>1500</v>
      </c>
      <c r="H146" s="84">
        <v>35126</v>
      </c>
      <c r="I146" s="116">
        <f t="shared" ca="1" si="16"/>
        <v>27.512328767123286</v>
      </c>
      <c r="J146" s="85" t="s">
        <v>1587</v>
      </c>
      <c r="K146" s="85" t="s">
        <v>1588</v>
      </c>
      <c r="L146" s="105" t="s">
        <v>1589</v>
      </c>
      <c r="M146" s="85" t="s">
        <v>266</v>
      </c>
      <c r="N146" s="85" t="s">
        <v>315</v>
      </c>
      <c r="O146" s="85" t="s">
        <v>299</v>
      </c>
      <c r="P146" s="313"/>
      <c r="Q146" s="120"/>
      <c r="R146" s="120"/>
      <c r="S146" s="117">
        <v>44880</v>
      </c>
      <c r="T146" s="336">
        <f t="shared" ca="1" si="17"/>
        <v>0.86849315068493149</v>
      </c>
      <c r="U146" s="44" t="s">
        <v>1590</v>
      </c>
      <c r="V146" s="109" t="s">
        <v>1591</v>
      </c>
      <c r="W146" s="85">
        <v>8130787616</v>
      </c>
      <c r="X146" s="44" t="s">
        <v>1592</v>
      </c>
      <c r="Y146" s="85">
        <v>8181206710</v>
      </c>
      <c r="Z146" s="115">
        <v>44851</v>
      </c>
      <c r="AA146" s="106"/>
      <c r="AB146" s="115">
        <v>44851</v>
      </c>
      <c r="AC146" s="190"/>
    </row>
    <row r="147" spans="1:30" s="113" customFormat="1" ht="16.5" customHeight="1" x14ac:dyDescent="0.3">
      <c r="A147" s="99">
        <v>71</v>
      </c>
      <c r="B147" s="44" t="s">
        <v>452</v>
      </c>
      <c r="C147" s="44" t="s">
        <v>472</v>
      </c>
      <c r="D147" s="100" t="s">
        <v>381</v>
      </c>
      <c r="E147" s="101">
        <v>44851</v>
      </c>
      <c r="F147" s="102">
        <v>8000</v>
      </c>
      <c r="G147" s="102">
        <f>F147/4</f>
        <v>2000</v>
      </c>
      <c r="H147" s="101">
        <v>38194</v>
      </c>
      <c r="I147" s="103">
        <f t="shared" ca="1" si="16"/>
        <v>19.106849315068494</v>
      </c>
      <c r="J147" s="104" t="s">
        <v>1593</v>
      </c>
      <c r="K147" s="85" t="s">
        <v>1594</v>
      </c>
      <c r="L147" s="105" t="s">
        <v>1595</v>
      </c>
      <c r="M147" s="85" t="s">
        <v>1596</v>
      </c>
      <c r="N147" s="85" t="s">
        <v>267</v>
      </c>
      <c r="O147" s="85" t="s">
        <v>1597</v>
      </c>
      <c r="P147" s="313"/>
      <c r="Q147" s="106"/>
      <c r="R147" s="106"/>
      <c r="S147" s="334">
        <v>44876</v>
      </c>
      <c r="T147" s="108">
        <f t="shared" ca="1" si="17"/>
        <v>0.86849315068493149</v>
      </c>
      <c r="U147" s="44" t="s">
        <v>1598</v>
      </c>
      <c r="V147" s="109"/>
      <c r="W147" s="85"/>
      <c r="X147" s="44" t="s">
        <v>1599</v>
      </c>
      <c r="Y147" s="85">
        <v>44228794144</v>
      </c>
      <c r="Z147" s="106"/>
      <c r="AA147" s="106"/>
      <c r="AB147" s="106"/>
      <c r="AC147" s="190"/>
    </row>
    <row r="148" spans="1:30" s="113" customFormat="1" ht="16.5" x14ac:dyDescent="0.3">
      <c r="A148" s="99">
        <v>132</v>
      </c>
      <c r="B148" s="100" t="s">
        <v>172</v>
      </c>
      <c r="C148" s="44" t="s">
        <v>1558</v>
      </c>
      <c r="D148" s="335" t="s">
        <v>673</v>
      </c>
      <c r="E148" s="84">
        <v>44837</v>
      </c>
      <c r="F148" s="133">
        <v>10000</v>
      </c>
      <c r="G148" s="133">
        <v>2500</v>
      </c>
      <c r="H148" s="84">
        <v>36958</v>
      </c>
      <c r="I148" s="123">
        <f t="shared" ca="1" si="16"/>
        <v>22.493150684931507</v>
      </c>
      <c r="J148" s="85" t="s">
        <v>1559</v>
      </c>
      <c r="K148" s="85" t="s">
        <v>1560</v>
      </c>
      <c r="L148" s="105" t="s">
        <v>1561</v>
      </c>
      <c r="M148" s="104" t="s">
        <v>469</v>
      </c>
      <c r="N148" s="85" t="s">
        <v>267</v>
      </c>
      <c r="O148" s="85" t="s">
        <v>268</v>
      </c>
      <c r="P148" s="313"/>
      <c r="Q148" s="120"/>
      <c r="R148" s="120"/>
      <c r="S148" s="117">
        <v>44866</v>
      </c>
      <c r="U148" s="44" t="s">
        <v>1562</v>
      </c>
      <c r="V148" s="109" t="s">
        <v>1563</v>
      </c>
      <c r="W148" s="85">
        <v>4428329532</v>
      </c>
      <c r="X148" s="44" t="s">
        <v>1564</v>
      </c>
      <c r="Y148" s="85">
        <v>4422100090</v>
      </c>
      <c r="Z148" s="115">
        <v>44837</v>
      </c>
      <c r="AA148" s="106"/>
      <c r="AB148" s="115">
        <v>44837</v>
      </c>
      <c r="AC148" s="190"/>
    </row>
    <row r="149" spans="1:30" s="113" customFormat="1" ht="16.5" x14ac:dyDescent="0.3">
      <c r="A149" s="99">
        <v>64</v>
      </c>
      <c r="B149" s="44" t="s">
        <v>452</v>
      </c>
      <c r="C149" s="44" t="s">
        <v>454</v>
      </c>
      <c r="D149" s="44" t="s">
        <v>455</v>
      </c>
      <c r="E149" s="84">
        <v>44613</v>
      </c>
      <c r="F149" s="102">
        <v>6848</v>
      </c>
      <c r="G149" s="102">
        <f>F149/4</f>
        <v>1712</v>
      </c>
      <c r="H149" s="115">
        <v>37307</v>
      </c>
      <c r="I149" s="116">
        <f t="shared" ca="1" si="16"/>
        <v>21.536986301369861</v>
      </c>
      <c r="J149" s="85" t="s">
        <v>456</v>
      </c>
      <c r="K149" s="85" t="s">
        <v>1344</v>
      </c>
      <c r="L149" s="105" t="s">
        <v>457</v>
      </c>
      <c r="M149" s="85" t="s">
        <v>266</v>
      </c>
      <c r="N149" s="85" t="s">
        <v>267</v>
      </c>
      <c r="O149" s="85" t="s">
        <v>299</v>
      </c>
      <c r="P149" s="313">
        <v>6552087590</v>
      </c>
      <c r="Q149" s="85" t="s">
        <v>40</v>
      </c>
      <c r="R149" s="85" t="s">
        <v>40</v>
      </c>
      <c r="S149" s="334">
        <v>44912</v>
      </c>
      <c r="T149" s="108">
        <f t="shared" ref="T149:T161" ca="1" si="18">(TODAY()-E149)/365</f>
        <v>1.5205479452054795</v>
      </c>
      <c r="U149" s="118" t="s">
        <v>458</v>
      </c>
      <c r="V149" s="109" t="s">
        <v>1306</v>
      </c>
      <c r="W149" s="85">
        <v>7752092990</v>
      </c>
      <c r="X149" s="44"/>
      <c r="Y149" s="85">
        <v>7752092990</v>
      </c>
      <c r="Z149" s="115">
        <v>44613</v>
      </c>
      <c r="AA149" s="106"/>
      <c r="AB149" s="115">
        <f>Z149</f>
        <v>44613</v>
      </c>
      <c r="AC149" s="190"/>
    </row>
    <row r="150" spans="1:30" s="113" customFormat="1" ht="16.5" x14ac:dyDescent="0.3">
      <c r="A150" s="99">
        <v>69</v>
      </c>
      <c r="B150" s="44" t="s">
        <v>452</v>
      </c>
      <c r="C150" s="44" t="s">
        <v>1502</v>
      </c>
      <c r="D150" s="100" t="s">
        <v>455</v>
      </c>
      <c r="E150" s="101">
        <v>44811</v>
      </c>
      <c r="F150" s="102">
        <v>7200</v>
      </c>
      <c r="G150" s="102">
        <f>F150/4</f>
        <v>1800</v>
      </c>
      <c r="H150" s="101">
        <v>35876</v>
      </c>
      <c r="I150" s="103">
        <f t="shared" ca="1" si="16"/>
        <v>25.457534246575342</v>
      </c>
      <c r="J150" s="104" t="s">
        <v>1503</v>
      </c>
      <c r="K150" s="85" t="s">
        <v>1504</v>
      </c>
      <c r="L150" s="105" t="s">
        <v>1524</v>
      </c>
      <c r="M150" s="85" t="s">
        <v>266</v>
      </c>
      <c r="N150" s="85" t="s">
        <v>283</v>
      </c>
      <c r="O150" s="85" t="s">
        <v>894</v>
      </c>
      <c r="P150" s="313"/>
      <c r="Q150" s="106"/>
      <c r="R150" s="106"/>
      <c r="S150" s="117">
        <v>44870</v>
      </c>
      <c r="T150" s="108">
        <f t="shared" ca="1" si="18"/>
        <v>0.9780821917808219</v>
      </c>
      <c r="U150" s="44" t="s">
        <v>1506</v>
      </c>
      <c r="V150" s="109" t="s">
        <v>1507</v>
      </c>
      <c r="W150" s="85">
        <v>4428741676</v>
      </c>
      <c r="X150" s="44" t="s">
        <v>1508</v>
      </c>
      <c r="Y150" s="85">
        <v>4428632491</v>
      </c>
      <c r="Z150" s="115">
        <v>44811</v>
      </c>
      <c r="AA150" s="106"/>
      <c r="AB150" s="115">
        <v>44811</v>
      </c>
      <c r="AC150" s="190"/>
    </row>
    <row r="151" spans="1:30" s="113" customFormat="1" ht="16.5" x14ac:dyDescent="0.3">
      <c r="A151" s="99">
        <v>32</v>
      </c>
      <c r="B151" s="44" t="s">
        <v>109</v>
      </c>
      <c r="C151" s="44" t="s">
        <v>1615</v>
      </c>
      <c r="D151" s="100" t="s">
        <v>1083</v>
      </c>
      <c r="E151" s="101">
        <v>44874</v>
      </c>
      <c r="F151" s="102">
        <v>6000</v>
      </c>
      <c r="G151" s="286">
        <f>F151/4</f>
        <v>1500</v>
      </c>
      <c r="H151" s="101">
        <v>35920</v>
      </c>
      <c r="I151" s="103">
        <f t="shared" ca="1" si="16"/>
        <v>25.336986301369862</v>
      </c>
      <c r="J151" s="104" t="s">
        <v>1625</v>
      </c>
      <c r="K151" s="85" t="s">
        <v>1626</v>
      </c>
      <c r="L151" s="105" t="s">
        <v>1627</v>
      </c>
      <c r="M151" s="85" t="s">
        <v>266</v>
      </c>
      <c r="N151" s="85" t="s">
        <v>315</v>
      </c>
      <c r="O151" s="85" t="s">
        <v>268</v>
      </c>
      <c r="P151" s="313"/>
      <c r="Q151" s="106"/>
      <c r="R151" s="106"/>
      <c r="S151" s="121">
        <v>44903</v>
      </c>
      <c r="T151" s="108">
        <f t="shared" ca="1" si="18"/>
        <v>0.80547945205479454</v>
      </c>
      <c r="U151" s="44" t="s">
        <v>1628</v>
      </c>
      <c r="V151" s="109" t="s">
        <v>1629</v>
      </c>
      <c r="W151" s="85">
        <v>4461511744</v>
      </c>
      <c r="X151" s="44" t="s">
        <v>1630</v>
      </c>
      <c r="Y151" s="85">
        <v>4612181001</v>
      </c>
      <c r="Z151" s="115">
        <v>44874</v>
      </c>
      <c r="AA151" s="106"/>
      <c r="AB151" s="115">
        <v>44874</v>
      </c>
      <c r="AC151" s="190"/>
    </row>
    <row r="152" spans="1:30" s="44" customFormat="1" ht="16.5" x14ac:dyDescent="0.3">
      <c r="A152" s="99">
        <v>91</v>
      </c>
      <c r="B152" s="44" t="s">
        <v>157</v>
      </c>
      <c r="C152" s="44" t="s">
        <v>515</v>
      </c>
      <c r="D152" s="44" t="s">
        <v>516</v>
      </c>
      <c r="E152" s="84">
        <v>44655</v>
      </c>
      <c r="F152" s="114">
        <v>8000</v>
      </c>
      <c r="G152" s="114">
        <v>2000</v>
      </c>
      <c r="H152" s="115">
        <v>36022</v>
      </c>
      <c r="I152" s="116">
        <f t="shared" ca="1" si="16"/>
        <v>25.057534246575344</v>
      </c>
      <c r="J152" s="85" t="s">
        <v>517</v>
      </c>
      <c r="K152" s="85" t="s">
        <v>518</v>
      </c>
      <c r="L152" s="105" t="s">
        <v>519</v>
      </c>
      <c r="M152" s="85" t="s">
        <v>266</v>
      </c>
      <c r="N152" s="85" t="s">
        <v>267</v>
      </c>
      <c r="O152" s="85" t="s">
        <v>278</v>
      </c>
      <c r="P152" s="303">
        <v>6557561896</v>
      </c>
      <c r="Q152" s="85" t="s">
        <v>40</v>
      </c>
      <c r="R152" s="85" t="s">
        <v>40</v>
      </c>
      <c r="S152" s="117">
        <v>44983</v>
      </c>
      <c r="T152" s="108">
        <f t="shared" ca="1" si="18"/>
        <v>1.4054794520547946</v>
      </c>
      <c r="U152" s="118" t="s">
        <v>520</v>
      </c>
      <c r="V152" s="109" t="s">
        <v>521</v>
      </c>
      <c r="W152" s="85">
        <v>7721381727</v>
      </c>
      <c r="X152" s="44" t="s">
        <v>522</v>
      </c>
      <c r="Y152" s="85">
        <v>7721233261</v>
      </c>
      <c r="Z152" s="115">
        <v>44655</v>
      </c>
      <c r="AA152" s="106"/>
      <c r="AB152" s="115">
        <v>44655</v>
      </c>
      <c r="AC152" s="189"/>
    </row>
    <row r="153" spans="1:30" s="113" customFormat="1" ht="16.5" x14ac:dyDescent="0.3">
      <c r="A153" s="99">
        <v>40</v>
      </c>
      <c r="B153" s="44" t="s">
        <v>109</v>
      </c>
      <c r="C153" s="44" t="s">
        <v>1143</v>
      </c>
      <c r="D153" s="100" t="s">
        <v>1138</v>
      </c>
      <c r="E153" s="101">
        <v>44678</v>
      </c>
      <c r="F153" s="102">
        <v>12000</v>
      </c>
      <c r="G153" s="102">
        <v>3000</v>
      </c>
      <c r="H153" s="101">
        <v>27869</v>
      </c>
      <c r="I153" s="103">
        <f t="shared" ca="1" si="16"/>
        <v>47.394520547945206</v>
      </c>
      <c r="J153" s="104" t="s">
        <v>1139</v>
      </c>
      <c r="K153" s="85" t="s">
        <v>1140</v>
      </c>
      <c r="L153" s="105" t="s">
        <v>1144</v>
      </c>
      <c r="M153" s="85" t="s">
        <v>266</v>
      </c>
      <c r="N153" s="85" t="s">
        <v>436</v>
      </c>
      <c r="O153" s="85" t="s">
        <v>336</v>
      </c>
      <c r="P153" s="303">
        <v>6557561870</v>
      </c>
      <c r="Q153" s="106"/>
      <c r="R153" s="106"/>
      <c r="S153" s="121">
        <v>44976</v>
      </c>
      <c r="T153" s="108">
        <f t="shared" ca="1" si="18"/>
        <v>1.3424657534246576</v>
      </c>
      <c r="U153" s="44" t="s">
        <v>1141</v>
      </c>
      <c r="V153" s="109" t="s">
        <v>1232</v>
      </c>
      <c r="W153" s="85">
        <v>3310067562</v>
      </c>
      <c r="X153" s="44" t="s">
        <v>1142</v>
      </c>
      <c r="Y153" s="85">
        <v>4426389805</v>
      </c>
      <c r="Z153" s="115">
        <v>44678</v>
      </c>
      <c r="AA153" s="106"/>
      <c r="AB153" s="115">
        <f>Z153</f>
        <v>44678</v>
      </c>
      <c r="AC153" s="190"/>
    </row>
    <row r="154" spans="1:30" s="113" customFormat="1" ht="16.5" x14ac:dyDescent="0.3">
      <c r="A154" s="99">
        <v>27</v>
      </c>
      <c r="B154" s="44" t="s">
        <v>38</v>
      </c>
      <c r="C154" s="44" t="s">
        <v>103</v>
      </c>
      <c r="D154" s="100" t="s">
        <v>295</v>
      </c>
      <c r="E154" s="101">
        <v>44200</v>
      </c>
      <c r="F154" s="102">
        <v>9200</v>
      </c>
      <c r="G154" s="102">
        <v>2300</v>
      </c>
      <c r="H154" s="101">
        <v>35224</v>
      </c>
      <c r="I154" s="103">
        <f t="shared" ca="1" si="16"/>
        <v>27.243835616438357</v>
      </c>
      <c r="J154" s="104" t="s">
        <v>375</v>
      </c>
      <c r="K154" s="85" t="s">
        <v>376</v>
      </c>
      <c r="L154" s="105" t="s">
        <v>377</v>
      </c>
      <c r="M154" s="85" t="s">
        <v>266</v>
      </c>
      <c r="N154" s="85" t="s">
        <v>267</v>
      </c>
      <c r="O154" s="85" t="s">
        <v>278</v>
      </c>
      <c r="P154" s="313">
        <v>6525537432</v>
      </c>
      <c r="Q154" s="106" t="s">
        <v>40</v>
      </c>
      <c r="R154" s="106" t="s">
        <v>40</v>
      </c>
      <c r="S154" s="107" t="s">
        <v>305</v>
      </c>
      <c r="T154" s="108">
        <f t="shared" ca="1" si="18"/>
        <v>2.6520547945205482</v>
      </c>
      <c r="U154" s="44" t="s">
        <v>1288</v>
      </c>
      <c r="V154" s="109" t="s">
        <v>378</v>
      </c>
      <c r="W154" s="85">
        <v>4421586520</v>
      </c>
      <c r="X154" s="44" t="s">
        <v>379</v>
      </c>
      <c r="Y154" s="85">
        <v>4422127653</v>
      </c>
      <c r="Z154" s="106"/>
      <c r="AA154" s="106"/>
      <c r="AB154" s="106"/>
      <c r="AC154" s="190"/>
    </row>
    <row r="155" spans="1:30" s="113" customFormat="1" ht="16.5" x14ac:dyDescent="0.3">
      <c r="A155" s="99">
        <v>66</v>
      </c>
      <c r="B155" s="44" t="s">
        <v>452</v>
      </c>
      <c r="C155" s="44" t="s">
        <v>1204</v>
      </c>
      <c r="D155" s="100" t="s">
        <v>1205</v>
      </c>
      <c r="E155" s="101">
        <v>44692</v>
      </c>
      <c r="F155" s="102">
        <v>8000</v>
      </c>
      <c r="G155" s="102">
        <f>F155/4</f>
        <v>2000</v>
      </c>
      <c r="H155" s="101">
        <v>33734</v>
      </c>
      <c r="I155" s="103">
        <f t="shared" ca="1" si="16"/>
        <v>31.326027397260273</v>
      </c>
      <c r="J155" s="104" t="s">
        <v>1206</v>
      </c>
      <c r="K155" s="85" t="s">
        <v>1207</v>
      </c>
      <c r="L155" s="105" t="s">
        <v>1208</v>
      </c>
      <c r="M155" s="85" t="s">
        <v>266</v>
      </c>
      <c r="N155" s="85" t="s">
        <v>267</v>
      </c>
      <c r="O155" s="85" t="s">
        <v>268</v>
      </c>
      <c r="P155" s="313">
        <v>6563407548</v>
      </c>
      <c r="Q155" s="106"/>
      <c r="R155" s="106"/>
      <c r="S155" s="117">
        <v>44990</v>
      </c>
      <c r="T155" s="108">
        <f t="shared" ca="1" si="18"/>
        <v>1.3041095890410959</v>
      </c>
      <c r="U155" s="44" t="s">
        <v>1209</v>
      </c>
      <c r="V155" s="109" t="s">
        <v>1210</v>
      </c>
      <c r="W155" s="85">
        <v>7714172619</v>
      </c>
      <c r="X155" s="44" t="s">
        <v>1211</v>
      </c>
      <c r="Y155" s="85">
        <v>7731280477</v>
      </c>
      <c r="Z155" s="115">
        <v>44700</v>
      </c>
      <c r="AA155" s="106"/>
      <c r="AB155" s="115">
        <f>Z155</f>
        <v>44700</v>
      </c>
      <c r="AC155" s="190"/>
    </row>
    <row r="156" spans="1:30" s="113" customFormat="1" ht="16.5" x14ac:dyDescent="0.3">
      <c r="A156" s="99">
        <v>61</v>
      </c>
      <c r="B156" s="44" t="s">
        <v>452</v>
      </c>
      <c r="C156" s="44" t="s">
        <v>1631</v>
      </c>
      <c r="D156" s="100" t="s">
        <v>455</v>
      </c>
      <c r="E156" s="101">
        <v>44879</v>
      </c>
      <c r="F156" s="102">
        <v>7200</v>
      </c>
      <c r="G156" s="102">
        <f>F156/4</f>
        <v>1800</v>
      </c>
      <c r="H156" s="101">
        <v>35554</v>
      </c>
      <c r="I156" s="103">
        <f t="shared" ca="1" si="16"/>
        <v>26.339726027397262</v>
      </c>
      <c r="J156" s="104" t="s">
        <v>1632</v>
      </c>
      <c r="K156" s="85" t="s">
        <v>1638</v>
      </c>
      <c r="L156" s="105" t="s">
        <v>1639</v>
      </c>
      <c r="M156" s="85" t="s">
        <v>266</v>
      </c>
      <c r="N156" s="85" t="s">
        <v>267</v>
      </c>
      <c r="O156" s="85" t="s">
        <v>304</v>
      </c>
      <c r="P156" s="313"/>
      <c r="Q156" s="106"/>
      <c r="R156" s="106"/>
      <c r="S156" s="107">
        <v>44908</v>
      </c>
      <c r="T156" s="108">
        <f t="shared" ca="1" si="18"/>
        <v>0.79178082191780819</v>
      </c>
      <c r="U156" s="44" t="s">
        <v>1640</v>
      </c>
      <c r="V156" s="109" t="s">
        <v>585</v>
      </c>
      <c r="W156" s="85">
        <v>7551413953</v>
      </c>
      <c r="X156" s="44" t="s">
        <v>1631</v>
      </c>
      <c r="Y156" s="85">
        <v>7551413953</v>
      </c>
      <c r="Z156" s="115">
        <v>44879</v>
      </c>
      <c r="AA156" s="106"/>
      <c r="AB156" s="115">
        <v>44879</v>
      </c>
      <c r="AC156" s="190"/>
    </row>
    <row r="157" spans="1:30" s="113" customFormat="1" ht="17.25" customHeight="1" x14ac:dyDescent="0.3">
      <c r="A157" s="99">
        <v>129</v>
      </c>
      <c r="B157" s="44" t="s">
        <v>172</v>
      </c>
      <c r="C157" s="44" t="s">
        <v>704</v>
      </c>
      <c r="D157" s="44" t="s">
        <v>705</v>
      </c>
      <c r="E157" s="84">
        <v>44490</v>
      </c>
      <c r="F157" s="114">
        <v>8400</v>
      </c>
      <c r="G157" s="114">
        <f>F157/4</f>
        <v>2100</v>
      </c>
      <c r="H157" s="115">
        <v>35388</v>
      </c>
      <c r="I157" s="116">
        <f t="shared" ca="1" si="16"/>
        <v>26.794520547945204</v>
      </c>
      <c r="J157" s="85" t="s">
        <v>706</v>
      </c>
      <c r="K157" s="85" t="s">
        <v>707</v>
      </c>
      <c r="L157" s="85">
        <v>14129633864</v>
      </c>
      <c r="M157" s="85" t="s">
        <v>266</v>
      </c>
      <c r="N157" s="85" t="s">
        <v>436</v>
      </c>
      <c r="O157" s="85" t="s">
        <v>268</v>
      </c>
      <c r="P157" s="313">
        <v>6552087707</v>
      </c>
      <c r="Q157" s="85" t="s">
        <v>40</v>
      </c>
      <c r="R157" s="85" t="s">
        <v>40</v>
      </c>
      <c r="S157" s="121">
        <v>45064</v>
      </c>
      <c r="T157" s="108">
        <f t="shared" ca="1" si="18"/>
        <v>1.8575342465753424</v>
      </c>
      <c r="U157" s="118" t="s">
        <v>708</v>
      </c>
      <c r="V157" s="109" t="s">
        <v>709</v>
      </c>
      <c r="W157" s="85">
        <v>4422391621</v>
      </c>
      <c r="X157" s="44" t="s">
        <v>710</v>
      </c>
      <c r="Y157" s="85">
        <v>4425443068</v>
      </c>
      <c r="Z157" s="106"/>
      <c r="AA157" s="106"/>
      <c r="AB157" s="106"/>
      <c r="AC157" s="190"/>
    </row>
    <row r="158" spans="1:30" s="44" customFormat="1" ht="16.5" x14ac:dyDescent="0.3">
      <c r="A158" s="99">
        <v>94</v>
      </c>
      <c r="B158" s="44" t="s">
        <v>1290</v>
      </c>
      <c r="C158" s="44" t="s">
        <v>1291</v>
      </c>
      <c r="D158" s="100" t="s">
        <v>426</v>
      </c>
      <c r="E158" s="101">
        <v>44714</v>
      </c>
      <c r="F158" s="102">
        <f>+G158*4</f>
        <v>6800</v>
      </c>
      <c r="G158" s="291">
        <v>1700</v>
      </c>
      <c r="H158" s="101">
        <v>35549</v>
      </c>
      <c r="I158" s="103">
        <f t="shared" ca="1" si="16"/>
        <v>26.353424657534248</v>
      </c>
      <c r="J158" s="104" t="s">
        <v>1292</v>
      </c>
      <c r="K158" s="85" t="s">
        <v>1293</v>
      </c>
      <c r="L158" s="85">
        <v>64159704449</v>
      </c>
      <c r="M158" s="85" t="s">
        <v>266</v>
      </c>
      <c r="N158" s="85" t="s">
        <v>267</v>
      </c>
      <c r="O158" s="85" t="s">
        <v>268</v>
      </c>
      <c r="P158" s="313">
        <v>6567131474</v>
      </c>
      <c r="Q158" s="106"/>
      <c r="R158" s="106"/>
      <c r="S158" s="121">
        <v>45044</v>
      </c>
      <c r="T158" s="108">
        <f t="shared" ca="1" si="18"/>
        <v>1.2438356164383562</v>
      </c>
      <c r="U158" s="44" t="s">
        <v>1294</v>
      </c>
      <c r="V158" s="109" t="s">
        <v>585</v>
      </c>
      <c r="W158" s="85">
        <v>4461508200</v>
      </c>
      <c r="X158" s="44" t="s">
        <v>1307</v>
      </c>
      <c r="Y158" s="85">
        <v>4427545269</v>
      </c>
      <c r="Z158" s="115">
        <v>44718</v>
      </c>
      <c r="AA158" s="106"/>
      <c r="AB158" s="115">
        <f>Z158</f>
        <v>44718</v>
      </c>
      <c r="AC158" s="189"/>
    </row>
    <row r="159" spans="1:30" s="100" customFormat="1" ht="16.5" x14ac:dyDescent="0.3">
      <c r="A159" s="99">
        <v>105</v>
      </c>
      <c r="B159" s="100" t="s">
        <v>172</v>
      </c>
      <c r="C159" s="100" t="s">
        <v>194</v>
      </c>
      <c r="D159" s="100" t="s">
        <v>1124</v>
      </c>
      <c r="E159" s="101">
        <v>44774</v>
      </c>
      <c r="F159" s="102">
        <f>+G159*4</f>
        <v>11200</v>
      </c>
      <c r="G159" s="102">
        <v>2800</v>
      </c>
      <c r="H159" s="101">
        <v>32293</v>
      </c>
      <c r="I159" s="103">
        <f t="shared" ca="1" si="16"/>
        <v>35.273972602739725</v>
      </c>
      <c r="J159" s="104" t="s">
        <v>608</v>
      </c>
      <c r="K159" s="104" t="s">
        <v>609</v>
      </c>
      <c r="L159" s="299" t="s">
        <v>610</v>
      </c>
      <c r="M159" s="104" t="s">
        <v>469</v>
      </c>
      <c r="N159" s="104" t="s">
        <v>267</v>
      </c>
      <c r="O159" s="104" t="s">
        <v>284</v>
      </c>
      <c r="P159" s="104">
        <v>6528522035</v>
      </c>
      <c r="Q159" s="189" t="s">
        <v>40</v>
      </c>
      <c r="R159" s="189" t="s">
        <v>40</v>
      </c>
      <c r="S159" s="121">
        <v>45072</v>
      </c>
      <c r="T159" s="108">
        <f t="shared" ca="1" si="18"/>
        <v>1.0794520547945206</v>
      </c>
      <c r="U159" s="100" t="s">
        <v>611</v>
      </c>
      <c r="V159" s="322" t="s">
        <v>585</v>
      </c>
      <c r="W159" s="104">
        <v>7861362955</v>
      </c>
      <c r="X159" s="100" t="s">
        <v>612</v>
      </c>
      <c r="Y159" s="104">
        <v>7861196944</v>
      </c>
      <c r="Z159" s="192">
        <v>44774</v>
      </c>
      <c r="AA159" s="296"/>
      <c r="AB159" s="192">
        <v>44774</v>
      </c>
      <c r="AC159" s="189"/>
      <c r="AD159" s="192"/>
    </row>
    <row r="160" spans="1:30" s="113" customFormat="1" ht="16.5" x14ac:dyDescent="0.3">
      <c r="A160" s="99">
        <v>76</v>
      </c>
      <c r="B160" s="44" t="s">
        <v>1119</v>
      </c>
      <c r="C160" s="44" t="s">
        <v>1551</v>
      </c>
      <c r="D160" s="44" t="s">
        <v>1083</v>
      </c>
      <c r="E160" s="84">
        <v>44851</v>
      </c>
      <c r="F160" s="127">
        <v>7000</v>
      </c>
      <c r="G160" s="114">
        <f>F160/4</f>
        <v>1750</v>
      </c>
      <c r="H160" s="115">
        <v>31458</v>
      </c>
      <c r="I160" s="116">
        <f t="shared" ca="1" si="16"/>
        <v>37.561643835616437</v>
      </c>
      <c r="J160" s="85" t="s">
        <v>1552</v>
      </c>
      <c r="K160" s="85" t="s">
        <v>1553</v>
      </c>
      <c r="L160" s="105" t="s">
        <v>1554</v>
      </c>
      <c r="M160" s="85" t="s">
        <v>266</v>
      </c>
      <c r="N160" s="85" t="s">
        <v>315</v>
      </c>
      <c r="O160" s="85" t="s">
        <v>268</v>
      </c>
      <c r="P160" s="313"/>
      <c r="Q160" s="85"/>
      <c r="R160" s="85"/>
      <c r="S160" s="117">
        <v>44970</v>
      </c>
      <c r="T160" s="108">
        <f t="shared" ca="1" si="18"/>
        <v>0.86849315068493149</v>
      </c>
      <c r="U160" s="118" t="s">
        <v>1555</v>
      </c>
      <c r="V160" s="109" t="s">
        <v>1556</v>
      </c>
      <c r="W160" s="85">
        <v>5635852186</v>
      </c>
      <c r="X160" s="44" t="s">
        <v>1557</v>
      </c>
      <c r="Y160" s="85">
        <v>5635853236</v>
      </c>
      <c r="Z160" s="115">
        <v>44851</v>
      </c>
      <c r="AA160" s="106"/>
      <c r="AB160" s="115">
        <v>44851</v>
      </c>
      <c r="AC160" s="190"/>
    </row>
    <row r="161" spans="1:30" s="113" customFormat="1" ht="16.5" x14ac:dyDescent="0.3">
      <c r="A161" s="99">
        <v>75</v>
      </c>
      <c r="B161" s="44" t="s">
        <v>1119</v>
      </c>
      <c r="C161" s="44" t="s">
        <v>1633</v>
      </c>
      <c r="D161" s="44" t="s">
        <v>1083</v>
      </c>
      <c r="E161" s="84">
        <v>44859</v>
      </c>
      <c r="F161" s="102">
        <v>7000</v>
      </c>
      <c r="G161" s="114">
        <f>F161/4</f>
        <v>1750</v>
      </c>
      <c r="H161" s="115">
        <v>37676</v>
      </c>
      <c r="I161" s="116">
        <f t="shared" ca="1" si="16"/>
        <v>20.526027397260275</v>
      </c>
      <c r="J161" s="85" t="s">
        <v>1634</v>
      </c>
      <c r="K161" s="85" t="s">
        <v>1635</v>
      </c>
      <c r="L161" s="105" t="s">
        <v>1636</v>
      </c>
      <c r="M161" s="85" t="s">
        <v>266</v>
      </c>
      <c r="N161" s="85" t="s">
        <v>267</v>
      </c>
      <c r="O161" s="85" t="s">
        <v>894</v>
      </c>
      <c r="P161" s="313"/>
      <c r="Q161" s="85"/>
      <c r="R161" s="85"/>
      <c r="S161" s="117">
        <v>44978</v>
      </c>
      <c r="T161" s="108">
        <f t="shared" ca="1" si="18"/>
        <v>0.84657534246575339</v>
      </c>
      <c r="U161" s="118" t="s">
        <v>1555</v>
      </c>
      <c r="V161" s="109" t="s">
        <v>1637</v>
      </c>
      <c r="W161" s="85">
        <v>5620170315</v>
      </c>
      <c r="X161" s="44" t="s">
        <v>1551</v>
      </c>
      <c r="Y161" s="85">
        <v>5635852186</v>
      </c>
      <c r="Z161" s="115">
        <v>44859</v>
      </c>
      <c r="AA161" s="106"/>
      <c r="AB161" s="115">
        <v>44859</v>
      </c>
      <c r="AC161" s="190"/>
    </row>
    <row r="162" spans="1:30" s="44" customFormat="1" ht="16.5" x14ac:dyDescent="0.3">
      <c r="A162" s="99">
        <v>106</v>
      </c>
      <c r="B162" s="44" t="s">
        <v>172</v>
      </c>
      <c r="C162" s="44" t="s">
        <v>1616</v>
      </c>
      <c r="D162" s="100" t="s">
        <v>765</v>
      </c>
      <c r="E162" s="101">
        <v>44880</v>
      </c>
      <c r="F162" s="102">
        <v>6000</v>
      </c>
      <c r="G162" s="114">
        <f>F162/4</f>
        <v>1500</v>
      </c>
      <c r="H162" s="101">
        <v>36980</v>
      </c>
      <c r="I162" s="103">
        <f t="shared" ref="I162:I170" ca="1" si="19">(H162-TODAY())/-365</f>
        <v>22.432876712328767</v>
      </c>
      <c r="J162" s="104" t="s">
        <v>1617</v>
      </c>
      <c r="K162" s="85" t="s">
        <v>1618</v>
      </c>
      <c r="L162" s="105" t="s">
        <v>1623</v>
      </c>
      <c r="M162" s="85" t="s">
        <v>266</v>
      </c>
      <c r="N162" s="85" t="s">
        <v>267</v>
      </c>
      <c r="O162" s="85" t="s">
        <v>268</v>
      </c>
      <c r="P162" s="313"/>
      <c r="Q162" s="106"/>
      <c r="R162" s="106"/>
      <c r="S162" s="121">
        <v>44999</v>
      </c>
      <c r="T162" s="108">
        <f t="shared" ref="T162:T163" ca="1" si="20">(TODAY()-E162)/365</f>
        <v>0.78904109589041094</v>
      </c>
      <c r="U162" s="44" t="s">
        <v>1619</v>
      </c>
      <c r="V162" s="109" t="s">
        <v>585</v>
      </c>
      <c r="W162" s="85">
        <v>4461246163</v>
      </c>
      <c r="X162" s="44" t="s">
        <v>1620</v>
      </c>
      <c r="Y162" s="85">
        <v>4427882275</v>
      </c>
      <c r="Z162" s="119"/>
      <c r="AB162" s="115"/>
      <c r="AC162" s="189"/>
    </row>
    <row r="163" spans="1:30" s="113" customFormat="1" ht="16.5" x14ac:dyDescent="0.3">
      <c r="A163" s="99">
        <v>63</v>
      </c>
      <c r="B163" s="44" t="s">
        <v>452</v>
      </c>
      <c r="C163" s="44" t="s">
        <v>454</v>
      </c>
      <c r="D163" s="44" t="s">
        <v>455</v>
      </c>
      <c r="E163" s="84">
        <v>44613</v>
      </c>
      <c r="F163" s="102">
        <v>6848</v>
      </c>
      <c r="G163" s="102">
        <f t="shared" ref="G163" si="21">F163/4</f>
        <v>1712</v>
      </c>
      <c r="H163" s="115">
        <v>37307</v>
      </c>
      <c r="I163" s="116">
        <f t="shared" ca="1" si="19"/>
        <v>21.536986301369861</v>
      </c>
      <c r="J163" s="85" t="s">
        <v>456</v>
      </c>
      <c r="K163" s="85" t="s">
        <v>1344</v>
      </c>
      <c r="L163" s="105" t="s">
        <v>457</v>
      </c>
      <c r="M163" s="85" t="s">
        <v>266</v>
      </c>
      <c r="N163" s="85" t="s">
        <v>267</v>
      </c>
      <c r="O163" s="85" t="s">
        <v>299</v>
      </c>
      <c r="P163" s="313">
        <v>6552087590</v>
      </c>
      <c r="Q163" s="85" t="s">
        <v>40</v>
      </c>
      <c r="R163" s="85" t="s">
        <v>40</v>
      </c>
      <c r="S163" s="121">
        <v>45277</v>
      </c>
      <c r="T163" s="108">
        <f t="shared" ca="1" si="20"/>
        <v>1.5205479452054795</v>
      </c>
      <c r="U163" s="118" t="s">
        <v>458</v>
      </c>
      <c r="V163" s="109" t="s">
        <v>1306</v>
      </c>
      <c r="W163" s="85">
        <v>7752092990</v>
      </c>
      <c r="X163" s="44"/>
      <c r="Y163" s="85">
        <v>7752092990</v>
      </c>
      <c r="Z163" s="115">
        <v>43675</v>
      </c>
      <c r="AA163" s="106"/>
      <c r="AB163" s="115">
        <f>Z163</f>
        <v>43675</v>
      </c>
      <c r="AC163" s="190"/>
    </row>
    <row r="164" spans="1:30" s="44" customFormat="1" ht="20.25" customHeight="1" x14ac:dyDescent="0.3">
      <c r="B164" s="44" t="s">
        <v>452</v>
      </c>
      <c r="C164" s="44" t="s">
        <v>1665</v>
      </c>
      <c r="D164" s="44" t="s">
        <v>455</v>
      </c>
      <c r="E164" s="84">
        <v>44879</v>
      </c>
      <c r="F164" s="133">
        <f>G164*4</f>
        <v>7200</v>
      </c>
      <c r="G164" s="133">
        <v>1800</v>
      </c>
      <c r="H164" s="84">
        <v>37702</v>
      </c>
      <c r="I164" s="116">
        <f t="shared" ca="1" si="19"/>
        <v>20.454794520547946</v>
      </c>
      <c r="J164" s="44" t="s">
        <v>1666</v>
      </c>
      <c r="K164" s="44" t="s">
        <v>1667</v>
      </c>
      <c r="L164" s="85">
        <v>1190311579</v>
      </c>
      <c r="M164" s="85" t="s">
        <v>266</v>
      </c>
      <c r="N164" s="85" t="s">
        <v>267</v>
      </c>
      <c r="O164" s="85" t="s">
        <v>304</v>
      </c>
      <c r="P164" s="85"/>
      <c r="Q164" s="85"/>
      <c r="R164" s="85"/>
      <c r="S164" s="121">
        <v>44998</v>
      </c>
      <c r="T164" s="108">
        <f ca="1">(TODAY()-E164)/365</f>
        <v>0.79178082191780819</v>
      </c>
      <c r="U164" s="85" t="s">
        <v>1668</v>
      </c>
      <c r="V164" s="85" t="s">
        <v>585</v>
      </c>
      <c r="W164" s="85">
        <v>4423810903</v>
      </c>
      <c r="X164" s="44" t="s">
        <v>1669</v>
      </c>
      <c r="Y164" s="85">
        <v>4423810903</v>
      </c>
      <c r="Z164" s="106"/>
      <c r="AA164" s="85"/>
      <c r="AB164" s="108"/>
      <c r="AC164" s="106"/>
      <c r="AD164" s="106"/>
    </row>
    <row r="165" spans="1:30" s="113" customFormat="1" ht="16.5" x14ac:dyDescent="0.3">
      <c r="A165" s="99">
        <v>56</v>
      </c>
      <c r="B165" s="44" t="s">
        <v>452</v>
      </c>
      <c r="C165" s="44" t="s">
        <v>1468</v>
      </c>
      <c r="D165" s="100" t="s">
        <v>269</v>
      </c>
      <c r="E165" s="101">
        <v>44795</v>
      </c>
      <c r="F165" s="102">
        <v>7200</v>
      </c>
      <c r="G165" s="102">
        <f t="shared" ref="G165" si="22">F165/4</f>
        <v>1800</v>
      </c>
      <c r="H165" s="101">
        <v>37969</v>
      </c>
      <c r="I165" s="103">
        <f t="shared" ca="1" si="19"/>
        <v>19.723287671232878</v>
      </c>
      <c r="J165" s="104" t="s">
        <v>1469</v>
      </c>
      <c r="K165" s="85" t="s">
        <v>1470</v>
      </c>
      <c r="L165" s="105" t="s">
        <v>1471</v>
      </c>
      <c r="M165" s="85" t="s">
        <v>266</v>
      </c>
      <c r="N165" s="85" t="s">
        <v>267</v>
      </c>
      <c r="O165" s="85" t="s">
        <v>299</v>
      </c>
      <c r="P165" s="313">
        <v>6574585035</v>
      </c>
      <c r="Q165" s="106"/>
      <c r="R165" s="106"/>
      <c r="S165" s="321">
        <v>45034</v>
      </c>
      <c r="T165" s="108">
        <f t="shared" ref="T165:T183" ca="1" si="23">(TODAY()-E165)/365</f>
        <v>1.021917808219178</v>
      </c>
      <c r="U165" s="44" t="s">
        <v>1472</v>
      </c>
      <c r="V165" s="109" t="s">
        <v>1473</v>
      </c>
      <c r="W165" s="85">
        <v>7711725790</v>
      </c>
      <c r="X165" s="44" t="s">
        <v>229</v>
      </c>
      <c r="Y165" s="85">
        <v>4424751517</v>
      </c>
      <c r="Z165" s="101">
        <v>44795</v>
      </c>
      <c r="AA165" s="106"/>
      <c r="AB165" s="101">
        <v>44795</v>
      </c>
      <c r="AC165" s="190"/>
    </row>
    <row r="166" spans="1:30" s="44" customFormat="1" ht="16.5" x14ac:dyDescent="0.3">
      <c r="A166" s="99">
        <v>86</v>
      </c>
      <c r="B166" s="44" t="s">
        <v>157</v>
      </c>
      <c r="C166" s="44" t="s">
        <v>530</v>
      </c>
      <c r="D166" s="44" t="s">
        <v>514</v>
      </c>
      <c r="E166" s="84">
        <v>44739</v>
      </c>
      <c r="F166" s="102">
        <f>+G166*4</f>
        <v>9000</v>
      </c>
      <c r="G166" s="114">
        <v>2250</v>
      </c>
      <c r="H166" s="115">
        <v>35979</v>
      </c>
      <c r="I166" s="116">
        <f t="shared" ca="1" si="19"/>
        <v>25.175342465753424</v>
      </c>
      <c r="J166" s="85" t="s">
        <v>532</v>
      </c>
      <c r="K166" s="85" t="s">
        <v>1621</v>
      </c>
      <c r="L166" s="105" t="s">
        <v>1622</v>
      </c>
      <c r="M166" s="85" t="s">
        <v>266</v>
      </c>
      <c r="N166" s="85" t="s">
        <v>315</v>
      </c>
      <c r="O166" s="85" t="s">
        <v>268</v>
      </c>
      <c r="P166" s="313">
        <v>6568791623</v>
      </c>
      <c r="Q166" s="120" t="s">
        <v>40</v>
      </c>
      <c r="R166" s="120" t="s">
        <v>40</v>
      </c>
      <c r="S166" s="117">
        <v>45038</v>
      </c>
      <c r="T166" s="108">
        <f t="shared" ca="1" si="23"/>
        <v>1.1753424657534246</v>
      </c>
      <c r="U166" s="118" t="s">
        <v>533</v>
      </c>
      <c r="V166" s="109" t="s">
        <v>1302</v>
      </c>
      <c r="W166" s="85">
        <v>4422311381</v>
      </c>
      <c r="X166" s="44" t="s">
        <v>1303</v>
      </c>
      <c r="Y166" s="85">
        <v>4423513470</v>
      </c>
      <c r="Z166" s="115">
        <v>44876</v>
      </c>
      <c r="AA166" s="106"/>
      <c r="AB166" s="115" t="s">
        <v>1655</v>
      </c>
      <c r="AC166" s="189"/>
    </row>
    <row r="167" spans="1:30" s="113" customFormat="1" ht="16.5" x14ac:dyDescent="0.3">
      <c r="A167" s="99">
        <v>127</v>
      </c>
      <c r="B167" s="44" t="s">
        <v>1654</v>
      </c>
      <c r="C167" s="44" t="s">
        <v>1345</v>
      </c>
      <c r="D167" s="44" t="s">
        <v>647</v>
      </c>
      <c r="E167" s="84">
        <v>44788</v>
      </c>
      <c r="F167" s="114">
        <v>7000</v>
      </c>
      <c r="G167" s="114">
        <f>F167/4</f>
        <v>1750</v>
      </c>
      <c r="H167" s="115">
        <v>31928</v>
      </c>
      <c r="I167" s="116">
        <f t="shared" ca="1" si="19"/>
        <v>36.273972602739725</v>
      </c>
      <c r="J167" s="85" t="s">
        <v>1346</v>
      </c>
      <c r="K167" s="85" t="s">
        <v>1509</v>
      </c>
      <c r="L167" s="85">
        <v>14068741975</v>
      </c>
      <c r="M167" s="85" t="s">
        <v>266</v>
      </c>
      <c r="N167" s="85" t="s">
        <v>267</v>
      </c>
      <c r="O167" s="85" t="s">
        <v>268</v>
      </c>
      <c r="P167" s="313">
        <v>6572622756</v>
      </c>
      <c r="Q167" s="85"/>
      <c r="R167" s="85"/>
      <c r="S167" s="117">
        <v>45089</v>
      </c>
      <c r="T167" s="108">
        <f t="shared" ca="1" si="23"/>
        <v>1.0410958904109588</v>
      </c>
      <c r="U167" s="118" t="s">
        <v>1348</v>
      </c>
      <c r="V167" s="109" t="s">
        <v>1349</v>
      </c>
      <c r="W167" s="85">
        <v>4423620252</v>
      </c>
      <c r="X167" s="44" t="s">
        <v>1350</v>
      </c>
      <c r="Y167" s="85">
        <v>4427219337</v>
      </c>
      <c r="Z167" s="115">
        <v>44706</v>
      </c>
      <c r="AA167" s="106"/>
      <c r="AB167" s="115">
        <f>Z167</f>
        <v>44706</v>
      </c>
      <c r="AC167" s="190"/>
    </row>
    <row r="168" spans="1:30" s="44" customFormat="1" ht="16.5" x14ac:dyDescent="0.3">
      <c r="A168" s="99">
        <v>94</v>
      </c>
      <c r="B168" s="44" t="s">
        <v>172</v>
      </c>
      <c r="C168" s="44" t="s">
        <v>577</v>
      </c>
      <c r="D168" s="44" t="s">
        <v>295</v>
      </c>
      <c r="E168" s="84">
        <v>44508</v>
      </c>
      <c r="F168" s="114">
        <f>G168*4</f>
        <v>7200</v>
      </c>
      <c r="G168" s="114">
        <v>1800</v>
      </c>
      <c r="H168" s="115">
        <v>36629</v>
      </c>
      <c r="I168" s="116">
        <f t="shared" ca="1" si="19"/>
        <v>23.394520547945206</v>
      </c>
      <c r="J168" s="85" t="s">
        <v>578</v>
      </c>
      <c r="K168" s="85" t="s">
        <v>579</v>
      </c>
      <c r="L168" s="105" t="s">
        <v>580</v>
      </c>
      <c r="M168" s="85" t="s">
        <v>266</v>
      </c>
      <c r="N168" s="85" t="s">
        <v>315</v>
      </c>
      <c r="O168" s="85" t="s">
        <v>581</v>
      </c>
      <c r="P168" s="313">
        <v>6552087624</v>
      </c>
      <c r="Q168" s="85" t="s">
        <v>40</v>
      </c>
      <c r="R168" s="85" t="s">
        <v>40</v>
      </c>
      <c r="S168" s="107" t="s">
        <v>1289</v>
      </c>
      <c r="T168" s="108">
        <f t="shared" ca="1" si="23"/>
        <v>1.8082191780821917</v>
      </c>
      <c r="U168" s="118" t="s">
        <v>582</v>
      </c>
      <c r="V168" s="109" t="s">
        <v>583</v>
      </c>
      <c r="W168" s="85">
        <v>4421421130</v>
      </c>
      <c r="X168" s="44" t="s">
        <v>584</v>
      </c>
      <c r="Y168" s="85">
        <v>5545144369</v>
      </c>
      <c r="Z168" s="115">
        <v>44700</v>
      </c>
      <c r="AA168" s="106"/>
      <c r="AB168" s="115">
        <f>Z168</f>
        <v>44700</v>
      </c>
      <c r="AC168" s="189"/>
    </row>
    <row r="169" spans="1:30" s="113" customFormat="1" ht="16.5" x14ac:dyDescent="0.3">
      <c r="A169" s="99">
        <v>124</v>
      </c>
      <c r="B169" s="44" t="s">
        <v>172</v>
      </c>
      <c r="C169" s="44" t="s">
        <v>1670</v>
      </c>
      <c r="D169" s="100" t="s">
        <v>1671</v>
      </c>
      <c r="E169" s="101">
        <v>44949</v>
      </c>
      <c r="F169" s="102">
        <v>9000</v>
      </c>
      <c r="G169" s="114">
        <f>F169/4</f>
        <v>2250</v>
      </c>
      <c r="H169" s="101">
        <v>34576</v>
      </c>
      <c r="I169" s="103">
        <f t="shared" ca="1" si="19"/>
        <v>29.019178082191782</v>
      </c>
      <c r="J169" s="104" t="s">
        <v>1672</v>
      </c>
      <c r="K169" s="85" t="s">
        <v>1673</v>
      </c>
      <c r="L169" s="105" t="s">
        <v>1674</v>
      </c>
      <c r="M169" s="85" t="s">
        <v>266</v>
      </c>
      <c r="N169" s="85" t="s">
        <v>315</v>
      </c>
      <c r="O169" s="85" t="s">
        <v>268</v>
      </c>
      <c r="P169" s="313"/>
      <c r="Q169" s="106"/>
      <c r="R169" s="106"/>
      <c r="S169" s="339">
        <v>44978</v>
      </c>
      <c r="T169" s="108">
        <f t="shared" ca="1" si="23"/>
        <v>0.6</v>
      </c>
      <c r="U169" s="44" t="s">
        <v>1675</v>
      </c>
      <c r="V169" s="109" t="s">
        <v>1676</v>
      </c>
      <c r="W169" s="85">
        <v>4422855616</v>
      </c>
      <c r="X169" s="44" t="s">
        <v>1677</v>
      </c>
      <c r="Y169" s="85">
        <v>4422728899</v>
      </c>
      <c r="Z169" s="115">
        <v>44949</v>
      </c>
      <c r="AA169" s="106"/>
      <c r="AB169" s="115">
        <v>44949</v>
      </c>
      <c r="AC169" s="190"/>
    </row>
    <row r="170" spans="1:30" s="44" customFormat="1" ht="16.5" x14ac:dyDescent="0.3">
      <c r="A170" s="99">
        <v>103</v>
      </c>
      <c r="B170" s="44" t="s">
        <v>172</v>
      </c>
      <c r="C170" s="44" t="s">
        <v>1687</v>
      </c>
      <c r="D170" s="44" t="s">
        <v>765</v>
      </c>
      <c r="E170" s="84">
        <v>44967</v>
      </c>
      <c r="F170" s="114">
        <f>G170*4</f>
        <v>6000</v>
      </c>
      <c r="G170" s="114">
        <v>1500</v>
      </c>
      <c r="H170" s="115">
        <v>34292</v>
      </c>
      <c r="I170" s="116">
        <f t="shared" ca="1" si="19"/>
        <v>29.797260273972604</v>
      </c>
      <c r="J170" s="85" t="s">
        <v>1688</v>
      </c>
      <c r="K170" s="85" t="s">
        <v>1689</v>
      </c>
      <c r="L170" s="105" t="s">
        <v>1690</v>
      </c>
      <c r="M170" s="85" t="s">
        <v>266</v>
      </c>
      <c r="N170" s="85" t="s">
        <v>267</v>
      </c>
      <c r="O170" s="85" t="s">
        <v>268</v>
      </c>
      <c r="P170" s="303"/>
      <c r="Q170" s="85"/>
      <c r="R170" s="85"/>
      <c r="S170" s="117">
        <v>44996</v>
      </c>
      <c r="T170" s="108">
        <f t="shared" ca="1" si="23"/>
        <v>0.55068493150684927</v>
      </c>
      <c r="U170" s="118" t="s">
        <v>1691</v>
      </c>
      <c r="V170" s="109"/>
      <c r="W170" s="85"/>
      <c r="X170" s="44" t="s">
        <v>1692</v>
      </c>
      <c r="Y170" s="85">
        <v>4423770330</v>
      </c>
      <c r="Z170" s="115" t="s">
        <v>1693</v>
      </c>
      <c r="AA170" s="106"/>
      <c r="AB170" s="115">
        <v>44967</v>
      </c>
      <c r="AC170" s="189"/>
    </row>
    <row r="171" spans="1:30" s="113" customFormat="1" ht="16.5" x14ac:dyDescent="0.3">
      <c r="A171" s="99">
        <v>116</v>
      </c>
      <c r="B171" s="44" t="s">
        <v>172</v>
      </c>
      <c r="C171" s="44" t="s">
        <v>1694</v>
      </c>
      <c r="D171" s="100" t="s">
        <v>673</v>
      </c>
      <c r="E171" s="101">
        <v>44970</v>
      </c>
      <c r="F171" s="102">
        <v>10000</v>
      </c>
      <c r="G171" s="102">
        <f>F171/4</f>
        <v>2500</v>
      </c>
      <c r="H171" s="101">
        <v>34132</v>
      </c>
      <c r="I171" s="123">
        <f ca="1">(H171-TODAY())/-365</f>
        <v>30.235616438356164</v>
      </c>
      <c r="J171" s="104" t="s">
        <v>1695</v>
      </c>
      <c r="K171" s="85"/>
      <c r="L171" s="105" t="s">
        <v>1696</v>
      </c>
      <c r="M171" s="85" t="s">
        <v>266</v>
      </c>
      <c r="N171" s="85" t="s">
        <v>267</v>
      </c>
      <c r="O171" s="85" t="s">
        <v>268</v>
      </c>
      <c r="P171" s="313"/>
      <c r="Q171" s="106"/>
      <c r="R171" s="106"/>
      <c r="S171" s="117">
        <v>44998</v>
      </c>
      <c r="T171" s="108">
        <f t="shared" ca="1" si="23"/>
        <v>0.54246575342465753</v>
      </c>
      <c r="U171" s="44" t="s">
        <v>1697</v>
      </c>
      <c r="V171" s="109" t="s">
        <v>1698</v>
      </c>
      <c r="W171" s="85">
        <v>4424949648</v>
      </c>
      <c r="X171" s="44" t="s">
        <v>1699</v>
      </c>
      <c r="Y171" s="85">
        <v>4461487965</v>
      </c>
      <c r="Z171" s="115">
        <v>44970</v>
      </c>
      <c r="AA171" s="106"/>
      <c r="AB171" s="115">
        <v>44970</v>
      </c>
      <c r="AC171" s="190"/>
    </row>
    <row r="172" spans="1:30" s="44" customFormat="1" ht="16.5" x14ac:dyDescent="0.3">
      <c r="A172" s="99">
        <v>92</v>
      </c>
      <c r="B172" s="44" t="s">
        <v>168</v>
      </c>
      <c r="C172" s="44" t="s">
        <v>539</v>
      </c>
      <c r="D172" s="44" t="s">
        <v>545</v>
      </c>
      <c r="E172" s="84">
        <v>44753</v>
      </c>
      <c r="F172" s="114">
        <v>8800</v>
      </c>
      <c r="G172" s="114">
        <v>2200</v>
      </c>
      <c r="H172" s="115">
        <v>36209</v>
      </c>
      <c r="I172" s="116">
        <f t="shared" ref="I172:I178" ca="1" si="24">(H172-TODAY())/-365</f>
        <v>24.545205479452054</v>
      </c>
      <c r="J172" s="85" t="s">
        <v>541</v>
      </c>
      <c r="K172" s="85" t="s">
        <v>1377</v>
      </c>
      <c r="L172" s="105" t="s">
        <v>1378</v>
      </c>
      <c r="M172" s="85" t="s">
        <v>266</v>
      </c>
      <c r="N172" s="85" t="s">
        <v>315</v>
      </c>
      <c r="O172" s="85" t="s">
        <v>299</v>
      </c>
      <c r="P172" s="313">
        <v>6568791649</v>
      </c>
      <c r="Q172" s="85" t="s">
        <v>40</v>
      </c>
      <c r="R172" s="85" t="s">
        <v>40</v>
      </c>
      <c r="S172" s="334">
        <v>45052</v>
      </c>
      <c r="T172" s="108">
        <f t="shared" ca="1" si="23"/>
        <v>1.1369863013698631</v>
      </c>
      <c r="U172" s="118" t="s">
        <v>542</v>
      </c>
      <c r="V172" s="109" t="s">
        <v>543</v>
      </c>
      <c r="W172" s="85">
        <v>7821410867</v>
      </c>
      <c r="X172" s="44" t="s">
        <v>544</v>
      </c>
      <c r="Y172" s="85">
        <v>7821730848</v>
      </c>
      <c r="Z172" s="115">
        <v>44813</v>
      </c>
      <c r="AA172" s="106"/>
      <c r="AB172" s="115">
        <f>Z172</f>
        <v>44813</v>
      </c>
      <c r="AC172" s="189"/>
    </row>
    <row r="173" spans="1:30" s="44" customFormat="1" ht="16.5" x14ac:dyDescent="0.3">
      <c r="A173" s="99">
        <v>65</v>
      </c>
      <c r="B173" s="44" t="s">
        <v>452</v>
      </c>
      <c r="C173" s="44" t="s">
        <v>148</v>
      </c>
      <c r="D173" s="100" t="s">
        <v>381</v>
      </c>
      <c r="E173" s="101">
        <v>44384</v>
      </c>
      <c r="F173" s="102">
        <f>G173*4</f>
        <v>8000</v>
      </c>
      <c r="G173" s="102">
        <v>2000</v>
      </c>
      <c r="H173" s="101">
        <v>33097</v>
      </c>
      <c r="I173" s="103">
        <f t="shared" ca="1" si="24"/>
        <v>33.07123287671233</v>
      </c>
      <c r="J173" s="104" t="s">
        <v>459</v>
      </c>
      <c r="K173" s="85" t="s">
        <v>460</v>
      </c>
      <c r="L173" s="105" t="s">
        <v>461</v>
      </c>
      <c r="M173" s="85" t="s">
        <v>266</v>
      </c>
      <c r="N173" s="85" t="s">
        <v>277</v>
      </c>
      <c r="O173" s="85" t="s">
        <v>268</v>
      </c>
      <c r="P173" s="313">
        <v>6537637535</v>
      </c>
      <c r="Q173" s="106" t="s">
        <v>40</v>
      </c>
      <c r="R173" s="106" t="s">
        <v>40</v>
      </c>
      <c r="S173" s="334">
        <v>45048</v>
      </c>
      <c r="T173" s="108">
        <f t="shared" ca="1" si="23"/>
        <v>2.1479452054794521</v>
      </c>
      <c r="U173" s="44" t="s">
        <v>462</v>
      </c>
      <c r="V173" s="109" t="s">
        <v>463</v>
      </c>
      <c r="W173" s="85">
        <v>4427958972</v>
      </c>
      <c r="X173" s="44" t="s">
        <v>464</v>
      </c>
      <c r="Y173" s="85">
        <v>4462120528</v>
      </c>
      <c r="Z173" s="115"/>
      <c r="AA173" s="106"/>
      <c r="AB173" s="106"/>
      <c r="AC173" s="189"/>
    </row>
    <row r="174" spans="1:30" s="113" customFormat="1" ht="16.5" x14ac:dyDescent="0.3">
      <c r="A174" s="99">
        <v>25</v>
      </c>
      <c r="B174" s="44" t="s">
        <v>38</v>
      </c>
      <c r="C174" s="44" t="s">
        <v>1656</v>
      </c>
      <c r="D174" s="100" t="s">
        <v>1657</v>
      </c>
      <c r="E174" s="101">
        <v>44935</v>
      </c>
      <c r="F174" s="102">
        <v>6400</v>
      </c>
      <c r="G174" s="102">
        <f>F174/4</f>
        <v>1600</v>
      </c>
      <c r="H174" s="101">
        <v>31222</v>
      </c>
      <c r="I174" s="103">
        <f t="shared" ca="1" si="24"/>
        <v>38.208219178082189</v>
      </c>
      <c r="J174" s="104" t="s">
        <v>1658</v>
      </c>
      <c r="K174" s="85" t="s">
        <v>1660</v>
      </c>
      <c r="L174" s="105" t="s">
        <v>1659</v>
      </c>
      <c r="M174" s="85" t="s">
        <v>266</v>
      </c>
      <c r="N174" s="85" t="s">
        <v>267</v>
      </c>
      <c r="O174" s="85" t="s">
        <v>361</v>
      </c>
      <c r="P174" s="313"/>
      <c r="Q174" s="106"/>
      <c r="R174" s="106"/>
      <c r="S174" s="339" t="s">
        <v>1661</v>
      </c>
      <c r="T174" s="108">
        <f t="shared" ca="1" si="23"/>
        <v>0.63835616438356169</v>
      </c>
      <c r="U174" s="44" t="s">
        <v>1663</v>
      </c>
      <c r="V174" s="109" t="s">
        <v>1662</v>
      </c>
      <c r="W174" s="85">
        <v>7772523839</v>
      </c>
      <c r="X174" s="44" t="s">
        <v>1664</v>
      </c>
      <c r="Y174" s="85">
        <v>4461448714</v>
      </c>
      <c r="Z174" s="115">
        <v>44935</v>
      </c>
      <c r="AA174" s="106"/>
      <c r="AB174" s="115">
        <v>44935</v>
      </c>
      <c r="AC174" s="190"/>
    </row>
    <row r="175" spans="1:30" s="44" customFormat="1" ht="16.5" x14ac:dyDescent="0.3">
      <c r="A175" s="99">
        <v>106</v>
      </c>
      <c r="B175" s="44" t="s">
        <v>172</v>
      </c>
      <c r="C175" s="100" t="s">
        <v>196</v>
      </c>
      <c r="D175" s="44" t="s">
        <v>1364</v>
      </c>
      <c r="E175" s="84">
        <v>44503</v>
      </c>
      <c r="F175" s="114">
        <v>10000</v>
      </c>
      <c r="G175" s="114">
        <f>F175/4</f>
        <v>2500</v>
      </c>
      <c r="H175" s="115">
        <v>32551</v>
      </c>
      <c r="I175" s="116">
        <f t="shared" ca="1" si="24"/>
        <v>34.56712328767123</v>
      </c>
      <c r="J175" s="85" t="s">
        <v>625</v>
      </c>
      <c r="K175" s="85" t="s">
        <v>626</v>
      </c>
      <c r="L175" s="85">
        <v>14078947661</v>
      </c>
      <c r="M175" s="85" t="s">
        <v>266</v>
      </c>
      <c r="N175" s="85" t="s">
        <v>277</v>
      </c>
      <c r="O175" s="85" t="s">
        <v>268</v>
      </c>
      <c r="P175" s="313">
        <v>6552087699</v>
      </c>
      <c r="Q175" s="85" t="s">
        <v>40</v>
      </c>
      <c r="R175" s="85" t="s">
        <v>40</v>
      </c>
      <c r="S175" s="117">
        <v>45167</v>
      </c>
      <c r="T175" s="108">
        <f t="shared" ca="1" si="23"/>
        <v>1.821917808219178</v>
      </c>
      <c r="U175" s="118" t="s">
        <v>627</v>
      </c>
      <c r="V175" s="109" t="s">
        <v>628</v>
      </c>
      <c r="W175" s="85">
        <v>4271679664</v>
      </c>
      <c r="X175" s="44" t="s">
        <v>629</v>
      </c>
      <c r="Y175" s="85">
        <v>4426237399</v>
      </c>
      <c r="Z175" s="119">
        <v>44713</v>
      </c>
      <c r="AB175" s="115">
        <f t="shared" ref="AB175" si="25">Z175</f>
        <v>44713</v>
      </c>
      <c r="AC175" s="189"/>
    </row>
    <row r="176" spans="1:30" s="113" customFormat="1" ht="16.5" x14ac:dyDescent="0.3">
      <c r="A176" s="99">
        <v>17</v>
      </c>
      <c r="B176" s="44" t="s">
        <v>1729</v>
      </c>
      <c r="C176" s="44" t="s">
        <v>1730</v>
      </c>
      <c r="D176" s="100" t="s">
        <v>1657</v>
      </c>
      <c r="E176" s="101">
        <v>44992</v>
      </c>
      <c r="F176" s="102">
        <v>6400</v>
      </c>
      <c r="G176" s="102">
        <f>F176/4</f>
        <v>1600</v>
      </c>
      <c r="H176" s="101">
        <v>38390</v>
      </c>
      <c r="I176" s="103">
        <f t="shared" ca="1" si="24"/>
        <v>18.56986301369863</v>
      </c>
      <c r="J176" s="104" t="s">
        <v>1731</v>
      </c>
      <c r="K176" s="85" t="s">
        <v>1732</v>
      </c>
      <c r="L176" s="105" t="s">
        <v>1733</v>
      </c>
      <c r="M176" s="85" t="s">
        <v>266</v>
      </c>
      <c r="N176" s="85" t="s">
        <v>267</v>
      </c>
      <c r="O176" s="85" t="s">
        <v>299</v>
      </c>
      <c r="P176" s="313"/>
      <c r="Q176" s="106"/>
      <c r="R176" s="106"/>
      <c r="S176" s="117">
        <v>45021</v>
      </c>
      <c r="T176" s="108">
        <f t="shared" ca="1" si="23"/>
        <v>0.48219178082191783</v>
      </c>
      <c r="U176" s="44" t="s">
        <v>1734</v>
      </c>
      <c r="V176" s="109" t="s">
        <v>1735</v>
      </c>
      <c r="W176" s="85">
        <v>7847333724</v>
      </c>
      <c r="X176" s="44" t="s">
        <v>1736</v>
      </c>
      <c r="Y176" s="85">
        <v>7841393789</v>
      </c>
      <c r="Z176" s="115">
        <v>44992</v>
      </c>
      <c r="AA176" s="106"/>
      <c r="AB176" s="115">
        <v>44992</v>
      </c>
      <c r="AC176" s="190"/>
    </row>
    <row r="177" spans="1:29" s="44" customFormat="1" ht="16.5" x14ac:dyDescent="0.3">
      <c r="A177" s="99">
        <v>112</v>
      </c>
      <c r="B177" s="44" t="s">
        <v>172</v>
      </c>
      <c r="C177" s="44" t="s">
        <v>640</v>
      </c>
      <c r="D177" s="44" t="s">
        <v>641</v>
      </c>
      <c r="E177" s="84">
        <v>44482</v>
      </c>
      <c r="F177" s="114">
        <f>G177*4</f>
        <v>8800</v>
      </c>
      <c r="G177" s="114">
        <v>2200</v>
      </c>
      <c r="H177" s="115">
        <v>37722</v>
      </c>
      <c r="I177" s="116">
        <f t="shared" ca="1" si="24"/>
        <v>20.399999999999999</v>
      </c>
      <c r="J177" s="85" t="s">
        <v>642</v>
      </c>
      <c r="K177" s="85" t="s">
        <v>643</v>
      </c>
      <c r="L177" s="105" t="s">
        <v>644</v>
      </c>
      <c r="M177" s="85" t="s">
        <v>266</v>
      </c>
      <c r="N177" s="85" t="s">
        <v>267</v>
      </c>
      <c r="O177" s="85" t="s">
        <v>268</v>
      </c>
      <c r="P177" s="313">
        <v>6544535722</v>
      </c>
      <c r="Q177" s="85" t="s">
        <v>40</v>
      </c>
      <c r="R177" s="85" t="s">
        <v>40</v>
      </c>
      <c r="S177" s="117">
        <v>45326</v>
      </c>
      <c r="T177" s="108">
        <f t="shared" ca="1" si="23"/>
        <v>1.8794520547945206</v>
      </c>
      <c r="U177" s="118" t="s">
        <v>645</v>
      </c>
      <c r="V177" s="44" t="s">
        <v>585</v>
      </c>
      <c r="W177" s="85">
        <v>4423437919</v>
      </c>
      <c r="X177" s="44" t="s">
        <v>646</v>
      </c>
      <c r="Y177" s="85">
        <v>4421153530</v>
      </c>
      <c r="Z177" s="119">
        <v>42248</v>
      </c>
      <c r="AB177" s="115">
        <f>Z177</f>
        <v>42248</v>
      </c>
      <c r="AC177" s="189"/>
    </row>
    <row r="178" spans="1:29" s="113" customFormat="1" ht="16.5" x14ac:dyDescent="0.3">
      <c r="A178" s="99">
        <v>23</v>
      </c>
      <c r="B178" s="44" t="s">
        <v>38</v>
      </c>
      <c r="C178" s="44" t="s">
        <v>1642</v>
      </c>
      <c r="D178" s="100" t="s">
        <v>295</v>
      </c>
      <c r="E178" s="101">
        <v>44909</v>
      </c>
      <c r="F178" s="102">
        <v>7000</v>
      </c>
      <c r="G178" s="286">
        <f>F178/4</f>
        <v>1750</v>
      </c>
      <c r="H178" s="101">
        <v>34856</v>
      </c>
      <c r="I178" s="103">
        <f t="shared" ca="1" si="24"/>
        <v>28.252054794520546</v>
      </c>
      <c r="J178" s="104" t="s">
        <v>1643</v>
      </c>
      <c r="K178" s="85" t="s">
        <v>1685</v>
      </c>
      <c r="L178" s="105" t="s">
        <v>1644</v>
      </c>
      <c r="M178" s="85" t="s">
        <v>266</v>
      </c>
      <c r="N178" s="85" t="s">
        <v>315</v>
      </c>
      <c r="O178" s="85" t="s">
        <v>268</v>
      </c>
      <c r="P178" s="313"/>
      <c r="Q178" s="106"/>
      <c r="R178" s="106"/>
      <c r="S178" s="121">
        <v>45028</v>
      </c>
      <c r="T178" s="108">
        <f t="shared" ca="1" si="23"/>
        <v>0.70958904109589038</v>
      </c>
      <c r="U178" s="44" t="s">
        <v>1645</v>
      </c>
      <c r="V178" s="109" t="s">
        <v>1646</v>
      </c>
      <c r="W178" s="85">
        <v>4426831387</v>
      </c>
      <c r="X178" s="44" t="s">
        <v>1647</v>
      </c>
      <c r="Y178" s="85">
        <v>4426781686</v>
      </c>
      <c r="Z178" s="115">
        <v>44909</v>
      </c>
      <c r="AA178" s="106"/>
      <c r="AB178" s="115">
        <v>44909</v>
      </c>
      <c r="AC178" s="190"/>
    </row>
    <row r="179" spans="1:29" s="44" customFormat="1" ht="16.5" x14ac:dyDescent="0.3">
      <c r="A179" s="99">
        <v>90</v>
      </c>
      <c r="B179" s="44" t="s">
        <v>157</v>
      </c>
      <c r="C179" s="44" t="s">
        <v>1713</v>
      </c>
      <c r="D179" s="100" t="s">
        <v>514</v>
      </c>
      <c r="E179" s="101">
        <v>44979</v>
      </c>
      <c r="F179" s="102">
        <v>11000</v>
      </c>
      <c r="G179" s="114">
        <f t="shared" ref="G179" si="26">F179/4</f>
        <v>2750</v>
      </c>
      <c r="H179" s="101">
        <v>35933</v>
      </c>
      <c r="I179" s="103">
        <f ca="1">(H179-TODAY())/-365</f>
        <v>25.301369863013697</v>
      </c>
      <c r="J179" s="104" t="s">
        <v>1714</v>
      </c>
      <c r="K179" s="85" t="s">
        <v>1715</v>
      </c>
      <c r="L179" s="105" t="s">
        <v>1716</v>
      </c>
      <c r="M179" s="85" t="s">
        <v>469</v>
      </c>
      <c r="N179" s="85" t="s">
        <v>483</v>
      </c>
      <c r="O179" s="85" t="s">
        <v>268</v>
      </c>
      <c r="P179" s="313"/>
      <c r="Q179" s="106"/>
      <c r="R179" s="106"/>
      <c r="S179" s="341">
        <v>45008</v>
      </c>
      <c r="T179" s="108">
        <f t="shared" ca="1" si="23"/>
        <v>0.51780821917808217</v>
      </c>
      <c r="U179" s="44" t="s">
        <v>1717</v>
      </c>
      <c r="V179" s="109" t="s">
        <v>1718</v>
      </c>
      <c r="W179" s="85">
        <v>4424878179</v>
      </c>
      <c r="X179" s="44" t="s">
        <v>1719</v>
      </c>
      <c r="Y179" s="85">
        <v>4423857232</v>
      </c>
      <c r="Z179" s="115">
        <v>44979</v>
      </c>
      <c r="AA179" s="106"/>
      <c r="AB179" s="115">
        <f>Z179</f>
        <v>44979</v>
      </c>
      <c r="AC179" s="189"/>
    </row>
    <row r="180" spans="1:29" s="44" customFormat="1" ht="16.5" x14ac:dyDescent="0.3">
      <c r="A180" s="99">
        <v>86</v>
      </c>
      <c r="B180" s="44" t="s">
        <v>490</v>
      </c>
      <c r="C180" s="44" t="s">
        <v>155</v>
      </c>
      <c r="D180" s="100" t="s">
        <v>491</v>
      </c>
      <c r="E180" s="101">
        <v>44250</v>
      </c>
      <c r="F180" s="102">
        <f>+G180*4</f>
        <v>9500</v>
      </c>
      <c r="G180" s="102">
        <v>2375</v>
      </c>
      <c r="H180" s="101">
        <v>33288</v>
      </c>
      <c r="I180" s="103">
        <f t="shared" ref="I180:I183" ca="1" si="27">(H180-TODAY())/-365</f>
        <v>32.547945205479451</v>
      </c>
      <c r="J180" s="104" t="s">
        <v>492</v>
      </c>
      <c r="K180" s="85" t="s">
        <v>493</v>
      </c>
      <c r="L180" s="105" t="s">
        <v>494</v>
      </c>
      <c r="M180" s="85" t="s">
        <v>469</v>
      </c>
      <c r="N180" s="85" t="s">
        <v>495</v>
      </c>
      <c r="O180" s="85" t="s">
        <v>268</v>
      </c>
      <c r="P180" s="313">
        <v>6528522068</v>
      </c>
      <c r="Q180" s="106" t="s">
        <v>40</v>
      </c>
      <c r="R180" s="106" t="s">
        <v>40</v>
      </c>
      <c r="S180" s="121" t="s">
        <v>305</v>
      </c>
      <c r="T180" s="108">
        <f t="shared" ca="1" si="23"/>
        <v>2.515068493150685</v>
      </c>
      <c r="U180" s="44" t="s">
        <v>496</v>
      </c>
      <c r="V180" s="109" t="s">
        <v>497</v>
      </c>
      <c r="W180" s="85">
        <v>4423053814</v>
      </c>
      <c r="X180" s="44" t="s">
        <v>498</v>
      </c>
      <c r="Y180" s="85">
        <v>4421196455</v>
      </c>
      <c r="Z180" s="106"/>
      <c r="AA180" s="106"/>
      <c r="AB180" s="106"/>
      <c r="AC180" s="189"/>
    </row>
    <row r="181" spans="1:29" s="113" customFormat="1" ht="16.5" x14ac:dyDescent="0.3">
      <c r="A181" s="99">
        <v>62</v>
      </c>
      <c r="B181" s="44" t="s">
        <v>452</v>
      </c>
      <c r="C181" s="44" t="s">
        <v>1356</v>
      </c>
      <c r="D181" s="100" t="s">
        <v>1357</v>
      </c>
      <c r="E181" s="101">
        <v>44746</v>
      </c>
      <c r="F181" s="102">
        <v>10000</v>
      </c>
      <c r="G181" s="102">
        <f t="shared" ref="G181" si="28">F181/4</f>
        <v>2500</v>
      </c>
      <c r="H181" s="101">
        <v>36503</v>
      </c>
      <c r="I181" s="103">
        <f t="shared" ca="1" si="27"/>
        <v>23.739726027397261</v>
      </c>
      <c r="J181" s="104" t="s">
        <v>1358</v>
      </c>
      <c r="K181" s="85" t="s">
        <v>1359</v>
      </c>
      <c r="L181" s="105" t="s">
        <v>1360</v>
      </c>
      <c r="M181" s="85" t="s">
        <v>266</v>
      </c>
      <c r="N181" s="85" t="s">
        <v>315</v>
      </c>
      <c r="O181" s="85" t="s">
        <v>451</v>
      </c>
      <c r="P181" s="313">
        <v>6568791672</v>
      </c>
      <c r="Q181" s="106"/>
      <c r="R181" s="106"/>
      <c r="S181" s="341">
        <v>45014</v>
      </c>
      <c r="T181" s="108">
        <f t="shared" ca="1" si="23"/>
        <v>1.1561643835616437</v>
      </c>
      <c r="U181" s="44" t="s">
        <v>1361</v>
      </c>
      <c r="V181" s="109" t="s">
        <v>1362</v>
      </c>
      <c r="W181" s="85">
        <v>7712729215</v>
      </c>
      <c r="X181" s="44" t="s">
        <v>1363</v>
      </c>
      <c r="Y181" s="85">
        <v>4421859145</v>
      </c>
      <c r="Z181" s="115">
        <v>44753</v>
      </c>
      <c r="AA181" s="106"/>
      <c r="AB181" s="115">
        <f>Z181</f>
        <v>44753</v>
      </c>
      <c r="AC181" s="190" t="s">
        <v>1755</v>
      </c>
    </row>
    <row r="182" spans="1:29" s="113" customFormat="1" ht="16.5" x14ac:dyDescent="0.3">
      <c r="A182" s="99">
        <v>12</v>
      </c>
      <c r="B182" s="44" t="s">
        <v>38</v>
      </c>
      <c r="C182" s="44" t="s">
        <v>70</v>
      </c>
      <c r="D182" s="100" t="s">
        <v>1157</v>
      </c>
      <c r="E182" s="101">
        <v>44376</v>
      </c>
      <c r="F182" s="102">
        <v>8000</v>
      </c>
      <c r="G182" s="102">
        <v>2000</v>
      </c>
      <c r="H182" s="101">
        <v>35827</v>
      </c>
      <c r="I182" s="103">
        <f t="shared" ca="1" si="27"/>
        <v>25.591780821917808</v>
      </c>
      <c r="J182" s="104" t="s">
        <v>312</v>
      </c>
      <c r="K182" s="85" t="s">
        <v>313</v>
      </c>
      <c r="L182" s="105" t="s">
        <v>314</v>
      </c>
      <c r="M182" s="85" t="s">
        <v>266</v>
      </c>
      <c r="N182" s="85" t="s">
        <v>315</v>
      </c>
      <c r="O182" s="85" t="s">
        <v>304</v>
      </c>
      <c r="P182" s="313">
        <v>6537637493</v>
      </c>
      <c r="Q182" s="106" t="s">
        <v>40</v>
      </c>
      <c r="R182" s="106" t="s">
        <v>40</v>
      </c>
      <c r="S182" s="117">
        <v>45040</v>
      </c>
      <c r="T182" s="108">
        <f t="shared" ca="1" si="23"/>
        <v>2.1698630136986301</v>
      </c>
      <c r="U182" s="44" t="s">
        <v>316</v>
      </c>
      <c r="V182" s="109" t="s">
        <v>317</v>
      </c>
      <c r="W182" s="85">
        <v>7551022388</v>
      </c>
      <c r="X182" s="44" t="s">
        <v>318</v>
      </c>
      <c r="Y182" s="85">
        <v>7551172965</v>
      </c>
      <c r="Z182" s="115"/>
      <c r="AA182" s="106"/>
      <c r="AB182" s="115"/>
      <c r="AC182" s="190" t="s">
        <v>1755</v>
      </c>
    </row>
    <row r="183" spans="1:29" s="113" customFormat="1" ht="16.5" x14ac:dyDescent="0.3">
      <c r="A183" s="99">
        <v>115</v>
      </c>
      <c r="B183" s="100" t="s">
        <v>172</v>
      </c>
      <c r="C183" s="44" t="s">
        <v>1624</v>
      </c>
      <c r="D183" s="44" t="s">
        <v>1608</v>
      </c>
      <c r="E183" s="84">
        <v>44853</v>
      </c>
      <c r="F183" s="133">
        <v>11200</v>
      </c>
      <c r="G183" s="114">
        <v>2800</v>
      </c>
      <c r="H183" s="84">
        <v>32972</v>
      </c>
      <c r="I183" s="123">
        <f t="shared" ca="1" si="27"/>
        <v>33.413698630136984</v>
      </c>
      <c r="J183" s="85" t="s">
        <v>1609</v>
      </c>
      <c r="K183" s="85" t="s">
        <v>1610</v>
      </c>
      <c r="L183" s="105" t="s">
        <v>1611</v>
      </c>
      <c r="M183" s="104" t="s">
        <v>469</v>
      </c>
      <c r="N183" s="85" t="s">
        <v>277</v>
      </c>
      <c r="O183" s="85" t="s">
        <v>617</v>
      </c>
      <c r="P183" s="313"/>
      <c r="Q183" s="120"/>
      <c r="R183" s="120"/>
      <c r="S183" s="339">
        <v>44972</v>
      </c>
      <c r="T183" s="323">
        <f t="shared" ca="1" si="23"/>
        <v>0.86301369863013699</v>
      </c>
      <c r="U183" s="44" t="s">
        <v>1612</v>
      </c>
      <c r="V183" s="109" t="s">
        <v>1613</v>
      </c>
      <c r="W183" s="85">
        <v>4851177419</v>
      </c>
      <c r="X183" s="44" t="s">
        <v>1614</v>
      </c>
      <c r="Y183" s="85">
        <v>4851163912</v>
      </c>
      <c r="Z183" s="115">
        <v>44774</v>
      </c>
      <c r="AA183" s="106"/>
      <c r="AB183" s="115">
        <v>44774</v>
      </c>
      <c r="AC183" s="190" t="s">
        <v>1756</v>
      </c>
    </row>
    <row r="184" spans="1:29" s="113" customFormat="1" ht="16.5" x14ac:dyDescent="0.3">
      <c r="A184" s="99">
        <v>67</v>
      </c>
      <c r="B184" s="44" t="s">
        <v>452</v>
      </c>
      <c r="C184" s="44" t="s">
        <v>1737</v>
      </c>
      <c r="D184" s="100" t="s">
        <v>455</v>
      </c>
      <c r="E184" s="101">
        <v>44992</v>
      </c>
      <c r="F184" s="102">
        <v>8000</v>
      </c>
      <c r="G184" s="102">
        <f>F184/4</f>
        <v>2000</v>
      </c>
      <c r="H184" s="101">
        <v>32086</v>
      </c>
      <c r="I184" s="103">
        <f ca="1">(H184-TODAY())/-365</f>
        <v>35.841095890410962</v>
      </c>
      <c r="J184" s="104" t="s">
        <v>1738</v>
      </c>
      <c r="K184" s="85" t="s">
        <v>1757</v>
      </c>
      <c r="L184" s="105" t="s">
        <v>1739</v>
      </c>
      <c r="M184" s="85" t="s">
        <v>266</v>
      </c>
      <c r="N184" s="85" t="s">
        <v>277</v>
      </c>
      <c r="O184" s="85" t="s">
        <v>304</v>
      </c>
      <c r="P184" s="313"/>
      <c r="Q184" s="106"/>
      <c r="R184" s="106"/>
      <c r="S184" s="117">
        <v>45021</v>
      </c>
      <c r="T184" s="108">
        <f ca="1">(TODAY()-E184)/365</f>
        <v>0.48219178082191783</v>
      </c>
      <c r="U184" s="44" t="s">
        <v>1740</v>
      </c>
      <c r="V184" s="109"/>
      <c r="W184" s="85">
        <v>4461204167</v>
      </c>
      <c r="X184" s="44"/>
      <c r="Y184" s="85"/>
      <c r="Z184" s="115">
        <v>44992</v>
      </c>
      <c r="AA184" s="106"/>
      <c r="AB184" s="115">
        <f>Z184</f>
        <v>44992</v>
      </c>
      <c r="AC184" s="190" t="s">
        <v>1756</v>
      </c>
    </row>
    <row r="185" spans="1:29" s="113" customFormat="1" ht="16.5" x14ac:dyDescent="0.3">
      <c r="A185" s="99">
        <v>8</v>
      </c>
      <c r="B185" s="44" t="s">
        <v>38</v>
      </c>
      <c r="C185" s="44" t="s">
        <v>1607</v>
      </c>
      <c r="D185" s="44" t="s">
        <v>1371</v>
      </c>
      <c r="E185" s="84">
        <v>44851</v>
      </c>
      <c r="F185" s="114">
        <v>4000</v>
      </c>
      <c r="G185" s="286">
        <f t="shared" ref="G185" si="29">F185/4</f>
        <v>1000</v>
      </c>
      <c r="H185" s="115">
        <v>36064</v>
      </c>
      <c r="I185" s="103">
        <f t="shared" ref="I185:I193" ca="1" si="30">(H185-TODAY())/-365</f>
        <v>24.942465753424656</v>
      </c>
      <c r="J185" s="85" t="s">
        <v>1600</v>
      </c>
      <c r="K185" s="85" t="s">
        <v>1601</v>
      </c>
      <c r="L185" s="105"/>
      <c r="M185" s="85" t="s">
        <v>1602</v>
      </c>
      <c r="N185" s="85" t="s">
        <v>267</v>
      </c>
      <c r="O185" s="85" t="s">
        <v>1597</v>
      </c>
      <c r="P185" s="303" t="s">
        <v>303</v>
      </c>
      <c r="Q185" s="120"/>
      <c r="R185" s="120"/>
      <c r="S185" s="117" t="s">
        <v>303</v>
      </c>
      <c r="T185" s="108">
        <f t="shared" ref="T185:T193" ca="1" si="31">(TODAY()-E185)/365</f>
        <v>0.86849315068493149</v>
      </c>
      <c r="U185" s="118" t="s">
        <v>1603</v>
      </c>
      <c r="V185" s="109" t="s">
        <v>1604</v>
      </c>
      <c r="W185" s="85">
        <v>9931555264</v>
      </c>
      <c r="X185" s="44" t="s">
        <v>1605</v>
      </c>
      <c r="Y185" s="85">
        <v>99321944645</v>
      </c>
      <c r="Z185" s="106" t="s">
        <v>303</v>
      </c>
      <c r="AA185" s="106"/>
      <c r="AB185" s="115" t="s">
        <v>303</v>
      </c>
      <c r="AC185" s="190" t="s">
        <v>1756</v>
      </c>
    </row>
    <row r="186" spans="1:29" s="113" customFormat="1" ht="16.5" x14ac:dyDescent="0.3">
      <c r="A186" s="99">
        <v>122</v>
      </c>
      <c r="B186" s="44" t="s">
        <v>1758</v>
      </c>
      <c r="C186" s="44" t="s">
        <v>1759</v>
      </c>
      <c r="D186" s="100" t="s">
        <v>1159</v>
      </c>
      <c r="E186" s="101">
        <v>45009</v>
      </c>
      <c r="F186" s="102">
        <f>G186*4</f>
        <v>7600</v>
      </c>
      <c r="G186" s="102">
        <v>1900</v>
      </c>
      <c r="H186" s="101">
        <v>35945</v>
      </c>
      <c r="I186" s="103">
        <f t="shared" ca="1" si="30"/>
        <v>25.268493150684932</v>
      </c>
      <c r="J186" s="104" t="s">
        <v>1760</v>
      </c>
      <c r="K186" s="85" t="s">
        <v>1761</v>
      </c>
      <c r="L186" s="105" t="s">
        <v>1762</v>
      </c>
      <c r="M186" s="85" t="s">
        <v>266</v>
      </c>
      <c r="N186" s="85" t="s">
        <v>283</v>
      </c>
      <c r="O186" s="85" t="s">
        <v>1763</v>
      </c>
      <c r="P186" s="313"/>
      <c r="Q186" s="106"/>
      <c r="R186" s="106"/>
      <c r="S186" s="117">
        <v>45038</v>
      </c>
      <c r="T186" s="108">
        <f t="shared" ca="1" si="31"/>
        <v>0.43561643835616437</v>
      </c>
      <c r="U186" s="44" t="s">
        <v>1764</v>
      </c>
      <c r="V186" s="109" t="s">
        <v>1765</v>
      </c>
      <c r="W186" s="85">
        <v>4421196929</v>
      </c>
      <c r="X186" s="44" t="s">
        <v>1766</v>
      </c>
      <c r="Y186" s="85">
        <v>4426771296</v>
      </c>
      <c r="Z186" s="115">
        <v>45009</v>
      </c>
      <c r="AA186" s="106"/>
      <c r="AB186" s="115">
        <f>Z186</f>
        <v>45009</v>
      </c>
      <c r="AC186" s="190" t="s">
        <v>1756</v>
      </c>
    </row>
    <row r="187" spans="1:29" s="113" customFormat="1" ht="16.5" x14ac:dyDescent="0.3">
      <c r="A187" s="99">
        <v>72.637535014005707</v>
      </c>
      <c r="B187" s="44" t="s">
        <v>452</v>
      </c>
      <c r="C187" s="44" t="s">
        <v>1707</v>
      </c>
      <c r="D187" s="100" t="s">
        <v>455</v>
      </c>
      <c r="E187" s="101">
        <v>44971</v>
      </c>
      <c r="F187" s="102">
        <f>G187*4</f>
        <v>7200</v>
      </c>
      <c r="G187" s="102">
        <v>1800</v>
      </c>
      <c r="H187" s="101">
        <v>35401</v>
      </c>
      <c r="I187" s="103">
        <f t="shared" ca="1" si="30"/>
        <v>26.758904109589039</v>
      </c>
      <c r="J187" s="104" t="s">
        <v>1708</v>
      </c>
      <c r="K187" s="85" t="s">
        <v>1709</v>
      </c>
      <c r="L187" s="105" t="s">
        <v>1710</v>
      </c>
      <c r="M187" s="85" t="s">
        <v>266</v>
      </c>
      <c r="N187" s="85" t="s">
        <v>315</v>
      </c>
      <c r="O187" s="85" t="s">
        <v>268</v>
      </c>
      <c r="P187" s="313"/>
      <c r="Q187" s="106"/>
      <c r="R187" s="106"/>
      <c r="S187" s="341">
        <v>45089</v>
      </c>
      <c r="T187" s="108">
        <f t="shared" ca="1" si="31"/>
        <v>0.53972602739726028</v>
      </c>
      <c r="U187" s="44" t="s">
        <v>1711</v>
      </c>
      <c r="V187" s="109" t="s">
        <v>1712</v>
      </c>
      <c r="W187" s="85">
        <v>4461173540</v>
      </c>
      <c r="X187" s="44" t="s">
        <v>1706</v>
      </c>
      <c r="Y187" s="85">
        <v>4423233755</v>
      </c>
      <c r="Z187" s="115">
        <v>44971</v>
      </c>
      <c r="AA187" s="106"/>
      <c r="AB187" s="115">
        <v>44971</v>
      </c>
      <c r="AC187" s="190" t="s">
        <v>1755</v>
      </c>
    </row>
    <row r="188" spans="1:29" s="113" customFormat="1" ht="16.5" x14ac:dyDescent="0.3">
      <c r="A188" s="99">
        <v>60.950420168067303</v>
      </c>
      <c r="B188" s="44" t="s">
        <v>452</v>
      </c>
      <c r="C188" s="44" t="s">
        <v>1700</v>
      </c>
      <c r="D188" s="100" t="s">
        <v>455</v>
      </c>
      <c r="E188" s="101">
        <v>44971</v>
      </c>
      <c r="F188" s="102">
        <f>G188*4</f>
        <v>7200</v>
      </c>
      <c r="G188" s="102">
        <v>1800</v>
      </c>
      <c r="H188" s="101">
        <v>36357</v>
      </c>
      <c r="I188" s="103">
        <f t="shared" ca="1" si="30"/>
        <v>24.139726027397259</v>
      </c>
      <c r="J188" s="104" t="s">
        <v>1701</v>
      </c>
      <c r="K188" s="85" t="s">
        <v>1702</v>
      </c>
      <c r="L188" s="105" t="s">
        <v>1703</v>
      </c>
      <c r="M188" s="85" t="s">
        <v>266</v>
      </c>
      <c r="N188" s="85" t="s">
        <v>436</v>
      </c>
      <c r="O188" s="85" t="s">
        <v>268</v>
      </c>
      <c r="P188" s="313"/>
      <c r="Q188" s="106"/>
      <c r="R188" s="106"/>
      <c r="S188" s="341">
        <v>45089</v>
      </c>
      <c r="T188" s="108">
        <f t="shared" ca="1" si="31"/>
        <v>0.53972602739726028</v>
      </c>
      <c r="U188" s="44" t="s">
        <v>1704</v>
      </c>
      <c r="V188" s="109" t="s">
        <v>1705</v>
      </c>
      <c r="W188" s="85">
        <v>4423315691</v>
      </c>
      <c r="X188" s="44" t="s">
        <v>1706</v>
      </c>
      <c r="Y188" s="85">
        <v>442323755</v>
      </c>
      <c r="Z188" s="115">
        <v>44971</v>
      </c>
      <c r="AA188" s="106"/>
      <c r="AB188" s="115">
        <v>44971</v>
      </c>
      <c r="AC188" s="190" t="s">
        <v>1755</v>
      </c>
    </row>
    <row r="189" spans="1:29" s="113" customFormat="1" ht="16.5" x14ac:dyDescent="0.3">
      <c r="A189" s="99">
        <v>62.012885154061699</v>
      </c>
      <c r="B189" s="44" t="s">
        <v>452</v>
      </c>
      <c r="C189" s="44" t="s">
        <v>1741</v>
      </c>
      <c r="D189" s="100" t="s">
        <v>455</v>
      </c>
      <c r="E189" s="101">
        <v>44991</v>
      </c>
      <c r="F189" s="102">
        <v>8000</v>
      </c>
      <c r="G189" s="102">
        <f t="shared" ref="G189:G190" si="32">F189/4</f>
        <v>2000</v>
      </c>
      <c r="H189" s="101">
        <v>34870</v>
      </c>
      <c r="I189" s="103">
        <f t="shared" ca="1" si="30"/>
        <v>28.213698630136985</v>
      </c>
      <c r="J189" s="104" t="s">
        <v>1725</v>
      </c>
      <c r="K189" s="85" t="s">
        <v>1726</v>
      </c>
      <c r="L189" s="105" t="s">
        <v>1727</v>
      </c>
      <c r="M189" s="85" t="s">
        <v>266</v>
      </c>
      <c r="N189" s="85" t="s">
        <v>267</v>
      </c>
      <c r="O189" s="85" t="s">
        <v>268</v>
      </c>
      <c r="P189" s="313"/>
      <c r="Q189" s="106"/>
      <c r="R189" s="106"/>
      <c r="S189" s="117">
        <v>45021</v>
      </c>
      <c r="T189" s="108">
        <f t="shared" ca="1" si="31"/>
        <v>0.48493150684931507</v>
      </c>
      <c r="U189" s="44" t="s">
        <v>1728</v>
      </c>
      <c r="V189" s="109"/>
      <c r="W189" s="85">
        <v>4421369136</v>
      </c>
      <c r="X189" s="44"/>
      <c r="Y189" s="85"/>
      <c r="Z189" s="115">
        <v>44991</v>
      </c>
      <c r="AA189" s="106"/>
      <c r="AB189" s="115">
        <v>44991</v>
      </c>
      <c r="AC189" s="190" t="s">
        <v>1756</v>
      </c>
    </row>
    <row r="190" spans="1:29" s="113" customFormat="1" ht="15.75" customHeight="1" x14ac:dyDescent="0.3">
      <c r="A190" s="99">
        <v>56.700560224089699</v>
      </c>
      <c r="B190" s="44" t="s">
        <v>452</v>
      </c>
      <c r="C190" s="44" t="s">
        <v>1720</v>
      </c>
      <c r="D190" s="100" t="s">
        <v>455</v>
      </c>
      <c r="E190" s="101">
        <v>44991</v>
      </c>
      <c r="F190" s="102">
        <v>8000</v>
      </c>
      <c r="G190" s="102">
        <f t="shared" si="32"/>
        <v>2000</v>
      </c>
      <c r="H190" s="101">
        <v>37725</v>
      </c>
      <c r="I190" s="103">
        <f t="shared" ca="1" si="30"/>
        <v>20.391780821917809</v>
      </c>
      <c r="J190" s="104" t="s">
        <v>1721</v>
      </c>
      <c r="K190" s="85" t="s">
        <v>1722</v>
      </c>
      <c r="L190" s="105" t="s">
        <v>1723</v>
      </c>
      <c r="M190" s="85" t="s">
        <v>266</v>
      </c>
      <c r="N190" s="85" t="s">
        <v>483</v>
      </c>
      <c r="O190" s="85" t="s">
        <v>444</v>
      </c>
      <c r="P190" s="313"/>
      <c r="Q190" s="106"/>
      <c r="R190" s="106"/>
      <c r="S190" s="117">
        <v>45021</v>
      </c>
      <c r="T190" s="108">
        <f t="shared" ca="1" si="31"/>
        <v>0.48493150684931507</v>
      </c>
      <c r="U190" s="44" t="s">
        <v>1724</v>
      </c>
      <c r="V190" s="109"/>
      <c r="W190" s="85">
        <v>4421721001</v>
      </c>
      <c r="X190" s="44"/>
      <c r="Y190" s="85"/>
      <c r="Z190" s="115">
        <v>44991</v>
      </c>
      <c r="AA190" s="106"/>
      <c r="AB190" s="115">
        <v>44991</v>
      </c>
      <c r="AC190" s="190" t="s">
        <v>1756</v>
      </c>
    </row>
    <row r="191" spans="1:29" s="113" customFormat="1" ht="16.5" x14ac:dyDescent="0.3">
      <c r="A191" s="99">
        <v>139.47126997858001</v>
      </c>
      <c r="B191" s="44" t="s">
        <v>172</v>
      </c>
      <c r="C191" s="44" t="s">
        <v>1648</v>
      </c>
      <c r="D191" s="100" t="s">
        <v>295</v>
      </c>
      <c r="E191" s="101">
        <v>44928</v>
      </c>
      <c r="F191" s="102">
        <v>6000</v>
      </c>
      <c r="G191" s="114">
        <f>F191/4</f>
        <v>1500</v>
      </c>
      <c r="H191" s="101">
        <v>34299</v>
      </c>
      <c r="I191" s="103">
        <f t="shared" ca="1" si="30"/>
        <v>29.778082191780822</v>
      </c>
      <c r="J191" s="104" t="s">
        <v>1686</v>
      </c>
      <c r="K191" s="85" t="s">
        <v>1649</v>
      </c>
      <c r="L191" s="105" t="s">
        <v>1650</v>
      </c>
      <c r="M191" s="85" t="s">
        <v>266</v>
      </c>
      <c r="N191" s="85" t="s">
        <v>267</v>
      </c>
      <c r="O191" s="85" t="s">
        <v>268</v>
      </c>
      <c r="P191" s="342">
        <v>6584368323</v>
      </c>
      <c r="Q191" s="106"/>
      <c r="R191" s="106"/>
      <c r="S191" s="117">
        <v>45047</v>
      </c>
      <c r="T191" s="108">
        <f t="shared" ca="1" si="31"/>
        <v>0.65753424657534243</v>
      </c>
      <c r="U191" s="44" t="s">
        <v>1651</v>
      </c>
      <c r="V191" s="109" t="s">
        <v>1652</v>
      </c>
      <c r="W191" s="85">
        <v>4423297874</v>
      </c>
      <c r="X191" s="44" t="s">
        <v>1653</v>
      </c>
      <c r="Y191" s="85">
        <v>4421694331</v>
      </c>
      <c r="Z191" s="106"/>
      <c r="AA191" s="106"/>
      <c r="AB191" s="106"/>
      <c r="AC191" s="190" t="s">
        <v>1756</v>
      </c>
    </row>
    <row r="192" spans="1:29" s="44" customFormat="1" ht="16.5" x14ac:dyDescent="0.3">
      <c r="A192" s="99">
        <v>107.980120283408</v>
      </c>
      <c r="B192" s="44" t="s">
        <v>172</v>
      </c>
      <c r="C192" s="44" t="s">
        <v>1751</v>
      </c>
      <c r="D192" s="100" t="s">
        <v>1159</v>
      </c>
      <c r="E192" s="101">
        <v>45007</v>
      </c>
      <c r="F192" s="102">
        <v>8000</v>
      </c>
      <c r="G192" s="102">
        <f>F192/4</f>
        <v>2000</v>
      </c>
      <c r="H192" s="101">
        <v>38769</v>
      </c>
      <c r="I192" s="103">
        <f t="shared" ca="1" si="30"/>
        <v>17.531506849315068</v>
      </c>
      <c r="J192" s="104" t="s">
        <v>1752</v>
      </c>
      <c r="K192" s="85" t="s">
        <v>1753</v>
      </c>
      <c r="L192" s="105"/>
      <c r="M192" s="85" t="s">
        <v>266</v>
      </c>
      <c r="N192" s="85" t="s">
        <v>267</v>
      </c>
      <c r="O192" s="85" t="s">
        <v>268</v>
      </c>
      <c r="P192" s="313"/>
      <c r="Q192" s="106"/>
      <c r="R192" s="106"/>
      <c r="S192" s="117">
        <v>45036</v>
      </c>
      <c r="T192" s="108">
        <f t="shared" ca="1" si="31"/>
        <v>0.44109589041095892</v>
      </c>
      <c r="U192" s="44" t="s">
        <v>1754</v>
      </c>
      <c r="V192" s="109"/>
      <c r="W192" s="85"/>
      <c r="Y192" s="85"/>
      <c r="Z192" s="115"/>
      <c r="AA192" s="106"/>
      <c r="AB192" s="115"/>
      <c r="AC192" s="189" t="s">
        <v>1756</v>
      </c>
    </row>
    <row r="193" spans="1:29" s="113" customFormat="1" ht="16.5" x14ac:dyDescent="0.3">
      <c r="A193" s="99">
        <v>36</v>
      </c>
      <c r="B193" s="44" t="s">
        <v>109</v>
      </c>
      <c r="C193" s="44" t="s">
        <v>1742</v>
      </c>
      <c r="D193" s="100" t="s">
        <v>1743</v>
      </c>
      <c r="E193" s="101">
        <v>44998</v>
      </c>
      <c r="F193" s="102">
        <v>9000</v>
      </c>
      <c r="G193" s="286">
        <f>F193/4</f>
        <v>2250</v>
      </c>
      <c r="H193" s="101">
        <v>35626</v>
      </c>
      <c r="I193" s="116">
        <f t="shared" ca="1" si="30"/>
        <v>26.142465753424659</v>
      </c>
      <c r="J193" s="104" t="s">
        <v>1744</v>
      </c>
      <c r="K193" s="85" t="s">
        <v>1745</v>
      </c>
      <c r="L193" s="105" t="s">
        <v>1746</v>
      </c>
      <c r="M193" s="85" t="s">
        <v>266</v>
      </c>
      <c r="N193" s="85" t="s">
        <v>1747</v>
      </c>
      <c r="O193" s="85" t="s">
        <v>268</v>
      </c>
      <c r="P193" s="313"/>
      <c r="Q193" s="106"/>
      <c r="R193" s="106"/>
      <c r="S193" s="117">
        <v>45027</v>
      </c>
      <c r="T193" s="108">
        <f t="shared" ca="1" si="31"/>
        <v>0.46575342465753422</v>
      </c>
      <c r="U193" s="44" t="s">
        <v>1748</v>
      </c>
      <c r="V193" s="109" t="s">
        <v>1749</v>
      </c>
      <c r="W193" s="85">
        <v>4425728880</v>
      </c>
      <c r="X193" s="44" t="s">
        <v>1750</v>
      </c>
      <c r="Y193" s="85">
        <v>4423398801</v>
      </c>
      <c r="Z193" s="115">
        <v>44998</v>
      </c>
      <c r="AA193" s="106"/>
      <c r="AB193" s="115">
        <f>Z193</f>
        <v>44998</v>
      </c>
      <c r="AC193" s="190" t="s">
        <v>1755</v>
      </c>
    </row>
  </sheetData>
  <autoFilter ref="A8:AD186" xr:uid="{00000000-0009-0000-0000-000003000000}"/>
  <mergeCells count="1">
    <mergeCell ref="H1:X7"/>
  </mergeCells>
  <conditionalFormatting sqref="S11:S12">
    <cfRule type="timePeriod" dxfId="241" priority="440" timePeriod="thisMonth">
      <formula>AND(MONTH(S11)=MONTH(TODAY()),YEAR(S11)=YEAR(TODAY()))</formula>
    </cfRule>
  </conditionalFormatting>
  <conditionalFormatting sqref="S14">
    <cfRule type="timePeriod" dxfId="240" priority="438" timePeriod="thisMonth">
      <formula>AND(MONTH(S14)=MONTH(TODAY()),YEAR(S14)=YEAR(TODAY()))</formula>
    </cfRule>
  </conditionalFormatting>
  <conditionalFormatting sqref="S13">
    <cfRule type="timePeriod" dxfId="239" priority="437" timePeriod="thisMonth">
      <formula>AND(MONTH(S13)=MONTH(TODAY()),YEAR(S13)=YEAR(TODAY()))</formula>
    </cfRule>
  </conditionalFormatting>
  <conditionalFormatting sqref="S15">
    <cfRule type="timePeriod" dxfId="238" priority="436" timePeriod="thisMonth">
      <formula>AND(MONTH(S15)=MONTH(TODAY()),YEAR(S15)=YEAR(TODAY()))</formula>
    </cfRule>
  </conditionalFormatting>
  <conditionalFormatting sqref="S16:S19">
    <cfRule type="timePeriod" dxfId="237" priority="435" timePeriod="thisMonth">
      <formula>AND(MONTH(S16)=MONTH(TODAY()),YEAR(S16)=YEAR(TODAY()))</formula>
    </cfRule>
  </conditionalFormatting>
  <conditionalFormatting sqref="S9:S10">
    <cfRule type="timePeriod" dxfId="236" priority="434" timePeriod="thisMonth">
      <formula>AND(MONTH(S9)=MONTH(TODAY()),YEAR(S9)=YEAR(TODAY()))</formula>
    </cfRule>
  </conditionalFormatting>
  <conditionalFormatting sqref="S20">
    <cfRule type="timePeriod" dxfId="235" priority="433" timePeriod="thisMonth">
      <formula>AND(MONTH(S20)=MONTH(TODAY()),YEAR(S20)=YEAR(TODAY()))</formula>
    </cfRule>
  </conditionalFormatting>
  <conditionalFormatting sqref="S35">
    <cfRule type="timePeriod" dxfId="234" priority="432" timePeriod="thisMonth">
      <formula>AND(MONTH(S35)=MONTH(TODAY()),YEAR(S35)=YEAR(TODAY()))</formula>
    </cfRule>
  </conditionalFormatting>
  <conditionalFormatting sqref="S36">
    <cfRule type="timePeriod" dxfId="233" priority="431" timePeriod="thisMonth">
      <formula>AND(MONTH(S36)=MONTH(TODAY()),YEAR(S36)=YEAR(TODAY()))</formula>
    </cfRule>
  </conditionalFormatting>
  <conditionalFormatting sqref="S40">
    <cfRule type="timePeriod" dxfId="232" priority="429" timePeriod="thisMonth">
      <formula>AND(MONTH(S40)=MONTH(TODAY()),YEAR(S40)=YEAR(TODAY()))</formula>
    </cfRule>
  </conditionalFormatting>
  <conditionalFormatting sqref="S38">
    <cfRule type="timePeriod" dxfId="231" priority="430" timePeriod="thisMonth">
      <formula>AND(MONTH(S38)=MONTH(TODAY()),YEAR(S38)=YEAR(TODAY()))</formula>
    </cfRule>
  </conditionalFormatting>
  <conditionalFormatting sqref="S41">
    <cfRule type="timePeriod" dxfId="230" priority="428" timePeriod="thisMonth">
      <formula>AND(MONTH(S41)=MONTH(TODAY()),YEAR(S41)=YEAR(TODAY()))</formula>
    </cfRule>
  </conditionalFormatting>
  <conditionalFormatting sqref="S42">
    <cfRule type="timePeriod" dxfId="229" priority="427" timePeriod="thisMonth">
      <formula>AND(MONTH(S42)=MONTH(TODAY()),YEAR(S42)=YEAR(TODAY()))</formula>
    </cfRule>
  </conditionalFormatting>
  <conditionalFormatting sqref="S37">
    <cfRule type="timePeriod" dxfId="228" priority="426" timePeriod="thisMonth">
      <formula>AND(MONTH(S37)=MONTH(TODAY()),YEAR(S37)=YEAR(TODAY()))</formula>
    </cfRule>
  </conditionalFormatting>
  <conditionalFormatting sqref="S44">
    <cfRule type="timePeriod" dxfId="227" priority="425" timePeriod="thisMonth">
      <formula>AND(MONTH(S44)=MONTH(TODAY()),YEAR(S44)=YEAR(TODAY()))</formula>
    </cfRule>
  </conditionalFormatting>
  <conditionalFormatting sqref="S45">
    <cfRule type="timePeriod" dxfId="226" priority="424" timePeriod="thisMonth">
      <formula>AND(MONTH(S45)=MONTH(TODAY()),YEAR(S45)=YEAR(TODAY()))</formula>
    </cfRule>
  </conditionalFormatting>
  <conditionalFormatting sqref="S46">
    <cfRule type="timePeriod" dxfId="225" priority="423" timePeriod="thisMonth">
      <formula>AND(MONTH(S46)=MONTH(TODAY()),YEAR(S46)=YEAR(TODAY()))</formula>
    </cfRule>
  </conditionalFormatting>
  <conditionalFormatting sqref="S47">
    <cfRule type="timePeriod" dxfId="224" priority="422" timePeriod="thisMonth">
      <formula>AND(MONTH(S47)=MONTH(TODAY()),YEAR(S47)=YEAR(TODAY()))</formula>
    </cfRule>
  </conditionalFormatting>
  <conditionalFormatting sqref="S48">
    <cfRule type="timePeriod" dxfId="223" priority="421" timePeriod="thisMonth">
      <formula>AND(MONTH(S48)=MONTH(TODAY()),YEAR(S48)=YEAR(TODAY()))</formula>
    </cfRule>
  </conditionalFormatting>
  <conditionalFormatting sqref="S49">
    <cfRule type="timePeriod" dxfId="222" priority="420" timePeriod="thisMonth">
      <formula>AND(MONTH(S49)=MONTH(TODAY()),YEAR(S49)=YEAR(TODAY()))</formula>
    </cfRule>
  </conditionalFormatting>
  <conditionalFormatting sqref="S50">
    <cfRule type="timePeriod" dxfId="221" priority="419" timePeriod="thisMonth">
      <formula>AND(MONTH(S50)=MONTH(TODAY()),YEAR(S50)=YEAR(TODAY()))</formula>
    </cfRule>
  </conditionalFormatting>
  <conditionalFormatting sqref="S51">
    <cfRule type="timePeriod" dxfId="220" priority="418" timePeriod="thisMonth">
      <formula>AND(MONTH(S51)=MONTH(TODAY()),YEAR(S51)=YEAR(TODAY()))</formula>
    </cfRule>
  </conditionalFormatting>
  <conditionalFormatting sqref="S52">
    <cfRule type="timePeriod" dxfId="219" priority="417" timePeriod="thisMonth">
      <formula>AND(MONTH(S52)=MONTH(TODAY()),YEAR(S52)=YEAR(TODAY()))</formula>
    </cfRule>
  </conditionalFormatting>
  <conditionalFormatting sqref="S53">
    <cfRule type="timePeriod" dxfId="218" priority="416" timePeriod="thisMonth">
      <formula>AND(MONTH(S53)=MONTH(TODAY()),YEAR(S53)=YEAR(TODAY()))</formula>
    </cfRule>
  </conditionalFormatting>
  <conditionalFormatting sqref="S54">
    <cfRule type="timePeriod" dxfId="217" priority="414" timePeriod="thisMonth">
      <formula>AND(MONTH(S54)=MONTH(TODAY()),YEAR(S54)=YEAR(TODAY()))</formula>
    </cfRule>
  </conditionalFormatting>
  <conditionalFormatting sqref="S57">
    <cfRule type="timePeriod" dxfId="216" priority="413" timePeriod="thisMonth">
      <formula>AND(MONTH(S57)=MONTH(TODAY()),YEAR(S57)=YEAR(TODAY()))</formula>
    </cfRule>
  </conditionalFormatting>
  <conditionalFormatting sqref="S57">
    <cfRule type="timePeriod" dxfId="215" priority="412" timePeriod="thisMonth">
      <formula>AND(MONTH(S57)=MONTH(TODAY()),YEAR(S57)=YEAR(TODAY()))</formula>
    </cfRule>
  </conditionalFormatting>
  <conditionalFormatting sqref="S55">
    <cfRule type="timePeriod" dxfId="214" priority="411" timePeriod="thisMonth">
      <formula>AND(MONTH(S55)=MONTH(TODAY()),YEAR(S55)=YEAR(TODAY()))</formula>
    </cfRule>
  </conditionalFormatting>
  <conditionalFormatting sqref="S56">
    <cfRule type="timePeriod" dxfId="213" priority="410" timePeriod="thisMonth">
      <formula>AND(MONTH(S56)=MONTH(TODAY()),YEAR(S56)=YEAR(TODAY()))</formula>
    </cfRule>
  </conditionalFormatting>
  <conditionalFormatting sqref="S58">
    <cfRule type="timePeriod" dxfId="212" priority="409" timePeriod="thisMonth">
      <formula>AND(MONTH(S58)=MONTH(TODAY()),YEAR(S58)=YEAR(TODAY()))</formula>
    </cfRule>
  </conditionalFormatting>
  <conditionalFormatting sqref="S59">
    <cfRule type="timePeriod" dxfId="211" priority="408" timePeriod="thisMonth">
      <formula>AND(MONTH(S59)=MONTH(TODAY()),YEAR(S59)=YEAR(TODAY()))</formula>
    </cfRule>
  </conditionalFormatting>
  <conditionalFormatting sqref="S60">
    <cfRule type="timePeriod" dxfId="210" priority="407" timePeriod="thisMonth">
      <formula>AND(MONTH(S60)=MONTH(TODAY()),YEAR(S60)=YEAR(TODAY()))</formula>
    </cfRule>
  </conditionalFormatting>
  <conditionalFormatting sqref="S61">
    <cfRule type="timePeriod" dxfId="209" priority="406" timePeriod="thisMonth">
      <formula>AND(MONTH(S61)=MONTH(TODAY()),YEAR(S61)=YEAR(TODAY()))</formula>
    </cfRule>
  </conditionalFormatting>
  <conditionalFormatting sqref="S21">
    <cfRule type="timePeriod" dxfId="208" priority="405" timePeriod="thisMonth">
      <formula>AND(MONTH(S21)=MONTH(TODAY()),YEAR(S21)=YEAR(TODAY()))</formula>
    </cfRule>
  </conditionalFormatting>
  <conditionalFormatting sqref="S27">
    <cfRule type="timePeriod" dxfId="207" priority="400" timePeriod="thisMonth">
      <formula>AND(MONTH(S27)=MONTH(TODAY()),YEAR(S27)=YEAR(TODAY()))</formula>
    </cfRule>
  </conditionalFormatting>
  <conditionalFormatting sqref="S34">
    <cfRule type="timePeriod" dxfId="206" priority="394" timePeriod="thisMonth">
      <formula>AND(MONTH(S34)=MONTH(TODAY()),YEAR(S34)=YEAR(TODAY()))</formula>
    </cfRule>
  </conditionalFormatting>
  <conditionalFormatting sqref="S22">
    <cfRule type="timePeriod" dxfId="205" priority="404" timePeriod="thisMonth">
      <formula>AND(MONTH(S22)=MONTH(TODAY()),YEAR(S22)=YEAR(TODAY()))</formula>
    </cfRule>
  </conditionalFormatting>
  <conditionalFormatting sqref="S23">
    <cfRule type="timePeriod" dxfId="204" priority="403" timePeriod="thisMonth">
      <formula>AND(MONTH(S23)=MONTH(TODAY()),YEAR(S23)=YEAR(TODAY()))</formula>
    </cfRule>
  </conditionalFormatting>
  <conditionalFormatting sqref="S24">
    <cfRule type="timePeriod" dxfId="203" priority="402" timePeriod="thisMonth">
      <formula>AND(MONTH(S24)=MONTH(TODAY()),YEAR(S24)=YEAR(TODAY()))</formula>
    </cfRule>
  </conditionalFormatting>
  <conditionalFormatting sqref="S25">
    <cfRule type="timePeriod" dxfId="202" priority="401" timePeriod="thisMonth">
      <formula>AND(MONTH(S25)=MONTH(TODAY()),YEAR(S25)=YEAR(TODAY()))</formula>
    </cfRule>
  </conditionalFormatting>
  <conditionalFormatting sqref="S29">
    <cfRule type="timePeriod" dxfId="201" priority="399" timePeriod="thisMonth">
      <formula>AND(MONTH(S29)=MONTH(TODAY()),YEAR(S29)=YEAR(TODAY()))</formula>
    </cfRule>
  </conditionalFormatting>
  <conditionalFormatting sqref="S30">
    <cfRule type="timePeriod" dxfId="200" priority="398" timePeriod="thisMonth">
      <formula>AND(MONTH(S30)=MONTH(TODAY()),YEAR(S30)=YEAR(TODAY()))</formula>
    </cfRule>
  </conditionalFormatting>
  <conditionalFormatting sqref="S31">
    <cfRule type="timePeriod" dxfId="199" priority="397" timePeriod="thisMonth">
      <formula>AND(MONTH(S31)=MONTH(TODAY()),YEAR(S31)=YEAR(TODAY()))</formula>
    </cfRule>
  </conditionalFormatting>
  <conditionalFormatting sqref="S32">
    <cfRule type="timePeriod" dxfId="198" priority="396" timePeriod="thisMonth">
      <formula>AND(MONTH(S32)=MONTH(TODAY()),YEAR(S32)=YEAR(TODAY()))</formula>
    </cfRule>
  </conditionalFormatting>
  <conditionalFormatting sqref="S33">
    <cfRule type="timePeriod" dxfId="197" priority="395" timePeriod="thisMonth">
      <formula>AND(MONTH(S33)=MONTH(TODAY()),YEAR(S33)=YEAR(TODAY()))</formula>
    </cfRule>
  </conditionalFormatting>
  <conditionalFormatting sqref="A9:A64">
    <cfRule type="dataBar" priority="558">
      <dataBar>
        <cfvo type="min"/>
        <cfvo type="max"/>
        <color rgb="FF638EC6"/>
      </dataBar>
      <extLst>
        <ext xmlns:x14="http://schemas.microsoft.com/office/spreadsheetml/2009/9/main" uri="{B025F937-C7B1-47D3-B67F-A62EFF666E3E}">
          <x14:id>{B7907CC9-8008-4240-A369-E0B69E168E0F}</x14:id>
        </ext>
      </extLst>
    </cfRule>
    <cfRule type="colorScale" priority="559">
      <colorScale>
        <cfvo type="min"/>
        <cfvo type="percentile" val="50"/>
        <cfvo type="max"/>
        <color rgb="FFF8696B"/>
        <color rgb="FFFCFCFF"/>
        <color rgb="FF63BE7B"/>
      </colorScale>
    </cfRule>
  </conditionalFormatting>
  <conditionalFormatting sqref="S62">
    <cfRule type="timePeriod" dxfId="196" priority="393" timePeriod="thisMonth">
      <formula>AND(MONTH(S62)=MONTH(TODAY()),YEAR(S62)=YEAR(TODAY()))</formula>
    </cfRule>
  </conditionalFormatting>
  <conditionalFormatting sqref="S63">
    <cfRule type="timePeriod" dxfId="195" priority="392" timePeriod="thisMonth">
      <formula>AND(MONTH(S63)=MONTH(TODAY()),YEAR(S63)=YEAR(TODAY()))</formula>
    </cfRule>
  </conditionalFormatting>
  <conditionalFormatting sqref="S64">
    <cfRule type="timePeriod" dxfId="194" priority="391" timePeriod="thisMonth">
      <formula>AND(MONTH(S64)=MONTH(TODAY()),YEAR(S64)=YEAR(TODAY()))</formula>
    </cfRule>
  </conditionalFormatting>
  <conditionalFormatting sqref="S65">
    <cfRule type="timePeriod" dxfId="193" priority="388" timePeriod="thisMonth">
      <formula>AND(MONTH(S65)=MONTH(TODAY()),YEAR(S65)=YEAR(TODAY()))</formula>
    </cfRule>
  </conditionalFormatting>
  <conditionalFormatting sqref="A65">
    <cfRule type="dataBar" priority="389">
      <dataBar>
        <cfvo type="min"/>
        <cfvo type="max"/>
        <color rgb="FF638EC6"/>
      </dataBar>
      <extLst>
        <ext xmlns:x14="http://schemas.microsoft.com/office/spreadsheetml/2009/9/main" uri="{B025F937-C7B1-47D3-B67F-A62EFF666E3E}">
          <x14:id>{5C76DF61-D41A-46E1-A0C0-7924F88DF8ED}</x14:id>
        </ext>
      </extLst>
    </cfRule>
    <cfRule type="colorScale" priority="390">
      <colorScale>
        <cfvo type="min"/>
        <cfvo type="percentile" val="50"/>
        <cfvo type="max"/>
        <color rgb="FFF8696B"/>
        <color rgb="FFFCFCFF"/>
        <color rgb="FF63BE7B"/>
      </colorScale>
    </cfRule>
  </conditionalFormatting>
  <conditionalFormatting sqref="A66">
    <cfRule type="dataBar" priority="386">
      <dataBar>
        <cfvo type="min"/>
        <cfvo type="max"/>
        <color rgb="FF638EC6"/>
      </dataBar>
      <extLst>
        <ext xmlns:x14="http://schemas.microsoft.com/office/spreadsheetml/2009/9/main" uri="{B025F937-C7B1-47D3-B67F-A62EFF666E3E}">
          <x14:id>{61203666-3EAF-4937-9412-C1703CA8B144}</x14:id>
        </ext>
      </extLst>
    </cfRule>
    <cfRule type="colorScale" priority="387">
      <colorScale>
        <cfvo type="min"/>
        <cfvo type="percentile" val="50"/>
        <cfvo type="max"/>
        <color rgb="FFF8696B"/>
        <color rgb="FFFCFCFF"/>
        <color rgb="FF63BE7B"/>
      </colorScale>
    </cfRule>
  </conditionalFormatting>
  <conditionalFormatting sqref="S67">
    <cfRule type="timePeriod" dxfId="192" priority="383" timePeriod="thisMonth">
      <formula>AND(MONTH(S67)=MONTH(TODAY()),YEAR(S67)=YEAR(TODAY()))</formula>
    </cfRule>
  </conditionalFormatting>
  <conditionalFormatting sqref="A67">
    <cfRule type="dataBar" priority="384">
      <dataBar>
        <cfvo type="min"/>
        <cfvo type="max"/>
        <color rgb="FF638EC6"/>
      </dataBar>
      <extLst>
        <ext xmlns:x14="http://schemas.microsoft.com/office/spreadsheetml/2009/9/main" uri="{B025F937-C7B1-47D3-B67F-A62EFF666E3E}">
          <x14:id>{B31E2386-05B3-4864-A4CB-96A0AA552FF3}</x14:id>
        </ext>
      </extLst>
    </cfRule>
    <cfRule type="colorScale" priority="385">
      <colorScale>
        <cfvo type="min"/>
        <cfvo type="percentile" val="50"/>
        <cfvo type="max"/>
        <color rgb="FFF8696B"/>
        <color rgb="FFFCFCFF"/>
        <color rgb="FF63BE7B"/>
      </colorScale>
    </cfRule>
  </conditionalFormatting>
  <conditionalFormatting sqref="S68">
    <cfRule type="timePeriod" dxfId="191" priority="380" timePeriod="thisMonth">
      <formula>AND(MONTH(S68)=MONTH(TODAY()),YEAR(S68)=YEAR(TODAY()))</formula>
    </cfRule>
  </conditionalFormatting>
  <conditionalFormatting sqref="A68">
    <cfRule type="dataBar" priority="381">
      <dataBar>
        <cfvo type="min"/>
        <cfvo type="max"/>
        <color rgb="FF638EC6"/>
      </dataBar>
      <extLst>
        <ext xmlns:x14="http://schemas.microsoft.com/office/spreadsheetml/2009/9/main" uri="{B025F937-C7B1-47D3-B67F-A62EFF666E3E}">
          <x14:id>{349FA251-AB5E-4F2A-9FDA-3EEE09ADC56E}</x14:id>
        </ext>
      </extLst>
    </cfRule>
    <cfRule type="colorScale" priority="382">
      <colorScale>
        <cfvo type="min"/>
        <cfvo type="percentile" val="50"/>
        <cfvo type="max"/>
        <color rgb="FFF8696B"/>
        <color rgb="FFFCFCFF"/>
        <color rgb="FF63BE7B"/>
      </colorScale>
    </cfRule>
  </conditionalFormatting>
  <conditionalFormatting sqref="S69">
    <cfRule type="timePeriod" dxfId="190" priority="377" timePeriod="thisMonth">
      <formula>AND(MONTH(S69)=MONTH(TODAY()),YEAR(S69)=YEAR(TODAY()))</formula>
    </cfRule>
  </conditionalFormatting>
  <conditionalFormatting sqref="A69">
    <cfRule type="dataBar" priority="378">
      <dataBar>
        <cfvo type="min"/>
        <cfvo type="max"/>
        <color rgb="FF638EC6"/>
      </dataBar>
      <extLst>
        <ext xmlns:x14="http://schemas.microsoft.com/office/spreadsheetml/2009/9/main" uri="{B025F937-C7B1-47D3-B67F-A62EFF666E3E}">
          <x14:id>{18358072-A1B4-40DE-A6FA-0BF60676CF09}</x14:id>
        </ext>
      </extLst>
    </cfRule>
    <cfRule type="colorScale" priority="379">
      <colorScale>
        <cfvo type="min"/>
        <cfvo type="percentile" val="50"/>
        <cfvo type="max"/>
        <color rgb="FFF8696B"/>
        <color rgb="FFFCFCFF"/>
        <color rgb="FF63BE7B"/>
      </colorScale>
    </cfRule>
  </conditionalFormatting>
  <conditionalFormatting sqref="S70">
    <cfRule type="timePeriod" dxfId="189" priority="374" timePeriod="thisMonth">
      <formula>AND(MONTH(S70)=MONTH(TODAY()),YEAR(S70)=YEAR(TODAY()))</formula>
    </cfRule>
  </conditionalFormatting>
  <conditionalFormatting sqref="A70">
    <cfRule type="dataBar" priority="375">
      <dataBar>
        <cfvo type="min"/>
        <cfvo type="max"/>
        <color rgb="FF638EC6"/>
      </dataBar>
      <extLst>
        <ext xmlns:x14="http://schemas.microsoft.com/office/spreadsheetml/2009/9/main" uri="{B025F937-C7B1-47D3-B67F-A62EFF666E3E}">
          <x14:id>{49BAB110-3D04-46C3-B8F2-A92D81CF35D4}</x14:id>
        </ext>
      </extLst>
    </cfRule>
    <cfRule type="colorScale" priority="376">
      <colorScale>
        <cfvo type="min"/>
        <cfvo type="percentile" val="50"/>
        <cfvo type="max"/>
        <color rgb="FFF8696B"/>
        <color rgb="FFFCFCFF"/>
        <color rgb="FF63BE7B"/>
      </colorScale>
    </cfRule>
  </conditionalFormatting>
  <conditionalFormatting sqref="S71">
    <cfRule type="timePeriod" dxfId="188" priority="371" timePeriod="thisMonth">
      <formula>AND(MONTH(S71)=MONTH(TODAY()),YEAR(S71)=YEAR(TODAY()))</formula>
    </cfRule>
  </conditionalFormatting>
  <conditionalFormatting sqref="A71">
    <cfRule type="dataBar" priority="372">
      <dataBar>
        <cfvo type="min"/>
        <cfvo type="max"/>
        <color rgb="FF638EC6"/>
      </dataBar>
      <extLst>
        <ext xmlns:x14="http://schemas.microsoft.com/office/spreadsheetml/2009/9/main" uri="{B025F937-C7B1-47D3-B67F-A62EFF666E3E}">
          <x14:id>{52B6E600-5F5A-405D-873B-3393FC9E9A83}</x14:id>
        </ext>
      </extLst>
    </cfRule>
    <cfRule type="colorScale" priority="373">
      <colorScale>
        <cfvo type="min"/>
        <cfvo type="percentile" val="50"/>
        <cfvo type="max"/>
        <color rgb="FFF8696B"/>
        <color rgb="FFFCFCFF"/>
        <color rgb="FF63BE7B"/>
      </colorScale>
    </cfRule>
  </conditionalFormatting>
  <conditionalFormatting sqref="S72">
    <cfRule type="timePeriod" dxfId="187" priority="368" timePeriod="thisMonth">
      <formula>AND(MONTH(S72)=MONTH(TODAY()),YEAR(S72)=YEAR(TODAY()))</formula>
    </cfRule>
  </conditionalFormatting>
  <conditionalFormatting sqref="A72">
    <cfRule type="dataBar" priority="369">
      <dataBar>
        <cfvo type="min"/>
        <cfvo type="max"/>
        <color rgb="FF638EC6"/>
      </dataBar>
      <extLst>
        <ext xmlns:x14="http://schemas.microsoft.com/office/spreadsheetml/2009/9/main" uri="{B025F937-C7B1-47D3-B67F-A62EFF666E3E}">
          <x14:id>{100F37F2-EA82-42A3-B9E3-EE04B2B7DBD3}</x14:id>
        </ext>
      </extLst>
    </cfRule>
    <cfRule type="colorScale" priority="370">
      <colorScale>
        <cfvo type="min"/>
        <cfvo type="percentile" val="50"/>
        <cfvo type="max"/>
        <color rgb="FFF8696B"/>
        <color rgb="FFFCFCFF"/>
        <color rgb="FF63BE7B"/>
      </colorScale>
    </cfRule>
  </conditionalFormatting>
  <conditionalFormatting sqref="S73">
    <cfRule type="timePeriod" dxfId="186" priority="365" timePeriod="thisMonth">
      <formula>AND(MONTH(S73)=MONTH(TODAY()),YEAR(S73)=YEAR(TODAY()))</formula>
    </cfRule>
  </conditionalFormatting>
  <conditionalFormatting sqref="A73">
    <cfRule type="dataBar" priority="366">
      <dataBar>
        <cfvo type="min"/>
        <cfvo type="max"/>
        <color rgb="FF638EC6"/>
      </dataBar>
      <extLst>
        <ext xmlns:x14="http://schemas.microsoft.com/office/spreadsheetml/2009/9/main" uri="{B025F937-C7B1-47D3-B67F-A62EFF666E3E}">
          <x14:id>{EEBE7909-80DE-4A27-BD87-99EC8D620268}</x14:id>
        </ext>
      </extLst>
    </cfRule>
    <cfRule type="colorScale" priority="367">
      <colorScale>
        <cfvo type="min"/>
        <cfvo type="percentile" val="50"/>
        <cfvo type="max"/>
        <color rgb="FFF8696B"/>
        <color rgb="FFFCFCFF"/>
        <color rgb="FF63BE7B"/>
      </colorScale>
    </cfRule>
  </conditionalFormatting>
  <conditionalFormatting sqref="S74">
    <cfRule type="timePeriod" dxfId="185" priority="362" timePeriod="thisMonth">
      <formula>AND(MONTH(S74)=MONTH(TODAY()),YEAR(S74)=YEAR(TODAY()))</formula>
    </cfRule>
  </conditionalFormatting>
  <conditionalFormatting sqref="A74">
    <cfRule type="dataBar" priority="363">
      <dataBar>
        <cfvo type="min"/>
        <cfvo type="max"/>
        <color rgb="FF638EC6"/>
      </dataBar>
      <extLst>
        <ext xmlns:x14="http://schemas.microsoft.com/office/spreadsheetml/2009/9/main" uri="{B025F937-C7B1-47D3-B67F-A62EFF666E3E}">
          <x14:id>{F14CE908-E614-47B3-AE7A-5CDAEB6143B6}</x14:id>
        </ext>
      </extLst>
    </cfRule>
    <cfRule type="colorScale" priority="364">
      <colorScale>
        <cfvo type="min"/>
        <cfvo type="percentile" val="50"/>
        <cfvo type="max"/>
        <color rgb="FFF8696B"/>
        <color rgb="FFFCFCFF"/>
        <color rgb="FF63BE7B"/>
      </colorScale>
    </cfRule>
  </conditionalFormatting>
  <conditionalFormatting sqref="S75">
    <cfRule type="timePeriod" dxfId="184" priority="359" timePeriod="thisMonth">
      <formula>AND(MONTH(S75)=MONTH(TODAY()),YEAR(S75)=YEAR(TODAY()))</formula>
    </cfRule>
  </conditionalFormatting>
  <conditionalFormatting sqref="A75">
    <cfRule type="dataBar" priority="360">
      <dataBar>
        <cfvo type="min"/>
        <cfvo type="max"/>
        <color rgb="FF638EC6"/>
      </dataBar>
      <extLst>
        <ext xmlns:x14="http://schemas.microsoft.com/office/spreadsheetml/2009/9/main" uri="{B025F937-C7B1-47D3-B67F-A62EFF666E3E}">
          <x14:id>{2E9167CE-F775-4AA1-B963-CE47FDB199E5}</x14:id>
        </ext>
      </extLst>
    </cfRule>
    <cfRule type="colorScale" priority="361">
      <colorScale>
        <cfvo type="min"/>
        <cfvo type="percentile" val="50"/>
        <cfvo type="max"/>
        <color rgb="FFF8696B"/>
        <color rgb="FFFCFCFF"/>
        <color rgb="FF63BE7B"/>
      </colorScale>
    </cfRule>
  </conditionalFormatting>
  <conditionalFormatting sqref="S76">
    <cfRule type="timePeriod" dxfId="183" priority="356" timePeriod="thisMonth">
      <formula>AND(MONTH(S76)=MONTH(TODAY()),YEAR(S76)=YEAR(TODAY()))</formula>
    </cfRule>
  </conditionalFormatting>
  <conditionalFormatting sqref="A76">
    <cfRule type="dataBar" priority="357">
      <dataBar>
        <cfvo type="min"/>
        <cfvo type="max"/>
        <color rgb="FF638EC6"/>
      </dataBar>
      <extLst>
        <ext xmlns:x14="http://schemas.microsoft.com/office/spreadsheetml/2009/9/main" uri="{B025F937-C7B1-47D3-B67F-A62EFF666E3E}">
          <x14:id>{1BBA1F9E-F5E7-4BB1-B5F5-381DE4CD8899}</x14:id>
        </ext>
      </extLst>
    </cfRule>
    <cfRule type="colorScale" priority="358">
      <colorScale>
        <cfvo type="min"/>
        <cfvo type="percentile" val="50"/>
        <cfvo type="max"/>
        <color rgb="FFF8696B"/>
        <color rgb="FFFCFCFF"/>
        <color rgb="FF63BE7B"/>
      </colorScale>
    </cfRule>
  </conditionalFormatting>
  <conditionalFormatting sqref="S77">
    <cfRule type="timePeriod" dxfId="182" priority="353" timePeriod="thisMonth">
      <formula>AND(MONTH(S77)=MONTH(TODAY()),YEAR(S77)=YEAR(TODAY()))</formula>
    </cfRule>
  </conditionalFormatting>
  <conditionalFormatting sqref="A77">
    <cfRule type="dataBar" priority="354">
      <dataBar>
        <cfvo type="min"/>
        <cfvo type="max"/>
        <color rgb="FF638EC6"/>
      </dataBar>
      <extLst>
        <ext xmlns:x14="http://schemas.microsoft.com/office/spreadsheetml/2009/9/main" uri="{B025F937-C7B1-47D3-B67F-A62EFF666E3E}">
          <x14:id>{2C7A4842-B4FF-4640-B95C-B23D3619AD6F}</x14:id>
        </ext>
      </extLst>
    </cfRule>
    <cfRule type="colorScale" priority="355">
      <colorScale>
        <cfvo type="min"/>
        <cfvo type="percentile" val="50"/>
        <cfvo type="max"/>
        <color rgb="FFF8696B"/>
        <color rgb="FFFCFCFF"/>
        <color rgb="FF63BE7B"/>
      </colorScale>
    </cfRule>
  </conditionalFormatting>
  <conditionalFormatting sqref="S78">
    <cfRule type="timePeriod" dxfId="181" priority="350" timePeriod="thisMonth">
      <formula>AND(MONTH(S78)=MONTH(TODAY()),YEAR(S78)=YEAR(TODAY()))</formula>
    </cfRule>
  </conditionalFormatting>
  <conditionalFormatting sqref="A78">
    <cfRule type="dataBar" priority="351">
      <dataBar>
        <cfvo type="min"/>
        <cfvo type="max"/>
        <color rgb="FF638EC6"/>
      </dataBar>
      <extLst>
        <ext xmlns:x14="http://schemas.microsoft.com/office/spreadsheetml/2009/9/main" uri="{B025F937-C7B1-47D3-B67F-A62EFF666E3E}">
          <x14:id>{89DE83B2-632E-4DD6-B97B-6256E4147403}</x14:id>
        </ext>
      </extLst>
    </cfRule>
    <cfRule type="colorScale" priority="352">
      <colorScale>
        <cfvo type="min"/>
        <cfvo type="percentile" val="50"/>
        <cfvo type="max"/>
        <color rgb="FFF8696B"/>
        <color rgb="FFFCFCFF"/>
        <color rgb="FF63BE7B"/>
      </colorScale>
    </cfRule>
  </conditionalFormatting>
  <conditionalFormatting sqref="S79">
    <cfRule type="timePeriod" dxfId="180" priority="347" timePeriod="thisMonth">
      <formula>AND(MONTH(S79)=MONTH(TODAY()),YEAR(S79)=YEAR(TODAY()))</formula>
    </cfRule>
  </conditionalFormatting>
  <conditionalFormatting sqref="A79">
    <cfRule type="dataBar" priority="348">
      <dataBar>
        <cfvo type="min"/>
        <cfvo type="max"/>
        <color rgb="FF638EC6"/>
      </dataBar>
      <extLst>
        <ext xmlns:x14="http://schemas.microsoft.com/office/spreadsheetml/2009/9/main" uri="{B025F937-C7B1-47D3-B67F-A62EFF666E3E}">
          <x14:id>{E8C1E0AF-4A18-4AB0-9678-E6705EDB207D}</x14:id>
        </ext>
      </extLst>
    </cfRule>
    <cfRule type="colorScale" priority="349">
      <colorScale>
        <cfvo type="min"/>
        <cfvo type="percentile" val="50"/>
        <cfvo type="max"/>
        <color rgb="FFF8696B"/>
        <color rgb="FFFCFCFF"/>
        <color rgb="FF63BE7B"/>
      </colorScale>
    </cfRule>
  </conditionalFormatting>
  <conditionalFormatting sqref="S80">
    <cfRule type="timePeriod" dxfId="179" priority="344" timePeriod="thisMonth">
      <formula>AND(MONTH(S80)=MONTH(TODAY()),YEAR(S80)=YEAR(TODAY()))</formula>
    </cfRule>
  </conditionalFormatting>
  <conditionalFormatting sqref="A80">
    <cfRule type="dataBar" priority="345">
      <dataBar>
        <cfvo type="min"/>
        <cfvo type="max"/>
        <color rgb="FF638EC6"/>
      </dataBar>
      <extLst>
        <ext xmlns:x14="http://schemas.microsoft.com/office/spreadsheetml/2009/9/main" uri="{B025F937-C7B1-47D3-B67F-A62EFF666E3E}">
          <x14:id>{4F1750DD-4FD3-469A-8A44-FF6E19AA5B4E}</x14:id>
        </ext>
      </extLst>
    </cfRule>
    <cfRule type="colorScale" priority="346">
      <colorScale>
        <cfvo type="min"/>
        <cfvo type="percentile" val="50"/>
        <cfvo type="max"/>
        <color rgb="FFF8696B"/>
        <color rgb="FFFCFCFF"/>
        <color rgb="FF63BE7B"/>
      </colorScale>
    </cfRule>
  </conditionalFormatting>
  <conditionalFormatting sqref="S81">
    <cfRule type="timePeriod" dxfId="178" priority="341" timePeriod="thisMonth">
      <formula>AND(MONTH(S81)=MONTH(TODAY()),YEAR(S81)=YEAR(TODAY()))</formula>
    </cfRule>
  </conditionalFormatting>
  <conditionalFormatting sqref="A81">
    <cfRule type="dataBar" priority="342">
      <dataBar>
        <cfvo type="min"/>
        <cfvo type="max"/>
        <color rgb="FF638EC6"/>
      </dataBar>
      <extLst>
        <ext xmlns:x14="http://schemas.microsoft.com/office/spreadsheetml/2009/9/main" uri="{B025F937-C7B1-47D3-B67F-A62EFF666E3E}">
          <x14:id>{483E02F2-50CF-486F-90C0-1CA490DA6F53}</x14:id>
        </ext>
      </extLst>
    </cfRule>
    <cfRule type="colorScale" priority="343">
      <colorScale>
        <cfvo type="min"/>
        <cfvo type="percentile" val="50"/>
        <cfvo type="max"/>
        <color rgb="FFF8696B"/>
        <color rgb="FFFCFCFF"/>
        <color rgb="FF63BE7B"/>
      </colorScale>
    </cfRule>
  </conditionalFormatting>
  <conditionalFormatting sqref="S82">
    <cfRule type="timePeriod" dxfId="177" priority="338" timePeriod="thisMonth">
      <formula>AND(MONTH(S82)=MONTH(TODAY()),YEAR(S82)=YEAR(TODAY()))</formula>
    </cfRule>
  </conditionalFormatting>
  <conditionalFormatting sqref="A82">
    <cfRule type="dataBar" priority="339">
      <dataBar>
        <cfvo type="min"/>
        <cfvo type="max"/>
        <color rgb="FF638EC6"/>
      </dataBar>
      <extLst>
        <ext xmlns:x14="http://schemas.microsoft.com/office/spreadsheetml/2009/9/main" uri="{B025F937-C7B1-47D3-B67F-A62EFF666E3E}">
          <x14:id>{EADD845A-56DF-40C8-9D70-E9538B8E84ED}</x14:id>
        </ext>
      </extLst>
    </cfRule>
    <cfRule type="colorScale" priority="340">
      <colorScale>
        <cfvo type="min"/>
        <cfvo type="percentile" val="50"/>
        <cfvo type="max"/>
        <color rgb="FFF8696B"/>
        <color rgb="FFFCFCFF"/>
        <color rgb="FF63BE7B"/>
      </colorScale>
    </cfRule>
  </conditionalFormatting>
  <conditionalFormatting sqref="S83">
    <cfRule type="timePeriod" dxfId="176" priority="335" timePeriod="thisMonth">
      <formula>AND(MONTH(S83)=MONTH(TODAY()),YEAR(S83)=YEAR(TODAY()))</formula>
    </cfRule>
  </conditionalFormatting>
  <conditionalFormatting sqref="A83">
    <cfRule type="dataBar" priority="336">
      <dataBar>
        <cfvo type="min"/>
        <cfvo type="max"/>
        <color rgb="FF638EC6"/>
      </dataBar>
      <extLst>
        <ext xmlns:x14="http://schemas.microsoft.com/office/spreadsheetml/2009/9/main" uri="{B025F937-C7B1-47D3-B67F-A62EFF666E3E}">
          <x14:id>{79635F9F-3ACE-4FBB-B491-43E9FEE82343}</x14:id>
        </ext>
      </extLst>
    </cfRule>
    <cfRule type="colorScale" priority="337">
      <colorScale>
        <cfvo type="min"/>
        <cfvo type="percentile" val="50"/>
        <cfvo type="max"/>
        <color rgb="FFF8696B"/>
        <color rgb="FFFCFCFF"/>
        <color rgb="FF63BE7B"/>
      </colorScale>
    </cfRule>
  </conditionalFormatting>
  <conditionalFormatting sqref="S84">
    <cfRule type="timePeriod" dxfId="175" priority="332" timePeriod="thisMonth">
      <formula>AND(MONTH(S84)=MONTH(TODAY()),YEAR(S84)=YEAR(TODAY()))</formula>
    </cfRule>
  </conditionalFormatting>
  <conditionalFormatting sqref="A84">
    <cfRule type="dataBar" priority="333">
      <dataBar>
        <cfvo type="min"/>
        <cfvo type="max"/>
        <color rgb="FF638EC6"/>
      </dataBar>
      <extLst>
        <ext xmlns:x14="http://schemas.microsoft.com/office/spreadsheetml/2009/9/main" uri="{B025F937-C7B1-47D3-B67F-A62EFF666E3E}">
          <x14:id>{FCA707C5-BDDE-44FA-82DE-833BBA8B1649}</x14:id>
        </ext>
      </extLst>
    </cfRule>
    <cfRule type="colorScale" priority="334">
      <colorScale>
        <cfvo type="min"/>
        <cfvo type="percentile" val="50"/>
        <cfvo type="max"/>
        <color rgb="FFF8696B"/>
        <color rgb="FFFCFCFF"/>
        <color rgb="FF63BE7B"/>
      </colorScale>
    </cfRule>
  </conditionalFormatting>
  <conditionalFormatting sqref="S85">
    <cfRule type="timePeriod" dxfId="174" priority="329" timePeriod="thisMonth">
      <formula>AND(MONTH(S85)=MONTH(TODAY()),YEAR(S85)=YEAR(TODAY()))</formula>
    </cfRule>
  </conditionalFormatting>
  <conditionalFormatting sqref="A85">
    <cfRule type="dataBar" priority="330">
      <dataBar>
        <cfvo type="min"/>
        <cfvo type="max"/>
        <color rgb="FF638EC6"/>
      </dataBar>
      <extLst>
        <ext xmlns:x14="http://schemas.microsoft.com/office/spreadsheetml/2009/9/main" uri="{B025F937-C7B1-47D3-B67F-A62EFF666E3E}">
          <x14:id>{4F4C2F82-8DA1-48EF-9862-E429EBBF1F89}</x14:id>
        </ext>
      </extLst>
    </cfRule>
    <cfRule type="colorScale" priority="331">
      <colorScale>
        <cfvo type="min"/>
        <cfvo type="percentile" val="50"/>
        <cfvo type="max"/>
        <color rgb="FFF8696B"/>
        <color rgb="FFFCFCFF"/>
        <color rgb="FF63BE7B"/>
      </colorScale>
    </cfRule>
  </conditionalFormatting>
  <conditionalFormatting sqref="S86">
    <cfRule type="timePeriod" dxfId="173" priority="326" timePeriod="thisMonth">
      <formula>AND(MONTH(S86)=MONTH(TODAY()),YEAR(S86)=YEAR(TODAY()))</formula>
    </cfRule>
  </conditionalFormatting>
  <conditionalFormatting sqref="A86">
    <cfRule type="dataBar" priority="327">
      <dataBar>
        <cfvo type="min"/>
        <cfvo type="max"/>
        <color rgb="FF638EC6"/>
      </dataBar>
      <extLst>
        <ext xmlns:x14="http://schemas.microsoft.com/office/spreadsheetml/2009/9/main" uri="{B025F937-C7B1-47D3-B67F-A62EFF666E3E}">
          <x14:id>{8FE22478-D7E5-4463-BC01-306A81F5C46E}</x14:id>
        </ext>
      </extLst>
    </cfRule>
    <cfRule type="colorScale" priority="328">
      <colorScale>
        <cfvo type="min"/>
        <cfvo type="percentile" val="50"/>
        <cfvo type="max"/>
        <color rgb="FFF8696B"/>
        <color rgb="FFFCFCFF"/>
        <color rgb="FF63BE7B"/>
      </colorScale>
    </cfRule>
  </conditionalFormatting>
  <conditionalFormatting sqref="S87">
    <cfRule type="timePeriod" dxfId="172" priority="323" timePeriod="thisMonth">
      <formula>AND(MONTH(S87)=MONTH(TODAY()),YEAR(S87)=YEAR(TODAY()))</formula>
    </cfRule>
  </conditionalFormatting>
  <conditionalFormatting sqref="A87">
    <cfRule type="dataBar" priority="324">
      <dataBar>
        <cfvo type="min"/>
        <cfvo type="max"/>
        <color rgb="FF638EC6"/>
      </dataBar>
      <extLst>
        <ext xmlns:x14="http://schemas.microsoft.com/office/spreadsheetml/2009/9/main" uri="{B025F937-C7B1-47D3-B67F-A62EFF666E3E}">
          <x14:id>{785D457A-2857-4565-A40E-7D9EB926C271}</x14:id>
        </ext>
      </extLst>
    </cfRule>
    <cfRule type="colorScale" priority="325">
      <colorScale>
        <cfvo type="min"/>
        <cfvo type="percentile" val="50"/>
        <cfvo type="max"/>
        <color rgb="FFF8696B"/>
        <color rgb="FFFCFCFF"/>
        <color rgb="FF63BE7B"/>
      </colorScale>
    </cfRule>
  </conditionalFormatting>
  <conditionalFormatting sqref="S88">
    <cfRule type="timePeriod" dxfId="171" priority="320" timePeriod="thisMonth">
      <formula>AND(MONTH(S88)=MONTH(TODAY()),YEAR(S88)=YEAR(TODAY()))</formula>
    </cfRule>
  </conditionalFormatting>
  <conditionalFormatting sqref="A88">
    <cfRule type="dataBar" priority="321">
      <dataBar>
        <cfvo type="min"/>
        <cfvo type="max"/>
        <color rgb="FF638EC6"/>
      </dataBar>
      <extLst>
        <ext xmlns:x14="http://schemas.microsoft.com/office/spreadsheetml/2009/9/main" uri="{B025F937-C7B1-47D3-B67F-A62EFF666E3E}">
          <x14:id>{F4DF6A5F-F394-4607-BDA7-339A49712012}</x14:id>
        </ext>
      </extLst>
    </cfRule>
    <cfRule type="colorScale" priority="322">
      <colorScale>
        <cfvo type="min"/>
        <cfvo type="percentile" val="50"/>
        <cfvo type="max"/>
        <color rgb="FFF8696B"/>
        <color rgb="FFFCFCFF"/>
        <color rgb="FF63BE7B"/>
      </colorScale>
    </cfRule>
  </conditionalFormatting>
  <conditionalFormatting sqref="S90">
    <cfRule type="timePeriod" dxfId="170" priority="317" timePeriod="thisMonth">
      <formula>AND(MONTH(S90)=MONTH(TODAY()),YEAR(S90)=YEAR(TODAY()))</formula>
    </cfRule>
  </conditionalFormatting>
  <conditionalFormatting sqref="A90">
    <cfRule type="dataBar" priority="318">
      <dataBar>
        <cfvo type="min"/>
        <cfvo type="max"/>
        <color rgb="FF638EC6"/>
      </dataBar>
      <extLst>
        <ext xmlns:x14="http://schemas.microsoft.com/office/spreadsheetml/2009/9/main" uri="{B025F937-C7B1-47D3-B67F-A62EFF666E3E}">
          <x14:id>{4077DCA7-AE79-42DD-9047-6E5DB281622D}</x14:id>
        </ext>
      </extLst>
    </cfRule>
    <cfRule type="colorScale" priority="319">
      <colorScale>
        <cfvo type="min"/>
        <cfvo type="percentile" val="50"/>
        <cfvo type="max"/>
        <color rgb="FFF8696B"/>
        <color rgb="FFFCFCFF"/>
        <color rgb="FF63BE7B"/>
      </colorScale>
    </cfRule>
  </conditionalFormatting>
  <conditionalFormatting sqref="S91">
    <cfRule type="timePeriod" dxfId="169" priority="314" timePeriod="thisMonth">
      <formula>AND(MONTH(S91)=MONTH(TODAY()),YEAR(S91)=YEAR(TODAY()))</formula>
    </cfRule>
  </conditionalFormatting>
  <conditionalFormatting sqref="A91">
    <cfRule type="dataBar" priority="315">
      <dataBar>
        <cfvo type="min"/>
        <cfvo type="max"/>
        <color rgb="FF638EC6"/>
      </dataBar>
      <extLst>
        <ext xmlns:x14="http://schemas.microsoft.com/office/spreadsheetml/2009/9/main" uri="{B025F937-C7B1-47D3-B67F-A62EFF666E3E}">
          <x14:id>{2B3D72EC-9894-44F4-AE71-7A7417FFD919}</x14:id>
        </ext>
      </extLst>
    </cfRule>
    <cfRule type="colorScale" priority="316">
      <colorScale>
        <cfvo type="min"/>
        <cfvo type="percentile" val="50"/>
        <cfvo type="max"/>
        <color rgb="FFF8696B"/>
        <color rgb="FFFCFCFF"/>
        <color rgb="FF63BE7B"/>
      </colorScale>
    </cfRule>
  </conditionalFormatting>
  <conditionalFormatting sqref="S89">
    <cfRule type="timePeriod" dxfId="168" priority="311" timePeriod="thisMonth">
      <formula>AND(MONTH(S89)=MONTH(TODAY()),YEAR(S89)=YEAR(TODAY()))</formula>
    </cfRule>
  </conditionalFormatting>
  <conditionalFormatting sqref="A89">
    <cfRule type="dataBar" priority="312">
      <dataBar>
        <cfvo type="min"/>
        <cfvo type="max"/>
        <color rgb="FF638EC6"/>
      </dataBar>
      <extLst>
        <ext xmlns:x14="http://schemas.microsoft.com/office/spreadsheetml/2009/9/main" uri="{B025F937-C7B1-47D3-B67F-A62EFF666E3E}">
          <x14:id>{33348747-88D0-4B01-AEC6-3B6BC4D67745}</x14:id>
        </ext>
      </extLst>
    </cfRule>
    <cfRule type="colorScale" priority="313">
      <colorScale>
        <cfvo type="min"/>
        <cfvo type="percentile" val="50"/>
        <cfvo type="max"/>
        <color rgb="FFF8696B"/>
        <color rgb="FFFCFCFF"/>
        <color rgb="FF63BE7B"/>
      </colorScale>
    </cfRule>
  </conditionalFormatting>
  <conditionalFormatting sqref="S92">
    <cfRule type="timePeriod" dxfId="167" priority="308" timePeriod="thisMonth">
      <formula>AND(MONTH(S92)=MONTH(TODAY()),YEAR(S92)=YEAR(TODAY()))</formula>
    </cfRule>
  </conditionalFormatting>
  <conditionalFormatting sqref="A92">
    <cfRule type="dataBar" priority="309">
      <dataBar>
        <cfvo type="min"/>
        <cfvo type="max"/>
        <color rgb="FF638EC6"/>
      </dataBar>
      <extLst>
        <ext xmlns:x14="http://schemas.microsoft.com/office/spreadsheetml/2009/9/main" uri="{B025F937-C7B1-47D3-B67F-A62EFF666E3E}">
          <x14:id>{9CCCBD33-92B0-4939-A20F-5CFB9503BAB4}</x14:id>
        </ext>
      </extLst>
    </cfRule>
    <cfRule type="colorScale" priority="310">
      <colorScale>
        <cfvo type="min"/>
        <cfvo type="percentile" val="50"/>
        <cfvo type="max"/>
        <color rgb="FFF8696B"/>
        <color rgb="FFFCFCFF"/>
        <color rgb="FF63BE7B"/>
      </colorScale>
    </cfRule>
  </conditionalFormatting>
  <conditionalFormatting sqref="S93">
    <cfRule type="timePeriod" dxfId="166" priority="305" timePeriod="thisMonth">
      <formula>AND(MONTH(S93)=MONTH(TODAY()),YEAR(S93)=YEAR(TODAY()))</formula>
    </cfRule>
  </conditionalFormatting>
  <conditionalFormatting sqref="A93">
    <cfRule type="dataBar" priority="306">
      <dataBar>
        <cfvo type="min"/>
        <cfvo type="max"/>
        <color rgb="FF638EC6"/>
      </dataBar>
      <extLst>
        <ext xmlns:x14="http://schemas.microsoft.com/office/spreadsheetml/2009/9/main" uri="{B025F937-C7B1-47D3-B67F-A62EFF666E3E}">
          <x14:id>{4DB00C9B-203F-4BC4-B62A-0D1107EDF8E7}</x14:id>
        </ext>
      </extLst>
    </cfRule>
    <cfRule type="colorScale" priority="307">
      <colorScale>
        <cfvo type="min"/>
        <cfvo type="percentile" val="50"/>
        <cfvo type="max"/>
        <color rgb="FFF8696B"/>
        <color rgb="FFFCFCFF"/>
        <color rgb="FF63BE7B"/>
      </colorScale>
    </cfRule>
  </conditionalFormatting>
  <conditionalFormatting sqref="S94">
    <cfRule type="timePeriod" dxfId="165" priority="302" timePeriod="thisMonth">
      <formula>AND(MONTH(S94)=MONTH(TODAY()),YEAR(S94)=YEAR(TODAY()))</formula>
    </cfRule>
  </conditionalFormatting>
  <conditionalFormatting sqref="A94">
    <cfRule type="dataBar" priority="303">
      <dataBar>
        <cfvo type="min"/>
        <cfvo type="max"/>
        <color rgb="FF638EC6"/>
      </dataBar>
      <extLst>
        <ext xmlns:x14="http://schemas.microsoft.com/office/spreadsheetml/2009/9/main" uri="{B025F937-C7B1-47D3-B67F-A62EFF666E3E}">
          <x14:id>{52149B07-AF3D-4F73-A7CB-07BF6E6DE8A0}</x14:id>
        </ext>
      </extLst>
    </cfRule>
    <cfRule type="colorScale" priority="304">
      <colorScale>
        <cfvo type="min"/>
        <cfvo type="percentile" val="50"/>
        <cfvo type="max"/>
        <color rgb="FFF8696B"/>
        <color rgb="FFFCFCFF"/>
        <color rgb="FF63BE7B"/>
      </colorScale>
    </cfRule>
  </conditionalFormatting>
  <conditionalFormatting sqref="S95">
    <cfRule type="timePeriod" dxfId="164" priority="299" timePeriod="thisMonth">
      <formula>AND(MONTH(S95)=MONTH(TODAY()),YEAR(S95)=YEAR(TODAY()))</formula>
    </cfRule>
  </conditionalFormatting>
  <conditionalFormatting sqref="A95">
    <cfRule type="dataBar" priority="300">
      <dataBar>
        <cfvo type="min"/>
        <cfvo type="max"/>
        <color rgb="FF638EC6"/>
      </dataBar>
      <extLst>
        <ext xmlns:x14="http://schemas.microsoft.com/office/spreadsheetml/2009/9/main" uri="{B025F937-C7B1-47D3-B67F-A62EFF666E3E}">
          <x14:id>{A02B18BD-C4C1-4986-9B1B-A53F3BE2567A}</x14:id>
        </ext>
      </extLst>
    </cfRule>
    <cfRule type="colorScale" priority="301">
      <colorScale>
        <cfvo type="min"/>
        <cfvo type="percentile" val="50"/>
        <cfvo type="max"/>
        <color rgb="FFF8696B"/>
        <color rgb="FFFCFCFF"/>
        <color rgb="FF63BE7B"/>
      </colorScale>
    </cfRule>
  </conditionalFormatting>
  <conditionalFormatting sqref="S97">
    <cfRule type="timePeriod" dxfId="163" priority="296" timePeriod="thisMonth">
      <formula>AND(MONTH(S97)=MONTH(TODAY()),YEAR(S97)=YEAR(TODAY()))</formula>
    </cfRule>
  </conditionalFormatting>
  <conditionalFormatting sqref="A97">
    <cfRule type="dataBar" priority="297">
      <dataBar>
        <cfvo type="min"/>
        <cfvo type="max"/>
        <color rgb="FF638EC6"/>
      </dataBar>
      <extLst>
        <ext xmlns:x14="http://schemas.microsoft.com/office/spreadsheetml/2009/9/main" uri="{B025F937-C7B1-47D3-B67F-A62EFF666E3E}">
          <x14:id>{D46D264E-4DB9-48BD-8FAC-D6906407C52F}</x14:id>
        </ext>
      </extLst>
    </cfRule>
    <cfRule type="colorScale" priority="298">
      <colorScale>
        <cfvo type="min"/>
        <cfvo type="percentile" val="50"/>
        <cfvo type="max"/>
        <color rgb="FFF8696B"/>
        <color rgb="FFFCFCFF"/>
        <color rgb="FF63BE7B"/>
      </colorScale>
    </cfRule>
  </conditionalFormatting>
  <conditionalFormatting sqref="S98">
    <cfRule type="timePeriod" dxfId="162" priority="293" timePeriod="thisMonth">
      <formula>AND(MONTH(S98)=MONTH(TODAY()),YEAR(S98)=YEAR(TODAY()))</formula>
    </cfRule>
  </conditionalFormatting>
  <conditionalFormatting sqref="A98">
    <cfRule type="dataBar" priority="294">
      <dataBar>
        <cfvo type="min"/>
        <cfvo type="max"/>
        <color rgb="FF638EC6"/>
      </dataBar>
      <extLst>
        <ext xmlns:x14="http://schemas.microsoft.com/office/spreadsheetml/2009/9/main" uri="{B025F937-C7B1-47D3-B67F-A62EFF666E3E}">
          <x14:id>{1CB799E5-00C4-47EC-96D5-CAB602C38779}</x14:id>
        </ext>
      </extLst>
    </cfRule>
    <cfRule type="colorScale" priority="295">
      <colorScale>
        <cfvo type="min"/>
        <cfvo type="percentile" val="50"/>
        <cfvo type="max"/>
        <color rgb="FFF8696B"/>
        <color rgb="FFFCFCFF"/>
        <color rgb="FF63BE7B"/>
      </colorScale>
    </cfRule>
  </conditionalFormatting>
  <conditionalFormatting sqref="A99">
    <cfRule type="dataBar" priority="291">
      <dataBar>
        <cfvo type="min"/>
        <cfvo type="max"/>
        <color rgb="FF638EC6"/>
      </dataBar>
      <extLst>
        <ext xmlns:x14="http://schemas.microsoft.com/office/spreadsheetml/2009/9/main" uri="{B025F937-C7B1-47D3-B67F-A62EFF666E3E}">
          <x14:id>{901605A4-BF32-4BE7-B870-9DC8018AC44C}</x14:id>
        </ext>
      </extLst>
    </cfRule>
    <cfRule type="colorScale" priority="292">
      <colorScale>
        <cfvo type="min"/>
        <cfvo type="percentile" val="50"/>
        <cfvo type="max"/>
        <color rgb="FFF8696B"/>
        <color rgb="FFFCFCFF"/>
        <color rgb="FF63BE7B"/>
      </colorScale>
    </cfRule>
  </conditionalFormatting>
  <conditionalFormatting sqref="S100">
    <cfRule type="timePeriod" dxfId="161" priority="287" timePeriod="thisMonth">
      <formula>AND(MONTH(S100)=MONTH(TODAY()),YEAR(S100)=YEAR(TODAY()))</formula>
    </cfRule>
  </conditionalFormatting>
  <conditionalFormatting sqref="A100">
    <cfRule type="dataBar" priority="288">
      <dataBar>
        <cfvo type="min"/>
        <cfvo type="max"/>
        <color rgb="FF638EC6"/>
      </dataBar>
      <extLst>
        <ext xmlns:x14="http://schemas.microsoft.com/office/spreadsheetml/2009/9/main" uri="{B025F937-C7B1-47D3-B67F-A62EFF666E3E}">
          <x14:id>{A1B5F6D6-B70F-41FF-ACF4-FB166D63DFA9}</x14:id>
        </ext>
      </extLst>
    </cfRule>
    <cfRule type="colorScale" priority="289">
      <colorScale>
        <cfvo type="min"/>
        <cfvo type="percentile" val="50"/>
        <cfvo type="max"/>
        <color rgb="FFF8696B"/>
        <color rgb="FFFCFCFF"/>
        <color rgb="FF63BE7B"/>
      </colorScale>
    </cfRule>
  </conditionalFormatting>
  <conditionalFormatting sqref="S101">
    <cfRule type="timePeriod" dxfId="160" priority="284" timePeriod="thisMonth">
      <formula>AND(MONTH(S101)=MONTH(TODAY()),YEAR(S101)=YEAR(TODAY()))</formula>
    </cfRule>
  </conditionalFormatting>
  <conditionalFormatting sqref="A101">
    <cfRule type="dataBar" priority="285">
      <dataBar>
        <cfvo type="min"/>
        <cfvo type="max"/>
        <color rgb="FF638EC6"/>
      </dataBar>
      <extLst>
        <ext xmlns:x14="http://schemas.microsoft.com/office/spreadsheetml/2009/9/main" uri="{B025F937-C7B1-47D3-B67F-A62EFF666E3E}">
          <x14:id>{CCDDFE67-ACB0-425D-9AE3-E9C305F7D8A4}</x14:id>
        </ext>
      </extLst>
    </cfRule>
    <cfRule type="colorScale" priority="286">
      <colorScale>
        <cfvo type="min"/>
        <cfvo type="percentile" val="50"/>
        <cfvo type="max"/>
        <color rgb="FFF8696B"/>
        <color rgb="FFFCFCFF"/>
        <color rgb="FF63BE7B"/>
      </colorScale>
    </cfRule>
  </conditionalFormatting>
  <conditionalFormatting sqref="S102">
    <cfRule type="timePeriod" dxfId="159" priority="281" timePeriod="thisMonth">
      <formula>AND(MONTH(S102)=MONTH(TODAY()),YEAR(S102)=YEAR(TODAY()))</formula>
    </cfRule>
  </conditionalFormatting>
  <conditionalFormatting sqref="A102">
    <cfRule type="dataBar" priority="282">
      <dataBar>
        <cfvo type="min"/>
        <cfvo type="max"/>
        <color rgb="FF638EC6"/>
      </dataBar>
      <extLst>
        <ext xmlns:x14="http://schemas.microsoft.com/office/spreadsheetml/2009/9/main" uri="{B025F937-C7B1-47D3-B67F-A62EFF666E3E}">
          <x14:id>{C9D44F2A-AF16-4AE2-82D0-43B4C422D5BF}</x14:id>
        </ext>
      </extLst>
    </cfRule>
    <cfRule type="colorScale" priority="283">
      <colorScale>
        <cfvo type="min"/>
        <cfvo type="percentile" val="50"/>
        <cfvo type="max"/>
        <color rgb="FFF8696B"/>
        <color rgb="FFFCFCFF"/>
        <color rgb="FF63BE7B"/>
      </colorScale>
    </cfRule>
  </conditionalFormatting>
  <conditionalFormatting sqref="S103">
    <cfRule type="timePeriod" dxfId="158" priority="278" timePeriod="thisMonth">
      <formula>AND(MONTH(S103)=MONTH(TODAY()),YEAR(S103)=YEAR(TODAY()))</formula>
    </cfRule>
  </conditionalFormatting>
  <conditionalFormatting sqref="A103">
    <cfRule type="dataBar" priority="279">
      <dataBar>
        <cfvo type="min"/>
        <cfvo type="max"/>
        <color rgb="FF638EC6"/>
      </dataBar>
      <extLst>
        <ext xmlns:x14="http://schemas.microsoft.com/office/spreadsheetml/2009/9/main" uri="{B025F937-C7B1-47D3-B67F-A62EFF666E3E}">
          <x14:id>{325A4131-9EA3-45E4-9EF2-F823BE4669E3}</x14:id>
        </ext>
      </extLst>
    </cfRule>
    <cfRule type="colorScale" priority="280">
      <colorScale>
        <cfvo type="min"/>
        <cfvo type="percentile" val="50"/>
        <cfvo type="max"/>
        <color rgb="FFF8696B"/>
        <color rgb="FFFCFCFF"/>
        <color rgb="FF63BE7B"/>
      </colorScale>
    </cfRule>
  </conditionalFormatting>
  <conditionalFormatting sqref="A96">
    <cfRule type="dataBar" priority="276">
      <dataBar>
        <cfvo type="min"/>
        <cfvo type="max"/>
        <color rgb="FF638EC6"/>
      </dataBar>
      <extLst>
        <ext xmlns:x14="http://schemas.microsoft.com/office/spreadsheetml/2009/9/main" uri="{B025F937-C7B1-47D3-B67F-A62EFF666E3E}">
          <x14:id>{89E4802F-DD9A-4C27-8CF0-34A16042ACC8}</x14:id>
        </ext>
      </extLst>
    </cfRule>
    <cfRule type="colorScale" priority="277">
      <colorScale>
        <cfvo type="min"/>
        <cfvo type="percentile" val="50"/>
        <cfvo type="max"/>
        <color rgb="FFF8696B"/>
        <color rgb="FFFCFCFF"/>
        <color rgb="FF63BE7B"/>
      </colorScale>
    </cfRule>
  </conditionalFormatting>
  <conditionalFormatting sqref="S96">
    <cfRule type="timePeriod" dxfId="157" priority="275" timePeriod="thisMonth">
      <formula>AND(MONTH(S96)=MONTH(TODAY()),YEAR(S96)=YEAR(TODAY()))</formula>
    </cfRule>
  </conditionalFormatting>
  <conditionalFormatting sqref="S104">
    <cfRule type="timePeriod" dxfId="156" priority="272" timePeriod="thisMonth">
      <formula>AND(MONTH(S104)=MONTH(TODAY()),YEAR(S104)=YEAR(TODAY()))</formula>
    </cfRule>
  </conditionalFormatting>
  <conditionalFormatting sqref="A104">
    <cfRule type="dataBar" priority="273">
      <dataBar>
        <cfvo type="min"/>
        <cfvo type="max"/>
        <color rgb="FF638EC6"/>
      </dataBar>
      <extLst>
        <ext xmlns:x14="http://schemas.microsoft.com/office/spreadsheetml/2009/9/main" uri="{B025F937-C7B1-47D3-B67F-A62EFF666E3E}">
          <x14:id>{157BD0A7-1935-4A38-BBFD-97FF8E7B26AB}</x14:id>
        </ext>
      </extLst>
    </cfRule>
    <cfRule type="colorScale" priority="274">
      <colorScale>
        <cfvo type="min"/>
        <cfvo type="percentile" val="50"/>
        <cfvo type="max"/>
        <color rgb="FFF8696B"/>
        <color rgb="FFFCFCFF"/>
        <color rgb="FF63BE7B"/>
      </colorScale>
    </cfRule>
  </conditionalFormatting>
  <conditionalFormatting sqref="S105">
    <cfRule type="timePeriod" dxfId="155" priority="269" timePeriod="thisMonth">
      <formula>AND(MONTH(S105)=MONTH(TODAY()),YEAR(S105)=YEAR(TODAY()))</formula>
    </cfRule>
  </conditionalFormatting>
  <conditionalFormatting sqref="A105:A109">
    <cfRule type="dataBar" priority="270">
      <dataBar>
        <cfvo type="min"/>
        <cfvo type="max"/>
        <color rgb="FF638EC6"/>
      </dataBar>
      <extLst>
        <ext xmlns:x14="http://schemas.microsoft.com/office/spreadsheetml/2009/9/main" uri="{B025F937-C7B1-47D3-B67F-A62EFF666E3E}">
          <x14:id>{97C28021-21DE-4C97-B3F5-009B6EBF3086}</x14:id>
        </ext>
      </extLst>
    </cfRule>
    <cfRule type="colorScale" priority="271">
      <colorScale>
        <cfvo type="min"/>
        <cfvo type="percentile" val="50"/>
        <cfvo type="max"/>
        <color rgb="FFF8696B"/>
        <color rgb="FFFCFCFF"/>
        <color rgb="FF63BE7B"/>
      </colorScale>
    </cfRule>
  </conditionalFormatting>
  <conditionalFormatting sqref="S106">
    <cfRule type="timePeriod" dxfId="154" priority="266" timePeriod="thisMonth">
      <formula>AND(MONTH(S106)=MONTH(TODAY()),YEAR(S106)=YEAR(TODAY()))</formula>
    </cfRule>
  </conditionalFormatting>
  <conditionalFormatting sqref="S107">
    <cfRule type="timePeriod" dxfId="153" priority="263" timePeriod="thisMonth">
      <formula>AND(MONTH(S107)=MONTH(TODAY()),YEAR(S107)=YEAR(TODAY()))</formula>
    </cfRule>
  </conditionalFormatting>
  <conditionalFormatting sqref="S108">
    <cfRule type="timePeriod" dxfId="152" priority="260" timePeriod="thisMonth">
      <formula>AND(MONTH(S108)=MONTH(TODAY()),YEAR(S108)=YEAR(TODAY()))</formula>
    </cfRule>
  </conditionalFormatting>
  <conditionalFormatting sqref="S109">
    <cfRule type="timePeriod" dxfId="151" priority="257" timePeriod="thisMonth">
      <formula>AND(MONTH(S109)=MONTH(TODAY()),YEAR(S109)=YEAR(TODAY()))</formula>
    </cfRule>
  </conditionalFormatting>
  <conditionalFormatting sqref="S110">
    <cfRule type="timePeriod" dxfId="150" priority="254" timePeriod="thisMonth">
      <formula>AND(MONTH(S110)=MONTH(TODAY()),YEAR(S110)=YEAR(TODAY()))</formula>
    </cfRule>
  </conditionalFormatting>
  <conditionalFormatting sqref="A110">
    <cfRule type="dataBar" priority="255">
      <dataBar>
        <cfvo type="min"/>
        <cfvo type="max"/>
        <color rgb="FF638EC6"/>
      </dataBar>
      <extLst>
        <ext xmlns:x14="http://schemas.microsoft.com/office/spreadsheetml/2009/9/main" uri="{B025F937-C7B1-47D3-B67F-A62EFF666E3E}">
          <x14:id>{5FB1AE65-393B-43F0-B2B2-09537B4CC165}</x14:id>
        </ext>
      </extLst>
    </cfRule>
    <cfRule type="colorScale" priority="256">
      <colorScale>
        <cfvo type="min"/>
        <cfvo type="percentile" val="50"/>
        <cfvo type="max"/>
        <color rgb="FFF8696B"/>
        <color rgb="FFFCFCFF"/>
        <color rgb="FF63BE7B"/>
      </colorScale>
    </cfRule>
  </conditionalFormatting>
  <conditionalFormatting sqref="S111">
    <cfRule type="timePeriod" dxfId="149" priority="251" timePeriod="thisMonth">
      <formula>AND(MONTH(S111)=MONTH(TODAY()),YEAR(S111)=YEAR(TODAY()))</formula>
    </cfRule>
  </conditionalFormatting>
  <conditionalFormatting sqref="A111">
    <cfRule type="dataBar" priority="252">
      <dataBar>
        <cfvo type="min"/>
        <cfvo type="max"/>
        <color rgb="FF638EC6"/>
      </dataBar>
      <extLst>
        <ext xmlns:x14="http://schemas.microsoft.com/office/spreadsheetml/2009/9/main" uri="{B025F937-C7B1-47D3-B67F-A62EFF666E3E}">
          <x14:id>{99232B5B-C089-4038-A33A-EB32D54C454B}</x14:id>
        </ext>
      </extLst>
    </cfRule>
    <cfRule type="colorScale" priority="253">
      <colorScale>
        <cfvo type="min"/>
        <cfvo type="percentile" val="50"/>
        <cfvo type="max"/>
        <color rgb="FFF8696B"/>
        <color rgb="FFFCFCFF"/>
        <color rgb="FF63BE7B"/>
      </colorScale>
    </cfRule>
  </conditionalFormatting>
  <conditionalFormatting sqref="S112">
    <cfRule type="timePeriod" dxfId="148" priority="248" timePeriod="thisMonth">
      <formula>AND(MONTH(S112)=MONTH(TODAY()),YEAR(S112)=YEAR(TODAY()))</formula>
    </cfRule>
  </conditionalFormatting>
  <conditionalFormatting sqref="A112">
    <cfRule type="dataBar" priority="249">
      <dataBar>
        <cfvo type="min"/>
        <cfvo type="max"/>
        <color rgb="FF638EC6"/>
      </dataBar>
      <extLst>
        <ext xmlns:x14="http://schemas.microsoft.com/office/spreadsheetml/2009/9/main" uri="{B025F937-C7B1-47D3-B67F-A62EFF666E3E}">
          <x14:id>{9C61A043-BBAB-41E8-BA97-6FB5770E1228}</x14:id>
        </ext>
      </extLst>
    </cfRule>
    <cfRule type="colorScale" priority="250">
      <colorScale>
        <cfvo type="min"/>
        <cfvo type="percentile" val="50"/>
        <cfvo type="max"/>
        <color rgb="FFF8696B"/>
        <color rgb="FFFCFCFF"/>
        <color rgb="FF63BE7B"/>
      </colorScale>
    </cfRule>
  </conditionalFormatting>
  <conditionalFormatting sqref="S113">
    <cfRule type="timePeriod" dxfId="147" priority="245" timePeriod="thisMonth">
      <formula>AND(MONTH(S113)=MONTH(TODAY()),YEAR(S113)=YEAR(TODAY()))</formula>
    </cfRule>
  </conditionalFormatting>
  <conditionalFormatting sqref="A113">
    <cfRule type="dataBar" priority="246">
      <dataBar>
        <cfvo type="min"/>
        <cfvo type="max"/>
        <color rgb="FF638EC6"/>
      </dataBar>
      <extLst>
        <ext xmlns:x14="http://schemas.microsoft.com/office/spreadsheetml/2009/9/main" uri="{B025F937-C7B1-47D3-B67F-A62EFF666E3E}">
          <x14:id>{7F2B096C-9F17-4AEA-8495-304AA8C5CEA6}</x14:id>
        </ext>
      </extLst>
    </cfRule>
    <cfRule type="colorScale" priority="247">
      <colorScale>
        <cfvo type="min"/>
        <cfvo type="percentile" val="50"/>
        <cfvo type="max"/>
        <color rgb="FFF8696B"/>
        <color rgb="FFFCFCFF"/>
        <color rgb="FF63BE7B"/>
      </colorScale>
    </cfRule>
  </conditionalFormatting>
  <conditionalFormatting sqref="S114">
    <cfRule type="timePeriod" dxfId="146" priority="242" timePeriod="thisMonth">
      <formula>AND(MONTH(S114)=MONTH(TODAY()),YEAR(S114)=YEAR(TODAY()))</formula>
    </cfRule>
  </conditionalFormatting>
  <conditionalFormatting sqref="A114">
    <cfRule type="dataBar" priority="243">
      <dataBar>
        <cfvo type="min"/>
        <cfvo type="max"/>
        <color rgb="FF638EC6"/>
      </dataBar>
      <extLst>
        <ext xmlns:x14="http://schemas.microsoft.com/office/spreadsheetml/2009/9/main" uri="{B025F937-C7B1-47D3-B67F-A62EFF666E3E}">
          <x14:id>{CE00BCD1-6B27-44E6-ACB2-A3B64ACAE7BE}</x14:id>
        </ext>
      </extLst>
    </cfRule>
    <cfRule type="colorScale" priority="244">
      <colorScale>
        <cfvo type="min"/>
        <cfvo type="percentile" val="50"/>
        <cfvo type="max"/>
        <color rgb="FFF8696B"/>
        <color rgb="FFFCFCFF"/>
        <color rgb="FF63BE7B"/>
      </colorScale>
    </cfRule>
  </conditionalFormatting>
  <conditionalFormatting sqref="S115">
    <cfRule type="timePeriod" dxfId="145" priority="239" timePeriod="thisMonth">
      <formula>AND(MONTH(S115)=MONTH(TODAY()),YEAR(S115)=YEAR(TODAY()))</formula>
    </cfRule>
  </conditionalFormatting>
  <conditionalFormatting sqref="A115">
    <cfRule type="dataBar" priority="240">
      <dataBar>
        <cfvo type="min"/>
        <cfvo type="max"/>
        <color rgb="FF638EC6"/>
      </dataBar>
      <extLst>
        <ext xmlns:x14="http://schemas.microsoft.com/office/spreadsheetml/2009/9/main" uri="{B025F937-C7B1-47D3-B67F-A62EFF666E3E}">
          <x14:id>{9D9EFD83-0BBB-4A33-937E-71C53C634AAD}</x14:id>
        </ext>
      </extLst>
    </cfRule>
    <cfRule type="colorScale" priority="241">
      <colorScale>
        <cfvo type="min"/>
        <cfvo type="percentile" val="50"/>
        <cfvo type="max"/>
        <color rgb="FFF8696B"/>
        <color rgb="FFFCFCFF"/>
        <color rgb="FF63BE7B"/>
      </colorScale>
    </cfRule>
  </conditionalFormatting>
  <conditionalFormatting sqref="S116">
    <cfRule type="timePeriod" dxfId="144" priority="236" timePeriod="thisMonth">
      <formula>AND(MONTH(S116)=MONTH(TODAY()),YEAR(S116)=YEAR(TODAY()))</formula>
    </cfRule>
  </conditionalFormatting>
  <conditionalFormatting sqref="A116">
    <cfRule type="dataBar" priority="237">
      <dataBar>
        <cfvo type="min"/>
        <cfvo type="max"/>
        <color rgb="FF638EC6"/>
      </dataBar>
      <extLst>
        <ext xmlns:x14="http://schemas.microsoft.com/office/spreadsheetml/2009/9/main" uri="{B025F937-C7B1-47D3-B67F-A62EFF666E3E}">
          <x14:id>{C2A72B8A-77A1-4231-8D5E-B5B3B3DA99C2}</x14:id>
        </ext>
      </extLst>
    </cfRule>
    <cfRule type="colorScale" priority="238">
      <colorScale>
        <cfvo type="min"/>
        <cfvo type="percentile" val="50"/>
        <cfvo type="max"/>
        <color rgb="FFF8696B"/>
        <color rgb="FFFCFCFF"/>
        <color rgb="FF63BE7B"/>
      </colorScale>
    </cfRule>
  </conditionalFormatting>
  <conditionalFormatting sqref="S117">
    <cfRule type="timePeriod" dxfId="143" priority="233" timePeriod="thisMonth">
      <formula>AND(MONTH(S117)=MONTH(TODAY()),YEAR(S117)=YEAR(TODAY()))</formula>
    </cfRule>
  </conditionalFormatting>
  <conditionalFormatting sqref="A117">
    <cfRule type="dataBar" priority="234">
      <dataBar>
        <cfvo type="min"/>
        <cfvo type="max"/>
        <color rgb="FF638EC6"/>
      </dataBar>
      <extLst>
        <ext xmlns:x14="http://schemas.microsoft.com/office/spreadsheetml/2009/9/main" uri="{B025F937-C7B1-47D3-B67F-A62EFF666E3E}">
          <x14:id>{A7249F2E-FE1A-415F-91B0-8E1AC5DD90FF}</x14:id>
        </ext>
      </extLst>
    </cfRule>
    <cfRule type="colorScale" priority="235">
      <colorScale>
        <cfvo type="min"/>
        <cfvo type="percentile" val="50"/>
        <cfvo type="max"/>
        <color rgb="FFF8696B"/>
        <color rgb="FFFCFCFF"/>
        <color rgb="FF63BE7B"/>
      </colorScale>
    </cfRule>
  </conditionalFormatting>
  <conditionalFormatting sqref="S118">
    <cfRule type="timePeriod" dxfId="142" priority="230" timePeriod="thisMonth">
      <formula>AND(MONTH(S118)=MONTH(TODAY()),YEAR(S118)=YEAR(TODAY()))</formula>
    </cfRule>
  </conditionalFormatting>
  <conditionalFormatting sqref="A118">
    <cfRule type="dataBar" priority="231">
      <dataBar>
        <cfvo type="min"/>
        <cfvo type="max"/>
        <color rgb="FF638EC6"/>
      </dataBar>
      <extLst>
        <ext xmlns:x14="http://schemas.microsoft.com/office/spreadsheetml/2009/9/main" uri="{B025F937-C7B1-47D3-B67F-A62EFF666E3E}">
          <x14:id>{5DF998FF-E043-4D5B-89C5-72F04F9CDB7D}</x14:id>
        </ext>
      </extLst>
    </cfRule>
    <cfRule type="colorScale" priority="232">
      <colorScale>
        <cfvo type="min"/>
        <cfvo type="percentile" val="50"/>
        <cfvo type="max"/>
        <color rgb="FFF8696B"/>
        <color rgb="FFFCFCFF"/>
        <color rgb="FF63BE7B"/>
      </colorScale>
    </cfRule>
  </conditionalFormatting>
  <conditionalFormatting sqref="S119">
    <cfRule type="timePeriod" dxfId="141" priority="229" timePeriod="thisMonth">
      <formula>AND(MONTH(S119)=MONTH(TODAY()),YEAR(S119)=YEAR(TODAY()))</formula>
    </cfRule>
  </conditionalFormatting>
  <conditionalFormatting sqref="A119">
    <cfRule type="dataBar" priority="227">
      <dataBar>
        <cfvo type="min"/>
        <cfvo type="max"/>
        <color rgb="FF638EC6"/>
      </dataBar>
      <extLst>
        <ext xmlns:x14="http://schemas.microsoft.com/office/spreadsheetml/2009/9/main" uri="{B025F937-C7B1-47D3-B67F-A62EFF666E3E}">
          <x14:id>{A110A62D-EA6A-4CCA-83F5-570A402EED2D}</x14:id>
        </ext>
      </extLst>
    </cfRule>
    <cfRule type="colorScale" priority="228">
      <colorScale>
        <cfvo type="min"/>
        <cfvo type="percentile" val="50"/>
        <cfvo type="max"/>
        <color rgb="FFF8696B"/>
        <color rgb="FFFCFCFF"/>
        <color rgb="FF63BE7B"/>
      </colorScale>
    </cfRule>
  </conditionalFormatting>
  <conditionalFormatting sqref="S120">
    <cfRule type="timePeriod" dxfId="140" priority="224" timePeriod="thisMonth">
      <formula>AND(MONTH(S120)=MONTH(TODAY()),YEAR(S120)=YEAR(TODAY()))</formula>
    </cfRule>
  </conditionalFormatting>
  <conditionalFormatting sqref="A120">
    <cfRule type="dataBar" priority="225">
      <dataBar>
        <cfvo type="min"/>
        <cfvo type="max"/>
        <color rgb="FF638EC6"/>
      </dataBar>
      <extLst>
        <ext xmlns:x14="http://schemas.microsoft.com/office/spreadsheetml/2009/9/main" uri="{B025F937-C7B1-47D3-B67F-A62EFF666E3E}">
          <x14:id>{E6892C9D-6049-4767-A9F3-81323A7D4A00}</x14:id>
        </ext>
      </extLst>
    </cfRule>
    <cfRule type="colorScale" priority="226">
      <colorScale>
        <cfvo type="min"/>
        <cfvo type="percentile" val="50"/>
        <cfvo type="max"/>
        <color rgb="FFF8696B"/>
        <color rgb="FFFCFCFF"/>
        <color rgb="FF63BE7B"/>
      </colorScale>
    </cfRule>
  </conditionalFormatting>
  <conditionalFormatting sqref="S121">
    <cfRule type="timePeriod" dxfId="139" priority="223" timePeriod="thisMonth">
      <formula>AND(MONTH(S121)=MONTH(TODAY()),YEAR(S121)=YEAR(TODAY()))</formula>
    </cfRule>
  </conditionalFormatting>
  <conditionalFormatting sqref="A121">
    <cfRule type="dataBar" priority="221">
      <dataBar>
        <cfvo type="min"/>
        <cfvo type="max"/>
        <color rgb="FF638EC6"/>
      </dataBar>
      <extLst>
        <ext xmlns:x14="http://schemas.microsoft.com/office/spreadsheetml/2009/9/main" uri="{B025F937-C7B1-47D3-B67F-A62EFF666E3E}">
          <x14:id>{F76581FB-AE5A-4263-832B-5BAD7852E37F}</x14:id>
        </ext>
      </extLst>
    </cfRule>
    <cfRule type="colorScale" priority="222">
      <colorScale>
        <cfvo type="min"/>
        <cfvo type="percentile" val="50"/>
        <cfvo type="max"/>
        <color rgb="FFF8696B"/>
        <color rgb="FFFCFCFF"/>
        <color rgb="FF63BE7B"/>
      </colorScale>
    </cfRule>
  </conditionalFormatting>
  <conditionalFormatting sqref="S122">
    <cfRule type="timePeriod" dxfId="138" priority="218" timePeriod="thisMonth">
      <formula>AND(MONTH(S122)=MONTH(TODAY()),YEAR(S122)=YEAR(TODAY()))</formula>
    </cfRule>
  </conditionalFormatting>
  <conditionalFormatting sqref="A122">
    <cfRule type="dataBar" priority="219">
      <dataBar>
        <cfvo type="min"/>
        <cfvo type="max"/>
        <color rgb="FF638EC6"/>
      </dataBar>
      <extLst>
        <ext xmlns:x14="http://schemas.microsoft.com/office/spreadsheetml/2009/9/main" uri="{B025F937-C7B1-47D3-B67F-A62EFF666E3E}">
          <x14:id>{351E5F36-3A00-4B2B-BE0E-5B42F8F6992C}</x14:id>
        </ext>
      </extLst>
    </cfRule>
    <cfRule type="colorScale" priority="220">
      <colorScale>
        <cfvo type="min"/>
        <cfvo type="percentile" val="50"/>
        <cfvo type="max"/>
        <color rgb="FFF8696B"/>
        <color rgb="FFFCFCFF"/>
        <color rgb="FF63BE7B"/>
      </colorScale>
    </cfRule>
  </conditionalFormatting>
  <conditionalFormatting sqref="S123">
    <cfRule type="timePeriod" dxfId="137" priority="215" timePeriod="thisMonth">
      <formula>AND(MONTH(S123)=MONTH(TODAY()),YEAR(S123)=YEAR(TODAY()))</formula>
    </cfRule>
  </conditionalFormatting>
  <conditionalFormatting sqref="A123">
    <cfRule type="dataBar" priority="216">
      <dataBar>
        <cfvo type="min"/>
        <cfvo type="max"/>
        <color rgb="FF638EC6"/>
      </dataBar>
      <extLst>
        <ext xmlns:x14="http://schemas.microsoft.com/office/spreadsheetml/2009/9/main" uri="{B025F937-C7B1-47D3-B67F-A62EFF666E3E}">
          <x14:id>{08D2AFF9-2E86-44C1-ABE3-CDF4D46E319F}</x14:id>
        </ext>
      </extLst>
    </cfRule>
    <cfRule type="colorScale" priority="217">
      <colorScale>
        <cfvo type="min"/>
        <cfvo type="percentile" val="50"/>
        <cfvo type="max"/>
        <color rgb="FFF8696B"/>
        <color rgb="FFFCFCFF"/>
        <color rgb="FF63BE7B"/>
      </colorScale>
    </cfRule>
  </conditionalFormatting>
  <conditionalFormatting sqref="S124">
    <cfRule type="timePeriod" dxfId="136" priority="214" timePeriod="thisMonth">
      <formula>AND(MONTH(S124)=MONTH(TODAY()),YEAR(S124)=YEAR(TODAY()))</formula>
    </cfRule>
  </conditionalFormatting>
  <conditionalFormatting sqref="A124">
    <cfRule type="dataBar" priority="212">
      <dataBar>
        <cfvo type="min"/>
        <cfvo type="max"/>
        <color rgb="FF638EC6"/>
      </dataBar>
      <extLst>
        <ext xmlns:x14="http://schemas.microsoft.com/office/spreadsheetml/2009/9/main" uri="{B025F937-C7B1-47D3-B67F-A62EFF666E3E}">
          <x14:id>{D9C19A9A-6FCC-4665-B11A-3DA2E78E8030}</x14:id>
        </ext>
      </extLst>
    </cfRule>
    <cfRule type="colorScale" priority="213">
      <colorScale>
        <cfvo type="min"/>
        <cfvo type="percentile" val="50"/>
        <cfvo type="max"/>
        <color rgb="FFF8696B"/>
        <color rgb="FFFCFCFF"/>
        <color rgb="FF63BE7B"/>
      </colorScale>
    </cfRule>
  </conditionalFormatting>
  <conditionalFormatting sqref="S125">
    <cfRule type="timePeriod" dxfId="135" priority="211" timePeriod="thisMonth">
      <formula>AND(MONTH(S125)=MONTH(TODAY()),YEAR(S125)=YEAR(TODAY()))</formula>
    </cfRule>
  </conditionalFormatting>
  <conditionalFormatting sqref="A125">
    <cfRule type="dataBar" priority="209">
      <dataBar>
        <cfvo type="min"/>
        <cfvo type="max"/>
        <color rgb="FF638EC6"/>
      </dataBar>
      <extLst>
        <ext xmlns:x14="http://schemas.microsoft.com/office/spreadsheetml/2009/9/main" uri="{B025F937-C7B1-47D3-B67F-A62EFF666E3E}">
          <x14:id>{AA37C511-55B6-4F4B-8C54-CF66DC762BA0}</x14:id>
        </ext>
      </extLst>
    </cfRule>
    <cfRule type="colorScale" priority="210">
      <colorScale>
        <cfvo type="min"/>
        <cfvo type="percentile" val="50"/>
        <cfvo type="max"/>
        <color rgb="FFF8696B"/>
        <color rgb="FFFCFCFF"/>
        <color rgb="FF63BE7B"/>
      </colorScale>
    </cfRule>
  </conditionalFormatting>
  <conditionalFormatting sqref="S126">
    <cfRule type="timePeriod" dxfId="134" priority="208" timePeriod="thisMonth">
      <formula>AND(MONTH(S126)=MONTH(TODAY()),YEAR(S126)=YEAR(TODAY()))</formula>
    </cfRule>
  </conditionalFormatting>
  <conditionalFormatting sqref="A126">
    <cfRule type="dataBar" priority="206">
      <dataBar>
        <cfvo type="min"/>
        <cfvo type="max"/>
        <color rgb="FF638EC6"/>
      </dataBar>
      <extLst>
        <ext xmlns:x14="http://schemas.microsoft.com/office/spreadsheetml/2009/9/main" uri="{B025F937-C7B1-47D3-B67F-A62EFF666E3E}">
          <x14:id>{E12EC103-53C0-4AC2-BC45-16979C10325A}</x14:id>
        </ext>
      </extLst>
    </cfRule>
    <cfRule type="colorScale" priority="207">
      <colorScale>
        <cfvo type="min"/>
        <cfvo type="percentile" val="50"/>
        <cfvo type="max"/>
        <color rgb="FFF8696B"/>
        <color rgb="FFFCFCFF"/>
        <color rgb="FF63BE7B"/>
      </colorScale>
    </cfRule>
  </conditionalFormatting>
  <conditionalFormatting sqref="S127">
    <cfRule type="timePeriod" dxfId="133" priority="205" timePeriod="thisMonth">
      <formula>AND(MONTH(S127)=MONTH(TODAY()),YEAR(S127)=YEAR(TODAY()))</formula>
    </cfRule>
  </conditionalFormatting>
  <conditionalFormatting sqref="A127">
    <cfRule type="dataBar" priority="203">
      <dataBar>
        <cfvo type="min"/>
        <cfvo type="max"/>
        <color rgb="FF638EC6"/>
      </dataBar>
      <extLst>
        <ext xmlns:x14="http://schemas.microsoft.com/office/spreadsheetml/2009/9/main" uri="{B025F937-C7B1-47D3-B67F-A62EFF666E3E}">
          <x14:id>{709232E4-1A57-4B36-B636-9FBC108CEB59}</x14:id>
        </ext>
      </extLst>
    </cfRule>
    <cfRule type="colorScale" priority="204">
      <colorScale>
        <cfvo type="min"/>
        <cfvo type="percentile" val="50"/>
        <cfvo type="max"/>
        <color rgb="FFF8696B"/>
        <color rgb="FFFCFCFF"/>
        <color rgb="FF63BE7B"/>
      </colorScale>
    </cfRule>
  </conditionalFormatting>
  <conditionalFormatting sqref="S128">
    <cfRule type="timePeriod" dxfId="132" priority="200" timePeriod="thisMonth">
      <formula>AND(MONTH(S128)=MONTH(TODAY()),YEAR(S128)=YEAR(TODAY()))</formula>
    </cfRule>
  </conditionalFormatting>
  <conditionalFormatting sqref="A128">
    <cfRule type="dataBar" priority="201">
      <dataBar>
        <cfvo type="min"/>
        <cfvo type="max"/>
        <color rgb="FF638EC6"/>
      </dataBar>
      <extLst>
        <ext xmlns:x14="http://schemas.microsoft.com/office/spreadsheetml/2009/9/main" uri="{B025F937-C7B1-47D3-B67F-A62EFF666E3E}">
          <x14:id>{A7D8540B-979C-4F87-B6E4-A824CB9D5759}</x14:id>
        </ext>
      </extLst>
    </cfRule>
    <cfRule type="colorScale" priority="202">
      <colorScale>
        <cfvo type="min"/>
        <cfvo type="percentile" val="50"/>
        <cfvo type="max"/>
        <color rgb="FFF8696B"/>
        <color rgb="FFFCFCFF"/>
        <color rgb="FF63BE7B"/>
      </colorScale>
    </cfRule>
  </conditionalFormatting>
  <conditionalFormatting sqref="A129">
    <cfRule type="dataBar" priority="198">
      <dataBar>
        <cfvo type="min"/>
        <cfvo type="max"/>
        <color rgb="FF638EC6"/>
      </dataBar>
      <extLst>
        <ext xmlns:x14="http://schemas.microsoft.com/office/spreadsheetml/2009/9/main" uri="{B025F937-C7B1-47D3-B67F-A62EFF666E3E}">
          <x14:id>{1498EF17-4B3D-44D9-9082-38F88D02EEA8}</x14:id>
        </ext>
      </extLst>
    </cfRule>
    <cfRule type="colorScale" priority="199">
      <colorScale>
        <cfvo type="min"/>
        <cfvo type="percentile" val="50"/>
        <cfvo type="max"/>
        <color rgb="FFF8696B"/>
        <color rgb="FFFCFCFF"/>
        <color rgb="FF63BE7B"/>
      </colorScale>
    </cfRule>
  </conditionalFormatting>
  <conditionalFormatting sqref="S130">
    <cfRule type="timePeriod" dxfId="131" priority="195" timePeriod="thisMonth">
      <formula>AND(MONTH(S130)=MONTH(TODAY()),YEAR(S130)=YEAR(TODAY()))</formula>
    </cfRule>
  </conditionalFormatting>
  <conditionalFormatting sqref="A130">
    <cfRule type="dataBar" priority="196">
      <dataBar>
        <cfvo type="min"/>
        <cfvo type="max"/>
        <color rgb="FF638EC6"/>
      </dataBar>
      <extLst>
        <ext xmlns:x14="http://schemas.microsoft.com/office/spreadsheetml/2009/9/main" uri="{B025F937-C7B1-47D3-B67F-A62EFF666E3E}">
          <x14:id>{D2434713-C0B7-476E-BBBA-DB1280F0ACCA}</x14:id>
        </ext>
      </extLst>
    </cfRule>
    <cfRule type="colorScale" priority="197">
      <colorScale>
        <cfvo type="min"/>
        <cfvo type="percentile" val="50"/>
        <cfvo type="max"/>
        <color rgb="FFF8696B"/>
        <color rgb="FFFCFCFF"/>
        <color rgb="FF63BE7B"/>
      </colorScale>
    </cfRule>
  </conditionalFormatting>
  <conditionalFormatting sqref="S131">
    <cfRule type="timePeriod" dxfId="130" priority="192" timePeriod="thisMonth">
      <formula>AND(MONTH(S131)=MONTH(TODAY()),YEAR(S131)=YEAR(TODAY()))</formula>
    </cfRule>
  </conditionalFormatting>
  <conditionalFormatting sqref="A131">
    <cfRule type="dataBar" priority="193">
      <dataBar>
        <cfvo type="min"/>
        <cfvo type="max"/>
        <color rgb="FF638EC6"/>
      </dataBar>
      <extLst>
        <ext xmlns:x14="http://schemas.microsoft.com/office/spreadsheetml/2009/9/main" uri="{B025F937-C7B1-47D3-B67F-A62EFF666E3E}">
          <x14:id>{22C35E07-3F6C-4743-95AE-28B61E4D24CB}</x14:id>
        </ext>
      </extLst>
    </cfRule>
    <cfRule type="colorScale" priority="194">
      <colorScale>
        <cfvo type="min"/>
        <cfvo type="percentile" val="50"/>
        <cfvo type="max"/>
        <color rgb="FFF8696B"/>
        <color rgb="FFFCFCFF"/>
        <color rgb="FF63BE7B"/>
      </colorScale>
    </cfRule>
  </conditionalFormatting>
  <conditionalFormatting sqref="S132">
    <cfRule type="timePeriod" dxfId="129" priority="189" timePeriod="thisMonth">
      <formula>AND(MONTH(S132)=MONTH(TODAY()),YEAR(S132)=YEAR(TODAY()))</formula>
    </cfRule>
  </conditionalFormatting>
  <conditionalFormatting sqref="A132">
    <cfRule type="dataBar" priority="190">
      <dataBar>
        <cfvo type="min"/>
        <cfvo type="max"/>
        <color rgb="FF638EC6"/>
      </dataBar>
      <extLst>
        <ext xmlns:x14="http://schemas.microsoft.com/office/spreadsheetml/2009/9/main" uri="{B025F937-C7B1-47D3-B67F-A62EFF666E3E}">
          <x14:id>{EEC7A636-DD28-4CA5-BD18-162731636FD9}</x14:id>
        </ext>
      </extLst>
    </cfRule>
    <cfRule type="colorScale" priority="191">
      <colorScale>
        <cfvo type="min"/>
        <cfvo type="percentile" val="50"/>
        <cfvo type="max"/>
        <color rgb="FFF8696B"/>
        <color rgb="FFFCFCFF"/>
        <color rgb="FF63BE7B"/>
      </colorScale>
    </cfRule>
  </conditionalFormatting>
  <conditionalFormatting sqref="S133">
    <cfRule type="timePeriod" dxfId="128" priority="186" timePeriod="thisMonth">
      <formula>AND(MONTH(S133)=MONTH(TODAY()),YEAR(S133)=YEAR(TODAY()))</formula>
    </cfRule>
  </conditionalFormatting>
  <conditionalFormatting sqref="A133">
    <cfRule type="dataBar" priority="187">
      <dataBar>
        <cfvo type="min"/>
        <cfvo type="max"/>
        <color rgb="FF638EC6"/>
      </dataBar>
      <extLst>
        <ext xmlns:x14="http://schemas.microsoft.com/office/spreadsheetml/2009/9/main" uri="{B025F937-C7B1-47D3-B67F-A62EFF666E3E}">
          <x14:id>{77915306-42CC-4E14-9786-8BDE3FA420B0}</x14:id>
        </ext>
      </extLst>
    </cfRule>
    <cfRule type="colorScale" priority="188">
      <colorScale>
        <cfvo type="min"/>
        <cfvo type="percentile" val="50"/>
        <cfvo type="max"/>
        <color rgb="FFF8696B"/>
        <color rgb="FFFCFCFF"/>
        <color rgb="FF63BE7B"/>
      </colorScale>
    </cfRule>
  </conditionalFormatting>
  <conditionalFormatting sqref="S134">
    <cfRule type="timePeriod" dxfId="127" priority="183" timePeriod="thisMonth">
      <formula>AND(MONTH(S134)=MONTH(TODAY()),YEAR(S134)=YEAR(TODAY()))</formula>
    </cfRule>
  </conditionalFormatting>
  <conditionalFormatting sqref="A134">
    <cfRule type="dataBar" priority="184">
      <dataBar>
        <cfvo type="min"/>
        <cfvo type="max"/>
        <color rgb="FF638EC6"/>
      </dataBar>
      <extLst>
        <ext xmlns:x14="http://schemas.microsoft.com/office/spreadsheetml/2009/9/main" uri="{B025F937-C7B1-47D3-B67F-A62EFF666E3E}">
          <x14:id>{9F98A1FE-2961-4788-9A73-992DF062B986}</x14:id>
        </ext>
      </extLst>
    </cfRule>
    <cfRule type="colorScale" priority="185">
      <colorScale>
        <cfvo type="min"/>
        <cfvo type="percentile" val="50"/>
        <cfvo type="max"/>
        <color rgb="FFF8696B"/>
        <color rgb="FFFCFCFF"/>
        <color rgb="FF63BE7B"/>
      </colorScale>
    </cfRule>
  </conditionalFormatting>
  <conditionalFormatting sqref="S135">
    <cfRule type="timePeriod" dxfId="126" priority="180" timePeriod="thisMonth">
      <formula>AND(MONTH(S135)=MONTH(TODAY()),YEAR(S135)=YEAR(TODAY()))</formula>
    </cfRule>
  </conditionalFormatting>
  <conditionalFormatting sqref="A135">
    <cfRule type="dataBar" priority="181">
      <dataBar>
        <cfvo type="min"/>
        <cfvo type="max"/>
        <color rgb="FF638EC6"/>
      </dataBar>
      <extLst>
        <ext xmlns:x14="http://schemas.microsoft.com/office/spreadsheetml/2009/9/main" uri="{B025F937-C7B1-47D3-B67F-A62EFF666E3E}">
          <x14:id>{D2A1CC35-3DB4-4169-8B26-7BFF77B1298F}</x14:id>
        </ext>
      </extLst>
    </cfRule>
    <cfRule type="colorScale" priority="182">
      <colorScale>
        <cfvo type="min"/>
        <cfvo type="percentile" val="50"/>
        <cfvo type="max"/>
        <color rgb="FFF8696B"/>
        <color rgb="FFFCFCFF"/>
        <color rgb="FF63BE7B"/>
      </colorScale>
    </cfRule>
  </conditionalFormatting>
  <conditionalFormatting sqref="S136">
    <cfRule type="timePeriod" dxfId="125" priority="177" timePeriod="thisMonth">
      <formula>AND(MONTH(S136)=MONTH(TODAY()),YEAR(S136)=YEAR(TODAY()))</formula>
    </cfRule>
  </conditionalFormatting>
  <conditionalFormatting sqref="A136">
    <cfRule type="dataBar" priority="178">
      <dataBar>
        <cfvo type="min"/>
        <cfvo type="max"/>
        <color rgb="FF638EC6"/>
      </dataBar>
      <extLst>
        <ext xmlns:x14="http://schemas.microsoft.com/office/spreadsheetml/2009/9/main" uri="{B025F937-C7B1-47D3-B67F-A62EFF666E3E}">
          <x14:id>{4DD5E7C6-35D3-472F-A932-A9D84CF42AA9}</x14:id>
        </ext>
      </extLst>
    </cfRule>
    <cfRule type="colorScale" priority="179">
      <colorScale>
        <cfvo type="min"/>
        <cfvo type="percentile" val="50"/>
        <cfvo type="max"/>
        <color rgb="FFF8696B"/>
        <color rgb="FFFCFCFF"/>
        <color rgb="FF63BE7B"/>
      </colorScale>
    </cfRule>
  </conditionalFormatting>
  <conditionalFormatting sqref="S137">
    <cfRule type="timePeriod" dxfId="124" priority="174" timePeriod="thisMonth">
      <formula>AND(MONTH(S137)=MONTH(TODAY()),YEAR(S137)=YEAR(TODAY()))</formula>
    </cfRule>
  </conditionalFormatting>
  <conditionalFormatting sqref="A137">
    <cfRule type="dataBar" priority="175">
      <dataBar>
        <cfvo type="min"/>
        <cfvo type="max"/>
        <color rgb="FF638EC6"/>
      </dataBar>
      <extLst>
        <ext xmlns:x14="http://schemas.microsoft.com/office/spreadsheetml/2009/9/main" uri="{B025F937-C7B1-47D3-B67F-A62EFF666E3E}">
          <x14:id>{A3D6560F-E0E9-4634-A925-231E344E5E94}</x14:id>
        </ext>
      </extLst>
    </cfRule>
    <cfRule type="colorScale" priority="176">
      <colorScale>
        <cfvo type="min"/>
        <cfvo type="percentile" val="50"/>
        <cfvo type="max"/>
        <color rgb="FFF8696B"/>
        <color rgb="FFFCFCFF"/>
        <color rgb="FF63BE7B"/>
      </colorScale>
    </cfRule>
  </conditionalFormatting>
  <conditionalFormatting sqref="S138">
    <cfRule type="timePeriod" dxfId="123" priority="171" timePeriod="thisMonth">
      <formula>AND(MONTH(S138)=MONTH(TODAY()),YEAR(S138)=YEAR(TODAY()))</formula>
    </cfRule>
  </conditionalFormatting>
  <conditionalFormatting sqref="A138">
    <cfRule type="dataBar" priority="172">
      <dataBar>
        <cfvo type="min"/>
        <cfvo type="max"/>
        <color rgb="FF638EC6"/>
      </dataBar>
      <extLst>
        <ext xmlns:x14="http://schemas.microsoft.com/office/spreadsheetml/2009/9/main" uri="{B025F937-C7B1-47D3-B67F-A62EFF666E3E}">
          <x14:id>{67D0B16B-CD5B-4F2C-850F-3DD706A95CF9}</x14:id>
        </ext>
      </extLst>
    </cfRule>
    <cfRule type="colorScale" priority="173">
      <colorScale>
        <cfvo type="min"/>
        <cfvo type="percentile" val="50"/>
        <cfvo type="max"/>
        <color rgb="FFF8696B"/>
        <color rgb="FFFCFCFF"/>
        <color rgb="FF63BE7B"/>
      </colorScale>
    </cfRule>
  </conditionalFormatting>
  <conditionalFormatting sqref="S139">
    <cfRule type="timePeriod" dxfId="122" priority="168" timePeriod="thisMonth">
      <formula>AND(MONTH(S139)=MONTH(TODAY()),YEAR(S139)=YEAR(TODAY()))</formula>
    </cfRule>
  </conditionalFormatting>
  <conditionalFormatting sqref="A139">
    <cfRule type="dataBar" priority="169">
      <dataBar>
        <cfvo type="min"/>
        <cfvo type="max"/>
        <color rgb="FF638EC6"/>
      </dataBar>
      <extLst>
        <ext xmlns:x14="http://schemas.microsoft.com/office/spreadsheetml/2009/9/main" uri="{B025F937-C7B1-47D3-B67F-A62EFF666E3E}">
          <x14:id>{FCAAB03D-3DA4-4199-9251-8D5E20D3A65C}</x14:id>
        </ext>
      </extLst>
    </cfRule>
    <cfRule type="colorScale" priority="170">
      <colorScale>
        <cfvo type="min"/>
        <cfvo type="percentile" val="50"/>
        <cfvo type="max"/>
        <color rgb="FFF8696B"/>
        <color rgb="FFFCFCFF"/>
        <color rgb="FF63BE7B"/>
      </colorScale>
    </cfRule>
  </conditionalFormatting>
  <conditionalFormatting sqref="S140">
    <cfRule type="timePeriod" dxfId="121" priority="165" timePeriod="thisMonth">
      <formula>AND(MONTH(S140)=MONTH(TODAY()),YEAR(S140)=YEAR(TODAY()))</formula>
    </cfRule>
  </conditionalFormatting>
  <conditionalFormatting sqref="A140">
    <cfRule type="dataBar" priority="166">
      <dataBar>
        <cfvo type="min"/>
        <cfvo type="max"/>
        <color rgb="FF638EC6"/>
      </dataBar>
      <extLst>
        <ext xmlns:x14="http://schemas.microsoft.com/office/spreadsheetml/2009/9/main" uri="{B025F937-C7B1-47D3-B67F-A62EFF666E3E}">
          <x14:id>{BDE4574E-A1CB-4937-A678-D44C418CC5A6}</x14:id>
        </ext>
      </extLst>
    </cfRule>
    <cfRule type="colorScale" priority="167">
      <colorScale>
        <cfvo type="min"/>
        <cfvo type="percentile" val="50"/>
        <cfvo type="max"/>
        <color rgb="FFF8696B"/>
        <color rgb="FFFCFCFF"/>
        <color rgb="FF63BE7B"/>
      </colorScale>
    </cfRule>
  </conditionalFormatting>
  <conditionalFormatting sqref="S141">
    <cfRule type="timePeriod" dxfId="120" priority="162" timePeriod="thisMonth">
      <formula>AND(MONTH(S141)=MONTH(TODAY()),YEAR(S141)=YEAR(TODAY()))</formula>
    </cfRule>
  </conditionalFormatting>
  <conditionalFormatting sqref="A141">
    <cfRule type="dataBar" priority="163">
      <dataBar>
        <cfvo type="min"/>
        <cfvo type="max"/>
        <color rgb="FF638EC6"/>
      </dataBar>
      <extLst>
        <ext xmlns:x14="http://schemas.microsoft.com/office/spreadsheetml/2009/9/main" uri="{B025F937-C7B1-47D3-B67F-A62EFF666E3E}">
          <x14:id>{7D65ACBB-E3CA-4B90-B785-48A2B5FF88B7}</x14:id>
        </ext>
      </extLst>
    </cfRule>
    <cfRule type="colorScale" priority="164">
      <colorScale>
        <cfvo type="min"/>
        <cfvo type="percentile" val="50"/>
        <cfvo type="max"/>
        <color rgb="FFF8696B"/>
        <color rgb="FFFCFCFF"/>
        <color rgb="FF63BE7B"/>
      </colorScale>
    </cfRule>
  </conditionalFormatting>
  <conditionalFormatting sqref="S142">
    <cfRule type="timePeriod" dxfId="119" priority="159" timePeriod="thisMonth">
      <formula>AND(MONTH(S142)=MONTH(TODAY()),YEAR(S142)=YEAR(TODAY()))</formula>
    </cfRule>
  </conditionalFormatting>
  <conditionalFormatting sqref="A142">
    <cfRule type="dataBar" priority="160">
      <dataBar>
        <cfvo type="min"/>
        <cfvo type="max"/>
        <color rgb="FF638EC6"/>
      </dataBar>
      <extLst>
        <ext xmlns:x14="http://schemas.microsoft.com/office/spreadsheetml/2009/9/main" uri="{B025F937-C7B1-47D3-B67F-A62EFF666E3E}">
          <x14:id>{99361E89-791F-4102-ACBF-753DDB8C3542}</x14:id>
        </ext>
      </extLst>
    </cfRule>
    <cfRule type="colorScale" priority="161">
      <colorScale>
        <cfvo type="min"/>
        <cfvo type="percentile" val="50"/>
        <cfvo type="max"/>
        <color rgb="FFF8696B"/>
        <color rgb="FFFCFCFF"/>
        <color rgb="FF63BE7B"/>
      </colorScale>
    </cfRule>
  </conditionalFormatting>
  <conditionalFormatting sqref="S143">
    <cfRule type="timePeriod" dxfId="118" priority="156" timePeriod="thisMonth">
      <formula>AND(MONTH(S143)=MONTH(TODAY()),YEAR(S143)=YEAR(TODAY()))</formula>
    </cfRule>
  </conditionalFormatting>
  <conditionalFormatting sqref="A143">
    <cfRule type="dataBar" priority="157">
      <dataBar>
        <cfvo type="min"/>
        <cfvo type="max"/>
        <color rgb="FF638EC6"/>
      </dataBar>
      <extLst>
        <ext xmlns:x14="http://schemas.microsoft.com/office/spreadsheetml/2009/9/main" uri="{B025F937-C7B1-47D3-B67F-A62EFF666E3E}">
          <x14:id>{1379AD73-B57A-4876-9350-2D79C73B36AC}</x14:id>
        </ext>
      </extLst>
    </cfRule>
    <cfRule type="colorScale" priority="158">
      <colorScale>
        <cfvo type="min"/>
        <cfvo type="percentile" val="50"/>
        <cfvo type="max"/>
        <color rgb="FFF8696B"/>
        <color rgb="FFFCFCFF"/>
        <color rgb="FF63BE7B"/>
      </colorScale>
    </cfRule>
  </conditionalFormatting>
  <conditionalFormatting sqref="S144">
    <cfRule type="timePeriod" dxfId="117" priority="153" timePeriod="thisMonth">
      <formula>AND(MONTH(S144)=MONTH(TODAY()),YEAR(S144)=YEAR(TODAY()))</formula>
    </cfRule>
  </conditionalFormatting>
  <conditionalFormatting sqref="A144">
    <cfRule type="dataBar" priority="154">
      <dataBar>
        <cfvo type="min"/>
        <cfvo type="max"/>
        <color rgb="FF638EC6"/>
      </dataBar>
      <extLst>
        <ext xmlns:x14="http://schemas.microsoft.com/office/spreadsheetml/2009/9/main" uri="{B025F937-C7B1-47D3-B67F-A62EFF666E3E}">
          <x14:id>{8B14CC84-DD85-404D-9EB1-D3FE4E9CB3B4}</x14:id>
        </ext>
      </extLst>
    </cfRule>
    <cfRule type="colorScale" priority="155">
      <colorScale>
        <cfvo type="min"/>
        <cfvo type="percentile" val="50"/>
        <cfvo type="max"/>
        <color rgb="FFF8696B"/>
        <color rgb="FFFCFCFF"/>
        <color rgb="FF63BE7B"/>
      </colorScale>
    </cfRule>
  </conditionalFormatting>
  <conditionalFormatting sqref="S145">
    <cfRule type="timePeriod" dxfId="116" priority="150" timePeriod="thisMonth">
      <formula>AND(MONTH(S145)=MONTH(TODAY()),YEAR(S145)=YEAR(TODAY()))</formula>
    </cfRule>
  </conditionalFormatting>
  <conditionalFormatting sqref="A145">
    <cfRule type="dataBar" priority="151">
      <dataBar>
        <cfvo type="min"/>
        <cfvo type="max"/>
        <color rgb="FF638EC6"/>
      </dataBar>
      <extLst>
        <ext xmlns:x14="http://schemas.microsoft.com/office/spreadsheetml/2009/9/main" uri="{B025F937-C7B1-47D3-B67F-A62EFF666E3E}">
          <x14:id>{87AE1A98-975C-4E83-B18C-BF41688D6FAA}</x14:id>
        </ext>
      </extLst>
    </cfRule>
    <cfRule type="colorScale" priority="152">
      <colorScale>
        <cfvo type="min"/>
        <cfvo type="percentile" val="50"/>
        <cfvo type="max"/>
        <color rgb="FFF8696B"/>
        <color rgb="FFFCFCFF"/>
        <color rgb="FF63BE7B"/>
      </colorScale>
    </cfRule>
  </conditionalFormatting>
  <conditionalFormatting sqref="S146">
    <cfRule type="timePeriod" dxfId="115" priority="147" timePeriod="thisMonth">
      <formula>AND(MONTH(S146)=MONTH(TODAY()),YEAR(S146)=YEAR(TODAY()))</formula>
    </cfRule>
  </conditionalFormatting>
  <conditionalFormatting sqref="A146">
    <cfRule type="dataBar" priority="148">
      <dataBar>
        <cfvo type="min"/>
        <cfvo type="max"/>
        <color rgb="FF638EC6"/>
      </dataBar>
      <extLst>
        <ext xmlns:x14="http://schemas.microsoft.com/office/spreadsheetml/2009/9/main" uri="{B025F937-C7B1-47D3-B67F-A62EFF666E3E}">
          <x14:id>{6E486D5F-7C03-4CF5-B6A2-49F6876DE72F}</x14:id>
        </ext>
      </extLst>
    </cfRule>
    <cfRule type="colorScale" priority="149">
      <colorScale>
        <cfvo type="min"/>
        <cfvo type="percentile" val="50"/>
        <cfvo type="max"/>
        <color rgb="FFF8696B"/>
        <color rgb="FFFCFCFF"/>
        <color rgb="FF63BE7B"/>
      </colorScale>
    </cfRule>
  </conditionalFormatting>
  <conditionalFormatting sqref="S147">
    <cfRule type="timePeriod" dxfId="114" priority="144" timePeriod="thisMonth">
      <formula>AND(MONTH(S147)=MONTH(TODAY()),YEAR(S147)=YEAR(TODAY()))</formula>
    </cfRule>
  </conditionalFormatting>
  <conditionalFormatting sqref="A147">
    <cfRule type="dataBar" priority="145">
      <dataBar>
        <cfvo type="min"/>
        <cfvo type="max"/>
        <color rgb="FF638EC6"/>
      </dataBar>
      <extLst>
        <ext xmlns:x14="http://schemas.microsoft.com/office/spreadsheetml/2009/9/main" uri="{B025F937-C7B1-47D3-B67F-A62EFF666E3E}">
          <x14:id>{5A8D9559-F29B-41E4-81BB-13C6EE4038F5}</x14:id>
        </ext>
      </extLst>
    </cfRule>
    <cfRule type="colorScale" priority="146">
      <colorScale>
        <cfvo type="min"/>
        <cfvo type="percentile" val="50"/>
        <cfvo type="max"/>
        <color rgb="FFF8696B"/>
        <color rgb="FFFCFCFF"/>
        <color rgb="FF63BE7B"/>
      </colorScale>
    </cfRule>
  </conditionalFormatting>
  <conditionalFormatting sqref="S148">
    <cfRule type="timePeriod" dxfId="113" priority="138" timePeriod="thisMonth">
      <formula>AND(MONTH(S148)=MONTH(TODAY()),YEAR(S148)=YEAR(TODAY()))</formula>
    </cfRule>
  </conditionalFormatting>
  <conditionalFormatting sqref="A148">
    <cfRule type="dataBar" priority="139">
      <dataBar>
        <cfvo type="min"/>
        <cfvo type="max"/>
        <color rgb="FF638EC6"/>
      </dataBar>
      <extLst>
        <ext xmlns:x14="http://schemas.microsoft.com/office/spreadsheetml/2009/9/main" uri="{B025F937-C7B1-47D3-B67F-A62EFF666E3E}">
          <x14:id>{91FA3A40-3B88-47B4-A285-FEB5738FDF81}</x14:id>
        </ext>
      </extLst>
    </cfRule>
    <cfRule type="colorScale" priority="140">
      <colorScale>
        <cfvo type="min"/>
        <cfvo type="percentile" val="50"/>
        <cfvo type="max"/>
        <color rgb="FFF8696B"/>
        <color rgb="FFFCFCFF"/>
        <color rgb="FF63BE7B"/>
      </colorScale>
    </cfRule>
  </conditionalFormatting>
  <conditionalFormatting sqref="S149">
    <cfRule type="timePeriod" dxfId="112" priority="135" timePeriod="thisMonth">
      <formula>AND(MONTH(S149)=MONTH(TODAY()),YEAR(S149)=YEAR(TODAY()))</formula>
    </cfRule>
  </conditionalFormatting>
  <conditionalFormatting sqref="A149">
    <cfRule type="dataBar" priority="136">
      <dataBar>
        <cfvo type="min"/>
        <cfvo type="max"/>
        <color rgb="FF638EC6"/>
      </dataBar>
      <extLst>
        <ext xmlns:x14="http://schemas.microsoft.com/office/spreadsheetml/2009/9/main" uri="{B025F937-C7B1-47D3-B67F-A62EFF666E3E}">
          <x14:id>{AA619F91-9AE6-411E-B96C-8ED3BD127D15}</x14:id>
        </ext>
      </extLst>
    </cfRule>
    <cfRule type="colorScale" priority="137">
      <colorScale>
        <cfvo type="min"/>
        <cfvo type="percentile" val="50"/>
        <cfvo type="max"/>
        <color rgb="FFF8696B"/>
        <color rgb="FFFCFCFF"/>
        <color rgb="FF63BE7B"/>
      </colorScale>
    </cfRule>
  </conditionalFormatting>
  <conditionalFormatting sqref="S150">
    <cfRule type="timePeriod" dxfId="111" priority="132" timePeriod="thisMonth">
      <formula>AND(MONTH(S150)=MONTH(TODAY()),YEAR(S150)=YEAR(TODAY()))</formula>
    </cfRule>
  </conditionalFormatting>
  <conditionalFormatting sqref="A150">
    <cfRule type="dataBar" priority="133">
      <dataBar>
        <cfvo type="min"/>
        <cfvo type="max"/>
        <color rgb="FF638EC6"/>
      </dataBar>
      <extLst>
        <ext xmlns:x14="http://schemas.microsoft.com/office/spreadsheetml/2009/9/main" uri="{B025F937-C7B1-47D3-B67F-A62EFF666E3E}">
          <x14:id>{00CB2D16-7DDC-4C6D-95B7-91B11471EC86}</x14:id>
        </ext>
      </extLst>
    </cfRule>
    <cfRule type="colorScale" priority="134">
      <colorScale>
        <cfvo type="min"/>
        <cfvo type="percentile" val="50"/>
        <cfvo type="max"/>
        <color rgb="FFF8696B"/>
        <color rgb="FFFCFCFF"/>
        <color rgb="FF63BE7B"/>
      </colorScale>
    </cfRule>
  </conditionalFormatting>
  <conditionalFormatting sqref="S151">
    <cfRule type="timePeriod" dxfId="110" priority="129" timePeriod="thisMonth">
      <formula>AND(MONTH(S151)=MONTH(TODAY()),YEAR(S151)=YEAR(TODAY()))</formula>
    </cfRule>
  </conditionalFormatting>
  <conditionalFormatting sqref="A151">
    <cfRule type="dataBar" priority="130">
      <dataBar>
        <cfvo type="min"/>
        <cfvo type="max"/>
        <color rgb="FF638EC6"/>
      </dataBar>
      <extLst>
        <ext xmlns:x14="http://schemas.microsoft.com/office/spreadsheetml/2009/9/main" uri="{B025F937-C7B1-47D3-B67F-A62EFF666E3E}">
          <x14:id>{AC24A94C-83A0-4492-A725-FD2D8FEA4E6E}</x14:id>
        </ext>
      </extLst>
    </cfRule>
    <cfRule type="colorScale" priority="131">
      <colorScale>
        <cfvo type="min"/>
        <cfvo type="percentile" val="50"/>
        <cfvo type="max"/>
        <color rgb="FFF8696B"/>
        <color rgb="FFFCFCFF"/>
        <color rgb="FF63BE7B"/>
      </colorScale>
    </cfRule>
  </conditionalFormatting>
  <conditionalFormatting sqref="S152">
    <cfRule type="timePeriod" dxfId="109" priority="126" timePeriod="thisMonth">
      <formula>AND(MONTH(S152)=MONTH(TODAY()),YEAR(S152)=YEAR(TODAY()))</formula>
    </cfRule>
  </conditionalFormatting>
  <conditionalFormatting sqref="A152">
    <cfRule type="dataBar" priority="127">
      <dataBar>
        <cfvo type="min"/>
        <cfvo type="max"/>
        <color rgb="FF638EC6"/>
      </dataBar>
      <extLst>
        <ext xmlns:x14="http://schemas.microsoft.com/office/spreadsheetml/2009/9/main" uri="{B025F937-C7B1-47D3-B67F-A62EFF666E3E}">
          <x14:id>{EC1DB892-A4BE-4CB0-96BB-4F683333764B}</x14:id>
        </ext>
      </extLst>
    </cfRule>
    <cfRule type="colorScale" priority="128">
      <colorScale>
        <cfvo type="min"/>
        <cfvo type="percentile" val="50"/>
        <cfvo type="max"/>
        <color rgb="FFF8696B"/>
        <color rgb="FFFCFCFF"/>
        <color rgb="FF63BE7B"/>
      </colorScale>
    </cfRule>
  </conditionalFormatting>
  <conditionalFormatting sqref="S153">
    <cfRule type="timePeriod" dxfId="108" priority="123" timePeriod="thisMonth">
      <formula>AND(MONTH(S153)=MONTH(TODAY()),YEAR(S153)=YEAR(TODAY()))</formula>
    </cfRule>
  </conditionalFormatting>
  <conditionalFormatting sqref="A153">
    <cfRule type="dataBar" priority="124">
      <dataBar>
        <cfvo type="min"/>
        <cfvo type="max"/>
        <color rgb="FF638EC6"/>
      </dataBar>
      <extLst>
        <ext xmlns:x14="http://schemas.microsoft.com/office/spreadsheetml/2009/9/main" uri="{B025F937-C7B1-47D3-B67F-A62EFF666E3E}">
          <x14:id>{C28AB498-F64C-4BEC-88DB-6E230FBB9C0E}</x14:id>
        </ext>
      </extLst>
    </cfRule>
    <cfRule type="colorScale" priority="125">
      <colorScale>
        <cfvo type="min"/>
        <cfvo type="percentile" val="50"/>
        <cfvo type="max"/>
        <color rgb="FFF8696B"/>
        <color rgb="FFFCFCFF"/>
        <color rgb="FF63BE7B"/>
      </colorScale>
    </cfRule>
  </conditionalFormatting>
  <conditionalFormatting sqref="S154">
    <cfRule type="timePeriod" dxfId="107" priority="120" timePeriod="thisMonth">
      <formula>AND(MONTH(S154)=MONTH(TODAY()),YEAR(S154)=YEAR(TODAY()))</formula>
    </cfRule>
  </conditionalFormatting>
  <conditionalFormatting sqref="A154">
    <cfRule type="dataBar" priority="121">
      <dataBar>
        <cfvo type="min"/>
        <cfvo type="max"/>
        <color rgb="FF638EC6"/>
      </dataBar>
      <extLst>
        <ext xmlns:x14="http://schemas.microsoft.com/office/spreadsheetml/2009/9/main" uri="{B025F937-C7B1-47D3-B67F-A62EFF666E3E}">
          <x14:id>{991589B4-EB92-4DD7-A84F-656C177A1AD7}</x14:id>
        </ext>
      </extLst>
    </cfRule>
    <cfRule type="colorScale" priority="122">
      <colorScale>
        <cfvo type="min"/>
        <cfvo type="percentile" val="50"/>
        <cfvo type="max"/>
        <color rgb="FFF8696B"/>
        <color rgb="FFFCFCFF"/>
        <color rgb="FF63BE7B"/>
      </colorScale>
    </cfRule>
  </conditionalFormatting>
  <conditionalFormatting sqref="S155">
    <cfRule type="timePeriod" dxfId="106" priority="117" timePeriod="thisMonth">
      <formula>AND(MONTH(S155)=MONTH(TODAY()),YEAR(S155)=YEAR(TODAY()))</formula>
    </cfRule>
  </conditionalFormatting>
  <conditionalFormatting sqref="A155">
    <cfRule type="dataBar" priority="118">
      <dataBar>
        <cfvo type="min"/>
        <cfvo type="max"/>
        <color rgb="FF638EC6"/>
      </dataBar>
      <extLst>
        <ext xmlns:x14="http://schemas.microsoft.com/office/spreadsheetml/2009/9/main" uri="{B025F937-C7B1-47D3-B67F-A62EFF666E3E}">
          <x14:id>{0FC15BB8-1817-4DDE-AED8-E1CF77E76A90}</x14:id>
        </ext>
      </extLst>
    </cfRule>
    <cfRule type="colorScale" priority="119">
      <colorScale>
        <cfvo type="min"/>
        <cfvo type="percentile" val="50"/>
        <cfvo type="max"/>
        <color rgb="FFF8696B"/>
        <color rgb="FFFCFCFF"/>
        <color rgb="FF63BE7B"/>
      </colorScale>
    </cfRule>
  </conditionalFormatting>
  <conditionalFormatting sqref="S156">
    <cfRule type="timePeriod" dxfId="105" priority="114" timePeriod="thisMonth">
      <formula>AND(MONTH(S156)=MONTH(TODAY()),YEAR(S156)=YEAR(TODAY()))</formula>
    </cfRule>
  </conditionalFormatting>
  <conditionalFormatting sqref="A156">
    <cfRule type="dataBar" priority="115">
      <dataBar>
        <cfvo type="min"/>
        <cfvo type="max"/>
        <color rgb="FF638EC6"/>
      </dataBar>
      <extLst>
        <ext xmlns:x14="http://schemas.microsoft.com/office/spreadsheetml/2009/9/main" uri="{B025F937-C7B1-47D3-B67F-A62EFF666E3E}">
          <x14:id>{5C8ECAA0-CAA5-4F05-82B2-D80EBB25E776}</x14:id>
        </ext>
      </extLst>
    </cfRule>
    <cfRule type="colorScale" priority="116">
      <colorScale>
        <cfvo type="min"/>
        <cfvo type="percentile" val="50"/>
        <cfvo type="max"/>
        <color rgb="FFF8696B"/>
        <color rgb="FFFCFCFF"/>
        <color rgb="FF63BE7B"/>
      </colorScale>
    </cfRule>
  </conditionalFormatting>
  <conditionalFormatting sqref="S157">
    <cfRule type="timePeriod" dxfId="104" priority="111" timePeriod="thisMonth">
      <formula>AND(MONTH(S157)=MONTH(TODAY()),YEAR(S157)=YEAR(TODAY()))</formula>
    </cfRule>
  </conditionalFormatting>
  <conditionalFormatting sqref="A157">
    <cfRule type="dataBar" priority="112">
      <dataBar>
        <cfvo type="min"/>
        <cfvo type="max"/>
        <color rgb="FF638EC6"/>
      </dataBar>
      <extLst>
        <ext xmlns:x14="http://schemas.microsoft.com/office/spreadsheetml/2009/9/main" uri="{B025F937-C7B1-47D3-B67F-A62EFF666E3E}">
          <x14:id>{E3B5C9F4-0F8B-486C-8D4F-0C0E6680E4D8}</x14:id>
        </ext>
      </extLst>
    </cfRule>
    <cfRule type="colorScale" priority="113">
      <colorScale>
        <cfvo type="min"/>
        <cfvo type="percentile" val="50"/>
        <cfvo type="max"/>
        <color rgb="FFF8696B"/>
        <color rgb="FFFCFCFF"/>
        <color rgb="FF63BE7B"/>
      </colorScale>
    </cfRule>
  </conditionalFormatting>
  <conditionalFormatting sqref="S158">
    <cfRule type="timePeriod" dxfId="103" priority="108" timePeriod="thisMonth">
      <formula>AND(MONTH(S158)=MONTH(TODAY()),YEAR(S158)=YEAR(TODAY()))</formula>
    </cfRule>
  </conditionalFormatting>
  <conditionalFormatting sqref="A158">
    <cfRule type="dataBar" priority="109">
      <dataBar>
        <cfvo type="min"/>
        <cfvo type="max"/>
        <color rgb="FF638EC6"/>
      </dataBar>
      <extLst>
        <ext xmlns:x14="http://schemas.microsoft.com/office/spreadsheetml/2009/9/main" uri="{B025F937-C7B1-47D3-B67F-A62EFF666E3E}">
          <x14:id>{B5590F33-2BDA-4B79-8E6D-7B3D5C25917E}</x14:id>
        </ext>
      </extLst>
    </cfRule>
    <cfRule type="colorScale" priority="110">
      <colorScale>
        <cfvo type="min"/>
        <cfvo type="percentile" val="50"/>
        <cfvo type="max"/>
        <color rgb="FFF8696B"/>
        <color rgb="FFFCFCFF"/>
        <color rgb="FF63BE7B"/>
      </colorScale>
    </cfRule>
  </conditionalFormatting>
  <conditionalFormatting sqref="S159">
    <cfRule type="timePeriod" dxfId="102" priority="105" timePeriod="thisMonth">
      <formula>AND(MONTH(S159)=MONTH(TODAY()),YEAR(S159)=YEAR(TODAY()))</formula>
    </cfRule>
  </conditionalFormatting>
  <conditionalFormatting sqref="A159">
    <cfRule type="dataBar" priority="106">
      <dataBar>
        <cfvo type="min"/>
        <cfvo type="max"/>
        <color rgb="FF638EC6"/>
      </dataBar>
      <extLst>
        <ext xmlns:x14="http://schemas.microsoft.com/office/spreadsheetml/2009/9/main" uri="{B025F937-C7B1-47D3-B67F-A62EFF666E3E}">
          <x14:id>{1AD3465A-FEE4-48E8-B613-362E05BBB607}</x14:id>
        </ext>
      </extLst>
    </cfRule>
    <cfRule type="colorScale" priority="107">
      <colorScale>
        <cfvo type="min"/>
        <cfvo type="percentile" val="50"/>
        <cfvo type="max"/>
        <color rgb="FFF8696B"/>
        <color rgb="FFFCFCFF"/>
        <color rgb="FF63BE7B"/>
      </colorScale>
    </cfRule>
  </conditionalFormatting>
  <conditionalFormatting sqref="S160">
    <cfRule type="timePeriod" dxfId="101" priority="102" timePeriod="thisMonth">
      <formula>AND(MONTH(S160)=MONTH(TODAY()),YEAR(S160)=YEAR(TODAY()))</formula>
    </cfRule>
  </conditionalFormatting>
  <conditionalFormatting sqref="A160">
    <cfRule type="dataBar" priority="103">
      <dataBar>
        <cfvo type="min"/>
        <cfvo type="max"/>
        <color rgb="FF638EC6"/>
      </dataBar>
      <extLst>
        <ext xmlns:x14="http://schemas.microsoft.com/office/spreadsheetml/2009/9/main" uri="{B025F937-C7B1-47D3-B67F-A62EFF666E3E}">
          <x14:id>{4EA135B7-3EC2-4A2F-87C0-8B69F67E1222}</x14:id>
        </ext>
      </extLst>
    </cfRule>
    <cfRule type="colorScale" priority="104">
      <colorScale>
        <cfvo type="min"/>
        <cfvo type="percentile" val="50"/>
        <cfvo type="max"/>
        <color rgb="FFF8696B"/>
        <color rgb="FFFCFCFF"/>
        <color rgb="FF63BE7B"/>
      </colorScale>
    </cfRule>
  </conditionalFormatting>
  <conditionalFormatting sqref="S161">
    <cfRule type="timePeriod" dxfId="100" priority="99" timePeriod="thisMonth">
      <formula>AND(MONTH(S161)=MONTH(TODAY()),YEAR(S161)=YEAR(TODAY()))</formula>
    </cfRule>
  </conditionalFormatting>
  <conditionalFormatting sqref="A161">
    <cfRule type="dataBar" priority="100">
      <dataBar>
        <cfvo type="min"/>
        <cfvo type="max"/>
        <color rgb="FF638EC6"/>
      </dataBar>
      <extLst>
        <ext xmlns:x14="http://schemas.microsoft.com/office/spreadsheetml/2009/9/main" uri="{B025F937-C7B1-47D3-B67F-A62EFF666E3E}">
          <x14:id>{76505477-C12F-4D3F-AC35-81C09ED37504}</x14:id>
        </ext>
      </extLst>
    </cfRule>
    <cfRule type="colorScale" priority="101">
      <colorScale>
        <cfvo type="min"/>
        <cfvo type="percentile" val="50"/>
        <cfvo type="max"/>
        <color rgb="FFF8696B"/>
        <color rgb="FFFCFCFF"/>
        <color rgb="FF63BE7B"/>
      </colorScale>
    </cfRule>
  </conditionalFormatting>
  <conditionalFormatting sqref="S162 S164">
    <cfRule type="timePeriod" dxfId="99" priority="96" timePeriod="thisMonth">
      <formula>AND(MONTH(S162)=MONTH(TODAY()),YEAR(S162)=YEAR(TODAY()))</formula>
    </cfRule>
  </conditionalFormatting>
  <conditionalFormatting sqref="A162">
    <cfRule type="dataBar" priority="97">
      <dataBar>
        <cfvo type="min"/>
        <cfvo type="max"/>
        <color rgb="FF638EC6"/>
      </dataBar>
      <extLst>
        <ext xmlns:x14="http://schemas.microsoft.com/office/spreadsheetml/2009/9/main" uri="{B025F937-C7B1-47D3-B67F-A62EFF666E3E}">
          <x14:id>{D126BE27-6220-4247-91BF-210C22AF3142}</x14:id>
        </ext>
      </extLst>
    </cfRule>
    <cfRule type="colorScale" priority="98">
      <colorScale>
        <cfvo type="min"/>
        <cfvo type="percentile" val="50"/>
        <cfvo type="max"/>
        <color rgb="FFF8696B"/>
        <color rgb="FFFCFCFF"/>
        <color rgb="FF63BE7B"/>
      </colorScale>
    </cfRule>
  </conditionalFormatting>
  <conditionalFormatting sqref="S163">
    <cfRule type="timePeriod" dxfId="98" priority="90" timePeriod="thisMonth">
      <formula>AND(MONTH(S163)=MONTH(TODAY()),YEAR(S163)=YEAR(TODAY()))</formula>
    </cfRule>
  </conditionalFormatting>
  <conditionalFormatting sqref="A163">
    <cfRule type="dataBar" priority="91">
      <dataBar>
        <cfvo type="min"/>
        <cfvo type="max"/>
        <color rgb="FF638EC6"/>
      </dataBar>
      <extLst>
        <ext xmlns:x14="http://schemas.microsoft.com/office/spreadsheetml/2009/9/main" uri="{B025F937-C7B1-47D3-B67F-A62EFF666E3E}">
          <x14:id>{406BB55B-3607-4AD6-9AA0-CB93DF879596}</x14:id>
        </ext>
      </extLst>
    </cfRule>
    <cfRule type="colorScale" priority="92">
      <colorScale>
        <cfvo type="min"/>
        <cfvo type="percentile" val="50"/>
        <cfvo type="max"/>
        <color rgb="FFF8696B"/>
        <color rgb="FFFCFCFF"/>
        <color rgb="FF63BE7B"/>
      </colorScale>
    </cfRule>
  </conditionalFormatting>
  <conditionalFormatting sqref="S165">
    <cfRule type="timePeriod" dxfId="97" priority="87" timePeriod="thisMonth">
      <formula>AND(MONTH(S165)=MONTH(TODAY()),YEAR(S165)=YEAR(TODAY()))</formula>
    </cfRule>
  </conditionalFormatting>
  <conditionalFormatting sqref="A165">
    <cfRule type="dataBar" priority="88">
      <dataBar>
        <cfvo type="min"/>
        <cfvo type="max"/>
        <color rgb="FF638EC6"/>
      </dataBar>
      <extLst>
        <ext xmlns:x14="http://schemas.microsoft.com/office/spreadsheetml/2009/9/main" uri="{B025F937-C7B1-47D3-B67F-A62EFF666E3E}">
          <x14:id>{B810C6A1-325D-4FD5-B62E-6A4398795A12}</x14:id>
        </ext>
      </extLst>
    </cfRule>
    <cfRule type="colorScale" priority="89">
      <colorScale>
        <cfvo type="min"/>
        <cfvo type="percentile" val="50"/>
        <cfvo type="max"/>
        <color rgb="FFF8696B"/>
        <color rgb="FFFCFCFF"/>
        <color rgb="FF63BE7B"/>
      </colorScale>
    </cfRule>
  </conditionalFormatting>
  <conditionalFormatting sqref="S166">
    <cfRule type="timePeriod" dxfId="96" priority="84" timePeriod="thisMonth">
      <formula>AND(MONTH(S166)=MONTH(TODAY()),YEAR(S166)=YEAR(TODAY()))</formula>
    </cfRule>
  </conditionalFormatting>
  <conditionalFormatting sqref="A166">
    <cfRule type="dataBar" priority="85">
      <dataBar>
        <cfvo type="min"/>
        <cfvo type="max"/>
        <color rgb="FF638EC6"/>
      </dataBar>
      <extLst>
        <ext xmlns:x14="http://schemas.microsoft.com/office/spreadsheetml/2009/9/main" uri="{B025F937-C7B1-47D3-B67F-A62EFF666E3E}">
          <x14:id>{0335CBB3-157D-4BD9-B82C-C48F1306D0E9}</x14:id>
        </ext>
      </extLst>
    </cfRule>
    <cfRule type="colorScale" priority="86">
      <colorScale>
        <cfvo type="min"/>
        <cfvo type="percentile" val="50"/>
        <cfvo type="max"/>
        <color rgb="FFF8696B"/>
        <color rgb="FFFCFCFF"/>
        <color rgb="FF63BE7B"/>
      </colorScale>
    </cfRule>
  </conditionalFormatting>
  <conditionalFormatting sqref="A167">
    <cfRule type="dataBar" priority="82">
      <dataBar>
        <cfvo type="min"/>
        <cfvo type="max"/>
        <color rgb="FF638EC6"/>
      </dataBar>
      <extLst>
        <ext xmlns:x14="http://schemas.microsoft.com/office/spreadsheetml/2009/9/main" uri="{B025F937-C7B1-47D3-B67F-A62EFF666E3E}">
          <x14:id>{7FD1CD02-8C3D-4010-9895-87E041990F4A}</x14:id>
        </ext>
      </extLst>
    </cfRule>
    <cfRule type="colorScale" priority="83">
      <colorScale>
        <cfvo type="min"/>
        <cfvo type="percentile" val="50"/>
        <cfvo type="max"/>
        <color rgb="FFF8696B"/>
        <color rgb="FFFCFCFF"/>
        <color rgb="FF63BE7B"/>
      </colorScale>
    </cfRule>
  </conditionalFormatting>
  <conditionalFormatting sqref="S167">
    <cfRule type="timePeriod" dxfId="95" priority="81" timePeriod="thisMonth">
      <formula>AND(MONTH(S167)=MONTH(TODAY()),YEAR(S167)=YEAR(TODAY()))</formula>
    </cfRule>
  </conditionalFormatting>
  <conditionalFormatting sqref="S168">
    <cfRule type="timePeriod" dxfId="94" priority="78" timePeriod="thisMonth">
      <formula>AND(MONTH(S168)=MONTH(TODAY()),YEAR(S168)=YEAR(TODAY()))</formula>
    </cfRule>
  </conditionalFormatting>
  <conditionalFormatting sqref="A168">
    <cfRule type="dataBar" priority="79">
      <dataBar>
        <cfvo type="min"/>
        <cfvo type="max"/>
        <color rgb="FF638EC6"/>
      </dataBar>
      <extLst>
        <ext xmlns:x14="http://schemas.microsoft.com/office/spreadsheetml/2009/9/main" uri="{B025F937-C7B1-47D3-B67F-A62EFF666E3E}">
          <x14:id>{A28D1EEB-CEDE-4A27-9AFC-634058BA3C11}</x14:id>
        </ext>
      </extLst>
    </cfRule>
    <cfRule type="colorScale" priority="80">
      <colorScale>
        <cfvo type="min"/>
        <cfvo type="percentile" val="50"/>
        <cfvo type="max"/>
        <color rgb="FFF8696B"/>
        <color rgb="FFFCFCFF"/>
        <color rgb="FF63BE7B"/>
      </colorScale>
    </cfRule>
  </conditionalFormatting>
  <conditionalFormatting sqref="S169">
    <cfRule type="timePeriod" dxfId="93" priority="75" timePeriod="thisMonth">
      <formula>AND(MONTH(S169)=MONTH(TODAY()),YEAR(S169)=YEAR(TODAY()))</formula>
    </cfRule>
  </conditionalFormatting>
  <conditionalFormatting sqref="A169">
    <cfRule type="dataBar" priority="76">
      <dataBar>
        <cfvo type="min"/>
        <cfvo type="max"/>
        <color rgb="FF638EC6"/>
      </dataBar>
      <extLst>
        <ext xmlns:x14="http://schemas.microsoft.com/office/spreadsheetml/2009/9/main" uri="{B025F937-C7B1-47D3-B67F-A62EFF666E3E}">
          <x14:id>{8E63D6A9-54ED-4E24-BDD6-1D94AB2E4DAA}</x14:id>
        </ext>
      </extLst>
    </cfRule>
    <cfRule type="colorScale" priority="77">
      <colorScale>
        <cfvo type="min"/>
        <cfvo type="percentile" val="50"/>
        <cfvo type="max"/>
        <color rgb="FFF8696B"/>
        <color rgb="FFFCFCFF"/>
        <color rgb="FF63BE7B"/>
      </colorScale>
    </cfRule>
  </conditionalFormatting>
  <conditionalFormatting sqref="S170">
    <cfRule type="timePeriod" dxfId="92" priority="72" timePeriod="thisMonth">
      <formula>AND(MONTH(S170)=MONTH(TODAY()),YEAR(S170)=YEAR(TODAY()))</formula>
    </cfRule>
  </conditionalFormatting>
  <conditionalFormatting sqref="A170">
    <cfRule type="dataBar" priority="73">
      <dataBar>
        <cfvo type="min"/>
        <cfvo type="max"/>
        <color rgb="FF638EC6"/>
      </dataBar>
      <extLst>
        <ext xmlns:x14="http://schemas.microsoft.com/office/spreadsheetml/2009/9/main" uri="{B025F937-C7B1-47D3-B67F-A62EFF666E3E}">
          <x14:id>{A9DB0DE0-1F18-446D-8BF1-F2542D0EA31E}</x14:id>
        </ext>
      </extLst>
    </cfRule>
    <cfRule type="colorScale" priority="74">
      <colorScale>
        <cfvo type="min"/>
        <cfvo type="percentile" val="50"/>
        <cfvo type="max"/>
        <color rgb="FFF8696B"/>
        <color rgb="FFFCFCFF"/>
        <color rgb="FF63BE7B"/>
      </colorScale>
    </cfRule>
  </conditionalFormatting>
  <conditionalFormatting sqref="A171">
    <cfRule type="dataBar" priority="70">
      <dataBar>
        <cfvo type="min"/>
        <cfvo type="max"/>
        <color rgb="FF638EC6"/>
      </dataBar>
      <extLst>
        <ext xmlns:x14="http://schemas.microsoft.com/office/spreadsheetml/2009/9/main" uri="{B025F937-C7B1-47D3-B67F-A62EFF666E3E}">
          <x14:id>{3D754C32-0169-4164-A30A-CA5276C3EB33}</x14:id>
        </ext>
      </extLst>
    </cfRule>
    <cfRule type="colorScale" priority="71">
      <colorScale>
        <cfvo type="min"/>
        <cfvo type="percentile" val="50"/>
        <cfvo type="max"/>
        <color rgb="FFF8696B"/>
        <color rgb="FFFCFCFF"/>
        <color rgb="FF63BE7B"/>
      </colorScale>
    </cfRule>
  </conditionalFormatting>
  <conditionalFormatting sqref="S172">
    <cfRule type="timePeriod" dxfId="91" priority="67" timePeriod="thisMonth">
      <formula>AND(MONTH(S172)=MONTH(TODAY()),YEAR(S172)=YEAR(TODAY()))</formula>
    </cfRule>
  </conditionalFormatting>
  <conditionalFormatting sqref="A172">
    <cfRule type="dataBar" priority="68">
      <dataBar>
        <cfvo type="min"/>
        <cfvo type="max"/>
        <color rgb="FF638EC6"/>
      </dataBar>
      <extLst>
        <ext xmlns:x14="http://schemas.microsoft.com/office/spreadsheetml/2009/9/main" uri="{B025F937-C7B1-47D3-B67F-A62EFF666E3E}">
          <x14:id>{99B2BADB-369F-4A33-849D-3D0C94FEE465}</x14:id>
        </ext>
      </extLst>
    </cfRule>
    <cfRule type="colorScale" priority="69">
      <colorScale>
        <cfvo type="min"/>
        <cfvo type="percentile" val="50"/>
        <cfvo type="max"/>
        <color rgb="FFF8696B"/>
        <color rgb="FFFCFCFF"/>
        <color rgb="FF63BE7B"/>
      </colorScale>
    </cfRule>
  </conditionalFormatting>
  <conditionalFormatting sqref="S173">
    <cfRule type="timePeriod" dxfId="90" priority="64" timePeriod="thisMonth">
      <formula>AND(MONTH(S173)=MONTH(TODAY()),YEAR(S173)=YEAR(TODAY()))</formula>
    </cfRule>
  </conditionalFormatting>
  <conditionalFormatting sqref="A173">
    <cfRule type="dataBar" priority="65">
      <dataBar>
        <cfvo type="min"/>
        <cfvo type="max"/>
        <color rgb="FF638EC6"/>
      </dataBar>
      <extLst>
        <ext xmlns:x14="http://schemas.microsoft.com/office/spreadsheetml/2009/9/main" uri="{B025F937-C7B1-47D3-B67F-A62EFF666E3E}">
          <x14:id>{24E63A87-0CBD-4240-9C5A-864F81D7C904}</x14:id>
        </ext>
      </extLst>
    </cfRule>
    <cfRule type="colorScale" priority="66">
      <colorScale>
        <cfvo type="min"/>
        <cfvo type="percentile" val="50"/>
        <cfvo type="max"/>
        <color rgb="FFF8696B"/>
        <color rgb="FFFCFCFF"/>
        <color rgb="FF63BE7B"/>
      </colorScale>
    </cfRule>
  </conditionalFormatting>
  <conditionalFormatting sqref="S174">
    <cfRule type="timePeriod" dxfId="89" priority="61" timePeriod="thisMonth">
      <formula>AND(MONTH(S174)=MONTH(TODAY()),YEAR(S174)=YEAR(TODAY()))</formula>
    </cfRule>
  </conditionalFormatting>
  <conditionalFormatting sqref="A174">
    <cfRule type="dataBar" priority="62">
      <dataBar>
        <cfvo type="min"/>
        <cfvo type="max"/>
        <color rgb="FF638EC6"/>
      </dataBar>
      <extLst>
        <ext xmlns:x14="http://schemas.microsoft.com/office/spreadsheetml/2009/9/main" uri="{B025F937-C7B1-47D3-B67F-A62EFF666E3E}">
          <x14:id>{A25479D5-32C7-4733-8713-CA9AF7202489}</x14:id>
        </ext>
      </extLst>
    </cfRule>
    <cfRule type="colorScale" priority="63">
      <colorScale>
        <cfvo type="min"/>
        <cfvo type="percentile" val="50"/>
        <cfvo type="max"/>
        <color rgb="FFF8696B"/>
        <color rgb="FFFCFCFF"/>
        <color rgb="FF63BE7B"/>
      </colorScale>
    </cfRule>
  </conditionalFormatting>
  <conditionalFormatting sqref="S175">
    <cfRule type="timePeriod" dxfId="88" priority="58" timePeriod="thisMonth">
      <formula>AND(MONTH(S175)=MONTH(TODAY()),YEAR(S175)=YEAR(TODAY()))</formula>
    </cfRule>
  </conditionalFormatting>
  <conditionalFormatting sqref="A175">
    <cfRule type="dataBar" priority="59">
      <dataBar>
        <cfvo type="min"/>
        <cfvo type="max"/>
        <color rgb="FF638EC6"/>
      </dataBar>
      <extLst>
        <ext xmlns:x14="http://schemas.microsoft.com/office/spreadsheetml/2009/9/main" uri="{B025F937-C7B1-47D3-B67F-A62EFF666E3E}">
          <x14:id>{D4435092-9757-4681-A373-EDFE06796501}</x14:id>
        </ext>
      </extLst>
    </cfRule>
    <cfRule type="colorScale" priority="60">
      <colorScale>
        <cfvo type="min"/>
        <cfvo type="percentile" val="50"/>
        <cfvo type="max"/>
        <color rgb="FFF8696B"/>
        <color rgb="FFFCFCFF"/>
        <color rgb="FF63BE7B"/>
      </colorScale>
    </cfRule>
  </conditionalFormatting>
  <conditionalFormatting sqref="S176">
    <cfRule type="timePeriod" dxfId="87" priority="55" timePeriod="thisMonth">
      <formula>AND(MONTH(S176)=MONTH(TODAY()),YEAR(S176)=YEAR(TODAY()))</formula>
    </cfRule>
  </conditionalFormatting>
  <conditionalFormatting sqref="A176">
    <cfRule type="dataBar" priority="56">
      <dataBar>
        <cfvo type="min"/>
        <cfvo type="max"/>
        <color rgb="FF638EC6"/>
      </dataBar>
      <extLst>
        <ext xmlns:x14="http://schemas.microsoft.com/office/spreadsheetml/2009/9/main" uri="{B025F937-C7B1-47D3-B67F-A62EFF666E3E}">
          <x14:id>{89619D12-FD6C-4CAD-8A4B-855D4E781C24}</x14:id>
        </ext>
      </extLst>
    </cfRule>
    <cfRule type="colorScale" priority="57">
      <colorScale>
        <cfvo type="min"/>
        <cfvo type="percentile" val="50"/>
        <cfvo type="max"/>
        <color rgb="FFF8696B"/>
        <color rgb="FFFCFCFF"/>
        <color rgb="FF63BE7B"/>
      </colorScale>
    </cfRule>
  </conditionalFormatting>
  <conditionalFormatting sqref="S177">
    <cfRule type="timePeriod" dxfId="86" priority="52" timePeriod="thisMonth">
      <formula>AND(MONTH(S177)=MONTH(TODAY()),YEAR(S177)=YEAR(TODAY()))</formula>
    </cfRule>
  </conditionalFormatting>
  <conditionalFormatting sqref="A177">
    <cfRule type="dataBar" priority="53">
      <dataBar>
        <cfvo type="min"/>
        <cfvo type="max"/>
        <color rgb="FF638EC6"/>
      </dataBar>
      <extLst>
        <ext xmlns:x14="http://schemas.microsoft.com/office/spreadsheetml/2009/9/main" uri="{B025F937-C7B1-47D3-B67F-A62EFF666E3E}">
          <x14:id>{28EF4201-DE70-4DBE-964F-BB3B31724B1C}</x14:id>
        </ext>
      </extLst>
    </cfRule>
    <cfRule type="colorScale" priority="54">
      <colorScale>
        <cfvo type="min"/>
        <cfvo type="percentile" val="50"/>
        <cfvo type="max"/>
        <color rgb="FFF8696B"/>
        <color rgb="FFFCFCFF"/>
        <color rgb="FF63BE7B"/>
      </colorScale>
    </cfRule>
  </conditionalFormatting>
  <conditionalFormatting sqref="S178">
    <cfRule type="timePeriod" dxfId="85" priority="49" timePeriod="thisMonth">
      <formula>AND(MONTH(S178)=MONTH(TODAY()),YEAR(S178)=YEAR(TODAY()))</formula>
    </cfRule>
  </conditionalFormatting>
  <conditionalFormatting sqref="A178">
    <cfRule type="dataBar" priority="50">
      <dataBar>
        <cfvo type="min"/>
        <cfvo type="max"/>
        <color rgb="FF638EC6"/>
      </dataBar>
      <extLst>
        <ext xmlns:x14="http://schemas.microsoft.com/office/spreadsheetml/2009/9/main" uri="{B025F937-C7B1-47D3-B67F-A62EFF666E3E}">
          <x14:id>{614D76D1-50AD-4E56-A7BD-2D7C362632E0}</x14:id>
        </ext>
      </extLst>
    </cfRule>
    <cfRule type="colorScale" priority="51">
      <colorScale>
        <cfvo type="min"/>
        <cfvo type="percentile" val="50"/>
        <cfvo type="max"/>
        <color rgb="FFF8696B"/>
        <color rgb="FFFCFCFF"/>
        <color rgb="FF63BE7B"/>
      </colorScale>
    </cfRule>
  </conditionalFormatting>
  <conditionalFormatting sqref="S179">
    <cfRule type="timePeriod" dxfId="84" priority="46" timePeriod="thisMonth">
      <formula>AND(MONTH(S179)=MONTH(TODAY()),YEAR(S179)=YEAR(TODAY()))</formula>
    </cfRule>
  </conditionalFormatting>
  <conditionalFormatting sqref="A179">
    <cfRule type="dataBar" priority="47">
      <dataBar>
        <cfvo type="min"/>
        <cfvo type="max"/>
        <color rgb="FF638EC6"/>
      </dataBar>
      <extLst>
        <ext xmlns:x14="http://schemas.microsoft.com/office/spreadsheetml/2009/9/main" uri="{B025F937-C7B1-47D3-B67F-A62EFF666E3E}">
          <x14:id>{CD77662A-A27C-4610-A313-0B2D99A7DA2E}</x14:id>
        </ext>
      </extLst>
    </cfRule>
    <cfRule type="colorScale" priority="48">
      <colorScale>
        <cfvo type="min"/>
        <cfvo type="percentile" val="50"/>
        <cfvo type="max"/>
        <color rgb="FFF8696B"/>
        <color rgb="FFFCFCFF"/>
        <color rgb="FF63BE7B"/>
      </colorScale>
    </cfRule>
  </conditionalFormatting>
  <conditionalFormatting sqref="S180">
    <cfRule type="timePeriod" dxfId="83" priority="43" timePeriod="thisMonth">
      <formula>AND(MONTH(S180)=MONTH(TODAY()),YEAR(S180)=YEAR(TODAY()))</formula>
    </cfRule>
  </conditionalFormatting>
  <conditionalFormatting sqref="A180">
    <cfRule type="dataBar" priority="44">
      <dataBar>
        <cfvo type="min"/>
        <cfvo type="max"/>
        <color rgb="FF638EC6"/>
      </dataBar>
      <extLst>
        <ext xmlns:x14="http://schemas.microsoft.com/office/spreadsheetml/2009/9/main" uri="{B025F937-C7B1-47D3-B67F-A62EFF666E3E}">
          <x14:id>{51968FEF-6DCC-4238-BB03-ACDEB9CCDBC3}</x14:id>
        </ext>
      </extLst>
    </cfRule>
    <cfRule type="colorScale" priority="45">
      <colorScale>
        <cfvo type="min"/>
        <cfvo type="percentile" val="50"/>
        <cfvo type="max"/>
        <color rgb="FFF8696B"/>
        <color rgb="FFFCFCFF"/>
        <color rgb="FF63BE7B"/>
      </colorScale>
    </cfRule>
  </conditionalFormatting>
  <conditionalFormatting sqref="S181">
    <cfRule type="timePeriod" dxfId="82" priority="36" timePeriod="thisMonth">
      <formula>AND(MONTH(S181)=MONTH(TODAY()),YEAR(S181)=YEAR(TODAY()))</formula>
    </cfRule>
  </conditionalFormatting>
  <conditionalFormatting sqref="S181">
    <cfRule type="timePeriod" dxfId="81" priority="35" timePeriod="thisMonth">
      <formula>AND(MONTH(S181)=MONTH(TODAY()),YEAR(S181)=YEAR(TODAY()))</formula>
    </cfRule>
  </conditionalFormatting>
  <conditionalFormatting sqref="A181">
    <cfRule type="dataBar" priority="37">
      <dataBar>
        <cfvo type="min"/>
        <cfvo type="max"/>
        <color rgb="FF638EC6"/>
      </dataBar>
      <extLst>
        <ext xmlns:x14="http://schemas.microsoft.com/office/spreadsheetml/2009/9/main" uri="{B025F937-C7B1-47D3-B67F-A62EFF666E3E}">
          <x14:id>{952451FC-F163-4269-80F4-1687F9D27949}</x14:id>
        </ext>
      </extLst>
    </cfRule>
    <cfRule type="colorScale" priority="38">
      <colorScale>
        <cfvo type="min"/>
        <cfvo type="percentile" val="50"/>
        <cfvo type="max"/>
        <color rgb="FFF8696B"/>
        <color rgb="FFFCFCFF"/>
        <color rgb="FF63BE7B"/>
      </colorScale>
    </cfRule>
  </conditionalFormatting>
  <conditionalFormatting sqref="S182">
    <cfRule type="timePeriod" dxfId="80" priority="32" timePeriod="thisMonth">
      <formula>AND(MONTH(S182)=MONTH(TODAY()),YEAR(S182)=YEAR(TODAY()))</formula>
    </cfRule>
  </conditionalFormatting>
  <conditionalFormatting sqref="A182">
    <cfRule type="dataBar" priority="33">
      <dataBar>
        <cfvo type="min"/>
        <cfvo type="max"/>
        <color rgb="FF638EC6"/>
      </dataBar>
      <extLst>
        <ext xmlns:x14="http://schemas.microsoft.com/office/spreadsheetml/2009/9/main" uri="{B025F937-C7B1-47D3-B67F-A62EFF666E3E}">
          <x14:id>{C38A9114-1786-4CF5-AAAA-77775F261404}</x14:id>
        </ext>
      </extLst>
    </cfRule>
    <cfRule type="colorScale" priority="34">
      <colorScale>
        <cfvo type="min"/>
        <cfvo type="percentile" val="50"/>
        <cfvo type="max"/>
        <color rgb="FFF8696B"/>
        <color rgb="FFFCFCFF"/>
        <color rgb="FF63BE7B"/>
      </colorScale>
    </cfRule>
  </conditionalFormatting>
  <conditionalFormatting sqref="A183">
    <cfRule type="dataBar" priority="30">
      <dataBar>
        <cfvo type="min"/>
        <cfvo type="max"/>
        <color rgb="FF638EC6"/>
      </dataBar>
      <extLst>
        <ext xmlns:x14="http://schemas.microsoft.com/office/spreadsheetml/2009/9/main" uri="{B025F937-C7B1-47D3-B67F-A62EFF666E3E}">
          <x14:id>{8FA0B56C-2CEE-42E4-9765-C0485F9DF1E3}</x14:id>
        </ext>
      </extLst>
    </cfRule>
    <cfRule type="colorScale" priority="31">
      <colorScale>
        <cfvo type="min"/>
        <cfvo type="percentile" val="50"/>
        <cfvo type="max"/>
        <color rgb="FFF8696B"/>
        <color rgb="FFFCFCFF"/>
        <color rgb="FF63BE7B"/>
      </colorScale>
    </cfRule>
  </conditionalFormatting>
  <conditionalFormatting sqref="S184">
    <cfRule type="timePeriod" dxfId="79" priority="27" timePeriod="thisMonth">
      <formula>AND(MONTH(S184)=MONTH(TODAY()),YEAR(S184)=YEAR(TODAY()))</formula>
    </cfRule>
  </conditionalFormatting>
  <conditionalFormatting sqref="A184">
    <cfRule type="dataBar" priority="28">
      <dataBar>
        <cfvo type="min"/>
        <cfvo type="max"/>
        <color rgb="FF638EC6"/>
      </dataBar>
      <extLst>
        <ext xmlns:x14="http://schemas.microsoft.com/office/spreadsheetml/2009/9/main" uri="{B025F937-C7B1-47D3-B67F-A62EFF666E3E}">
          <x14:id>{9EF08482-4E2E-4731-BAA1-244A75868575}</x14:id>
        </ext>
      </extLst>
    </cfRule>
    <cfRule type="colorScale" priority="29">
      <colorScale>
        <cfvo type="min"/>
        <cfvo type="percentile" val="50"/>
        <cfvo type="max"/>
        <color rgb="FFF8696B"/>
        <color rgb="FFFCFCFF"/>
        <color rgb="FF63BE7B"/>
      </colorScale>
    </cfRule>
  </conditionalFormatting>
  <conditionalFormatting sqref="S185">
    <cfRule type="timePeriod" dxfId="78" priority="24" timePeriod="thisMonth">
      <formula>AND(MONTH(S185)=MONTH(TODAY()),YEAR(S185)=YEAR(TODAY()))</formula>
    </cfRule>
  </conditionalFormatting>
  <conditionalFormatting sqref="A185">
    <cfRule type="dataBar" priority="25">
      <dataBar>
        <cfvo type="min"/>
        <cfvo type="max"/>
        <color rgb="FF638EC6"/>
      </dataBar>
      <extLst>
        <ext xmlns:x14="http://schemas.microsoft.com/office/spreadsheetml/2009/9/main" uri="{B025F937-C7B1-47D3-B67F-A62EFF666E3E}">
          <x14:id>{ADD21F4C-06BE-4166-B622-2B4475D01804}</x14:id>
        </ext>
      </extLst>
    </cfRule>
    <cfRule type="colorScale" priority="26">
      <colorScale>
        <cfvo type="min"/>
        <cfvo type="percentile" val="50"/>
        <cfvo type="max"/>
        <color rgb="FFF8696B"/>
        <color rgb="FFFCFCFF"/>
        <color rgb="FF63BE7B"/>
      </colorScale>
    </cfRule>
  </conditionalFormatting>
  <conditionalFormatting sqref="S186">
    <cfRule type="timePeriod" dxfId="77" priority="21" timePeriod="thisMonth">
      <formula>AND(MONTH(S186)=MONTH(TODAY()),YEAR(S186)=YEAR(TODAY()))</formula>
    </cfRule>
  </conditionalFormatting>
  <conditionalFormatting sqref="A186">
    <cfRule type="dataBar" priority="22">
      <dataBar>
        <cfvo type="min"/>
        <cfvo type="max"/>
        <color rgb="FF638EC6"/>
      </dataBar>
      <extLst>
        <ext xmlns:x14="http://schemas.microsoft.com/office/spreadsheetml/2009/9/main" uri="{B025F937-C7B1-47D3-B67F-A62EFF666E3E}">
          <x14:id>{62E715B4-A8B2-456C-BCA4-301FC8BB0A17}</x14:id>
        </ext>
      </extLst>
    </cfRule>
    <cfRule type="colorScale" priority="23">
      <colorScale>
        <cfvo type="min"/>
        <cfvo type="percentile" val="50"/>
        <cfvo type="max"/>
        <color rgb="FFF8696B"/>
        <color rgb="FFFCFCFF"/>
        <color rgb="FF63BE7B"/>
      </colorScale>
    </cfRule>
  </conditionalFormatting>
  <conditionalFormatting sqref="S187">
    <cfRule type="timePeriod" dxfId="76" priority="18" timePeriod="thisMonth">
      <formula>AND(MONTH(S187)=MONTH(TODAY()),YEAR(S187)=YEAR(TODAY()))</formula>
    </cfRule>
  </conditionalFormatting>
  <conditionalFormatting sqref="A187">
    <cfRule type="dataBar" priority="19">
      <dataBar>
        <cfvo type="min"/>
        <cfvo type="max"/>
        <color rgb="FF638EC6"/>
      </dataBar>
      <extLst>
        <ext xmlns:x14="http://schemas.microsoft.com/office/spreadsheetml/2009/9/main" uri="{B025F937-C7B1-47D3-B67F-A62EFF666E3E}">
          <x14:id>{F943C374-6D18-4343-B94B-918C96BB26DF}</x14:id>
        </ext>
      </extLst>
    </cfRule>
    <cfRule type="colorScale" priority="20">
      <colorScale>
        <cfvo type="min"/>
        <cfvo type="percentile" val="50"/>
        <cfvo type="max"/>
        <color rgb="FFF8696B"/>
        <color rgb="FFFCFCFF"/>
        <color rgb="FF63BE7B"/>
      </colorScale>
    </cfRule>
  </conditionalFormatting>
  <conditionalFormatting sqref="S188">
    <cfRule type="timePeriod" dxfId="75" priority="15" timePeriod="thisMonth">
      <formula>AND(MONTH(S188)=MONTH(TODAY()),YEAR(S188)=YEAR(TODAY()))</formula>
    </cfRule>
  </conditionalFormatting>
  <conditionalFormatting sqref="A188">
    <cfRule type="dataBar" priority="16">
      <dataBar>
        <cfvo type="min"/>
        <cfvo type="max"/>
        <color rgb="FF638EC6"/>
      </dataBar>
      <extLst>
        <ext xmlns:x14="http://schemas.microsoft.com/office/spreadsheetml/2009/9/main" uri="{B025F937-C7B1-47D3-B67F-A62EFF666E3E}">
          <x14:id>{9D1A4E14-F1D7-4764-8FD8-7650EA6485F1}</x14:id>
        </ext>
      </extLst>
    </cfRule>
    <cfRule type="colorScale" priority="17">
      <colorScale>
        <cfvo type="min"/>
        <cfvo type="percentile" val="50"/>
        <cfvo type="max"/>
        <color rgb="FFF8696B"/>
        <color rgb="FFFCFCFF"/>
        <color rgb="FF63BE7B"/>
      </colorScale>
    </cfRule>
  </conditionalFormatting>
  <conditionalFormatting sqref="S189">
    <cfRule type="timePeriod" dxfId="74" priority="12" timePeriod="thisMonth">
      <formula>AND(MONTH(S189)=MONTH(TODAY()),YEAR(S189)=YEAR(TODAY()))</formula>
    </cfRule>
  </conditionalFormatting>
  <conditionalFormatting sqref="A189">
    <cfRule type="dataBar" priority="13">
      <dataBar>
        <cfvo type="min"/>
        <cfvo type="max"/>
        <color rgb="FF638EC6"/>
      </dataBar>
      <extLst>
        <ext xmlns:x14="http://schemas.microsoft.com/office/spreadsheetml/2009/9/main" uri="{B025F937-C7B1-47D3-B67F-A62EFF666E3E}">
          <x14:id>{76E0EC76-201D-4D62-93B8-EC625CDE0199}</x14:id>
        </ext>
      </extLst>
    </cfRule>
    <cfRule type="colorScale" priority="14">
      <colorScale>
        <cfvo type="min"/>
        <cfvo type="percentile" val="50"/>
        <cfvo type="max"/>
        <color rgb="FFF8696B"/>
        <color rgb="FFFCFCFF"/>
        <color rgb="FF63BE7B"/>
      </colorScale>
    </cfRule>
  </conditionalFormatting>
  <conditionalFormatting sqref="S190">
    <cfRule type="timePeriod" dxfId="73" priority="9" timePeriod="thisMonth">
      <formula>AND(MONTH(S190)=MONTH(TODAY()),YEAR(S190)=YEAR(TODAY()))</formula>
    </cfRule>
  </conditionalFormatting>
  <conditionalFormatting sqref="A190">
    <cfRule type="dataBar" priority="10">
      <dataBar>
        <cfvo type="min"/>
        <cfvo type="max"/>
        <color rgb="FF638EC6"/>
      </dataBar>
      <extLst>
        <ext xmlns:x14="http://schemas.microsoft.com/office/spreadsheetml/2009/9/main" uri="{B025F937-C7B1-47D3-B67F-A62EFF666E3E}">
          <x14:id>{BFC7998D-54D2-486B-8D70-6E92B45720C3}</x14:id>
        </ext>
      </extLst>
    </cfRule>
    <cfRule type="colorScale" priority="11">
      <colorScale>
        <cfvo type="min"/>
        <cfvo type="percentile" val="50"/>
        <cfvo type="max"/>
        <color rgb="FFF8696B"/>
        <color rgb="FFFCFCFF"/>
        <color rgb="FF63BE7B"/>
      </colorScale>
    </cfRule>
  </conditionalFormatting>
  <conditionalFormatting sqref="S191">
    <cfRule type="timePeriod" dxfId="72" priority="6" timePeriod="thisMonth">
      <formula>AND(MONTH(S191)=MONTH(TODAY()),YEAR(S191)=YEAR(TODAY()))</formula>
    </cfRule>
  </conditionalFormatting>
  <conditionalFormatting sqref="A191">
    <cfRule type="dataBar" priority="7">
      <dataBar>
        <cfvo type="min"/>
        <cfvo type="max"/>
        <color rgb="FF638EC6"/>
      </dataBar>
      <extLst>
        <ext xmlns:x14="http://schemas.microsoft.com/office/spreadsheetml/2009/9/main" uri="{B025F937-C7B1-47D3-B67F-A62EFF666E3E}">
          <x14:id>{2FB863FF-3CDE-4023-B551-B6B2F0FC2D4A}</x14:id>
        </ext>
      </extLst>
    </cfRule>
    <cfRule type="colorScale" priority="8">
      <colorScale>
        <cfvo type="min"/>
        <cfvo type="percentile" val="50"/>
        <cfvo type="max"/>
        <color rgb="FFF8696B"/>
        <color rgb="FFFCFCFF"/>
        <color rgb="FF63BE7B"/>
      </colorScale>
    </cfRule>
  </conditionalFormatting>
  <conditionalFormatting sqref="A192">
    <cfRule type="dataBar" priority="4">
      <dataBar>
        <cfvo type="min"/>
        <cfvo type="max"/>
        <color rgb="FF638EC6"/>
      </dataBar>
      <extLst>
        <ext xmlns:x14="http://schemas.microsoft.com/office/spreadsheetml/2009/9/main" uri="{B025F937-C7B1-47D3-B67F-A62EFF666E3E}">
          <x14:id>{F71A16A2-1932-40DE-B458-9922A3CBEC69}</x14:id>
        </ext>
      </extLst>
    </cfRule>
    <cfRule type="colorScale" priority="5">
      <colorScale>
        <cfvo type="min"/>
        <cfvo type="percentile" val="50"/>
        <cfvo type="max"/>
        <color rgb="FFF8696B"/>
        <color rgb="FFFCFCFF"/>
        <color rgb="FF63BE7B"/>
      </colorScale>
    </cfRule>
  </conditionalFormatting>
  <conditionalFormatting sqref="S193">
    <cfRule type="timePeriod" dxfId="71" priority="1" timePeriod="thisMonth">
      <formula>AND(MONTH(S193)=MONTH(TODAY()),YEAR(S193)=YEAR(TODAY()))</formula>
    </cfRule>
  </conditionalFormatting>
  <conditionalFormatting sqref="A193">
    <cfRule type="dataBar" priority="2">
      <dataBar>
        <cfvo type="min"/>
        <cfvo type="max"/>
        <color rgb="FF638EC6"/>
      </dataBar>
      <extLst>
        <ext xmlns:x14="http://schemas.microsoft.com/office/spreadsheetml/2009/9/main" uri="{B025F937-C7B1-47D3-B67F-A62EFF666E3E}">
          <x14:id>{2CDDF6F1-0BE9-4C70-BB96-7103D39CE175}</x14:id>
        </ext>
      </extLst>
    </cfRule>
    <cfRule type="colorScale" priority="3">
      <colorScale>
        <cfvo type="min"/>
        <cfvo type="percentile" val="50"/>
        <cfvo type="max"/>
        <color rgb="FFF8696B"/>
        <color rgb="FFFCFCFF"/>
        <color rgb="FF63BE7B"/>
      </colorScale>
    </cfRule>
  </conditionalFormatting>
  <hyperlinks>
    <hyperlink ref="U15" r:id="rId1" xr:uid="{00000000-0004-0000-0300-000000000000}"/>
    <hyperlink ref="U9" r:id="rId2" xr:uid="{00000000-0004-0000-0300-000001000000}"/>
    <hyperlink ref="U18" r:id="rId3" xr:uid="{00000000-0004-0000-0300-000002000000}"/>
    <hyperlink ref="U20" r:id="rId4" xr:uid="{00000000-0004-0000-0300-000003000000}"/>
    <hyperlink ref="U35" r:id="rId5" xr:uid="{00000000-0004-0000-0300-000004000000}"/>
    <hyperlink ref="U36" r:id="rId6" xr:uid="{00000000-0004-0000-0300-000005000000}"/>
    <hyperlink ref="U38" r:id="rId7" xr:uid="{00000000-0004-0000-0300-000006000000}"/>
    <hyperlink ref="U40" r:id="rId8" xr:uid="{00000000-0004-0000-0300-000007000000}"/>
    <hyperlink ref="U42" r:id="rId9" xr:uid="{00000000-0004-0000-0300-000008000000}"/>
    <hyperlink ref="U37" r:id="rId10" xr:uid="{00000000-0004-0000-0300-000009000000}"/>
    <hyperlink ref="U44" r:id="rId11" xr:uid="{00000000-0004-0000-0300-00000A000000}"/>
    <hyperlink ref="U46" r:id="rId12" xr:uid="{00000000-0004-0000-0300-00000B000000}"/>
    <hyperlink ref="U48" r:id="rId13" xr:uid="{00000000-0004-0000-0300-00000C000000}"/>
    <hyperlink ref="U50" r:id="rId14" xr:uid="{00000000-0004-0000-0300-00000D000000}"/>
    <hyperlink ref="U54" r:id="rId15" xr:uid="{00000000-0004-0000-0300-00000E000000}"/>
    <hyperlink ref="U58" r:id="rId16" xr:uid="{00000000-0004-0000-0300-00000F000000}"/>
    <hyperlink ref="U59" r:id="rId17" xr:uid="{00000000-0004-0000-0300-000010000000}"/>
    <hyperlink ref="U61" r:id="rId18" xr:uid="{00000000-0004-0000-0300-000011000000}"/>
    <hyperlink ref="U17" r:id="rId19" xr:uid="{00000000-0004-0000-0300-000012000000}"/>
    <hyperlink ref="U19" r:id="rId20" xr:uid="{00000000-0004-0000-0300-000013000000}"/>
    <hyperlink ref="U21" r:id="rId21" xr:uid="{00000000-0004-0000-0300-000014000000}"/>
    <hyperlink ref="U25" r:id="rId22" xr:uid="{00000000-0004-0000-0300-000015000000}"/>
    <hyperlink ref="U30" r:id="rId23" xr:uid="{00000000-0004-0000-0300-000016000000}"/>
    <hyperlink ref="U31" r:id="rId24" xr:uid="{00000000-0004-0000-0300-000017000000}"/>
    <hyperlink ref="U33" r:id="rId25" xr:uid="{00000000-0004-0000-0300-000018000000}"/>
    <hyperlink ref="U34" r:id="rId26" xr:uid="{00000000-0004-0000-0300-000019000000}"/>
    <hyperlink ref="U62" r:id="rId27" xr:uid="{00000000-0004-0000-0300-00001A000000}"/>
    <hyperlink ref="U63" r:id="rId28" xr:uid="{00000000-0004-0000-0300-00001B000000}"/>
    <hyperlink ref="U64" r:id="rId29" xr:uid="{00000000-0004-0000-0300-00001C000000}"/>
    <hyperlink ref="U65" r:id="rId30" xr:uid="{00000000-0004-0000-0300-00001D000000}"/>
    <hyperlink ref="U76" r:id="rId31" xr:uid="{00000000-0004-0000-0300-00001E000000}"/>
    <hyperlink ref="U78" r:id="rId32" xr:uid="{00000000-0004-0000-0300-00001F000000}"/>
    <hyperlink ref="U79" r:id="rId33" xr:uid="{00000000-0004-0000-0300-000020000000}"/>
    <hyperlink ref="U80" r:id="rId34" xr:uid="{00000000-0004-0000-0300-000021000000}"/>
    <hyperlink ref="U83" r:id="rId35" xr:uid="{00000000-0004-0000-0300-000022000000}"/>
    <hyperlink ref="U84" r:id="rId36" xr:uid="{00000000-0004-0000-0300-000023000000}"/>
    <hyperlink ref="U85" r:id="rId37" xr:uid="{00000000-0004-0000-0300-000024000000}"/>
    <hyperlink ref="U86" r:id="rId38" xr:uid="{00000000-0004-0000-0300-000025000000}"/>
    <hyperlink ref="U87" r:id="rId39" xr:uid="{00000000-0004-0000-0300-000026000000}"/>
    <hyperlink ref="U88" r:id="rId40" xr:uid="{00000000-0004-0000-0300-000027000000}"/>
    <hyperlink ref="U89" r:id="rId41" xr:uid="{00000000-0004-0000-0300-000028000000}"/>
    <hyperlink ref="U94" r:id="rId42" xr:uid="{00000000-0004-0000-0300-000029000000}"/>
    <hyperlink ref="U97" r:id="rId43" xr:uid="{00000000-0004-0000-0300-00002A000000}"/>
    <hyperlink ref="U98" r:id="rId44" xr:uid="{00000000-0004-0000-0300-00002B000000}"/>
    <hyperlink ref="U100" r:id="rId45" xr:uid="{00000000-0004-0000-0300-00002C000000}"/>
    <hyperlink ref="U101" r:id="rId46" xr:uid="{00000000-0004-0000-0300-00002D000000}"/>
    <hyperlink ref="U102" r:id="rId47" xr:uid="{00000000-0004-0000-0300-00002E000000}"/>
    <hyperlink ref="U103" r:id="rId48" xr:uid="{00000000-0004-0000-0300-00002F000000}"/>
    <hyperlink ref="U96" r:id="rId49" xr:uid="{00000000-0004-0000-0300-000030000000}"/>
    <hyperlink ref="U106" r:id="rId50" xr:uid="{00000000-0004-0000-0300-000031000000}"/>
    <hyperlink ref="U107" r:id="rId51" xr:uid="{00000000-0004-0000-0300-000032000000}"/>
    <hyperlink ref="U109" r:id="rId52" xr:uid="{00000000-0004-0000-0300-000033000000}"/>
    <hyperlink ref="U110" r:id="rId53" xr:uid="{00000000-0004-0000-0300-000034000000}"/>
    <hyperlink ref="U111" r:id="rId54" xr:uid="{00000000-0004-0000-0300-000035000000}"/>
    <hyperlink ref="U113" r:id="rId55" xr:uid="{00000000-0004-0000-0300-000036000000}"/>
    <hyperlink ref="U114" r:id="rId56" xr:uid="{00000000-0004-0000-0300-000037000000}"/>
    <hyperlink ref="U115" r:id="rId57" xr:uid="{00000000-0004-0000-0300-000038000000}"/>
    <hyperlink ref="U118" r:id="rId58" xr:uid="{00000000-0004-0000-0300-000039000000}"/>
    <hyperlink ref="U119" r:id="rId59" xr:uid="{00000000-0004-0000-0300-00003A000000}"/>
    <hyperlink ref="U120" r:id="rId60" xr:uid="{F045EA47-C1CC-4371-AA24-561349242DA7}"/>
    <hyperlink ref="U121" r:id="rId61" xr:uid="{8DEF4ED4-1627-4C7D-A068-6A059FD40F8E}"/>
    <hyperlink ref="U122" r:id="rId62" xr:uid="{9077CFC1-F212-4ECC-B23C-8B28995A8B3E}"/>
    <hyperlink ref="U124" r:id="rId63" xr:uid="{C215B717-F579-478C-85ED-9BF7377DE35F}"/>
    <hyperlink ref="U125" r:id="rId64" xr:uid="{0208931E-6F6C-4230-80AE-05FF71B23052}"/>
    <hyperlink ref="U127" r:id="rId65" xr:uid="{F44DD0E4-8E27-4D9F-9521-C5C10B38D565}"/>
    <hyperlink ref="U128" r:id="rId66" xr:uid="{6B58E4EE-2C72-4B4B-9F50-F0CABC272479}"/>
    <hyperlink ref="U133" r:id="rId67" xr:uid="{45EDC5A2-0C12-4E23-A625-261F6C40E7A3}"/>
    <hyperlink ref="U134" r:id="rId68" xr:uid="{ACEF3B2E-F105-4DE5-9728-7B4AF0E46E1F}"/>
    <hyperlink ref="U132" r:id="rId69" xr:uid="{A87C2235-09A6-4EEC-8A3D-AAE492CE4572}"/>
    <hyperlink ref="U131" r:id="rId70" xr:uid="{FF74B676-2E4E-4D63-BFFC-900DD121405B}"/>
    <hyperlink ref="U130" r:id="rId71" xr:uid="{FCE839CA-8A11-4079-B7A8-ADEEB7ACAF6A}"/>
    <hyperlink ref="U135" r:id="rId72" xr:uid="{B96D6BB6-8D4E-48BB-81ED-1DF147A82E48}"/>
    <hyperlink ref="U136" r:id="rId73" xr:uid="{DBB73091-1822-40F6-804B-629268FA530B}"/>
    <hyperlink ref="V138" r:id="rId74" xr:uid="{A3D606D9-E4FE-4D6A-BFE7-1FAE0138CA54}"/>
    <hyperlink ref="V139" r:id="rId75" xr:uid="{EA58211B-8FBE-4E8B-85FD-EDA6F0D8D76D}"/>
    <hyperlink ref="V140" r:id="rId76" xr:uid="{0A37B79D-49B4-4DE8-B2D0-17C853BFF8D2}"/>
    <hyperlink ref="V141" r:id="rId77" xr:uid="{2EBAD51A-B20F-4AA2-B3AD-11282EE03825}"/>
    <hyperlink ref="V142" r:id="rId78" xr:uid="{7B336615-B5C7-47E2-9EE0-DB28B528CB93}"/>
    <hyperlink ref="V143" r:id="rId79" xr:uid="{EDA7FDDA-2841-4F4D-95C1-10C5A1A6C2F9}"/>
    <hyperlink ref="V144" r:id="rId80" xr:uid="{901D0DCB-0899-4EFC-B16A-C1E343A633A9}"/>
    <hyperlink ref="V145" r:id="rId81" xr:uid="{3B554AD7-FC95-4C54-BC54-1372F708D93D}"/>
    <hyperlink ref="V146" r:id="rId82" xr:uid="{48BAEBED-ED9C-4911-B306-BA81A3E8AA67}"/>
    <hyperlink ref="V148" r:id="rId83" xr:uid="{DAA4C7AF-8A62-4F22-A5B9-6AEA48ADB0AF}"/>
    <hyperlink ref="V149" r:id="rId84" xr:uid="{864E82E1-1793-4B24-A888-9F0D62CFFF41}"/>
    <hyperlink ref="V150" r:id="rId85" xr:uid="{8C37957D-6EA0-465A-B9B2-BC5689152DBE}"/>
    <hyperlink ref="V151" r:id="rId86" xr:uid="{85D7C836-436F-4905-91A3-942C4E24EE04}"/>
    <hyperlink ref="V152" r:id="rId87" xr:uid="{0CDCBDD6-12A1-4DFC-B71B-2EEB600AE2B0}"/>
    <hyperlink ref="V153" r:id="rId88" xr:uid="{1AFDD9A5-150C-4E6D-92F7-849F43C5350B}"/>
    <hyperlink ref="V154" r:id="rId89" xr:uid="{FCBBE562-BB1D-41D0-8A33-BADA5EBF20C6}"/>
    <hyperlink ref="V155" r:id="rId90" xr:uid="{3A038988-6C06-4BFA-9E77-724101B82143}"/>
    <hyperlink ref="V157" r:id="rId91" xr:uid="{5870E467-8A59-41F2-831C-A17EC7674978}"/>
    <hyperlink ref="V160" r:id="rId92" xr:uid="{146C9789-86AA-4F95-ABB3-221FC9DD9A1E}"/>
    <hyperlink ref="V161" r:id="rId93" xr:uid="{82CF3546-AE4E-49D4-A29F-4D4C55539B82}"/>
    <hyperlink ref="V163" r:id="rId94" xr:uid="{17DB3046-9F0A-42C1-B86B-815BE50F1586}"/>
    <hyperlink ref="V165" r:id="rId95" xr:uid="{63E60F60-2B8C-4173-8898-1AA85587B98E}"/>
    <hyperlink ref="V166" r:id="rId96" xr:uid="{9E2B5DEC-BFB9-4C97-959F-2AA27B75595A}"/>
    <hyperlink ref="V167" r:id="rId97" xr:uid="{DA2130B6-CA58-4CBC-B71C-DB2D2315B1F0}"/>
    <hyperlink ref="V168" r:id="rId98" xr:uid="{CA8C92E8-9ED7-48B1-A549-6A7BD502DA5F}"/>
    <hyperlink ref="V169" r:id="rId99" xr:uid="{224E1787-5302-4B54-A483-B00B3F2F9FB4}"/>
    <hyperlink ref="V171" r:id="rId100" xr:uid="{D7E07C11-E026-4191-8C9F-A0E962D39946}"/>
    <hyperlink ref="V172" r:id="rId101" xr:uid="{EBDC59C5-E1F6-4A17-91F0-AD68D0520245}"/>
    <hyperlink ref="V173" r:id="rId102" xr:uid="{2BFEFEAD-36EC-4484-B150-E680042814FC}"/>
    <hyperlink ref="V174" r:id="rId103" xr:uid="{F07125D3-8C09-4F89-A1B8-7FD211655B2D}"/>
    <hyperlink ref="V175" r:id="rId104" xr:uid="{3D056D37-3CFF-4A13-A117-F087BDC07FB8}"/>
    <hyperlink ref="V176" r:id="rId105" xr:uid="{54AF303B-60BC-4D41-A46E-398BA146B388}"/>
    <hyperlink ref="V178" r:id="rId106" xr:uid="{2158E49A-337E-4714-8F0B-E95F01E44A14}"/>
    <hyperlink ref="V179" r:id="rId107" xr:uid="{26BF869B-C4C7-4443-988A-36F4A4A2E130}"/>
    <hyperlink ref="V180" r:id="rId108" xr:uid="{EB493F1B-5505-44C6-A1C1-CEFD2D847EBD}"/>
    <hyperlink ref="V181" r:id="rId109" xr:uid="{DAE3E83C-5752-4F7C-B391-2B50970C4B6A}"/>
    <hyperlink ref="V182" r:id="rId110" xr:uid="{80EC05FB-851C-412D-A6CE-3BBE4DA13991}"/>
    <hyperlink ref="V183" r:id="rId111" xr:uid="{4DF206C0-D84C-4AD8-9C2C-66368C707008}"/>
    <hyperlink ref="V185" r:id="rId112" xr:uid="{4F7A2835-7CEC-4FBE-9C4F-C5D4E56837BA}"/>
    <hyperlink ref="V186" r:id="rId113" xr:uid="{7B449AD0-2875-4447-A8ED-55A3D08F91E6}"/>
    <hyperlink ref="V187" r:id="rId114" xr:uid="{430E4343-D4CC-47FA-AE6C-3CBAFE504DCD}"/>
    <hyperlink ref="V188" r:id="rId115" xr:uid="{2BA676F7-E2DF-43FB-8C8E-537C588AEA2D}"/>
    <hyperlink ref="V191" r:id="rId116" xr:uid="{0F0CF7EB-35EF-4375-9782-2AC4B42F0817}"/>
    <hyperlink ref="V193" r:id="rId117" xr:uid="{EB0C21E6-98F7-467F-8291-6B873F0E5279}"/>
  </hyperlinks>
  <pageMargins left="0.7" right="0.7" top="0.75" bottom="0.75" header="0.3" footer="0.3"/>
  <pageSetup orientation="portrait" r:id="rId118"/>
  <drawing r:id="rId119"/>
  <legacyDrawing r:id="rId120"/>
  <extLst>
    <ext xmlns:x14="http://schemas.microsoft.com/office/spreadsheetml/2009/9/main" uri="{78C0D931-6437-407d-A8EE-F0AAD7539E65}">
      <x14:conditionalFormattings>
        <x14:conditionalFormatting xmlns:xm="http://schemas.microsoft.com/office/excel/2006/main">
          <x14:cfRule type="dataBar" id="{B7907CC9-8008-4240-A369-E0B69E168E0F}">
            <x14:dataBar minLength="0" maxLength="100" gradient="0">
              <x14:cfvo type="autoMin"/>
              <x14:cfvo type="autoMax"/>
              <x14:negativeFillColor rgb="FFFF0000"/>
              <x14:axisColor rgb="FF000000"/>
            </x14:dataBar>
          </x14:cfRule>
          <xm:sqref>A9:A64</xm:sqref>
        </x14:conditionalFormatting>
        <x14:conditionalFormatting xmlns:xm="http://schemas.microsoft.com/office/excel/2006/main">
          <x14:cfRule type="dataBar" id="{5C76DF61-D41A-46E1-A0C0-7924F88DF8ED}">
            <x14:dataBar minLength="0" maxLength="100" gradient="0">
              <x14:cfvo type="autoMin"/>
              <x14:cfvo type="autoMax"/>
              <x14:negativeFillColor rgb="FFFF0000"/>
              <x14:axisColor rgb="FF000000"/>
            </x14:dataBar>
          </x14:cfRule>
          <xm:sqref>A65</xm:sqref>
        </x14:conditionalFormatting>
        <x14:conditionalFormatting xmlns:xm="http://schemas.microsoft.com/office/excel/2006/main">
          <x14:cfRule type="dataBar" id="{61203666-3EAF-4937-9412-C1703CA8B144}">
            <x14:dataBar minLength="0" maxLength="100" gradient="0">
              <x14:cfvo type="autoMin"/>
              <x14:cfvo type="autoMax"/>
              <x14:negativeFillColor rgb="FFFF0000"/>
              <x14:axisColor rgb="FF000000"/>
            </x14:dataBar>
          </x14:cfRule>
          <xm:sqref>A66</xm:sqref>
        </x14:conditionalFormatting>
        <x14:conditionalFormatting xmlns:xm="http://schemas.microsoft.com/office/excel/2006/main">
          <x14:cfRule type="dataBar" id="{B31E2386-05B3-4864-A4CB-96A0AA552FF3}">
            <x14:dataBar minLength="0" maxLength="100" gradient="0">
              <x14:cfvo type="autoMin"/>
              <x14:cfvo type="autoMax"/>
              <x14:negativeFillColor rgb="FFFF0000"/>
              <x14:axisColor rgb="FF000000"/>
            </x14:dataBar>
          </x14:cfRule>
          <xm:sqref>A67</xm:sqref>
        </x14:conditionalFormatting>
        <x14:conditionalFormatting xmlns:xm="http://schemas.microsoft.com/office/excel/2006/main">
          <x14:cfRule type="dataBar" id="{349FA251-AB5E-4F2A-9FDA-3EEE09ADC56E}">
            <x14:dataBar minLength="0" maxLength="100" gradient="0">
              <x14:cfvo type="autoMin"/>
              <x14:cfvo type="autoMax"/>
              <x14:negativeFillColor rgb="FFFF0000"/>
              <x14:axisColor rgb="FF000000"/>
            </x14:dataBar>
          </x14:cfRule>
          <xm:sqref>A68</xm:sqref>
        </x14:conditionalFormatting>
        <x14:conditionalFormatting xmlns:xm="http://schemas.microsoft.com/office/excel/2006/main">
          <x14:cfRule type="dataBar" id="{18358072-A1B4-40DE-A6FA-0BF60676CF09}">
            <x14:dataBar minLength="0" maxLength="100" gradient="0">
              <x14:cfvo type="autoMin"/>
              <x14:cfvo type="autoMax"/>
              <x14:negativeFillColor rgb="FFFF0000"/>
              <x14:axisColor rgb="FF000000"/>
            </x14:dataBar>
          </x14:cfRule>
          <xm:sqref>A69</xm:sqref>
        </x14:conditionalFormatting>
        <x14:conditionalFormatting xmlns:xm="http://schemas.microsoft.com/office/excel/2006/main">
          <x14:cfRule type="dataBar" id="{49BAB110-3D04-46C3-B8F2-A92D81CF35D4}">
            <x14:dataBar minLength="0" maxLength="100" gradient="0">
              <x14:cfvo type="autoMin"/>
              <x14:cfvo type="autoMax"/>
              <x14:negativeFillColor rgb="FFFF0000"/>
              <x14:axisColor rgb="FF000000"/>
            </x14:dataBar>
          </x14:cfRule>
          <xm:sqref>A70</xm:sqref>
        </x14:conditionalFormatting>
        <x14:conditionalFormatting xmlns:xm="http://schemas.microsoft.com/office/excel/2006/main">
          <x14:cfRule type="dataBar" id="{52B6E600-5F5A-405D-873B-3393FC9E9A83}">
            <x14:dataBar minLength="0" maxLength="100" gradient="0">
              <x14:cfvo type="autoMin"/>
              <x14:cfvo type="autoMax"/>
              <x14:negativeFillColor rgb="FFFF0000"/>
              <x14:axisColor rgb="FF000000"/>
            </x14:dataBar>
          </x14:cfRule>
          <xm:sqref>A71</xm:sqref>
        </x14:conditionalFormatting>
        <x14:conditionalFormatting xmlns:xm="http://schemas.microsoft.com/office/excel/2006/main">
          <x14:cfRule type="dataBar" id="{100F37F2-EA82-42A3-B9E3-EE04B2B7DBD3}">
            <x14:dataBar minLength="0" maxLength="100" gradient="0">
              <x14:cfvo type="autoMin"/>
              <x14:cfvo type="autoMax"/>
              <x14:negativeFillColor rgb="FFFF0000"/>
              <x14:axisColor rgb="FF000000"/>
            </x14:dataBar>
          </x14:cfRule>
          <xm:sqref>A72</xm:sqref>
        </x14:conditionalFormatting>
        <x14:conditionalFormatting xmlns:xm="http://schemas.microsoft.com/office/excel/2006/main">
          <x14:cfRule type="dataBar" id="{EEBE7909-80DE-4A27-BD87-99EC8D620268}">
            <x14:dataBar minLength="0" maxLength="100" gradient="0">
              <x14:cfvo type="autoMin"/>
              <x14:cfvo type="autoMax"/>
              <x14:negativeFillColor rgb="FFFF0000"/>
              <x14:axisColor rgb="FF000000"/>
            </x14:dataBar>
          </x14:cfRule>
          <xm:sqref>A73</xm:sqref>
        </x14:conditionalFormatting>
        <x14:conditionalFormatting xmlns:xm="http://schemas.microsoft.com/office/excel/2006/main">
          <x14:cfRule type="dataBar" id="{F14CE908-E614-47B3-AE7A-5CDAEB6143B6}">
            <x14:dataBar minLength="0" maxLength="100" gradient="0">
              <x14:cfvo type="autoMin"/>
              <x14:cfvo type="autoMax"/>
              <x14:negativeFillColor rgb="FFFF0000"/>
              <x14:axisColor rgb="FF000000"/>
            </x14:dataBar>
          </x14:cfRule>
          <xm:sqref>A74</xm:sqref>
        </x14:conditionalFormatting>
        <x14:conditionalFormatting xmlns:xm="http://schemas.microsoft.com/office/excel/2006/main">
          <x14:cfRule type="dataBar" id="{2E9167CE-F775-4AA1-B963-CE47FDB199E5}">
            <x14:dataBar minLength="0" maxLength="100" gradient="0">
              <x14:cfvo type="autoMin"/>
              <x14:cfvo type="autoMax"/>
              <x14:negativeFillColor rgb="FFFF0000"/>
              <x14:axisColor rgb="FF000000"/>
            </x14:dataBar>
          </x14:cfRule>
          <xm:sqref>A75</xm:sqref>
        </x14:conditionalFormatting>
        <x14:conditionalFormatting xmlns:xm="http://schemas.microsoft.com/office/excel/2006/main">
          <x14:cfRule type="dataBar" id="{1BBA1F9E-F5E7-4BB1-B5F5-381DE4CD8899}">
            <x14:dataBar minLength="0" maxLength="100" gradient="0">
              <x14:cfvo type="autoMin"/>
              <x14:cfvo type="autoMax"/>
              <x14:negativeFillColor rgb="FFFF0000"/>
              <x14:axisColor rgb="FF000000"/>
            </x14:dataBar>
          </x14:cfRule>
          <xm:sqref>A76</xm:sqref>
        </x14:conditionalFormatting>
        <x14:conditionalFormatting xmlns:xm="http://schemas.microsoft.com/office/excel/2006/main">
          <x14:cfRule type="dataBar" id="{2C7A4842-B4FF-4640-B95C-B23D3619AD6F}">
            <x14:dataBar minLength="0" maxLength="100" gradient="0">
              <x14:cfvo type="autoMin"/>
              <x14:cfvo type="autoMax"/>
              <x14:negativeFillColor rgb="FFFF0000"/>
              <x14:axisColor rgb="FF000000"/>
            </x14:dataBar>
          </x14:cfRule>
          <xm:sqref>A77</xm:sqref>
        </x14:conditionalFormatting>
        <x14:conditionalFormatting xmlns:xm="http://schemas.microsoft.com/office/excel/2006/main">
          <x14:cfRule type="dataBar" id="{89DE83B2-632E-4DD6-B97B-6256E4147403}">
            <x14:dataBar minLength="0" maxLength="100" gradient="0">
              <x14:cfvo type="autoMin"/>
              <x14:cfvo type="autoMax"/>
              <x14:negativeFillColor rgb="FFFF0000"/>
              <x14:axisColor rgb="FF000000"/>
            </x14:dataBar>
          </x14:cfRule>
          <xm:sqref>A78</xm:sqref>
        </x14:conditionalFormatting>
        <x14:conditionalFormatting xmlns:xm="http://schemas.microsoft.com/office/excel/2006/main">
          <x14:cfRule type="dataBar" id="{E8C1E0AF-4A18-4AB0-9678-E6705EDB207D}">
            <x14:dataBar minLength="0" maxLength="100" gradient="0">
              <x14:cfvo type="autoMin"/>
              <x14:cfvo type="autoMax"/>
              <x14:negativeFillColor rgb="FFFF0000"/>
              <x14:axisColor rgb="FF000000"/>
            </x14:dataBar>
          </x14:cfRule>
          <xm:sqref>A79</xm:sqref>
        </x14:conditionalFormatting>
        <x14:conditionalFormatting xmlns:xm="http://schemas.microsoft.com/office/excel/2006/main">
          <x14:cfRule type="dataBar" id="{4F1750DD-4FD3-469A-8A44-FF6E19AA5B4E}">
            <x14:dataBar minLength="0" maxLength="100" gradient="0">
              <x14:cfvo type="autoMin"/>
              <x14:cfvo type="autoMax"/>
              <x14:negativeFillColor rgb="FFFF0000"/>
              <x14:axisColor rgb="FF000000"/>
            </x14:dataBar>
          </x14:cfRule>
          <xm:sqref>A80</xm:sqref>
        </x14:conditionalFormatting>
        <x14:conditionalFormatting xmlns:xm="http://schemas.microsoft.com/office/excel/2006/main">
          <x14:cfRule type="dataBar" id="{483E02F2-50CF-486F-90C0-1CA490DA6F53}">
            <x14:dataBar minLength="0" maxLength="100" gradient="0">
              <x14:cfvo type="autoMin"/>
              <x14:cfvo type="autoMax"/>
              <x14:negativeFillColor rgb="FFFF0000"/>
              <x14:axisColor rgb="FF000000"/>
            </x14:dataBar>
          </x14:cfRule>
          <xm:sqref>A81</xm:sqref>
        </x14:conditionalFormatting>
        <x14:conditionalFormatting xmlns:xm="http://schemas.microsoft.com/office/excel/2006/main">
          <x14:cfRule type="dataBar" id="{EADD845A-56DF-40C8-9D70-E9538B8E84ED}">
            <x14:dataBar minLength="0" maxLength="100" gradient="0">
              <x14:cfvo type="autoMin"/>
              <x14:cfvo type="autoMax"/>
              <x14:negativeFillColor rgb="FFFF0000"/>
              <x14:axisColor rgb="FF000000"/>
            </x14:dataBar>
          </x14:cfRule>
          <xm:sqref>A82</xm:sqref>
        </x14:conditionalFormatting>
        <x14:conditionalFormatting xmlns:xm="http://schemas.microsoft.com/office/excel/2006/main">
          <x14:cfRule type="dataBar" id="{79635F9F-3ACE-4FBB-B491-43E9FEE82343}">
            <x14:dataBar minLength="0" maxLength="100" gradient="0">
              <x14:cfvo type="autoMin"/>
              <x14:cfvo type="autoMax"/>
              <x14:negativeFillColor rgb="FFFF0000"/>
              <x14:axisColor rgb="FF000000"/>
            </x14:dataBar>
          </x14:cfRule>
          <xm:sqref>A83</xm:sqref>
        </x14:conditionalFormatting>
        <x14:conditionalFormatting xmlns:xm="http://schemas.microsoft.com/office/excel/2006/main">
          <x14:cfRule type="dataBar" id="{FCA707C5-BDDE-44FA-82DE-833BBA8B1649}">
            <x14:dataBar minLength="0" maxLength="100" gradient="0">
              <x14:cfvo type="autoMin"/>
              <x14:cfvo type="autoMax"/>
              <x14:negativeFillColor rgb="FFFF0000"/>
              <x14:axisColor rgb="FF000000"/>
            </x14:dataBar>
          </x14:cfRule>
          <xm:sqref>A84</xm:sqref>
        </x14:conditionalFormatting>
        <x14:conditionalFormatting xmlns:xm="http://schemas.microsoft.com/office/excel/2006/main">
          <x14:cfRule type="dataBar" id="{4F4C2F82-8DA1-48EF-9862-E429EBBF1F89}">
            <x14:dataBar minLength="0" maxLength="100" gradient="0">
              <x14:cfvo type="autoMin"/>
              <x14:cfvo type="autoMax"/>
              <x14:negativeFillColor rgb="FFFF0000"/>
              <x14:axisColor rgb="FF000000"/>
            </x14:dataBar>
          </x14:cfRule>
          <xm:sqref>A85</xm:sqref>
        </x14:conditionalFormatting>
        <x14:conditionalFormatting xmlns:xm="http://schemas.microsoft.com/office/excel/2006/main">
          <x14:cfRule type="dataBar" id="{8FE22478-D7E5-4463-BC01-306A81F5C46E}">
            <x14:dataBar minLength="0" maxLength="100" gradient="0">
              <x14:cfvo type="autoMin"/>
              <x14:cfvo type="autoMax"/>
              <x14:negativeFillColor rgb="FFFF0000"/>
              <x14:axisColor rgb="FF000000"/>
            </x14:dataBar>
          </x14:cfRule>
          <xm:sqref>A86</xm:sqref>
        </x14:conditionalFormatting>
        <x14:conditionalFormatting xmlns:xm="http://schemas.microsoft.com/office/excel/2006/main">
          <x14:cfRule type="dataBar" id="{785D457A-2857-4565-A40E-7D9EB926C271}">
            <x14:dataBar minLength="0" maxLength="100" gradient="0">
              <x14:cfvo type="autoMin"/>
              <x14:cfvo type="autoMax"/>
              <x14:negativeFillColor rgb="FFFF0000"/>
              <x14:axisColor rgb="FF000000"/>
            </x14:dataBar>
          </x14:cfRule>
          <xm:sqref>A87</xm:sqref>
        </x14:conditionalFormatting>
        <x14:conditionalFormatting xmlns:xm="http://schemas.microsoft.com/office/excel/2006/main">
          <x14:cfRule type="dataBar" id="{F4DF6A5F-F394-4607-BDA7-339A49712012}">
            <x14:dataBar minLength="0" maxLength="100" gradient="0">
              <x14:cfvo type="autoMin"/>
              <x14:cfvo type="autoMax"/>
              <x14:negativeFillColor rgb="FFFF0000"/>
              <x14:axisColor rgb="FF000000"/>
            </x14:dataBar>
          </x14:cfRule>
          <xm:sqref>A88</xm:sqref>
        </x14:conditionalFormatting>
        <x14:conditionalFormatting xmlns:xm="http://schemas.microsoft.com/office/excel/2006/main">
          <x14:cfRule type="dataBar" id="{4077DCA7-AE79-42DD-9047-6E5DB281622D}">
            <x14:dataBar minLength="0" maxLength="100" gradient="0">
              <x14:cfvo type="autoMin"/>
              <x14:cfvo type="autoMax"/>
              <x14:negativeFillColor rgb="FFFF0000"/>
              <x14:axisColor rgb="FF000000"/>
            </x14:dataBar>
          </x14:cfRule>
          <xm:sqref>A90</xm:sqref>
        </x14:conditionalFormatting>
        <x14:conditionalFormatting xmlns:xm="http://schemas.microsoft.com/office/excel/2006/main">
          <x14:cfRule type="dataBar" id="{2B3D72EC-9894-44F4-AE71-7A7417FFD919}">
            <x14:dataBar minLength="0" maxLength="100" gradient="0">
              <x14:cfvo type="autoMin"/>
              <x14:cfvo type="autoMax"/>
              <x14:negativeFillColor rgb="FFFF0000"/>
              <x14:axisColor rgb="FF000000"/>
            </x14:dataBar>
          </x14:cfRule>
          <xm:sqref>A91</xm:sqref>
        </x14:conditionalFormatting>
        <x14:conditionalFormatting xmlns:xm="http://schemas.microsoft.com/office/excel/2006/main">
          <x14:cfRule type="dataBar" id="{33348747-88D0-4B01-AEC6-3B6BC4D67745}">
            <x14:dataBar minLength="0" maxLength="100" gradient="0">
              <x14:cfvo type="autoMin"/>
              <x14:cfvo type="autoMax"/>
              <x14:negativeFillColor rgb="FFFF0000"/>
              <x14:axisColor rgb="FF000000"/>
            </x14:dataBar>
          </x14:cfRule>
          <xm:sqref>A89</xm:sqref>
        </x14:conditionalFormatting>
        <x14:conditionalFormatting xmlns:xm="http://schemas.microsoft.com/office/excel/2006/main">
          <x14:cfRule type="dataBar" id="{9CCCBD33-92B0-4939-A20F-5CFB9503BAB4}">
            <x14:dataBar minLength="0" maxLength="100" gradient="0">
              <x14:cfvo type="autoMin"/>
              <x14:cfvo type="autoMax"/>
              <x14:negativeFillColor rgb="FFFF0000"/>
              <x14:axisColor rgb="FF000000"/>
            </x14:dataBar>
          </x14:cfRule>
          <xm:sqref>A92</xm:sqref>
        </x14:conditionalFormatting>
        <x14:conditionalFormatting xmlns:xm="http://schemas.microsoft.com/office/excel/2006/main">
          <x14:cfRule type="dataBar" id="{4DB00C9B-203F-4BC4-B62A-0D1107EDF8E7}">
            <x14:dataBar minLength="0" maxLength="100" gradient="0">
              <x14:cfvo type="autoMin"/>
              <x14:cfvo type="autoMax"/>
              <x14:negativeFillColor rgb="FFFF0000"/>
              <x14:axisColor rgb="FF000000"/>
            </x14:dataBar>
          </x14:cfRule>
          <xm:sqref>A93</xm:sqref>
        </x14:conditionalFormatting>
        <x14:conditionalFormatting xmlns:xm="http://schemas.microsoft.com/office/excel/2006/main">
          <x14:cfRule type="dataBar" id="{52149B07-AF3D-4F73-A7CB-07BF6E6DE8A0}">
            <x14:dataBar minLength="0" maxLength="100" gradient="0">
              <x14:cfvo type="autoMin"/>
              <x14:cfvo type="autoMax"/>
              <x14:negativeFillColor rgb="FFFF0000"/>
              <x14:axisColor rgb="FF000000"/>
            </x14:dataBar>
          </x14:cfRule>
          <xm:sqref>A94</xm:sqref>
        </x14:conditionalFormatting>
        <x14:conditionalFormatting xmlns:xm="http://schemas.microsoft.com/office/excel/2006/main">
          <x14:cfRule type="dataBar" id="{A02B18BD-C4C1-4986-9B1B-A53F3BE2567A}">
            <x14:dataBar minLength="0" maxLength="100" gradient="0">
              <x14:cfvo type="autoMin"/>
              <x14:cfvo type="autoMax"/>
              <x14:negativeFillColor rgb="FFFF0000"/>
              <x14:axisColor rgb="FF000000"/>
            </x14:dataBar>
          </x14:cfRule>
          <xm:sqref>A95</xm:sqref>
        </x14:conditionalFormatting>
        <x14:conditionalFormatting xmlns:xm="http://schemas.microsoft.com/office/excel/2006/main">
          <x14:cfRule type="dataBar" id="{D46D264E-4DB9-48BD-8FAC-D6906407C52F}">
            <x14:dataBar minLength="0" maxLength="100" gradient="0">
              <x14:cfvo type="autoMin"/>
              <x14:cfvo type="autoMax"/>
              <x14:negativeFillColor rgb="FFFF0000"/>
              <x14:axisColor rgb="FF000000"/>
            </x14:dataBar>
          </x14:cfRule>
          <xm:sqref>A97</xm:sqref>
        </x14:conditionalFormatting>
        <x14:conditionalFormatting xmlns:xm="http://schemas.microsoft.com/office/excel/2006/main">
          <x14:cfRule type="dataBar" id="{1CB799E5-00C4-47EC-96D5-CAB602C38779}">
            <x14:dataBar minLength="0" maxLength="100" gradient="0">
              <x14:cfvo type="autoMin"/>
              <x14:cfvo type="autoMax"/>
              <x14:negativeFillColor rgb="FFFF0000"/>
              <x14:axisColor rgb="FF000000"/>
            </x14:dataBar>
          </x14:cfRule>
          <xm:sqref>A98</xm:sqref>
        </x14:conditionalFormatting>
        <x14:conditionalFormatting xmlns:xm="http://schemas.microsoft.com/office/excel/2006/main">
          <x14:cfRule type="dataBar" id="{901605A4-BF32-4BE7-B870-9DC8018AC44C}">
            <x14:dataBar minLength="0" maxLength="100" gradient="0">
              <x14:cfvo type="autoMin"/>
              <x14:cfvo type="autoMax"/>
              <x14:negativeFillColor rgb="FFFF0000"/>
              <x14:axisColor rgb="FF000000"/>
            </x14:dataBar>
          </x14:cfRule>
          <xm:sqref>A99</xm:sqref>
        </x14:conditionalFormatting>
        <x14:conditionalFormatting xmlns:xm="http://schemas.microsoft.com/office/excel/2006/main">
          <x14:cfRule type="dataBar" id="{A1B5F6D6-B70F-41FF-ACF4-FB166D63DFA9}">
            <x14:dataBar minLength="0" maxLength="100" gradient="0">
              <x14:cfvo type="autoMin"/>
              <x14:cfvo type="autoMax"/>
              <x14:negativeFillColor rgb="FFFF0000"/>
              <x14:axisColor rgb="FF000000"/>
            </x14:dataBar>
          </x14:cfRule>
          <xm:sqref>A100</xm:sqref>
        </x14:conditionalFormatting>
        <x14:conditionalFormatting xmlns:xm="http://schemas.microsoft.com/office/excel/2006/main">
          <x14:cfRule type="dataBar" id="{CCDDFE67-ACB0-425D-9AE3-E9C305F7D8A4}">
            <x14:dataBar minLength="0" maxLength="100" gradient="0">
              <x14:cfvo type="autoMin"/>
              <x14:cfvo type="autoMax"/>
              <x14:negativeFillColor rgb="FFFF0000"/>
              <x14:axisColor rgb="FF000000"/>
            </x14:dataBar>
          </x14:cfRule>
          <xm:sqref>A101</xm:sqref>
        </x14:conditionalFormatting>
        <x14:conditionalFormatting xmlns:xm="http://schemas.microsoft.com/office/excel/2006/main">
          <x14:cfRule type="dataBar" id="{C9D44F2A-AF16-4AE2-82D0-43B4C422D5BF}">
            <x14:dataBar minLength="0" maxLength="100" gradient="0">
              <x14:cfvo type="autoMin"/>
              <x14:cfvo type="autoMax"/>
              <x14:negativeFillColor rgb="FFFF0000"/>
              <x14:axisColor rgb="FF000000"/>
            </x14:dataBar>
          </x14:cfRule>
          <xm:sqref>A102</xm:sqref>
        </x14:conditionalFormatting>
        <x14:conditionalFormatting xmlns:xm="http://schemas.microsoft.com/office/excel/2006/main">
          <x14:cfRule type="dataBar" id="{325A4131-9EA3-45E4-9EF2-F823BE4669E3}">
            <x14:dataBar minLength="0" maxLength="100" gradient="0">
              <x14:cfvo type="autoMin"/>
              <x14:cfvo type="autoMax"/>
              <x14:negativeFillColor rgb="FFFF0000"/>
              <x14:axisColor rgb="FF000000"/>
            </x14:dataBar>
          </x14:cfRule>
          <xm:sqref>A103</xm:sqref>
        </x14:conditionalFormatting>
        <x14:conditionalFormatting xmlns:xm="http://schemas.microsoft.com/office/excel/2006/main">
          <x14:cfRule type="dataBar" id="{89E4802F-DD9A-4C27-8CF0-34A16042ACC8}">
            <x14:dataBar minLength="0" maxLength="100" gradient="0">
              <x14:cfvo type="autoMin"/>
              <x14:cfvo type="autoMax"/>
              <x14:negativeFillColor rgb="FFFF0000"/>
              <x14:axisColor rgb="FF000000"/>
            </x14:dataBar>
          </x14:cfRule>
          <xm:sqref>A96</xm:sqref>
        </x14:conditionalFormatting>
        <x14:conditionalFormatting xmlns:xm="http://schemas.microsoft.com/office/excel/2006/main">
          <x14:cfRule type="dataBar" id="{157BD0A7-1935-4A38-BBFD-97FF8E7B26AB}">
            <x14:dataBar minLength="0" maxLength="100" gradient="0">
              <x14:cfvo type="autoMin"/>
              <x14:cfvo type="autoMax"/>
              <x14:negativeFillColor rgb="FFFF0000"/>
              <x14:axisColor rgb="FF000000"/>
            </x14:dataBar>
          </x14:cfRule>
          <xm:sqref>A104</xm:sqref>
        </x14:conditionalFormatting>
        <x14:conditionalFormatting xmlns:xm="http://schemas.microsoft.com/office/excel/2006/main">
          <x14:cfRule type="dataBar" id="{97C28021-21DE-4C97-B3F5-009B6EBF3086}">
            <x14:dataBar minLength="0" maxLength="100" gradient="0">
              <x14:cfvo type="autoMin"/>
              <x14:cfvo type="autoMax"/>
              <x14:negativeFillColor rgb="FFFF0000"/>
              <x14:axisColor rgb="FF000000"/>
            </x14:dataBar>
          </x14:cfRule>
          <xm:sqref>A105:A109</xm:sqref>
        </x14:conditionalFormatting>
        <x14:conditionalFormatting xmlns:xm="http://schemas.microsoft.com/office/excel/2006/main">
          <x14:cfRule type="dataBar" id="{5FB1AE65-393B-43F0-B2B2-09537B4CC165}">
            <x14:dataBar minLength="0" maxLength="100" gradient="0">
              <x14:cfvo type="autoMin"/>
              <x14:cfvo type="autoMax"/>
              <x14:negativeFillColor rgb="FFFF0000"/>
              <x14:axisColor rgb="FF000000"/>
            </x14:dataBar>
          </x14:cfRule>
          <xm:sqref>A110</xm:sqref>
        </x14:conditionalFormatting>
        <x14:conditionalFormatting xmlns:xm="http://schemas.microsoft.com/office/excel/2006/main">
          <x14:cfRule type="dataBar" id="{99232B5B-C089-4038-A33A-EB32D54C454B}">
            <x14:dataBar minLength="0" maxLength="100" gradient="0">
              <x14:cfvo type="autoMin"/>
              <x14:cfvo type="autoMax"/>
              <x14:negativeFillColor rgb="FFFF0000"/>
              <x14:axisColor rgb="FF000000"/>
            </x14:dataBar>
          </x14:cfRule>
          <xm:sqref>A111</xm:sqref>
        </x14:conditionalFormatting>
        <x14:conditionalFormatting xmlns:xm="http://schemas.microsoft.com/office/excel/2006/main">
          <x14:cfRule type="dataBar" id="{9C61A043-BBAB-41E8-BA97-6FB5770E1228}">
            <x14:dataBar minLength="0" maxLength="100" gradient="0">
              <x14:cfvo type="autoMin"/>
              <x14:cfvo type="autoMax"/>
              <x14:negativeFillColor rgb="FFFF0000"/>
              <x14:axisColor rgb="FF000000"/>
            </x14:dataBar>
          </x14:cfRule>
          <xm:sqref>A112</xm:sqref>
        </x14:conditionalFormatting>
        <x14:conditionalFormatting xmlns:xm="http://schemas.microsoft.com/office/excel/2006/main">
          <x14:cfRule type="dataBar" id="{7F2B096C-9F17-4AEA-8495-304AA8C5CEA6}">
            <x14:dataBar minLength="0" maxLength="100" gradient="0">
              <x14:cfvo type="autoMin"/>
              <x14:cfvo type="autoMax"/>
              <x14:negativeFillColor rgb="FFFF0000"/>
              <x14:axisColor rgb="FF000000"/>
            </x14:dataBar>
          </x14:cfRule>
          <xm:sqref>A113</xm:sqref>
        </x14:conditionalFormatting>
        <x14:conditionalFormatting xmlns:xm="http://schemas.microsoft.com/office/excel/2006/main">
          <x14:cfRule type="dataBar" id="{CE00BCD1-6B27-44E6-ACB2-A3B64ACAE7BE}">
            <x14:dataBar minLength="0" maxLength="100" gradient="0">
              <x14:cfvo type="autoMin"/>
              <x14:cfvo type="autoMax"/>
              <x14:negativeFillColor rgb="FFFF0000"/>
              <x14:axisColor rgb="FF000000"/>
            </x14:dataBar>
          </x14:cfRule>
          <xm:sqref>A114</xm:sqref>
        </x14:conditionalFormatting>
        <x14:conditionalFormatting xmlns:xm="http://schemas.microsoft.com/office/excel/2006/main">
          <x14:cfRule type="dataBar" id="{9D9EFD83-0BBB-4A33-937E-71C53C634AAD}">
            <x14:dataBar minLength="0" maxLength="100" gradient="0">
              <x14:cfvo type="autoMin"/>
              <x14:cfvo type="autoMax"/>
              <x14:negativeFillColor rgb="FFFF0000"/>
              <x14:axisColor rgb="FF000000"/>
            </x14:dataBar>
          </x14:cfRule>
          <xm:sqref>A115</xm:sqref>
        </x14:conditionalFormatting>
        <x14:conditionalFormatting xmlns:xm="http://schemas.microsoft.com/office/excel/2006/main">
          <x14:cfRule type="dataBar" id="{C2A72B8A-77A1-4231-8D5E-B5B3B3DA99C2}">
            <x14:dataBar minLength="0" maxLength="100" gradient="0">
              <x14:cfvo type="autoMin"/>
              <x14:cfvo type="autoMax"/>
              <x14:negativeFillColor rgb="FFFF0000"/>
              <x14:axisColor rgb="FF000000"/>
            </x14:dataBar>
          </x14:cfRule>
          <xm:sqref>A116</xm:sqref>
        </x14:conditionalFormatting>
        <x14:conditionalFormatting xmlns:xm="http://schemas.microsoft.com/office/excel/2006/main">
          <x14:cfRule type="dataBar" id="{A7249F2E-FE1A-415F-91B0-8E1AC5DD90FF}">
            <x14:dataBar minLength="0" maxLength="100" gradient="0">
              <x14:cfvo type="autoMin"/>
              <x14:cfvo type="autoMax"/>
              <x14:negativeFillColor rgb="FFFF0000"/>
              <x14:axisColor rgb="FF000000"/>
            </x14:dataBar>
          </x14:cfRule>
          <xm:sqref>A117</xm:sqref>
        </x14:conditionalFormatting>
        <x14:conditionalFormatting xmlns:xm="http://schemas.microsoft.com/office/excel/2006/main">
          <x14:cfRule type="dataBar" id="{5DF998FF-E043-4D5B-89C5-72F04F9CDB7D}">
            <x14:dataBar minLength="0" maxLength="100" gradient="0">
              <x14:cfvo type="autoMin"/>
              <x14:cfvo type="autoMax"/>
              <x14:negativeFillColor rgb="FFFF0000"/>
              <x14:axisColor rgb="FF000000"/>
            </x14:dataBar>
          </x14:cfRule>
          <xm:sqref>A118</xm:sqref>
        </x14:conditionalFormatting>
        <x14:conditionalFormatting xmlns:xm="http://schemas.microsoft.com/office/excel/2006/main">
          <x14:cfRule type="dataBar" id="{A110A62D-EA6A-4CCA-83F5-570A402EED2D}">
            <x14:dataBar minLength="0" maxLength="100" gradient="0">
              <x14:cfvo type="autoMin"/>
              <x14:cfvo type="autoMax"/>
              <x14:negativeFillColor rgb="FFFF0000"/>
              <x14:axisColor rgb="FF000000"/>
            </x14:dataBar>
          </x14:cfRule>
          <xm:sqref>A119</xm:sqref>
        </x14:conditionalFormatting>
        <x14:conditionalFormatting xmlns:xm="http://schemas.microsoft.com/office/excel/2006/main">
          <x14:cfRule type="dataBar" id="{E6892C9D-6049-4767-A9F3-81323A7D4A00}">
            <x14:dataBar minLength="0" maxLength="100" gradient="0">
              <x14:cfvo type="autoMin"/>
              <x14:cfvo type="autoMax"/>
              <x14:negativeFillColor rgb="FFFF0000"/>
              <x14:axisColor rgb="FF000000"/>
            </x14:dataBar>
          </x14:cfRule>
          <xm:sqref>A120</xm:sqref>
        </x14:conditionalFormatting>
        <x14:conditionalFormatting xmlns:xm="http://schemas.microsoft.com/office/excel/2006/main">
          <x14:cfRule type="dataBar" id="{F76581FB-AE5A-4263-832B-5BAD7852E37F}">
            <x14:dataBar minLength="0" maxLength="100" gradient="0">
              <x14:cfvo type="autoMin"/>
              <x14:cfvo type="autoMax"/>
              <x14:negativeFillColor rgb="FFFF0000"/>
              <x14:axisColor rgb="FF000000"/>
            </x14:dataBar>
          </x14:cfRule>
          <xm:sqref>A121</xm:sqref>
        </x14:conditionalFormatting>
        <x14:conditionalFormatting xmlns:xm="http://schemas.microsoft.com/office/excel/2006/main">
          <x14:cfRule type="dataBar" id="{351E5F36-3A00-4B2B-BE0E-5B42F8F6992C}">
            <x14:dataBar minLength="0" maxLength="100" gradient="0">
              <x14:cfvo type="autoMin"/>
              <x14:cfvo type="autoMax"/>
              <x14:negativeFillColor rgb="FFFF0000"/>
              <x14:axisColor rgb="FF000000"/>
            </x14:dataBar>
          </x14:cfRule>
          <xm:sqref>A122</xm:sqref>
        </x14:conditionalFormatting>
        <x14:conditionalFormatting xmlns:xm="http://schemas.microsoft.com/office/excel/2006/main">
          <x14:cfRule type="dataBar" id="{08D2AFF9-2E86-44C1-ABE3-CDF4D46E319F}">
            <x14:dataBar minLength="0" maxLength="100" gradient="0">
              <x14:cfvo type="autoMin"/>
              <x14:cfvo type="autoMax"/>
              <x14:negativeFillColor rgb="FFFF0000"/>
              <x14:axisColor rgb="FF000000"/>
            </x14:dataBar>
          </x14:cfRule>
          <xm:sqref>A123</xm:sqref>
        </x14:conditionalFormatting>
        <x14:conditionalFormatting xmlns:xm="http://schemas.microsoft.com/office/excel/2006/main">
          <x14:cfRule type="dataBar" id="{D9C19A9A-6FCC-4665-B11A-3DA2E78E8030}">
            <x14:dataBar minLength="0" maxLength="100" gradient="0">
              <x14:cfvo type="autoMin"/>
              <x14:cfvo type="autoMax"/>
              <x14:negativeFillColor rgb="FFFF0000"/>
              <x14:axisColor rgb="FF000000"/>
            </x14:dataBar>
          </x14:cfRule>
          <xm:sqref>A124</xm:sqref>
        </x14:conditionalFormatting>
        <x14:conditionalFormatting xmlns:xm="http://schemas.microsoft.com/office/excel/2006/main">
          <x14:cfRule type="dataBar" id="{AA37C511-55B6-4F4B-8C54-CF66DC762BA0}">
            <x14:dataBar minLength="0" maxLength="100" gradient="0">
              <x14:cfvo type="autoMin"/>
              <x14:cfvo type="autoMax"/>
              <x14:negativeFillColor rgb="FFFF0000"/>
              <x14:axisColor rgb="FF000000"/>
            </x14:dataBar>
          </x14:cfRule>
          <xm:sqref>A125</xm:sqref>
        </x14:conditionalFormatting>
        <x14:conditionalFormatting xmlns:xm="http://schemas.microsoft.com/office/excel/2006/main">
          <x14:cfRule type="dataBar" id="{E12EC103-53C0-4AC2-BC45-16979C10325A}">
            <x14:dataBar minLength="0" maxLength="100" gradient="0">
              <x14:cfvo type="autoMin"/>
              <x14:cfvo type="autoMax"/>
              <x14:negativeFillColor rgb="FFFF0000"/>
              <x14:axisColor rgb="FF000000"/>
            </x14:dataBar>
          </x14:cfRule>
          <xm:sqref>A126</xm:sqref>
        </x14:conditionalFormatting>
        <x14:conditionalFormatting xmlns:xm="http://schemas.microsoft.com/office/excel/2006/main">
          <x14:cfRule type="dataBar" id="{709232E4-1A57-4B36-B636-9FBC108CEB59}">
            <x14:dataBar minLength="0" maxLength="100" gradient="0">
              <x14:cfvo type="autoMin"/>
              <x14:cfvo type="autoMax"/>
              <x14:negativeFillColor rgb="FFFF0000"/>
              <x14:axisColor rgb="FF000000"/>
            </x14:dataBar>
          </x14:cfRule>
          <xm:sqref>A127</xm:sqref>
        </x14:conditionalFormatting>
        <x14:conditionalFormatting xmlns:xm="http://schemas.microsoft.com/office/excel/2006/main">
          <x14:cfRule type="dataBar" id="{A7D8540B-979C-4F87-B6E4-A824CB9D5759}">
            <x14:dataBar minLength="0" maxLength="100" gradient="0">
              <x14:cfvo type="autoMin"/>
              <x14:cfvo type="autoMax"/>
              <x14:negativeFillColor rgb="FFFF0000"/>
              <x14:axisColor rgb="FF000000"/>
            </x14:dataBar>
          </x14:cfRule>
          <xm:sqref>A128</xm:sqref>
        </x14:conditionalFormatting>
        <x14:conditionalFormatting xmlns:xm="http://schemas.microsoft.com/office/excel/2006/main">
          <x14:cfRule type="dataBar" id="{1498EF17-4B3D-44D9-9082-38F88D02EEA8}">
            <x14:dataBar minLength="0" maxLength="100" gradient="0">
              <x14:cfvo type="autoMin"/>
              <x14:cfvo type="autoMax"/>
              <x14:negativeFillColor rgb="FFFF0000"/>
              <x14:axisColor rgb="FF000000"/>
            </x14:dataBar>
          </x14:cfRule>
          <xm:sqref>A129</xm:sqref>
        </x14:conditionalFormatting>
        <x14:conditionalFormatting xmlns:xm="http://schemas.microsoft.com/office/excel/2006/main">
          <x14:cfRule type="dataBar" id="{D2434713-C0B7-476E-BBBA-DB1280F0ACCA}">
            <x14:dataBar minLength="0" maxLength="100" gradient="0">
              <x14:cfvo type="autoMin"/>
              <x14:cfvo type="autoMax"/>
              <x14:negativeFillColor rgb="FFFF0000"/>
              <x14:axisColor rgb="FF000000"/>
            </x14:dataBar>
          </x14:cfRule>
          <xm:sqref>A130</xm:sqref>
        </x14:conditionalFormatting>
        <x14:conditionalFormatting xmlns:xm="http://schemas.microsoft.com/office/excel/2006/main">
          <x14:cfRule type="dataBar" id="{22C35E07-3F6C-4743-95AE-28B61E4D24CB}">
            <x14:dataBar minLength="0" maxLength="100" gradient="0">
              <x14:cfvo type="autoMin"/>
              <x14:cfvo type="autoMax"/>
              <x14:negativeFillColor rgb="FFFF0000"/>
              <x14:axisColor rgb="FF000000"/>
            </x14:dataBar>
          </x14:cfRule>
          <xm:sqref>A131</xm:sqref>
        </x14:conditionalFormatting>
        <x14:conditionalFormatting xmlns:xm="http://schemas.microsoft.com/office/excel/2006/main">
          <x14:cfRule type="dataBar" id="{EEC7A636-DD28-4CA5-BD18-162731636FD9}">
            <x14:dataBar minLength="0" maxLength="100" gradient="0">
              <x14:cfvo type="autoMin"/>
              <x14:cfvo type="autoMax"/>
              <x14:negativeFillColor rgb="FFFF0000"/>
              <x14:axisColor rgb="FF000000"/>
            </x14:dataBar>
          </x14:cfRule>
          <xm:sqref>A132</xm:sqref>
        </x14:conditionalFormatting>
        <x14:conditionalFormatting xmlns:xm="http://schemas.microsoft.com/office/excel/2006/main">
          <x14:cfRule type="dataBar" id="{77915306-42CC-4E14-9786-8BDE3FA420B0}">
            <x14:dataBar minLength="0" maxLength="100" gradient="0">
              <x14:cfvo type="autoMin"/>
              <x14:cfvo type="autoMax"/>
              <x14:negativeFillColor rgb="FFFF0000"/>
              <x14:axisColor rgb="FF000000"/>
            </x14:dataBar>
          </x14:cfRule>
          <xm:sqref>A133</xm:sqref>
        </x14:conditionalFormatting>
        <x14:conditionalFormatting xmlns:xm="http://schemas.microsoft.com/office/excel/2006/main">
          <x14:cfRule type="dataBar" id="{9F98A1FE-2961-4788-9A73-992DF062B986}">
            <x14:dataBar minLength="0" maxLength="100" gradient="0">
              <x14:cfvo type="autoMin"/>
              <x14:cfvo type="autoMax"/>
              <x14:negativeFillColor rgb="FFFF0000"/>
              <x14:axisColor rgb="FF000000"/>
            </x14:dataBar>
          </x14:cfRule>
          <xm:sqref>A134</xm:sqref>
        </x14:conditionalFormatting>
        <x14:conditionalFormatting xmlns:xm="http://schemas.microsoft.com/office/excel/2006/main">
          <x14:cfRule type="dataBar" id="{D2A1CC35-3DB4-4169-8B26-7BFF77B1298F}">
            <x14:dataBar minLength="0" maxLength="100" gradient="0">
              <x14:cfvo type="autoMin"/>
              <x14:cfvo type="autoMax"/>
              <x14:negativeFillColor rgb="FFFF0000"/>
              <x14:axisColor rgb="FF000000"/>
            </x14:dataBar>
          </x14:cfRule>
          <xm:sqref>A135</xm:sqref>
        </x14:conditionalFormatting>
        <x14:conditionalFormatting xmlns:xm="http://schemas.microsoft.com/office/excel/2006/main">
          <x14:cfRule type="dataBar" id="{4DD5E7C6-35D3-472F-A932-A9D84CF42AA9}">
            <x14:dataBar minLength="0" maxLength="100" gradient="0">
              <x14:cfvo type="autoMin"/>
              <x14:cfvo type="autoMax"/>
              <x14:negativeFillColor rgb="FFFF0000"/>
              <x14:axisColor rgb="FF000000"/>
            </x14:dataBar>
          </x14:cfRule>
          <xm:sqref>A136</xm:sqref>
        </x14:conditionalFormatting>
        <x14:conditionalFormatting xmlns:xm="http://schemas.microsoft.com/office/excel/2006/main">
          <x14:cfRule type="dataBar" id="{A3D6560F-E0E9-4634-A925-231E344E5E94}">
            <x14:dataBar minLength="0" maxLength="100" gradient="0">
              <x14:cfvo type="autoMin"/>
              <x14:cfvo type="autoMax"/>
              <x14:negativeFillColor rgb="FFFF0000"/>
              <x14:axisColor rgb="FF000000"/>
            </x14:dataBar>
          </x14:cfRule>
          <xm:sqref>A137</xm:sqref>
        </x14:conditionalFormatting>
        <x14:conditionalFormatting xmlns:xm="http://schemas.microsoft.com/office/excel/2006/main">
          <x14:cfRule type="dataBar" id="{67D0B16B-CD5B-4F2C-850F-3DD706A95CF9}">
            <x14:dataBar minLength="0" maxLength="100" gradient="0">
              <x14:cfvo type="autoMin"/>
              <x14:cfvo type="autoMax"/>
              <x14:negativeFillColor rgb="FFFF0000"/>
              <x14:axisColor rgb="FF000000"/>
            </x14:dataBar>
          </x14:cfRule>
          <xm:sqref>A138</xm:sqref>
        </x14:conditionalFormatting>
        <x14:conditionalFormatting xmlns:xm="http://schemas.microsoft.com/office/excel/2006/main">
          <x14:cfRule type="dataBar" id="{FCAAB03D-3DA4-4199-9251-8D5E20D3A65C}">
            <x14:dataBar minLength="0" maxLength="100" gradient="0">
              <x14:cfvo type="autoMin"/>
              <x14:cfvo type="autoMax"/>
              <x14:negativeFillColor rgb="FFFF0000"/>
              <x14:axisColor rgb="FF000000"/>
            </x14:dataBar>
          </x14:cfRule>
          <xm:sqref>A139</xm:sqref>
        </x14:conditionalFormatting>
        <x14:conditionalFormatting xmlns:xm="http://schemas.microsoft.com/office/excel/2006/main">
          <x14:cfRule type="dataBar" id="{BDE4574E-A1CB-4937-A678-D44C418CC5A6}">
            <x14:dataBar minLength="0" maxLength="100" gradient="0">
              <x14:cfvo type="autoMin"/>
              <x14:cfvo type="autoMax"/>
              <x14:negativeFillColor rgb="FFFF0000"/>
              <x14:axisColor rgb="FF000000"/>
            </x14:dataBar>
          </x14:cfRule>
          <xm:sqref>A140</xm:sqref>
        </x14:conditionalFormatting>
        <x14:conditionalFormatting xmlns:xm="http://schemas.microsoft.com/office/excel/2006/main">
          <x14:cfRule type="dataBar" id="{7D65ACBB-E3CA-4B90-B785-48A2B5FF88B7}">
            <x14:dataBar minLength="0" maxLength="100" gradient="0">
              <x14:cfvo type="autoMin"/>
              <x14:cfvo type="autoMax"/>
              <x14:negativeFillColor rgb="FFFF0000"/>
              <x14:axisColor rgb="FF000000"/>
            </x14:dataBar>
          </x14:cfRule>
          <xm:sqref>A141</xm:sqref>
        </x14:conditionalFormatting>
        <x14:conditionalFormatting xmlns:xm="http://schemas.microsoft.com/office/excel/2006/main">
          <x14:cfRule type="dataBar" id="{99361E89-791F-4102-ACBF-753DDB8C3542}">
            <x14:dataBar minLength="0" maxLength="100" gradient="0">
              <x14:cfvo type="autoMin"/>
              <x14:cfvo type="autoMax"/>
              <x14:negativeFillColor rgb="FFFF0000"/>
              <x14:axisColor rgb="FF000000"/>
            </x14:dataBar>
          </x14:cfRule>
          <xm:sqref>A142</xm:sqref>
        </x14:conditionalFormatting>
        <x14:conditionalFormatting xmlns:xm="http://schemas.microsoft.com/office/excel/2006/main">
          <x14:cfRule type="dataBar" id="{1379AD73-B57A-4876-9350-2D79C73B36AC}">
            <x14:dataBar minLength="0" maxLength="100" gradient="0">
              <x14:cfvo type="autoMin"/>
              <x14:cfvo type="autoMax"/>
              <x14:negativeFillColor rgb="FFFF0000"/>
              <x14:axisColor rgb="FF000000"/>
            </x14:dataBar>
          </x14:cfRule>
          <xm:sqref>A143</xm:sqref>
        </x14:conditionalFormatting>
        <x14:conditionalFormatting xmlns:xm="http://schemas.microsoft.com/office/excel/2006/main">
          <x14:cfRule type="dataBar" id="{8B14CC84-DD85-404D-9EB1-D3FE4E9CB3B4}">
            <x14:dataBar minLength="0" maxLength="100" gradient="0">
              <x14:cfvo type="autoMin"/>
              <x14:cfvo type="autoMax"/>
              <x14:negativeFillColor rgb="FFFF0000"/>
              <x14:axisColor rgb="FF000000"/>
            </x14:dataBar>
          </x14:cfRule>
          <xm:sqref>A144</xm:sqref>
        </x14:conditionalFormatting>
        <x14:conditionalFormatting xmlns:xm="http://schemas.microsoft.com/office/excel/2006/main">
          <x14:cfRule type="dataBar" id="{87AE1A98-975C-4E83-B18C-BF41688D6FAA}">
            <x14:dataBar minLength="0" maxLength="100" gradient="0">
              <x14:cfvo type="autoMin"/>
              <x14:cfvo type="autoMax"/>
              <x14:negativeFillColor rgb="FFFF0000"/>
              <x14:axisColor rgb="FF000000"/>
            </x14:dataBar>
          </x14:cfRule>
          <xm:sqref>A145</xm:sqref>
        </x14:conditionalFormatting>
        <x14:conditionalFormatting xmlns:xm="http://schemas.microsoft.com/office/excel/2006/main">
          <x14:cfRule type="dataBar" id="{6E486D5F-7C03-4CF5-B6A2-49F6876DE72F}">
            <x14:dataBar minLength="0" maxLength="100" gradient="0">
              <x14:cfvo type="autoMin"/>
              <x14:cfvo type="autoMax"/>
              <x14:negativeFillColor rgb="FFFF0000"/>
              <x14:axisColor rgb="FF000000"/>
            </x14:dataBar>
          </x14:cfRule>
          <xm:sqref>A146</xm:sqref>
        </x14:conditionalFormatting>
        <x14:conditionalFormatting xmlns:xm="http://schemas.microsoft.com/office/excel/2006/main">
          <x14:cfRule type="dataBar" id="{5A8D9559-F29B-41E4-81BB-13C6EE4038F5}">
            <x14:dataBar minLength="0" maxLength="100" gradient="0">
              <x14:cfvo type="autoMin"/>
              <x14:cfvo type="autoMax"/>
              <x14:negativeFillColor rgb="FFFF0000"/>
              <x14:axisColor rgb="FF000000"/>
            </x14:dataBar>
          </x14:cfRule>
          <xm:sqref>A147</xm:sqref>
        </x14:conditionalFormatting>
        <x14:conditionalFormatting xmlns:xm="http://schemas.microsoft.com/office/excel/2006/main">
          <x14:cfRule type="dataBar" id="{91FA3A40-3B88-47B4-A285-FEB5738FDF81}">
            <x14:dataBar minLength="0" maxLength="100" gradient="0">
              <x14:cfvo type="autoMin"/>
              <x14:cfvo type="autoMax"/>
              <x14:negativeFillColor rgb="FFFF0000"/>
              <x14:axisColor rgb="FF000000"/>
            </x14:dataBar>
          </x14:cfRule>
          <xm:sqref>A148</xm:sqref>
        </x14:conditionalFormatting>
        <x14:conditionalFormatting xmlns:xm="http://schemas.microsoft.com/office/excel/2006/main">
          <x14:cfRule type="dataBar" id="{AA619F91-9AE6-411E-B96C-8ED3BD127D15}">
            <x14:dataBar minLength="0" maxLength="100" gradient="0">
              <x14:cfvo type="autoMin"/>
              <x14:cfvo type="autoMax"/>
              <x14:negativeFillColor rgb="FFFF0000"/>
              <x14:axisColor rgb="FF000000"/>
            </x14:dataBar>
          </x14:cfRule>
          <xm:sqref>A149</xm:sqref>
        </x14:conditionalFormatting>
        <x14:conditionalFormatting xmlns:xm="http://schemas.microsoft.com/office/excel/2006/main">
          <x14:cfRule type="dataBar" id="{00CB2D16-7DDC-4C6D-95B7-91B11471EC86}">
            <x14:dataBar minLength="0" maxLength="100" gradient="0">
              <x14:cfvo type="autoMin"/>
              <x14:cfvo type="autoMax"/>
              <x14:negativeFillColor rgb="FFFF0000"/>
              <x14:axisColor rgb="FF000000"/>
            </x14:dataBar>
          </x14:cfRule>
          <xm:sqref>A150</xm:sqref>
        </x14:conditionalFormatting>
        <x14:conditionalFormatting xmlns:xm="http://schemas.microsoft.com/office/excel/2006/main">
          <x14:cfRule type="dataBar" id="{AC24A94C-83A0-4492-A725-FD2D8FEA4E6E}">
            <x14:dataBar minLength="0" maxLength="100" gradient="0">
              <x14:cfvo type="autoMin"/>
              <x14:cfvo type="autoMax"/>
              <x14:negativeFillColor rgb="FFFF0000"/>
              <x14:axisColor rgb="FF000000"/>
            </x14:dataBar>
          </x14:cfRule>
          <xm:sqref>A151</xm:sqref>
        </x14:conditionalFormatting>
        <x14:conditionalFormatting xmlns:xm="http://schemas.microsoft.com/office/excel/2006/main">
          <x14:cfRule type="dataBar" id="{EC1DB892-A4BE-4CB0-96BB-4F683333764B}">
            <x14:dataBar minLength="0" maxLength="100" gradient="0">
              <x14:cfvo type="autoMin"/>
              <x14:cfvo type="autoMax"/>
              <x14:negativeFillColor rgb="FFFF0000"/>
              <x14:axisColor rgb="FF000000"/>
            </x14:dataBar>
          </x14:cfRule>
          <xm:sqref>A152</xm:sqref>
        </x14:conditionalFormatting>
        <x14:conditionalFormatting xmlns:xm="http://schemas.microsoft.com/office/excel/2006/main">
          <x14:cfRule type="dataBar" id="{C28AB498-F64C-4BEC-88DB-6E230FBB9C0E}">
            <x14:dataBar minLength="0" maxLength="100" gradient="0">
              <x14:cfvo type="autoMin"/>
              <x14:cfvo type="autoMax"/>
              <x14:negativeFillColor rgb="FFFF0000"/>
              <x14:axisColor rgb="FF000000"/>
            </x14:dataBar>
          </x14:cfRule>
          <xm:sqref>A153</xm:sqref>
        </x14:conditionalFormatting>
        <x14:conditionalFormatting xmlns:xm="http://schemas.microsoft.com/office/excel/2006/main">
          <x14:cfRule type="dataBar" id="{991589B4-EB92-4DD7-A84F-656C177A1AD7}">
            <x14:dataBar minLength="0" maxLength="100" gradient="0">
              <x14:cfvo type="autoMin"/>
              <x14:cfvo type="autoMax"/>
              <x14:negativeFillColor rgb="FFFF0000"/>
              <x14:axisColor rgb="FF000000"/>
            </x14:dataBar>
          </x14:cfRule>
          <xm:sqref>A154</xm:sqref>
        </x14:conditionalFormatting>
        <x14:conditionalFormatting xmlns:xm="http://schemas.microsoft.com/office/excel/2006/main">
          <x14:cfRule type="dataBar" id="{0FC15BB8-1817-4DDE-AED8-E1CF77E76A90}">
            <x14:dataBar minLength="0" maxLength="100" gradient="0">
              <x14:cfvo type="autoMin"/>
              <x14:cfvo type="autoMax"/>
              <x14:negativeFillColor rgb="FFFF0000"/>
              <x14:axisColor rgb="FF000000"/>
            </x14:dataBar>
          </x14:cfRule>
          <xm:sqref>A155</xm:sqref>
        </x14:conditionalFormatting>
        <x14:conditionalFormatting xmlns:xm="http://schemas.microsoft.com/office/excel/2006/main">
          <x14:cfRule type="dataBar" id="{5C8ECAA0-CAA5-4F05-82B2-D80EBB25E776}">
            <x14:dataBar minLength="0" maxLength="100" gradient="0">
              <x14:cfvo type="autoMin"/>
              <x14:cfvo type="autoMax"/>
              <x14:negativeFillColor rgb="FFFF0000"/>
              <x14:axisColor rgb="FF000000"/>
            </x14:dataBar>
          </x14:cfRule>
          <xm:sqref>A156</xm:sqref>
        </x14:conditionalFormatting>
        <x14:conditionalFormatting xmlns:xm="http://schemas.microsoft.com/office/excel/2006/main">
          <x14:cfRule type="dataBar" id="{E3B5C9F4-0F8B-486C-8D4F-0C0E6680E4D8}">
            <x14:dataBar minLength="0" maxLength="100" gradient="0">
              <x14:cfvo type="autoMin"/>
              <x14:cfvo type="autoMax"/>
              <x14:negativeFillColor rgb="FFFF0000"/>
              <x14:axisColor rgb="FF000000"/>
            </x14:dataBar>
          </x14:cfRule>
          <xm:sqref>A157</xm:sqref>
        </x14:conditionalFormatting>
        <x14:conditionalFormatting xmlns:xm="http://schemas.microsoft.com/office/excel/2006/main">
          <x14:cfRule type="dataBar" id="{B5590F33-2BDA-4B79-8E6D-7B3D5C25917E}">
            <x14:dataBar minLength="0" maxLength="100" gradient="0">
              <x14:cfvo type="autoMin"/>
              <x14:cfvo type="autoMax"/>
              <x14:negativeFillColor rgb="FFFF0000"/>
              <x14:axisColor rgb="FF000000"/>
            </x14:dataBar>
          </x14:cfRule>
          <xm:sqref>A158</xm:sqref>
        </x14:conditionalFormatting>
        <x14:conditionalFormatting xmlns:xm="http://schemas.microsoft.com/office/excel/2006/main">
          <x14:cfRule type="dataBar" id="{1AD3465A-FEE4-48E8-B613-362E05BBB607}">
            <x14:dataBar minLength="0" maxLength="100" gradient="0">
              <x14:cfvo type="autoMin"/>
              <x14:cfvo type="autoMax"/>
              <x14:negativeFillColor rgb="FFFF0000"/>
              <x14:axisColor rgb="FF000000"/>
            </x14:dataBar>
          </x14:cfRule>
          <xm:sqref>A159</xm:sqref>
        </x14:conditionalFormatting>
        <x14:conditionalFormatting xmlns:xm="http://schemas.microsoft.com/office/excel/2006/main">
          <x14:cfRule type="dataBar" id="{4EA135B7-3EC2-4A2F-87C0-8B69F67E1222}">
            <x14:dataBar minLength="0" maxLength="100" gradient="0">
              <x14:cfvo type="autoMin"/>
              <x14:cfvo type="autoMax"/>
              <x14:negativeFillColor rgb="FFFF0000"/>
              <x14:axisColor rgb="FF000000"/>
            </x14:dataBar>
          </x14:cfRule>
          <xm:sqref>A160</xm:sqref>
        </x14:conditionalFormatting>
        <x14:conditionalFormatting xmlns:xm="http://schemas.microsoft.com/office/excel/2006/main">
          <x14:cfRule type="dataBar" id="{76505477-C12F-4D3F-AC35-81C09ED37504}">
            <x14:dataBar minLength="0" maxLength="100" gradient="0">
              <x14:cfvo type="autoMin"/>
              <x14:cfvo type="autoMax"/>
              <x14:negativeFillColor rgb="FFFF0000"/>
              <x14:axisColor rgb="FF000000"/>
            </x14:dataBar>
          </x14:cfRule>
          <xm:sqref>A161</xm:sqref>
        </x14:conditionalFormatting>
        <x14:conditionalFormatting xmlns:xm="http://schemas.microsoft.com/office/excel/2006/main">
          <x14:cfRule type="dataBar" id="{D126BE27-6220-4247-91BF-210C22AF3142}">
            <x14:dataBar minLength="0" maxLength="100" gradient="0">
              <x14:cfvo type="autoMin"/>
              <x14:cfvo type="autoMax"/>
              <x14:negativeFillColor rgb="FFFF0000"/>
              <x14:axisColor rgb="FF000000"/>
            </x14:dataBar>
          </x14:cfRule>
          <xm:sqref>A162</xm:sqref>
        </x14:conditionalFormatting>
        <x14:conditionalFormatting xmlns:xm="http://schemas.microsoft.com/office/excel/2006/main">
          <x14:cfRule type="dataBar" id="{406BB55B-3607-4AD6-9AA0-CB93DF879596}">
            <x14:dataBar minLength="0" maxLength="100" gradient="0">
              <x14:cfvo type="autoMin"/>
              <x14:cfvo type="autoMax"/>
              <x14:negativeFillColor rgb="FFFF0000"/>
              <x14:axisColor rgb="FF000000"/>
            </x14:dataBar>
          </x14:cfRule>
          <xm:sqref>A163</xm:sqref>
        </x14:conditionalFormatting>
        <x14:conditionalFormatting xmlns:xm="http://schemas.microsoft.com/office/excel/2006/main">
          <x14:cfRule type="dataBar" id="{B810C6A1-325D-4FD5-B62E-6A4398795A12}">
            <x14:dataBar minLength="0" maxLength="100" gradient="0">
              <x14:cfvo type="autoMin"/>
              <x14:cfvo type="autoMax"/>
              <x14:negativeFillColor rgb="FFFF0000"/>
              <x14:axisColor rgb="FF000000"/>
            </x14:dataBar>
          </x14:cfRule>
          <xm:sqref>A165</xm:sqref>
        </x14:conditionalFormatting>
        <x14:conditionalFormatting xmlns:xm="http://schemas.microsoft.com/office/excel/2006/main">
          <x14:cfRule type="dataBar" id="{0335CBB3-157D-4BD9-B82C-C48F1306D0E9}">
            <x14:dataBar minLength="0" maxLength="100" gradient="0">
              <x14:cfvo type="autoMin"/>
              <x14:cfvo type="autoMax"/>
              <x14:negativeFillColor rgb="FFFF0000"/>
              <x14:axisColor rgb="FF000000"/>
            </x14:dataBar>
          </x14:cfRule>
          <xm:sqref>A166</xm:sqref>
        </x14:conditionalFormatting>
        <x14:conditionalFormatting xmlns:xm="http://schemas.microsoft.com/office/excel/2006/main">
          <x14:cfRule type="dataBar" id="{7FD1CD02-8C3D-4010-9895-87E041990F4A}">
            <x14:dataBar minLength="0" maxLength="100" gradient="0">
              <x14:cfvo type="autoMin"/>
              <x14:cfvo type="autoMax"/>
              <x14:negativeFillColor rgb="FFFF0000"/>
              <x14:axisColor rgb="FF000000"/>
            </x14:dataBar>
          </x14:cfRule>
          <xm:sqref>A167</xm:sqref>
        </x14:conditionalFormatting>
        <x14:conditionalFormatting xmlns:xm="http://schemas.microsoft.com/office/excel/2006/main">
          <x14:cfRule type="dataBar" id="{A28D1EEB-CEDE-4A27-9AFC-634058BA3C11}">
            <x14:dataBar minLength="0" maxLength="100" gradient="0">
              <x14:cfvo type="autoMin"/>
              <x14:cfvo type="autoMax"/>
              <x14:negativeFillColor rgb="FFFF0000"/>
              <x14:axisColor rgb="FF000000"/>
            </x14:dataBar>
          </x14:cfRule>
          <xm:sqref>A168</xm:sqref>
        </x14:conditionalFormatting>
        <x14:conditionalFormatting xmlns:xm="http://schemas.microsoft.com/office/excel/2006/main">
          <x14:cfRule type="dataBar" id="{8E63D6A9-54ED-4E24-BDD6-1D94AB2E4DAA}">
            <x14:dataBar minLength="0" maxLength="100" gradient="0">
              <x14:cfvo type="autoMin"/>
              <x14:cfvo type="autoMax"/>
              <x14:negativeFillColor rgb="FFFF0000"/>
              <x14:axisColor rgb="FF000000"/>
            </x14:dataBar>
          </x14:cfRule>
          <xm:sqref>A169</xm:sqref>
        </x14:conditionalFormatting>
        <x14:conditionalFormatting xmlns:xm="http://schemas.microsoft.com/office/excel/2006/main">
          <x14:cfRule type="dataBar" id="{A9DB0DE0-1F18-446D-8BF1-F2542D0EA31E}">
            <x14:dataBar minLength="0" maxLength="100" gradient="0">
              <x14:cfvo type="autoMin"/>
              <x14:cfvo type="autoMax"/>
              <x14:negativeFillColor rgb="FFFF0000"/>
              <x14:axisColor rgb="FF000000"/>
            </x14:dataBar>
          </x14:cfRule>
          <xm:sqref>A170</xm:sqref>
        </x14:conditionalFormatting>
        <x14:conditionalFormatting xmlns:xm="http://schemas.microsoft.com/office/excel/2006/main">
          <x14:cfRule type="dataBar" id="{3D754C32-0169-4164-A30A-CA5276C3EB33}">
            <x14:dataBar minLength="0" maxLength="100" gradient="0">
              <x14:cfvo type="autoMin"/>
              <x14:cfvo type="autoMax"/>
              <x14:negativeFillColor rgb="FFFF0000"/>
              <x14:axisColor rgb="FF000000"/>
            </x14:dataBar>
          </x14:cfRule>
          <xm:sqref>A171</xm:sqref>
        </x14:conditionalFormatting>
        <x14:conditionalFormatting xmlns:xm="http://schemas.microsoft.com/office/excel/2006/main">
          <x14:cfRule type="dataBar" id="{99B2BADB-369F-4A33-849D-3D0C94FEE465}">
            <x14:dataBar minLength="0" maxLength="100" gradient="0">
              <x14:cfvo type="autoMin"/>
              <x14:cfvo type="autoMax"/>
              <x14:negativeFillColor rgb="FFFF0000"/>
              <x14:axisColor rgb="FF000000"/>
            </x14:dataBar>
          </x14:cfRule>
          <xm:sqref>A172</xm:sqref>
        </x14:conditionalFormatting>
        <x14:conditionalFormatting xmlns:xm="http://schemas.microsoft.com/office/excel/2006/main">
          <x14:cfRule type="dataBar" id="{24E63A87-0CBD-4240-9C5A-864F81D7C904}">
            <x14:dataBar minLength="0" maxLength="100" gradient="0">
              <x14:cfvo type="autoMin"/>
              <x14:cfvo type="autoMax"/>
              <x14:negativeFillColor rgb="FFFF0000"/>
              <x14:axisColor rgb="FF000000"/>
            </x14:dataBar>
          </x14:cfRule>
          <xm:sqref>A173</xm:sqref>
        </x14:conditionalFormatting>
        <x14:conditionalFormatting xmlns:xm="http://schemas.microsoft.com/office/excel/2006/main">
          <x14:cfRule type="dataBar" id="{A25479D5-32C7-4733-8713-CA9AF7202489}">
            <x14:dataBar minLength="0" maxLength="100" gradient="0">
              <x14:cfvo type="autoMin"/>
              <x14:cfvo type="autoMax"/>
              <x14:negativeFillColor rgb="FFFF0000"/>
              <x14:axisColor rgb="FF000000"/>
            </x14:dataBar>
          </x14:cfRule>
          <xm:sqref>A174</xm:sqref>
        </x14:conditionalFormatting>
        <x14:conditionalFormatting xmlns:xm="http://schemas.microsoft.com/office/excel/2006/main">
          <x14:cfRule type="dataBar" id="{D4435092-9757-4681-A373-EDFE06796501}">
            <x14:dataBar minLength="0" maxLength="100" gradient="0">
              <x14:cfvo type="autoMin"/>
              <x14:cfvo type="autoMax"/>
              <x14:negativeFillColor rgb="FFFF0000"/>
              <x14:axisColor rgb="FF000000"/>
            </x14:dataBar>
          </x14:cfRule>
          <xm:sqref>A175</xm:sqref>
        </x14:conditionalFormatting>
        <x14:conditionalFormatting xmlns:xm="http://schemas.microsoft.com/office/excel/2006/main">
          <x14:cfRule type="dataBar" id="{89619D12-FD6C-4CAD-8A4B-855D4E781C24}">
            <x14:dataBar minLength="0" maxLength="100" gradient="0">
              <x14:cfvo type="autoMin"/>
              <x14:cfvo type="autoMax"/>
              <x14:negativeFillColor rgb="FFFF0000"/>
              <x14:axisColor rgb="FF000000"/>
            </x14:dataBar>
          </x14:cfRule>
          <xm:sqref>A176</xm:sqref>
        </x14:conditionalFormatting>
        <x14:conditionalFormatting xmlns:xm="http://schemas.microsoft.com/office/excel/2006/main">
          <x14:cfRule type="dataBar" id="{28EF4201-DE70-4DBE-964F-BB3B31724B1C}">
            <x14:dataBar minLength="0" maxLength="100" gradient="0">
              <x14:cfvo type="autoMin"/>
              <x14:cfvo type="autoMax"/>
              <x14:negativeFillColor rgb="FFFF0000"/>
              <x14:axisColor rgb="FF000000"/>
            </x14:dataBar>
          </x14:cfRule>
          <xm:sqref>A177</xm:sqref>
        </x14:conditionalFormatting>
        <x14:conditionalFormatting xmlns:xm="http://schemas.microsoft.com/office/excel/2006/main">
          <x14:cfRule type="dataBar" id="{614D76D1-50AD-4E56-A7BD-2D7C362632E0}">
            <x14:dataBar minLength="0" maxLength="100" gradient="0">
              <x14:cfvo type="autoMin"/>
              <x14:cfvo type="autoMax"/>
              <x14:negativeFillColor rgb="FFFF0000"/>
              <x14:axisColor rgb="FF000000"/>
            </x14:dataBar>
          </x14:cfRule>
          <xm:sqref>A178</xm:sqref>
        </x14:conditionalFormatting>
        <x14:conditionalFormatting xmlns:xm="http://schemas.microsoft.com/office/excel/2006/main">
          <x14:cfRule type="dataBar" id="{CD77662A-A27C-4610-A313-0B2D99A7DA2E}">
            <x14:dataBar minLength="0" maxLength="100" gradient="0">
              <x14:cfvo type="autoMin"/>
              <x14:cfvo type="autoMax"/>
              <x14:negativeFillColor rgb="FFFF0000"/>
              <x14:axisColor rgb="FF000000"/>
            </x14:dataBar>
          </x14:cfRule>
          <xm:sqref>A179</xm:sqref>
        </x14:conditionalFormatting>
        <x14:conditionalFormatting xmlns:xm="http://schemas.microsoft.com/office/excel/2006/main">
          <x14:cfRule type="dataBar" id="{51968FEF-6DCC-4238-BB03-ACDEB9CCDBC3}">
            <x14:dataBar minLength="0" maxLength="100" gradient="0">
              <x14:cfvo type="autoMin"/>
              <x14:cfvo type="autoMax"/>
              <x14:negativeFillColor rgb="FFFF0000"/>
              <x14:axisColor rgb="FF000000"/>
            </x14:dataBar>
          </x14:cfRule>
          <xm:sqref>A180</xm:sqref>
        </x14:conditionalFormatting>
        <x14:conditionalFormatting xmlns:xm="http://schemas.microsoft.com/office/excel/2006/main">
          <x14:cfRule type="dataBar" id="{952451FC-F163-4269-80F4-1687F9D27949}">
            <x14:dataBar minLength="0" maxLength="100" gradient="0">
              <x14:cfvo type="autoMin"/>
              <x14:cfvo type="autoMax"/>
              <x14:negativeFillColor rgb="FFFF0000"/>
              <x14:axisColor rgb="FF000000"/>
            </x14:dataBar>
          </x14:cfRule>
          <xm:sqref>A181</xm:sqref>
        </x14:conditionalFormatting>
        <x14:conditionalFormatting xmlns:xm="http://schemas.microsoft.com/office/excel/2006/main">
          <x14:cfRule type="dataBar" id="{C38A9114-1786-4CF5-AAAA-77775F261404}">
            <x14:dataBar minLength="0" maxLength="100" gradient="0">
              <x14:cfvo type="autoMin"/>
              <x14:cfvo type="autoMax"/>
              <x14:negativeFillColor rgb="FFFF0000"/>
              <x14:axisColor rgb="FF000000"/>
            </x14:dataBar>
          </x14:cfRule>
          <xm:sqref>A182</xm:sqref>
        </x14:conditionalFormatting>
        <x14:conditionalFormatting xmlns:xm="http://schemas.microsoft.com/office/excel/2006/main">
          <x14:cfRule type="dataBar" id="{8FA0B56C-2CEE-42E4-9765-C0485F9DF1E3}">
            <x14:dataBar minLength="0" maxLength="100" gradient="0">
              <x14:cfvo type="autoMin"/>
              <x14:cfvo type="autoMax"/>
              <x14:negativeFillColor rgb="FFFF0000"/>
              <x14:axisColor rgb="FF000000"/>
            </x14:dataBar>
          </x14:cfRule>
          <xm:sqref>A183</xm:sqref>
        </x14:conditionalFormatting>
        <x14:conditionalFormatting xmlns:xm="http://schemas.microsoft.com/office/excel/2006/main">
          <x14:cfRule type="dataBar" id="{9EF08482-4E2E-4731-BAA1-244A75868575}">
            <x14:dataBar minLength="0" maxLength="100" gradient="0">
              <x14:cfvo type="autoMin"/>
              <x14:cfvo type="autoMax"/>
              <x14:negativeFillColor rgb="FFFF0000"/>
              <x14:axisColor rgb="FF000000"/>
            </x14:dataBar>
          </x14:cfRule>
          <xm:sqref>A184</xm:sqref>
        </x14:conditionalFormatting>
        <x14:conditionalFormatting xmlns:xm="http://schemas.microsoft.com/office/excel/2006/main">
          <x14:cfRule type="dataBar" id="{ADD21F4C-06BE-4166-B622-2B4475D01804}">
            <x14:dataBar minLength="0" maxLength="100" gradient="0">
              <x14:cfvo type="autoMin"/>
              <x14:cfvo type="autoMax"/>
              <x14:negativeFillColor rgb="FFFF0000"/>
              <x14:axisColor rgb="FF000000"/>
            </x14:dataBar>
          </x14:cfRule>
          <xm:sqref>A185</xm:sqref>
        </x14:conditionalFormatting>
        <x14:conditionalFormatting xmlns:xm="http://schemas.microsoft.com/office/excel/2006/main">
          <x14:cfRule type="dataBar" id="{62E715B4-A8B2-456C-BCA4-301FC8BB0A17}">
            <x14:dataBar minLength="0" maxLength="100" gradient="0">
              <x14:cfvo type="autoMin"/>
              <x14:cfvo type="autoMax"/>
              <x14:negativeFillColor rgb="FFFF0000"/>
              <x14:axisColor rgb="FF000000"/>
            </x14:dataBar>
          </x14:cfRule>
          <xm:sqref>A186</xm:sqref>
        </x14:conditionalFormatting>
        <x14:conditionalFormatting xmlns:xm="http://schemas.microsoft.com/office/excel/2006/main">
          <x14:cfRule type="dataBar" id="{F943C374-6D18-4343-B94B-918C96BB26DF}">
            <x14:dataBar minLength="0" maxLength="100" gradient="0">
              <x14:cfvo type="autoMin"/>
              <x14:cfvo type="autoMax"/>
              <x14:negativeFillColor rgb="FFFF0000"/>
              <x14:axisColor rgb="FF000000"/>
            </x14:dataBar>
          </x14:cfRule>
          <xm:sqref>A187</xm:sqref>
        </x14:conditionalFormatting>
        <x14:conditionalFormatting xmlns:xm="http://schemas.microsoft.com/office/excel/2006/main">
          <x14:cfRule type="dataBar" id="{9D1A4E14-F1D7-4764-8FD8-7650EA6485F1}">
            <x14:dataBar minLength="0" maxLength="100" gradient="0">
              <x14:cfvo type="autoMin"/>
              <x14:cfvo type="autoMax"/>
              <x14:negativeFillColor rgb="FFFF0000"/>
              <x14:axisColor rgb="FF000000"/>
            </x14:dataBar>
          </x14:cfRule>
          <xm:sqref>A188</xm:sqref>
        </x14:conditionalFormatting>
        <x14:conditionalFormatting xmlns:xm="http://schemas.microsoft.com/office/excel/2006/main">
          <x14:cfRule type="dataBar" id="{76E0EC76-201D-4D62-93B8-EC625CDE0199}">
            <x14:dataBar minLength="0" maxLength="100" gradient="0">
              <x14:cfvo type="autoMin"/>
              <x14:cfvo type="autoMax"/>
              <x14:negativeFillColor rgb="FFFF0000"/>
              <x14:axisColor rgb="FF000000"/>
            </x14:dataBar>
          </x14:cfRule>
          <xm:sqref>A189</xm:sqref>
        </x14:conditionalFormatting>
        <x14:conditionalFormatting xmlns:xm="http://schemas.microsoft.com/office/excel/2006/main">
          <x14:cfRule type="dataBar" id="{BFC7998D-54D2-486B-8D70-6E92B45720C3}">
            <x14:dataBar minLength="0" maxLength="100" gradient="0">
              <x14:cfvo type="autoMin"/>
              <x14:cfvo type="autoMax"/>
              <x14:negativeFillColor rgb="FFFF0000"/>
              <x14:axisColor rgb="FF000000"/>
            </x14:dataBar>
          </x14:cfRule>
          <xm:sqref>A190</xm:sqref>
        </x14:conditionalFormatting>
        <x14:conditionalFormatting xmlns:xm="http://schemas.microsoft.com/office/excel/2006/main">
          <x14:cfRule type="dataBar" id="{2FB863FF-3CDE-4023-B551-B6B2F0FC2D4A}">
            <x14:dataBar minLength="0" maxLength="100" gradient="0">
              <x14:cfvo type="autoMin"/>
              <x14:cfvo type="autoMax"/>
              <x14:negativeFillColor rgb="FFFF0000"/>
              <x14:axisColor rgb="FF000000"/>
            </x14:dataBar>
          </x14:cfRule>
          <xm:sqref>A191</xm:sqref>
        </x14:conditionalFormatting>
        <x14:conditionalFormatting xmlns:xm="http://schemas.microsoft.com/office/excel/2006/main">
          <x14:cfRule type="dataBar" id="{F71A16A2-1932-40DE-B458-9922A3CBEC69}">
            <x14:dataBar minLength="0" maxLength="100" gradient="0">
              <x14:cfvo type="autoMin"/>
              <x14:cfvo type="autoMax"/>
              <x14:negativeFillColor rgb="FFFF0000"/>
              <x14:axisColor rgb="FF000000"/>
            </x14:dataBar>
          </x14:cfRule>
          <xm:sqref>A192</xm:sqref>
        </x14:conditionalFormatting>
        <x14:conditionalFormatting xmlns:xm="http://schemas.microsoft.com/office/excel/2006/main">
          <x14:cfRule type="dataBar" id="{2CDDF6F1-0BE9-4C70-BB96-7103D39CE175}">
            <x14:dataBar minLength="0" maxLength="100" gradient="0">
              <x14:cfvo type="autoMin"/>
              <x14:cfvo type="autoMax"/>
              <x14:negativeFillColor rgb="FFFF0000"/>
              <x14:axisColor rgb="FF000000"/>
            </x14:dataBar>
          </x14:cfRule>
          <xm:sqref>A193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D179"/>
  <sheetViews>
    <sheetView topLeftCell="A130" zoomScale="90" zoomScaleNormal="90" workbookViewId="0">
      <selection activeCell="C109" sqref="C109"/>
    </sheetView>
  </sheetViews>
  <sheetFormatPr baseColWidth="10" defaultRowHeight="15" x14ac:dyDescent="0.25"/>
  <cols>
    <col min="1" max="1" width="11.42578125" style="276"/>
    <col min="2" max="2" width="21.140625" bestFit="1" customWidth="1"/>
    <col min="3" max="3" width="37.85546875" bestFit="1" customWidth="1"/>
    <col min="4" max="4" width="40.42578125" bestFit="1" customWidth="1"/>
    <col min="5" max="5" width="15.85546875" style="268" bestFit="1" customWidth="1"/>
    <col min="6" max="6" width="17.5703125" style="143" customWidth="1"/>
    <col min="7" max="7" width="17.140625" style="143" customWidth="1"/>
    <col min="8" max="8" width="27.7109375" style="144" customWidth="1"/>
    <col min="9" max="9" width="11.140625" style="145" customWidth="1"/>
    <col min="10" max="10" width="23" style="18" customWidth="1"/>
    <col min="11" max="11" width="16.5703125" style="18" customWidth="1"/>
    <col min="12" max="12" width="13.5703125" style="146" bestFit="1" customWidth="1"/>
    <col min="13" max="13" width="21" style="18" bestFit="1" customWidth="1"/>
    <col min="14" max="14" width="18" style="18" bestFit="1" customWidth="1"/>
    <col min="15" max="15" width="18.42578125" style="18" bestFit="1" customWidth="1"/>
    <col min="16" max="16" width="115.85546875" style="18" bestFit="1" customWidth="1"/>
    <col min="19" max="19" width="29.140625" bestFit="1" customWidth="1"/>
  </cols>
  <sheetData>
    <row r="1" spans="1:16" x14ac:dyDescent="0.25">
      <c r="A1" s="274"/>
      <c r="B1" s="138"/>
      <c r="C1" s="138"/>
      <c r="D1" s="138"/>
      <c r="E1" s="267"/>
      <c r="F1" s="139"/>
      <c r="G1" s="139"/>
      <c r="H1" s="140"/>
      <c r="I1" s="141"/>
      <c r="J1" s="137"/>
      <c r="K1" s="137"/>
      <c r="L1" s="142"/>
      <c r="M1" s="137"/>
      <c r="N1" s="137"/>
      <c r="O1" s="137"/>
      <c r="P1" s="137"/>
    </row>
    <row r="2" spans="1:16" x14ac:dyDescent="0.25">
      <c r="A2" s="274"/>
      <c r="B2" s="138"/>
      <c r="C2" s="138"/>
      <c r="D2" s="138"/>
      <c r="E2" s="267"/>
      <c r="F2" s="139"/>
      <c r="G2" s="139"/>
      <c r="H2" s="140"/>
      <c r="I2" s="141"/>
      <c r="J2" s="137"/>
      <c r="K2" s="137"/>
      <c r="L2" s="142"/>
      <c r="M2" s="137"/>
      <c r="N2" s="137"/>
      <c r="O2" s="137"/>
      <c r="P2" s="137"/>
    </row>
    <row r="3" spans="1:16" x14ac:dyDescent="0.25">
      <c r="A3" s="274"/>
      <c r="B3" s="138"/>
      <c r="C3" s="138"/>
      <c r="D3" s="138"/>
      <c r="E3" s="267"/>
      <c r="F3" s="139"/>
      <c r="G3" s="139"/>
      <c r="H3" s="140"/>
      <c r="I3" s="141"/>
      <c r="J3" s="137"/>
      <c r="K3" s="137"/>
      <c r="L3" s="142"/>
      <c r="M3" s="137"/>
      <c r="N3" s="137"/>
      <c r="O3" s="137"/>
      <c r="P3" s="137"/>
    </row>
    <row r="4" spans="1:16" x14ac:dyDescent="0.25">
      <c r="A4" s="274"/>
      <c r="B4" s="138"/>
      <c r="C4" s="138"/>
      <c r="D4" s="138"/>
      <c r="E4" s="267"/>
      <c r="F4" s="139"/>
      <c r="G4" s="139"/>
      <c r="H4" s="140"/>
      <c r="I4" s="141"/>
      <c r="J4" s="137"/>
      <c r="K4" s="137"/>
      <c r="L4" s="142"/>
      <c r="M4" s="137"/>
      <c r="N4" s="137"/>
      <c r="O4" s="137"/>
      <c r="P4" s="137"/>
    </row>
    <row r="5" spans="1:16" x14ac:dyDescent="0.25">
      <c r="A5" s="274"/>
      <c r="B5" s="138"/>
      <c r="C5" s="138"/>
      <c r="D5" s="138"/>
      <c r="E5" s="267"/>
      <c r="F5" s="139"/>
      <c r="G5" s="139"/>
      <c r="H5" s="140"/>
      <c r="I5" s="141"/>
      <c r="J5" s="137"/>
      <c r="K5" s="137"/>
      <c r="L5" s="142"/>
      <c r="M5" s="137"/>
      <c r="N5" s="137"/>
      <c r="O5" s="137"/>
      <c r="P5" s="137"/>
    </row>
    <row r="6" spans="1:16" x14ac:dyDescent="0.25">
      <c r="A6" s="274"/>
      <c r="B6" s="138"/>
      <c r="C6" s="138"/>
      <c r="D6" s="138"/>
      <c r="E6" s="267"/>
      <c r="F6" s="139"/>
      <c r="G6" s="139"/>
      <c r="H6" s="140"/>
      <c r="I6" s="141"/>
      <c r="J6" s="137"/>
      <c r="K6" s="137"/>
      <c r="L6" s="142"/>
      <c r="M6" s="137"/>
      <c r="N6" s="137"/>
      <c r="O6" s="137"/>
      <c r="P6" s="137"/>
    </row>
    <row r="7" spans="1:16" x14ac:dyDescent="0.25">
      <c r="A7" s="274"/>
      <c r="B7" s="138"/>
      <c r="C7" s="138"/>
      <c r="D7" s="138"/>
      <c r="E7" s="267"/>
      <c r="F7" s="139"/>
      <c r="G7" s="139"/>
      <c r="H7" s="140"/>
      <c r="I7" s="141"/>
      <c r="J7" s="137"/>
      <c r="K7" s="137"/>
      <c r="L7" s="142"/>
      <c r="M7" s="137"/>
      <c r="N7" s="137"/>
      <c r="O7" s="137"/>
      <c r="P7" s="137"/>
    </row>
    <row r="8" spans="1:16" x14ac:dyDescent="0.25">
      <c r="A8" s="274"/>
      <c r="B8" s="138"/>
      <c r="C8" s="138"/>
      <c r="D8" s="138"/>
      <c r="E8" s="267"/>
      <c r="F8" s="139"/>
      <c r="G8" s="139"/>
      <c r="H8" s="140"/>
      <c r="I8" s="141"/>
      <c r="J8" s="137"/>
      <c r="K8" s="137"/>
      <c r="L8" s="142"/>
      <c r="M8" s="137"/>
      <c r="N8" s="137"/>
      <c r="O8" s="137"/>
      <c r="P8" s="137"/>
    </row>
    <row r="9" spans="1:16" x14ac:dyDescent="0.25">
      <c r="A9" s="274"/>
      <c r="B9" s="138"/>
      <c r="C9" s="138"/>
      <c r="D9" s="138"/>
      <c r="E9" s="267"/>
      <c r="F9" s="139"/>
      <c r="G9" s="139"/>
      <c r="H9" s="140"/>
      <c r="I9" s="141"/>
      <c r="J9" s="137"/>
      <c r="K9" s="137"/>
      <c r="L9" s="142"/>
      <c r="M9" s="137"/>
      <c r="N9" s="137"/>
      <c r="O9" s="137"/>
      <c r="P9" s="137"/>
    </row>
    <row r="10" spans="1:16" ht="24.75" customHeight="1" x14ac:dyDescent="0.25">
      <c r="A10" s="207" t="s">
        <v>26</v>
      </c>
      <c r="B10" s="207" t="s">
        <v>27</v>
      </c>
      <c r="C10" s="208" t="s">
        <v>28</v>
      </c>
      <c r="D10" s="208" t="s">
        <v>242</v>
      </c>
      <c r="E10" s="209" t="s">
        <v>1218</v>
      </c>
      <c r="F10" s="210" t="s">
        <v>244</v>
      </c>
      <c r="G10" s="210" t="s">
        <v>245</v>
      </c>
      <c r="H10" s="211" t="s">
        <v>246</v>
      </c>
      <c r="I10" s="212" t="s">
        <v>247</v>
      </c>
      <c r="J10" s="213" t="s">
        <v>248</v>
      </c>
      <c r="K10" s="213" t="s">
        <v>249</v>
      </c>
      <c r="L10" s="214" t="s">
        <v>250</v>
      </c>
      <c r="M10" s="214" t="s">
        <v>251</v>
      </c>
      <c r="N10" s="214" t="s">
        <v>252</v>
      </c>
      <c r="O10" s="214" t="s">
        <v>253</v>
      </c>
      <c r="P10" s="213" t="s">
        <v>258</v>
      </c>
    </row>
    <row r="11" spans="1:16" ht="16.5" x14ac:dyDescent="0.25">
      <c r="A11" s="215">
        <v>1</v>
      </c>
      <c r="B11" s="216" t="s">
        <v>38</v>
      </c>
      <c r="C11" s="216" t="s">
        <v>811</v>
      </c>
      <c r="D11" s="216" t="s">
        <v>812</v>
      </c>
      <c r="E11" s="217">
        <v>44564</v>
      </c>
      <c r="F11" s="218">
        <v>0</v>
      </c>
      <c r="G11" s="218">
        <v>0</v>
      </c>
      <c r="H11" s="217">
        <v>34131</v>
      </c>
      <c r="I11" s="219">
        <f t="shared" ref="I11:I42" ca="1" si="0">(H11-TODAY())/-365</f>
        <v>30.238356164383561</v>
      </c>
      <c r="J11" s="216" t="s">
        <v>813</v>
      </c>
      <c r="K11" s="216"/>
      <c r="L11" s="220"/>
      <c r="M11" s="216" t="s">
        <v>266</v>
      </c>
      <c r="N11" s="216" t="s">
        <v>267</v>
      </c>
      <c r="O11" s="216" t="s">
        <v>451</v>
      </c>
      <c r="P11" s="216" t="s">
        <v>814</v>
      </c>
    </row>
    <row r="12" spans="1:16" ht="16.5" x14ac:dyDescent="0.25">
      <c r="A12" s="215">
        <f t="shared" ref="A12:A43" si="1">+A11+1</f>
        <v>2</v>
      </c>
      <c r="B12" s="216" t="s">
        <v>168</v>
      </c>
      <c r="C12" s="216" t="s">
        <v>815</v>
      </c>
      <c r="D12" s="216" t="s">
        <v>816</v>
      </c>
      <c r="E12" s="217">
        <v>44564</v>
      </c>
      <c r="F12" s="218">
        <v>12000</v>
      </c>
      <c r="G12" s="218">
        <v>3000</v>
      </c>
      <c r="H12" s="217">
        <v>33808</v>
      </c>
      <c r="I12" s="219">
        <f t="shared" ca="1" si="0"/>
        <v>31.123287671232877</v>
      </c>
      <c r="J12" s="216" t="s">
        <v>817</v>
      </c>
      <c r="K12" s="216" t="s">
        <v>818</v>
      </c>
      <c r="L12" s="220">
        <v>14129205648</v>
      </c>
      <c r="M12" s="216" t="s">
        <v>266</v>
      </c>
      <c r="N12" s="216" t="s">
        <v>315</v>
      </c>
      <c r="O12" s="216" t="s">
        <v>724</v>
      </c>
      <c r="P12" s="216" t="s">
        <v>819</v>
      </c>
    </row>
    <row r="13" spans="1:16" ht="16.5" x14ac:dyDescent="0.25">
      <c r="A13" s="215">
        <f t="shared" si="1"/>
        <v>3</v>
      </c>
      <c r="B13" s="216" t="s">
        <v>172</v>
      </c>
      <c r="C13" s="216" t="s">
        <v>820</v>
      </c>
      <c r="D13" s="216" t="s">
        <v>665</v>
      </c>
      <c r="E13" s="217">
        <v>44566</v>
      </c>
      <c r="F13" s="218">
        <v>6800</v>
      </c>
      <c r="G13" s="218">
        <v>1700</v>
      </c>
      <c r="H13" s="217">
        <v>35835</v>
      </c>
      <c r="I13" s="219">
        <f t="shared" ca="1" si="0"/>
        <v>25.56986301369863</v>
      </c>
      <c r="J13" s="216" t="s">
        <v>821</v>
      </c>
      <c r="K13" s="216" t="s">
        <v>822</v>
      </c>
      <c r="L13" s="220">
        <v>8219800623</v>
      </c>
      <c r="M13" s="216" t="s">
        <v>266</v>
      </c>
      <c r="N13" s="216" t="s">
        <v>267</v>
      </c>
      <c r="O13" s="216" t="s">
        <v>361</v>
      </c>
      <c r="P13" s="216" t="s">
        <v>823</v>
      </c>
    </row>
    <row r="14" spans="1:16" ht="16.5" x14ac:dyDescent="0.25">
      <c r="A14" s="215">
        <f t="shared" si="1"/>
        <v>4</v>
      </c>
      <c r="B14" s="216" t="s">
        <v>452</v>
      </c>
      <c r="C14" s="216" t="s">
        <v>824</v>
      </c>
      <c r="D14" s="216" t="s">
        <v>750</v>
      </c>
      <c r="E14" s="217">
        <v>44566</v>
      </c>
      <c r="F14" s="218">
        <v>6400</v>
      </c>
      <c r="G14" s="218">
        <v>1600</v>
      </c>
      <c r="H14" s="217">
        <v>25328</v>
      </c>
      <c r="I14" s="219">
        <f t="shared" ca="1" si="0"/>
        <v>54.356164383561641</v>
      </c>
      <c r="J14" s="216" t="s">
        <v>825</v>
      </c>
      <c r="K14" s="216" t="s">
        <v>826</v>
      </c>
      <c r="L14" s="220">
        <v>14876935512</v>
      </c>
      <c r="M14" s="216" t="s">
        <v>266</v>
      </c>
      <c r="N14" s="216" t="s">
        <v>267</v>
      </c>
      <c r="O14" s="216" t="s">
        <v>268</v>
      </c>
      <c r="P14" s="216" t="s">
        <v>827</v>
      </c>
    </row>
    <row r="15" spans="1:16" ht="16.5" x14ac:dyDescent="0.25">
      <c r="A15" s="215">
        <f t="shared" si="1"/>
        <v>5</v>
      </c>
      <c r="B15" s="216" t="s">
        <v>172</v>
      </c>
      <c r="C15" s="216" t="s">
        <v>635</v>
      </c>
      <c r="D15" s="216" t="s">
        <v>636</v>
      </c>
      <c r="E15" s="217">
        <v>44571</v>
      </c>
      <c r="F15" s="218">
        <v>0</v>
      </c>
      <c r="G15" s="218">
        <v>0</v>
      </c>
      <c r="H15" s="217">
        <v>31936</v>
      </c>
      <c r="I15" s="219">
        <f t="shared" ca="1" si="0"/>
        <v>36.252054794520546</v>
      </c>
      <c r="J15" s="216" t="s">
        <v>637</v>
      </c>
      <c r="K15" s="216"/>
      <c r="L15" s="220"/>
      <c r="M15" s="216" t="s">
        <v>266</v>
      </c>
      <c r="N15" s="216" t="s">
        <v>277</v>
      </c>
      <c r="O15" s="216" t="s">
        <v>336</v>
      </c>
      <c r="P15" s="216" t="s">
        <v>638</v>
      </c>
    </row>
    <row r="16" spans="1:16" ht="16.5" x14ac:dyDescent="0.25">
      <c r="A16" s="215">
        <f t="shared" si="1"/>
        <v>6</v>
      </c>
      <c r="B16" s="216" t="s">
        <v>172</v>
      </c>
      <c r="C16" s="216" t="s">
        <v>717</v>
      </c>
      <c r="D16" s="221" t="s">
        <v>614</v>
      </c>
      <c r="E16" s="222">
        <v>44571</v>
      </c>
      <c r="F16" s="223">
        <v>8000</v>
      </c>
      <c r="G16" s="223">
        <v>2000</v>
      </c>
      <c r="H16" s="217" t="s">
        <v>718</v>
      </c>
      <c r="I16" s="224">
        <f t="shared" ca="1" si="0"/>
        <v>30.257534246575343</v>
      </c>
      <c r="J16" s="221" t="s">
        <v>719</v>
      </c>
      <c r="K16" s="216" t="s">
        <v>720</v>
      </c>
      <c r="L16" s="220" t="s">
        <v>721</v>
      </c>
      <c r="M16" s="220" t="s">
        <v>266</v>
      </c>
      <c r="N16" s="220" t="s">
        <v>277</v>
      </c>
      <c r="O16" s="220" t="s">
        <v>268</v>
      </c>
      <c r="P16" s="216" t="s">
        <v>828</v>
      </c>
    </row>
    <row r="17" spans="1:16" ht="16.5" x14ac:dyDescent="0.25">
      <c r="A17" s="215">
        <f t="shared" si="1"/>
        <v>7</v>
      </c>
      <c r="B17" s="216" t="s">
        <v>172</v>
      </c>
      <c r="C17" s="221" t="s">
        <v>712</v>
      </c>
      <c r="D17" s="221" t="s">
        <v>614</v>
      </c>
      <c r="E17" s="222">
        <v>44571</v>
      </c>
      <c r="F17" s="223">
        <v>8000</v>
      </c>
      <c r="G17" s="223">
        <v>2000</v>
      </c>
      <c r="H17" s="217">
        <v>27437</v>
      </c>
      <c r="I17" s="224">
        <f t="shared" ca="1" si="0"/>
        <v>48.578082191780823</v>
      </c>
      <c r="J17" s="221" t="s">
        <v>713</v>
      </c>
      <c r="K17" s="216" t="s">
        <v>714</v>
      </c>
      <c r="L17" s="220" t="s">
        <v>715</v>
      </c>
      <c r="M17" s="220" t="s">
        <v>266</v>
      </c>
      <c r="N17" s="220" t="s">
        <v>267</v>
      </c>
      <c r="O17" s="220" t="s">
        <v>278</v>
      </c>
      <c r="P17" s="216" t="s">
        <v>716</v>
      </c>
    </row>
    <row r="18" spans="1:16" ht="16.5" x14ac:dyDescent="0.25">
      <c r="A18" s="215">
        <f t="shared" si="1"/>
        <v>8</v>
      </c>
      <c r="B18" s="216" t="s">
        <v>452</v>
      </c>
      <c r="C18" s="216" t="s">
        <v>829</v>
      </c>
      <c r="D18" s="216" t="s">
        <v>830</v>
      </c>
      <c r="E18" s="217">
        <v>44572</v>
      </c>
      <c r="F18" s="218">
        <v>6400</v>
      </c>
      <c r="G18" s="218">
        <v>1600</v>
      </c>
      <c r="H18" s="217">
        <v>31312</v>
      </c>
      <c r="I18" s="219">
        <f t="shared" ca="1" si="0"/>
        <v>37.961643835616435</v>
      </c>
      <c r="J18" s="216" t="s">
        <v>831</v>
      </c>
      <c r="K18" s="216" t="s">
        <v>832</v>
      </c>
      <c r="L18" s="220" t="s">
        <v>833</v>
      </c>
      <c r="M18" s="216" t="s">
        <v>266</v>
      </c>
      <c r="N18" s="216" t="s">
        <v>283</v>
      </c>
      <c r="O18" s="216" t="s">
        <v>299</v>
      </c>
      <c r="P18" s="216" t="s">
        <v>834</v>
      </c>
    </row>
    <row r="19" spans="1:16" ht="16.5" x14ac:dyDescent="0.25">
      <c r="A19" s="215">
        <f t="shared" si="1"/>
        <v>9</v>
      </c>
      <c r="B19" s="216" t="s">
        <v>38</v>
      </c>
      <c r="C19" s="216" t="s">
        <v>835</v>
      </c>
      <c r="D19" s="216" t="s">
        <v>836</v>
      </c>
      <c r="E19" s="217">
        <v>44574</v>
      </c>
      <c r="F19" s="218">
        <v>0</v>
      </c>
      <c r="G19" s="218">
        <v>0</v>
      </c>
      <c r="H19" s="217">
        <v>36768</v>
      </c>
      <c r="I19" s="219">
        <f t="shared" ca="1" si="0"/>
        <v>23.013698630136986</v>
      </c>
      <c r="J19" s="216" t="s">
        <v>837</v>
      </c>
      <c r="K19" s="216"/>
      <c r="L19" s="220"/>
      <c r="M19" s="216" t="s">
        <v>266</v>
      </c>
      <c r="N19" s="216" t="s">
        <v>267</v>
      </c>
      <c r="O19" s="216" t="s">
        <v>304</v>
      </c>
      <c r="P19" s="216" t="s">
        <v>838</v>
      </c>
    </row>
    <row r="20" spans="1:16" ht="16.5" x14ac:dyDescent="0.25">
      <c r="A20" s="215">
        <f t="shared" si="1"/>
        <v>10</v>
      </c>
      <c r="B20" s="216" t="s">
        <v>452</v>
      </c>
      <c r="C20" s="216" t="s">
        <v>839</v>
      </c>
      <c r="D20" s="216" t="s">
        <v>750</v>
      </c>
      <c r="E20" s="217">
        <v>44574</v>
      </c>
      <c r="F20" s="218">
        <v>6400</v>
      </c>
      <c r="G20" s="218">
        <v>1600</v>
      </c>
      <c r="H20" s="217">
        <v>34764</v>
      </c>
      <c r="I20" s="219">
        <f t="shared" ca="1" si="0"/>
        <v>28.504109589041096</v>
      </c>
      <c r="J20" s="216" t="s">
        <v>840</v>
      </c>
      <c r="K20" s="216" t="s">
        <v>841</v>
      </c>
      <c r="L20" s="220">
        <v>27149652781</v>
      </c>
      <c r="M20" s="216" t="s">
        <v>266</v>
      </c>
      <c r="N20" s="216" t="s">
        <v>283</v>
      </c>
      <c r="O20" s="216" t="s">
        <v>451</v>
      </c>
      <c r="P20" s="216" t="s">
        <v>842</v>
      </c>
    </row>
    <row r="21" spans="1:16" ht="16.5" x14ac:dyDescent="0.25">
      <c r="A21" s="215">
        <f t="shared" si="1"/>
        <v>11</v>
      </c>
      <c r="B21" s="216" t="s">
        <v>452</v>
      </c>
      <c r="C21" s="216" t="s">
        <v>664</v>
      </c>
      <c r="D21" s="216" t="s">
        <v>455</v>
      </c>
      <c r="E21" s="217">
        <v>44578</v>
      </c>
      <c r="F21" s="218">
        <v>6400</v>
      </c>
      <c r="G21" s="218">
        <v>1600</v>
      </c>
      <c r="H21" s="217">
        <v>36776</v>
      </c>
      <c r="I21" s="219">
        <f t="shared" ca="1" si="0"/>
        <v>22.991780821917807</v>
      </c>
      <c r="J21" s="216" t="s">
        <v>666</v>
      </c>
      <c r="K21" s="216" t="s">
        <v>800</v>
      </c>
      <c r="L21" s="220">
        <v>21130025527</v>
      </c>
      <c r="M21" s="216" t="s">
        <v>266</v>
      </c>
      <c r="N21" s="216" t="s">
        <v>267</v>
      </c>
      <c r="O21" s="216" t="s">
        <v>451</v>
      </c>
      <c r="P21" s="216" t="s">
        <v>801</v>
      </c>
    </row>
    <row r="22" spans="1:16" ht="16.5" x14ac:dyDescent="0.25">
      <c r="A22" s="215">
        <f t="shared" si="1"/>
        <v>12</v>
      </c>
      <c r="B22" s="216" t="s">
        <v>452</v>
      </c>
      <c r="C22" s="216" t="s">
        <v>843</v>
      </c>
      <c r="D22" s="216" t="s">
        <v>381</v>
      </c>
      <c r="E22" s="217">
        <v>44579</v>
      </c>
      <c r="F22" s="218">
        <v>6400</v>
      </c>
      <c r="G22" s="218">
        <v>1600</v>
      </c>
      <c r="H22" s="217">
        <v>35942</v>
      </c>
      <c r="I22" s="219">
        <f t="shared" ca="1" si="0"/>
        <v>25.276712328767122</v>
      </c>
      <c r="J22" s="216" t="s">
        <v>844</v>
      </c>
      <c r="K22" s="216" t="s">
        <v>845</v>
      </c>
      <c r="L22" s="220">
        <v>17149838819</v>
      </c>
      <c r="M22" s="216" t="s">
        <v>266</v>
      </c>
      <c r="N22" s="216" t="s">
        <v>283</v>
      </c>
      <c r="O22" s="216" t="s">
        <v>268</v>
      </c>
      <c r="P22" s="216" t="s">
        <v>846</v>
      </c>
    </row>
    <row r="23" spans="1:16" ht="16.5" x14ac:dyDescent="0.25">
      <c r="A23" s="215">
        <f t="shared" si="1"/>
        <v>13</v>
      </c>
      <c r="B23" s="216" t="s">
        <v>38</v>
      </c>
      <c r="C23" s="216" t="s">
        <v>380</v>
      </c>
      <c r="D23" s="216" t="s">
        <v>381</v>
      </c>
      <c r="E23" s="217">
        <v>44579</v>
      </c>
      <c r="F23" s="218">
        <v>6400</v>
      </c>
      <c r="G23" s="218">
        <v>1600</v>
      </c>
      <c r="H23" s="217">
        <v>32164</v>
      </c>
      <c r="I23" s="219">
        <f t="shared" ca="1" si="0"/>
        <v>35.627397260273973</v>
      </c>
      <c r="J23" s="216" t="s">
        <v>382</v>
      </c>
      <c r="K23" s="216" t="s">
        <v>383</v>
      </c>
      <c r="L23" s="220">
        <v>14078828887</v>
      </c>
      <c r="M23" s="216" t="s">
        <v>266</v>
      </c>
      <c r="N23" s="216" t="s">
        <v>283</v>
      </c>
      <c r="O23" s="216" t="s">
        <v>268</v>
      </c>
      <c r="P23" s="216" t="s">
        <v>384</v>
      </c>
    </row>
    <row r="24" spans="1:16" ht="16.5" x14ac:dyDescent="0.25">
      <c r="A24" s="215">
        <f t="shared" si="1"/>
        <v>14</v>
      </c>
      <c r="B24" s="216" t="s">
        <v>338</v>
      </c>
      <c r="C24" s="216" t="s">
        <v>354</v>
      </c>
      <c r="D24" s="216" t="s">
        <v>295</v>
      </c>
      <c r="E24" s="217">
        <v>44582</v>
      </c>
      <c r="F24" s="218">
        <v>7000</v>
      </c>
      <c r="G24" s="218">
        <v>1750</v>
      </c>
      <c r="H24" s="217">
        <v>34394</v>
      </c>
      <c r="I24" s="219">
        <f t="shared" ca="1" si="0"/>
        <v>29.517808219178082</v>
      </c>
      <c r="J24" s="216" t="s">
        <v>355</v>
      </c>
      <c r="K24" s="216" t="s">
        <v>356</v>
      </c>
      <c r="L24" s="220">
        <v>14109450347</v>
      </c>
      <c r="M24" s="216" t="s">
        <v>266</v>
      </c>
      <c r="N24" s="216" t="s">
        <v>315</v>
      </c>
      <c r="O24" s="216" t="s">
        <v>284</v>
      </c>
      <c r="P24" s="216" t="s">
        <v>357</v>
      </c>
    </row>
    <row r="25" spans="1:16" ht="16.5" x14ac:dyDescent="0.25">
      <c r="A25" s="215">
        <f t="shared" si="1"/>
        <v>15</v>
      </c>
      <c r="B25" s="216" t="s">
        <v>452</v>
      </c>
      <c r="C25" s="216" t="s">
        <v>847</v>
      </c>
      <c r="D25" s="216" t="s">
        <v>473</v>
      </c>
      <c r="E25" s="217">
        <v>44587</v>
      </c>
      <c r="F25" s="218">
        <v>6400</v>
      </c>
      <c r="G25" s="218">
        <v>1600</v>
      </c>
      <c r="H25" s="217">
        <v>36381</v>
      </c>
      <c r="I25" s="219">
        <f t="shared" ca="1" si="0"/>
        <v>24.073972602739726</v>
      </c>
      <c r="J25" s="216" t="s">
        <v>848</v>
      </c>
      <c r="K25" s="216" t="s">
        <v>849</v>
      </c>
      <c r="L25" s="220">
        <v>74169937310</v>
      </c>
      <c r="M25" s="216" t="s">
        <v>266</v>
      </c>
      <c r="N25" s="216" t="s">
        <v>267</v>
      </c>
      <c r="O25" s="216" t="s">
        <v>304</v>
      </c>
      <c r="P25" s="216" t="s">
        <v>850</v>
      </c>
    </row>
    <row r="26" spans="1:16" ht="16.5" x14ac:dyDescent="0.25">
      <c r="A26" s="215">
        <f t="shared" si="1"/>
        <v>16</v>
      </c>
      <c r="B26" s="216" t="s">
        <v>109</v>
      </c>
      <c r="C26" s="216" t="s">
        <v>445</v>
      </c>
      <c r="D26" s="216" t="s">
        <v>446</v>
      </c>
      <c r="E26" s="217">
        <v>44592</v>
      </c>
      <c r="F26" s="218">
        <v>0</v>
      </c>
      <c r="G26" s="218">
        <v>0</v>
      </c>
      <c r="H26" s="217">
        <v>35930</v>
      </c>
      <c r="I26" s="219">
        <f t="shared" ca="1" si="0"/>
        <v>25.30958904109589</v>
      </c>
      <c r="J26" s="216" t="s">
        <v>447</v>
      </c>
      <c r="K26" s="216"/>
      <c r="L26" s="220"/>
      <c r="M26" s="216" t="s">
        <v>266</v>
      </c>
      <c r="N26" s="216" t="s">
        <v>267</v>
      </c>
      <c r="O26" s="216" t="s">
        <v>268</v>
      </c>
      <c r="P26" s="216" t="s">
        <v>448</v>
      </c>
    </row>
    <row r="27" spans="1:16" ht="16.5" x14ac:dyDescent="0.25">
      <c r="A27" s="215">
        <f t="shared" si="1"/>
        <v>17</v>
      </c>
      <c r="B27" s="216" t="s">
        <v>38</v>
      </c>
      <c r="C27" s="216" t="s">
        <v>90</v>
      </c>
      <c r="D27" s="216" t="s">
        <v>295</v>
      </c>
      <c r="E27" s="217">
        <v>44592</v>
      </c>
      <c r="F27" s="218">
        <v>6400</v>
      </c>
      <c r="G27" s="218">
        <v>1600</v>
      </c>
      <c r="H27" s="217">
        <v>35671</v>
      </c>
      <c r="I27" s="219">
        <f t="shared" ca="1" si="0"/>
        <v>26.019178082191782</v>
      </c>
      <c r="J27" s="221" t="s">
        <v>350</v>
      </c>
      <c r="K27" s="216" t="s">
        <v>851</v>
      </c>
      <c r="L27" s="220" t="s">
        <v>852</v>
      </c>
      <c r="M27" s="220" t="s">
        <v>266</v>
      </c>
      <c r="N27" s="220" t="s">
        <v>267</v>
      </c>
      <c r="O27" s="220" t="s">
        <v>284</v>
      </c>
      <c r="P27" s="216" t="s">
        <v>853</v>
      </c>
    </row>
    <row r="28" spans="1:16" ht="16.5" x14ac:dyDescent="0.25">
      <c r="A28" s="215">
        <f t="shared" si="1"/>
        <v>18</v>
      </c>
      <c r="B28" s="216" t="s">
        <v>38</v>
      </c>
      <c r="C28" s="216" t="s">
        <v>385</v>
      </c>
      <c r="D28" s="216" t="s">
        <v>295</v>
      </c>
      <c r="E28" s="217">
        <v>44592</v>
      </c>
      <c r="F28" s="218">
        <v>6400</v>
      </c>
      <c r="G28" s="218">
        <v>1600</v>
      </c>
      <c r="H28" s="217">
        <v>35832</v>
      </c>
      <c r="I28" s="219">
        <f t="shared" ca="1" si="0"/>
        <v>25.578082191780823</v>
      </c>
      <c r="J28" s="221" t="s">
        <v>386</v>
      </c>
      <c r="K28" s="216" t="s">
        <v>854</v>
      </c>
      <c r="L28" s="220" t="s">
        <v>855</v>
      </c>
      <c r="M28" s="220" t="s">
        <v>266</v>
      </c>
      <c r="N28" s="220" t="s">
        <v>267</v>
      </c>
      <c r="O28" s="220" t="s">
        <v>284</v>
      </c>
      <c r="P28" s="216" t="s">
        <v>387</v>
      </c>
    </row>
    <row r="29" spans="1:16" ht="16.5" x14ac:dyDescent="0.25">
      <c r="A29" s="215">
        <f t="shared" si="1"/>
        <v>19</v>
      </c>
      <c r="B29" s="216" t="s">
        <v>38</v>
      </c>
      <c r="C29" s="216" t="s">
        <v>334</v>
      </c>
      <c r="D29" s="216" t="s">
        <v>327</v>
      </c>
      <c r="E29" s="217">
        <v>44595</v>
      </c>
      <c r="F29" s="218">
        <v>4000</v>
      </c>
      <c r="G29" s="218">
        <v>1000</v>
      </c>
      <c r="H29" s="217">
        <v>35966</v>
      </c>
      <c r="I29" s="219">
        <f t="shared" ca="1" si="0"/>
        <v>25.210958904109589</v>
      </c>
      <c r="J29" s="216" t="s">
        <v>335</v>
      </c>
      <c r="K29" s="216"/>
      <c r="L29" s="220"/>
      <c r="M29" s="216" t="s">
        <v>266</v>
      </c>
      <c r="N29" s="216" t="s">
        <v>315</v>
      </c>
      <c r="O29" s="216" t="s">
        <v>336</v>
      </c>
      <c r="P29" s="216" t="s">
        <v>337</v>
      </c>
    </row>
    <row r="30" spans="1:16" ht="16.5" x14ac:dyDescent="0.25">
      <c r="A30" s="215">
        <f t="shared" si="1"/>
        <v>20</v>
      </c>
      <c r="B30" s="216" t="s">
        <v>172</v>
      </c>
      <c r="C30" s="216" t="s">
        <v>856</v>
      </c>
      <c r="D30" s="216" t="s">
        <v>671</v>
      </c>
      <c r="E30" s="217">
        <v>44595</v>
      </c>
      <c r="F30" s="218">
        <v>6000</v>
      </c>
      <c r="G30" s="218">
        <v>1500</v>
      </c>
      <c r="H30" s="217">
        <v>36734</v>
      </c>
      <c r="I30" s="219">
        <f t="shared" ca="1" si="0"/>
        <v>23.106849315068494</v>
      </c>
      <c r="J30" s="216" t="s">
        <v>857</v>
      </c>
      <c r="K30" s="216" t="s">
        <v>858</v>
      </c>
      <c r="L30" s="220" t="s">
        <v>859</v>
      </c>
      <c r="M30" s="216" t="s">
        <v>266</v>
      </c>
      <c r="N30" s="216" t="s">
        <v>315</v>
      </c>
      <c r="O30" s="216" t="s">
        <v>268</v>
      </c>
      <c r="P30" s="216" t="s">
        <v>860</v>
      </c>
    </row>
    <row r="31" spans="1:16" ht="16.5" x14ac:dyDescent="0.25">
      <c r="A31" s="215">
        <f t="shared" si="1"/>
        <v>21</v>
      </c>
      <c r="B31" s="216" t="s">
        <v>861</v>
      </c>
      <c r="C31" s="216" t="s">
        <v>465</v>
      </c>
      <c r="D31" s="216" t="s">
        <v>466</v>
      </c>
      <c r="E31" s="217">
        <v>44596</v>
      </c>
      <c r="F31" s="218">
        <v>6400</v>
      </c>
      <c r="G31" s="218">
        <v>1600</v>
      </c>
      <c r="H31" s="217">
        <v>33967</v>
      </c>
      <c r="I31" s="219">
        <f t="shared" ca="1" si="0"/>
        <v>30.687671232876713</v>
      </c>
      <c r="J31" s="216" t="s">
        <v>467</v>
      </c>
      <c r="K31" s="216" t="s">
        <v>468</v>
      </c>
      <c r="L31" s="220">
        <v>9129200060</v>
      </c>
      <c r="M31" s="216" t="s">
        <v>469</v>
      </c>
      <c r="N31" s="216" t="s">
        <v>277</v>
      </c>
      <c r="O31" s="216" t="s">
        <v>325</v>
      </c>
      <c r="P31" s="216" t="s">
        <v>470</v>
      </c>
    </row>
    <row r="32" spans="1:16" ht="16.5" x14ac:dyDescent="0.25">
      <c r="A32" s="215">
        <f t="shared" si="1"/>
        <v>22</v>
      </c>
      <c r="B32" s="216" t="s">
        <v>109</v>
      </c>
      <c r="C32" s="216" t="s">
        <v>862</v>
      </c>
      <c r="D32" s="216" t="s">
        <v>863</v>
      </c>
      <c r="E32" s="217">
        <v>44600</v>
      </c>
      <c r="F32" s="218">
        <v>6000</v>
      </c>
      <c r="G32" s="218">
        <v>1500</v>
      </c>
      <c r="H32" s="217">
        <v>35991</v>
      </c>
      <c r="I32" s="219">
        <f t="shared" ca="1" si="0"/>
        <v>25.142465753424659</v>
      </c>
      <c r="J32" s="216" t="s">
        <v>864</v>
      </c>
      <c r="K32" s="216" t="s">
        <v>865</v>
      </c>
      <c r="L32" s="220">
        <v>85169877876</v>
      </c>
      <c r="M32" s="216" t="s">
        <v>469</v>
      </c>
      <c r="N32" s="216" t="s">
        <v>495</v>
      </c>
      <c r="O32" s="216" t="s">
        <v>336</v>
      </c>
      <c r="P32" s="216" t="s">
        <v>866</v>
      </c>
    </row>
    <row r="33" spans="1:16" ht="16.5" x14ac:dyDescent="0.25">
      <c r="A33" s="215">
        <f t="shared" si="1"/>
        <v>23</v>
      </c>
      <c r="B33" s="216" t="s">
        <v>172</v>
      </c>
      <c r="C33" s="216" t="s">
        <v>867</v>
      </c>
      <c r="D33" s="216" t="s">
        <v>868</v>
      </c>
      <c r="E33" s="217">
        <v>44603</v>
      </c>
      <c r="F33" s="218">
        <v>6000</v>
      </c>
      <c r="G33" s="218">
        <v>1500</v>
      </c>
      <c r="H33" s="217">
        <v>33666</v>
      </c>
      <c r="I33" s="219">
        <f t="shared" ca="1" si="0"/>
        <v>31.512328767123286</v>
      </c>
      <c r="J33" s="216" t="s">
        <v>869</v>
      </c>
      <c r="K33" s="216" t="s">
        <v>870</v>
      </c>
      <c r="L33" s="220" t="s">
        <v>871</v>
      </c>
      <c r="M33" s="216" t="s">
        <v>266</v>
      </c>
      <c r="N33" s="216" t="s">
        <v>283</v>
      </c>
      <c r="O33" s="216" t="s">
        <v>872</v>
      </c>
      <c r="P33" s="216" t="s">
        <v>873</v>
      </c>
    </row>
    <row r="34" spans="1:16" ht="16.5" x14ac:dyDescent="0.25">
      <c r="A34" s="215">
        <f t="shared" si="1"/>
        <v>24</v>
      </c>
      <c r="B34" s="216" t="s">
        <v>452</v>
      </c>
      <c r="C34" s="216" t="s">
        <v>874</v>
      </c>
      <c r="D34" s="216" t="s">
        <v>875</v>
      </c>
      <c r="E34" s="217">
        <v>44603</v>
      </c>
      <c r="F34" s="218">
        <v>6400</v>
      </c>
      <c r="G34" s="218">
        <v>1600</v>
      </c>
      <c r="H34" s="217">
        <v>26791</v>
      </c>
      <c r="I34" s="219">
        <f t="shared" ca="1" si="0"/>
        <v>50.347945205479455</v>
      </c>
      <c r="J34" s="216" t="s">
        <v>876</v>
      </c>
      <c r="K34" s="216" t="s">
        <v>877</v>
      </c>
      <c r="L34" s="220" t="s">
        <v>878</v>
      </c>
      <c r="M34" s="216" t="s">
        <v>266</v>
      </c>
      <c r="N34" s="216" t="s">
        <v>283</v>
      </c>
      <c r="O34" s="216" t="s">
        <v>437</v>
      </c>
      <c r="P34" s="216" t="s">
        <v>879</v>
      </c>
    </row>
    <row r="35" spans="1:16" ht="16.5" x14ac:dyDescent="0.25">
      <c r="A35" s="215">
        <f t="shared" si="1"/>
        <v>25</v>
      </c>
      <c r="B35" s="216" t="s">
        <v>168</v>
      </c>
      <c r="C35" s="216" t="s">
        <v>880</v>
      </c>
      <c r="D35" s="216" t="s">
        <v>426</v>
      </c>
      <c r="E35" s="217">
        <v>44603</v>
      </c>
      <c r="F35" s="218">
        <v>6400</v>
      </c>
      <c r="G35" s="218">
        <v>1600</v>
      </c>
      <c r="H35" s="217">
        <v>26025</v>
      </c>
      <c r="I35" s="219">
        <f t="shared" ca="1" si="0"/>
        <v>52.446575342465756</v>
      </c>
      <c r="J35" s="216" t="s">
        <v>881</v>
      </c>
      <c r="K35" s="216" t="s">
        <v>882</v>
      </c>
      <c r="L35" s="220" t="s">
        <v>883</v>
      </c>
      <c r="M35" s="216" t="s">
        <v>266</v>
      </c>
      <c r="N35" s="216" t="s">
        <v>283</v>
      </c>
      <c r="O35" s="216" t="s">
        <v>437</v>
      </c>
      <c r="P35" s="216" t="s">
        <v>879</v>
      </c>
    </row>
    <row r="36" spans="1:16" s="44" customFormat="1" ht="18.75" customHeight="1" x14ac:dyDescent="0.3">
      <c r="A36" s="219">
        <f t="shared" si="1"/>
        <v>26</v>
      </c>
      <c r="B36" s="216" t="s">
        <v>38</v>
      </c>
      <c r="C36" s="216" t="s">
        <v>279</v>
      </c>
      <c r="D36" s="216" t="s">
        <v>327</v>
      </c>
      <c r="E36" s="217">
        <v>44606</v>
      </c>
      <c r="F36" s="218">
        <v>4000</v>
      </c>
      <c r="G36" s="218">
        <v>1000</v>
      </c>
      <c r="H36" s="217">
        <v>34919</v>
      </c>
      <c r="I36" s="219">
        <f t="shared" ca="1" si="0"/>
        <v>28.079452054794519</v>
      </c>
      <c r="J36" s="216" t="s">
        <v>280</v>
      </c>
      <c r="K36" s="216"/>
      <c r="L36" s="220"/>
      <c r="M36" s="216" t="s">
        <v>266</v>
      </c>
      <c r="N36" s="216" t="s">
        <v>283</v>
      </c>
      <c r="O36" s="216" t="s">
        <v>284</v>
      </c>
      <c r="P36" s="216" t="s">
        <v>285</v>
      </c>
    </row>
    <row r="37" spans="1:16" s="44" customFormat="1" ht="18.75" customHeight="1" x14ac:dyDescent="0.3">
      <c r="A37" s="219">
        <f t="shared" si="1"/>
        <v>27</v>
      </c>
      <c r="B37" s="216" t="s">
        <v>172</v>
      </c>
      <c r="C37" s="216" t="s">
        <v>698</v>
      </c>
      <c r="D37" s="216" t="s">
        <v>699</v>
      </c>
      <c r="E37" s="217">
        <v>44606</v>
      </c>
      <c r="F37" s="218">
        <v>6000</v>
      </c>
      <c r="G37" s="218">
        <v>1500</v>
      </c>
      <c r="H37" s="217">
        <v>37474</v>
      </c>
      <c r="I37" s="219">
        <f t="shared" ca="1" si="0"/>
        <v>21.079452054794519</v>
      </c>
      <c r="J37" s="216" t="s">
        <v>700</v>
      </c>
      <c r="K37" s="216" t="s">
        <v>701</v>
      </c>
      <c r="L37" s="220" t="s">
        <v>702</v>
      </c>
      <c r="M37" s="216" t="s">
        <v>266</v>
      </c>
      <c r="N37" s="216" t="s">
        <v>315</v>
      </c>
      <c r="O37" s="216" t="s">
        <v>398</v>
      </c>
      <c r="P37" s="216" t="s">
        <v>703</v>
      </c>
    </row>
    <row r="38" spans="1:16" s="44" customFormat="1" ht="18.75" customHeight="1" x14ac:dyDescent="0.3">
      <c r="A38" s="219">
        <f t="shared" si="1"/>
        <v>28</v>
      </c>
      <c r="B38" s="216" t="s">
        <v>172</v>
      </c>
      <c r="C38" s="216" t="s">
        <v>653</v>
      </c>
      <c r="D38" s="216" t="s">
        <v>647</v>
      </c>
      <c r="E38" s="217">
        <v>44606</v>
      </c>
      <c r="F38" s="218">
        <v>7000</v>
      </c>
      <c r="G38" s="218">
        <f>F38/4</f>
        <v>1750</v>
      </c>
      <c r="H38" s="217">
        <v>35770</v>
      </c>
      <c r="I38" s="219">
        <f t="shared" ca="1" si="0"/>
        <v>25.747945205479454</v>
      </c>
      <c r="J38" s="216" t="s">
        <v>654</v>
      </c>
      <c r="K38" s="216" t="s">
        <v>655</v>
      </c>
      <c r="L38" s="220" t="s">
        <v>656</v>
      </c>
      <c r="M38" s="216" t="s">
        <v>266</v>
      </c>
      <c r="N38" s="216" t="s">
        <v>267</v>
      </c>
      <c r="O38" s="216" t="s">
        <v>398</v>
      </c>
      <c r="P38" s="216" t="s">
        <v>657</v>
      </c>
    </row>
    <row r="39" spans="1:16" s="44" customFormat="1" ht="18.75" customHeight="1" x14ac:dyDescent="0.3">
      <c r="A39" s="219">
        <f t="shared" si="1"/>
        <v>29</v>
      </c>
      <c r="B39" s="216" t="s">
        <v>157</v>
      </c>
      <c r="C39" s="216" t="s">
        <v>530</v>
      </c>
      <c r="D39" s="216" t="s">
        <v>531</v>
      </c>
      <c r="E39" s="217">
        <v>44607</v>
      </c>
      <c r="F39" s="218">
        <v>0</v>
      </c>
      <c r="G39" s="218">
        <v>0</v>
      </c>
      <c r="H39" s="217">
        <v>35979</v>
      </c>
      <c r="I39" s="219">
        <f t="shared" ca="1" si="0"/>
        <v>25.175342465753424</v>
      </c>
      <c r="J39" s="216" t="s">
        <v>532</v>
      </c>
      <c r="K39" s="216"/>
      <c r="L39" s="220"/>
      <c r="M39" s="216" t="s">
        <v>266</v>
      </c>
      <c r="N39" s="216" t="s">
        <v>315</v>
      </c>
      <c r="O39" s="216" t="s">
        <v>268</v>
      </c>
      <c r="P39" s="216" t="s">
        <v>533</v>
      </c>
    </row>
    <row r="40" spans="1:16" s="44" customFormat="1" ht="18.75" customHeight="1" x14ac:dyDescent="0.3">
      <c r="A40" s="219">
        <f t="shared" si="1"/>
        <v>30</v>
      </c>
      <c r="B40" s="216" t="s">
        <v>452</v>
      </c>
      <c r="C40" s="216" t="s">
        <v>884</v>
      </c>
      <c r="D40" s="216" t="s">
        <v>455</v>
      </c>
      <c r="E40" s="217">
        <v>44608</v>
      </c>
      <c r="F40" s="218">
        <v>6400</v>
      </c>
      <c r="G40" s="218">
        <v>1600</v>
      </c>
      <c r="H40" s="217">
        <v>35230</v>
      </c>
      <c r="I40" s="219">
        <f t="shared" ca="1" si="0"/>
        <v>27.227397260273971</v>
      </c>
      <c r="J40" s="216" t="s">
        <v>885</v>
      </c>
      <c r="K40" s="216" t="s">
        <v>886</v>
      </c>
      <c r="L40" s="220" t="s">
        <v>887</v>
      </c>
      <c r="M40" s="216" t="s">
        <v>266</v>
      </c>
      <c r="N40" s="216" t="s">
        <v>267</v>
      </c>
      <c r="O40" s="216" t="s">
        <v>336</v>
      </c>
      <c r="P40" s="216" t="s">
        <v>888</v>
      </c>
    </row>
    <row r="41" spans="1:16" s="44" customFormat="1" ht="18.75" customHeight="1" x14ac:dyDescent="0.3">
      <c r="A41" s="219">
        <f t="shared" si="1"/>
        <v>31</v>
      </c>
      <c r="B41" s="216" t="s">
        <v>109</v>
      </c>
      <c r="C41" s="216" t="s">
        <v>889</v>
      </c>
      <c r="D41" s="216" t="s">
        <v>890</v>
      </c>
      <c r="E41" s="217">
        <v>44608</v>
      </c>
      <c r="F41" s="218">
        <v>10000</v>
      </c>
      <c r="G41" s="218">
        <v>2500</v>
      </c>
      <c r="H41" s="217">
        <v>26719</v>
      </c>
      <c r="I41" s="219">
        <f t="shared" ca="1" si="0"/>
        <v>50.545205479452058</v>
      </c>
      <c r="J41" s="216" t="s">
        <v>891</v>
      </c>
      <c r="K41" s="216" t="s">
        <v>892</v>
      </c>
      <c r="L41" s="220" t="s">
        <v>893</v>
      </c>
      <c r="M41" s="216" t="s">
        <v>266</v>
      </c>
      <c r="N41" s="216" t="s">
        <v>432</v>
      </c>
      <c r="O41" s="216" t="s">
        <v>894</v>
      </c>
      <c r="P41" s="216" t="s">
        <v>895</v>
      </c>
    </row>
    <row r="42" spans="1:16" s="44" customFormat="1" ht="18.75" customHeight="1" x14ac:dyDescent="0.3">
      <c r="A42" s="219">
        <f t="shared" si="1"/>
        <v>32</v>
      </c>
      <c r="B42" s="216" t="s">
        <v>168</v>
      </c>
      <c r="C42" s="216" t="s">
        <v>896</v>
      </c>
      <c r="D42" s="216" t="s">
        <v>411</v>
      </c>
      <c r="E42" s="217">
        <v>44609</v>
      </c>
      <c r="F42" s="218">
        <v>6000</v>
      </c>
      <c r="G42" s="218">
        <v>1500</v>
      </c>
      <c r="H42" s="217">
        <v>36078</v>
      </c>
      <c r="I42" s="219">
        <f t="shared" ca="1" si="0"/>
        <v>24.904109589041095</v>
      </c>
      <c r="J42" s="216" t="s">
        <v>557</v>
      </c>
      <c r="K42" s="216" t="s">
        <v>558</v>
      </c>
      <c r="L42" s="220" t="s">
        <v>559</v>
      </c>
      <c r="M42" s="216" t="s">
        <v>266</v>
      </c>
      <c r="N42" s="216" t="s">
        <v>283</v>
      </c>
      <c r="O42" s="216" t="s">
        <v>268</v>
      </c>
      <c r="P42" s="216" t="s">
        <v>560</v>
      </c>
    </row>
    <row r="43" spans="1:16" s="44" customFormat="1" ht="18.75" customHeight="1" x14ac:dyDescent="0.3">
      <c r="A43" s="219">
        <f t="shared" si="1"/>
        <v>33</v>
      </c>
      <c r="B43" s="216" t="s">
        <v>168</v>
      </c>
      <c r="C43" s="216" t="s">
        <v>897</v>
      </c>
      <c r="D43" s="216" t="s">
        <v>540</v>
      </c>
      <c r="E43" s="217">
        <v>44610</v>
      </c>
      <c r="F43" s="218">
        <v>0</v>
      </c>
      <c r="G43" s="218">
        <v>0</v>
      </c>
      <c r="H43" s="217">
        <v>36228</v>
      </c>
      <c r="I43" s="219">
        <f t="shared" ref="I43:I70" ca="1" si="2">(H43-TODAY())/-365</f>
        <v>24.493150684931507</v>
      </c>
      <c r="J43" s="216" t="s">
        <v>898</v>
      </c>
      <c r="K43" s="216"/>
      <c r="L43" s="220"/>
      <c r="M43" s="216" t="s">
        <v>266</v>
      </c>
      <c r="N43" s="216" t="s">
        <v>267</v>
      </c>
      <c r="O43" s="216" t="s">
        <v>268</v>
      </c>
      <c r="P43" s="216" t="s">
        <v>899</v>
      </c>
    </row>
    <row r="44" spans="1:16" s="44" customFormat="1" ht="18.75" customHeight="1" x14ac:dyDescent="0.3">
      <c r="A44" s="219">
        <f t="shared" ref="A44:A69" si="3">+A43+1</f>
        <v>34</v>
      </c>
      <c r="B44" s="216" t="s">
        <v>452</v>
      </c>
      <c r="C44" s="216" t="s">
        <v>454</v>
      </c>
      <c r="D44" s="216" t="s">
        <v>455</v>
      </c>
      <c r="E44" s="217">
        <v>44613</v>
      </c>
      <c r="F44" s="218">
        <v>6400</v>
      </c>
      <c r="G44" s="218">
        <v>1600</v>
      </c>
      <c r="H44" s="217">
        <v>37307</v>
      </c>
      <c r="I44" s="219">
        <f t="shared" ca="1" si="2"/>
        <v>21.536986301369861</v>
      </c>
      <c r="J44" s="216" t="s">
        <v>456</v>
      </c>
      <c r="K44" s="216"/>
      <c r="L44" s="220" t="s">
        <v>457</v>
      </c>
      <c r="M44" s="216" t="s">
        <v>266</v>
      </c>
      <c r="N44" s="216" t="s">
        <v>267</v>
      </c>
      <c r="O44" s="216" t="s">
        <v>299</v>
      </c>
      <c r="P44" s="216" t="s">
        <v>458</v>
      </c>
    </row>
    <row r="45" spans="1:16" s="44" customFormat="1" ht="18.75" customHeight="1" x14ac:dyDescent="0.3">
      <c r="A45" s="219">
        <f t="shared" si="3"/>
        <v>35</v>
      </c>
      <c r="B45" s="216" t="s">
        <v>168</v>
      </c>
      <c r="C45" s="216" t="s">
        <v>900</v>
      </c>
      <c r="D45" s="216" t="s">
        <v>540</v>
      </c>
      <c r="E45" s="217">
        <v>44621</v>
      </c>
      <c r="F45" s="218">
        <v>0</v>
      </c>
      <c r="G45" s="218">
        <v>0</v>
      </c>
      <c r="H45" s="217">
        <v>36622</v>
      </c>
      <c r="I45" s="219">
        <f t="shared" ca="1" si="2"/>
        <v>23.413698630136988</v>
      </c>
      <c r="J45" s="216" t="s">
        <v>901</v>
      </c>
      <c r="K45" s="216"/>
      <c r="L45" s="220"/>
      <c r="M45" s="216" t="s">
        <v>266</v>
      </c>
      <c r="N45" s="216" t="s">
        <v>315</v>
      </c>
      <c r="O45" s="216" t="s">
        <v>304</v>
      </c>
      <c r="P45" s="216" t="s">
        <v>902</v>
      </c>
    </row>
    <row r="46" spans="1:16" s="44" customFormat="1" ht="18.75" customHeight="1" x14ac:dyDescent="0.3">
      <c r="A46" s="219">
        <f t="shared" si="3"/>
        <v>36</v>
      </c>
      <c r="B46" s="216" t="s">
        <v>109</v>
      </c>
      <c r="C46" s="216" t="s">
        <v>421</v>
      </c>
      <c r="D46" s="216" t="s">
        <v>422</v>
      </c>
      <c r="E46" s="217">
        <v>44627</v>
      </c>
      <c r="F46" s="218">
        <v>4000</v>
      </c>
      <c r="G46" s="218">
        <v>1000</v>
      </c>
      <c r="H46" s="217">
        <v>36605</v>
      </c>
      <c r="I46" s="219">
        <f t="shared" ca="1" si="2"/>
        <v>23.460273972602739</v>
      </c>
      <c r="J46" s="216" t="s">
        <v>423</v>
      </c>
      <c r="K46" s="216"/>
      <c r="L46" s="220"/>
      <c r="M46" s="216" t="s">
        <v>266</v>
      </c>
      <c r="N46" s="216" t="s">
        <v>315</v>
      </c>
      <c r="O46" s="216" t="s">
        <v>268</v>
      </c>
      <c r="P46" s="216" t="s">
        <v>424</v>
      </c>
    </row>
    <row r="47" spans="1:16" s="44" customFormat="1" ht="18.75" customHeight="1" x14ac:dyDescent="0.3">
      <c r="A47" s="219">
        <f t="shared" si="3"/>
        <v>37</v>
      </c>
      <c r="B47" s="216" t="s">
        <v>338</v>
      </c>
      <c r="C47" s="216" t="s">
        <v>339</v>
      </c>
      <c r="D47" s="216" t="s">
        <v>327</v>
      </c>
      <c r="E47" s="217">
        <v>44630</v>
      </c>
      <c r="F47" s="218">
        <v>4000</v>
      </c>
      <c r="G47" s="218">
        <v>1000</v>
      </c>
      <c r="H47" s="217">
        <v>36835</v>
      </c>
      <c r="I47" s="219">
        <f t="shared" ca="1" si="2"/>
        <v>22.830136986301369</v>
      </c>
      <c r="J47" s="216" t="s">
        <v>340</v>
      </c>
      <c r="K47" s="216"/>
      <c r="L47" s="220"/>
      <c r="M47" s="216" t="s">
        <v>266</v>
      </c>
      <c r="N47" s="216" t="s">
        <v>315</v>
      </c>
      <c r="O47" s="216" t="s">
        <v>278</v>
      </c>
      <c r="P47" s="216" t="s">
        <v>341</v>
      </c>
    </row>
    <row r="48" spans="1:16" s="44" customFormat="1" ht="18.75" customHeight="1" x14ac:dyDescent="0.3">
      <c r="A48" s="219">
        <f t="shared" si="3"/>
        <v>38</v>
      </c>
      <c r="B48" s="216" t="s">
        <v>38</v>
      </c>
      <c r="C48" s="216" t="s">
        <v>306</v>
      </c>
      <c r="D48" s="216" t="s">
        <v>307</v>
      </c>
      <c r="E48" s="217">
        <v>44630</v>
      </c>
      <c r="F48" s="218">
        <v>7000</v>
      </c>
      <c r="G48" s="218">
        <v>1750</v>
      </c>
      <c r="H48" s="217">
        <v>35755</v>
      </c>
      <c r="I48" s="219">
        <f t="shared" ca="1" si="2"/>
        <v>25.789041095890411</v>
      </c>
      <c r="J48" s="216" t="s">
        <v>308</v>
      </c>
      <c r="K48" s="216" t="s">
        <v>309</v>
      </c>
      <c r="L48" s="220" t="s">
        <v>310</v>
      </c>
      <c r="M48" s="216" t="s">
        <v>266</v>
      </c>
      <c r="N48" s="216" t="s">
        <v>267</v>
      </c>
      <c r="O48" s="216" t="s">
        <v>268</v>
      </c>
      <c r="P48" s="216" t="s">
        <v>311</v>
      </c>
    </row>
    <row r="49" spans="1:16" s="44" customFormat="1" ht="18.75" customHeight="1" x14ac:dyDescent="0.3">
      <c r="A49" s="219">
        <f t="shared" si="3"/>
        <v>39</v>
      </c>
      <c r="B49" s="216" t="s">
        <v>109</v>
      </c>
      <c r="C49" s="216" t="s">
        <v>410</v>
      </c>
      <c r="D49" s="216" t="s">
        <v>411</v>
      </c>
      <c r="E49" s="217">
        <v>44631</v>
      </c>
      <c r="F49" s="218">
        <v>6000</v>
      </c>
      <c r="G49" s="218">
        <v>1500</v>
      </c>
      <c r="H49" s="217">
        <v>35751</v>
      </c>
      <c r="I49" s="219">
        <f t="shared" ca="1" si="2"/>
        <v>25.8</v>
      </c>
      <c r="J49" s="216" t="s">
        <v>412</v>
      </c>
      <c r="K49" s="216" t="s">
        <v>413</v>
      </c>
      <c r="L49" s="220" t="s">
        <v>414</v>
      </c>
      <c r="M49" s="216" t="s">
        <v>266</v>
      </c>
      <c r="N49" s="216" t="s">
        <v>315</v>
      </c>
      <c r="O49" s="216" t="s">
        <v>268</v>
      </c>
      <c r="P49" s="216" t="s">
        <v>415</v>
      </c>
    </row>
    <row r="50" spans="1:16" s="44" customFormat="1" ht="18.75" customHeight="1" x14ac:dyDescent="0.3">
      <c r="A50" s="219">
        <f t="shared" si="3"/>
        <v>40</v>
      </c>
      <c r="B50" s="216" t="s">
        <v>168</v>
      </c>
      <c r="C50" s="216" t="s">
        <v>563</v>
      </c>
      <c r="D50" s="216" t="s">
        <v>426</v>
      </c>
      <c r="E50" s="217">
        <v>44634</v>
      </c>
      <c r="F50" s="218">
        <v>6400</v>
      </c>
      <c r="G50" s="218">
        <v>1600</v>
      </c>
      <c r="H50" s="217">
        <v>29541</v>
      </c>
      <c r="I50" s="219">
        <f t="shared" ca="1" si="2"/>
        <v>42.813698630136983</v>
      </c>
      <c r="J50" s="216" t="s">
        <v>564</v>
      </c>
      <c r="K50" s="216" t="s">
        <v>565</v>
      </c>
      <c r="L50" s="220" t="s">
        <v>566</v>
      </c>
      <c r="M50" s="216" t="s">
        <v>266</v>
      </c>
      <c r="N50" s="216" t="s">
        <v>283</v>
      </c>
      <c r="O50" s="216" t="s">
        <v>361</v>
      </c>
      <c r="P50" s="216" t="s">
        <v>567</v>
      </c>
    </row>
    <row r="51" spans="1:16" s="44" customFormat="1" ht="18.75" customHeight="1" x14ac:dyDescent="0.3">
      <c r="A51" s="219">
        <f t="shared" si="3"/>
        <v>41</v>
      </c>
      <c r="B51" s="216" t="s">
        <v>168</v>
      </c>
      <c r="C51" s="216" t="s">
        <v>539</v>
      </c>
      <c r="D51" s="216" t="s">
        <v>540</v>
      </c>
      <c r="E51" s="217">
        <v>44634</v>
      </c>
      <c r="F51" s="218"/>
      <c r="G51" s="218"/>
      <c r="H51" s="217">
        <v>36209</v>
      </c>
      <c r="I51" s="219">
        <f t="shared" ca="1" si="2"/>
        <v>24.545205479452054</v>
      </c>
      <c r="J51" s="216" t="s">
        <v>541</v>
      </c>
      <c r="K51" s="216"/>
      <c r="L51" s="220"/>
      <c r="M51" s="216" t="s">
        <v>266</v>
      </c>
      <c r="N51" s="216" t="s">
        <v>315</v>
      </c>
      <c r="O51" s="216" t="s">
        <v>299</v>
      </c>
      <c r="P51" s="216" t="s">
        <v>542</v>
      </c>
    </row>
    <row r="52" spans="1:16" s="44" customFormat="1" ht="18.75" customHeight="1" x14ac:dyDescent="0.3">
      <c r="A52" s="219">
        <f t="shared" si="3"/>
        <v>42</v>
      </c>
      <c r="B52" s="216" t="s">
        <v>109</v>
      </c>
      <c r="C52" s="216" t="s">
        <v>903</v>
      </c>
      <c r="D52" s="216" t="s">
        <v>904</v>
      </c>
      <c r="E52" s="217">
        <v>44637</v>
      </c>
      <c r="F52" s="218">
        <v>4000</v>
      </c>
      <c r="G52" s="218">
        <v>1000</v>
      </c>
      <c r="H52" s="217">
        <v>36549</v>
      </c>
      <c r="I52" s="219">
        <f t="shared" ca="1" si="2"/>
        <v>23.613698630136987</v>
      </c>
      <c r="J52" s="216" t="s">
        <v>905</v>
      </c>
      <c r="K52" s="216"/>
      <c r="L52" s="220"/>
      <c r="M52" s="216" t="s">
        <v>266</v>
      </c>
      <c r="N52" s="216" t="s">
        <v>267</v>
      </c>
      <c r="O52" s="216" t="s">
        <v>268</v>
      </c>
      <c r="P52" s="216" t="s">
        <v>906</v>
      </c>
    </row>
    <row r="53" spans="1:16" s="44" customFormat="1" ht="18.75" customHeight="1" x14ac:dyDescent="0.3">
      <c r="A53" s="219">
        <f t="shared" si="3"/>
        <v>43</v>
      </c>
      <c r="B53" s="216" t="s">
        <v>168</v>
      </c>
      <c r="C53" s="216" t="s">
        <v>907</v>
      </c>
      <c r="D53" s="216" t="s">
        <v>540</v>
      </c>
      <c r="E53" s="217">
        <v>44642</v>
      </c>
      <c r="F53" s="218"/>
      <c r="G53" s="218"/>
      <c r="H53" s="217">
        <v>36143</v>
      </c>
      <c r="I53" s="219">
        <f t="shared" ca="1" si="2"/>
        <v>24.726027397260275</v>
      </c>
      <c r="J53" s="216" t="s">
        <v>908</v>
      </c>
      <c r="K53" s="216"/>
      <c r="L53" s="220"/>
      <c r="M53" s="216" t="s">
        <v>266</v>
      </c>
      <c r="N53" s="216" t="s">
        <v>315</v>
      </c>
      <c r="O53" s="216" t="s">
        <v>268</v>
      </c>
      <c r="P53" s="216" t="s">
        <v>909</v>
      </c>
    </row>
    <row r="54" spans="1:16" s="44" customFormat="1" ht="18.75" customHeight="1" x14ac:dyDescent="0.3">
      <c r="A54" s="219">
        <f t="shared" si="3"/>
        <v>44</v>
      </c>
      <c r="B54" s="216" t="s">
        <v>38</v>
      </c>
      <c r="C54" s="216" t="s">
        <v>289</v>
      </c>
      <c r="D54" s="216" t="s">
        <v>290</v>
      </c>
      <c r="E54" s="217">
        <v>44642</v>
      </c>
      <c r="F54" s="218">
        <v>7000</v>
      </c>
      <c r="G54" s="218">
        <v>1750</v>
      </c>
      <c r="H54" s="217">
        <v>35256</v>
      </c>
      <c r="I54" s="219">
        <f t="shared" ca="1" si="2"/>
        <v>27.156164383561645</v>
      </c>
      <c r="J54" s="216" t="s">
        <v>291</v>
      </c>
      <c r="K54" s="216" t="s">
        <v>292</v>
      </c>
      <c r="L54" s="220" t="s">
        <v>293</v>
      </c>
      <c r="M54" s="216" t="s">
        <v>266</v>
      </c>
      <c r="N54" s="216" t="s">
        <v>277</v>
      </c>
      <c r="O54" s="216" t="s">
        <v>268</v>
      </c>
      <c r="P54" s="216" t="s">
        <v>294</v>
      </c>
    </row>
    <row r="55" spans="1:16" s="44" customFormat="1" ht="18.75" customHeight="1" x14ac:dyDescent="0.3">
      <c r="A55" s="219">
        <f t="shared" si="3"/>
        <v>45</v>
      </c>
      <c r="B55" s="216" t="s">
        <v>172</v>
      </c>
      <c r="C55" s="216" t="s">
        <v>586</v>
      </c>
      <c r="D55" s="216" t="s">
        <v>587</v>
      </c>
      <c r="E55" s="217">
        <v>44642</v>
      </c>
      <c r="F55" s="218">
        <v>6800</v>
      </c>
      <c r="G55" s="218">
        <v>1700</v>
      </c>
      <c r="H55" s="217">
        <v>29414</v>
      </c>
      <c r="I55" s="219">
        <f t="shared" ca="1" si="2"/>
        <v>43.161643835616438</v>
      </c>
      <c r="J55" s="216" t="s">
        <v>588</v>
      </c>
      <c r="K55" s="216" t="s">
        <v>589</v>
      </c>
      <c r="L55" s="220" t="s">
        <v>47</v>
      </c>
      <c r="M55" s="216" t="s">
        <v>266</v>
      </c>
      <c r="N55" s="216" t="s">
        <v>277</v>
      </c>
      <c r="O55" s="216" t="s">
        <v>278</v>
      </c>
      <c r="P55" s="216" t="s">
        <v>590</v>
      </c>
    </row>
    <row r="56" spans="1:16" s="44" customFormat="1" ht="18.75" customHeight="1" x14ac:dyDescent="0.3">
      <c r="A56" s="219">
        <f t="shared" si="3"/>
        <v>46</v>
      </c>
      <c r="B56" s="216" t="s">
        <v>168</v>
      </c>
      <c r="C56" s="216" t="s">
        <v>570</v>
      </c>
      <c r="D56" s="216" t="s">
        <v>545</v>
      </c>
      <c r="E56" s="217">
        <v>44643</v>
      </c>
      <c r="F56" s="218">
        <v>7000</v>
      </c>
      <c r="G56" s="218">
        <v>1750</v>
      </c>
      <c r="H56" s="217">
        <v>36254</v>
      </c>
      <c r="I56" s="219">
        <f t="shared" ca="1" si="2"/>
        <v>24.421917808219177</v>
      </c>
      <c r="J56" s="216" t="s">
        <v>571</v>
      </c>
      <c r="K56" s="216" t="s">
        <v>572</v>
      </c>
      <c r="L56" s="220" t="s">
        <v>573</v>
      </c>
      <c r="M56" s="216" t="s">
        <v>266</v>
      </c>
      <c r="N56" s="216" t="s">
        <v>315</v>
      </c>
      <c r="O56" s="216" t="s">
        <v>284</v>
      </c>
      <c r="P56" s="216" t="s">
        <v>574</v>
      </c>
    </row>
    <row r="57" spans="1:16" s="44" customFormat="1" ht="18.75" customHeight="1" x14ac:dyDescent="0.3">
      <c r="A57" s="219">
        <f t="shared" si="3"/>
        <v>47</v>
      </c>
      <c r="B57" s="216" t="s">
        <v>740</v>
      </c>
      <c r="C57" s="216" t="s">
        <v>319</v>
      </c>
      <c r="D57" s="216" t="s">
        <v>320</v>
      </c>
      <c r="E57" s="217">
        <v>44644</v>
      </c>
      <c r="F57" s="218">
        <v>7000</v>
      </c>
      <c r="G57" s="218">
        <v>1750</v>
      </c>
      <c r="H57" s="217">
        <v>36305</v>
      </c>
      <c r="I57" s="219">
        <f t="shared" ca="1" si="2"/>
        <v>24.282191780821918</v>
      </c>
      <c r="J57" s="216" t="s">
        <v>321</v>
      </c>
      <c r="K57" s="216" t="s">
        <v>322</v>
      </c>
      <c r="L57" s="220" t="s">
        <v>323</v>
      </c>
      <c r="M57" s="216" t="s">
        <v>266</v>
      </c>
      <c r="N57" s="216" t="s">
        <v>267</v>
      </c>
      <c r="O57" s="216" t="s">
        <v>304</v>
      </c>
      <c r="P57" s="216" t="s">
        <v>324</v>
      </c>
    </row>
    <row r="58" spans="1:16" s="44" customFormat="1" ht="18.75" customHeight="1" x14ac:dyDescent="0.3">
      <c r="A58" s="219">
        <f t="shared" si="3"/>
        <v>48</v>
      </c>
      <c r="B58" s="216" t="s">
        <v>157</v>
      </c>
      <c r="C58" s="216" t="s">
        <v>523</v>
      </c>
      <c r="D58" s="216" t="s">
        <v>514</v>
      </c>
      <c r="E58" s="217">
        <v>44648</v>
      </c>
      <c r="F58" s="218">
        <v>7000</v>
      </c>
      <c r="G58" s="218">
        <v>1750</v>
      </c>
      <c r="H58" s="217">
        <v>36539</v>
      </c>
      <c r="I58" s="219">
        <f t="shared" ca="1" si="2"/>
        <v>23.641095890410959</v>
      </c>
      <c r="J58" s="216" t="s">
        <v>524</v>
      </c>
      <c r="K58" s="216"/>
      <c r="L58" s="220" t="s">
        <v>525</v>
      </c>
      <c r="M58" s="216" t="s">
        <v>266</v>
      </c>
      <c r="N58" s="216" t="s">
        <v>267</v>
      </c>
      <c r="O58" s="216" t="s">
        <v>526</v>
      </c>
      <c r="P58" s="216" t="s">
        <v>527</v>
      </c>
    </row>
    <row r="59" spans="1:16" s="44" customFormat="1" ht="18.75" customHeight="1" x14ac:dyDescent="0.3">
      <c r="A59" s="219">
        <f t="shared" si="3"/>
        <v>49</v>
      </c>
      <c r="B59" s="216" t="s">
        <v>38</v>
      </c>
      <c r="C59" s="216" t="s">
        <v>390</v>
      </c>
      <c r="D59" s="216" t="s">
        <v>391</v>
      </c>
      <c r="E59" s="217">
        <v>44651</v>
      </c>
      <c r="F59" s="218">
        <v>8000</v>
      </c>
      <c r="G59" s="218">
        <v>2000</v>
      </c>
      <c r="H59" s="217">
        <v>33785</v>
      </c>
      <c r="I59" s="224">
        <f t="shared" ca="1" si="2"/>
        <v>31.186301369863013</v>
      </c>
      <c r="J59" s="216" t="s">
        <v>392</v>
      </c>
      <c r="K59" s="216" t="s">
        <v>393</v>
      </c>
      <c r="L59" s="220" t="s">
        <v>394</v>
      </c>
      <c r="M59" s="216" t="s">
        <v>266</v>
      </c>
      <c r="N59" s="216" t="s">
        <v>315</v>
      </c>
      <c r="O59" s="216" t="s">
        <v>278</v>
      </c>
      <c r="P59" s="216" t="s">
        <v>395</v>
      </c>
    </row>
    <row r="60" spans="1:16" s="44" customFormat="1" ht="18.75" customHeight="1" x14ac:dyDescent="0.3">
      <c r="A60" s="219">
        <f t="shared" si="3"/>
        <v>50</v>
      </c>
      <c r="B60" s="216" t="s">
        <v>452</v>
      </c>
      <c r="C60" s="216" t="s">
        <v>484</v>
      </c>
      <c r="D60" s="216" t="s">
        <v>485</v>
      </c>
      <c r="E60" s="222">
        <v>44655</v>
      </c>
      <c r="F60" s="223">
        <v>4000</v>
      </c>
      <c r="G60" s="223">
        <v>1000</v>
      </c>
      <c r="H60" s="217">
        <v>34015</v>
      </c>
      <c r="I60" s="224">
        <f t="shared" ca="1" si="2"/>
        <v>30.556164383561644</v>
      </c>
      <c r="J60" s="221" t="s">
        <v>486</v>
      </c>
      <c r="K60" s="216" t="s">
        <v>288</v>
      </c>
      <c r="L60" s="220" t="s">
        <v>288</v>
      </c>
      <c r="M60" s="220" t="s">
        <v>266</v>
      </c>
      <c r="N60" s="220" t="s">
        <v>267</v>
      </c>
      <c r="O60" s="220" t="s">
        <v>444</v>
      </c>
      <c r="P60" s="216" t="s">
        <v>487</v>
      </c>
    </row>
    <row r="61" spans="1:16" s="44" customFormat="1" ht="18.75" customHeight="1" x14ac:dyDescent="0.3">
      <c r="A61" s="219">
        <f t="shared" si="3"/>
        <v>51</v>
      </c>
      <c r="B61" s="216" t="s">
        <v>157</v>
      </c>
      <c r="C61" s="216" t="s">
        <v>515</v>
      </c>
      <c r="D61" s="216" t="s">
        <v>516</v>
      </c>
      <c r="E61" s="217">
        <v>44655</v>
      </c>
      <c r="F61" s="218">
        <v>8000</v>
      </c>
      <c r="G61" s="218">
        <v>2000</v>
      </c>
      <c r="H61" s="217">
        <v>36022</v>
      </c>
      <c r="I61" s="219">
        <f t="shared" ca="1" si="2"/>
        <v>25.057534246575344</v>
      </c>
      <c r="J61" s="216" t="s">
        <v>517</v>
      </c>
      <c r="K61" s="216" t="s">
        <v>518</v>
      </c>
      <c r="L61" s="220" t="s">
        <v>519</v>
      </c>
      <c r="M61" s="216" t="s">
        <v>266</v>
      </c>
      <c r="N61" s="216" t="s">
        <v>267</v>
      </c>
      <c r="O61" s="216" t="s">
        <v>278</v>
      </c>
      <c r="P61" s="216" t="s">
        <v>520</v>
      </c>
    </row>
    <row r="62" spans="1:16" s="44" customFormat="1" ht="18.75" customHeight="1" x14ac:dyDescent="0.3">
      <c r="A62" s="219">
        <f t="shared" si="3"/>
        <v>52</v>
      </c>
      <c r="B62" s="216" t="s">
        <v>172</v>
      </c>
      <c r="C62" s="216" t="s">
        <v>690</v>
      </c>
      <c r="D62" s="216" t="s">
        <v>295</v>
      </c>
      <c r="E62" s="217">
        <v>44655</v>
      </c>
      <c r="F62" s="218">
        <v>7000</v>
      </c>
      <c r="G62" s="218">
        <f>F62/4</f>
        <v>1750</v>
      </c>
      <c r="H62" s="217">
        <v>35613</v>
      </c>
      <c r="I62" s="219">
        <f t="shared" ca="1" si="2"/>
        <v>26.17808219178082</v>
      </c>
      <c r="J62" s="216" t="s">
        <v>691</v>
      </c>
      <c r="K62" s="216" t="s">
        <v>692</v>
      </c>
      <c r="L62" s="220" t="s">
        <v>693</v>
      </c>
      <c r="M62" s="216" t="s">
        <v>266</v>
      </c>
      <c r="N62" s="216" t="s">
        <v>315</v>
      </c>
      <c r="O62" s="216" t="s">
        <v>361</v>
      </c>
      <c r="P62" s="216" t="s">
        <v>694</v>
      </c>
    </row>
    <row r="63" spans="1:16" s="44" customFormat="1" ht="18.75" customHeight="1" x14ac:dyDescent="0.3">
      <c r="A63" s="219">
        <f t="shared" si="3"/>
        <v>53</v>
      </c>
      <c r="B63" s="216" t="s">
        <v>172</v>
      </c>
      <c r="C63" s="216" t="s">
        <v>591</v>
      </c>
      <c r="D63" s="216" t="s">
        <v>592</v>
      </c>
      <c r="E63" s="217">
        <v>44655</v>
      </c>
      <c r="F63" s="218">
        <v>6000</v>
      </c>
      <c r="G63" s="218">
        <v>1500</v>
      </c>
      <c r="H63" s="217">
        <v>35404</v>
      </c>
      <c r="I63" s="219">
        <f t="shared" ca="1" si="2"/>
        <v>26.75068493150685</v>
      </c>
      <c r="J63" s="216" t="s">
        <v>593</v>
      </c>
      <c r="K63" s="216" t="s">
        <v>594</v>
      </c>
      <c r="L63" s="220" t="s">
        <v>595</v>
      </c>
      <c r="M63" s="216" t="s">
        <v>266</v>
      </c>
      <c r="N63" s="216" t="s">
        <v>315</v>
      </c>
      <c r="O63" s="216" t="s">
        <v>268</v>
      </c>
      <c r="P63" s="216" t="s">
        <v>596</v>
      </c>
    </row>
    <row r="64" spans="1:16" s="44" customFormat="1" ht="18.75" customHeight="1" x14ac:dyDescent="0.3">
      <c r="A64" s="219">
        <f t="shared" si="3"/>
        <v>54</v>
      </c>
      <c r="B64" s="216" t="s">
        <v>38</v>
      </c>
      <c r="C64" s="216" t="s">
        <v>326</v>
      </c>
      <c r="D64" s="216" t="s">
        <v>327</v>
      </c>
      <c r="E64" s="217">
        <v>44656</v>
      </c>
      <c r="F64" s="218">
        <v>4000</v>
      </c>
      <c r="G64" s="218">
        <v>1000</v>
      </c>
      <c r="H64" s="217">
        <v>35950</v>
      </c>
      <c r="I64" s="219">
        <f t="shared" ca="1" si="2"/>
        <v>25.254794520547946</v>
      </c>
      <c r="J64" s="216" t="s">
        <v>328</v>
      </c>
      <c r="K64" s="216" t="s">
        <v>329</v>
      </c>
      <c r="L64" s="220" t="s">
        <v>329</v>
      </c>
      <c r="M64" s="216" t="s">
        <v>266</v>
      </c>
      <c r="N64" s="216" t="s">
        <v>315</v>
      </c>
      <c r="O64" s="216" t="s">
        <v>330</v>
      </c>
      <c r="P64" s="216" t="s">
        <v>331</v>
      </c>
    </row>
    <row r="65" spans="1:30" s="44" customFormat="1" ht="18.75" customHeight="1" x14ac:dyDescent="0.3">
      <c r="A65" s="219">
        <f t="shared" si="3"/>
        <v>55</v>
      </c>
      <c r="B65" s="216" t="s">
        <v>452</v>
      </c>
      <c r="C65" s="216" t="s">
        <v>1084</v>
      </c>
      <c r="D65" s="216" t="s">
        <v>1085</v>
      </c>
      <c r="E65" s="217">
        <v>44662</v>
      </c>
      <c r="F65" s="218">
        <v>7000</v>
      </c>
      <c r="G65" s="218">
        <f>F65/4</f>
        <v>1750</v>
      </c>
      <c r="H65" s="217">
        <v>35577</v>
      </c>
      <c r="I65" s="219">
        <f t="shared" ca="1" si="2"/>
        <v>26.276712328767122</v>
      </c>
      <c r="J65" s="216" t="s">
        <v>1092</v>
      </c>
      <c r="K65" s="216" t="s">
        <v>1093</v>
      </c>
      <c r="L65" s="220" t="s">
        <v>1094</v>
      </c>
      <c r="M65" s="216" t="s">
        <v>266</v>
      </c>
      <c r="N65" s="216" t="s">
        <v>315</v>
      </c>
      <c r="O65" s="216" t="s">
        <v>451</v>
      </c>
      <c r="P65" s="216" t="s">
        <v>1095</v>
      </c>
    </row>
    <row r="66" spans="1:30" s="44" customFormat="1" ht="18.75" customHeight="1" x14ac:dyDescent="0.3">
      <c r="A66" s="219">
        <f t="shared" si="3"/>
        <v>56</v>
      </c>
      <c r="B66" s="216" t="s">
        <v>172</v>
      </c>
      <c r="C66" s="216" t="s">
        <v>1086</v>
      </c>
      <c r="D66" s="216" t="s">
        <v>1088</v>
      </c>
      <c r="E66" s="217">
        <v>44663</v>
      </c>
      <c r="F66" s="218">
        <v>7200</v>
      </c>
      <c r="G66" s="218">
        <v>1800</v>
      </c>
      <c r="H66" s="217">
        <v>35558</v>
      </c>
      <c r="I66" s="219">
        <f t="shared" ca="1" si="2"/>
        <v>26.328767123287673</v>
      </c>
      <c r="J66" s="216" t="s">
        <v>1096</v>
      </c>
      <c r="K66" s="216" t="s">
        <v>1097</v>
      </c>
      <c r="L66" s="220" t="s">
        <v>1098</v>
      </c>
      <c r="M66" s="216" t="s">
        <v>266</v>
      </c>
      <c r="N66" s="216" t="s">
        <v>267</v>
      </c>
      <c r="O66" s="216" t="s">
        <v>268</v>
      </c>
      <c r="P66" s="216" t="s">
        <v>1099</v>
      </c>
    </row>
    <row r="67" spans="1:30" s="44" customFormat="1" ht="18.75" customHeight="1" x14ac:dyDescent="0.3">
      <c r="A67" s="219">
        <f t="shared" si="3"/>
        <v>57</v>
      </c>
      <c r="B67" s="216" t="s">
        <v>172</v>
      </c>
      <c r="C67" s="216" t="s">
        <v>1089</v>
      </c>
      <c r="D67" s="216" t="s">
        <v>1087</v>
      </c>
      <c r="E67" s="217">
        <v>44669</v>
      </c>
      <c r="F67" s="218">
        <v>4152</v>
      </c>
      <c r="G67" s="218">
        <f>F67/4</f>
        <v>1038</v>
      </c>
      <c r="H67" s="217">
        <v>30288</v>
      </c>
      <c r="I67" s="219">
        <f t="shared" ca="1" si="2"/>
        <v>40.767123287671232</v>
      </c>
      <c r="J67" s="216" t="s">
        <v>1100</v>
      </c>
      <c r="K67" s="216" t="s">
        <v>1101</v>
      </c>
      <c r="L67" s="220" t="s">
        <v>1102</v>
      </c>
      <c r="M67" s="216" t="s">
        <v>266</v>
      </c>
      <c r="N67" s="216" t="s">
        <v>277</v>
      </c>
      <c r="O67" s="216" t="s">
        <v>304</v>
      </c>
      <c r="P67" s="216" t="s">
        <v>1107</v>
      </c>
    </row>
    <row r="68" spans="1:30" s="44" customFormat="1" ht="18.75" customHeight="1" x14ac:dyDescent="0.3">
      <c r="A68" s="219">
        <f t="shared" si="3"/>
        <v>58</v>
      </c>
      <c r="B68" s="216" t="s">
        <v>172</v>
      </c>
      <c r="C68" s="216" t="s">
        <v>1090</v>
      </c>
      <c r="D68" s="216" t="s">
        <v>1087</v>
      </c>
      <c r="E68" s="217">
        <v>44671</v>
      </c>
      <c r="F68" s="218">
        <v>4152</v>
      </c>
      <c r="G68" s="218">
        <f>F68/4</f>
        <v>1038</v>
      </c>
      <c r="H68" s="217">
        <v>26687</v>
      </c>
      <c r="I68" s="219">
        <f t="shared" ca="1" si="2"/>
        <v>50.632876712328766</v>
      </c>
      <c r="J68" s="216" t="s">
        <v>1103</v>
      </c>
      <c r="K68" s="216" t="s">
        <v>1104</v>
      </c>
      <c r="L68" s="220" t="s">
        <v>1105</v>
      </c>
      <c r="M68" s="216" t="s">
        <v>266</v>
      </c>
      <c r="N68" s="216" t="s">
        <v>267</v>
      </c>
      <c r="O68" s="216" t="s">
        <v>1106</v>
      </c>
      <c r="P68" s="216" t="s">
        <v>1108</v>
      </c>
    </row>
    <row r="69" spans="1:30" s="44" customFormat="1" ht="18.75" customHeight="1" x14ac:dyDescent="0.3">
      <c r="A69" s="219">
        <f t="shared" si="3"/>
        <v>59</v>
      </c>
      <c r="B69" s="216" t="s">
        <v>38</v>
      </c>
      <c r="C69" s="216" t="s">
        <v>1091</v>
      </c>
      <c r="D69" s="216" t="s">
        <v>295</v>
      </c>
      <c r="E69" s="217">
        <v>44671</v>
      </c>
      <c r="F69" s="218">
        <v>7000</v>
      </c>
      <c r="G69" s="218">
        <f>F69/4</f>
        <v>1750</v>
      </c>
      <c r="H69" s="217">
        <v>32680</v>
      </c>
      <c r="I69" s="219">
        <f t="shared" ca="1" si="2"/>
        <v>34.213698630136989</v>
      </c>
      <c r="J69" s="216" t="s">
        <v>1109</v>
      </c>
      <c r="K69" s="216" t="s">
        <v>1110</v>
      </c>
      <c r="L69" s="220" t="s">
        <v>1111</v>
      </c>
      <c r="M69" s="216" t="s">
        <v>266</v>
      </c>
      <c r="N69" s="216" t="s">
        <v>267</v>
      </c>
      <c r="O69" s="216" t="s">
        <v>278</v>
      </c>
      <c r="P69" s="216" t="s">
        <v>1112</v>
      </c>
    </row>
    <row r="70" spans="1:30" s="44" customFormat="1" ht="16.5" x14ac:dyDescent="0.3">
      <c r="A70" s="225">
        <f t="shared" ref="A70" si="4">A69+1</f>
        <v>60</v>
      </c>
      <c r="B70" s="216" t="s">
        <v>168</v>
      </c>
      <c r="C70" s="216" t="s">
        <v>1169</v>
      </c>
      <c r="D70" s="216" t="s">
        <v>540</v>
      </c>
      <c r="E70" s="217">
        <v>44676</v>
      </c>
      <c r="F70" s="218"/>
      <c r="G70" s="218"/>
      <c r="H70" s="217">
        <v>36288</v>
      </c>
      <c r="I70" s="219">
        <f t="shared" ca="1" si="2"/>
        <v>24.328767123287673</v>
      </c>
      <c r="J70" s="216" t="s">
        <v>1170</v>
      </c>
      <c r="K70" s="216"/>
      <c r="L70" s="220"/>
      <c r="M70" s="216" t="s">
        <v>266</v>
      </c>
      <c r="N70" s="216" t="s">
        <v>267</v>
      </c>
      <c r="O70" s="216" t="s">
        <v>1171</v>
      </c>
      <c r="P70" s="216" t="s">
        <v>1172</v>
      </c>
      <c r="Q70" s="85"/>
      <c r="R70" s="85"/>
      <c r="S70" s="117"/>
      <c r="T70" s="108"/>
      <c r="V70" s="109"/>
      <c r="W70" s="85"/>
      <c r="Y70" s="85"/>
      <c r="Z70" s="115"/>
      <c r="AA70" s="106"/>
      <c r="AB70" s="119"/>
    </row>
    <row r="71" spans="1:30" s="29" customFormat="1" ht="17.25" x14ac:dyDescent="0.3">
      <c r="A71" s="219">
        <f>+A69+1</f>
        <v>60</v>
      </c>
      <c r="B71" s="216" t="s">
        <v>338</v>
      </c>
      <c r="C71" s="216" t="s">
        <v>1127</v>
      </c>
      <c r="D71" s="221" t="s">
        <v>381</v>
      </c>
      <c r="E71" s="222">
        <v>44677</v>
      </c>
      <c r="F71" s="226">
        <f>+G71*4</f>
        <v>6400</v>
      </c>
      <c r="G71" s="226">
        <v>1600</v>
      </c>
      <c r="H71" s="222">
        <v>37998</v>
      </c>
      <c r="I71" s="224">
        <f ca="1">(H71-TODAY())/-365</f>
        <v>19.643835616438356</v>
      </c>
      <c r="J71" s="221" t="s">
        <v>1128</v>
      </c>
      <c r="K71" s="216" t="s">
        <v>1129</v>
      </c>
      <c r="L71" s="220" t="s">
        <v>1130</v>
      </c>
      <c r="M71" s="216" t="s">
        <v>266</v>
      </c>
      <c r="N71" s="216" t="s">
        <v>267</v>
      </c>
      <c r="O71" s="216" t="s">
        <v>336</v>
      </c>
      <c r="P71" s="216" t="s">
        <v>1132</v>
      </c>
      <c r="Q71" s="106"/>
      <c r="R71" s="106"/>
      <c r="S71" s="117"/>
      <c r="T71" s="108"/>
      <c r="V71" s="109"/>
      <c r="W71" s="85"/>
      <c r="X71" s="44"/>
      <c r="Y71" s="85"/>
      <c r="Z71" s="188"/>
      <c r="AA71" s="110"/>
      <c r="AB71" s="111"/>
      <c r="AC71" s="108"/>
      <c r="AD71" s="112"/>
    </row>
    <row r="72" spans="1:30" s="248" customFormat="1" ht="16.5" x14ac:dyDescent="0.25">
      <c r="A72" s="239">
        <f>+A71+1</f>
        <v>61</v>
      </c>
      <c r="B72" s="240" t="s">
        <v>172</v>
      </c>
      <c r="C72" s="240" t="s">
        <v>1133</v>
      </c>
      <c r="D72" s="240" t="s">
        <v>1134</v>
      </c>
      <c r="E72" s="241">
        <v>44678</v>
      </c>
      <c r="F72" s="242">
        <v>0</v>
      </c>
      <c r="G72" s="242">
        <v>0</v>
      </c>
      <c r="H72" s="241">
        <v>36814</v>
      </c>
      <c r="I72" s="243">
        <f ca="1">(H72-TODAY())/-365</f>
        <v>22.887671232876713</v>
      </c>
      <c r="J72" s="240" t="s">
        <v>1135</v>
      </c>
      <c r="K72" s="240"/>
      <c r="L72" s="244"/>
      <c r="M72" s="240" t="s">
        <v>266</v>
      </c>
      <c r="N72" s="240" t="s">
        <v>315</v>
      </c>
      <c r="O72" s="240" t="s">
        <v>336</v>
      </c>
      <c r="P72" s="240" t="s">
        <v>1136</v>
      </c>
      <c r="Q72" s="240"/>
      <c r="R72" s="240"/>
      <c r="S72" s="245"/>
      <c r="T72" s="246"/>
      <c r="U72" s="240"/>
      <c r="V72" s="247"/>
      <c r="W72" s="240"/>
      <c r="X72" s="240"/>
      <c r="Y72" s="240"/>
      <c r="Z72" s="240"/>
      <c r="AA72" s="240"/>
      <c r="AB72" s="240"/>
    </row>
    <row r="73" spans="1:30" s="254" customFormat="1" ht="16.5" x14ac:dyDescent="0.25">
      <c r="A73" s="249">
        <f>+A72+1</f>
        <v>62</v>
      </c>
      <c r="B73" s="221" t="s">
        <v>109</v>
      </c>
      <c r="C73" s="221" t="s">
        <v>1143</v>
      </c>
      <c r="D73" s="221" t="s">
        <v>1138</v>
      </c>
      <c r="E73" s="222">
        <v>44678</v>
      </c>
      <c r="F73" s="223">
        <v>12000</v>
      </c>
      <c r="G73" s="223">
        <v>3000</v>
      </c>
      <c r="H73" s="222">
        <v>27869</v>
      </c>
      <c r="I73" s="224">
        <f t="shared" ref="I73:I75" ca="1" si="5">(H73-TODAY())/-365</f>
        <v>47.394520547945206</v>
      </c>
      <c r="J73" s="221" t="s">
        <v>1139</v>
      </c>
      <c r="K73" s="221" t="s">
        <v>1140</v>
      </c>
      <c r="L73" s="250" t="s">
        <v>1144</v>
      </c>
      <c r="M73" s="221" t="s">
        <v>266</v>
      </c>
      <c r="N73" s="221" t="s">
        <v>436</v>
      </c>
      <c r="O73" s="221" t="s">
        <v>336</v>
      </c>
      <c r="P73" s="221" t="s">
        <v>1141</v>
      </c>
      <c r="Q73" s="221"/>
      <c r="R73" s="221"/>
      <c r="S73" s="251"/>
      <c r="T73" s="252"/>
      <c r="U73" s="221"/>
      <c r="V73" s="253"/>
      <c r="W73" s="221"/>
      <c r="X73" s="221"/>
      <c r="Y73" s="221"/>
      <c r="Z73" s="222"/>
      <c r="AA73" s="221"/>
      <c r="AB73" s="221"/>
    </row>
    <row r="74" spans="1:30" s="216" customFormat="1" ht="16.5" x14ac:dyDescent="0.25">
      <c r="A74" s="225">
        <f t="shared" ref="A74" si="6">+A73+1</f>
        <v>63</v>
      </c>
      <c r="B74" s="216" t="s">
        <v>157</v>
      </c>
      <c r="C74" s="216" t="s">
        <v>1147</v>
      </c>
      <c r="D74" s="221" t="s">
        <v>506</v>
      </c>
      <c r="E74" s="222">
        <v>44683</v>
      </c>
      <c r="F74" s="223">
        <f>+G74*4</f>
        <v>12000</v>
      </c>
      <c r="G74" s="255">
        <v>3000</v>
      </c>
      <c r="H74" s="222">
        <v>35074</v>
      </c>
      <c r="I74" s="224">
        <f t="shared" ca="1" si="5"/>
        <v>27.654794520547945</v>
      </c>
      <c r="J74" s="221" t="s">
        <v>1148</v>
      </c>
      <c r="K74" s="216" t="s">
        <v>1149</v>
      </c>
      <c r="L74" s="220" t="s">
        <v>1150</v>
      </c>
      <c r="M74" s="216" t="s">
        <v>266</v>
      </c>
      <c r="N74" s="216" t="s">
        <v>267</v>
      </c>
      <c r="O74" s="216" t="s">
        <v>1151</v>
      </c>
      <c r="P74" s="216" t="s">
        <v>1152</v>
      </c>
      <c r="S74" s="251"/>
      <c r="T74" s="256"/>
      <c r="V74" s="257"/>
      <c r="Z74" s="217"/>
    </row>
    <row r="75" spans="1:30" s="216" customFormat="1" ht="18.75" customHeight="1" x14ac:dyDescent="0.25">
      <c r="A75" s="225">
        <f t="shared" ref="A75:A81" si="7">A74+1</f>
        <v>64</v>
      </c>
      <c r="B75" s="216" t="s">
        <v>172</v>
      </c>
      <c r="C75" s="216" t="s">
        <v>1164</v>
      </c>
      <c r="D75" s="216" t="s">
        <v>1159</v>
      </c>
      <c r="E75" s="217">
        <v>44322</v>
      </c>
      <c r="F75" s="258">
        <f>G75*4</f>
        <v>8800</v>
      </c>
      <c r="G75" s="258">
        <v>2200</v>
      </c>
      <c r="H75" s="217">
        <v>27769</v>
      </c>
      <c r="I75" s="219">
        <f t="shared" ca="1" si="5"/>
        <v>47.668493150684931</v>
      </c>
      <c r="J75" s="216" t="s">
        <v>1165</v>
      </c>
      <c r="K75" s="216" t="s">
        <v>1166</v>
      </c>
      <c r="L75" s="216">
        <v>72957619660</v>
      </c>
      <c r="M75" s="216" t="s">
        <v>266</v>
      </c>
      <c r="N75" s="216" t="s">
        <v>267</v>
      </c>
      <c r="O75" s="216" t="s">
        <v>299</v>
      </c>
      <c r="P75" s="216" t="s">
        <v>1167</v>
      </c>
      <c r="S75" s="259"/>
      <c r="T75" s="256"/>
    </row>
    <row r="76" spans="1:30" s="216" customFormat="1" ht="18.75" customHeight="1" x14ac:dyDescent="0.25">
      <c r="A76" s="225">
        <f t="shared" si="7"/>
        <v>65</v>
      </c>
      <c r="B76" s="216" t="s">
        <v>172</v>
      </c>
      <c r="C76" s="216" t="s">
        <v>1175</v>
      </c>
      <c r="D76" s="221" t="s">
        <v>679</v>
      </c>
      <c r="E76" s="222">
        <v>44690</v>
      </c>
      <c r="F76" s="223">
        <v>12000</v>
      </c>
      <c r="G76" s="223">
        <v>3000</v>
      </c>
      <c r="H76" s="222">
        <v>31768</v>
      </c>
      <c r="I76" s="224">
        <v>35</v>
      </c>
      <c r="J76" s="227" t="s">
        <v>1176</v>
      </c>
      <c r="K76" s="227" t="s">
        <v>1177</v>
      </c>
      <c r="L76" s="228" t="s">
        <v>1178</v>
      </c>
      <c r="M76" s="216" t="s">
        <v>266</v>
      </c>
      <c r="N76" s="216" t="s">
        <v>436</v>
      </c>
      <c r="O76" s="216" t="s">
        <v>278</v>
      </c>
      <c r="P76" s="227" t="s">
        <v>1179</v>
      </c>
      <c r="S76" s="227"/>
      <c r="T76" s="256"/>
    </row>
    <row r="77" spans="1:30" s="44" customFormat="1" ht="18.75" customHeight="1" x14ac:dyDescent="0.3">
      <c r="A77" s="225">
        <f t="shared" si="7"/>
        <v>66</v>
      </c>
      <c r="B77" s="44" t="s">
        <v>38</v>
      </c>
      <c r="C77" s="44" t="s">
        <v>1180</v>
      </c>
      <c r="D77" s="100" t="s">
        <v>1181</v>
      </c>
      <c r="E77" s="122">
        <v>44691</v>
      </c>
      <c r="F77" s="260">
        <v>0</v>
      </c>
      <c r="G77" s="260">
        <v>0</v>
      </c>
      <c r="H77" s="231">
        <v>35699</v>
      </c>
      <c r="I77" s="261">
        <v>24</v>
      </c>
      <c r="J77" s="104" t="s">
        <v>1182</v>
      </c>
      <c r="K77" s="85"/>
      <c r="L77" s="105"/>
      <c r="M77" s="44" t="s">
        <v>266</v>
      </c>
      <c r="N77" s="118" t="s">
        <v>267</v>
      </c>
      <c r="O77" s="118" t="s">
        <v>451</v>
      </c>
      <c r="P77" s="227" t="s">
        <v>1183</v>
      </c>
      <c r="Q77" s="106"/>
      <c r="R77" s="106"/>
      <c r="S77" s="117"/>
      <c r="T77" s="108"/>
    </row>
    <row r="78" spans="1:30" s="118" customFormat="1" ht="16.5" x14ac:dyDescent="0.3">
      <c r="A78" s="225">
        <f t="shared" si="7"/>
        <v>67</v>
      </c>
      <c r="B78" s="118" t="s">
        <v>168</v>
      </c>
      <c r="C78" s="118" t="s">
        <v>1186</v>
      </c>
      <c r="D78" s="118" t="s">
        <v>1187</v>
      </c>
      <c r="E78" s="233">
        <v>44692</v>
      </c>
      <c r="F78" s="262">
        <v>7000</v>
      </c>
      <c r="G78" s="262">
        <v>1750</v>
      </c>
      <c r="H78" s="232">
        <v>35402</v>
      </c>
      <c r="I78" s="235">
        <f t="shared" ref="I78:I84" ca="1" si="8">(H78-TODAY())/-365</f>
        <v>26.756164383561643</v>
      </c>
      <c r="J78" s="118" t="s">
        <v>1188</v>
      </c>
      <c r="K78" s="118" t="s">
        <v>1189</v>
      </c>
      <c r="L78" s="118">
        <v>15169625744</v>
      </c>
      <c r="M78" s="118" t="s">
        <v>266</v>
      </c>
      <c r="N78" s="118" t="s">
        <v>267</v>
      </c>
      <c r="O78" s="118" t="s">
        <v>299</v>
      </c>
      <c r="P78" s="227" t="s">
        <v>1190</v>
      </c>
      <c r="S78" s="263"/>
      <c r="T78" s="236"/>
    </row>
    <row r="79" spans="1:30" s="118" customFormat="1" ht="18.75" customHeight="1" x14ac:dyDescent="0.3">
      <c r="A79" s="225">
        <f t="shared" si="7"/>
        <v>68</v>
      </c>
      <c r="B79" s="118" t="s">
        <v>452</v>
      </c>
      <c r="C79" s="118" t="s">
        <v>1204</v>
      </c>
      <c r="D79" s="126" t="s">
        <v>1205</v>
      </c>
      <c r="E79" s="122">
        <v>44692</v>
      </c>
      <c r="F79" s="264">
        <v>7000</v>
      </c>
      <c r="G79" s="264">
        <v>1750</v>
      </c>
      <c r="H79" s="122">
        <v>33734</v>
      </c>
      <c r="I79" s="261">
        <f t="shared" ca="1" si="8"/>
        <v>31.326027397260273</v>
      </c>
      <c r="J79" s="126" t="s">
        <v>1206</v>
      </c>
      <c r="K79" s="118" t="s">
        <v>1207</v>
      </c>
      <c r="L79" s="237" t="s">
        <v>1208</v>
      </c>
      <c r="M79" s="118" t="s">
        <v>266</v>
      </c>
      <c r="N79" s="118" t="s">
        <v>267</v>
      </c>
      <c r="O79" s="118" t="s">
        <v>268</v>
      </c>
      <c r="P79" s="118" t="s">
        <v>1209</v>
      </c>
      <c r="Q79" s="187"/>
      <c r="R79" s="187"/>
      <c r="S79" s="265"/>
      <c r="T79" s="236"/>
    </row>
    <row r="80" spans="1:30" s="118" customFormat="1" ht="16.5" x14ac:dyDescent="0.3">
      <c r="A80" s="225">
        <f t="shared" si="7"/>
        <v>69</v>
      </c>
      <c r="B80" s="118" t="s">
        <v>168</v>
      </c>
      <c r="C80" s="118" t="s">
        <v>1199</v>
      </c>
      <c r="D80" s="118" t="s">
        <v>426</v>
      </c>
      <c r="E80" s="233">
        <v>44694</v>
      </c>
      <c r="F80" s="266">
        <v>6400</v>
      </c>
      <c r="G80" s="262">
        <v>1600</v>
      </c>
      <c r="H80" s="232">
        <v>37090</v>
      </c>
      <c r="I80" s="235">
        <f t="shared" ca="1" si="8"/>
        <v>22.13150684931507</v>
      </c>
      <c r="J80" s="118" t="s">
        <v>1200</v>
      </c>
      <c r="K80" s="118" t="s">
        <v>1201</v>
      </c>
      <c r="L80" s="237" t="s">
        <v>1202</v>
      </c>
      <c r="M80" s="118" t="s">
        <v>266</v>
      </c>
      <c r="N80" s="118" t="s">
        <v>315</v>
      </c>
      <c r="O80" s="118" t="s">
        <v>268</v>
      </c>
      <c r="P80" s="118" t="s">
        <v>1203</v>
      </c>
      <c r="S80" s="265"/>
      <c r="T80" s="236"/>
    </row>
    <row r="81" spans="1:30" s="118" customFormat="1" ht="18.75" customHeight="1" x14ac:dyDescent="0.3">
      <c r="A81" s="238">
        <f t="shared" si="7"/>
        <v>70</v>
      </c>
      <c r="B81" s="118" t="s">
        <v>109</v>
      </c>
      <c r="C81" s="118" t="s">
        <v>1212</v>
      </c>
      <c r="D81" s="118" t="s">
        <v>1213</v>
      </c>
      <c r="E81" s="233">
        <v>44694</v>
      </c>
      <c r="F81" s="269">
        <v>4000</v>
      </c>
      <c r="G81" s="234">
        <v>1000</v>
      </c>
      <c r="H81" s="232">
        <v>35330</v>
      </c>
      <c r="I81" s="235">
        <f t="shared" ca="1" si="8"/>
        <v>26.953424657534246</v>
      </c>
      <c r="J81" s="118" t="s">
        <v>1214</v>
      </c>
      <c r="L81" s="237"/>
      <c r="M81" s="118" t="s">
        <v>266</v>
      </c>
      <c r="N81" s="118" t="s">
        <v>283</v>
      </c>
      <c r="O81" s="118" t="s">
        <v>304</v>
      </c>
      <c r="P81" s="118" t="s">
        <v>1215</v>
      </c>
      <c r="S81" s="265"/>
      <c r="T81" s="236"/>
    </row>
    <row r="82" spans="1:30" s="113" customFormat="1" ht="16.5" x14ac:dyDescent="0.3">
      <c r="A82" s="275">
        <f>A81+1</f>
        <v>71</v>
      </c>
      <c r="B82" s="44" t="s">
        <v>338</v>
      </c>
      <c r="C82" s="44" t="s">
        <v>1193</v>
      </c>
      <c r="D82" s="100" t="s">
        <v>381</v>
      </c>
      <c r="E82" s="122">
        <v>44697</v>
      </c>
      <c r="F82" s="102">
        <v>6400</v>
      </c>
      <c r="G82" s="102">
        <v>1600</v>
      </c>
      <c r="H82" s="122">
        <v>35690</v>
      </c>
      <c r="I82" s="261">
        <f t="shared" ca="1" si="8"/>
        <v>25.967123287671232</v>
      </c>
      <c r="J82" s="104" t="s">
        <v>1194</v>
      </c>
      <c r="K82" s="85" t="s">
        <v>1195</v>
      </c>
      <c r="L82" s="105" t="s">
        <v>1196</v>
      </c>
      <c r="M82" s="118" t="s">
        <v>266</v>
      </c>
      <c r="N82" s="118" t="s">
        <v>267</v>
      </c>
      <c r="O82" s="118" t="s">
        <v>1106</v>
      </c>
      <c r="P82" s="44" t="s">
        <v>1197</v>
      </c>
      <c r="Q82" s="106"/>
      <c r="R82" s="106"/>
      <c r="S82" s="121"/>
      <c r="T82" s="108"/>
      <c r="V82" s="109"/>
      <c r="W82" s="85"/>
      <c r="X82" s="44"/>
      <c r="Y82" s="85"/>
      <c r="Z82" s="115"/>
      <c r="AA82" s="106"/>
      <c r="AB82" s="115"/>
    </row>
    <row r="83" spans="1:30" s="113" customFormat="1" ht="17.25" customHeight="1" x14ac:dyDescent="0.3">
      <c r="A83" s="225">
        <f t="shared" ref="A83:A86" si="9">A82+1</f>
        <v>72</v>
      </c>
      <c r="B83" s="44" t="s">
        <v>172</v>
      </c>
      <c r="C83" s="44" t="s">
        <v>1221</v>
      </c>
      <c r="D83" s="44" t="s">
        <v>1222</v>
      </c>
      <c r="E83" s="233">
        <v>44699</v>
      </c>
      <c r="F83" s="114">
        <f>G83*4</f>
        <v>6400</v>
      </c>
      <c r="G83" s="114">
        <v>1600</v>
      </c>
      <c r="H83" s="232">
        <v>29611</v>
      </c>
      <c r="I83" s="235">
        <f t="shared" ca="1" si="8"/>
        <v>42.62191780821918</v>
      </c>
      <c r="J83" s="85" t="s">
        <v>1223</v>
      </c>
      <c r="K83" s="85" t="s">
        <v>1224</v>
      </c>
      <c r="L83" s="85">
        <v>41988113241</v>
      </c>
      <c r="M83" s="118" t="s">
        <v>266</v>
      </c>
      <c r="N83" s="118" t="s">
        <v>1225</v>
      </c>
      <c r="O83" s="118" t="s">
        <v>617</v>
      </c>
      <c r="P83" s="118" t="s">
        <v>1226</v>
      </c>
      <c r="Q83" s="85"/>
      <c r="R83" s="85"/>
      <c r="S83" s="117"/>
      <c r="T83" s="108"/>
      <c r="V83" s="109"/>
      <c r="W83" s="85"/>
      <c r="X83" s="44"/>
      <c r="Y83" s="85"/>
      <c r="Z83" s="115"/>
      <c r="AA83" s="106"/>
      <c r="AB83" s="115"/>
    </row>
    <row r="84" spans="1:30" s="279" customFormat="1" ht="16.5" x14ac:dyDescent="0.3">
      <c r="A84" s="275">
        <f t="shared" si="9"/>
        <v>73</v>
      </c>
      <c r="B84" s="118" t="s">
        <v>1119</v>
      </c>
      <c r="C84" s="118" t="s">
        <v>1216</v>
      </c>
      <c r="D84" s="118" t="s">
        <v>1217</v>
      </c>
      <c r="E84" s="233">
        <v>44699</v>
      </c>
      <c r="F84" s="234">
        <v>4000</v>
      </c>
      <c r="G84" s="234">
        <v>1000</v>
      </c>
      <c r="H84" s="232">
        <v>36399</v>
      </c>
      <c r="I84" s="277">
        <f t="shared" ca="1" si="8"/>
        <v>24.024657534246575</v>
      </c>
      <c r="J84" s="118" t="s">
        <v>1219</v>
      </c>
      <c r="K84" s="118"/>
      <c r="L84" s="237"/>
      <c r="M84" s="187" t="s">
        <v>266</v>
      </c>
      <c r="N84" s="118" t="s">
        <v>315</v>
      </c>
      <c r="O84" s="118" t="s">
        <v>268</v>
      </c>
      <c r="P84" s="118" t="s">
        <v>1220</v>
      </c>
      <c r="Q84" s="187"/>
      <c r="R84" s="187"/>
      <c r="S84" s="263"/>
      <c r="T84" s="236"/>
      <c r="V84" s="278"/>
      <c r="W84" s="118"/>
      <c r="X84" s="118"/>
      <c r="Y84" s="118"/>
      <c r="Z84" s="187"/>
      <c r="AA84" s="187"/>
      <c r="AB84" s="232"/>
    </row>
    <row r="85" spans="1:30" s="187" customFormat="1" ht="16.5" x14ac:dyDescent="0.25">
      <c r="A85" s="280">
        <f t="shared" si="9"/>
        <v>74</v>
      </c>
      <c r="B85" s="187" t="s">
        <v>168</v>
      </c>
      <c r="C85" s="187" t="s">
        <v>1228</v>
      </c>
      <c r="D85" s="187" t="s">
        <v>540</v>
      </c>
      <c r="E85" s="232">
        <v>44701</v>
      </c>
      <c r="F85" s="281"/>
      <c r="G85" s="281"/>
      <c r="H85" s="232">
        <v>35283</v>
      </c>
      <c r="I85" s="277">
        <v>25</v>
      </c>
      <c r="J85" s="187" t="s">
        <v>1266</v>
      </c>
      <c r="L85" s="282"/>
      <c r="M85" s="187" t="s">
        <v>266</v>
      </c>
      <c r="N85" s="187" t="s">
        <v>1267</v>
      </c>
      <c r="O85" s="187" t="s">
        <v>268</v>
      </c>
      <c r="P85" s="187" t="s">
        <v>1268</v>
      </c>
      <c r="S85" s="285"/>
      <c r="T85" s="283"/>
      <c r="V85" s="284"/>
      <c r="Z85" s="232"/>
      <c r="AB85" s="232"/>
    </row>
    <row r="86" spans="1:30" s="279" customFormat="1" ht="17.25" customHeight="1" x14ac:dyDescent="0.3">
      <c r="A86" s="275">
        <f t="shared" si="9"/>
        <v>75</v>
      </c>
      <c r="B86" s="118" t="s">
        <v>172</v>
      </c>
      <c r="C86" s="118" t="s">
        <v>1234</v>
      </c>
      <c r="D86" s="118" t="s">
        <v>1235</v>
      </c>
      <c r="E86" s="233">
        <v>44704</v>
      </c>
      <c r="F86" s="234">
        <f>G86*4</f>
        <v>6800</v>
      </c>
      <c r="G86" s="234">
        <v>1700</v>
      </c>
      <c r="H86" s="232">
        <v>31736</v>
      </c>
      <c r="I86" s="235">
        <f t="shared" ref="I86:I89" ca="1" si="10">(H86-TODAY())/-365</f>
        <v>36.799999999999997</v>
      </c>
      <c r="J86" s="118" t="s">
        <v>1236</v>
      </c>
      <c r="K86" s="118" t="s">
        <v>1265</v>
      </c>
      <c r="L86" s="118">
        <v>92048623661</v>
      </c>
      <c r="M86" s="118" t="s">
        <v>266</v>
      </c>
      <c r="N86" s="118" t="s">
        <v>277</v>
      </c>
      <c r="O86" s="118" t="s">
        <v>1237</v>
      </c>
      <c r="P86" s="118" t="s">
        <v>1238</v>
      </c>
      <c r="Q86" s="118"/>
      <c r="R86" s="118"/>
      <c r="S86" s="265"/>
      <c r="T86" s="236"/>
      <c r="V86" s="278"/>
      <c r="W86" s="118"/>
      <c r="X86" s="118"/>
      <c r="Y86" s="118"/>
      <c r="Z86" s="232"/>
      <c r="AA86" s="187"/>
      <c r="AB86" s="232"/>
    </row>
    <row r="87" spans="1:30" s="279" customFormat="1" ht="16.5" x14ac:dyDescent="0.3">
      <c r="A87" s="275">
        <f>A86+1</f>
        <v>76</v>
      </c>
      <c r="B87" s="118" t="s">
        <v>338</v>
      </c>
      <c r="C87" s="118" t="s">
        <v>1240</v>
      </c>
      <c r="D87" s="126" t="s">
        <v>1241</v>
      </c>
      <c r="E87" s="122">
        <v>44704</v>
      </c>
      <c r="F87" s="286">
        <f t="shared" ref="F87" si="11">+G87*4</f>
        <v>7000</v>
      </c>
      <c r="G87" s="286">
        <v>1750</v>
      </c>
      <c r="H87" s="122">
        <v>35842</v>
      </c>
      <c r="I87" s="261">
        <f t="shared" ca="1" si="10"/>
        <v>25.550684931506851</v>
      </c>
      <c r="J87" s="126" t="s">
        <v>1242</v>
      </c>
      <c r="K87" s="118" t="s">
        <v>1244</v>
      </c>
      <c r="L87" s="237" t="s">
        <v>1243</v>
      </c>
      <c r="M87" s="118" t="s">
        <v>266</v>
      </c>
      <c r="N87" s="118" t="s">
        <v>315</v>
      </c>
      <c r="O87" s="118" t="s">
        <v>737</v>
      </c>
      <c r="P87" s="118" t="s">
        <v>1245</v>
      </c>
      <c r="Q87" s="187"/>
      <c r="R87" s="187"/>
      <c r="S87" s="263"/>
      <c r="T87" s="236"/>
      <c r="V87" s="278"/>
      <c r="W87" s="118"/>
      <c r="X87" s="118"/>
      <c r="Y87" s="118"/>
      <c r="Z87" s="187"/>
      <c r="AA87" s="187"/>
      <c r="AB87" s="187"/>
      <c r="AC87" s="290"/>
      <c r="AD87" s="290"/>
    </row>
    <row r="88" spans="1:30" s="279" customFormat="1" ht="17.25" customHeight="1" x14ac:dyDescent="0.3">
      <c r="A88" s="275">
        <f t="shared" ref="A88:A91" si="12">A87+1</f>
        <v>77</v>
      </c>
      <c r="B88" s="118" t="s">
        <v>172</v>
      </c>
      <c r="C88" s="118" t="s">
        <v>1246</v>
      </c>
      <c r="D88" s="118" t="s">
        <v>647</v>
      </c>
      <c r="E88" s="233">
        <v>44704</v>
      </c>
      <c r="F88" s="234">
        <v>6000</v>
      </c>
      <c r="G88" s="234">
        <v>1500</v>
      </c>
      <c r="H88" s="232">
        <v>35760</v>
      </c>
      <c r="I88" s="235">
        <f t="shared" ca="1" si="10"/>
        <v>25.775342465753425</v>
      </c>
      <c r="J88" s="118" t="s">
        <v>1247</v>
      </c>
      <c r="K88" s="118" t="s">
        <v>1248</v>
      </c>
      <c r="L88" s="118">
        <v>33169775179</v>
      </c>
      <c r="M88" s="118" t="s">
        <v>266</v>
      </c>
      <c r="N88" s="118" t="s">
        <v>315</v>
      </c>
      <c r="O88" s="118" t="s">
        <v>299</v>
      </c>
      <c r="P88" s="118" t="s">
        <v>1249</v>
      </c>
      <c r="Q88" s="118"/>
      <c r="R88" s="118"/>
      <c r="S88" s="265"/>
      <c r="T88" s="236"/>
      <c r="V88" s="278"/>
      <c r="W88" s="118"/>
      <c r="X88" s="118"/>
      <c r="Y88" s="118"/>
      <c r="Z88" s="187"/>
      <c r="AA88" s="187"/>
      <c r="AB88" s="232"/>
      <c r="AC88" s="290"/>
      <c r="AD88" s="290"/>
    </row>
    <row r="89" spans="1:30" s="118" customFormat="1" ht="16.5" x14ac:dyDescent="0.3">
      <c r="A89" s="275">
        <f t="shared" si="12"/>
        <v>78</v>
      </c>
      <c r="B89" s="118" t="s">
        <v>1119</v>
      </c>
      <c r="C89" s="118" t="s">
        <v>1250</v>
      </c>
      <c r="D89" s="118" t="s">
        <v>327</v>
      </c>
      <c r="E89" s="233">
        <v>44704</v>
      </c>
      <c r="F89" s="234"/>
      <c r="G89" s="234"/>
      <c r="H89" s="232">
        <v>36734</v>
      </c>
      <c r="I89" s="235">
        <f t="shared" ca="1" si="10"/>
        <v>23.106849315068494</v>
      </c>
      <c r="J89" s="118" t="s">
        <v>1251</v>
      </c>
      <c r="L89" s="237"/>
      <c r="M89" s="118" t="s">
        <v>266</v>
      </c>
      <c r="N89" s="118" t="s">
        <v>267</v>
      </c>
      <c r="O89" s="118" t="s">
        <v>336</v>
      </c>
      <c r="P89" s="118" t="s">
        <v>1252</v>
      </c>
      <c r="S89" s="265"/>
      <c r="T89" s="236"/>
      <c r="V89" s="278"/>
      <c r="Z89" s="232"/>
      <c r="AA89" s="187"/>
      <c r="AB89" s="187"/>
      <c r="AC89" s="126"/>
      <c r="AD89" s="126"/>
    </row>
    <row r="90" spans="1:30" s="118" customFormat="1" ht="16.5" x14ac:dyDescent="0.3">
      <c r="A90" s="275">
        <f t="shared" si="12"/>
        <v>79</v>
      </c>
      <c r="B90" s="118" t="s">
        <v>172</v>
      </c>
      <c r="C90" s="118" t="s">
        <v>1258</v>
      </c>
      <c r="D90" s="118" t="s">
        <v>1259</v>
      </c>
      <c r="E90" s="233">
        <v>44706</v>
      </c>
      <c r="F90" s="234">
        <v>6400</v>
      </c>
      <c r="G90" s="289">
        <v>1600</v>
      </c>
      <c r="H90" s="232"/>
      <c r="I90" s="235"/>
      <c r="S90" s="265"/>
      <c r="T90" s="236"/>
      <c r="V90" s="278"/>
      <c r="AB90" s="187"/>
      <c r="AC90" s="126"/>
      <c r="AD90" s="126"/>
    </row>
    <row r="91" spans="1:30" s="118" customFormat="1" ht="16.5" x14ac:dyDescent="0.3">
      <c r="A91" s="275">
        <f t="shared" si="12"/>
        <v>80</v>
      </c>
      <c r="B91" s="118" t="s">
        <v>172</v>
      </c>
      <c r="C91" s="118" t="s">
        <v>1271</v>
      </c>
      <c r="D91" s="118" t="s">
        <v>647</v>
      </c>
      <c r="E91" s="233">
        <v>44708</v>
      </c>
      <c r="F91" s="281">
        <v>6000</v>
      </c>
      <c r="G91" s="281">
        <v>1500</v>
      </c>
      <c r="H91" s="288">
        <v>36148</v>
      </c>
      <c r="I91" s="235">
        <f t="shared" ref="I91:I100" ca="1" si="13">(H91-TODAY())/-365</f>
        <v>24.712328767123289</v>
      </c>
      <c r="J91" s="118" t="s">
        <v>1272</v>
      </c>
      <c r="K91" s="118" t="s">
        <v>1273</v>
      </c>
      <c r="L91" s="118">
        <v>42169867753</v>
      </c>
      <c r="M91" s="118" t="s">
        <v>266</v>
      </c>
      <c r="N91" s="118" t="s">
        <v>267</v>
      </c>
      <c r="O91" s="118" t="s">
        <v>1106</v>
      </c>
      <c r="P91" s="118" t="s">
        <v>1274</v>
      </c>
      <c r="S91" s="265"/>
      <c r="T91" s="236"/>
      <c r="V91" s="278"/>
      <c r="Z91" s="233"/>
      <c r="AB91" s="187"/>
      <c r="AC91" s="126"/>
      <c r="AD91" s="126"/>
    </row>
    <row r="92" spans="1:30" s="279" customFormat="1" ht="16.5" x14ac:dyDescent="0.3">
      <c r="A92" s="275">
        <f>A91+1</f>
        <v>81</v>
      </c>
      <c r="B92" s="118" t="s">
        <v>338</v>
      </c>
      <c r="C92" s="118" t="s">
        <v>1260</v>
      </c>
      <c r="D92" s="126" t="s">
        <v>295</v>
      </c>
      <c r="E92" s="122">
        <v>44711</v>
      </c>
      <c r="F92" s="286">
        <f t="shared" ref="F92" si="14">+G92*4</f>
        <v>7000</v>
      </c>
      <c r="G92" s="286">
        <v>1750</v>
      </c>
      <c r="H92" s="122">
        <v>36229</v>
      </c>
      <c r="I92" s="261">
        <f t="shared" ca="1" si="13"/>
        <v>24.490410958904111</v>
      </c>
      <c r="J92" s="126" t="s">
        <v>1261</v>
      </c>
      <c r="K92" s="118" t="s">
        <v>1262</v>
      </c>
      <c r="L92" s="237" t="s">
        <v>1263</v>
      </c>
      <c r="M92" s="118" t="s">
        <v>266</v>
      </c>
      <c r="N92" s="118" t="s">
        <v>315</v>
      </c>
      <c r="O92" s="118" t="s">
        <v>361</v>
      </c>
      <c r="P92" s="118" t="s">
        <v>1264</v>
      </c>
      <c r="Q92" s="187"/>
      <c r="R92" s="187"/>
      <c r="S92" s="265"/>
      <c r="T92" s="236"/>
      <c r="V92" s="278"/>
      <c r="W92" s="118"/>
      <c r="X92" s="118"/>
      <c r="Y92" s="118"/>
      <c r="Z92" s="187"/>
      <c r="AA92" s="187"/>
      <c r="AB92" s="187"/>
      <c r="AC92" s="290"/>
      <c r="AD92" s="290"/>
    </row>
    <row r="93" spans="1:30" s="279" customFormat="1" ht="16.5" x14ac:dyDescent="0.3">
      <c r="A93" s="275">
        <f t="shared" ref="A93:A109" si="15">A92+1</f>
        <v>82</v>
      </c>
      <c r="B93" s="118" t="s">
        <v>338</v>
      </c>
      <c r="C93" s="118" t="s">
        <v>1277</v>
      </c>
      <c r="D93" s="118" t="s">
        <v>1278</v>
      </c>
      <c r="E93" s="233">
        <v>44712</v>
      </c>
      <c r="F93" s="234">
        <v>7000</v>
      </c>
      <c r="G93" s="234">
        <v>1750</v>
      </c>
      <c r="H93" s="232">
        <v>34548</v>
      </c>
      <c r="I93" s="235">
        <f t="shared" ca="1" si="13"/>
        <v>29.095890410958905</v>
      </c>
      <c r="J93" s="118" t="s">
        <v>1281</v>
      </c>
      <c r="K93" s="118" t="s">
        <v>1280</v>
      </c>
      <c r="L93" s="237" t="s">
        <v>1279</v>
      </c>
      <c r="M93" s="118" t="s">
        <v>266</v>
      </c>
      <c r="N93" s="118" t="s">
        <v>315</v>
      </c>
      <c r="O93" s="118" t="s">
        <v>268</v>
      </c>
      <c r="P93" s="118" t="s">
        <v>1282</v>
      </c>
      <c r="Q93" s="118"/>
      <c r="R93" s="118"/>
      <c r="S93" s="265"/>
      <c r="T93" s="236"/>
      <c r="V93" s="278"/>
      <c r="W93" s="118"/>
      <c r="X93" s="118"/>
      <c r="Y93" s="118"/>
      <c r="Z93" s="187"/>
      <c r="AA93" s="187"/>
      <c r="AB93" s="187"/>
      <c r="AC93" s="290"/>
      <c r="AD93" s="290"/>
    </row>
    <row r="94" spans="1:30" s="118" customFormat="1" ht="16.5" x14ac:dyDescent="0.3">
      <c r="A94" s="275">
        <f t="shared" si="15"/>
        <v>83</v>
      </c>
      <c r="B94" s="118" t="s">
        <v>1290</v>
      </c>
      <c r="C94" s="118" t="s">
        <v>1291</v>
      </c>
      <c r="D94" s="126" t="s">
        <v>426</v>
      </c>
      <c r="E94" s="122">
        <v>44714</v>
      </c>
      <c r="F94" s="286">
        <f>+G94*4</f>
        <v>6800</v>
      </c>
      <c r="G94" s="286">
        <v>1700</v>
      </c>
      <c r="H94" s="122">
        <v>35549</v>
      </c>
      <c r="I94" s="261">
        <f t="shared" ca="1" si="13"/>
        <v>26.353424657534248</v>
      </c>
      <c r="J94" s="126" t="s">
        <v>1292</v>
      </c>
      <c r="K94" s="118" t="s">
        <v>1293</v>
      </c>
      <c r="L94" s="118">
        <v>64159704449</v>
      </c>
      <c r="M94" s="118" t="s">
        <v>266</v>
      </c>
      <c r="N94" s="118" t="s">
        <v>267</v>
      </c>
      <c r="O94" s="118" t="s">
        <v>268</v>
      </c>
      <c r="P94" s="118" t="s">
        <v>1294</v>
      </c>
      <c r="Q94" s="187"/>
      <c r="R94" s="187"/>
      <c r="S94" s="265"/>
      <c r="T94" s="236"/>
      <c r="V94" s="278"/>
      <c r="Z94" s="232"/>
      <c r="AA94" s="187"/>
      <c r="AB94" s="232"/>
    </row>
    <row r="95" spans="1:30" s="44" customFormat="1" ht="16.5" x14ac:dyDescent="0.3">
      <c r="A95" s="275">
        <f t="shared" si="15"/>
        <v>84</v>
      </c>
      <c r="B95" s="44" t="s">
        <v>172</v>
      </c>
      <c r="C95" s="44" t="s">
        <v>1314</v>
      </c>
      <c r="D95" s="44" t="s">
        <v>1159</v>
      </c>
      <c r="E95" s="233">
        <v>44715</v>
      </c>
      <c r="F95" s="133">
        <v>7200</v>
      </c>
      <c r="G95" s="273">
        <v>1800</v>
      </c>
      <c r="H95" s="232">
        <v>35104</v>
      </c>
      <c r="I95" s="235">
        <f t="shared" ca="1" si="13"/>
        <v>27.572602739726026</v>
      </c>
      <c r="J95" s="85" t="s">
        <v>1315</v>
      </c>
      <c r="K95" s="85" t="s">
        <v>1316</v>
      </c>
      <c r="L95" s="85">
        <v>2169648660</v>
      </c>
      <c r="M95" s="118" t="s">
        <v>469</v>
      </c>
      <c r="N95" s="118" t="s">
        <v>483</v>
      </c>
      <c r="O95" s="118" t="s">
        <v>1237</v>
      </c>
      <c r="P95" s="118" t="s">
        <v>1318</v>
      </c>
      <c r="Q95" s="85"/>
      <c r="R95" s="85"/>
      <c r="S95" s="117"/>
      <c r="T95" s="108"/>
      <c r="V95" s="109"/>
      <c r="W95" s="85"/>
      <c r="Y95" s="85"/>
      <c r="AB95" s="106"/>
      <c r="AC95" s="189"/>
    </row>
    <row r="96" spans="1:30" s="279" customFormat="1" ht="15.75" customHeight="1" x14ac:dyDescent="0.3">
      <c r="A96" s="275">
        <f t="shared" si="15"/>
        <v>85</v>
      </c>
      <c r="B96" s="118" t="s">
        <v>172</v>
      </c>
      <c r="C96" s="118" t="s">
        <v>1308</v>
      </c>
      <c r="D96" s="118" t="s">
        <v>1278</v>
      </c>
      <c r="E96" s="233">
        <v>44718</v>
      </c>
      <c r="F96" s="234">
        <v>6400</v>
      </c>
      <c r="G96" s="234">
        <v>1600</v>
      </c>
      <c r="H96" s="233">
        <v>35631</v>
      </c>
      <c r="I96" s="235">
        <f t="shared" ca="1" si="13"/>
        <v>26.12876712328767</v>
      </c>
      <c r="J96" s="118" t="s">
        <v>1309</v>
      </c>
      <c r="K96" s="118" t="s">
        <v>1310</v>
      </c>
      <c r="L96" s="237" t="s">
        <v>1311</v>
      </c>
      <c r="M96" s="118" t="s">
        <v>266</v>
      </c>
      <c r="N96" s="118" t="s">
        <v>267</v>
      </c>
      <c r="O96" s="118" t="s">
        <v>268</v>
      </c>
      <c r="P96" s="118" t="s">
        <v>1312</v>
      </c>
      <c r="Q96" s="118"/>
      <c r="R96" s="118"/>
      <c r="S96" s="265"/>
      <c r="T96" s="236"/>
      <c r="V96" s="278"/>
      <c r="W96" s="118"/>
      <c r="X96" s="118"/>
      <c r="Y96" s="118"/>
      <c r="Z96" s="187"/>
      <c r="AA96" s="187"/>
      <c r="AB96" s="187"/>
      <c r="AC96" s="305"/>
    </row>
    <row r="97" spans="1:30" s="279" customFormat="1" ht="16.5" x14ac:dyDescent="0.3">
      <c r="A97" s="275">
        <f t="shared" si="15"/>
        <v>86</v>
      </c>
      <c r="B97" s="118" t="s">
        <v>338</v>
      </c>
      <c r="C97" s="118" t="s">
        <v>1332</v>
      </c>
      <c r="D97" s="126" t="s">
        <v>1181</v>
      </c>
      <c r="E97" s="122">
        <v>44726</v>
      </c>
      <c r="F97" s="286">
        <f>G97*4</f>
        <v>2000</v>
      </c>
      <c r="G97" s="286">
        <f>500</f>
        <v>500</v>
      </c>
      <c r="H97" s="122">
        <v>36642</v>
      </c>
      <c r="I97" s="261">
        <f t="shared" ca="1" si="13"/>
        <v>23.358904109589041</v>
      </c>
      <c r="J97" s="126" t="s">
        <v>1333</v>
      </c>
      <c r="K97" s="118" t="s">
        <v>303</v>
      </c>
      <c r="L97" s="237" t="s">
        <v>303</v>
      </c>
      <c r="M97" s="118" t="s">
        <v>266</v>
      </c>
      <c r="N97" s="118" t="s">
        <v>315</v>
      </c>
      <c r="O97" s="118" t="s">
        <v>451</v>
      </c>
      <c r="P97" s="118" t="s">
        <v>1334</v>
      </c>
      <c r="Q97" s="187"/>
      <c r="R97" s="187"/>
      <c r="S97" s="265"/>
      <c r="T97" s="236"/>
      <c r="V97" s="278"/>
      <c r="W97" s="118"/>
      <c r="X97" s="118"/>
      <c r="Y97" s="118"/>
      <c r="Z97" s="232"/>
      <c r="AA97" s="187"/>
      <c r="AB97" s="187"/>
      <c r="AC97" s="305"/>
    </row>
    <row r="98" spans="1:30" s="279" customFormat="1" ht="16.5" x14ac:dyDescent="0.3">
      <c r="A98" s="275">
        <f t="shared" si="15"/>
        <v>87</v>
      </c>
      <c r="B98" s="118" t="s">
        <v>338</v>
      </c>
      <c r="C98" s="118" t="s">
        <v>1326</v>
      </c>
      <c r="D98" s="118" t="s">
        <v>381</v>
      </c>
      <c r="E98" s="233">
        <v>44728</v>
      </c>
      <c r="F98" s="234">
        <f>G98*4</f>
        <v>6400</v>
      </c>
      <c r="G98" s="234">
        <v>1600</v>
      </c>
      <c r="H98" s="232">
        <v>36369</v>
      </c>
      <c r="I98" s="235">
        <f t="shared" ca="1" si="13"/>
        <v>24.106849315068494</v>
      </c>
      <c r="J98" s="118" t="s">
        <v>1327</v>
      </c>
      <c r="K98" s="118" t="s">
        <v>1328</v>
      </c>
      <c r="L98" s="237" t="s">
        <v>1329</v>
      </c>
      <c r="M98" s="118" t="s">
        <v>469</v>
      </c>
      <c r="N98" s="118" t="s">
        <v>267</v>
      </c>
      <c r="O98" s="118" t="s">
        <v>268</v>
      </c>
      <c r="P98" s="118" t="s">
        <v>1330</v>
      </c>
      <c r="S98" s="265"/>
      <c r="T98" s="236"/>
      <c r="V98" s="278"/>
      <c r="W98" s="118"/>
      <c r="X98" s="118"/>
      <c r="Y98" s="118"/>
      <c r="Z98" s="232"/>
      <c r="AA98" s="187"/>
      <c r="AB98" s="232"/>
      <c r="AC98" s="305"/>
    </row>
    <row r="99" spans="1:30" s="279" customFormat="1" ht="16.5" x14ac:dyDescent="0.3">
      <c r="A99" s="275">
        <f t="shared" si="15"/>
        <v>88</v>
      </c>
      <c r="B99" s="118" t="s">
        <v>338</v>
      </c>
      <c r="C99" s="118" t="s">
        <v>1336</v>
      </c>
      <c r="D99" s="126" t="s">
        <v>1337</v>
      </c>
      <c r="E99" s="122">
        <v>44732</v>
      </c>
      <c r="F99" s="291">
        <v>7000</v>
      </c>
      <c r="G99" s="286">
        <f>F99/4</f>
        <v>1750</v>
      </c>
      <c r="H99" s="122">
        <v>36248</v>
      </c>
      <c r="I99" s="261">
        <f t="shared" ca="1" si="13"/>
        <v>24.438356164383563</v>
      </c>
      <c r="J99" s="126" t="s">
        <v>1338</v>
      </c>
      <c r="K99" s="118" t="s">
        <v>1339</v>
      </c>
      <c r="L99" s="237" t="s">
        <v>1340</v>
      </c>
      <c r="M99" s="118" t="s">
        <v>266</v>
      </c>
      <c r="N99" s="118" t="s">
        <v>315</v>
      </c>
      <c r="O99" s="118" t="s">
        <v>268</v>
      </c>
      <c r="P99" s="118" t="s">
        <v>1341</v>
      </c>
      <c r="Q99" s="187"/>
      <c r="R99" s="187"/>
      <c r="S99" s="265"/>
      <c r="T99" s="236"/>
      <c r="V99" s="278"/>
      <c r="W99" s="118"/>
      <c r="X99" s="118"/>
      <c r="Y99" s="118"/>
      <c r="Z99" s="187"/>
      <c r="AA99" s="187"/>
      <c r="AB99" s="232"/>
      <c r="AC99" s="305"/>
    </row>
    <row r="100" spans="1:30" s="113" customFormat="1" ht="17.25" customHeight="1" x14ac:dyDescent="0.3">
      <c r="A100" s="275">
        <f t="shared" si="15"/>
        <v>89</v>
      </c>
      <c r="B100" s="44" t="s">
        <v>172</v>
      </c>
      <c r="C100" s="44" t="s">
        <v>1345</v>
      </c>
      <c r="D100" s="44" t="s">
        <v>1322</v>
      </c>
      <c r="E100" s="233">
        <v>44732</v>
      </c>
      <c r="F100" s="114">
        <v>4000</v>
      </c>
      <c r="G100" s="114">
        <v>1000</v>
      </c>
      <c r="H100" s="232">
        <v>31928</v>
      </c>
      <c r="I100" s="235">
        <f t="shared" ca="1" si="13"/>
        <v>36.273972602739725</v>
      </c>
      <c r="J100" s="85" t="s">
        <v>1346</v>
      </c>
      <c r="K100" s="85" t="s">
        <v>1248</v>
      </c>
      <c r="L100" s="85" t="s">
        <v>1347</v>
      </c>
      <c r="M100" s="118" t="s">
        <v>266</v>
      </c>
      <c r="N100" s="118" t="s">
        <v>267</v>
      </c>
      <c r="O100" s="118" t="s">
        <v>268</v>
      </c>
      <c r="P100" s="118" t="s">
        <v>1348</v>
      </c>
      <c r="Q100" s="85"/>
      <c r="R100" s="85"/>
      <c r="S100" s="117"/>
      <c r="T100" s="108"/>
      <c r="U100" s="118"/>
      <c r="V100" s="109"/>
      <c r="W100" s="85"/>
      <c r="X100" s="44"/>
      <c r="Y100" s="85"/>
      <c r="Z100" s="115"/>
      <c r="AA100" s="106"/>
      <c r="AB100" s="115"/>
      <c r="AC100" s="190"/>
    </row>
    <row r="101" spans="1:30" s="44" customFormat="1" ht="18.75" customHeight="1" x14ac:dyDescent="0.3">
      <c r="A101" s="275">
        <f t="shared" si="15"/>
        <v>90</v>
      </c>
      <c r="B101" s="118" t="s">
        <v>338</v>
      </c>
      <c r="C101" s="44" t="s">
        <v>1351</v>
      </c>
      <c r="D101" s="44" t="s">
        <v>295</v>
      </c>
      <c r="E101" s="233">
        <v>44739</v>
      </c>
      <c r="F101" s="291">
        <v>7000</v>
      </c>
      <c r="G101" s="286">
        <f>F101/4</f>
        <v>1750</v>
      </c>
      <c r="H101" s="232">
        <v>36573</v>
      </c>
      <c r="I101" s="235">
        <v>22</v>
      </c>
      <c r="J101" s="118" t="s">
        <v>1353</v>
      </c>
      <c r="K101" s="118" t="s">
        <v>1352</v>
      </c>
      <c r="L101" s="105" t="s">
        <v>1354</v>
      </c>
      <c r="M101" s="118" t="s">
        <v>266</v>
      </c>
      <c r="N101" s="118" t="s">
        <v>267</v>
      </c>
      <c r="O101" s="118" t="s">
        <v>268</v>
      </c>
      <c r="P101" s="118" t="s">
        <v>1355</v>
      </c>
    </row>
    <row r="102" spans="1:30" s="113" customFormat="1" ht="16.5" x14ac:dyDescent="0.3">
      <c r="A102" s="275">
        <f t="shared" si="15"/>
        <v>91</v>
      </c>
      <c r="B102" s="44" t="s">
        <v>452</v>
      </c>
      <c r="C102" s="44" t="s">
        <v>1356</v>
      </c>
      <c r="D102" s="100" t="s">
        <v>1357</v>
      </c>
      <c r="E102" s="122">
        <v>44746</v>
      </c>
      <c r="F102" s="102">
        <v>10000</v>
      </c>
      <c r="G102" s="102">
        <f>F102/4</f>
        <v>2500</v>
      </c>
      <c r="H102" s="122">
        <v>36503</v>
      </c>
      <c r="I102" s="261">
        <f t="shared" ref="I102" ca="1" si="16">(H102-TODAY())/-365</f>
        <v>23.739726027397261</v>
      </c>
      <c r="J102" s="104" t="s">
        <v>1358</v>
      </c>
      <c r="K102" s="118" t="s">
        <v>1359</v>
      </c>
      <c r="L102" s="105" t="s">
        <v>1360</v>
      </c>
      <c r="M102" s="118" t="s">
        <v>266</v>
      </c>
      <c r="N102" s="118" t="s">
        <v>315</v>
      </c>
      <c r="O102" s="118" t="s">
        <v>451</v>
      </c>
      <c r="P102" s="44" t="s">
        <v>1361</v>
      </c>
      <c r="Q102" s="106"/>
      <c r="R102" s="106"/>
      <c r="S102" s="117"/>
      <c r="T102" s="108"/>
      <c r="U102" s="44"/>
      <c r="V102" s="109"/>
      <c r="W102" s="85"/>
      <c r="X102" s="44"/>
      <c r="Y102" s="85"/>
      <c r="Z102" s="115"/>
      <c r="AA102" s="106"/>
      <c r="AB102" s="106"/>
      <c r="AC102" s="190"/>
    </row>
    <row r="103" spans="1:30" s="44" customFormat="1" ht="16.5" x14ac:dyDescent="0.3">
      <c r="A103" s="275">
        <f t="shared" si="15"/>
        <v>92</v>
      </c>
      <c r="B103" s="44" t="s">
        <v>172</v>
      </c>
      <c r="C103" s="44" t="s">
        <v>1365</v>
      </c>
      <c r="D103" s="44" t="s">
        <v>765</v>
      </c>
      <c r="E103" s="233">
        <v>44757</v>
      </c>
      <c r="F103" s="114">
        <v>6000</v>
      </c>
      <c r="G103" s="114">
        <v>1500</v>
      </c>
      <c r="H103" s="232">
        <v>36440</v>
      </c>
      <c r="I103" s="235">
        <v>22</v>
      </c>
      <c r="J103" s="229" t="s">
        <v>1367</v>
      </c>
      <c r="K103" s="85"/>
      <c r="L103" s="316" t="s">
        <v>1366</v>
      </c>
      <c r="M103" s="118" t="s">
        <v>266</v>
      </c>
      <c r="N103" s="118" t="s">
        <v>267</v>
      </c>
      <c r="O103" s="118" t="s">
        <v>268</v>
      </c>
      <c r="P103" s="317" t="s">
        <v>1368</v>
      </c>
      <c r="Q103" s="85"/>
      <c r="R103" s="85"/>
      <c r="S103" s="117"/>
      <c r="T103" s="108"/>
      <c r="U103" s="229"/>
      <c r="W103" s="85"/>
      <c r="Y103" s="85"/>
      <c r="AB103" s="106"/>
      <c r="AC103" s="189"/>
    </row>
    <row r="104" spans="1:30" s="44" customFormat="1" ht="16.5" x14ac:dyDescent="0.3">
      <c r="A104" s="275">
        <f t="shared" si="15"/>
        <v>93</v>
      </c>
      <c r="B104" s="44" t="s">
        <v>168</v>
      </c>
      <c r="C104" s="44" t="s">
        <v>539</v>
      </c>
      <c r="D104" s="44" t="s">
        <v>545</v>
      </c>
      <c r="E104" s="233">
        <v>44753</v>
      </c>
      <c r="F104" s="114">
        <v>6400</v>
      </c>
      <c r="G104" s="114">
        <v>1600</v>
      </c>
      <c r="H104" s="232">
        <v>36209</v>
      </c>
      <c r="I104" s="235">
        <f t="shared" ref="I104" ca="1" si="17">(H104-TODAY())/-365</f>
        <v>24.545205479452054</v>
      </c>
      <c r="J104" s="85" t="s">
        <v>541</v>
      </c>
      <c r="K104" s="85" t="s">
        <v>1377</v>
      </c>
      <c r="L104" s="105" t="s">
        <v>1378</v>
      </c>
      <c r="M104" s="118" t="s">
        <v>266</v>
      </c>
      <c r="N104" s="118" t="s">
        <v>315</v>
      </c>
      <c r="O104" s="118" t="s">
        <v>299</v>
      </c>
      <c r="P104" s="118" t="s">
        <v>542</v>
      </c>
      <c r="Q104" s="85"/>
      <c r="R104" s="85"/>
      <c r="S104" s="121"/>
      <c r="T104" s="108"/>
      <c r="U104" s="118"/>
      <c r="V104" s="109"/>
      <c r="W104" s="85"/>
      <c r="Y104" s="85"/>
      <c r="Z104" s="115"/>
      <c r="AA104" s="106"/>
      <c r="AB104" s="115"/>
      <c r="AC104" s="189"/>
    </row>
    <row r="105" spans="1:30" s="113" customFormat="1" ht="16.5" x14ac:dyDescent="0.3">
      <c r="A105" s="275">
        <f t="shared" si="15"/>
        <v>94</v>
      </c>
      <c r="B105" s="44" t="s">
        <v>38</v>
      </c>
      <c r="C105" s="44" t="s">
        <v>1370</v>
      </c>
      <c r="D105" s="44" t="s">
        <v>1371</v>
      </c>
      <c r="E105" s="233">
        <v>44760</v>
      </c>
      <c r="F105" s="114" t="s">
        <v>303</v>
      </c>
      <c r="G105" s="114" t="s">
        <v>303</v>
      </c>
      <c r="H105" s="232">
        <v>36147</v>
      </c>
      <c r="I105" s="235">
        <v>23</v>
      </c>
      <c r="J105" s="85" t="s">
        <v>1372</v>
      </c>
      <c r="K105" s="85" t="s">
        <v>303</v>
      </c>
      <c r="L105" s="105" t="s">
        <v>1376</v>
      </c>
      <c r="M105" s="118" t="s">
        <v>266</v>
      </c>
      <c r="N105" s="118" t="s">
        <v>267</v>
      </c>
      <c r="O105" s="118" t="s">
        <v>361</v>
      </c>
      <c r="P105" s="118" t="s">
        <v>1373</v>
      </c>
      <c r="Q105" s="120"/>
      <c r="R105" s="120"/>
      <c r="S105" s="117"/>
      <c r="T105" s="108"/>
      <c r="U105" s="118"/>
      <c r="V105" s="109"/>
      <c r="W105" s="85"/>
      <c r="X105" s="44"/>
      <c r="Y105" s="85"/>
      <c r="Z105" s="106"/>
      <c r="AA105" s="106"/>
      <c r="AB105" s="115"/>
      <c r="AC105" s="190"/>
    </row>
    <row r="106" spans="1:30" s="100" customFormat="1" ht="16.5" x14ac:dyDescent="0.3">
      <c r="A106" s="275">
        <f t="shared" si="15"/>
        <v>95</v>
      </c>
      <c r="B106" s="100" t="s">
        <v>172</v>
      </c>
      <c r="C106" s="100" t="s">
        <v>194</v>
      </c>
      <c r="D106" s="100" t="s">
        <v>1124</v>
      </c>
      <c r="E106" s="101">
        <v>44774</v>
      </c>
      <c r="F106" s="102">
        <f>+G106*4</f>
        <v>11200</v>
      </c>
      <c r="G106" s="102">
        <v>2800</v>
      </c>
      <c r="H106" s="101">
        <v>32293</v>
      </c>
      <c r="I106" s="103">
        <f t="shared" ref="I106:I107" ca="1" si="18">(H106-TODAY())/-365</f>
        <v>35.273972602739725</v>
      </c>
      <c r="J106" s="104" t="s">
        <v>608</v>
      </c>
      <c r="K106" s="104" t="s">
        <v>609</v>
      </c>
      <c r="L106" s="299" t="s">
        <v>610</v>
      </c>
      <c r="M106" s="104" t="s">
        <v>469</v>
      </c>
      <c r="N106" s="104" t="s">
        <v>267</v>
      </c>
      <c r="O106" s="104" t="s">
        <v>284</v>
      </c>
      <c r="P106" s="104">
        <v>6528522035</v>
      </c>
      <c r="Q106" s="189" t="s">
        <v>40</v>
      </c>
      <c r="R106" s="189" t="s">
        <v>40</v>
      </c>
      <c r="S106" s="121">
        <v>44803</v>
      </c>
      <c r="T106" s="108">
        <f t="shared" ref="T106:T110" ca="1" si="19">(TODAY()-E106)/365</f>
        <v>1.0794520547945206</v>
      </c>
      <c r="U106" s="100" t="s">
        <v>611</v>
      </c>
      <c r="V106" s="322" t="s">
        <v>585</v>
      </c>
      <c r="W106" s="104">
        <v>7861362955</v>
      </c>
      <c r="X106" s="100" t="s">
        <v>612</v>
      </c>
      <c r="Y106" s="104">
        <v>7861196944</v>
      </c>
      <c r="Z106" s="192">
        <v>44774</v>
      </c>
      <c r="AA106" s="296"/>
      <c r="AB106" s="192">
        <v>44774</v>
      </c>
      <c r="AC106" s="189"/>
      <c r="AD106" s="192"/>
    </row>
    <row r="107" spans="1:30" s="113" customFormat="1" ht="16.5" x14ac:dyDescent="0.3">
      <c r="A107" s="275">
        <f t="shared" si="15"/>
        <v>96</v>
      </c>
      <c r="B107" s="44" t="s">
        <v>452</v>
      </c>
      <c r="C107" s="44" t="s">
        <v>1412</v>
      </c>
      <c r="D107" s="100" t="s">
        <v>1416</v>
      </c>
      <c r="E107" s="101">
        <v>44769</v>
      </c>
      <c r="F107" s="102">
        <v>8800</v>
      </c>
      <c r="G107" s="102">
        <f>F107/4</f>
        <v>2200</v>
      </c>
      <c r="H107" s="101">
        <v>35065</v>
      </c>
      <c r="I107" s="103">
        <f t="shared" ca="1" si="18"/>
        <v>27.67945205479452</v>
      </c>
      <c r="J107" s="104" t="s">
        <v>1413</v>
      </c>
      <c r="K107" s="85" t="s">
        <v>1414</v>
      </c>
      <c r="L107" s="105" t="s">
        <v>1415</v>
      </c>
      <c r="M107" s="85" t="s">
        <v>266</v>
      </c>
      <c r="N107" s="85" t="s">
        <v>267</v>
      </c>
      <c r="O107" s="85" t="s">
        <v>368</v>
      </c>
      <c r="P107" s="313"/>
      <c r="Q107" s="106"/>
      <c r="R107" s="106"/>
      <c r="S107" s="117">
        <v>44798</v>
      </c>
      <c r="T107" s="108">
        <f t="shared" ca="1" si="19"/>
        <v>1.0931506849315069</v>
      </c>
      <c r="U107" s="44" t="s">
        <v>1417</v>
      </c>
      <c r="V107" s="109"/>
      <c r="W107" s="85"/>
      <c r="X107" s="44"/>
      <c r="Y107" s="85"/>
      <c r="Z107" s="115"/>
      <c r="AA107" s="106"/>
      <c r="AB107" s="106"/>
      <c r="AC107" s="190"/>
    </row>
    <row r="108" spans="1:30" s="44" customFormat="1" ht="16.5" x14ac:dyDescent="0.3">
      <c r="A108" s="275">
        <f t="shared" si="15"/>
        <v>97</v>
      </c>
      <c r="B108" s="44" t="s">
        <v>168</v>
      </c>
      <c r="C108" s="44" t="s">
        <v>1228</v>
      </c>
      <c r="D108" s="44" t="s">
        <v>1187</v>
      </c>
      <c r="E108" s="84">
        <v>44781</v>
      </c>
      <c r="F108" s="114">
        <v>7000</v>
      </c>
      <c r="G108" s="102">
        <f>F108/4</f>
        <v>1750</v>
      </c>
      <c r="H108" s="115">
        <v>35283</v>
      </c>
      <c r="I108" s="116">
        <v>25</v>
      </c>
      <c r="J108" s="85" t="s">
        <v>1266</v>
      </c>
      <c r="K108" s="85" t="s">
        <v>1410</v>
      </c>
      <c r="L108" s="105" t="s">
        <v>1411</v>
      </c>
      <c r="M108" s="85" t="s">
        <v>266</v>
      </c>
      <c r="N108" s="85" t="s">
        <v>1267</v>
      </c>
      <c r="O108" s="85" t="s">
        <v>268</v>
      </c>
      <c r="P108" s="313"/>
      <c r="Q108" s="85"/>
      <c r="R108" s="85"/>
      <c r="S108" s="107">
        <v>44810</v>
      </c>
      <c r="T108" s="108">
        <f t="shared" ca="1" si="19"/>
        <v>1.0602739726027397</v>
      </c>
      <c r="U108" s="118" t="s">
        <v>1285</v>
      </c>
      <c r="V108" s="109" t="s">
        <v>1269</v>
      </c>
      <c r="W108" s="85">
        <v>4421389169</v>
      </c>
      <c r="X108" s="44" t="s">
        <v>1270</v>
      </c>
      <c r="Y108" s="85">
        <v>4423500165</v>
      </c>
      <c r="Z108" s="115"/>
      <c r="AA108" s="106"/>
      <c r="AB108" s="115"/>
      <c r="AC108" s="189"/>
    </row>
    <row r="109" spans="1:30" s="113" customFormat="1" ht="85.5" x14ac:dyDescent="0.3">
      <c r="A109" s="275">
        <f t="shared" si="15"/>
        <v>98</v>
      </c>
      <c r="B109" s="44" t="s">
        <v>38</v>
      </c>
      <c r="C109" s="44" t="s">
        <v>1403</v>
      </c>
      <c r="D109" s="100" t="s">
        <v>295</v>
      </c>
      <c r="E109" s="101">
        <v>44777</v>
      </c>
      <c r="F109" s="114">
        <v>7000</v>
      </c>
      <c r="G109" s="286">
        <f>F109/4</f>
        <v>1750</v>
      </c>
      <c r="H109" s="101">
        <v>36752</v>
      </c>
      <c r="I109" s="103">
        <f t="shared" ref="I109:I121" ca="1" si="20">(H109-TODAY())/-365</f>
        <v>23.057534246575344</v>
      </c>
      <c r="J109" s="104" t="s">
        <v>1404</v>
      </c>
      <c r="K109" s="85" t="s">
        <v>1405</v>
      </c>
      <c r="L109" s="105" t="s">
        <v>1406</v>
      </c>
      <c r="M109" s="85" t="s">
        <v>266</v>
      </c>
      <c r="N109" s="85" t="s">
        <v>315</v>
      </c>
      <c r="O109" s="85" t="s">
        <v>268</v>
      </c>
      <c r="P109" s="313"/>
      <c r="Q109" s="106"/>
      <c r="R109" s="106"/>
      <c r="S109" s="107">
        <v>44806</v>
      </c>
      <c r="T109" s="108">
        <f t="shared" ca="1" si="19"/>
        <v>1.0712328767123287</v>
      </c>
      <c r="U109" s="227" t="s">
        <v>1407</v>
      </c>
      <c r="V109" s="109" t="s">
        <v>1408</v>
      </c>
      <c r="W109" s="85">
        <v>4428684548</v>
      </c>
      <c r="X109" s="44" t="s">
        <v>1409</v>
      </c>
      <c r="Y109" s="85">
        <v>4427396865</v>
      </c>
      <c r="Z109" s="106"/>
      <c r="AA109" s="106"/>
      <c r="AB109" s="115"/>
      <c r="AC109" s="190"/>
    </row>
    <row r="110" spans="1:30" s="113" customFormat="1" ht="17.25" customHeight="1" x14ac:dyDescent="0.3">
      <c r="A110" s="275">
        <v>99</v>
      </c>
      <c r="B110" s="44" t="s">
        <v>1119</v>
      </c>
      <c r="C110" s="44" t="s">
        <v>1418</v>
      </c>
      <c r="D110" s="44" t="s">
        <v>1217</v>
      </c>
      <c r="E110" s="84">
        <v>44783</v>
      </c>
      <c r="F110" s="114" t="s">
        <v>303</v>
      </c>
      <c r="G110" s="114" t="s">
        <v>303</v>
      </c>
      <c r="H110" s="115">
        <v>36377</v>
      </c>
      <c r="I110" s="116">
        <f t="shared" ca="1" si="20"/>
        <v>24.084931506849315</v>
      </c>
      <c r="J110" s="85" t="s">
        <v>1419</v>
      </c>
      <c r="K110" s="85" t="s">
        <v>303</v>
      </c>
      <c r="L110" s="116" t="s">
        <v>1420</v>
      </c>
      <c r="M110" s="85" t="s">
        <v>266</v>
      </c>
      <c r="N110" s="85" t="s">
        <v>315</v>
      </c>
      <c r="O110" s="85" t="s">
        <v>268</v>
      </c>
      <c r="P110" s="313" t="s">
        <v>303</v>
      </c>
      <c r="Q110" s="85"/>
      <c r="R110" s="85"/>
      <c r="S110" s="107" t="s">
        <v>303</v>
      </c>
      <c r="T110" s="108">
        <f t="shared" ca="1" si="19"/>
        <v>1.0547945205479452</v>
      </c>
      <c r="U110" s="118" t="s">
        <v>1421</v>
      </c>
      <c r="V110" s="109" t="s">
        <v>1422</v>
      </c>
      <c r="W110" s="85">
        <v>4421093164</v>
      </c>
      <c r="X110" s="44" t="s">
        <v>1423</v>
      </c>
      <c r="Y110" s="85">
        <v>4426697450</v>
      </c>
      <c r="Z110" s="115" t="s">
        <v>303</v>
      </c>
      <c r="AA110" s="106"/>
      <c r="AB110" s="106"/>
      <c r="AC110" s="190"/>
    </row>
    <row r="111" spans="1:30" s="113" customFormat="1" ht="16.5" x14ac:dyDescent="0.3">
      <c r="A111" s="99">
        <v>133</v>
      </c>
      <c r="B111" s="100" t="s">
        <v>172</v>
      </c>
      <c r="C111" s="44" t="s">
        <v>145</v>
      </c>
      <c r="D111" s="44" t="s">
        <v>1393</v>
      </c>
      <c r="E111" s="84">
        <v>44774</v>
      </c>
      <c r="F111" s="133">
        <v>6400</v>
      </c>
      <c r="G111" s="114">
        <f>F111/4</f>
        <v>1600</v>
      </c>
      <c r="H111" s="84">
        <v>35730</v>
      </c>
      <c r="I111" s="123">
        <f t="shared" ca="1" si="20"/>
        <v>25.857534246575341</v>
      </c>
      <c r="J111" s="85" t="s">
        <v>1047</v>
      </c>
      <c r="K111" s="85" t="s">
        <v>1048</v>
      </c>
      <c r="L111" s="105" t="s">
        <v>1394</v>
      </c>
      <c r="M111" s="104" t="s">
        <v>469</v>
      </c>
      <c r="N111" s="85" t="s">
        <v>283</v>
      </c>
      <c r="O111" s="85" t="s">
        <v>268</v>
      </c>
      <c r="P111" s="313"/>
      <c r="Q111" s="120"/>
      <c r="R111" s="120"/>
      <c r="S111" s="117">
        <v>44803</v>
      </c>
      <c r="T111" s="323">
        <f ca="1">(TODAY()-E111)/365</f>
        <v>1.0794520547945206</v>
      </c>
      <c r="U111" s="44" t="s">
        <v>1395</v>
      </c>
      <c r="W111" s="85">
        <v>4421223388</v>
      </c>
      <c r="X111" s="44" t="s">
        <v>1396</v>
      </c>
      <c r="Y111" s="85">
        <v>4424696081</v>
      </c>
      <c r="Z111" s="115">
        <v>44774</v>
      </c>
      <c r="AA111" s="106"/>
      <c r="AB111" s="115">
        <v>44774</v>
      </c>
      <c r="AC111" s="190"/>
    </row>
    <row r="112" spans="1:30" s="113" customFormat="1" ht="85.5" x14ac:dyDescent="0.3">
      <c r="A112" s="99">
        <v>134</v>
      </c>
      <c r="B112" s="100" t="s">
        <v>172</v>
      </c>
      <c r="C112" s="44" t="s">
        <v>1424</v>
      </c>
      <c r="D112" s="44" t="s">
        <v>1322</v>
      </c>
      <c r="E112" s="84">
        <v>44788</v>
      </c>
      <c r="F112" s="133">
        <v>4000</v>
      </c>
      <c r="G112" s="114">
        <f>F112/4</f>
        <v>1000</v>
      </c>
      <c r="H112" s="84">
        <v>35248</v>
      </c>
      <c r="I112" s="123">
        <f t="shared" ca="1" si="20"/>
        <v>27.17808219178082</v>
      </c>
      <c r="J112" s="85" t="s">
        <v>1425</v>
      </c>
      <c r="K112" s="120"/>
      <c r="L112" s="316" t="s">
        <v>1426</v>
      </c>
      <c r="M112" s="104" t="s">
        <v>469</v>
      </c>
      <c r="N112" s="85" t="s">
        <v>267</v>
      </c>
      <c r="O112" s="85" t="s">
        <v>336</v>
      </c>
      <c r="P112" s="313"/>
      <c r="Q112" s="120"/>
      <c r="R112" s="120"/>
      <c r="S112" s="107" t="s">
        <v>303</v>
      </c>
      <c r="U112" s="317" t="s">
        <v>1427</v>
      </c>
      <c r="V112" s="109" t="s">
        <v>1428</v>
      </c>
      <c r="W112" s="85">
        <v>4191980652</v>
      </c>
      <c r="X112" s="44" t="s">
        <v>1429</v>
      </c>
      <c r="Y112" s="85">
        <v>4191390916</v>
      </c>
      <c r="Z112" s="106"/>
      <c r="AA112" s="106"/>
      <c r="AB112" s="106"/>
      <c r="AC112" s="190"/>
    </row>
    <row r="113" spans="1:29" s="113" customFormat="1" ht="16.5" x14ac:dyDescent="0.3">
      <c r="A113" s="99">
        <v>14</v>
      </c>
      <c r="B113" s="44" t="s">
        <v>38</v>
      </c>
      <c r="C113" s="44" t="s">
        <v>1430</v>
      </c>
      <c r="D113" s="44" t="s">
        <v>1431</v>
      </c>
      <c r="E113" s="84">
        <v>44789</v>
      </c>
      <c r="F113" s="291">
        <v>7000</v>
      </c>
      <c r="G113" s="286">
        <f>F113/4</f>
        <v>1750</v>
      </c>
      <c r="H113" s="115">
        <v>33023</v>
      </c>
      <c r="I113" s="116">
        <f t="shared" ca="1" si="20"/>
        <v>33.273972602739725</v>
      </c>
      <c r="J113" s="85" t="s">
        <v>1432</v>
      </c>
      <c r="K113" s="85" t="s">
        <v>1433</v>
      </c>
      <c r="L113" s="105" t="s">
        <v>1434</v>
      </c>
      <c r="M113" s="85" t="s">
        <v>266</v>
      </c>
      <c r="N113" s="85" t="s">
        <v>1267</v>
      </c>
      <c r="O113" s="85" t="s">
        <v>894</v>
      </c>
      <c r="P113" s="313"/>
      <c r="Q113" s="120"/>
      <c r="R113" s="120"/>
      <c r="S113" s="121">
        <v>44818</v>
      </c>
      <c r="T113" s="108">
        <f t="shared" ref="T113:T116" ca="1" si="21">(TODAY()-E113)/365</f>
        <v>1.0383561643835617</v>
      </c>
      <c r="U113" s="118" t="s">
        <v>1435</v>
      </c>
      <c r="V113" s="109" t="s">
        <v>1436</v>
      </c>
      <c r="W113" s="85">
        <v>4423276996</v>
      </c>
      <c r="X113" s="44" t="s">
        <v>1437</v>
      </c>
      <c r="Y113" s="85">
        <v>5531644414</v>
      </c>
      <c r="Z113" s="115"/>
      <c r="AA113" s="106"/>
      <c r="AB113" s="115"/>
      <c r="AC113" s="190"/>
    </row>
    <row r="114" spans="1:29" s="44" customFormat="1" ht="16.5" x14ac:dyDescent="0.3">
      <c r="A114" s="99">
        <v>100</v>
      </c>
      <c r="B114" s="44" t="s">
        <v>172</v>
      </c>
      <c r="C114" s="44" t="s">
        <v>1438</v>
      </c>
      <c r="D114" s="100" t="s">
        <v>1181</v>
      </c>
      <c r="E114" s="101">
        <v>44790</v>
      </c>
      <c r="F114" s="102" t="s">
        <v>303</v>
      </c>
      <c r="G114" s="102" t="s">
        <v>303</v>
      </c>
      <c r="H114" s="101">
        <v>36920</v>
      </c>
      <c r="I114" s="103">
        <f t="shared" ca="1" si="20"/>
        <v>22.597260273972601</v>
      </c>
      <c r="J114" s="104" t="s">
        <v>1439</v>
      </c>
      <c r="K114" s="85" t="s">
        <v>303</v>
      </c>
      <c r="L114" s="105"/>
      <c r="M114" s="85" t="s">
        <v>266</v>
      </c>
      <c r="N114" s="85" t="s">
        <v>267</v>
      </c>
      <c r="O114" s="85" t="s">
        <v>451</v>
      </c>
      <c r="P114" s="313" t="s">
        <v>303</v>
      </c>
      <c r="Q114" s="106"/>
      <c r="R114" s="106"/>
      <c r="S114" s="107" t="s">
        <v>303</v>
      </c>
      <c r="T114" s="108">
        <f t="shared" ca="1" si="21"/>
        <v>1.0356164383561643</v>
      </c>
      <c r="U114" s="44" t="s">
        <v>1440</v>
      </c>
      <c r="V114" s="109" t="s">
        <v>1441</v>
      </c>
      <c r="W114" s="85">
        <v>7751886238</v>
      </c>
      <c r="X114" s="44" t="s">
        <v>1442</v>
      </c>
      <c r="Y114" s="85">
        <v>7751233857</v>
      </c>
      <c r="Z114" s="106"/>
      <c r="AA114" s="106"/>
      <c r="AB114" s="115"/>
      <c r="AC114" s="189"/>
    </row>
    <row r="115" spans="1:29" s="113" customFormat="1" ht="16.5" x14ac:dyDescent="0.3">
      <c r="A115" s="99">
        <v>119</v>
      </c>
      <c r="B115" s="44" t="s">
        <v>172</v>
      </c>
      <c r="C115" s="44" t="s">
        <v>1443</v>
      </c>
      <c r="D115" s="100" t="s">
        <v>1444</v>
      </c>
      <c r="E115" s="101">
        <v>44790</v>
      </c>
      <c r="F115" s="102" t="s">
        <v>303</v>
      </c>
      <c r="G115" s="102" t="s">
        <v>303</v>
      </c>
      <c r="H115" s="101">
        <v>36974</v>
      </c>
      <c r="I115" s="103">
        <f t="shared" ca="1" si="20"/>
        <v>22.449315068493149</v>
      </c>
      <c r="J115" s="104" t="s">
        <v>1445</v>
      </c>
      <c r="K115" s="85" t="s">
        <v>303</v>
      </c>
      <c r="L115" s="105"/>
      <c r="M115" s="85" t="s">
        <v>266</v>
      </c>
      <c r="N115" s="85" t="s">
        <v>315</v>
      </c>
      <c r="O115" s="85" t="s">
        <v>299</v>
      </c>
      <c r="P115" s="313" t="s">
        <v>303</v>
      </c>
      <c r="Q115" s="106"/>
      <c r="R115" s="106"/>
      <c r="S115" s="121" t="s">
        <v>303</v>
      </c>
      <c r="T115" s="108">
        <f t="shared" ca="1" si="21"/>
        <v>1.0356164383561643</v>
      </c>
      <c r="U115" s="44" t="s">
        <v>1446</v>
      </c>
      <c r="V115" s="109" t="s">
        <v>1447</v>
      </c>
      <c r="W115" s="85">
        <v>7751586109</v>
      </c>
      <c r="X115" s="44" t="s">
        <v>1448</v>
      </c>
      <c r="Y115" s="85">
        <v>5561351727</v>
      </c>
      <c r="Z115" s="106"/>
      <c r="AA115" s="106"/>
      <c r="AB115" s="106"/>
      <c r="AC115" s="190"/>
    </row>
    <row r="116" spans="1:29" s="113" customFormat="1" ht="16.5" x14ac:dyDescent="0.3">
      <c r="A116" s="99">
        <v>127</v>
      </c>
      <c r="B116" s="44" t="s">
        <v>172</v>
      </c>
      <c r="C116" s="44" t="s">
        <v>1449</v>
      </c>
      <c r="D116" s="100" t="s">
        <v>765</v>
      </c>
      <c r="E116" s="101">
        <v>44790</v>
      </c>
      <c r="F116" s="102">
        <v>7000</v>
      </c>
      <c r="G116" s="114">
        <f>F116/4</f>
        <v>1750</v>
      </c>
      <c r="H116" s="101">
        <v>37905</v>
      </c>
      <c r="I116" s="103">
        <f t="shared" ca="1" si="20"/>
        <v>19.898630136986302</v>
      </c>
      <c r="J116" s="104" t="s">
        <v>1450</v>
      </c>
      <c r="K116" s="85"/>
      <c r="L116" s="105" t="s">
        <v>1451</v>
      </c>
      <c r="M116" s="85" t="s">
        <v>266</v>
      </c>
      <c r="N116" s="85" t="s">
        <v>267</v>
      </c>
      <c r="O116" s="85" t="s">
        <v>268</v>
      </c>
      <c r="P116" s="313"/>
      <c r="Q116" s="106"/>
      <c r="R116" s="106"/>
      <c r="S116" s="117">
        <v>44819</v>
      </c>
      <c r="T116" s="108">
        <f t="shared" ca="1" si="21"/>
        <v>1.0356164383561643</v>
      </c>
      <c r="U116" s="44" t="s">
        <v>1452</v>
      </c>
      <c r="V116" s="109" t="s">
        <v>1453</v>
      </c>
      <c r="W116" s="85">
        <v>4427699741</v>
      </c>
      <c r="X116" s="44" t="s">
        <v>1454</v>
      </c>
      <c r="Y116" s="85">
        <v>4428307612</v>
      </c>
      <c r="Z116" s="115"/>
      <c r="AA116" s="106"/>
      <c r="AB116" s="106"/>
      <c r="AC116" s="190"/>
    </row>
    <row r="117" spans="1:29" s="113" customFormat="1" ht="16.5" x14ac:dyDescent="0.3">
      <c r="A117" s="99">
        <v>134</v>
      </c>
      <c r="B117" s="100" t="s">
        <v>172</v>
      </c>
      <c r="C117" s="44" t="s">
        <v>1456</v>
      </c>
      <c r="D117" s="44" t="s">
        <v>1457</v>
      </c>
      <c r="E117" s="84">
        <v>44795</v>
      </c>
      <c r="F117" s="114" t="s">
        <v>303</v>
      </c>
      <c r="G117" s="114" t="s">
        <v>303</v>
      </c>
      <c r="H117" s="84">
        <v>36410</v>
      </c>
      <c r="I117" s="123">
        <f t="shared" ca="1" si="20"/>
        <v>23.994520547945207</v>
      </c>
      <c r="J117" s="85" t="s">
        <v>1458</v>
      </c>
      <c r="K117" s="85" t="s">
        <v>303</v>
      </c>
      <c r="L117" s="135"/>
      <c r="M117" s="104" t="s">
        <v>469</v>
      </c>
      <c r="N117" s="85" t="s">
        <v>267</v>
      </c>
      <c r="O117" s="85" t="s">
        <v>268</v>
      </c>
      <c r="P117" s="313"/>
      <c r="Q117" s="120"/>
      <c r="R117" s="120"/>
      <c r="S117" s="117" t="s">
        <v>303</v>
      </c>
      <c r="U117" s="44" t="s">
        <v>1459</v>
      </c>
      <c r="V117" s="109" t="s">
        <v>1460</v>
      </c>
      <c r="W117" s="85">
        <v>4424675930</v>
      </c>
      <c r="X117" s="44" t="s">
        <v>1461</v>
      </c>
      <c r="Y117" s="85">
        <v>4424678963</v>
      </c>
      <c r="Z117" s="106"/>
      <c r="AA117" s="106"/>
      <c r="AB117" s="106"/>
      <c r="AC117" s="190"/>
    </row>
    <row r="118" spans="1:29" s="44" customFormat="1" ht="16.5" x14ac:dyDescent="0.3">
      <c r="A118" s="99">
        <v>87</v>
      </c>
      <c r="B118" s="44" t="s">
        <v>157</v>
      </c>
      <c r="C118" s="44" t="s">
        <v>1462</v>
      </c>
      <c r="D118" s="100" t="s">
        <v>1463</v>
      </c>
      <c r="E118" s="101">
        <v>44795</v>
      </c>
      <c r="F118" s="102" t="s">
        <v>303</v>
      </c>
      <c r="G118" s="102" t="s">
        <v>303</v>
      </c>
      <c r="H118" s="101">
        <v>36176</v>
      </c>
      <c r="I118" s="103">
        <f t="shared" ca="1" si="20"/>
        <v>24.635616438356163</v>
      </c>
      <c r="J118" s="104" t="s">
        <v>1464</v>
      </c>
      <c r="K118" s="85" t="s">
        <v>303</v>
      </c>
      <c r="L118" s="105" t="s">
        <v>303</v>
      </c>
      <c r="M118" s="85" t="s">
        <v>266</v>
      </c>
      <c r="N118" s="85" t="s">
        <v>315</v>
      </c>
      <c r="O118" s="85" t="s">
        <v>451</v>
      </c>
      <c r="P118" s="313" t="s">
        <v>303</v>
      </c>
      <c r="Q118" s="106"/>
      <c r="R118" s="106"/>
      <c r="S118" s="132" t="s">
        <v>303</v>
      </c>
      <c r="T118" s="108">
        <f t="shared" ref="T118:T124" ca="1" si="22">(TODAY()-E118)/365</f>
        <v>1.021917808219178</v>
      </c>
      <c r="U118" s="44" t="s">
        <v>1465</v>
      </c>
      <c r="V118" s="109" t="s">
        <v>1466</v>
      </c>
      <c r="W118" s="85">
        <v>4426020532</v>
      </c>
      <c r="X118" s="44" t="s">
        <v>1467</v>
      </c>
      <c r="Y118" s="85">
        <v>7731099692</v>
      </c>
      <c r="Z118" s="115"/>
      <c r="AA118" s="106"/>
      <c r="AB118" s="106"/>
      <c r="AC118" s="189"/>
    </row>
    <row r="119" spans="1:29" s="113" customFormat="1" ht="16.5" x14ac:dyDescent="0.3">
      <c r="A119" s="99">
        <v>55</v>
      </c>
      <c r="B119" s="44" t="s">
        <v>452</v>
      </c>
      <c r="C119" s="44" t="s">
        <v>1468</v>
      </c>
      <c r="D119" s="100" t="s">
        <v>269</v>
      </c>
      <c r="E119" s="101">
        <v>44795</v>
      </c>
      <c r="F119" s="102">
        <v>6400</v>
      </c>
      <c r="G119" s="102">
        <f t="shared" ref="G119" si="23">F119/4</f>
        <v>1600</v>
      </c>
      <c r="H119" s="101">
        <v>37969</v>
      </c>
      <c r="I119" s="103">
        <f t="shared" ca="1" si="20"/>
        <v>19.723287671232878</v>
      </c>
      <c r="J119" s="104" t="s">
        <v>1469</v>
      </c>
      <c r="K119" s="85" t="s">
        <v>1470</v>
      </c>
      <c r="L119" s="105" t="s">
        <v>1471</v>
      </c>
      <c r="M119" s="85" t="s">
        <v>266</v>
      </c>
      <c r="N119" s="85" t="s">
        <v>267</v>
      </c>
      <c r="O119" s="85" t="s">
        <v>299</v>
      </c>
      <c r="P119" s="313"/>
      <c r="Q119" s="106"/>
      <c r="R119" s="106"/>
      <c r="S119" s="107">
        <v>44824</v>
      </c>
      <c r="T119" s="108">
        <f t="shared" ca="1" si="22"/>
        <v>1.021917808219178</v>
      </c>
      <c r="U119" s="44" t="s">
        <v>1472</v>
      </c>
      <c r="V119" s="109" t="s">
        <v>1473</v>
      </c>
      <c r="W119" s="85">
        <v>7711725790</v>
      </c>
      <c r="X119" s="44" t="s">
        <v>229</v>
      </c>
      <c r="Y119" s="85">
        <v>4424751517</v>
      </c>
      <c r="Z119" s="101">
        <v>44795</v>
      </c>
      <c r="AA119" s="106"/>
      <c r="AB119" s="101">
        <v>44795</v>
      </c>
      <c r="AC119" s="190"/>
    </row>
    <row r="120" spans="1:29" s="29" customFormat="1" ht="128.25" x14ac:dyDescent="0.3">
      <c r="A120" s="99">
        <v>1</v>
      </c>
      <c r="B120" s="44" t="s">
        <v>38</v>
      </c>
      <c r="C120" s="328" t="s">
        <v>1474</v>
      </c>
      <c r="D120" s="328" t="s">
        <v>381</v>
      </c>
      <c r="E120" s="329">
        <v>44795</v>
      </c>
      <c r="F120" s="330">
        <v>6400</v>
      </c>
      <c r="G120" s="286">
        <f>F120/4</f>
        <v>1600</v>
      </c>
      <c r="H120" s="331">
        <v>31837</v>
      </c>
      <c r="I120" s="103">
        <f t="shared" ca="1" si="20"/>
        <v>36.523287671232879</v>
      </c>
      <c r="J120" s="301" t="s">
        <v>1475</v>
      </c>
      <c r="K120" s="301" t="s">
        <v>1476</v>
      </c>
      <c r="L120" s="332" t="s">
        <v>1477</v>
      </c>
      <c r="M120" s="85" t="s">
        <v>266</v>
      </c>
      <c r="N120" s="332" t="s">
        <v>1267</v>
      </c>
      <c r="O120" s="85" t="s">
        <v>268</v>
      </c>
      <c r="P120" s="326"/>
      <c r="Q120" s="326"/>
      <c r="R120" s="326"/>
      <c r="S120" s="333" t="s">
        <v>1478</v>
      </c>
      <c r="T120" s="108">
        <f t="shared" ca="1" si="22"/>
        <v>1.021917808219178</v>
      </c>
      <c r="U120" s="328" t="s">
        <v>1479</v>
      </c>
      <c r="V120" s="325"/>
      <c r="W120" s="301">
        <v>6692736474</v>
      </c>
      <c r="X120" s="328" t="s">
        <v>1480</v>
      </c>
      <c r="Y120" s="301">
        <v>4427850273</v>
      </c>
      <c r="Z120" s="331">
        <v>44795</v>
      </c>
      <c r="AA120" s="327"/>
      <c r="AB120" s="331">
        <v>44795</v>
      </c>
      <c r="AC120" s="297"/>
    </row>
    <row r="121" spans="1:29" s="113" customFormat="1" ht="16.5" x14ac:dyDescent="0.3">
      <c r="A121" s="99">
        <v>6</v>
      </c>
      <c r="B121" s="44" t="s">
        <v>338</v>
      </c>
      <c r="C121" s="44" t="s">
        <v>1487</v>
      </c>
      <c r="D121" s="100" t="s">
        <v>1444</v>
      </c>
      <c r="E121" s="101">
        <v>44809</v>
      </c>
      <c r="F121" s="102" t="s">
        <v>303</v>
      </c>
      <c r="G121" s="102" t="s">
        <v>303</v>
      </c>
      <c r="H121" s="101">
        <v>36487</v>
      </c>
      <c r="I121" s="103">
        <f t="shared" ca="1" si="20"/>
        <v>23.783561643835615</v>
      </c>
      <c r="J121" s="104" t="s">
        <v>1488</v>
      </c>
      <c r="K121" s="85" t="s">
        <v>303</v>
      </c>
      <c r="L121" s="105" t="s">
        <v>1489</v>
      </c>
      <c r="M121" s="85" t="s">
        <v>266</v>
      </c>
      <c r="N121" s="85" t="s">
        <v>315</v>
      </c>
      <c r="O121" s="85" t="s">
        <v>617</v>
      </c>
      <c r="P121" s="313"/>
      <c r="Q121" s="106"/>
      <c r="R121" s="106"/>
      <c r="S121" s="117" t="s">
        <v>303</v>
      </c>
      <c r="T121" s="108">
        <f t="shared" ca="1" si="22"/>
        <v>0.98356164383561639</v>
      </c>
      <c r="U121" s="44" t="s">
        <v>1490</v>
      </c>
      <c r="V121" s="109" t="s">
        <v>1491</v>
      </c>
      <c r="W121" s="85">
        <v>4871223729</v>
      </c>
      <c r="X121" s="44" t="s">
        <v>1492</v>
      </c>
      <c r="Y121" s="85">
        <v>4871005785</v>
      </c>
      <c r="Z121" s="115"/>
      <c r="AA121" s="106"/>
      <c r="AB121" s="115"/>
      <c r="AC121" s="190"/>
    </row>
    <row r="122" spans="1:29" s="44" customFormat="1" ht="16.5" x14ac:dyDescent="0.3">
      <c r="A122" s="99">
        <v>96</v>
      </c>
      <c r="B122" s="44" t="s">
        <v>168</v>
      </c>
      <c r="C122" s="44" t="s">
        <v>1482</v>
      </c>
      <c r="D122" s="44" t="s">
        <v>540</v>
      </c>
      <c r="E122" s="84">
        <v>44804</v>
      </c>
      <c r="F122" s="114" t="s">
        <v>303</v>
      </c>
      <c r="G122" s="102" t="s">
        <v>303</v>
      </c>
      <c r="H122" s="115">
        <v>36496</v>
      </c>
      <c r="I122" s="116">
        <f ca="1">(H122-TODAY())/-365</f>
        <v>23.758904109589039</v>
      </c>
      <c r="J122" s="85" t="s">
        <v>1483</v>
      </c>
      <c r="K122" s="85" t="s">
        <v>303</v>
      </c>
      <c r="L122" s="105" t="s">
        <v>1484</v>
      </c>
      <c r="M122" s="85" t="s">
        <v>266</v>
      </c>
      <c r="N122" s="85" t="s">
        <v>315</v>
      </c>
      <c r="O122" s="85" t="s">
        <v>617</v>
      </c>
      <c r="P122" s="313"/>
      <c r="Q122" s="85"/>
      <c r="R122" s="85"/>
      <c r="S122" s="107" t="s">
        <v>303</v>
      </c>
      <c r="T122" s="108">
        <f t="shared" ca="1" si="22"/>
        <v>0.99726027397260275</v>
      </c>
      <c r="U122" s="118" t="s">
        <v>1485</v>
      </c>
      <c r="V122" s="109"/>
      <c r="W122" s="85">
        <v>4871277304</v>
      </c>
      <c r="X122" s="44" t="s">
        <v>1486</v>
      </c>
      <c r="Y122" s="85">
        <v>4871177268</v>
      </c>
      <c r="Z122" s="115"/>
      <c r="AA122" s="106"/>
      <c r="AB122" s="115"/>
      <c r="AC122" s="189"/>
    </row>
    <row r="123" spans="1:29" s="113" customFormat="1" ht="16.5" x14ac:dyDescent="0.3">
      <c r="A123" s="99">
        <v>69</v>
      </c>
      <c r="B123" s="44" t="s">
        <v>452</v>
      </c>
      <c r="C123" s="44" t="s">
        <v>1502</v>
      </c>
      <c r="D123" s="100" t="s">
        <v>455</v>
      </c>
      <c r="E123" s="101">
        <v>44811</v>
      </c>
      <c r="F123" s="102">
        <v>7200</v>
      </c>
      <c r="G123" s="102">
        <f>F123/4</f>
        <v>1800</v>
      </c>
      <c r="H123" s="101">
        <v>35876</v>
      </c>
      <c r="I123" s="103">
        <f t="shared" ref="I123:I128" ca="1" si="24">(H123-TODAY())/-365</f>
        <v>25.457534246575342</v>
      </c>
      <c r="J123" s="104" t="s">
        <v>1503</v>
      </c>
      <c r="K123" s="85" t="s">
        <v>1504</v>
      </c>
      <c r="L123" s="105" t="s">
        <v>1505</v>
      </c>
      <c r="M123" s="85" t="s">
        <v>266</v>
      </c>
      <c r="N123" s="85" t="s">
        <v>283</v>
      </c>
      <c r="O123" s="85" t="s">
        <v>894</v>
      </c>
      <c r="P123" s="313"/>
      <c r="Q123" s="106"/>
      <c r="R123" s="106"/>
      <c r="S123" s="117">
        <v>44840</v>
      </c>
      <c r="T123" s="108">
        <f t="shared" ca="1" si="22"/>
        <v>0.9780821917808219</v>
      </c>
      <c r="U123" s="44" t="s">
        <v>1506</v>
      </c>
      <c r="V123" s="109" t="s">
        <v>1507</v>
      </c>
      <c r="W123" s="85">
        <v>4428741676</v>
      </c>
      <c r="X123" s="44" t="s">
        <v>1508</v>
      </c>
      <c r="Y123" s="85">
        <v>4428632491</v>
      </c>
      <c r="Z123" s="115">
        <v>44811</v>
      </c>
      <c r="AA123" s="106"/>
      <c r="AB123" s="115">
        <v>44811</v>
      </c>
      <c r="AC123" s="190"/>
    </row>
    <row r="124" spans="1:29" s="113" customFormat="1" ht="16.5" x14ac:dyDescent="0.3">
      <c r="A124" s="99">
        <v>79</v>
      </c>
      <c r="B124" s="44" t="s">
        <v>1119</v>
      </c>
      <c r="C124" s="44" t="s">
        <v>1510</v>
      </c>
      <c r="D124" s="44" t="s">
        <v>1083</v>
      </c>
      <c r="E124" s="84">
        <v>44816</v>
      </c>
      <c r="F124" s="102">
        <f>+G124*4</f>
        <v>6000</v>
      </c>
      <c r="G124" s="114">
        <v>1500</v>
      </c>
      <c r="H124" s="115">
        <v>36309</v>
      </c>
      <c r="I124" s="116">
        <f t="shared" ca="1" si="24"/>
        <v>24.271232876712329</v>
      </c>
      <c r="J124" s="85" t="s">
        <v>1511</v>
      </c>
      <c r="K124" s="85" t="s">
        <v>1512</v>
      </c>
      <c r="L124" s="105" t="s">
        <v>1513</v>
      </c>
      <c r="M124" s="85" t="s">
        <v>266</v>
      </c>
      <c r="N124" s="85" t="s">
        <v>315</v>
      </c>
      <c r="O124" s="85" t="s">
        <v>451</v>
      </c>
      <c r="P124" s="313"/>
      <c r="Q124" s="85"/>
      <c r="R124" s="85"/>
      <c r="S124" s="117">
        <v>44845</v>
      </c>
      <c r="T124" s="108">
        <f t="shared" ca="1" si="22"/>
        <v>0.96438356164383565</v>
      </c>
      <c r="U124" s="118" t="s">
        <v>1514</v>
      </c>
      <c r="V124" s="109" t="s">
        <v>1515</v>
      </c>
      <c r="W124" s="85">
        <v>4425246962</v>
      </c>
      <c r="X124" s="44" t="s">
        <v>1516</v>
      </c>
      <c r="Y124" s="85">
        <v>4421172508</v>
      </c>
      <c r="Z124" s="115">
        <v>44816</v>
      </c>
      <c r="AA124" s="106"/>
      <c r="AB124" s="115">
        <v>44816</v>
      </c>
      <c r="AC124" s="190"/>
    </row>
    <row r="125" spans="1:29" s="113" customFormat="1" ht="16.5" x14ac:dyDescent="0.3">
      <c r="A125" s="99">
        <v>27</v>
      </c>
      <c r="B125" s="44" t="s">
        <v>338</v>
      </c>
      <c r="C125" s="44" t="s">
        <v>1493</v>
      </c>
      <c r="D125" s="100" t="s">
        <v>1494</v>
      </c>
      <c r="E125" s="101" t="s">
        <v>1495</v>
      </c>
      <c r="F125" s="102">
        <v>7000</v>
      </c>
      <c r="G125" s="286">
        <f>F125/4</f>
        <v>1750</v>
      </c>
      <c r="H125" s="101">
        <v>36531</v>
      </c>
      <c r="I125" s="103">
        <f t="shared" ca="1" si="24"/>
        <v>23.663013698630138</v>
      </c>
      <c r="J125" s="104" t="s">
        <v>1497</v>
      </c>
      <c r="K125" s="85" t="s">
        <v>1498</v>
      </c>
      <c r="L125" s="105" t="s">
        <v>1499</v>
      </c>
      <c r="M125" s="85" t="s">
        <v>266</v>
      </c>
      <c r="N125" s="85" t="s">
        <v>315</v>
      </c>
      <c r="O125" s="85" t="s">
        <v>268</v>
      </c>
      <c r="P125" s="313"/>
      <c r="Q125" s="106"/>
      <c r="R125" s="106"/>
      <c r="S125" s="121">
        <v>44839</v>
      </c>
      <c r="T125" s="108"/>
      <c r="U125" s="44" t="s">
        <v>1496</v>
      </c>
      <c r="V125" s="109" t="s">
        <v>1500</v>
      </c>
      <c r="W125" s="85">
        <v>4424051820</v>
      </c>
      <c r="X125" s="44" t="s">
        <v>1501</v>
      </c>
      <c r="Y125" s="85">
        <v>4642067202</v>
      </c>
      <c r="Z125" s="115"/>
      <c r="AA125" s="106"/>
      <c r="AB125" s="115"/>
      <c r="AC125" s="190"/>
    </row>
    <row r="126" spans="1:29" s="113" customFormat="1" ht="16.5" x14ac:dyDescent="0.3">
      <c r="A126" s="99">
        <v>55</v>
      </c>
      <c r="B126" s="44" t="s">
        <v>452</v>
      </c>
      <c r="C126" s="44" t="s">
        <v>1517</v>
      </c>
      <c r="D126" s="100" t="s">
        <v>455</v>
      </c>
      <c r="E126" s="101">
        <v>44817</v>
      </c>
      <c r="F126" s="102">
        <v>7200</v>
      </c>
      <c r="G126" s="102">
        <f t="shared" ref="G126" si="25">F126/4</f>
        <v>1800</v>
      </c>
      <c r="H126" s="101">
        <v>34941</v>
      </c>
      <c r="I126" s="103">
        <f t="shared" ca="1" si="24"/>
        <v>28.019178082191782</v>
      </c>
      <c r="J126" s="104" t="s">
        <v>1518</v>
      </c>
      <c r="K126" s="85" t="s">
        <v>1519</v>
      </c>
      <c r="L126" s="105" t="s">
        <v>1520</v>
      </c>
      <c r="M126" s="85" t="s">
        <v>266</v>
      </c>
      <c r="N126" s="85" t="s">
        <v>283</v>
      </c>
      <c r="O126" s="85" t="s">
        <v>278</v>
      </c>
      <c r="P126" s="313"/>
      <c r="Q126" s="106"/>
      <c r="R126" s="106"/>
      <c r="S126" s="121">
        <v>44846</v>
      </c>
      <c r="T126" s="108">
        <f t="shared" ref="T126:T130" ca="1" si="26">(TODAY()-E126)/365</f>
        <v>0.9616438356164384</v>
      </c>
      <c r="U126" s="44" t="s">
        <v>1521</v>
      </c>
      <c r="V126" s="109" t="s">
        <v>1522</v>
      </c>
      <c r="W126" s="85">
        <v>4426071589</v>
      </c>
      <c r="X126" s="44" t="s">
        <v>1523</v>
      </c>
      <c r="Y126" s="85">
        <v>4422831865</v>
      </c>
      <c r="Z126" s="115">
        <v>44817</v>
      </c>
      <c r="AA126" s="106"/>
      <c r="AB126" s="115">
        <v>44817</v>
      </c>
      <c r="AC126" s="190"/>
    </row>
    <row r="127" spans="1:29" s="113" customFormat="1" ht="16.5" x14ac:dyDescent="0.3">
      <c r="A127" s="99">
        <v>75</v>
      </c>
      <c r="B127" s="44" t="s">
        <v>1119</v>
      </c>
      <c r="C127" s="44" t="s">
        <v>1525</v>
      </c>
      <c r="D127" s="100" t="s">
        <v>1526</v>
      </c>
      <c r="E127" s="101">
        <v>44827</v>
      </c>
      <c r="F127" s="102">
        <v>6000</v>
      </c>
      <c r="G127" s="102">
        <f>F127/4</f>
        <v>1500</v>
      </c>
      <c r="H127" s="101">
        <v>36368</v>
      </c>
      <c r="I127" s="103">
        <f t="shared" ca="1" si="24"/>
        <v>24.109589041095891</v>
      </c>
      <c r="J127" s="104" t="s">
        <v>1527</v>
      </c>
      <c r="K127" s="85" t="s">
        <v>1528</v>
      </c>
      <c r="L127" s="105" t="s">
        <v>1529</v>
      </c>
      <c r="M127" s="85" t="s">
        <v>266</v>
      </c>
      <c r="N127" s="85" t="s">
        <v>267</v>
      </c>
      <c r="O127" s="85" t="s">
        <v>268</v>
      </c>
      <c r="P127" s="313"/>
      <c r="Q127" s="106"/>
      <c r="R127" s="106"/>
      <c r="S127" s="121">
        <v>44856</v>
      </c>
      <c r="T127" s="108">
        <f t="shared" ca="1" si="26"/>
        <v>0.9342465753424658</v>
      </c>
      <c r="U127" s="44" t="s">
        <v>1530</v>
      </c>
      <c r="V127" s="109" t="s">
        <v>1531</v>
      </c>
      <c r="W127" s="85">
        <v>4427195580</v>
      </c>
      <c r="X127" s="44" t="s">
        <v>1532</v>
      </c>
      <c r="Y127" s="85">
        <v>4423324940</v>
      </c>
      <c r="Z127" s="115">
        <v>44827</v>
      </c>
      <c r="AA127" s="106"/>
      <c r="AB127" s="115">
        <v>44827</v>
      </c>
      <c r="AC127" s="190"/>
    </row>
    <row r="128" spans="1:29" s="113" customFormat="1" ht="16.5" x14ac:dyDescent="0.3">
      <c r="A128" s="99">
        <v>33</v>
      </c>
      <c r="B128" s="44" t="s">
        <v>109</v>
      </c>
      <c r="C128" s="44" t="s">
        <v>1533</v>
      </c>
      <c r="D128" s="100" t="s">
        <v>438</v>
      </c>
      <c r="E128" s="101">
        <v>44830</v>
      </c>
      <c r="F128" s="102">
        <v>7000</v>
      </c>
      <c r="G128" s="286">
        <f>F128/4</f>
        <v>1750</v>
      </c>
      <c r="H128" s="101">
        <v>36480</v>
      </c>
      <c r="I128" s="116">
        <f t="shared" ca="1" si="24"/>
        <v>23.802739726027397</v>
      </c>
      <c r="J128" s="104" t="s">
        <v>1534</v>
      </c>
      <c r="K128" s="85" t="s">
        <v>1535</v>
      </c>
      <c r="L128" s="105" t="s">
        <v>1536</v>
      </c>
      <c r="M128" s="85" t="s">
        <v>266</v>
      </c>
      <c r="N128" s="85" t="s">
        <v>315</v>
      </c>
      <c r="O128" s="85" t="s">
        <v>1537</v>
      </c>
      <c r="P128" s="313"/>
      <c r="Q128" s="106"/>
      <c r="R128" s="106"/>
      <c r="S128" s="117">
        <v>44859</v>
      </c>
      <c r="T128" s="108">
        <f t="shared" ca="1" si="26"/>
        <v>0.92602739726027394</v>
      </c>
      <c r="U128" s="44" t="s">
        <v>1538</v>
      </c>
      <c r="V128" s="109" t="s">
        <v>1539</v>
      </c>
      <c r="W128" s="85">
        <v>4423506665</v>
      </c>
      <c r="X128" s="44" t="s">
        <v>1540</v>
      </c>
      <c r="Y128" s="85">
        <v>4426809772</v>
      </c>
      <c r="Z128" s="115"/>
      <c r="AA128" s="106"/>
      <c r="AB128" s="115"/>
      <c r="AC128" s="190"/>
    </row>
    <row r="129" spans="1:29" s="44" customFormat="1" ht="16.5" x14ac:dyDescent="0.3">
      <c r="A129" s="99">
        <v>83</v>
      </c>
      <c r="B129" s="44" t="s">
        <v>1119</v>
      </c>
      <c r="C129" s="44" t="s">
        <v>1544</v>
      </c>
      <c r="D129" s="44" t="s">
        <v>327</v>
      </c>
      <c r="E129" s="84">
        <v>44830</v>
      </c>
      <c r="F129" s="114" t="s">
        <v>303</v>
      </c>
      <c r="G129" s="114" t="s">
        <v>303</v>
      </c>
      <c r="H129" s="115"/>
      <c r="I129" s="116"/>
      <c r="J129" s="85"/>
      <c r="K129" s="85" t="s">
        <v>303</v>
      </c>
      <c r="L129" s="85"/>
      <c r="M129" s="85" t="s">
        <v>266</v>
      </c>
      <c r="N129" s="85" t="s">
        <v>315</v>
      </c>
      <c r="O129" s="85"/>
      <c r="P129" s="313"/>
      <c r="Q129" s="85"/>
      <c r="R129" s="85"/>
      <c r="S129" s="117" t="s">
        <v>303</v>
      </c>
      <c r="T129" s="108">
        <f t="shared" ca="1" si="26"/>
        <v>0.92602739726027394</v>
      </c>
      <c r="U129" s="118" t="s">
        <v>1541</v>
      </c>
      <c r="V129" s="109" t="s">
        <v>1542</v>
      </c>
      <c r="W129" s="85">
        <v>4423856409</v>
      </c>
      <c r="X129" s="44" t="s">
        <v>1543</v>
      </c>
      <c r="Y129" s="85">
        <v>4611007127</v>
      </c>
      <c r="Z129" s="115" t="s">
        <v>303</v>
      </c>
      <c r="AA129" s="106"/>
      <c r="AB129" s="106" t="s">
        <v>303</v>
      </c>
      <c r="AC129" s="189"/>
    </row>
    <row r="130" spans="1:29" s="113" customFormat="1" ht="16.5" x14ac:dyDescent="0.3">
      <c r="A130" s="99">
        <v>23</v>
      </c>
      <c r="B130" s="44" t="s">
        <v>38</v>
      </c>
      <c r="C130" s="44" t="s">
        <v>1545</v>
      </c>
      <c r="D130" s="100" t="s">
        <v>1481</v>
      </c>
      <c r="E130" s="101">
        <v>44831</v>
      </c>
      <c r="F130" s="102">
        <v>10000</v>
      </c>
      <c r="G130" s="286">
        <f>F130/4</f>
        <v>2500</v>
      </c>
      <c r="H130" s="101">
        <v>32355</v>
      </c>
      <c r="I130" s="103">
        <f t="shared" ref="I130:I134" ca="1" si="27">(H130-TODAY())/-365</f>
        <v>35.104109589041094</v>
      </c>
      <c r="J130" s="104" t="s">
        <v>1546</v>
      </c>
      <c r="K130" s="85" t="s">
        <v>1547</v>
      </c>
      <c r="L130" s="105" t="s">
        <v>1548</v>
      </c>
      <c r="M130" s="85" t="s">
        <v>266</v>
      </c>
      <c r="N130" s="85" t="s">
        <v>283</v>
      </c>
      <c r="O130" s="85" t="s">
        <v>437</v>
      </c>
      <c r="P130" s="313"/>
      <c r="Q130" s="106"/>
      <c r="R130" s="106"/>
      <c r="S130" s="121">
        <v>44860</v>
      </c>
      <c r="T130" s="108">
        <f t="shared" ca="1" si="26"/>
        <v>0.92328767123287669</v>
      </c>
      <c r="U130" s="44" t="s">
        <v>1549</v>
      </c>
      <c r="V130" s="109" t="s">
        <v>585</v>
      </c>
      <c r="W130" s="85"/>
      <c r="X130" s="44" t="s">
        <v>1550</v>
      </c>
      <c r="Y130" s="85"/>
      <c r="Z130" s="115">
        <v>44831</v>
      </c>
      <c r="AA130" s="106"/>
      <c r="AB130" s="115">
        <v>44831</v>
      </c>
      <c r="AC130" s="190"/>
    </row>
    <row r="131" spans="1:29" s="113" customFormat="1" ht="16.5" x14ac:dyDescent="0.3">
      <c r="A131" s="99">
        <v>132</v>
      </c>
      <c r="B131" s="100" t="s">
        <v>172</v>
      </c>
      <c r="C131" s="44" t="s">
        <v>1558</v>
      </c>
      <c r="D131" s="335" t="s">
        <v>673</v>
      </c>
      <c r="E131" s="84">
        <v>44837</v>
      </c>
      <c r="F131" s="133">
        <v>10000</v>
      </c>
      <c r="G131" s="133">
        <v>2500</v>
      </c>
      <c r="H131" s="84">
        <v>36958</v>
      </c>
      <c r="I131" s="123">
        <f t="shared" ca="1" si="27"/>
        <v>22.493150684931507</v>
      </c>
      <c r="J131" s="85" t="s">
        <v>1559</v>
      </c>
      <c r="K131" s="85" t="s">
        <v>1560</v>
      </c>
      <c r="L131" s="105" t="s">
        <v>1561</v>
      </c>
      <c r="M131" s="104" t="s">
        <v>469</v>
      </c>
      <c r="N131" s="85" t="s">
        <v>267</v>
      </c>
      <c r="O131" s="85" t="s">
        <v>268</v>
      </c>
      <c r="P131" s="313"/>
      <c r="Q131" s="120"/>
      <c r="R131" s="120"/>
      <c r="S131" s="117">
        <v>44866</v>
      </c>
      <c r="U131" s="44" t="s">
        <v>1562</v>
      </c>
      <c r="V131" s="109" t="s">
        <v>1563</v>
      </c>
      <c r="W131" s="85">
        <v>4428329532</v>
      </c>
      <c r="X131" s="44" t="s">
        <v>1564</v>
      </c>
      <c r="Y131" s="85">
        <v>4422100090</v>
      </c>
      <c r="Z131" s="115">
        <v>44837</v>
      </c>
      <c r="AA131" s="106"/>
      <c r="AB131" s="115">
        <v>44837</v>
      </c>
      <c r="AC131" s="190"/>
    </row>
    <row r="132" spans="1:29" s="44" customFormat="1" ht="16.5" x14ac:dyDescent="0.3">
      <c r="A132" s="99">
        <v>85</v>
      </c>
      <c r="B132" s="44" t="s">
        <v>157</v>
      </c>
      <c r="C132" s="44" t="s">
        <v>1565</v>
      </c>
      <c r="D132" s="100" t="s">
        <v>514</v>
      </c>
      <c r="E132" s="101">
        <v>44839</v>
      </c>
      <c r="F132" s="102">
        <v>8000</v>
      </c>
      <c r="G132" s="114">
        <f>F132/4</f>
        <v>2000</v>
      </c>
      <c r="H132" s="101">
        <v>35813</v>
      </c>
      <c r="I132" s="103">
        <f t="shared" ca="1" si="27"/>
        <v>25.63013698630137</v>
      </c>
      <c r="J132" s="104" t="s">
        <v>1566</v>
      </c>
      <c r="K132" s="85" t="s">
        <v>1567</v>
      </c>
      <c r="L132" s="105" t="s">
        <v>1568</v>
      </c>
      <c r="M132" s="85" t="s">
        <v>266</v>
      </c>
      <c r="N132" s="85" t="s">
        <v>315</v>
      </c>
      <c r="O132" s="85" t="s">
        <v>336</v>
      </c>
      <c r="P132" s="313"/>
      <c r="Q132" s="106"/>
      <c r="R132" s="106"/>
      <c r="S132" s="334">
        <v>44868</v>
      </c>
      <c r="T132" s="108">
        <f t="shared" ref="T132:T134" ca="1" si="28">(TODAY()-E132)/365</f>
        <v>0.90136986301369859</v>
      </c>
      <c r="U132" s="44" t="s">
        <v>1569</v>
      </c>
      <c r="V132" s="109" t="s">
        <v>1570</v>
      </c>
      <c r="W132" s="85">
        <v>4462191876</v>
      </c>
      <c r="X132" s="44" t="s">
        <v>1571</v>
      </c>
      <c r="Y132" s="85">
        <v>4214728163</v>
      </c>
      <c r="Z132" s="115">
        <v>44839</v>
      </c>
      <c r="AA132" s="106"/>
      <c r="AB132" s="115">
        <v>44839</v>
      </c>
      <c r="AC132" s="189"/>
    </row>
    <row r="133" spans="1:29" s="44" customFormat="1" ht="16.5" x14ac:dyDescent="0.3">
      <c r="A133" s="99">
        <v>99</v>
      </c>
      <c r="B133" s="44" t="s">
        <v>172</v>
      </c>
      <c r="C133" s="44" t="s">
        <v>1572</v>
      </c>
      <c r="D133" s="100" t="s">
        <v>1322</v>
      </c>
      <c r="E133" s="101">
        <v>44844</v>
      </c>
      <c r="F133" s="102" t="s">
        <v>303</v>
      </c>
      <c r="G133" s="102" t="s">
        <v>303</v>
      </c>
      <c r="H133" s="101">
        <v>36714</v>
      </c>
      <c r="I133" s="103">
        <f t="shared" ca="1" si="27"/>
        <v>23.161643835616438</v>
      </c>
      <c r="J133" s="104" t="s">
        <v>1573</v>
      </c>
      <c r="K133" s="85" t="s">
        <v>303</v>
      </c>
      <c r="L133" s="316" t="s">
        <v>1574</v>
      </c>
      <c r="M133" s="85" t="s">
        <v>266</v>
      </c>
      <c r="N133" s="85" t="s">
        <v>267</v>
      </c>
      <c r="O133" s="85" t="s">
        <v>268</v>
      </c>
      <c r="P133" s="313" t="s">
        <v>303</v>
      </c>
      <c r="Q133" s="106"/>
      <c r="R133" s="106"/>
      <c r="S133" s="117" t="s">
        <v>303</v>
      </c>
      <c r="T133" s="108">
        <f t="shared" ca="1" si="28"/>
        <v>0.88767123287671235</v>
      </c>
      <c r="U133" s="44" t="s">
        <v>1575</v>
      </c>
      <c r="V133" s="109" t="s">
        <v>1576</v>
      </c>
      <c r="W133" s="85">
        <v>4422362959</v>
      </c>
      <c r="X133" s="44" t="s">
        <v>1577</v>
      </c>
      <c r="Y133" s="85">
        <v>4427147788</v>
      </c>
      <c r="Z133" s="115" t="s">
        <v>303</v>
      </c>
      <c r="AA133" s="106"/>
      <c r="AB133" s="106" t="s">
        <v>303</v>
      </c>
      <c r="AC133" s="189"/>
    </row>
    <row r="134" spans="1:29" s="44" customFormat="1" ht="16.5" x14ac:dyDescent="0.3">
      <c r="A134" s="99">
        <v>113</v>
      </c>
      <c r="B134" s="44" t="s">
        <v>172</v>
      </c>
      <c r="C134" s="44" t="s">
        <v>1578</v>
      </c>
      <c r="D134" s="44" t="s">
        <v>1579</v>
      </c>
      <c r="E134" s="84">
        <v>44846</v>
      </c>
      <c r="F134" s="114">
        <v>6400</v>
      </c>
      <c r="G134" s="114">
        <f>F134/4</f>
        <v>1600</v>
      </c>
      <c r="H134" s="115">
        <v>35057</v>
      </c>
      <c r="I134" s="116">
        <f t="shared" ca="1" si="27"/>
        <v>27.701369863013699</v>
      </c>
      <c r="J134" s="85" t="s">
        <v>1580</v>
      </c>
      <c r="K134" s="85" t="s">
        <v>1581</v>
      </c>
      <c r="L134" s="105" t="s">
        <v>1582</v>
      </c>
      <c r="M134" s="85" t="s">
        <v>266</v>
      </c>
      <c r="N134" s="85" t="s">
        <v>267</v>
      </c>
      <c r="O134" s="85" t="s">
        <v>617</v>
      </c>
      <c r="P134" s="313"/>
      <c r="Q134" s="85"/>
      <c r="R134" s="85"/>
      <c r="S134" s="117">
        <v>44875</v>
      </c>
      <c r="T134" s="108">
        <f t="shared" ca="1" si="28"/>
        <v>0.88219178082191785</v>
      </c>
      <c r="U134" s="118" t="s">
        <v>1583</v>
      </c>
      <c r="V134" s="109" t="s">
        <v>1584</v>
      </c>
      <c r="W134" s="85">
        <v>4871546236</v>
      </c>
      <c r="X134" s="44" t="s">
        <v>1585</v>
      </c>
      <c r="Y134" s="85">
        <v>4421236165</v>
      </c>
      <c r="AB134" s="106"/>
      <c r="AC134" s="189"/>
    </row>
    <row r="135" spans="1:29" s="44" customFormat="1" ht="18.75" customHeight="1" x14ac:dyDescent="0.3">
      <c r="A135" s="118"/>
      <c r="E135" s="233"/>
      <c r="F135" s="114"/>
      <c r="G135" s="114"/>
      <c r="H135" s="115"/>
      <c r="I135" s="116"/>
      <c r="J135" s="85"/>
      <c r="K135" s="85"/>
      <c r="L135" s="105"/>
      <c r="M135" s="85"/>
      <c r="N135" s="85"/>
      <c r="O135" s="85"/>
      <c r="P135" s="85"/>
    </row>
    <row r="136" spans="1:29" s="44" customFormat="1" ht="18.75" customHeight="1" x14ac:dyDescent="0.3">
      <c r="A136" s="118"/>
      <c r="E136" s="233"/>
      <c r="F136" s="114"/>
      <c r="G136" s="114"/>
      <c r="H136" s="115"/>
      <c r="I136" s="116"/>
      <c r="J136" s="85"/>
      <c r="K136" s="85"/>
      <c r="L136" s="105"/>
      <c r="M136" s="85"/>
      <c r="N136" s="85"/>
      <c r="O136" s="85"/>
      <c r="P136" s="85"/>
    </row>
    <row r="137" spans="1:29" s="44" customFormat="1" ht="18.75" customHeight="1" x14ac:dyDescent="0.3">
      <c r="A137" s="118"/>
      <c r="E137" s="233"/>
      <c r="F137" s="114"/>
      <c r="G137" s="114"/>
      <c r="H137" s="115"/>
      <c r="I137" s="116"/>
      <c r="J137" s="85"/>
      <c r="K137" s="85"/>
      <c r="L137" s="105"/>
      <c r="M137" s="85"/>
      <c r="N137" s="85"/>
      <c r="O137" s="85"/>
      <c r="P137" s="85"/>
    </row>
    <row r="138" spans="1:29" s="44" customFormat="1" ht="18.75" customHeight="1" x14ac:dyDescent="0.3">
      <c r="A138" s="118"/>
      <c r="E138" s="233"/>
      <c r="F138" s="114"/>
      <c r="G138" s="114"/>
      <c r="H138" s="115"/>
      <c r="I138" s="116"/>
      <c r="J138" s="85"/>
      <c r="K138" s="85"/>
      <c r="L138" s="105"/>
      <c r="M138" s="85"/>
      <c r="N138" s="85"/>
      <c r="O138" s="85"/>
      <c r="P138" s="85"/>
    </row>
    <row r="139" spans="1:29" s="44" customFormat="1" ht="18.75" customHeight="1" x14ac:dyDescent="0.3">
      <c r="A139" s="118"/>
      <c r="E139" s="233"/>
      <c r="F139" s="114"/>
      <c r="G139" s="114"/>
      <c r="H139" s="115"/>
      <c r="I139" s="116"/>
      <c r="J139" s="85"/>
      <c r="K139" s="85"/>
      <c r="L139" s="105"/>
      <c r="M139" s="85"/>
      <c r="N139" s="85"/>
      <c r="O139" s="85"/>
      <c r="P139" s="85"/>
    </row>
    <row r="140" spans="1:29" s="44" customFormat="1" ht="18.75" customHeight="1" x14ac:dyDescent="0.3">
      <c r="A140" s="118"/>
      <c r="E140" s="233"/>
      <c r="F140" s="114"/>
      <c r="G140" s="114"/>
      <c r="H140" s="115"/>
      <c r="I140" s="116"/>
      <c r="J140" s="85"/>
      <c r="K140" s="85"/>
      <c r="L140" s="105"/>
      <c r="M140" s="85"/>
      <c r="N140" s="85"/>
      <c r="O140" s="85"/>
      <c r="P140" s="85"/>
    </row>
    <row r="141" spans="1:29" s="44" customFormat="1" ht="18.75" customHeight="1" x14ac:dyDescent="0.3">
      <c r="A141" s="118"/>
      <c r="E141" s="233"/>
      <c r="F141" s="114"/>
      <c r="G141" s="114"/>
      <c r="H141" s="115"/>
      <c r="I141" s="116"/>
      <c r="J141" s="85"/>
      <c r="K141" s="85"/>
      <c r="L141" s="105"/>
      <c r="M141" s="85"/>
      <c r="N141" s="85"/>
      <c r="O141" s="85"/>
      <c r="P141" s="85"/>
    </row>
    <row r="142" spans="1:29" s="44" customFormat="1" ht="18.75" customHeight="1" x14ac:dyDescent="0.3">
      <c r="A142" s="118"/>
      <c r="E142" s="233"/>
      <c r="F142" s="114"/>
      <c r="G142" s="114"/>
      <c r="H142" s="115"/>
      <c r="I142" s="116"/>
      <c r="J142" s="85"/>
      <c r="K142" s="85"/>
      <c r="L142" s="105"/>
      <c r="M142" s="85"/>
      <c r="N142" s="85"/>
      <c r="O142" s="85"/>
      <c r="P142" s="85"/>
    </row>
    <row r="143" spans="1:29" s="44" customFormat="1" ht="18.75" customHeight="1" x14ac:dyDescent="0.3">
      <c r="A143" s="118"/>
      <c r="E143" s="233"/>
      <c r="F143" s="114"/>
      <c r="G143" s="114"/>
      <c r="H143" s="115"/>
      <c r="I143" s="116"/>
      <c r="J143" s="85"/>
      <c r="K143" s="85"/>
      <c r="L143" s="105"/>
      <c r="M143" s="85"/>
      <c r="N143" s="85"/>
      <c r="O143" s="85"/>
      <c r="P143" s="85"/>
    </row>
    <row r="144" spans="1:29" s="44" customFormat="1" ht="18.75" customHeight="1" x14ac:dyDescent="0.3">
      <c r="A144" s="118"/>
      <c r="E144" s="233"/>
      <c r="F144" s="114"/>
      <c r="G144" s="114"/>
      <c r="H144" s="115"/>
      <c r="I144" s="116"/>
      <c r="J144" s="85"/>
      <c r="K144" s="85"/>
      <c r="L144" s="105"/>
      <c r="M144" s="85"/>
      <c r="N144" s="85"/>
      <c r="O144" s="85"/>
      <c r="P144" s="85"/>
    </row>
    <row r="145" spans="1:16" s="44" customFormat="1" ht="18.75" customHeight="1" x14ac:dyDescent="0.3">
      <c r="A145" s="118"/>
      <c r="E145" s="233"/>
      <c r="F145" s="114"/>
      <c r="G145" s="114"/>
      <c r="H145" s="115"/>
      <c r="I145" s="116"/>
      <c r="J145" s="85"/>
      <c r="K145" s="85"/>
      <c r="L145" s="105"/>
      <c r="M145" s="85"/>
      <c r="N145" s="85"/>
      <c r="O145" s="85"/>
      <c r="P145" s="85"/>
    </row>
    <row r="146" spans="1:16" s="44" customFormat="1" ht="18.75" customHeight="1" x14ac:dyDescent="0.3">
      <c r="A146" s="118"/>
      <c r="E146" s="233"/>
      <c r="F146" s="114"/>
      <c r="G146" s="114"/>
      <c r="H146" s="115"/>
      <c r="I146" s="116"/>
      <c r="J146" s="85"/>
      <c r="K146" s="85"/>
      <c r="L146" s="105"/>
      <c r="M146" s="85"/>
      <c r="N146" s="85"/>
      <c r="O146" s="85"/>
      <c r="P146" s="85"/>
    </row>
    <row r="147" spans="1:16" s="44" customFormat="1" ht="18.75" customHeight="1" x14ac:dyDescent="0.3">
      <c r="A147" s="118"/>
      <c r="E147" s="233"/>
      <c r="F147" s="114"/>
      <c r="G147" s="114"/>
      <c r="H147" s="115"/>
      <c r="I147" s="116"/>
      <c r="J147" s="85"/>
      <c r="K147" s="85"/>
      <c r="L147" s="105"/>
      <c r="M147" s="85"/>
      <c r="N147" s="85"/>
      <c r="O147" s="85"/>
      <c r="P147" s="85"/>
    </row>
    <row r="148" spans="1:16" s="44" customFormat="1" ht="18.75" customHeight="1" x14ac:dyDescent="0.3">
      <c r="A148" s="118"/>
      <c r="E148" s="233"/>
      <c r="F148" s="114"/>
      <c r="G148" s="114"/>
      <c r="H148" s="115"/>
      <c r="I148" s="116"/>
      <c r="J148" s="85"/>
      <c r="K148" s="85"/>
      <c r="L148" s="105"/>
      <c r="M148" s="85"/>
      <c r="N148" s="85"/>
      <c r="O148" s="85"/>
      <c r="P148" s="85"/>
    </row>
    <row r="149" spans="1:16" s="44" customFormat="1" ht="18.75" customHeight="1" x14ac:dyDescent="0.3">
      <c r="A149" s="118"/>
      <c r="E149" s="233"/>
      <c r="F149" s="114"/>
      <c r="G149" s="114"/>
      <c r="H149" s="115"/>
      <c r="I149" s="116"/>
      <c r="J149" s="85"/>
      <c r="K149" s="85"/>
      <c r="L149" s="105"/>
      <c r="M149" s="85"/>
      <c r="N149" s="85"/>
      <c r="O149" s="85"/>
      <c r="P149" s="85"/>
    </row>
    <row r="150" spans="1:16" s="44" customFormat="1" ht="18.75" customHeight="1" x14ac:dyDescent="0.3">
      <c r="A150" s="118"/>
      <c r="E150" s="233"/>
      <c r="F150" s="114"/>
      <c r="G150" s="114"/>
      <c r="H150" s="115"/>
      <c r="I150" s="116"/>
      <c r="J150" s="85"/>
      <c r="K150" s="85"/>
      <c r="L150" s="105"/>
      <c r="M150" s="85"/>
      <c r="N150" s="85"/>
      <c r="O150" s="85"/>
      <c r="P150" s="85"/>
    </row>
    <row r="151" spans="1:16" s="44" customFormat="1" ht="18.75" customHeight="1" x14ac:dyDescent="0.3">
      <c r="A151" s="118"/>
      <c r="E151" s="233"/>
      <c r="F151" s="114"/>
      <c r="G151" s="114"/>
      <c r="H151" s="115"/>
      <c r="I151" s="116"/>
      <c r="J151" s="85"/>
      <c r="K151" s="85"/>
      <c r="L151" s="105"/>
      <c r="M151" s="85"/>
      <c r="N151" s="85"/>
      <c r="O151" s="85"/>
      <c r="P151" s="85"/>
    </row>
    <row r="152" spans="1:16" s="44" customFormat="1" ht="18.75" customHeight="1" x14ac:dyDescent="0.3">
      <c r="A152" s="118"/>
      <c r="E152" s="233"/>
      <c r="F152" s="114"/>
      <c r="G152" s="114"/>
      <c r="H152" s="115"/>
      <c r="I152" s="116"/>
      <c r="J152" s="85"/>
      <c r="K152" s="85"/>
      <c r="L152" s="105"/>
      <c r="M152" s="85"/>
      <c r="N152" s="85"/>
      <c r="O152" s="85"/>
      <c r="P152" s="85"/>
    </row>
    <row r="153" spans="1:16" s="44" customFormat="1" ht="18.75" customHeight="1" x14ac:dyDescent="0.3">
      <c r="A153" s="118"/>
      <c r="E153" s="233"/>
      <c r="F153" s="114"/>
      <c r="G153" s="114"/>
      <c r="H153" s="115"/>
      <c r="I153" s="116"/>
      <c r="J153" s="85"/>
      <c r="K153" s="85"/>
      <c r="L153" s="105"/>
      <c r="M153" s="85"/>
      <c r="N153" s="85"/>
      <c r="O153" s="85"/>
      <c r="P153" s="85"/>
    </row>
    <row r="154" spans="1:16" s="44" customFormat="1" ht="18.75" customHeight="1" x14ac:dyDescent="0.3">
      <c r="A154" s="118"/>
      <c r="E154" s="233"/>
      <c r="F154" s="114"/>
      <c r="G154" s="114"/>
      <c r="H154" s="115"/>
      <c r="I154" s="116"/>
      <c r="J154" s="85"/>
      <c r="K154" s="85"/>
      <c r="L154" s="105"/>
      <c r="M154" s="85"/>
      <c r="N154" s="85"/>
      <c r="O154" s="85"/>
      <c r="P154" s="85"/>
    </row>
    <row r="155" spans="1:16" s="44" customFormat="1" ht="18.75" customHeight="1" x14ac:dyDescent="0.3">
      <c r="A155" s="118"/>
      <c r="E155" s="233"/>
      <c r="F155" s="114"/>
      <c r="G155" s="114"/>
      <c r="H155" s="115"/>
      <c r="I155" s="116"/>
      <c r="J155" s="85"/>
      <c r="K155" s="85"/>
      <c r="L155" s="105"/>
      <c r="M155" s="85"/>
      <c r="N155" s="85"/>
      <c r="O155" s="85"/>
      <c r="P155" s="85"/>
    </row>
    <row r="156" spans="1:16" s="44" customFormat="1" ht="18.75" customHeight="1" x14ac:dyDescent="0.3">
      <c r="A156" s="118"/>
      <c r="E156" s="233"/>
      <c r="F156" s="114"/>
      <c r="G156" s="114"/>
      <c r="H156" s="115"/>
      <c r="I156" s="116"/>
      <c r="J156" s="85"/>
      <c r="K156" s="85"/>
      <c r="L156" s="105"/>
      <c r="M156" s="85"/>
      <c r="N156" s="85"/>
      <c r="O156" s="85"/>
      <c r="P156" s="85"/>
    </row>
    <row r="157" spans="1:16" s="44" customFormat="1" ht="18.75" customHeight="1" x14ac:dyDescent="0.3">
      <c r="A157" s="118"/>
      <c r="E157" s="233"/>
      <c r="F157" s="114"/>
      <c r="G157" s="114"/>
      <c r="H157" s="115"/>
      <c r="I157" s="116"/>
      <c r="J157" s="85"/>
      <c r="K157" s="85"/>
      <c r="L157" s="105"/>
      <c r="M157" s="85"/>
      <c r="N157" s="85"/>
      <c r="O157" s="85"/>
      <c r="P157" s="85"/>
    </row>
    <row r="158" spans="1:16" s="44" customFormat="1" ht="18.75" customHeight="1" x14ac:dyDescent="0.3">
      <c r="A158" s="118"/>
      <c r="E158" s="233"/>
      <c r="F158" s="114"/>
      <c r="G158" s="114"/>
      <c r="H158" s="115"/>
      <c r="I158" s="116"/>
      <c r="J158" s="85"/>
      <c r="K158" s="85"/>
      <c r="L158" s="105"/>
      <c r="M158" s="85"/>
      <c r="N158" s="85"/>
      <c r="O158" s="85"/>
      <c r="P158" s="85"/>
    </row>
    <row r="159" spans="1:16" s="44" customFormat="1" ht="18.75" customHeight="1" x14ac:dyDescent="0.3">
      <c r="A159" s="118"/>
      <c r="E159" s="233"/>
      <c r="F159" s="114"/>
      <c r="G159" s="114"/>
      <c r="H159" s="115"/>
      <c r="I159" s="116"/>
      <c r="J159" s="85"/>
      <c r="K159" s="85"/>
      <c r="L159" s="105"/>
      <c r="M159" s="85"/>
      <c r="N159" s="85"/>
      <c r="O159" s="85"/>
      <c r="P159" s="85"/>
    </row>
    <row r="160" spans="1:16" s="44" customFormat="1" ht="18.75" customHeight="1" x14ac:dyDescent="0.3">
      <c r="A160" s="118"/>
      <c r="E160" s="233"/>
      <c r="F160" s="114"/>
      <c r="G160" s="114"/>
      <c r="H160" s="115"/>
      <c r="I160" s="116"/>
      <c r="J160" s="85"/>
      <c r="K160" s="85"/>
      <c r="L160" s="105"/>
      <c r="M160" s="85"/>
      <c r="N160" s="85"/>
      <c r="O160" s="85"/>
      <c r="P160" s="85"/>
    </row>
    <row r="161" spans="1:16" s="44" customFormat="1" ht="18.75" customHeight="1" x14ac:dyDescent="0.3">
      <c r="A161" s="118"/>
      <c r="E161" s="233"/>
      <c r="F161" s="114"/>
      <c r="G161" s="114"/>
      <c r="H161" s="115"/>
      <c r="I161" s="116"/>
      <c r="J161" s="85"/>
      <c r="K161" s="85"/>
      <c r="L161" s="105"/>
      <c r="M161" s="85"/>
      <c r="N161" s="85"/>
      <c r="O161" s="85"/>
      <c r="P161" s="85"/>
    </row>
    <row r="162" spans="1:16" s="44" customFormat="1" ht="18.75" customHeight="1" x14ac:dyDescent="0.3">
      <c r="A162" s="118"/>
      <c r="E162" s="233"/>
      <c r="F162" s="114"/>
      <c r="G162" s="114"/>
      <c r="H162" s="115"/>
      <c r="I162" s="116"/>
      <c r="J162" s="85"/>
      <c r="K162" s="85"/>
      <c r="L162" s="105"/>
      <c r="M162" s="85"/>
      <c r="N162" s="85"/>
      <c r="O162" s="85"/>
      <c r="P162" s="85"/>
    </row>
    <row r="163" spans="1:16" s="44" customFormat="1" ht="18.75" customHeight="1" x14ac:dyDescent="0.3">
      <c r="A163" s="118"/>
      <c r="E163" s="233"/>
      <c r="F163" s="114"/>
      <c r="G163" s="114"/>
      <c r="H163" s="115"/>
      <c r="I163" s="116"/>
      <c r="J163" s="85"/>
      <c r="K163" s="85"/>
      <c r="L163" s="105"/>
      <c r="M163" s="85"/>
      <c r="N163" s="85"/>
      <c r="O163" s="85"/>
      <c r="P163" s="85"/>
    </row>
    <row r="164" spans="1:16" s="44" customFormat="1" ht="18.75" customHeight="1" x14ac:dyDescent="0.3">
      <c r="A164" s="118"/>
      <c r="E164" s="233"/>
      <c r="F164" s="114"/>
      <c r="G164" s="114"/>
      <c r="H164" s="115"/>
      <c r="I164" s="116"/>
      <c r="J164" s="85"/>
      <c r="K164" s="85"/>
      <c r="L164" s="105"/>
      <c r="M164" s="85"/>
      <c r="N164" s="85"/>
      <c r="O164" s="85"/>
      <c r="P164" s="85"/>
    </row>
    <row r="165" spans="1:16" s="44" customFormat="1" ht="18.75" customHeight="1" x14ac:dyDescent="0.3">
      <c r="A165" s="118"/>
      <c r="E165" s="233"/>
      <c r="F165" s="114"/>
      <c r="G165" s="114"/>
      <c r="H165" s="115"/>
      <c r="I165" s="116"/>
      <c r="J165" s="85"/>
      <c r="K165" s="85"/>
      <c r="L165" s="105"/>
      <c r="M165" s="85"/>
      <c r="N165" s="85"/>
      <c r="O165" s="85"/>
      <c r="P165" s="85"/>
    </row>
    <row r="166" spans="1:16" s="44" customFormat="1" ht="18.75" customHeight="1" x14ac:dyDescent="0.3">
      <c r="A166" s="118"/>
      <c r="E166" s="233"/>
      <c r="F166" s="114"/>
      <c r="G166" s="114"/>
      <c r="H166" s="115"/>
      <c r="I166" s="116"/>
      <c r="J166" s="85"/>
      <c r="K166" s="85"/>
      <c r="L166" s="105"/>
      <c r="M166" s="85"/>
      <c r="N166" s="85"/>
      <c r="O166" s="85"/>
      <c r="P166" s="85"/>
    </row>
    <row r="167" spans="1:16" s="44" customFormat="1" ht="18.75" customHeight="1" x14ac:dyDescent="0.3">
      <c r="A167" s="118"/>
      <c r="E167" s="233"/>
      <c r="F167" s="114"/>
      <c r="G167" s="114"/>
      <c r="H167" s="115"/>
      <c r="I167" s="116"/>
      <c r="J167" s="85"/>
      <c r="K167" s="85"/>
      <c r="L167" s="105"/>
      <c r="M167" s="85"/>
      <c r="N167" s="85"/>
      <c r="O167" s="85"/>
      <c r="P167" s="85"/>
    </row>
    <row r="168" spans="1:16" s="44" customFormat="1" ht="18.75" customHeight="1" x14ac:dyDescent="0.3">
      <c r="A168" s="118"/>
      <c r="E168" s="233"/>
      <c r="F168" s="114"/>
      <c r="G168" s="114"/>
      <c r="H168" s="115"/>
      <c r="I168" s="116"/>
      <c r="J168" s="85"/>
      <c r="K168" s="85"/>
      <c r="L168" s="105"/>
      <c r="M168" s="85"/>
      <c r="N168" s="85"/>
      <c r="O168" s="85"/>
      <c r="P168" s="85"/>
    </row>
    <row r="169" spans="1:16" s="44" customFormat="1" ht="18.75" customHeight="1" x14ac:dyDescent="0.3">
      <c r="A169" s="118"/>
      <c r="E169" s="233"/>
      <c r="F169" s="114"/>
      <c r="G169" s="114"/>
      <c r="H169" s="115"/>
      <c r="I169" s="116"/>
      <c r="J169" s="85"/>
      <c r="K169" s="85"/>
      <c r="L169" s="105"/>
      <c r="M169" s="85"/>
      <c r="N169" s="85"/>
      <c r="O169" s="85"/>
      <c r="P169" s="85"/>
    </row>
    <row r="170" spans="1:16" s="44" customFormat="1" ht="18.75" customHeight="1" x14ac:dyDescent="0.3">
      <c r="A170" s="118"/>
      <c r="E170" s="233"/>
      <c r="F170" s="114"/>
      <c r="G170" s="114"/>
      <c r="H170" s="115"/>
      <c r="I170" s="116"/>
      <c r="J170" s="85"/>
      <c r="K170" s="85"/>
      <c r="L170" s="105"/>
      <c r="M170" s="85"/>
      <c r="N170" s="85"/>
      <c r="O170" s="85"/>
      <c r="P170" s="85"/>
    </row>
    <row r="171" spans="1:16" s="44" customFormat="1" ht="18.75" customHeight="1" x14ac:dyDescent="0.3">
      <c r="A171" s="118"/>
      <c r="E171" s="233"/>
      <c r="F171" s="114"/>
      <c r="G171" s="114"/>
      <c r="H171" s="115"/>
      <c r="I171" s="116"/>
      <c r="J171" s="85"/>
      <c r="K171" s="85"/>
      <c r="L171" s="105"/>
      <c r="M171" s="85"/>
      <c r="N171" s="85"/>
      <c r="O171" s="85"/>
      <c r="P171" s="85"/>
    </row>
    <row r="172" spans="1:16" s="44" customFormat="1" ht="18.75" customHeight="1" x14ac:dyDescent="0.3">
      <c r="A172" s="118"/>
      <c r="E172" s="233"/>
      <c r="F172" s="114"/>
      <c r="G172" s="114"/>
      <c r="H172" s="115"/>
      <c r="I172" s="116"/>
      <c r="J172" s="85"/>
      <c r="K172" s="85"/>
      <c r="L172" s="105"/>
      <c r="M172" s="85"/>
      <c r="N172" s="85"/>
      <c r="O172" s="85"/>
      <c r="P172" s="85"/>
    </row>
    <row r="173" spans="1:16" s="44" customFormat="1" ht="18.75" customHeight="1" x14ac:dyDescent="0.3">
      <c r="A173" s="118"/>
      <c r="E173" s="233"/>
      <c r="F173" s="114"/>
      <c r="G173" s="114"/>
      <c r="H173" s="115"/>
      <c r="I173" s="116"/>
      <c r="J173" s="85"/>
      <c r="K173" s="85"/>
      <c r="L173" s="105"/>
      <c r="M173" s="85"/>
      <c r="N173" s="85"/>
      <c r="O173" s="85"/>
      <c r="P173" s="85"/>
    </row>
    <row r="174" spans="1:16" s="44" customFormat="1" ht="18.75" customHeight="1" x14ac:dyDescent="0.3">
      <c r="A174" s="118"/>
      <c r="E174" s="233"/>
      <c r="F174" s="114"/>
      <c r="G174" s="114"/>
      <c r="H174" s="115"/>
      <c r="I174" s="116"/>
      <c r="J174" s="85"/>
      <c r="K174" s="85"/>
      <c r="L174" s="105"/>
      <c r="M174" s="85"/>
      <c r="N174" s="85"/>
      <c r="O174" s="85"/>
      <c r="P174" s="85"/>
    </row>
    <row r="175" spans="1:16" s="44" customFormat="1" ht="18.75" customHeight="1" x14ac:dyDescent="0.3">
      <c r="A175" s="118"/>
      <c r="E175" s="233"/>
      <c r="F175" s="114"/>
      <c r="G175" s="114"/>
      <c r="H175" s="115"/>
      <c r="I175" s="116"/>
      <c r="J175" s="85"/>
      <c r="K175" s="85"/>
      <c r="L175" s="105"/>
      <c r="M175" s="85"/>
      <c r="N175" s="85"/>
      <c r="O175" s="85"/>
      <c r="P175" s="85"/>
    </row>
    <row r="176" spans="1:16" s="44" customFormat="1" ht="18.75" customHeight="1" x14ac:dyDescent="0.3">
      <c r="A176" s="118"/>
      <c r="E176" s="233"/>
      <c r="F176" s="114"/>
      <c r="G176" s="114"/>
      <c r="H176" s="115"/>
      <c r="I176" s="116"/>
      <c r="J176" s="85"/>
      <c r="K176" s="85"/>
      <c r="L176" s="105"/>
      <c r="M176" s="85"/>
      <c r="N176" s="85"/>
      <c r="O176" s="85"/>
      <c r="P176" s="85"/>
    </row>
    <row r="177" spans="1:16" s="44" customFormat="1" ht="18.75" customHeight="1" x14ac:dyDescent="0.3">
      <c r="A177" s="118"/>
      <c r="E177" s="233"/>
      <c r="F177" s="114"/>
      <c r="G177" s="114"/>
      <c r="H177" s="115"/>
      <c r="I177" s="116"/>
      <c r="J177" s="85"/>
      <c r="K177" s="85"/>
      <c r="L177" s="105"/>
      <c r="M177" s="85"/>
      <c r="N177" s="85"/>
      <c r="O177" s="85"/>
      <c r="P177" s="85"/>
    </row>
    <row r="178" spans="1:16" s="44" customFormat="1" ht="18.75" customHeight="1" x14ac:dyDescent="0.3">
      <c r="A178" s="118"/>
      <c r="E178" s="233"/>
      <c r="F178" s="114"/>
      <c r="G178" s="114"/>
      <c r="H178" s="115"/>
      <c r="I178" s="116"/>
      <c r="J178" s="85"/>
      <c r="K178" s="85"/>
      <c r="L178" s="105"/>
      <c r="M178" s="85"/>
      <c r="N178" s="85"/>
      <c r="O178" s="85"/>
      <c r="P178" s="85"/>
    </row>
    <row r="179" spans="1:16" s="44" customFormat="1" ht="18.75" customHeight="1" x14ac:dyDescent="0.3">
      <c r="A179" s="118"/>
      <c r="E179" s="233"/>
      <c r="F179" s="114"/>
      <c r="G179" s="114"/>
      <c r="H179" s="115"/>
      <c r="I179" s="116"/>
      <c r="J179" s="85"/>
      <c r="K179" s="85"/>
      <c r="L179" s="105"/>
      <c r="M179" s="85"/>
      <c r="N179" s="85"/>
      <c r="O179" s="85"/>
      <c r="P179" s="85"/>
    </row>
  </sheetData>
  <autoFilter ref="A10:P74" xr:uid="{00000000-0009-0000-0000-000004000000}">
    <sortState xmlns:xlrd2="http://schemas.microsoft.com/office/spreadsheetml/2017/richdata2" ref="A11:P244">
      <sortCondition ref="E10:E154"/>
    </sortState>
  </autoFilter>
  <conditionalFormatting sqref="A11:A69 A71">
    <cfRule type="dataBar" priority="344">
      <dataBar>
        <cfvo type="min"/>
        <cfvo type="max"/>
        <color rgb="FF638EC6"/>
      </dataBar>
      <extLst>
        <ext xmlns:x14="http://schemas.microsoft.com/office/spreadsheetml/2009/9/main" uri="{B025F937-C7B1-47D3-B67F-A62EFF666E3E}">
          <x14:id>{5D107217-05E0-4070-86EF-F675D7D6F6E8}</x14:id>
        </ext>
      </extLst>
    </cfRule>
    <cfRule type="colorScale" priority="345">
      <colorScale>
        <cfvo type="min"/>
        <cfvo type="percentile" val="50"/>
        <cfvo type="max"/>
        <color rgb="FFF8696B"/>
        <color rgb="FFFCFCFF"/>
        <color rgb="FF63BE7B"/>
      </colorScale>
    </cfRule>
  </conditionalFormatting>
  <conditionalFormatting sqref="S71">
    <cfRule type="timePeriod" dxfId="70" priority="195" timePeriod="thisMonth">
      <formula>AND(MONTH(S71)=MONTH(TODAY()),YEAR(S71)=YEAR(TODAY()))</formula>
    </cfRule>
  </conditionalFormatting>
  <conditionalFormatting sqref="S72">
    <cfRule type="timePeriod" dxfId="69" priority="192" timePeriod="thisMonth">
      <formula>AND(MONTH(S72)=MONTH(TODAY()),YEAR(S72)=YEAR(TODAY()))</formula>
    </cfRule>
  </conditionalFormatting>
  <conditionalFormatting sqref="A72">
    <cfRule type="dataBar" priority="193">
      <dataBar>
        <cfvo type="min"/>
        <cfvo type="max"/>
        <color rgb="FF638EC6"/>
      </dataBar>
      <extLst>
        <ext xmlns:x14="http://schemas.microsoft.com/office/spreadsheetml/2009/9/main" uri="{B025F937-C7B1-47D3-B67F-A62EFF666E3E}">
          <x14:id>{53AA7CD5-CD8B-412B-8F67-878CD2D67975}</x14:id>
        </ext>
      </extLst>
    </cfRule>
    <cfRule type="colorScale" priority="194">
      <colorScale>
        <cfvo type="min"/>
        <cfvo type="percentile" val="50"/>
        <cfvo type="max"/>
        <color rgb="FFF8696B"/>
        <color rgb="FFFCFCFF"/>
        <color rgb="FF63BE7B"/>
      </colorScale>
    </cfRule>
  </conditionalFormatting>
  <conditionalFormatting sqref="S73">
    <cfRule type="timePeriod" dxfId="68" priority="189" timePeriod="thisMonth">
      <formula>AND(MONTH(S73)=MONTH(TODAY()),YEAR(S73)=YEAR(TODAY()))</formula>
    </cfRule>
  </conditionalFormatting>
  <conditionalFormatting sqref="A73">
    <cfRule type="dataBar" priority="190">
      <dataBar>
        <cfvo type="min"/>
        <cfvo type="max"/>
        <color rgb="FF638EC6"/>
      </dataBar>
      <extLst>
        <ext xmlns:x14="http://schemas.microsoft.com/office/spreadsheetml/2009/9/main" uri="{B025F937-C7B1-47D3-B67F-A62EFF666E3E}">
          <x14:id>{525B96E4-6482-4C37-B0C0-35D7FC4E2A49}</x14:id>
        </ext>
      </extLst>
    </cfRule>
    <cfRule type="colorScale" priority="191">
      <colorScale>
        <cfvo type="min"/>
        <cfvo type="percentile" val="50"/>
        <cfvo type="max"/>
        <color rgb="FFF8696B"/>
        <color rgb="FFFCFCFF"/>
        <color rgb="FF63BE7B"/>
      </colorScale>
    </cfRule>
  </conditionalFormatting>
  <conditionalFormatting sqref="S74">
    <cfRule type="timePeriod" dxfId="67" priority="186" timePeriod="thisMonth">
      <formula>AND(MONTH(S74)=MONTH(TODAY()),YEAR(S74)=YEAR(TODAY()))</formula>
    </cfRule>
  </conditionalFormatting>
  <conditionalFormatting sqref="A74">
    <cfRule type="dataBar" priority="187">
      <dataBar>
        <cfvo type="min"/>
        <cfvo type="max"/>
        <color rgb="FF638EC6"/>
      </dataBar>
      <extLst>
        <ext xmlns:x14="http://schemas.microsoft.com/office/spreadsheetml/2009/9/main" uri="{B025F937-C7B1-47D3-B67F-A62EFF666E3E}">
          <x14:id>{BC8BCF2A-713D-4841-A134-9540A960B15D}</x14:id>
        </ext>
      </extLst>
    </cfRule>
    <cfRule type="colorScale" priority="188">
      <colorScale>
        <cfvo type="min"/>
        <cfvo type="percentile" val="50"/>
        <cfvo type="max"/>
        <color rgb="FFF8696B"/>
        <color rgb="FFFCFCFF"/>
        <color rgb="FF63BE7B"/>
      </colorScale>
    </cfRule>
  </conditionalFormatting>
  <conditionalFormatting sqref="S75">
    <cfRule type="timePeriod" dxfId="66" priority="183" timePeriod="thisMonth">
      <formula>AND(MONTH(S75)=MONTH(TODAY()),YEAR(S75)=YEAR(TODAY()))</formula>
    </cfRule>
  </conditionalFormatting>
  <conditionalFormatting sqref="S70">
    <cfRule type="timePeriod" dxfId="65" priority="180" timePeriod="thisMonth">
      <formula>AND(MONTH(S70)=MONTH(TODAY()),YEAR(S70)=YEAR(TODAY()))</formula>
    </cfRule>
  </conditionalFormatting>
  <conditionalFormatting sqref="A70">
    <cfRule type="dataBar" priority="181">
      <dataBar>
        <cfvo type="min"/>
        <cfvo type="max"/>
        <color rgb="FF638EC6"/>
      </dataBar>
      <extLst>
        <ext xmlns:x14="http://schemas.microsoft.com/office/spreadsheetml/2009/9/main" uri="{B025F937-C7B1-47D3-B67F-A62EFF666E3E}">
          <x14:id>{E8AB8FE4-ED90-4649-A4D8-DB7C844A9ADE}</x14:id>
        </ext>
      </extLst>
    </cfRule>
    <cfRule type="colorScale" priority="182">
      <colorScale>
        <cfvo type="min"/>
        <cfvo type="percentile" val="50"/>
        <cfvo type="max"/>
        <color rgb="FFF8696B"/>
        <color rgb="FFFCFCFF"/>
        <color rgb="FF63BE7B"/>
      </colorScale>
    </cfRule>
  </conditionalFormatting>
  <conditionalFormatting sqref="S76">
    <cfRule type="timePeriod" dxfId="64" priority="179" timePeriod="thisMonth">
      <formula>AND(MONTH(S76)=MONTH(TODAY()),YEAR(S76)=YEAR(TODAY()))</formula>
    </cfRule>
  </conditionalFormatting>
  <conditionalFormatting sqref="S77">
    <cfRule type="timePeriod" dxfId="63" priority="178" timePeriod="thisMonth">
      <formula>AND(MONTH(S77)=MONTH(TODAY()),YEAR(S77)=YEAR(TODAY()))</formula>
    </cfRule>
  </conditionalFormatting>
  <conditionalFormatting sqref="S78">
    <cfRule type="timePeriod" dxfId="62" priority="177" timePeriod="thisMonth">
      <formula>AND(MONTH(S78)=MONTH(TODAY()),YEAR(S78)=YEAR(TODAY()))</formula>
    </cfRule>
  </conditionalFormatting>
  <conditionalFormatting sqref="S79">
    <cfRule type="timePeriod" dxfId="61" priority="176" timePeriod="thisMonth">
      <formula>AND(MONTH(S79)=MONTH(TODAY()),YEAR(S79)=YEAR(TODAY()))</formula>
    </cfRule>
  </conditionalFormatting>
  <conditionalFormatting sqref="S80">
    <cfRule type="timePeriod" dxfId="60" priority="175" timePeriod="thisMonth">
      <formula>AND(MONTH(S80)=MONTH(TODAY()),YEAR(S80)=YEAR(TODAY()))</formula>
    </cfRule>
  </conditionalFormatting>
  <conditionalFormatting sqref="S81">
    <cfRule type="timePeriod" dxfId="59" priority="174" timePeriod="thisMonth">
      <formula>AND(MONTH(S81)=MONTH(TODAY()),YEAR(S81)=YEAR(TODAY()))</formula>
    </cfRule>
  </conditionalFormatting>
  <conditionalFormatting sqref="A75:A81">
    <cfRule type="dataBar" priority="498">
      <dataBar>
        <cfvo type="min"/>
        <cfvo type="max"/>
        <color rgb="FF638EC6"/>
      </dataBar>
      <extLst>
        <ext xmlns:x14="http://schemas.microsoft.com/office/spreadsheetml/2009/9/main" uri="{B025F937-C7B1-47D3-B67F-A62EFF666E3E}">
          <x14:id>{D80D954E-42B0-477D-9B77-7387C0DCE37D}</x14:id>
        </ext>
      </extLst>
    </cfRule>
    <cfRule type="colorScale" priority="499">
      <colorScale>
        <cfvo type="min"/>
        <cfvo type="percentile" val="50"/>
        <cfvo type="max"/>
        <color rgb="FFF8696B"/>
        <color rgb="FFFCFCFF"/>
        <color rgb="FF63BE7B"/>
      </colorScale>
    </cfRule>
  </conditionalFormatting>
  <conditionalFormatting sqref="S82">
    <cfRule type="timePeriod" dxfId="58" priority="168" timePeriod="thisMonth">
      <formula>AND(MONTH(S82)=MONTH(TODAY()),YEAR(S82)=YEAR(TODAY()))</formula>
    </cfRule>
  </conditionalFormatting>
  <conditionalFormatting sqref="A82">
    <cfRule type="dataBar" priority="169">
      <dataBar>
        <cfvo type="min"/>
        <cfvo type="max"/>
        <color rgb="FF638EC6"/>
      </dataBar>
      <extLst>
        <ext xmlns:x14="http://schemas.microsoft.com/office/spreadsheetml/2009/9/main" uri="{B025F937-C7B1-47D3-B67F-A62EFF666E3E}">
          <x14:id>{4BEED3E9-5967-4291-83CE-B0D34105B92F}</x14:id>
        </ext>
      </extLst>
    </cfRule>
    <cfRule type="colorScale" priority="170">
      <colorScale>
        <cfvo type="min"/>
        <cfvo type="percentile" val="50"/>
        <cfvo type="max"/>
        <color rgb="FFF8696B"/>
        <color rgb="FFFCFCFF"/>
        <color rgb="FF63BE7B"/>
      </colorScale>
    </cfRule>
  </conditionalFormatting>
  <conditionalFormatting sqref="S83">
    <cfRule type="timePeriod" dxfId="57" priority="165" timePeriod="thisMonth">
      <formula>AND(MONTH(S83)=MONTH(TODAY()),YEAR(S83)=YEAR(TODAY()))</formula>
    </cfRule>
  </conditionalFormatting>
  <conditionalFormatting sqref="A83">
    <cfRule type="dataBar" priority="166">
      <dataBar>
        <cfvo type="min"/>
        <cfvo type="max"/>
        <color rgb="FF638EC6"/>
      </dataBar>
      <extLst>
        <ext xmlns:x14="http://schemas.microsoft.com/office/spreadsheetml/2009/9/main" uri="{B025F937-C7B1-47D3-B67F-A62EFF666E3E}">
          <x14:id>{570C58D4-6B5A-49E1-85CD-8893EC0F9A79}</x14:id>
        </ext>
      </extLst>
    </cfRule>
    <cfRule type="colorScale" priority="167">
      <colorScale>
        <cfvo type="min"/>
        <cfvo type="percentile" val="50"/>
        <cfvo type="max"/>
        <color rgb="FFF8696B"/>
        <color rgb="FFFCFCFF"/>
        <color rgb="FF63BE7B"/>
      </colorScale>
    </cfRule>
  </conditionalFormatting>
  <conditionalFormatting sqref="S84">
    <cfRule type="timePeriod" dxfId="56" priority="162" timePeriod="thisMonth">
      <formula>AND(MONTH(S84)=MONTH(TODAY()),YEAR(S84)=YEAR(TODAY()))</formula>
    </cfRule>
  </conditionalFormatting>
  <conditionalFormatting sqref="A84">
    <cfRule type="dataBar" priority="163">
      <dataBar>
        <cfvo type="min"/>
        <cfvo type="max"/>
        <color rgb="FF638EC6"/>
      </dataBar>
      <extLst>
        <ext xmlns:x14="http://schemas.microsoft.com/office/spreadsheetml/2009/9/main" uri="{B025F937-C7B1-47D3-B67F-A62EFF666E3E}">
          <x14:id>{2D408626-577A-4176-A23D-532005B7BE46}</x14:id>
        </ext>
      </extLst>
    </cfRule>
    <cfRule type="colorScale" priority="164">
      <colorScale>
        <cfvo type="min"/>
        <cfvo type="percentile" val="50"/>
        <cfvo type="max"/>
        <color rgb="FFF8696B"/>
        <color rgb="FFFCFCFF"/>
        <color rgb="FF63BE7B"/>
      </colorScale>
    </cfRule>
  </conditionalFormatting>
  <conditionalFormatting sqref="S85">
    <cfRule type="timePeriod" dxfId="55" priority="156" timePeriod="thisMonth">
      <formula>AND(MONTH(S85)=MONTH(TODAY()),YEAR(S85)=YEAR(TODAY()))</formula>
    </cfRule>
  </conditionalFormatting>
  <conditionalFormatting sqref="A85">
    <cfRule type="dataBar" priority="157">
      <dataBar>
        <cfvo type="min"/>
        <cfvo type="max"/>
        <color rgb="FF638EC6"/>
      </dataBar>
      <extLst>
        <ext xmlns:x14="http://schemas.microsoft.com/office/spreadsheetml/2009/9/main" uri="{B025F937-C7B1-47D3-B67F-A62EFF666E3E}">
          <x14:id>{E0CEC9A7-1CC0-45D1-A84A-1BA807143C75}</x14:id>
        </ext>
      </extLst>
    </cfRule>
    <cfRule type="colorScale" priority="158">
      <colorScale>
        <cfvo type="min"/>
        <cfvo type="percentile" val="50"/>
        <cfvo type="max"/>
        <color rgb="FFF8696B"/>
        <color rgb="FFFCFCFF"/>
        <color rgb="FF63BE7B"/>
      </colorScale>
    </cfRule>
  </conditionalFormatting>
  <conditionalFormatting sqref="S86">
    <cfRule type="timePeriod" dxfId="54" priority="153" timePeriod="thisMonth">
      <formula>AND(MONTH(S86)=MONTH(TODAY()),YEAR(S86)=YEAR(TODAY()))</formula>
    </cfRule>
  </conditionalFormatting>
  <conditionalFormatting sqref="A86">
    <cfRule type="dataBar" priority="154">
      <dataBar>
        <cfvo type="min"/>
        <cfvo type="max"/>
        <color rgb="FF638EC6"/>
      </dataBar>
      <extLst>
        <ext xmlns:x14="http://schemas.microsoft.com/office/spreadsheetml/2009/9/main" uri="{B025F937-C7B1-47D3-B67F-A62EFF666E3E}">
          <x14:id>{05E20ED3-862B-464C-A97F-65DFDED4F100}</x14:id>
        </ext>
      </extLst>
    </cfRule>
    <cfRule type="colorScale" priority="155">
      <colorScale>
        <cfvo type="min"/>
        <cfvo type="percentile" val="50"/>
        <cfvo type="max"/>
        <color rgb="FFF8696B"/>
        <color rgb="FFFCFCFF"/>
        <color rgb="FF63BE7B"/>
      </colorScale>
    </cfRule>
  </conditionalFormatting>
  <conditionalFormatting sqref="S87">
    <cfRule type="timePeriod" dxfId="53" priority="150" timePeriod="thisMonth">
      <formula>AND(MONTH(S87)=MONTH(TODAY()),YEAR(S87)=YEAR(TODAY()))</formula>
    </cfRule>
  </conditionalFormatting>
  <conditionalFormatting sqref="A87">
    <cfRule type="dataBar" priority="151">
      <dataBar>
        <cfvo type="min"/>
        <cfvo type="max"/>
        <color rgb="FF638EC6"/>
      </dataBar>
      <extLst>
        <ext xmlns:x14="http://schemas.microsoft.com/office/spreadsheetml/2009/9/main" uri="{B025F937-C7B1-47D3-B67F-A62EFF666E3E}">
          <x14:id>{B502C651-71AF-4179-877F-B0E59457E338}</x14:id>
        </ext>
      </extLst>
    </cfRule>
    <cfRule type="colorScale" priority="152">
      <colorScale>
        <cfvo type="min"/>
        <cfvo type="percentile" val="50"/>
        <cfvo type="max"/>
        <color rgb="FFF8696B"/>
        <color rgb="FFFCFCFF"/>
        <color rgb="FF63BE7B"/>
      </colorScale>
    </cfRule>
  </conditionalFormatting>
  <conditionalFormatting sqref="S88">
    <cfRule type="timePeriod" dxfId="52" priority="147" timePeriod="thisMonth">
      <formula>AND(MONTH(S88)=MONTH(TODAY()),YEAR(S88)=YEAR(TODAY()))</formula>
    </cfRule>
  </conditionalFormatting>
  <conditionalFormatting sqref="A88">
    <cfRule type="dataBar" priority="148">
      <dataBar>
        <cfvo type="min"/>
        <cfvo type="max"/>
        <color rgb="FF638EC6"/>
      </dataBar>
      <extLst>
        <ext xmlns:x14="http://schemas.microsoft.com/office/spreadsheetml/2009/9/main" uri="{B025F937-C7B1-47D3-B67F-A62EFF666E3E}">
          <x14:id>{876AFA84-3157-458B-95CD-0F26B1BEE14B}</x14:id>
        </ext>
      </extLst>
    </cfRule>
    <cfRule type="colorScale" priority="149">
      <colorScale>
        <cfvo type="min"/>
        <cfvo type="percentile" val="50"/>
        <cfvo type="max"/>
        <color rgb="FFF8696B"/>
        <color rgb="FFFCFCFF"/>
        <color rgb="FF63BE7B"/>
      </colorScale>
    </cfRule>
  </conditionalFormatting>
  <conditionalFormatting sqref="S89">
    <cfRule type="timePeriod" dxfId="51" priority="144" timePeriod="thisMonth">
      <formula>AND(MONTH(S89)=MONTH(TODAY()),YEAR(S89)=YEAR(TODAY()))</formula>
    </cfRule>
  </conditionalFormatting>
  <conditionalFormatting sqref="A89">
    <cfRule type="dataBar" priority="145">
      <dataBar>
        <cfvo type="min"/>
        <cfvo type="max"/>
        <color rgb="FF638EC6"/>
      </dataBar>
      <extLst>
        <ext xmlns:x14="http://schemas.microsoft.com/office/spreadsheetml/2009/9/main" uri="{B025F937-C7B1-47D3-B67F-A62EFF666E3E}">
          <x14:id>{2A5DA12C-0FFA-46F9-9AFC-DB39C318F32C}</x14:id>
        </ext>
      </extLst>
    </cfRule>
    <cfRule type="colorScale" priority="146">
      <colorScale>
        <cfvo type="min"/>
        <cfvo type="percentile" val="50"/>
        <cfvo type="max"/>
        <color rgb="FFF8696B"/>
        <color rgb="FFFCFCFF"/>
        <color rgb="FF63BE7B"/>
      </colorScale>
    </cfRule>
  </conditionalFormatting>
  <conditionalFormatting sqref="S90">
    <cfRule type="timePeriod" dxfId="50" priority="141" timePeriod="thisMonth">
      <formula>AND(MONTH(S90)=MONTH(TODAY()),YEAR(S90)=YEAR(TODAY()))</formula>
    </cfRule>
  </conditionalFormatting>
  <conditionalFormatting sqref="A90">
    <cfRule type="dataBar" priority="142">
      <dataBar>
        <cfvo type="min"/>
        <cfvo type="max"/>
        <color rgb="FF638EC6"/>
      </dataBar>
      <extLst>
        <ext xmlns:x14="http://schemas.microsoft.com/office/spreadsheetml/2009/9/main" uri="{B025F937-C7B1-47D3-B67F-A62EFF666E3E}">
          <x14:id>{256FDA04-3926-4EA1-8B09-8CDFED266C02}</x14:id>
        </ext>
      </extLst>
    </cfRule>
    <cfRule type="colorScale" priority="143">
      <colorScale>
        <cfvo type="min"/>
        <cfvo type="percentile" val="50"/>
        <cfvo type="max"/>
        <color rgb="FFF8696B"/>
        <color rgb="FFFCFCFF"/>
        <color rgb="FF63BE7B"/>
      </colorScale>
    </cfRule>
  </conditionalFormatting>
  <conditionalFormatting sqref="S91">
    <cfRule type="timePeriod" dxfId="49" priority="135" timePeriod="thisMonth">
      <formula>AND(MONTH(S91)=MONTH(TODAY()),YEAR(S91)=YEAR(TODAY()))</formula>
    </cfRule>
  </conditionalFormatting>
  <conditionalFormatting sqref="A91">
    <cfRule type="dataBar" priority="136">
      <dataBar>
        <cfvo type="min"/>
        <cfvo type="max"/>
        <color rgb="FF638EC6"/>
      </dataBar>
      <extLst>
        <ext xmlns:x14="http://schemas.microsoft.com/office/spreadsheetml/2009/9/main" uri="{B025F937-C7B1-47D3-B67F-A62EFF666E3E}">
          <x14:id>{2FED7BB3-8CDA-47B8-A678-74958601CDF7}</x14:id>
        </ext>
      </extLst>
    </cfRule>
    <cfRule type="colorScale" priority="137">
      <colorScale>
        <cfvo type="min"/>
        <cfvo type="percentile" val="50"/>
        <cfvo type="max"/>
        <color rgb="FFF8696B"/>
        <color rgb="FFFCFCFF"/>
        <color rgb="FF63BE7B"/>
      </colorScale>
    </cfRule>
  </conditionalFormatting>
  <conditionalFormatting sqref="S92">
    <cfRule type="timePeriod" dxfId="48" priority="132" timePeriod="thisMonth">
      <formula>AND(MONTH(S92)=MONTH(TODAY()),YEAR(S92)=YEAR(TODAY()))</formula>
    </cfRule>
  </conditionalFormatting>
  <conditionalFormatting sqref="A92">
    <cfRule type="dataBar" priority="133">
      <dataBar>
        <cfvo type="min"/>
        <cfvo type="max"/>
        <color rgb="FF638EC6"/>
      </dataBar>
      <extLst>
        <ext xmlns:x14="http://schemas.microsoft.com/office/spreadsheetml/2009/9/main" uri="{B025F937-C7B1-47D3-B67F-A62EFF666E3E}">
          <x14:id>{5801A806-3B9D-4FDC-81FE-843F58F7BE61}</x14:id>
        </ext>
      </extLst>
    </cfRule>
    <cfRule type="colorScale" priority="134">
      <colorScale>
        <cfvo type="min"/>
        <cfvo type="percentile" val="50"/>
        <cfvo type="max"/>
        <color rgb="FFF8696B"/>
        <color rgb="FFFCFCFF"/>
        <color rgb="FF63BE7B"/>
      </colorScale>
    </cfRule>
  </conditionalFormatting>
  <conditionalFormatting sqref="S93">
    <cfRule type="timePeriod" dxfId="47" priority="129" timePeriod="thisMonth">
      <formula>AND(MONTH(S93)=MONTH(TODAY()),YEAR(S93)=YEAR(TODAY()))</formula>
    </cfRule>
  </conditionalFormatting>
  <conditionalFormatting sqref="A93">
    <cfRule type="dataBar" priority="130">
      <dataBar>
        <cfvo type="min"/>
        <cfvo type="max"/>
        <color rgb="FF638EC6"/>
      </dataBar>
      <extLst>
        <ext xmlns:x14="http://schemas.microsoft.com/office/spreadsheetml/2009/9/main" uri="{B025F937-C7B1-47D3-B67F-A62EFF666E3E}">
          <x14:id>{EC76F00C-5BED-4B80-8C82-5665A2175986}</x14:id>
        </ext>
      </extLst>
    </cfRule>
    <cfRule type="colorScale" priority="131">
      <colorScale>
        <cfvo type="min"/>
        <cfvo type="percentile" val="50"/>
        <cfvo type="max"/>
        <color rgb="FFF8696B"/>
        <color rgb="FFFCFCFF"/>
        <color rgb="FF63BE7B"/>
      </colorScale>
    </cfRule>
  </conditionalFormatting>
  <conditionalFormatting sqref="S94">
    <cfRule type="timePeriod" dxfId="46" priority="126" timePeriod="thisMonth">
      <formula>AND(MONTH(S94)=MONTH(TODAY()),YEAR(S94)=YEAR(TODAY()))</formula>
    </cfRule>
  </conditionalFormatting>
  <conditionalFormatting sqref="A94">
    <cfRule type="dataBar" priority="127">
      <dataBar>
        <cfvo type="min"/>
        <cfvo type="max"/>
        <color rgb="FF638EC6"/>
      </dataBar>
      <extLst>
        <ext xmlns:x14="http://schemas.microsoft.com/office/spreadsheetml/2009/9/main" uri="{B025F937-C7B1-47D3-B67F-A62EFF666E3E}">
          <x14:id>{FF01DF83-EEEC-4401-A318-0C1C7DA2D3A2}</x14:id>
        </ext>
      </extLst>
    </cfRule>
    <cfRule type="colorScale" priority="128">
      <colorScale>
        <cfvo type="min"/>
        <cfvo type="percentile" val="50"/>
        <cfvo type="max"/>
        <color rgb="FFF8696B"/>
        <color rgb="FFFCFCFF"/>
        <color rgb="FF63BE7B"/>
      </colorScale>
    </cfRule>
  </conditionalFormatting>
  <conditionalFormatting sqref="S95">
    <cfRule type="timePeriod" dxfId="45" priority="123" timePeriod="thisMonth">
      <formula>AND(MONTH(S95)=MONTH(TODAY()),YEAR(S95)=YEAR(TODAY()))</formula>
    </cfRule>
  </conditionalFormatting>
  <conditionalFormatting sqref="A95">
    <cfRule type="dataBar" priority="124">
      <dataBar>
        <cfvo type="min"/>
        <cfvo type="max"/>
        <color rgb="FF638EC6"/>
      </dataBar>
      <extLst>
        <ext xmlns:x14="http://schemas.microsoft.com/office/spreadsheetml/2009/9/main" uri="{B025F937-C7B1-47D3-B67F-A62EFF666E3E}">
          <x14:id>{5ABB5D13-6E94-47DD-8033-8727132F8C48}</x14:id>
        </ext>
      </extLst>
    </cfRule>
    <cfRule type="colorScale" priority="125">
      <colorScale>
        <cfvo type="min"/>
        <cfvo type="percentile" val="50"/>
        <cfvo type="max"/>
        <color rgb="FFF8696B"/>
        <color rgb="FFFCFCFF"/>
        <color rgb="FF63BE7B"/>
      </colorScale>
    </cfRule>
  </conditionalFormatting>
  <conditionalFormatting sqref="S96">
    <cfRule type="timePeriod" dxfId="44" priority="120" timePeriod="thisMonth">
      <formula>AND(MONTH(S96)=MONTH(TODAY()),YEAR(S96)=YEAR(TODAY()))</formula>
    </cfRule>
  </conditionalFormatting>
  <conditionalFormatting sqref="A96">
    <cfRule type="dataBar" priority="121">
      <dataBar>
        <cfvo type="min"/>
        <cfvo type="max"/>
        <color rgb="FF638EC6"/>
      </dataBar>
      <extLst>
        <ext xmlns:x14="http://schemas.microsoft.com/office/spreadsheetml/2009/9/main" uri="{B025F937-C7B1-47D3-B67F-A62EFF666E3E}">
          <x14:id>{5E4349D9-9E76-4FC6-BDF2-2D1BB3BD5FC6}</x14:id>
        </ext>
      </extLst>
    </cfRule>
    <cfRule type="colorScale" priority="122">
      <colorScale>
        <cfvo type="min"/>
        <cfvo type="percentile" val="50"/>
        <cfvo type="max"/>
        <color rgb="FFF8696B"/>
        <color rgb="FFFCFCFF"/>
        <color rgb="FF63BE7B"/>
      </colorScale>
    </cfRule>
  </conditionalFormatting>
  <conditionalFormatting sqref="S97">
    <cfRule type="timePeriod" dxfId="43" priority="117" timePeriod="thisMonth">
      <formula>AND(MONTH(S97)=MONTH(TODAY()),YEAR(S97)=YEAR(TODAY()))</formula>
    </cfRule>
  </conditionalFormatting>
  <conditionalFormatting sqref="A97">
    <cfRule type="dataBar" priority="118">
      <dataBar>
        <cfvo type="min"/>
        <cfvo type="max"/>
        <color rgb="FF638EC6"/>
      </dataBar>
      <extLst>
        <ext xmlns:x14="http://schemas.microsoft.com/office/spreadsheetml/2009/9/main" uri="{B025F937-C7B1-47D3-B67F-A62EFF666E3E}">
          <x14:id>{73DFCE9C-553A-4621-9C94-9B36A4A3C77A}</x14:id>
        </ext>
      </extLst>
    </cfRule>
    <cfRule type="colorScale" priority="119">
      <colorScale>
        <cfvo type="min"/>
        <cfvo type="percentile" val="50"/>
        <cfvo type="max"/>
        <color rgb="FFF8696B"/>
        <color rgb="FFFCFCFF"/>
        <color rgb="FF63BE7B"/>
      </colorScale>
    </cfRule>
  </conditionalFormatting>
  <conditionalFormatting sqref="S98">
    <cfRule type="timePeriod" dxfId="42" priority="114" timePeriod="thisMonth">
      <formula>AND(MONTH(S98)=MONTH(TODAY()),YEAR(S98)=YEAR(TODAY()))</formula>
    </cfRule>
  </conditionalFormatting>
  <conditionalFormatting sqref="A98">
    <cfRule type="dataBar" priority="115">
      <dataBar>
        <cfvo type="min"/>
        <cfvo type="max"/>
        <color rgb="FF638EC6"/>
      </dataBar>
      <extLst>
        <ext xmlns:x14="http://schemas.microsoft.com/office/spreadsheetml/2009/9/main" uri="{B025F937-C7B1-47D3-B67F-A62EFF666E3E}">
          <x14:id>{D3D353E6-0EDE-40C8-85FB-CEB98753B8EC}</x14:id>
        </ext>
      </extLst>
    </cfRule>
    <cfRule type="colorScale" priority="116">
      <colorScale>
        <cfvo type="min"/>
        <cfvo type="percentile" val="50"/>
        <cfvo type="max"/>
        <color rgb="FFF8696B"/>
        <color rgb="FFFCFCFF"/>
        <color rgb="FF63BE7B"/>
      </colorScale>
    </cfRule>
  </conditionalFormatting>
  <conditionalFormatting sqref="S99">
    <cfRule type="timePeriod" dxfId="41" priority="111" timePeriod="thisMonth">
      <formula>AND(MONTH(S99)=MONTH(TODAY()),YEAR(S99)=YEAR(TODAY()))</formula>
    </cfRule>
  </conditionalFormatting>
  <conditionalFormatting sqref="A99">
    <cfRule type="dataBar" priority="112">
      <dataBar>
        <cfvo type="min"/>
        <cfvo type="max"/>
        <color rgb="FF638EC6"/>
      </dataBar>
      <extLst>
        <ext xmlns:x14="http://schemas.microsoft.com/office/spreadsheetml/2009/9/main" uri="{B025F937-C7B1-47D3-B67F-A62EFF666E3E}">
          <x14:id>{F9CCD177-1CB3-489F-9F0E-BCD44C6F4E3B}</x14:id>
        </ext>
      </extLst>
    </cfRule>
    <cfRule type="colorScale" priority="113">
      <colorScale>
        <cfvo type="min"/>
        <cfvo type="percentile" val="50"/>
        <cfvo type="max"/>
        <color rgb="FFF8696B"/>
        <color rgb="FFFCFCFF"/>
        <color rgb="FF63BE7B"/>
      </colorScale>
    </cfRule>
  </conditionalFormatting>
  <conditionalFormatting sqref="S100">
    <cfRule type="timePeriod" dxfId="40" priority="108" timePeriod="thisMonth">
      <formula>AND(MONTH(S100)=MONTH(TODAY()),YEAR(S100)=YEAR(TODAY()))</formula>
    </cfRule>
  </conditionalFormatting>
  <conditionalFormatting sqref="A100:A101">
    <cfRule type="dataBar" priority="109">
      <dataBar>
        <cfvo type="min"/>
        <cfvo type="max"/>
        <color rgb="FF638EC6"/>
      </dataBar>
      <extLst>
        <ext xmlns:x14="http://schemas.microsoft.com/office/spreadsheetml/2009/9/main" uri="{B025F937-C7B1-47D3-B67F-A62EFF666E3E}">
          <x14:id>{FC70A2D6-55A6-4F15-9EFA-1A0B35E5A0B4}</x14:id>
        </ext>
      </extLst>
    </cfRule>
    <cfRule type="colorScale" priority="110">
      <colorScale>
        <cfvo type="min"/>
        <cfvo type="percentile" val="50"/>
        <cfvo type="max"/>
        <color rgb="FFF8696B"/>
        <color rgb="FFFCFCFF"/>
        <color rgb="FF63BE7B"/>
      </colorScale>
    </cfRule>
  </conditionalFormatting>
  <conditionalFormatting sqref="S102">
    <cfRule type="timePeriod" dxfId="39" priority="105" timePeriod="thisMonth">
      <formula>AND(MONTH(S102)=MONTH(TODAY()),YEAR(S102)=YEAR(TODAY()))</formula>
    </cfRule>
  </conditionalFormatting>
  <conditionalFormatting sqref="S102">
    <cfRule type="timePeriod" dxfId="38" priority="104" timePeriod="thisMonth">
      <formula>AND(MONTH(S102)=MONTH(TODAY()),YEAR(S102)=YEAR(TODAY()))</formula>
    </cfRule>
  </conditionalFormatting>
  <conditionalFormatting sqref="A102">
    <cfRule type="dataBar" priority="106">
      <dataBar>
        <cfvo type="min"/>
        <cfvo type="max"/>
        <color rgb="FF638EC6"/>
      </dataBar>
      <extLst>
        <ext xmlns:x14="http://schemas.microsoft.com/office/spreadsheetml/2009/9/main" uri="{B025F937-C7B1-47D3-B67F-A62EFF666E3E}">
          <x14:id>{974B5FC7-F02B-43AF-8FE0-1608BB044752}</x14:id>
        </ext>
      </extLst>
    </cfRule>
    <cfRule type="colorScale" priority="107">
      <colorScale>
        <cfvo type="min"/>
        <cfvo type="percentile" val="50"/>
        <cfvo type="max"/>
        <color rgb="FFF8696B"/>
        <color rgb="FFFCFCFF"/>
        <color rgb="FF63BE7B"/>
      </colorScale>
    </cfRule>
  </conditionalFormatting>
  <conditionalFormatting sqref="S103">
    <cfRule type="timePeriod" dxfId="37" priority="101" timePeriod="thisMonth">
      <formula>AND(MONTH(S103)=MONTH(TODAY()),YEAR(S103)=YEAR(TODAY()))</formula>
    </cfRule>
  </conditionalFormatting>
  <conditionalFormatting sqref="A103">
    <cfRule type="dataBar" priority="102">
      <dataBar>
        <cfvo type="min"/>
        <cfvo type="max"/>
        <color rgb="FF638EC6"/>
      </dataBar>
      <extLst>
        <ext xmlns:x14="http://schemas.microsoft.com/office/spreadsheetml/2009/9/main" uri="{B025F937-C7B1-47D3-B67F-A62EFF666E3E}">
          <x14:id>{F3F67464-38C6-4AA1-9ABB-ED85F673D96D}</x14:id>
        </ext>
      </extLst>
    </cfRule>
    <cfRule type="colorScale" priority="103">
      <colorScale>
        <cfvo type="min"/>
        <cfvo type="percentile" val="50"/>
        <cfvo type="max"/>
        <color rgb="FFF8696B"/>
        <color rgb="FFFCFCFF"/>
        <color rgb="FF63BE7B"/>
      </colorScale>
    </cfRule>
  </conditionalFormatting>
  <conditionalFormatting sqref="S104">
    <cfRule type="timePeriod" dxfId="36" priority="98" timePeriod="thisMonth">
      <formula>AND(MONTH(S104)=MONTH(TODAY()),YEAR(S104)=YEAR(TODAY()))</formula>
    </cfRule>
  </conditionalFormatting>
  <conditionalFormatting sqref="A104 A106 A108">
    <cfRule type="dataBar" priority="99">
      <dataBar>
        <cfvo type="min"/>
        <cfvo type="max"/>
        <color rgb="FF638EC6"/>
      </dataBar>
      <extLst>
        <ext xmlns:x14="http://schemas.microsoft.com/office/spreadsheetml/2009/9/main" uri="{B025F937-C7B1-47D3-B67F-A62EFF666E3E}">
          <x14:id>{C7C12C73-371E-41BA-9044-54F50DC7A3C2}</x14:id>
        </ext>
      </extLst>
    </cfRule>
    <cfRule type="colorScale" priority="100">
      <colorScale>
        <cfvo type="min"/>
        <cfvo type="percentile" val="50"/>
        <cfvo type="max"/>
        <color rgb="FFF8696B"/>
        <color rgb="FFFCFCFF"/>
        <color rgb="FF63BE7B"/>
      </colorScale>
    </cfRule>
  </conditionalFormatting>
  <conditionalFormatting sqref="S105">
    <cfRule type="timePeriod" dxfId="35" priority="95" timePeriod="thisMonth">
      <formula>AND(MONTH(S105)=MONTH(TODAY()),YEAR(S105)=YEAR(TODAY()))</formula>
    </cfRule>
  </conditionalFormatting>
  <conditionalFormatting sqref="S106">
    <cfRule type="timePeriod" dxfId="34" priority="89" timePeriod="thisMonth">
      <formula>AND(MONTH(S106)=MONTH(TODAY()),YEAR(S106)=YEAR(TODAY()))</formula>
    </cfRule>
  </conditionalFormatting>
  <conditionalFormatting sqref="S107">
    <cfRule type="timePeriod" dxfId="33" priority="86" timePeriod="thisMonth">
      <formula>AND(MONTH(S107)=MONTH(TODAY()),YEAR(S107)=YEAR(TODAY()))</formula>
    </cfRule>
  </conditionalFormatting>
  <conditionalFormatting sqref="S108">
    <cfRule type="timePeriod" dxfId="32" priority="83" timePeriod="thisMonth">
      <formula>AND(MONTH(S108)=MONTH(TODAY()),YEAR(S108)=YEAR(TODAY()))</formula>
    </cfRule>
  </conditionalFormatting>
  <conditionalFormatting sqref="A105 A107 A109">
    <cfRule type="dataBar" priority="626">
      <dataBar>
        <cfvo type="min"/>
        <cfvo type="max"/>
        <color rgb="FF638EC6"/>
      </dataBar>
      <extLst>
        <ext xmlns:x14="http://schemas.microsoft.com/office/spreadsheetml/2009/9/main" uri="{B025F937-C7B1-47D3-B67F-A62EFF666E3E}">
          <x14:id>{E4D84B15-A261-44C3-8506-4536B14D312A}</x14:id>
        </ext>
      </extLst>
    </cfRule>
    <cfRule type="colorScale" priority="627">
      <colorScale>
        <cfvo type="min"/>
        <cfvo type="percentile" val="50"/>
        <cfvo type="max"/>
        <color rgb="FFF8696B"/>
        <color rgb="FFFCFCFF"/>
        <color rgb="FF63BE7B"/>
      </colorScale>
    </cfRule>
  </conditionalFormatting>
  <conditionalFormatting sqref="S109">
    <cfRule type="timePeriod" dxfId="31" priority="80" timePeriod="thisMonth">
      <formula>AND(MONTH(S109)=MONTH(TODAY()),YEAR(S109)=YEAR(TODAY()))</formula>
    </cfRule>
  </conditionalFormatting>
  <conditionalFormatting sqref="S110">
    <cfRule type="timePeriod" dxfId="30" priority="77" timePeriod="thisMonth">
      <formula>AND(MONTH(S110)=MONTH(TODAY()),YEAR(S110)=YEAR(TODAY()))</formula>
    </cfRule>
  </conditionalFormatting>
  <conditionalFormatting sqref="A110">
    <cfRule type="dataBar" priority="78">
      <dataBar>
        <cfvo type="min"/>
        <cfvo type="max"/>
        <color rgb="FF638EC6"/>
      </dataBar>
      <extLst>
        <ext xmlns:x14="http://schemas.microsoft.com/office/spreadsheetml/2009/9/main" uri="{B025F937-C7B1-47D3-B67F-A62EFF666E3E}">
          <x14:id>{ECCD66D3-6F5D-48AC-9838-DBC529FFF703}</x14:id>
        </ext>
      </extLst>
    </cfRule>
    <cfRule type="colorScale" priority="79">
      <colorScale>
        <cfvo type="min"/>
        <cfvo type="percentile" val="50"/>
        <cfvo type="max"/>
        <color rgb="FFF8696B"/>
        <color rgb="FFFCFCFF"/>
        <color rgb="FF63BE7B"/>
      </colorScale>
    </cfRule>
  </conditionalFormatting>
  <conditionalFormatting sqref="A111">
    <cfRule type="dataBar" priority="75">
      <dataBar>
        <cfvo type="min"/>
        <cfvo type="max"/>
        <color rgb="FF638EC6"/>
      </dataBar>
      <extLst>
        <ext xmlns:x14="http://schemas.microsoft.com/office/spreadsheetml/2009/9/main" uri="{B025F937-C7B1-47D3-B67F-A62EFF666E3E}">
          <x14:id>{2A21EE1C-AB26-4E57-8FE7-851CA544AD01}</x14:id>
        </ext>
      </extLst>
    </cfRule>
    <cfRule type="colorScale" priority="76">
      <colorScale>
        <cfvo type="min"/>
        <cfvo type="percentile" val="50"/>
        <cfvo type="max"/>
        <color rgb="FFF8696B"/>
        <color rgb="FFFCFCFF"/>
        <color rgb="FF63BE7B"/>
      </colorScale>
    </cfRule>
  </conditionalFormatting>
  <conditionalFormatting sqref="S112">
    <cfRule type="timePeriod" dxfId="29" priority="72" timePeriod="thisMonth">
      <formula>AND(MONTH(S112)=MONTH(TODAY()),YEAR(S112)=YEAR(TODAY()))</formula>
    </cfRule>
  </conditionalFormatting>
  <conditionalFormatting sqref="A112">
    <cfRule type="dataBar" priority="73">
      <dataBar>
        <cfvo type="min"/>
        <cfvo type="max"/>
        <color rgb="FF638EC6"/>
      </dataBar>
      <extLst>
        <ext xmlns:x14="http://schemas.microsoft.com/office/spreadsheetml/2009/9/main" uri="{B025F937-C7B1-47D3-B67F-A62EFF666E3E}">
          <x14:id>{8E73E1B6-9B61-4509-B2AE-4E43B8D13A1F}</x14:id>
        </ext>
      </extLst>
    </cfRule>
    <cfRule type="colorScale" priority="74">
      <colorScale>
        <cfvo type="min"/>
        <cfvo type="percentile" val="50"/>
        <cfvo type="max"/>
        <color rgb="FFF8696B"/>
        <color rgb="FFFCFCFF"/>
        <color rgb="FF63BE7B"/>
      </colorScale>
    </cfRule>
  </conditionalFormatting>
  <conditionalFormatting sqref="S113">
    <cfRule type="timePeriod" dxfId="28" priority="69" timePeriod="thisMonth">
      <formula>AND(MONTH(S113)=MONTH(TODAY()),YEAR(S113)=YEAR(TODAY()))</formula>
    </cfRule>
  </conditionalFormatting>
  <conditionalFormatting sqref="A113">
    <cfRule type="dataBar" priority="70">
      <dataBar>
        <cfvo type="min"/>
        <cfvo type="max"/>
        <color rgb="FF638EC6"/>
      </dataBar>
      <extLst>
        <ext xmlns:x14="http://schemas.microsoft.com/office/spreadsheetml/2009/9/main" uri="{B025F937-C7B1-47D3-B67F-A62EFF666E3E}">
          <x14:id>{E1076DB5-2207-4FBB-AE0D-A1B28DA7C6DB}</x14:id>
        </ext>
      </extLst>
    </cfRule>
    <cfRule type="colorScale" priority="71">
      <colorScale>
        <cfvo type="min"/>
        <cfvo type="percentile" val="50"/>
        <cfvo type="max"/>
        <color rgb="FFF8696B"/>
        <color rgb="FFFCFCFF"/>
        <color rgb="FF63BE7B"/>
      </colorScale>
    </cfRule>
  </conditionalFormatting>
  <conditionalFormatting sqref="S114">
    <cfRule type="timePeriod" dxfId="27" priority="66" timePeriod="thisMonth">
      <formula>AND(MONTH(S114)=MONTH(TODAY()),YEAR(S114)=YEAR(TODAY()))</formula>
    </cfRule>
  </conditionalFormatting>
  <conditionalFormatting sqref="A114">
    <cfRule type="dataBar" priority="67">
      <dataBar>
        <cfvo type="min"/>
        <cfvo type="max"/>
        <color rgb="FF638EC6"/>
      </dataBar>
      <extLst>
        <ext xmlns:x14="http://schemas.microsoft.com/office/spreadsheetml/2009/9/main" uri="{B025F937-C7B1-47D3-B67F-A62EFF666E3E}">
          <x14:id>{C9CEA592-0A22-48BE-B38F-716E5F186563}</x14:id>
        </ext>
      </extLst>
    </cfRule>
    <cfRule type="colorScale" priority="68">
      <colorScale>
        <cfvo type="min"/>
        <cfvo type="percentile" val="50"/>
        <cfvo type="max"/>
        <color rgb="FFF8696B"/>
        <color rgb="FFFCFCFF"/>
        <color rgb="FF63BE7B"/>
      </colorScale>
    </cfRule>
  </conditionalFormatting>
  <conditionalFormatting sqref="S115">
    <cfRule type="timePeriod" dxfId="26" priority="63" timePeriod="thisMonth">
      <formula>AND(MONTH(S115)=MONTH(TODAY()),YEAR(S115)=YEAR(TODAY()))</formula>
    </cfRule>
  </conditionalFormatting>
  <conditionalFormatting sqref="A115">
    <cfRule type="dataBar" priority="64">
      <dataBar>
        <cfvo type="min"/>
        <cfvo type="max"/>
        <color rgb="FF638EC6"/>
      </dataBar>
      <extLst>
        <ext xmlns:x14="http://schemas.microsoft.com/office/spreadsheetml/2009/9/main" uri="{B025F937-C7B1-47D3-B67F-A62EFF666E3E}">
          <x14:id>{FE24D54B-6AC6-419C-BF24-A4DAA0DE463D}</x14:id>
        </ext>
      </extLst>
    </cfRule>
    <cfRule type="colorScale" priority="65">
      <colorScale>
        <cfvo type="min"/>
        <cfvo type="percentile" val="50"/>
        <cfvo type="max"/>
        <color rgb="FFF8696B"/>
        <color rgb="FFFCFCFF"/>
        <color rgb="FF63BE7B"/>
      </colorScale>
    </cfRule>
  </conditionalFormatting>
  <conditionalFormatting sqref="S116">
    <cfRule type="timePeriod" dxfId="25" priority="60" timePeriod="thisMonth">
      <formula>AND(MONTH(S116)=MONTH(TODAY()),YEAR(S116)=YEAR(TODAY()))</formula>
    </cfRule>
  </conditionalFormatting>
  <conditionalFormatting sqref="A116">
    <cfRule type="dataBar" priority="61">
      <dataBar>
        <cfvo type="min"/>
        <cfvo type="max"/>
        <color rgb="FF638EC6"/>
      </dataBar>
      <extLst>
        <ext xmlns:x14="http://schemas.microsoft.com/office/spreadsheetml/2009/9/main" uri="{B025F937-C7B1-47D3-B67F-A62EFF666E3E}">
          <x14:id>{80955977-8C3E-4781-9BE3-0748864D63EB}</x14:id>
        </ext>
      </extLst>
    </cfRule>
    <cfRule type="colorScale" priority="62">
      <colorScale>
        <cfvo type="min"/>
        <cfvo type="percentile" val="50"/>
        <cfvo type="max"/>
        <color rgb="FFF8696B"/>
        <color rgb="FFFCFCFF"/>
        <color rgb="FF63BE7B"/>
      </colorScale>
    </cfRule>
  </conditionalFormatting>
  <conditionalFormatting sqref="S117">
    <cfRule type="timePeriod" dxfId="24" priority="57" timePeriod="thisMonth">
      <formula>AND(MONTH(S117)=MONTH(TODAY()),YEAR(S117)=YEAR(TODAY()))</formula>
    </cfRule>
  </conditionalFormatting>
  <conditionalFormatting sqref="A117">
    <cfRule type="dataBar" priority="58">
      <dataBar>
        <cfvo type="min"/>
        <cfvo type="max"/>
        <color rgb="FF638EC6"/>
      </dataBar>
      <extLst>
        <ext xmlns:x14="http://schemas.microsoft.com/office/spreadsheetml/2009/9/main" uri="{B025F937-C7B1-47D3-B67F-A62EFF666E3E}">
          <x14:id>{398EA4E3-FF27-45E0-BFB2-C12791442C13}</x14:id>
        </ext>
      </extLst>
    </cfRule>
    <cfRule type="colorScale" priority="59">
      <colorScale>
        <cfvo type="min"/>
        <cfvo type="percentile" val="50"/>
        <cfvo type="max"/>
        <color rgb="FFF8696B"/>
        <color rgb="FFFCFCFF"/>
        <color rgb="FF63BE7B"/>
      </colorScale>
    </cfRule>
  </conditionalFormatting>
  <conditionalFormatting sqref="S118">
    <cfRule type="timePeriod" dxfId="23" priority="53" timePeriod="thisMonth">
      <formula>AND(MONTH(S118)=MONTH(TODAY()),YEAR(S118)=YEAR(TODAY()))</formula>
    </cfRule>
  </conditionalFormatting>
  <conditionalFormatting sqref="A118">
    <cfRule type="dataBar" priority="51">
      <dataBar>
        <cfvo type="min"/>
        <cfvo type="max"/>
        <color rgb="FF638EC6"/>
      </dataBar>
      <extLst>
        <ext xmlns:x14="http://schemas.microsoft.com/office/spreadsheetml/2009/9/main" uri="{B025F937-C7B1-47D3-B67F-A62EFF666E3E}">
          <x14:id>{AB62E4BC-DF70-4460-9089-CEF0E6D5CEEB}</x14:id>
        </ext>
      </extLst>
    </cfRule>
    <cfRule type="colorScale" priority="52">
      <colorScale>
        <cfvo type="min"/>
        <cfvo type="percentile" val="50"/>
        <cfvo type="max"/>
        <color rgb="FFF8696B"/>
        <color rgb="FFFCFCFF"/>
        <color rgb="FF63BE7B"/>
      </colorScale>
    </cfRule>
  </conditionalFormatting>
  <conditionalFormatting sqref="S119">
    <cfRule type="timePeriod" dxfId="22" priority="50" timePeriod="thisMonth">
      <formula>AND(MONTH(S119)=MONTH(TODAY()),YEAR(S119)=YEAR(TODAY()))</formula>
    </cfRule>
  </conditionalFormatting>
  <conditionalFormatting sqref="A119">
    <cfRule type="dataBar" priority="48">
      <dataBar>
        <cfvo type="min"/>
        <cfvo type="max"/>
        <color rgb="FF638EC6"/>
      </dataBar>
      <extLst>
        <ext xmlns:x14="http://schemas.microsoft.com/office/spreadsheetml/2009/9/main" uri="{B025F937-C7B1-47D3-B67F-A62EFF666E3E}">
          <x14:id>{89A7EB98-98D4-4B78-A4E2-A8B794F2924D}</x14:id>
        </ext>
      </extLst>
    </cfRule>
    <cfRule type="colorScale" priority="49">
      <colorScale>
        <cfvo type="min"/>
        <cfvo type="percentile" val="50"/>
        <cfvo type="max"/>
        <color rgb="FFF8696B"/>
        <color rgb="FFFCFCFF"/>
        <color rgb="FF63BE7B"/>
      </colorScale>
    </cfRule>
  </conditionalFormatting>
  <conditionalFormatting sqref="A120">
    <cfRule type="dataBar" priority="46">
      <dataBar>
        <cfvo type="min"/>
        <cfvo type="max"/>
        <color rgb="FF638EC6"/>
      </dataBar>
      <extLst>
        <ext xmlns:x14="http://schemas.microsoft.com/office/spreadsheetml/2009/9/main" uri="{B025F937-C7B1-47D3-B67F-A62EFF666E3E}">
          <x14:id>{34643A1D-056D-40AE-AA3B-98230189879F}</x14:id>
        </ext>
      </extLst>
    </cfRule>
    <cfRule type="colorScale" priority="47">
      <colorScale>
        <cfvo type="min"/>
        <cfvo type="percentile" val="50"/>
        <cfvo type="max"/>
        <color rgb="FFF8696B"/>
        <color rgb="FFFCFCFF"/>
        <color rgb="FF63BE7B"/>
      </colorScale>
    </cfRule>
  </conditionalFormatting>
  <conditionalFormatting sqref="S121">
    <cfRule type="timePeriod" dxfId="21" priority="45" timePeriod="thisMonth">
      <formula>AND(MONTH(S121)=MONTH(TODAY()),YEAR(S121)=YEAR(TODAY()))</formula>
    </cfRule>
  </conditionalFormatting>
  <conditionalFormatting sqref="A121">
    <cfRule type="dataBar" priority="43">
      <dataBar>
        <cfvo type="min"/>
        <cfvo type="max"/>
        <color rgb="FF638EC6"/>
      </dataBar>
      <extLst>
        <ext xmlns:x14="http://schemas.microsoft.com/office/spreadsheetml/2009/9/main" uri="{B025F937-C7B1-47D3-B67F-A62EFF666E3E}">
          <x14:id>{0003CD19-F559-45F1-8F78-9716DCF1EBB8}</x14:id>
        </ext>
      </extLst>
    </cfRule>
    <cfRule type="colorScale" priority="44">
      <colorScale>
        <cfvo type="min"/>
        <cfvo type="percentile" val="50"/>
        <cfvo type="max"/>
        <color rgb="FFF8696B"/>
        <color rgb="FFFCFCFF"/>
        <color rgb="FF63BE7B"/>
      </colorScale>
    </cfRule>
  </conditionalFormatting>
  <conditionalFormatting sqref="S122">
    <cfRule type="timePeriod" dxfId="20" priority="39" timePeriod="thisMonth">
      <formula>AND(MONTH(S122)=MONTH(TODAY()),YEAR(S122)=YEAR(TODAY()))</formula>
    </cfRule>
  </conditionalFormatting>
  <conditionalFormatting sqref="A122">
    <cfRule type="dataBar" priority="37">
      <dataBar>
        <cfvo type="min"/>
        <cfvo type="max"/>
        <color rgb="FF638EC6"/>
      </dataBar>
      <extLst>
        <ext xmlns:x14="http://schemas.microsoft.com/office/spreadsheetml/2009/9/main" uri="{B025F937-C7B1-47D3-B67F-A62EFF666E3E}">
          <x14:id>{72380FA4-2844-4AB8-970E-6A91A0F2BE47}</x14:id>
        </ext>
      </extLst>
    </cfRule>
    <cfRule type="colorScale" priority="38">
      <colorScale>
        <cfvo type="min"/>
        <cfvo type="percentile" val="50"/>
        <cfvo type="max"/>
        <color rgb="FFF8696B"/>
        <color rgb="FFFCFCFF"/>
        <color rgb="FF63BE7B"/>
      </colorScale>
    </cfRule>
  </conditionalFormatting>
  <conditionalFormatting sqref="S123">
    <cfRule type="timePeriod" dxfId="19" priority="34" timePeriod="thisMonth">
      <formula>AND(MONTH(S123)=MONTH(TODAY()),YEAR(S123)=YEAR(TODAY()))</formula>
    </cfRule>
  </conditionalFormatting>
  <conditionalFormatting sqref="A123">
    <cfRule type="dataBar" priority="35">
      <dataBar>
        <cfvo type="min"/>
        <cfvo type="max"/>
        <color rgb="FF638EC6"/>
      </dataBar>
      <extLst>
        <ext xmlns:x14="http://schemas.microsoft.com/office/spreadsheetml/2009/9/main" uri="{B025F937-C7B1-47D3-B67F-A62EFF666E3E}">
          <x14:id>{0DA2509B-F58B-45B9-A5A0-77F7D11D0B1C}</x14:id>
        </ext>
      </extLst>
    </cfRule>
    <cfRule type="colorScale" priority="36">
      <colorScale>
        <cfvo type="min"/>
        <cfvo type="percentile" val="50"/>
        <cfvo type="max"/>
        <color rgb="FFF8696B"/>
        <color rgb="FFFCFCFF"/>
        <color rgb="FF63BE7B"/>
      </colorScale>
    </cfRule>
  </conditionalFormatting>
  <conditionalFormatting sqref="S124">
    <cfRule type="timePeriod" dxfId="18" priority="31" timePeriod="thisMonth">
      <formula>AND(MONTH(S124)=MONTH(TODAY()),YEAR(S124)=YEAR(TODAY()))</formula>
    </cfRule>
  </conditionalFormatting>
  <conditionalFormatting sqref="A124">
    <cfRule type="dataBar" priority="32">
      <dataBar>
        <cfvo type="min"/>
        <cfvo type="max"/>
        <color rgb="FF638EC6"/>
      </dataBar>
      <extLst>
        <ext xmlns:x14="http://schemas.microsoft.com/office/spreadsheetml/2009/9/main" uri="{B025F937-C7B1-47D3-B67F-A62EFF666E3E}">
          <x14:id>{809D6D67-87D9-41BB-A424-45B84A2A32EA}</x14:id>
        </ext>
      </extLst>
    </cfRule>
    <cfRule type="colorScale" priority="33">
      <colorScale>
        <cfvo type="min"/>
        <cfvo type="percentile" val="50"/>
        <cfvo type="max"/>
        <color rgb="FFF8696B"/>
        <color rgb="FFFCFCFF"/>
        <color rgb="FF63BE7B"/>
      </colorScale>
    </cfRule>
  </conditionalFormatting>
  <conditionalFormatting sqref="S125">
    <cfRule type="timePeriod" dxfId="17" priority="28" timePeriod="thisMonth">
      <formula>AND(MONTH(S125)=MONTH(TODAY()),YEAR(S125)=YEAR(TODAY()))</formula>
    </cfRule>
  </conditionalFormatting>
  <conditionalFormatting sqref="A125">
    <cfRule type="dataBar" priority="29">
      <dataBar>
        <cfvo type="min"/>
        <cfvo type="max"/>
        <color rgb="FF638EC6"/>
      </dataBar>
      <extLst>
        <ext xmlns:x14="http://schemas.microsoft.com/office/spreadsheetml/2009/9/main" uri="{B025F937-C7B1-47D3-B67F-A62EFF666E3E}">
          <x14:id>{AC2EC0D1-B32A-476D-A813-D4847FDBD0A7}</x14:id>
        </ext>
      </extLst>
    </cfRule>
    <cfRule type="colorScale" priority="30">
      <colorScale>
        <cfvo type="min"/>
        <cfvo type="percentile" val="50"/>
        <cfvo type="max"/>
        <color rgb="FFF8696B"/>
        <color rgb="FFFCFCFF"/>
        <color rgb="FF63BE7B"/>
      </colorScale>
    </cfRule>
  </conditionalFormatting>
  <conditionalFormatting sqref="S126">
    <cfRule type="timePeriod" dxfId="16" priority="27" timePeriod="thisMonth">
      <formula>AND(MONTH(S126)=MONTH(TODAY()),YEAR(S126)=YEAR(TODAY()))</formula>
    </cfRule>
  </conditionalFormatting>
  <conditionalFormatting sqref="A126">
    <cfRule type="dataBar" priority="25">
      <dataBar>
        <cfvo type="min"/>
        <cfvo type="max"/>
        <color rgb="FF638EC6"/>
      </dataBar>
      <extLst>
        <ext xmlns:x14="http://schemas.microsoft.com/office/spreadsheetml/2009/9/main" uri="{B025F937-C7B1-47D3-B67F-A62EFF666E3E}">
          <x14:id>{A6A1776B-94C7-412E-BFAA-1B7074765E74}</x14:id>
        </ext>
      </extLst>
    </cfRule>
    <cfRule type="colorScale" priority="26">
      <colorScale>
        <cfvo type="min"/>
        <cfvo type="percentile" val="50"/>
        <cfvo type="max"/>
        <color rgb="FFF8696B"/>
        <color rgb="FFFCFCFF"/>
        <color rgb="FF63BE7B"/>
      </colorScale>
    </cfRule>
  </conditionalFormatting>
  <conditionalFormatting sqref="S127">
    <cfRule type="timePeriod" dxfId="15" priority="22" timePeriod="thisMonth">
      <formula>AND(MONTH(S127)=MONTH(TODAY()),YEAR(S127)=YEAR(TODAY()))</formula>
    </cfRule>
  </conditionalFormatting>
  <conditionalFormatting sqref="A127">
    <cfRule type="dataBar" priority="23">
      <dataBar>
        <cfvo type="min"/>
        <cfvo type="max"/>
        <color rgb="FF638EC6"/>
      </dataBar>
      <extLst>
        <ext xmlns:x14="http://schemas.microsoft.com/office/spreadsheetml/2009/9/main" uri="{B025F937-C7B1-47D3-B67F-A62EFF666E3E}">
          <x14:id>{8FC5C2D5-54E5-4EB0-99E8-F62BE29E5B26}</x14:id>
        </ext>
      </extLst>
    </cfRule>
    <cfRule type="colorScale" priority="24">
      <colorScale>
        <cfvo type="min"/>
        <cfvo type="percentile" val="50"/>
        <cfvo type="max"/>
        <color rgb="FFF8696B"/>
        <color rgb="FFFCFCFF"/>
        <color rgb="FF63BE7B"/>
      </colorScale>
    </cfRule>
  </conditionalFormatting>
  <conditionalFormatting sqref="S128">
    <cfRule type="timePeriod" dxfId="14" priority="19" timePeriod="thisMonth">
      <formula>AND(MONTH(S128)=MONTH(TODAY()),YEAR(S128)=YEAR(TODAY()))</formula>
    </cfRule>
  </conditionalFormatting>
  <conditionalFormatting sqref="A128">
    <cfRule type="dataBar" priority="20">
      <dataBar>
        <cfvo type="min"/>
        <cfvo type="max"/>
        <color rgb="FF638EC6"/>
      </dataBar>
      <extLst>
        <ext xmlns:x14="http://schemas.microsoft.com/office/spreadsheetml/2009/9/main" uri="{B025F937-C7B1-47D3-B67F-A62EFF666E3E}">
          <x14:id>{FCA4C1C5-F726-4B84-854C-6312D40A0C04}</x14:id>
        </ext>
      </extLst>
    </cfRule>
    <cfRule type="colorScale" priority="21">
      <colorScale>
        <cfvo type="min"/>
        <cfvo type="percentile" val="50"/>
        <cfvo type="max"/>
        <color rgb="FFF8696B"/>
        <color rgb="FFFCFCFF"/>
        <color rgb="FF63BE7B"/>
      </colorScale>
    </cfRule>
  </conditionalFormatting>
  <conditionalFormatting sqref="S129">
    <cfRule type="timePeriod" dxfId="13" priority="16" timePeriod="thisMonth">
      <formula>AND(MONTH(S129)=MONTH(TODAY()),YEAR(S129)=YEAR(TODAY()))</formula>
    </cfRule>
  </conditionalFormatting>
  <conditionalFormatting sqref="A129">
    <cfRule type="dataBar" priority="17">
      <dataBar>
        <cfvo type="min"/>
        <cfvo type="max"/>
        <color rgb="FF638EC6"/>
      </dataBar>
      <extLst>
        <ext xmlns:x14="http://schemas.microsoft.com/office/spreadsheetml/2009/9/main" uri="{B025F937-C7B1-47D3-B67F-A62EFF666E3E}">
          <x14:id>{64C21E39-58ED-4F39-BB7F-269BFFFEE50A}</x14:id>
        </ext>
      </extLst>
    </cfRule>
    <cfRule type="colorScale" priority="18">
      <colorScale>
        <cfvo type="min"/>
        <cfvo type="percentile" val="50"/>
        <cfvo type="max"/>
        <color rgb="FFF8696B"/>
        <color rgb="FFFCFCFF"/>
        <color rgb="FF63BE7B"/>
      </colorScale>
    </cfRule>
  </conditionalFormatting>
  <conditionalFormatting sqref="S130">
    <cfRule type="timePeriod" dxfId="12" priority="13" timePeriod="thisMonth">
      <formula>AND(MONTH(S130)=MONTH(TODAY()),YEAR(S130)=YEAR(TODAY()))</formula>
    </cfRule>
  </conditionalFormatting>
  <conditionalFormatting sqref="A130">
    <cfRule type="dataBar" priority="14">
      <dataBar>
        <cfvo type="min"/>
        <cfvo type="max"/>
        <color rgb="FF638EC6"/>
      </dataBar>
      <extLst>
        <ext xmlns:x14="http://schemas.microsoft.com/office/spreadsheetml/2009/9/main" uri="{B025F937-C7B1-47D3-B67F-A62EFF666E3E}">
          <x14:id>{D3155717-72A3-477E-8F1C-F154F72D171F}</x14:id>
        </ext>
      </extLst>
    </cfRule>
    <cfRule type="colorScale" priority="15">
      <colorScale>
        <cfvo type="min"/>
        <cfvo type="percentile" val="50"/>
        <cfvo type="max"/>
        <color rgb="FFF8696B"/>
        <color rgb="FFFCFCFF"/>
        <color rgb="FF63BE7B"/>
      </colorScale>
    </cfRule>
  </conditionalFormatting>
  <conditionalFormatting sqref="S131">
    <cfRule type="timePeriod" dxfId="11" priority="10" timePeriod="thisMonth">
      <formula>AND(MONTH(S131)=MONTH(TODAY()),YEAR(S131)=YEAR(TODAY()))</formula>
    </cfRule>
  </conditionalFormatting>
  <conditionalFormatting sqref="A131">
    <cfRule type="dataBar" priority="11">
      <dataBar>
        <cfvo type="min"/>
        <cfvo type="max"/>
        <color rgb="FF638EC6"/>
      </dataBar>
      <extLst>
        <ext xmlns:x14="http://schemas.microsoft.com/office/spreadsheetml/2009/9/main" uri="{B025F937-C7B1-47D3-B67F-A62EFF666E3E}">
          <x14:id>{5F7A403E-D94A-45E7-9CA6-0FC7C9F793CB}</x14:id>
        </ext>
      </extLst>
    </cfRule>
    <cfRule type="colorScale" priority="12">
      <colorScale>
        <cfvo type="min"/>
        <cfvo type="percentile" val="50"/>
        <cfvo type="max"/>
        <color rgb="FFF8696B"/>
        <color rgb="FFFCFCFF"/>
        <color rgb="FF63BE7B"/>
      </colorScale>
    </cfRule>
  </conditionalFormatting>
  <conditionalFormatting sqref="S132">
    <cfRule type="timePeriod" dxfId="10" priority="7" timePeriod="thisMonth">
      <formula>AND(MONTH(S132)=MONTH(TODAY()),YEAR(S132)=YEAR(TODAY()))</formula>
    </cfRule>
  </conditionalFormatting>
  <conditionalFormatting sqref="A132">
    <cfRule type="dataBar" priority="8">
      <dataBar>
        <cfvo type="min"/>
        <cfvo type="max"/>
        <color rgb="FF638EC6"/>
      </dataBar>
      <extLst>
        <ext xmlns:x14="http://schemas.microsoft.com/office/spreadsheetml/2009/9/main" uri="{B025F937-C7B1-47D3-B67F-A62EFF666E3E}">
          <x14:id>{C84AB7A6-6B1F-45CB-BFB6-9FC8C5C392DE}</x14:id>
        </ext>
      </extLst>
    </cfRule>
    <cfRule type="colorScale" priority="9">
      <colorScale>
        <cfvo type="min"/>
        <cfvo type="percentile" val="50"/>
        <cfvo type="max"/>
        <color rgb="FFF8696B"/>
        <color rgb="FFFCFCFF"/>
        <color rgb="FF63BE7B"/>
      </colorScale>
    </cfRule>
  </conditionalFormatting>
  <conditionalFormatting sqref="S133">
    <cfRule type="timePeriod" dxfId="9" priority="4" timePeriod="thisMonth">
      <formula>AND(MONTH(S133)=MONTH(TODAY()),YEAR(S133)=YEAR(TODAY()))</formula>
    </cfRule>
  </conditionalFormatting>
  <conditionalFormatting sqref="A133">
    <cfRule type="dataBar" priority="5">
      <dataBar>
        <cfvo type="min"/>
        <cfvo type="max"/>
        <color rgb="FF638EC6"/>
      </dataBar>
      <extLst>
        <ext xmlns:x14="http://schemas.microsoft.com/office/spreadsheetml/2009/9/main" uri="{B025F937-C7B1-47D3-B67F-A62EFF666E3E}">
          <x14:id>{9E87CE08-F1D9-4ECA-BB51-AA88B8AADA92}</x14:id>
        </ext>
      </extLst>
    </cfRule>
    <cfRule type="colorScale" priority="6">
      <colorScale>
        <cfvo type="min"/>
        <cfvo type="percentile" val="50"/>
        <cfvo type="max"/>
        <color rgb="FFF8696B"/>
        <color rgb="FFFCFCFF"/>
        <color rgb="FF63BE7B"/>
      </colorScale>
    </cfRule>
  </conditionalFormatting>
  <conditionalFormatting sqref="S134">
    <cfRule type="timePeriod" dxfId="8" priority="1" timePeriod="thisMonth">
      <formula>AND(MONTH(S134)=MONTH(TODAY()),YEAR(S134)=YEAR(TODAY()))</formula>
    </cfRule>
  </conditionalFormatting>
  <conditionalFormatting sqref="A134">
    <cfRule type="dataBar" priority="2">
      <dataBar>
        <cfvo type="min"/>
        <cfvo type="max"/>
        <color rgb="FF638EC6"/>
      </dataBar>
      <extLst>
        <ext xmlns:x14="http://schemas.microsoft.com/office/spreadsheetml/2009/9/main" uri="{B025F937-C7B1-47D3-B67F-A62EFF666E3E}">
          <x14:id>{62F4C17B-FCDB-4A7E-9D37-06356F4AB4F4}</x14:id>
        </ext>
      </extLst>
    </cfRule>
    <cfRule type="colorScale" priority="3">
      <colorScale>
        <cfvo type="min"/>
        <cfvo type="percentile" val="50"/>
        <cfvo type="max"/>
        <color rgb="FFF8696B"/>
        <color rgb="FFFCFCFF"/>
        <color rgb="FF63BE7B"/>
      </colorScale>
    </cfRule>
  </conditionalFormatting>
  <hyperlinks>
    <hyperlink ref="V108" r:id="rId1" xr:uid="{00000000-0004-0000-0400-000000000000}"/>
    <hyperlink ref="V109" r:id="rId2" xr:uid="{00000000-0004-0000-0400-000001000000}"/>
    <hyperlink ref="V110" r:id="rId3" xr:uid="{00000000-0004-0000-0400-000002000000}"/>
    <hyperlink ref="V112" r:id="rId4" xr:uid="{00000000-0004-0000-0400-000003000000}"/>
    <hyperlink ref="V113" r:id="rId5" xr:uid="{00000000-0004-0000-0400-000004000000}"/>
    <hyperlink ref="V114" r:id="rId6" xr:uid="{00000000-0004-0000-0400-000005000000}"/>
    <hyperlink ref="V115" r:id="rId7" xr:uid="{00000000-0004-0000-0400-000006000000}"/>
    <hyperlink ref="V116" r:id="rId8" xr:uid="{00000000-0004-0000-0400-000007000000}"/>
    <hyperlink ref="V117" r:id="rId9" xr:uid="{8FF8C8E9-F7A8-40FD-A242-0AD810968F8F}"/>
    <hyperlink ref="V118" r:id="rId10" xr:uid="{7413E534-B060-4EF6-B558-AC4124EB5AEB}"/>
    <hyperlink ref="V119" r:id="rId11" xr:uid="{02C5B724-7E44-46C7-A26B-3064FDC8A20F}"/>
    <hyperlink ref="V121" r:id="rId12" xr:uid="{D4779C2F-07AC-4DE4-92DA-3BE3BD867811}"/>
    <hyperlink ref="V123" r:id="rId13" xr:uid="{57C3EA80-4E8D-48E7-88A7-7CB73D670C2B}"/>
    <hyperlink ref="V124" r:id="rId14" xr:uid="{49D57D47-57FD-4982-8E7B-F7231F792639}"/>
    <hyperlink ref="V125" r:id="rId15" xr:uid="{06004AC4-37AB-45C1-A15D-9BAB55700400}"/>
    <hyperlink ref="V126" r:id="rId16" xr:uid="{2B9AE836-AF67-436D-8009-CF723AB57C96}"/>
    <hyperlink ref="V127" r:id="rId17" xr:uid="{384FAC51-0B6F-4384-938F-35E4EBBD7D54}"/>
    <hyperlink ref="V128" r:id="rId18" xr:uid="{56B9B15E-82B0-46D1-BA10-20551970C133}"/>
    <hyperlink ref="V129" r:id="rId19" xr:uid="{A6F957AA-CA42-45FB-B5EB-154616156B33}"/>
    <hyperlink ref="V131" r:id="rId20" xr:uid="{543E955B-2BAC-435B-9482-E0270ADD1565}"/>
    <hyperlink ref="V132" r:id="rId21" xr:uid="{6CDF7308-3142-4499-8856-23F251C5A4B4}"/>
    <hyperlink ref="V133" r:id="rId22" xr:uid="{AD41E403-2B13-4323-BB68-BF5C4EA6F964}"/>
    <hyperlink ref="V134" r:id="rId23" xr:uid="{7424FD93-3B4B-4E91-BA7D-3669BABDB3B5}"/>
  </hyperlinks>
  <pageMargins left="0.7" right="0.7" top="0.75" bottom="0.75" header="0.3" footer="0.3"/>
  <pageSetup orientation="portrait" r:id="rId24"/>
  <drawing r:id="rId25"/>
  <extLst>
    <ext xmlns:x14="http://schemas.microsoft.com/office/spreadsheetml/2009/9/main" uri="{78C0D931-6437-407d-A8EE-F0AAD7539E65}">
      <x14:conditionalFormattings>
        <x14:conditionalFormatting xmlns:xm="http://schemas.microsoft.com/office/excel/2006/main">
          <x14:cfRule type="dataBar" id="{5D107217-05E0-4070-86EF-F675D7D6F6E8}">
            <x14:dataBar minLength="0" maxLength="100" gradient="0">
              <x14:cfvo type="autoMin"/>
              <x14:cfvo type="autoMax"/>
              <x14:negativeFillColor rgb="FFFF0000"/>
              <x14:axisColor rgb="FF000000"/>
            </x14:dataBar>
          </x14:cfRule>
          <xm:sqref>A11:A69 A71</xm:sqref>
        </x14:conditionalFormatting>
        <x14:conditionalFormatting xmlns:xm="http://schemas.microsoft.com/office/excel/2006/main">
          <x14:cfRule type="dataBar" id="{53AA7CD5-CD8B-412B-8F67-878CD2D67975}">
            <x14:dataBar minLength="0" maxLength="100" gradient="0">
              <x14:cfvo type="autoMin"/>
              <x14:cfvo type="autoMax"/>
              <x14:negativeFillColor rgb="FFFF0000"/>
              <x14:axisColor rgb="FF000000"/>
            </x14:dataBar>
          </x14:cfRule>
          <xm:sqref>A72</xm:sqref>
        </x14:conditionalFormatting>
        <x14:conditionalFormatting xmlns:xm="http://schemas.microsoft.com/office/excel/2006/main">
          <x14:cfRule type="dataBar" id="{525B96E4-6482-4C37-B0C0-35D7FC4E2A49}">
            <x14:dataBar minLength="0" maxLength="100" gradient="0">
              <x14:cfvo type="autoMin"/>
              <x14:cfvo type="autoMax"/>
              <x14:negativeFillColor rgb="FFFF0000"/>
              <x14:axisColor rgb="FF000000"/>
            </x14:dataBar>
          </x14:cfRule>
          <xm:sqref>A73</xm:sqref>
        </x14:conditionalFormatting>
        <x14:conditionalFormatting xmlns:xm="http://schemas.microsoft.com/office/excel/2006/main">
          <x14:cfRule type="dataBar" id="{BC8BCF2A-713D-4841-A134-9540A960B15D}">
            <x14:dataBar minLength="0" maxLength="100" gradient="0">
              <x14:cfvo type="autoMin"/>
              <x14:cfvo type="autoMax"/>
              <x14:negativeFillColor rgb="FFFF0000"/>
              <x14:axisColor rgb="FF000000"/>
            </x14:dataBar>
          </x14:cfRule>
          <xm:sqref>A74</xm:sqref>
        </x14:conditionalFormatting>
        <x14:conditionalFormatting xmlns:xm="http://schemas.microsoft.com/office/excel/2006/main">
          <x14:cfRule type="dataBar" id="{E8AB8FE4-ED90-4649-A4D8-DB7C844A9ADE}">
            <x14:dataBar minLength="0" maxLength="100" gradient="0">
              <x14:cfvo type="autoMin"/>
              <x14:cfvo type="autoMax"/>
              <x14:negativeFillColor rgb="FFFF0000"/>
              <x14:axisColor rgb="FF000000"/>
            </x14:dataBar>
          </x14:cfRule>
          <xm:sqref>A70</xm:sqref>
        </x14:conditionalFormatting>
        <x14:conditionalFormatting xmlns:xm="http://schemas.microsoft.com/office/excel/2006/main">
          <x14:cfRule type="dataBar" id="{D80D954E-42B0-477D-9B77-7387C0DCE37D}">
            <x14:dataBar minLength="0" maxLength="100" gradient="0">
              <x14:cfvo type="autoMin"/>
              <x14:cfvo type="autoMax"/>
              <x14:negativeFillColor rgb="FFFF0000"/>
              <x14:axisColor rgb="FF000000"/>
            </x14:dataBar>
          </x14:cfRule>
          <xm:sqref>A75:A81</xm:sqref>
        </x14:conditionalFormatting>
        <x14:conditionalFormatting xmlns:xm="http://schemas.microsoft.com/office/excel/2006/main">
          <x14:cfRule type="dataBar" id="{4BEED3E9-5967-4291-83CE-B0D34105B92F}">
            <x14:dataBar minLength="0" maxLength="100" gradient="0">
              <x14:cfvo type="autoMin"/>
              <x14:cfvo type="autoMax"/>
              <x14:negativeFillColor rgb="FFFF0000"/>
              <x14:axisColor rgb="FF000000"/>
            </x14:dataBar>
          </x14:cfRule>
          <xm:sqref>A82</xm:sqref>
        </x14:conditionalFormatting>
        <x14:conditionalFormatting xmlns:xm="http://schemas.microsoft.com/office/excel/2006/main">
          <x14:cfRule type="dataBar" id="{570C58D4-6B5A-49E1-85CD-8893EC0F9A79}">
            <x14:dataBar minLength="0" maxLength="100" gradient="0">
              <x14:cfvo type="autoMin"/>
              <x14:cfvo type="autoMax"/>
              <x14:negativeFillColor rgb="FFFF0000"/>
              <x14:axisColor rgb="FF000000"/>
            </x14:dataBar>
          </x14:cfRule>
          <xm:sqref>A83</xm:sqref>
        </x14:conditionalFormatting>
        <x14:conditionalFormatting xmlns:xm="http://schemas.microsoft.com/office/excel/2006/main">
          <x14:cfRule type="dataBar" id="{2D408626-577A-4176-A23D-532005B7BE46}">
            <x14:dataBar minLength="0" maxLength="100" gradient="0">
              <x14:cfvo type="autoMin"/>
              <x14:cfvo type="autoMax"/>
              <x14:negativeFillColor rgb="FFFF0000"/>
              <x14:axisColor rgb="FF000000"/>
            </x14:dataBar>
          </x14:cfRule>
          <xm:sqref>A84</xm:sqref>
        </x14:conditionalFormatting>
        <x14:conditionalFormatting xmlns:xm="http://schemas.microsoft.com/office/excel/2006/main">
          <x14:cfRule type="dataBar" id="{E0CEC9A7-1CC0-45D1-A84A-1BA807143C75}">
            <x14:dataBar minLength="0" maxLength="100" gradient="0">
              <x14:cfvo type="autoMin"/>
              <x14:cfvo type="autoMax"/>
              <x14:negativeFillColor rgb="FFFF0000"/>
              <x14:axisColor rgb="FF000000"/>
            </x14:dataBar>
          </x14:cfRule>
          <xm:sqref>A85</xm:sqref>
        </x14:conditionalFormatting>
        <x14:conditionalFormatting xmlns:xm="http://schemas.microsoft.com/office/excel/2006/main">
          <x14:cfRule type="dataBar" id="{05E20ED3-862B-464C-A97F-65DFDED4F100}">
            <x14:dataBar minLength="0" maxLength="100" gradient="0">
              <x14:cfvo type="autoMin"/>
              <x14:cfvo type="autoMax"/>
              <x14:negativeFillColor rgb="FFFF0000"/>
              <x14:axisColor rgb="FF000000"/>
            </x14:dataBar>
          </x14:cfRule>
          <xm:sqref>A86</xm:sqref>
        </x14:conditionalFormatting>
        <x14:conditionalFormatting xmlns:xm="http://schemas.microsoft.com/office/excel/2006/main">
          <x14:cfRule type="dataBar" id="{B502C651-71AF-4179-877F-B0E59457E338}">
            <x14:dataBar minLength="0" maxLength="100" gradient="0">
              <x14:cfvo type="autoMin"/>
              <x14:cfvo type="autoMax"/>
              <x14:negativeFillColor rgb="FFFF0000"/>
              <x14:axisColor rgb="FF000000"/>
            </x14:dataBar>
          </x14:cfRule>
          <xm:sqref>A87</xm:sqref>
        </x14:conditionalFormatting>
        <x14:conditionalFormatting xmlns:xm="http://schemas.microsoft.com/office/excel/2006/main">
          <x14:cfRule type="dataBar" id="{876AFA84-3157-458B-95CD-0F26B1BEE14B}">
            <x14:dataBar minLength="0" maxLength="100" gradient="0">
              <x14:cfvo type="autoMin"/>
              <x14:cfvo type="autoMax"/>
              <x14:negativeFillColor rgb="FFFF0000"/>
              <x14:axisColor rgb="FF000000"/>
            </x14:dataBar>
          </x14:cfRule>
          <xm:sqref>A88</xm:sqref>
        </x14:conditionalFormatting>
        <x14:conditionalFormatting xmlns:xm="http://schemas.microsoft.com/office/excel/2006/main">
          <x14:cfRule type="dataBar" id="{2A5DA12C-0FFA-46F9-9AFC-DB39C318F32C}">
            <x14:dataBar minLength="0" maxLength="100" gradient="0">
              <x14:cfvo type="autoMin"/>
              <x14:cfvo type="autoMax"/>
              <x14:negativeFillColor rgb="FFFF0000"/>
              <x14:axisColor rgb="FF000000"/>
            </x14:dataBar>
          </x14:cfRule>
          <xm:sqref>A89</xm:sqref>
        </x14:conditionalFormatting>
        <x14:conditionalFormatting xmlns:xm="http://schemas.microsoft.com/office/excel/2006/main">
          <x14:cfRule type="dataBar" id="{256FDA04-3926-4EA1-8B09-8CDFED266C02}">
            <x14:dataBar minLength="0" maxLength="100" gradient="0">
              <x14:cfvo type="autoMin"/>
              <x14:cfvo type="autoMax"/>
              <x14:negativeFillColor rgb="FFFF0000"/>
              <x14:axisColor rgb="FF000000"/>
            </x14:dataBar>
          </x14:cfRule>
          <xm:sqref>A90</xm:sqref>
        </x14:conditionalFormatting>
        <x14:conditionalFormatting xmlns:xm="http://schemas.microsoft.com/office/excel/2006/main">
          <x14:cfRule type="dataBar" id="{2FED7BB3-8CDA-47B8-A678-74958601CDF7}">
            <x14:dataBar minLength="0" maxLength="100" gradient="0">
              <x14:cfvo type="autoMin"/>
              <x14:cfvo type="autoMax"/>
              <x14:negativeFillColor rgb="FFFF0000"/>
              <x14:axisColor rgb="FF000000"/>
            </x14:dataBar>
          </x14:cfRule>
          <xm:sqref>A91</xm:sqref>
        </x14:conditionalFormatting>
        <x14:conditionalFormatting xmlns:xm="http://schemas.microsoft.com/office/excel/2006/main">
          <x14:cfRule type="dataBar" id="{5801A806-3B9D-4FDC-81FE-843F58F7BE61}">
            <x14:dataBar minLength="0" maxLength="100" gradient="0">
              <x14:cfvo type="autoMin"/>
              <x14:cfvo type="autoMax"/>
              <x14:negativeFillColor rgb="FFFF0000"/>
              <x14:axisColor rgb="FF000000"/>
            </x14:dataBar>
          </x14:cfRule>
          <xm:sqref>A92</xm:sqref>
        </x14:conditionalFormatting>
        <x14:conditionalFormatting xmlns:xm="http://schemas.microsoft.com/office/excel/2006/main">
          <x14:cfRule type="dataBar" id="{EC76F00C-5BED-4B80-8C82-5665A2175986}">
            <x14:dataBar minLength="0" maxLength="100" gradient="0">
              <x14:cfvo type="autoMin"/>
              <x14:cfvo type="autoMax"/>
              <x14:negativeFillColor rgb="FFFF0000"/>
              <x14:axisColor rgb="FF000000"/>
            </x14:dataBar>
          </x14:cfRule>
          <xm:sqref>A93</xm:sqref>
        </x14:conditionalFormatting>
        <x14:conditionalFormatting xmlns:xm="http://schemas.microsoft.com/office/excel/2006/main">
          <x14:cfRule type="dataBar" id="{FF01DF83-EEEC-4401-A318-0C1C7DA2D3A2}">
            <x14:dataBar minLength="0" maxLength="100" gradient="0">
              <x14:cfvo type="autoMin"/>
              <x14:cfvo type="autoMax"/>
              <x14:negativeFillColor rgb="FFFF0000"/>
              <x14:axisColor rgb="FF000000"/>
            </x14:dataBar>
          </x14:cfRule>
          <xm:sqref>A94</xm:sqref>
        </x14:conditionalFormatting>
        <x14:conditionalFormatting xmlns:xm="http://schemas.microsoft.com/office/excel/2006/main">
          <x14:cfRule type="dataBar" id="{5ABB5D13-6E94-47DD-8033-8727132F8C48}">
            <x14:dataBar minLength="0" maxLength="100" gradient="0">
              <x14:cfvo type="autoMin"/>
              <x14:cfvo type="autoMax"/>
              <x14:negativeFillColor rgb="FFFF0000"/>
              <x14:axisColor rgb="FF000000"/>
            </x14:dataBar>
          </x14:cfRule>
          <xm:sqref>A95</xm:sqref>
        </x14:conditionalFormatting>
        <x14:conditionalFormatting xmlns:xm="http://schemas.microsoft.com/office/excel/2006/main">
          <x14:cfRule type="dataBar" id="{5E4349D9-9E76-4FC6-BDF2-2D1BB3BD5FC6}">
            <x14:dataBar minLength="0" maxLength="100" gradient="0">
              <x14:cfvo type="autoMin"/>
              <x14:cfvo type="autoMax"/>
              <x14:negativeFillColor rgb="FFFF0000"/>
              <x14:axisColor rgb="FF000000"/>
            </x14:dataBar>
          </x14:cfRule>
          <xm:sqref>A96</xm:sqref>
        </x14:conditionalFormatting>
        <x14:conditionalFormatting xmlns:xm="http://schemas.microsoft.com/office/excel/2006/main">
          <x14:cfRule type="dataBar" id="{73DFCE9C-553A-4621-9C94-9B36A4A3C77A}">
            <x14:dataBar minLength="0" maxLength="100" gradient="0">
              <x14:cfvo type="autoMin"/>
              <x14:cfvo type="autoMax"/>
              <x14:negativeFillColor rgb="FFFF0000"/>
              <x14:axisColor rgb="FF000000"/>
            </x14:dataBar>
          </x14:cfRule>
          <xm:sqref>A97</xm:sqref>
        </x14:conditionalFormatting>
        <x14:conditionalFormatting xmlns:xm="http://schemas.microsoft.com/office/excel/2006/main">
          <x14:cfRule type="dataBar" id="{D3D353E6-0EDE-40C8-85FB-CEB98753B8EC}">
            <x14:dataBar minLength="0" maxLength="100" gradient="0">
              <x14:cfvo type="autoMin"/>
              <x14:cfvo type="autoMax"/>
              <x14:negativeFillColor rgb="FFFF0000"/>
              <x14:axisColor rgb="FF000000"/>
            </x14:dataBar>
          </x14:cfRule>
          <xm:sqref>A98</xm:sqref>
        </x14:conditionalFormatting>
        <x14:conditionalFormatting xmlns:xm="http://schemas.microsoft.com/office/excel/2006/main">
          <x14:cfRule type="dataBar" id="{F9CCD177-1CB3-489F-9F0E-BCD44C6F4E3B}">
            <x14:dataBar minLength="0" maxLength="100" gradient="0">
              <x14:cfvo type="autoMin"/>
              <x14:cfvo type="autoMax"/>
              <x14:negativeFillColor rgb="FFFF0000"/>
              <x14:axisColor rgb="FF000000"/>
            </x14:dataBar>
          </x14:cfRule>
          <xm:sqref>A99</xm:sqref>
        </x14:conditionalFormatting>
        <x14:conditionalFormatting xmlns:xm="http://schemas.microsoft.com/office/excel/2006/main">
          <x14:cfRule type="dataBar" id="{FC70A2D6-55A6-4F15-9EFA-1A0B35E5A0B4}">
            <x14:dataBar minLength="0" maxLength="100" gradient="0">
              <x14:cfvo type="autoMin"/>
              <x14:cfvo type="autoMax"/>
              <x14:negativeFillColor rgb="FFFF0000"/>
              <x14:axisColor rgb="FF000000"/>
            </x14:dataBar>
          </x14:cfRule>
          <xm:sqref>A100:A101</xm:sqref>
        </x14:conditionalFormatting>
        <x14:conditionalFormatting xmlns:xm="http://schemas.microsoft.com/office/excel/2006/main">
          <x14:cfRule type="dataBar" id="{974B5FC7-F02B-43AF-8FE0-1608BB044752}">
            <x14:dataBar minLength="0" maxLength="100" gradient="0">
              <x14:cfvo type="autoMin"/>
              <x14:cfvo type="autoMax"/>
              <x14:negativeFillColor rgb="FFFF0000"/>
              <x14:axisColor rgb="FF000000"/>
            </x14:dataBar>
          </x14:cfRule>
          <xm:sqref>A102</xm:sqref>
        </x14:conditionalFormatting>
        <x14:conditionalFormatting xmlns:xm="http://schemas.microsoft.com/office/excel/2006/main">
          <x14:cfRule type="dataBar" id="{F3F67464-38C6-4AA1-9ABB-ED85F673D96D}">
            <x14:dataBar minLength="0" maxLength="100" gradient="0">
              <x14:cfvo type="autoMin"/>
              <x14:cfvo type="autoMax"/>
              <x14:negativeFillColor rgb="FFFF0000"/>
              <x14:axisColor rgb="FF000000"/>
            </x14:dataBar>
          </x14:cfRule>
          <xm:sqref>A103</xm:sqref>
        </x14:conditionalFormatting>
        <x14:conditionalFormatting xmlns:xm="http://schemas.microsoft.com/office/excel/2006/main">
          <x14:cfRule type="dataBar" id="{C7C12C73-371E-41BA-9044-54F50DC7A3C2}">
            <x14:dataBar minLength="0" maxLength="100" gradient="0">
              <x14:cfvo type="autoMin"/>
              <x14:cfvo type="autoMax"/>
              <x14:negativeFillColor rgb="FFFF0000"/>
              <x14:axisColor rgb="FF000000"/>
            </x14:dataBar>
          </x14:cfRule>
          <xm:sqref>A104 A106 A108</xm:sqref>
        </x14:conditionalFormatting>
        <x14:conditionalFormatting xmlns:xm="http://schemas.microsoft.com/office/excel/2006/main">
          <x14:cfRule type="dataBar" id="{E4D84B15-A261-44C3-8506-4536B14D312A}">
            <x14:dataBar minLength="0" maxLength="100" gradient="0">
              <x14:cfvo type="autoMin"/>
              <x14:cfvo type="autoMax"/>
              <x14:negativeFillColor rgb="FFFF0000"/>
              <x14:axisColor rgb="FF000000"/>
            </x14:dataBar>
          </x14:cfRule>
          <xm:sqref>A105 A107 A109</xm:sqref>
        </x14:conditionalFormatting>
        <x14:conditionalFormatting xmlns:xm="http://schemas.microsoft.com/office/excel/2006/main">
          <x14:cfRule type="dataBar" id="{ECCD66D3-6F5D-48AC-9838-DBC529FFF703}">
            <x14:dataBar minLength="0" maxLength="100" gradient="0">
              <x14:cfvo type="autoMin"/>
              <x14:cfvo type="autoMax"/>
              <x14:negativeFillColor rgb="FFFF0000"/>
              <x14:axisColor rgb="FF000000"/>
            </x14:dataBar>
          </x14:cfRule>
          <xm:sqref>A110</xm:sqref>
        </x14:conditionalFormatting>
        <x14:conditionalFormatting xmlns:xm="http://schemas.microsoft.com/office/excel/2006/main">
          <x14:cfRule type="dataBar" id="{2A21EE1C-AB26-4E57-8FE7-851CA544AD01}">
            <x14:dataBar minLength="0" maxLength="100" gradient="0">
              <x14:cfvo type="autoMin"/>
              <x14:cfvo type="autoMax"/>
              <x14:negativeFillColor rgb="FFFF0000"/>
              <x14:axisColor rgb="FF000000"/>
            </x14:dataBar>
          </x14:cfRule>
          <xm:sqref>A111</xm:sqref>
        </x14:conditionalFormatting>
        <x14:conditionalFormatting xmlns:xm="http://schemas.microsoft.com/office/excel/2006/main">
          <x14:cfRule type="dataBar" id="{8E73E1B6-9B61-4509-B2AE-4E43B8D13A1F}">
            <x14:dataBar minLength="0" maxLength="100" gradient="0">
              <x14:cfvo type="autoMin"/>
              <x14:cfvo type="autoMax"/>
              <x14:negativeFillColor rgb="FFFF0000"/>
              <x14:axisColor rgb="FF000000"/>
            </x14:dataBar>
          </x14:cfRule>
          <xm:sqref>A112</xm:sqref>
        </x14:conditionalFormatting>
        <x14:conditionalFormatting xmlns:xm="http://schemas.microsoft.com/office/excel/2006/main">
          <x14:cfRule type="dataBar" id="{E1076DB5-2207-4FBB-AE0D-A1B28DA7C6DB}">
            <x14:dataBar minLength="0" maxLength="100" gradient="0">
              <x14:cfvo type="autoMin"/>
              <x14:cfvo type="autoMax"/>
              <x14:negativeFillColor rgb="FFFF0000"/>
              <x14:axisColor rgb="FF000000"/>
            </x14:dataBar>
          </x14:cfRule>
          <xm:sqref>A113</xm:sqref>
        </x14:conditionalFormatting>
        <x14:conditionalFormatting xmlns:xm="http://schemas.microsoft.com/office/excel/2006/main">
          <x14:cfRule type="dataBar" id="{C9CEA592-0A22-48BE-B38F-716E5F186563}">
            <x14:dataBar minLength="0" maxLength="100" gradient="0">
              <x14:cfvo type="autoMin"/>
              <x14:cfvo type="autoMax"/>
              <x14:negativeFillColor rgb="FFFF0000"/>
              <x14:axisColor rgb="FF000000"/>
            </x14:dataBar>
          </x14:cfRule>
          <xm:sqref>A114</xm:sqref>
        </x14:conditionalFormatting>
        <x14:conditionalFormatting xmlns:xm="http://schemas.microsoft.com/office/excel/2006/main">
          <x14:cfRule type="dataBar" id="{FE24D54B-6AC6-419C-BF24-A4DAA0DE463D}">
            <x14:dataBar minLength="0" maxLength="100" gradient="0">
              <x14:cfvo type="autoMin"/>
              <x14:cfvo type="autoMax"/>
              <x14:negativeFillColor rgb="FFFF0000"/>
              <x14:axisColor rgb="FF000000"/>
            </x14:dataBar>
          </x14:cfRule>
          <xm:sqref>A115</xm:sqref>
        </x14:conditionalFormatting>
        <x14:conditionalFormatting xmlns:xm="http://schemas.microsoft.com/office/excel/2006/main">
          <x14:cfRule type="dataBar" id="{80955977-8C3E-4781-9BE3-0748864D63EB}">
            <x14:dataBar minLength="0" maxLength="100" gradient="0">
              <x14:cfvo type="autoMin"/>
              <x14:cfvo type="autoMax"/>
              <x14:negativeFillColor rgb="FFFF0000"/>
              <x14:axisColor rgb="FF000000"/>
            </x14:dataBar>
          </x14:cfRule>
          <xm:sqref>A116</xm:sqref>
        </x14:conditionalFormatting>
        <x14:conditionalFormatting xmlns:xm="http://schemas.microsoft.com/office/excel/2006/main">
          <x14:cfRule type="dataBar" id="{398EA4E3-FF27-45E0-BFB2-C12791442C13}">
            <x14:dataBar minLength="0" maxLength="100" gradient="0">
              <x14:cfvo type="autoMin"/>
              <x14:cfvo type="autoMax"/>
              <x14:negativeFillColor rgb="FFFF0000"/>
              <x14:axisColor rgb="FF000000"/>
            </x14:dataBar>
          </x14:cfRule>
          <xm:sqref>A117</xm:sqref>
        </x14:conditionalFormatting>
        <x14:conditionalFormatting xmlns:xm="http://schemas.microsoft.com/office/excel/2006/main">
          <x14:cfRule type="dataBar" id="{AB62E4BC-DF70-4460-9089-CEF0E6D5CEEB}">
            <x14:dataBar minLength="0" maxLength="100" gradient="0">
              <x14:cfvo type="autoMin"/>
              <x14:cfvo type="autoMax"/>
              <x14:negativeFillColor rgb="FFFF0000"/>
              <x14:axisColor rgb="FF000000"/>
            </x14:dataBar>
          </x14:cfRule>
          <xm:sqref>A118</xm:sqref>
        </x14:conditionalFormatting>
        <x14:conditionalFormatting xmlns:xm="http://schemas.microsoft.com/office/excel/2006/main">
          <x14:cfRule type="dataBar" id="{89A7EB98-98D4-4B78-A4E2-A8B794F2924D}">
            <x14:dataBar minLength="0" maxLength="100" gradient="0">
              <x14:cfvo type="autoMin"/>
              <x14:cfvo type="autoMax"/>
              <x14:negativeFillColor rgb="FFFF0000"/>
              <x14:axisColor rgb="FF000000"/>
            </x14:dataBar>
          </x14:cfRule>
          <xm:sqref>A119</xm:sqref>
        </x14:conditionalFormatting>
        <x14:conditionalFormatting xmlns:xm="http://schemas.microsoft.com/office/excel/2006/main">
          <x14:cfRule type="dataBar" id="{34643A1D-056D-40AE-AA3B-98230189879F}">
            <x14:dataBar minLength="0" maxLength="100" gradient="0">
              <x14:cfvo type="autoMin"/>
              <x14:cfvo type="autoMax"/>
              <x14:negativeFillColor rgb="FFFF0000"/>
              <x14:axisColor rgb="FF000000"/>
            </x14:dataBar>
          </x14:cfRule>
          <xm:sqref>A120</xm:sqref>
        </x14:conditionalFormatting>
        <x14:conditionalFormatting xmlns:xm="http://schemas.microsoft.com/office/excel/2006/main">
          <x14:cfRule type="dataBar" id="{0003CD19-F559-45F1-8F78-9716DCF1EBB8}">
            <x14:dataBar minLength="0" maxLength="100" gradient="0">
              <x14:cfvo type="autoMin"/>
              <x14:cfvo type="autoMax"/>
              <x14:negativeFillColor rgb="FFFF0000"/>
              <x14:axisColor rgb="FF000000"/>
            </x14:dataBar>
          </x14:cfRule>
          <xm:sqref>A121</xm:sqref>
        </x14:conditionalFormatting>
        <x14:conditionalFormatting xmlns:xm="http://schemas.microsoft.com/office/excel/2006/main">
          <x14:cfRule type="dataBar" id="{72380FA4-2844-4AB8-970E-6A91A0F2BE47}">
            <x14:dataBar minLength="0" maxLength="100" gradient="0">
              <x14:cfvo type="autoMin"/>
              <x14:cfvo type="autoMax"/>
              <x14:negativeFillColor rgb="FFFF0000"/>
              <x14:axisColor rgb="FF000000"/>
            </x14:dataBar>
          </x14:cfRule>
          <xm:sqref>A122</xm:sqref>
        </x14:conditionalFormatting>
        <x14:conditionalFormatting xmlns:xm="http://schemas.microsoft.com/office/excel/2006/main">
          <x14:cfRule type="dataBar" id="{0DA2509B-F58B-45B9-A5A0-77F7D11D0B1C}">
            <x14:dataBar minLength="0" maxLength="100" gradient="0">
              <x14:cfvo type="autoMin"/>
              <x14:cfvo type="autoMax"/>
              <x14:negativeFillColor rgb="FFFF0000"/>
              <x14:axisColor rgb="FF000000"/>
            </x14:dataBar>
          </x14:cfRule>
          <xm:sqref>A123</xm:sqref>
        </x14:conditionalFormatting>
        <x14:conditionalFormatting xmlns:xm="http://schemas.microsoft.com/office/excel/2006/main">
          <x14:cfRule type="dataBar" id="{809D6D67-87D9-41BB-A424-45B84A2A32EA}">
            <x14:dataBar minLength="0" maxLength="100" gradient="0">
              <x14:cfvo type="autoMin"/>
              <x14:cfvo type="autoMax"/>
              <x14:negativeFillColor rgb="FFFF0000"/>
              <x14:axisColor rgb="FF000000"/>
            </x14:dataBar>
          </x14:cfRule>
          <xm:sqref>A124</xm:sqref>
        </x14:conditionalFormatting>
        <x14:conditionalFormatting xmlns:xm="http://schemas.microsoft.com/office/excel/2006/main">
          <x14:cfRule type="dataBar" id="{AC2EC0D1-B32A-476D-A813-D4847FDBD0A7}">
            <x14:dataBar minLength="0" maxLength="100" gradient="0">
              <x14:cfvo type="autoMin"/>
              <x14:cfvo type="autoMax"/>
              <x14:negativeFillColor rgb="FFFF0000"/>
              <x14:axisColor rgb="FF000000"/>
            </x14:dataBar>
          </x14:cfRule>
          <xm:sqref>A125</xm:sqref>
        </x14:conditionalFormatting>
        <x14:conditionalFormatting xmlns:xm="http://schemas.microsoft.com/office/excel/2006/main">
          <x14:cfRule type="dataBar" id="{A6A1776B-94C7-412E-BFAA-1B7074765E74}">
            <x14:dataBar minLength="0" maxLength="100" gradient="0">
              <x14:cfvo type="autoMin"/>
              <x14:cfvo type="autoMax"/>
              <x14:negativeFillColor rgb="FFFF0000"/>
              <x14:axisColor rgb="FF000000"/>
            </x14:dataBar>
          </x14:cfRule>
          <xm:sqref>A126</xm:sqref>
        </x14:conditionalFormatting>
        <x14:conditionalFormatting xmlns:xm="http://schemas.microsoft.com/office/excel/2006/main">
          <x14:cfRule type="dataBar" id="{8FC5C2D5-54E5-4EB0-99E8-F62BE29E5B26}">
            <x14:dataBar minLength="0" maxLength="100" gradient="0">
              <x14:cfvo type="autoMin"/>
              <x14:cfvo type="autoMax"/>
              <x14:negativeFillColor rgb="FFFF0000"/>
              <x14:axisColor rgb="FF000000"/>
            </x14:dataBar>
          </x14:cfRule>
          <xm:sqref>A127</xm:sqref>
        </x14:conditionalFormatting>
        <x14:conditionalFormatting xmlns:xm="http://schemas.microsoft.com/office/excel/2006/main">
          <x14:cfRule type="dataBar" id="{FCA4C1C5-F726-4B84-854C-6312D40A0C04}">
            <x14:dataBar minLength="0" maxLength="100" gradient="0">
              <x14:cfvo type="autoMin"/>
              <x14:cfvo type="autoMax"/>
              <x14:negativeFillColor rgb="FFFF0000"/>
              <x14:axisColor rgb="FF000000"/>
            </x14:dataBar>
          </x14:cfRule>
          <xm:sqref>A128</xm:sqref>
        </x14:conditionalFormatting>
        <x14:conditionalFormatting xmlns:xm="http://schemas.microsoft.com/office/excel/2006/main">
          <x14:cfRule type="dataBar" id="{64C21E39-58ED-4F39-BB7F-269BFFFEE50A}">
            <x14:dataBar minLength="0" maxLength="100" gradient="0">
              <x14:cfvo type="autoMin"/>
              <x14:cfvo type="autoMax"/>
              <x14:negativeFillColor rgb="FFFF0000"/>
              <x14:axisColor rgb="FF000000"/>
            </x14:dataBar>
          </x14:cfRule>
          <xm:sqref>A129</xm:sqref>
        </x14:conditionalFormatting>
        <x14:conditionalFormatting xmlns:xm="http://schemas.microsoft.com/office/excel/2006/main">
          <x14:cfRule type="dataBar" id="{D3155717-72A3-477E-8F1C-F154F72D171F}">
            <x14:dataBar minLength="0" maxLength="100" gradient="0">
              <x14:cfvo type="autoMin"/>
              <x14:cfvo type="autoMax"/>
              <x14:negativeFillColor rgb="FFFF0000"/>
              <x14:axisColor rgb="FF000000"/>
            </x14:dataBar>
          </x14:cfRule>
          <xm:sqref>A130</xm:sqref>
        </x14:conditionalFormatting>
        <x14:conditionalFormatting xmlns:xm="http://schemas.microsoft.com/office/excel/2006/main">
          <x14:cfRule type="dataBar" id="{5F7A403E-D94A-45E7-9CA6-0FC7C9F793CB}">
            <x14:dataBar minLength="0" maxLength="100" gradient="0">
              <x14:cfvo type="autoMin"/>
              <x14:cfvo type="autoMax"/>
              <x14:negativeFillColor rgb="FFFF0000"/>
              <x14:axisColor rgb="FF000000"/>
            </x14:dataBar>
          </x14:cfRule>
          <xm:sqref>A131</xm:sqref>
        </x14:conditionalFormatting>
        <x14:conditionalFormatting xmlns:xm="http://schemas.microsoft.com/office/excel/2006/main">
          <x14:cfRule type="dataBar" id="{C84AB7A6-6B1F-45CB-BFB6-9FC8C5C392DE}">
            <x14:dataBar minLength="0" maxLength="100" gradient="0">
              <x14:cfvo type="autoMin"/>
              <x14:cfvo type="autoMax"/>
              <x14:negativeFillColor rgb="FFFF0000"/>
              <x14:axisColor rgb="FF000000"/>
            </x14:dataBar>
          </x14:cfRule>
          <xm:sqref>A132</xm:sqref>
        </x14:conditionalFormatting>
        <x14:conditionalFormatting xmlns:xm="http://schemas.microsoft.com/office/excel/2006/main">
          <x14:cfRule type="dataBar" id="{9E87CE08-F1D9-4ECA-BB51-AA88B8AADA92}">
            <x14:dataBar minLength="0" maxLength="100" gradient="0">
              <x14:cfvo type="autoMin"/>
              <x14:cfvo type="autoMax"/>
              <x14:negativeFillColor rgb="FFFF0000"/>
              <x14:axisColor rgb="FF000000"/>
            </x14:dataBar>
          </x14:cfRule>
          <xm:sqref>A133</xm:sqref>
        </x14:conditionalFormatting>
        <x14:conditionalFormatting xmlns:xm="http://schemas.microsoft.com/office/excel/2006/main">
          <x14:cfRule type="dataBar" id="{62F4C17B-FCDB-4A7E-9D37-06356F4AB4F4}">
            <x14:dataBar minLength="0" maxLength="100" gradient="0">
              <x14:cfvo type="autoMin"/>
              <x14:cfvo type="autoMax"/>
              <x14:negativeFillColor rgb="FFFF0000"/>
              <x14:axisColor rgb="FF000000"/>
            </x14:dataBar>
          </x14:cfRule>
          <xm:sqref>A134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ROTACION DE PERSONAL</vt:lpstr>
      <vt:lpstr>HEAD COUNT</vt:lpstr>
      <vt:lpstr>VACACIONES</vt:lpstr>
      <vt:lpstr>BAJAS</vt:lpstr>
      <vt:lpstr>ALTAS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2023-08-30T17:07:37Z</dcterms:modified>
</cp:coreProperties>
</file>