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M:\Projet\Aviation\Working_area\Contract-2020\Task 3 - Dissemination\Sub-task 1 - Statistics explained articles\October-2020\Final\"/>
    </mc:Choice>
  </mc:AlternateContent>
  <xr:revisionPtr revIDLastSave="0" documentId="13_ncr:1_{24EF5487-64A1-4D58-9D8B-C8AC3FBFD3BC}" xr6:coauthVersionLast="45" xr6:coauthVersionMax="45" xr10:uidLastSave="{00000000-0000-0000-0000-000000000000}"/>
  <bookViews>
    <workbookView xWindow="-120" yWindow="-120" windowWidth="29040" windowHeight="15840" tabRatio="517" xr2:uid="{00000000-000D-0000-FFFF-FFFF00000000}"/>
  </bookViews>
  <sheets>
    <sheet name="Figure 1" sheetId="54" r:id="rId1"/>
    <sheet name="Figure 2" sheetId="55" r:id="rId2"/>
    <sheet name="Table1" sheetId="52" r:id="rId3"/>
    <sheet name="Table2" sheetId="53" r:id="rId4"/>
  </sheets>
  <calcPr calcId="191029"/>
</workbook>
</file>

<file path=xl/calcChain.xml><?xml version="1.0" encoding="utf-8"?>
<calcChain xmlns="http://schemas.openxmlformats.org/spreadsheetml/2006/main">
  <c r="Z71" i="54" l="1"/>
  <c r="N71" i="54"/>
  <c r="E68" i="54"/>
  <c r="F68" i="54"/>
  <c r="G68" i="54"/>
  <c r="H68" i="54"/>
  <c r="I68" i="54"/>
  <c r="J68" i="54"/>
  <c r="K68" i="54"/>
  <c r="L68" i="54"/>
  <c r="M68" i="54"/>
  <c r="N68" i="54"/>
  <c r="O68" i="54"/>
  <c r="P68" i="54"/>
  <c r="Q68" i="54"/>
  <c r="R68" i="54"/>
  <c r="S68" i="54"/>
  <c r="T68" i="54"/>
  <c r="U68" i="54"/>
  <c r="V68" i="54"/>
  <c r="W68" i="54"/>
  <c r="X68" i="54"/>
  <c r="Y68" i="54"/>
  <c r="Z68" i="54"/>
  <c r="D68" i="54"/>
  <c r="D67" i="54"/>
  <c r="D38" i="55" s="1"/>
  <c r="E67" i="54"/>
  <c r="E38" i="55" s="1"/>
  <c r="F67" i="54"/>
  <c r="F38" i="55" s="1"/>
  <c r="G67" i="54"/>
  <c r="G38" i="55" s="1"/>
  <c r="H67" i="54"/>
  <c r="H38" i="55" s="1"/>
  <c r="I67" i="54"/>
  <c r="I38" i="55" s="1"/>
  <c r="J67" i="54"/>
  <c r="J38" i="55" s="1"/>
  <c r="K67" i="54"/>
  <c r="K38" i="55" s="1"/>
  <c r="L67" i="54"/>
  <c r="L38" i="55" s="1"/>
  <c r="M67" i="54"/>
  <c r="M38" i="55" s="1"/>
  <c r="N67" i="54"/>
  <c r="N38" i="55" s="1"/>
  <c r="O67" i="54"/>
  <c r="O38" i="55" s="1"/>
  <c r="P67" i="54"/>
  <c r="P38" i="55" s="1"/>
  <c r="Q67" i="54"/>
  <c r="Q38" i="55" s="1"/>
  <c r="R67" i="54"/>
  <c r="R38" i="55" s="1"/>
  <c r="S67" i="54"/>
  <c r="S38" i="55" s="1"/>
  <c r="T67" i="54"/>
  <c r="T38" i="55" s="1"/>
  <c r="U67" i="54"/>
  <c r="U38" i="55" s="1"/>
  <c r="V67" i="54"/>
  <c r="V38" i="55" s="1"/>
  <c r="W67" i="54"/>
  <c r="W38" i="55" s="1"/>
  <c r="X67" i="54"/>
  <c r="X38" i="55" s="1"/>
  <c r="Y67" i="54"/>
  <c r="Y38" i="55" s="1"/>
  <c r="Z67" i="54"/>
  <c r="Z38" i="55" s="1"/>
  <c r="C67" i="54"/>
  <c r="C38" i="55" s="1"/>
  <c r="AB40" i="52" l="1"/>
  <c r="AB34" i="52"/>
  <c r="AB39" i="52"/>
  <c r="AB38" i="52"/>
  <c r="AB37" i="52"/>
  <c r="AB36" i="52"/>
  <c r="AB35" i="52"/>
  <c r="AB33" i="52"/>
  <c r="AB32" i="52"/>
  <c r="AB31" i="52"/>
  <c r="AB30" i="52"/>
  <c r="AB29" i="52"/>
  <c r="AB28" i="52"/>
  <c r="AB27" i="52"/>
  <c r="AB26" i="52"/>
  <c r="AB25" i="52"/>
  <c r="AB24" i="52"/>
  <c r="AB23" i="52"/>
  <c r="AB22" i="52"/>
  <c r="AB21" i="52"/>
  <c r="AB20" i="52"/>
  <c r="AB19" i="52"/>
  <c r="AB18" i="52"/>
  <c r="AB17" i="52"/>
  <c r="AB16" i="52"/>
  <c r="AB15" i="52"/>
  <c r="AB14" i="52"/>
  <c r="AB13" i="52"/>
  <c r="AB12" i="52"/>
  <c r="AB11" i="52"/>
  <c r="AB10" i="52"/>
  <c r="AB9" i="52"/>
  <c r="AB8" i="52"/>
  <c r="AB7" i="52"/>
  <c r="AB6" i="52"/>
  <c r="AB5" i="52"/>
  <c r="D77" i="54"/>
  <c r="F79" i="54" l="1"/>
  <c r="F80" i="54"/>
  <c r="F78" i="54"/>
  <c r="F77" i="54" s="1"/>
  <c r="O39" i="52"/>
  <c r="E78" i="54"/>
  <c r="AE17" i="53" l="1"/>
  <c r="AD17" i="53"/>
  <c r="AE9" i="53"/>
  <c r="AD9" i="53"/>
  <c r="AE20" i="53"/>
  <c r="AD20" i="53"/>
  <c r="AE12" i="53"/>
  <c r="AD12" i="53"/>
  <c r="AE34" i="53"/>
  <c r="AD34" i="53"/>
  <c r="AE31" i="53"/>
  <c r="AD31" i="53"/>
  <c r="AE23" i="53"/>
  <c r="AD23" i="53"/>
  <c r="AE15" i="53"/>
  <c r="AD15" i="53"/>
  <c r="AE7" i="53"/>
  <c r="AD7" i="53"/>
  <c r="AE33" i="53"/>
  <c r="AD33" i="53"/>
  <c r="AE28" i="53"/>
  <c r="AD28" i="53"/>
  <c r="AE26" i="53"/>
  <c r="AD26" i="53"/>
  <c r="AE18" i="53"/>
  <c r="AD18" i="53"/>
  <c r="AE10" i="53"/>
  <c r="AD10" i="53"/>
  <c r="AE25" i="53"/>
  <c r="AD25" i="53"/>
  <c r="AE29" i="53"/>
  <c r="AD29" i="53"/>
  <c r="AE21" i="53"/>
  <c r="AD21" i="53"/>
  <c r="AE13" i="53"/>
  <c r="AD13" i="53"/>
  <c r="AE32" i="53"/>
  <c r="AD32" i="53"/>
  <c r="AE24" i="53"/>
  <c r="AD24" i="53"/>
  <c r="AE16" i="53"/>
  <c r="AD16" i="53"/>
  <c r="AE8" i="53"/>
  <c r="AD8" i="53"/>
  <c r="AD27" i="53"/>
  <c r="AE27" i="53"/>
  <c r="AD19" i="53"/>
  <c r="AE19" i="53"/>
  <c r="AD11" i="53"/>
  <c r="AE11" i="53"/>
  <c r="AD5" i="53"/>
  <c r="AE5" i="53"/>
  <c r="AE30" i="53"/>
  <c r="AD30" i="53"/>
  <c r="AD22" i="53"/>
  <c r="AE22" i="53"/>
  <c r="AD14" i="53"/>
  <c r="AE14" i="53"/>
  <c r="AD6" i="53"/>
  <c r="AE6" i="53"/>
  <c r="O37" i="52" l="1"/>
  <c r="C77" i="54"/>
  <c r="E77" i="54" s="1"/>
  <c r="C57" i="55" l="1"/>
  <c r="C56" i="55"/>
  <c r="C55" i="55"/>
  <c r="E80" i="54"/>
  <c r="E79" i="54"/>
  <c r="C54" i="55"/>
  <c r="G53" i="55" l="1"/>
  <c r="F53" i="55"/>
  <c r="O10" i="52"/>
  <c r="O14" i="52"/>
  <c r="O18" i="52"/>
  <c r="O22" i="52"/>
  <c r="O26" i="52"/>
  <c r="O30" i="52"/>
  <c r="Q7" i="53"/>
  <c r="Q15" i="53"/>
  <c r="O34" i="52"/>
  <c r="O6" i="52"/>
  <c r="Q5" i="53"/>
  <c r="Q9" i="53"/>
  <c r="Q17" i="53"/>
  <c r="Q12" i="53"/>
  <c r="Q6" i="53"/>
  <c r="Q8" i="53"/>
  <c r="Q10" i="53"/>
  <c r="Q11" i="53"/>
  <c r="Q13" i="53"/>
  <c r="Q14" i="53"/>
  <c r="Q18" i="53"/>
  <c r="Q19" i="53"/>
  <c r="Q20" i="53"/>
  <c r="Q21" i="53"/>
  <c r="Q22" i="53"/>
  <c r="Q23" i="53"/>
  <c r="Q24" i="53"/>
  <c r="Q25" i="53"/>
  <c r="Q26" i="53"/>
  <c r="Q27" i="53"/>
  <c r="Q28" i="53"/>
  <c r="Q29" i="53"/>
  <c r="Q30" i="53"/>
  <c r="Q31" i="53"/>
  <c r="Q32" i="53"/>
  <c r="Q33" i="53"/>
  <c r="Q34" i="53"/>
  <c r="Q16" i="53"/>
  <c r="O8" i="52"/>
  <c r="O12" i="52"/>
  <c r="O16" i="52"/>
  <c r="O20" i="52"/>
  <c r="O28" i="52"/>
  <c r="O32" i="52"/>
  <c r="O38" i="52"/>
  <c r="O7" i="52"/>
  <c r="O11" i="52"/>
  <c r="O15" i="52"/>
  <c r="O19" i="52"/>
  <c r="O23" i="52"/>
  <c r="O27" i="52"/>
  <c r="O31" i="52"/>
  <c r="O35" i="52"/>
  <c r="O36" i="52"/>
  <c r="O5" i="52"/>
  <c r="O9" i="52"/>
  <c r="O13" i="52"/>
  <c r="O17" i="52"/>
  <c r="O21" i="52"/>
  <c r="O24" i="52"/>
  <c r="O25" i="52"/>
  <c r="O29" i="52"/>
  <c r="O33" i="52"/>
  <c r="O40" i="52"/>
</calcChain>
</file>

<file path=xl/sharedStrings.xml><?xml version="1.0" encoding="utf-8"?>
<sst xmlns="http://schemas.openxmlformats.org/spreadsheetml/2006/main" count="220" uniqueCount="141">
  <si>
    <t>Country</t>
  </si>
  <si>
    <t>SE</t>
  </si>
  <si>
    <t>IE</t>
  </si>
  <si>
    <t>IT</t>
  </si>
  <si>
    <t>FI</t>
  </si>
  <si>
    <t>PT</t>
  </si>
  <si>
    <t>CZ</t>
  </si>
  <si>
    <t>BE</t>
  </si>
  <si>
    <t>AT</t>
  </si>
  <si>
    <t>DE</t>
  </si>
  <si>
    <t>FR</t>
  </si>
  <si>
    <t>ES</t>
  </si>
  <si>
    <t>NL</t>
  </si>
  <si>
    <t>DK</t>
  </si>
  <si>
    <t>Total</t>
  </si>
  <si>
    <t>FRANKFURT/MAIN</t>
  </si>
  <si>
    <t>AMSTERDAM/SCHIPHOL</t>
  </si>
  <si>
    <t>MADRID/BARAJAS</t>
  </si>
  <si>
    <t>ROMA/FIUMICINO</t>
  </si>
  <si>
    <t>PALMA DE MALLORCA</t>
  </si>
  <si>
    <t>MILANO/MALPENSA</t>
  </si>
  <si>
    <t>DUBLIN</t>
  </si>
  <si>
    <t>STOCKHOLM/ARLANDA</t>
  </si>
  <si>
    <t>HAMBURG</t>
  </si>
  <si>
    <t>PRAHA/RUZYNE</t>
  </si>
  <si>
    <t>Extra-EU</t>
  </si>
  <si>
    <t>Intra-EU</t>
  </si>
  <si>
    <t>Jan</t>
  </si>
  <si>
    <t>Feb</t>
  </si>
  <si>
    <t>Mar</t>
  </si>
  <si>
    <t>Apr</t>
  </si>
  <si>
    <t>May</t>
  </si>
  <si>
    <t>Jun</t>
  </si>
  <si>
    <t>Nat.</t>
  </si>
  <si>
    <t>Dec</t>
  </si>
  <si>
    <t>Nov</t>
  </si>
  <si>
    <t>Oct</t>
  </si>
  <si>
    <t>Sep</t>
  </si>
  <si>
    <t>Aug</t>
  </si>
  <si>
    <t>Jul</t>
  </si>
  <si>
    <t>Airports*</t>
  </si>
  <si>
    <t>HU</t>
  </si>
  <si>
    <t>PL</t>
  </si>
  <si>
    <t>RO</t>
  </si>
  <si>
    <t>EL</t>
  </si>
  <si>
    <t>KØBENHAVN/KASTRUP</t>
  </si>
  <si>
    <t>DÜSSELDORF</t>
  </si>
  <si>
    <t>BERLIN/TEGEL</t>
  </si>
  <si>
    <t>HELSINKI/VANTAA</t>
  </si>
  <si>
    <t>* For more details about the data presented, please see the notes from the “Methodology” section.</t>
  </si>
  <si>
    <t>Year Y-1</t>
  </si>
  <si>
    <t>Year Y</t>
  </si>
  <si>
    <t>WARSZAWA/CHOPINA</t>
  </si>
  <si>
    <t>BRUSSELS</t>
  </si>
  <si>
    <t>BARCELONA/EL PRAT</t>
  </si>
  <si>
    <t>ATHINAI/ELEFTHERIOS VENIZELOS</t>
  </si>
  <si>
    <t>MALAGA/COSTA DEL SOL</t>
  </si>
  <si>
    <r>
      <t>Source:</t>
    </r>
    <r>
      <rPr>
        <sz val="9"/>
        <rFont val="Arial"/>
        <family val="2"/>
      </rPr>
      <t xml:space="preserve"> Eurostat (online data code: avia_paoc)</t>
    </r>
  </si>
  <si>
    <r>
      <t>Source:</t>
    </r>
    <r>
      <rPr>
        <sz val="9"/>
        <rFont val="Arial"/>
        <family val="2"/>
      </rPr>
      <t xml:space="preserve"> Eurostat (online data code: avia_paoa)</t>
    </r>
  </si>
  <si>
    <t>(thousand)</t>
  </si>
  <si>
    <t>Belgium</t>
  </si>
  <si>
    <t>Bulgaria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</si>
  <si>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</si>
  <si>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</si>
  <si>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</si>
  <si>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</si>
  <si>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</si>
  <si>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</si>
  <si>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</si>
  <si>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</si>
  <si>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</si>
  <si>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</si>
  <si>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</si>
  <si>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</si>
  <si>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</si>
  <si>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</si>
  <si>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</si>
  <si>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</si>
  <si>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</si>
  <si>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</si>
  <si>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</si>
  <si>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</si>
  <si>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</si>
  <si>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</si>
  <si>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</si>
  <si>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</si>
  <si>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</si>
  <si>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</si>
  <si>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</si>
  <si>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Switzerland</t>
  </si>
  <si>
    <t>Turkey</t>
  </si>
  <si>
    <t>Montenegro</t>
  </si>
  <si>
    <t>Czechia</t>
  </si>
  <si>
    <t>Jan-18</t>
  </si>
  <si>
    <t>Feb-18</t>
  </si>
  <si>
    <t>Mar-18</t>
  </si>
  <si>
    <t>Apr-18</t>
  </si>
  <si>
    <t>May-18</t>
  </si>
  <si>
    <t>Jun-18</t>
  </si>
  <si>
    <t>Total 
2018</t>
  </si>
  <si>
    <t>ALICANTE</t>
  </si>
  <si>
    <t>North Macedonia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</si>
  <si>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</si>
  <si>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</si>
  <si>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</si>
  <si>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</si>
  <si>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</si>
  <si>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</si>
  <si>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</si>
  <si>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</si>
  <si>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</si>
  <si>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</si>
  <si>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</si>
  <si>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</si>
  <si>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Growth 2018/2019</t>
  </si>
  <si>
    <t>Serbia</t>
  </si>
  <si>
    <t>Rank 2018</t>
  </si>
  <si>
    <t>PARIS-CHARLES DE GAULLE</t>
  </si>
  <si>
    <t>PARIS-ORLY</t>
  </si>
  <si>
    <t>WIEN-SCHWECHAT</t>
  </si>
  <si>
    <t>BUDAPEST/LISZT FERENC INTERNATIONAL</t>
  </si>
  <si>
    <t>BUCURESTI/HENRI COANDA</t>
  </si>
  <si>
    <t>GRAN CANARIA</t>
  </si>
  <si>
    <t>MÜNCHEN</t>
  </si>
  <si>
    <t>NICE-CÔTE D'AZUR</t>
  </si>
  <si>
    <t>* Top-30 airports according to the total annual passengers handled in 2018</t>
  </si>
  <si>
    <t>EU-27</t>
  </si>
  <si>
    <t>Total 
2019</t>
  </si>
  <si>
    <t>Growth 2018-2019
(%)</t>
  </si>
  <si>
    <t>KÖLN/BONN</t>
  </si>
  <si>
    <t>Passengers carried per country: monthly data for 2018 and 2019</t>
  </si>
  <si>
    <t>Passengers handled in top EU-27 airports: monthly data for 2018 and 2019</t>
  </si>
  <si>
    <t>Growth (%)</t>
  </si>
  <si>
    <t>Growth Y-1/Y</t>
  </si>
  <si>
    <t>Share of 2019 Total</t>
  </si>
  <si>
    <t>-</t>
  </si>
  <si>
    <t>Growth 2017/2018</t>
  </si>
  <si>
    <t>Share of EU-27 monthly passengers carried in 2018 and 2019</t>
  </si>
  <si>
    <t xml:space="preserve">EU-27 monthly passengers carried </t>
  </si>
  <si>
    <t>Growth M-1/M</t>
  </si>
  <si>
    <t>(million passengers)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</si>
</sst>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#,##0.0"/>
    <numFmt numFmtId="167" formatCode="#,##0.0_i"/>
    <numFmt numFmtId="168" formatCode="#,##0.000"/>
  </numFmts>
  <fonts count="17">
    <font>
      <sz val="10"/>
      <name val="Arial "/>
    </font>
    <font>
      <b/>
      <i/>
      <sz val="10"/>
      <name val="Arial "/>
    </font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b/>
      <sz val="9"/>
      <color indexed="8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8"/>
      <name val="Arial 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sz val="8"/>
      <color theme="0"/>
      <name val="Arial"/>
      <family val="2"/>
    </font>
    <font>
      <sz val="7"/>
      <color theme="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3">
    <border>
      <left/>
      <right/>
      <top/>
      <bottom/>
      <diagonal/>
    </border>
    <border>
      <left/>
      <right/>
      <top/>
      <bottom style="hair">
        <color indexed="11"/>
      </bottom>
      <diagonal/>
    </border>
    <border>
      <left style="hair">
        <color indexed="11"/>
      </left>
      <right style="hair">
        <color indexed="11"/>
      </right>
      <top/>
      <bottom style="hair">
        <color indexed="11"/>
      </bottom>
      <diagonal/>
    </border>
    <border>
      <left style="hair">
        <color indexed="11"/>
      </left>
      <right/>
      <top/>
      <bottom style="hair">
        <color indexed="11"/>
      </bottom>
      <diagonal/>
    </border>
    <border>
      <left/>
      <right/>
      <top style="hair">
        <color indexed="11"/>
      </top>
      <bottom style="hair">
        <color indexed="11"/>
      </bottom>
      <diagonal/>
    </border>
    <border>
      <left style="hair">
        <color indexed="11"/>
      </left>
      <right style="hair">
        <color indexed="11"/>
      </right>
      <top style="hair">
        <color indexed="11"/>
      </top>
      <bottom style="hair">
        <color indexed="11"/>
      </bottom>
      <diagonal/>
    </border>
    <border>
      <left style="thin">
        <color indexed="64"/>
      </left>
      <right/>
      <top style="hair">
        <color indexed="11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/>
      <bottom style="hair">
        <color indexed="11"/>
      </bottom>
      <diagonal/>
    </border>
    <border>
      <left style="thin">
        <color indexed="64"/>
      </left>
      <right style="thin">
        <color indexed="64"/>
      </right>
      <top style="hair">
        <color indexed="11"/>
      </top>
      <bottom style="thin">
        <color indexed="64"/>
      </bottom>
      <diagonal/>
    </border>
    <border>
      <left/>
      <right style="thin">
        <color indexed="64"/>
      </right>
      <top style="hair">
        <color indexed="11"/>
      </top>
      <bottom style="hair">
        <color indexed="11"/>
      </bottom>
      <diagonal/>
    </border>
    <border>
      <left/>
      <right style="thin">
        <color indexed="64"/>
      </right>
      <top style="hair">
        <color indexed="11"/>
      </top>
      <bottom style="thin">
        <color indexed="64"/>
      </bottom>
      <diagonal/>
    </border>
    <border>
      <left style="thin">
        <color indexed="64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indexed="64"/>
      </bottom>
      <diagonal/>
    </border>
    <border>
      <left style="hair">
        <color theme="0" tint="-0.24994659260841701"/>
      </left>
      <right style="thin">
        <color indexed="64"/>
      </right>
      <top style="hair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11"/>
      </bottom>
      <diagonal/>
    </border>
    <border>
      <left style="thin">
        <color indexed="64"/>
      </left>
      <right/>
      <top style="hair">
        <color indexed="11"/>
      </top>
      <bottom style="hair">
        <color indexed="11"/>
      </bottom>
      <diagonal/>
    </border>
    <border>
      <left style="hair">
        <color indexed="11"/>
      </left>
      <right/>
      <top style="hair">
        <color indexed="11"/>
      </top>
      <bottom style="hair">
        <color indexed="11"/>
      </bottom>
      <diagonal/>
    </border>
    <border>
      <left style="thin">
        <color indexed="64"/>
      </left>
      <right style="hair">
        <color theme="0" tint="-0.24994659260841701"/>
      </right>
      <top style="hair">
        <color theme="0" tint="-0.24994659260841701"/>
      </top>
      <bottom style="thin">
        <color indexed="64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thin">
        <color indexed="64"/>
      </bottom>
      <diagonal/>
    </border>
    <border>
      <left/>
      <right/>
      <top style="thin">
        <color rgb="FF000000"/>
      </top>
      <bottom style="hair">
        <color indexed="1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hair">
        <color indexed="11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hair">
        <color rgb="FFC0C0C0"/>
      </bottom>
      <diagonal/>
    </border>
    <border>
      <left/>
      <right/>
      <top style="thin">
        <color rgb="FF000000"/>
      </top>
      <bottom style="hair">
        <color rgb="FFC0C0C0"/>
      </bottom>
      <diagonal/>
    </border>
    <border>
      <left/>
      <right style="thin">
        <color indexed="64"/>
      </right>
      <top style="thin">
        <color rgb="FF000000"/>
      </top>
      <bottom style="hair">
        <color rgb="FFC0C0C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hair">
        <color rgb="FFC0C0C0"/>
      </bottom>
      <diagonal/>
    </border>
    <border>
      <left style="hair">
        <color indexed="11"/>
      </left>
      <right style="hair">
        <color indexed="11"/>
      </right>
      <top style="hair">
        <color rgb="FFC0C0C0"/>
      </top>
      <bottom style="thin">
        <color rgb="FF000000"/>
      </bottom>
      <diagonal/>
    </border>
    <border>
      <left/>
      <right style="hair">
        <color indexed="11"/>
      </right>
      <top style="hair">
        <color rgb="FFC0C0C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hair">
        <color rgb="FFC0C0C0"/>
      </top>
      <bottom style="thin">
        <color rgb="FF000000"/>
      </bottom>
      <diagonal/>
    </border>
    <border>
      <left style="thin">
        <color indexed="64"/>
      </left>
      <right/>
      <top style="hair">
        <color rgb="FFC0C0C0"/>
      </top>
      <bottom style="thin">
        <color rgb="FF000000"/>
      </bottom>
      <diagonal/>
    </border>
    <border>
      <left/>
      <right/>
      <top style="hair">
        <color indexed="11"/>
      </top>
      <bottom/>
      <diagonal/>
    </border>
    <border>
      <left style="thin">
        <color indexed="64"/>
      </left>
      <right style="hair">
        <color indexed="11"/>
      </right>
      <top style="hair">
        <color rgb="FFC0C0C0"/>
      </top>
      <bottom/>
      <diagonal/>
    </border>
    <border>
      <left style="hair">
        <color indexed="11"/>
      </left>
      <right style="hair">
        <color indexed="11"/>
      </right>
      <top style="hair">
        <color rgb="FFC0C0C0"/>
      </top>
      <bottom/>
      <diagonal/>
    </border>
    <border>
      <left/>
      <right style="hair">
        <color indexed="11"/>
      </right>
      <top style="hair">
        <color rgb="FFC0C0C0"/>
      </top>
      <bottom/>
      <diagonal/>
    </border>
    <border>
      <left style="thin">
        <color indexed="64"/>
      </left>
      <right style="thin">
        <color indexed="64"/>
      </right>
      <top style="hair">
        <color rgb="FFC0C0C0"/>
      </top>
      <bottom/>
      <diagonal/>
    </border>
    <border>
      <left style="thin">
        <color indexed="64"/>
      </left>
      <right/>
      <top style="hair">
        <color rgb="FFC0C0C0"/>
      </top>
      <bottom/>
      <diagonal/>
    </border>
    <border>
      <left style="hair">
        <color indexed="22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hair">
        <color indexed="11"/>
      </bottom>
      <diagonal/>
    </border>
    <border>
      <left/>
      <right style="hair">
        <color indexed="11"/>
      </right>
      <top/>
      <bottom style="hair">
        <color indexed="11"/>
      </bottom>
      <diagonal/>
    </border>
    <border>
      <left style="thin">
        <color indexed="64"/>
      </left>
      <right style="thin">
        <color indexed="64"/>
      </right>
      <top/>
      <bottom style="hair">
        <color theme="0" tint="-0.24994659260841701"/>
      </bottom>
      <diagonal/>
    </border>
    <border>
      <left style="hair">
        <color indexed="11"/>
      </left>
      <right/>
      <top style="hair">
        <color rgb="FFC0C0C0"/>
      </top>
      <bottom style="thin">
        <color rgb="FF000000"/>
      </bottom>
      <diagonal/>
    </border>
    <border>
      <left style="thin">
        <color indexed="64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indexed="64"/>
      </right>
      <top style="hair">
        <color theme="0" tint="-0.24994659260841701"/>
      </top>
      <bottom/>
      <diagonal/>
    </border>
    <border>
      <left style="thin">
        <color indexed="64"/>
      </left>
      <right style="hair">
        <color theme="0" tint="-0.24994659260841701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465926084170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/>
      <right style="hair">
        <color indexed="11"/>
      </right>
      <top/>
      <bottom/>
      <diagonal/>
    </border>
    <border>
      <left style="thin">
        <color indexed="64"/>
      </left>
      <right style="hair">
        <color indexed="11"/>
      </right>
      <top style="hair">
        <color indexed="11"/>
      </top>
      <bottom style="thin">
        <color rgb="FF000000"/>
      </bottom>
      <diagonal/>
    </border>
    <border>
      <left/>
      <right style="hair">
        <color indexed="11"/>
      </right>
      <top style="hair">
        <color indexed="11"/>
      </top>
      <bottom style="thin">
        <color rgb="FF000000"/>
      </bottom>
      <diagonal/>
    </border>
    <border>
      <left/>
      <right style="thin">
        <color indexed="64"/>
      </right>
      <top style="hair">
        <color indexed="11"/>
      </top>
      <bottom style="thin">
        <color rgb="FF000000"/>
      </bottom>
      <diagonal/>
    </border>
    <border>
      <left/>
      <right/>
      <top style="hair">
        <color theme="0" tint="-0.24994659260841701"/>
      </top>
      <bottom style="thin">
        <color rgb="FF000000"/>
      </bottom>
      <diagonal/>
    </border>
    <border>
      <left/>
      <right style="hair">
        <color indexed="11"/>
      </right>
      <top style="hair">
        <color indexed="1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11"/>
      </top>
      <bottom/>
      <diagonal/>
    </border>
    <border>
      <left style="hair">
        <color indexed="11"/>
      </left>
      <right style="hair">
        <color indexed="11"/>
      </right>
      <top style="hair">
        <color indexed="11"/>
      </top>
      <bottom/>
      <diagonal/>
    </border>
    <border>
      <left style="hair">
        <color indexed="11"/>
      </left>
      <right/>
      <top style="hair">
        <color indexed="11"/>
      </top>
      <bottom/>
      <diagonal/>
    </border>
    <border>
      <left style="hair">
        <color indexed="11"/>
      </left>
      <right/>
      <top/>
      <bottom/>
      <diagonal/>
    </border>
    <border>
      <left style="thin">
        <color indexed="64"/>
      </left>
      <right/>
      <top style="hair">
        <color indexed="11"/>
      </top>
      <bottom style="thin">
        <color rgb="FF000000"/>
      </bottom>
      <diagonal/>
    </border>
    <border>
      <left style="hair">
        <color indexed="11"/>
      </left>
      <right style="hair">
        <color indexed="11"/>
      </right>
      <top style="hair">
        <color indexed="11"/>
      </top>
      <bottom style="thin">
        <color rgb="FF000000"/>
      </bottom>
      <diagonal/>
    </border>
    <border>
      <left style="hair">
        <color indexed="11"/>
      </left>
      <right/>
      <top style="hair">
        <color indexed="11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hair">
        <color indexed="11"/>
      </top>
      <bottom style="thin">
        <color rgb="FF000000"/>
      </bottom>
      <diagonal/>
    </border>
    <border>
      <left style="hair">
        <color indexed="11"/>
      </left>
      <right style="thin">
        <color indexed="64"/>
      </right>
      <top style="thin">
        <color rgb="FF000000"/>
      </top>
      <bottom style="hair">
        <color indexed="11"/>
      </bottom>
      <diagonal/>
    </border>
    <border>
      <left style="hair">
        <color indexed="11"/>
      </left>
      <right style="thin">
        <color indexed="64"/>
      </right>
      <top/>
      <bottom style="hair">
        <color indexed="11"/>
      </bottom>
      <diagonal/>
    </border>
    <border>
      <left style="hair">
        <color indexed="11"/>
      </left>
      <right style="thin">
        <color indexed="64"/>
      </right>
      <top/>
      <bottom/>
      <diagonal/>
    </border>
    <border>
      <left style="hair">
        <color indexed="11"/>
      </left>
      <right style="thin">
        <color indexed="64"/>
      </right>
      <top style="hair">
        <color indexed="11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hair">
        <color theme="0" tint="-0.24994659260841701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hair">
        <color theme="0" tint="-0.24994659260841701"/>
      </left>
      <right style="thin">
        <color indexed="64"/>
      </right>
      <top/>
      <bottom style="hair">
        <color theme="0" tint="-0.24994659260841701"/>
      </bottom>
      <diagonal/>
    </border>
    <border>
      <left style="thin">
        <color indexed="64"/>
      </left>
      <right style="hair">
        <color theme="0" tint="-0.24994659260841701"/>
      </right>
      <top style="thin">
        <color rgb="FF000000"/>
      </top>
      <bottom style="thin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0000"/>
      </top>
      <bottom style="thin">
        <color indexed="64"/>
      </bottom>
      <diagonal/>
    </border>
    <border>
      <left style="hair">
        <color theme="0" tint="-0.24994659260841701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hair">
        <color rgb="FFC0C0C0"/>
      </top>
      <bottom style="hair">
        <color rgb="FFC0C0C0"/>
      </bottom>
      <diagonal/>
    </border>
    <border>
      <left style="thin">
        <color indexed="64"/>
      </left>
      <right/>
      <top/>
      <bottom style="hair">
        <color rgb="FFC0C0C0"/>
      </bottom>
      <diagonal/>
    </border>
    <border>
      <left/>
      <right/>
      <top style="thin">
        <color rgb="FF000000"/>
      </top>
      <bottom/>
      <diagonal/>
    </border>
    <border>
      <left style="hair">
        <color rgb="FFA6A6A6"/>
      </left>
      <right/>
      <top style="thin">
        <color rgb="FF000000"/>
      </top>
      <bottom style="thin">
        <color rgb="FF00000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/>
      <right/>
      <top style="hair">
        <color rgb="FFC0C0C0"/>
      </top>
      <bottom/>
      <diagonal/>
    </border>
    <border>
      <left/>
      <right/>
      <top style="hair">
        <color rgb="FFC0C0C0"/>
      </top>
      <bottom style="thin">
        <color rgb="FF000000"/>
      </bottom>
      <diagonal/>
    </border>
    <border>
      <left style="hair">
        <color rgb="FFA6A6A6"/>
      </left>
      <right/>
      <top style="thin">
        <color rgb="FF000000"/>
      </top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/>
      <diagonal/>
    </border>
    <border>
      <left style="hair">
        <color rgb="FFA6A6A6"/>
      </left>
      <right/>
      <top style="hair">
        <color rgb="FFC0C0C0"/>
      </top>
      <bottom style="thin">
        <color rgb="FF000000"/>
      </bottom>
      <diagonal/>
    </border>
    <border>
      <left/>
      <right/>
      <top/>
      <bottom style="hair">
        <color rgb="FFC0C0C0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hair">
        <color rgb="FFA6A6A6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0" fontId="2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167" fontId="4" fillId="0" borderId="0" applyFill="0" applyBorder="0" applyProtection="0">
      <alignment horizontal="right"/>
    </xf>
  </cellStyleXfs>
  <cellXfs count="187">
    <xf numFmtId="0" fontId="0" fillId="0" borderId="0" xfId="0"/>
    <xf numFmtId="1" fontId="4" fillId="0" borderId="7" xfId="0" applyNumberFormat="1" applyFont="1" applyFill="1" applyBorder="1" applyAlignment="1">
      <alignment horizontal="right" vertical="center"/>
    </xf>
    <xf numFmtId="0" fontId="4" fillId="0" borderId="0" xfId="0" applyFont="1"/>
    <xf numFmtId="0" fontId="4" fillId="0" borderId="0" xfId="2" applyFont="1"/>
    <xf numFmtId="0" fontId="4" fillId="0" borderId="0" xfId="2" applyFont="1" applyBorder="1"/>
    <xf numFmtId="1" fontId="4" fillId="3" borderId="0" xfId="2" applyNumberFormat="1" applyFont="1" applyFill="1" applyBorder="1"/>
    <xf numFmtId="1" fontId="4" fillId="0" borderId="0" xfId="0" applyNumberFormat="1" applyFont="1"/>
    <xf numFmtId="10" fontId="4" fillId="0" borderId="0" xfId="2" applyNumberFormat="1" applyFont="1"/>
    <xf numFmtId="3" fontId="4" fillId="0" borderId="0" xfId="0" applyNumberFormat="1" applyFont="1"/>
    <xf numFmtId="0" fontId="4" fillId="2" borderId="0" xfId="2" applyFont="1" applyFill="1"/>
    <xf numFmtId="0" fontId="5" fillId="3" borderId="0" xfId="0" applyFont="1" applyFill="1" applyBorder="1" applyAlignment="1">
      <alignment horizontal="center" vertical="center" wrapText="1"/>
    </xf>
    <xf numFmtId="9" fontId="4" fillId="0" borderId="0" xfId="2" applyNumberFormat="1" applyFont="1"/>
    <xf numFmtId="0" fontId="6" fillId="0" borderId="0" xfId="0" applyFont="1" applyAlignment="1">
      <alignment wrapText="1"/>
    </xf>
    <xf numFmtId="0" fontId="5" fillId="0" borderId="0" xfId="2" applyFont="1"/>
    <xf numFmtId="0" fontId="4" fillId="0" borderId="0" xfId="2" applyFont="1" applyFill="1"/>
    <xf numFmtId="0" fontId="4" fillId="0" borderId="0" xfId="2" applyFont="1" applyAlignment="1">
      <alignment horizontal="left"/>
    </xf>
    <xf numFmtId="0" fontId="5" fillId="0" borderId="0" xfId="0" applyNumberFormat="1" applyFont="1" applyFill="1" applyBorder="1" applyAlignment="1">
      <alignment horizontal="center" vertical="center"/>
    </xf>
    <xf numFmtId="1" fontId="7" fillId="0" borderId="7" xfId="0" applyNumberFormat="1" applyFont="1" applyFill="1" applyBorder="1" applyAlignment="1">
      <alignment horizontal="right" vertical="center"/>
    </xf>
    <xf numFmtId="0" fontId="7" fillId="0" borderId="7" xfId="0" applyNumberFormat="1" applyFont="1" applyFill="1" applyBorder="1" applyAlignment="1">
      <alignment horizontal="left" vertical="center"/>
    </xf>
    <xf numFmtId="4" fontId="7" fillId="0" borderId="7" xfId="0" applyNumberFormat="1" applyFont="1" applyFill="1" applyBorder="1" applyAlignment="1">
      <alignment horizontal="right" vertical="center"/>
    </xf>
    <xf numFmtId="0" fontId="4" fillId="0" borderId="0" xfId="2" applyFont="1" applyAlignment="1">
      <alignment horizontal="center" vertical="center"/>
    </xf>
    <xf numFmtId="0" fontId="4" fillId="0" borderId="0" xfId="2" applyFont="1" applyBorder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/>
    <xf numFmtId="0" fontId="6" fillId="0" borderId="0" xfId="2" applyFont="1"/>
    <xf numFmtId="0" fontId="5" fillId="0" borderId="0" xfId="2" applyFont="1" applyBorder="1" applyAlignment="1">
      <alignment horizontal="left"/>
    </xf>
    <xf numFmtId="4" fontId="4" fillId="0" borderId="0" xfId="2" applyNumberFormat="1" applyFont="1"/>
    <xf numFmtId="0" fontId="9" fillId="0" borderId="0" xfId="2" applyFont="1" applyAlignment="1">
      <alignment horizontal="left"/>
    </xf>
    <xf numFmtId="0" fontId="2" fillId="0" borderId="0" xfId="2" applyFont="1" applyBorder="1" applyAlignment="1">
      <alignment horizontal="left"/>
    </xf>
    <xf numFmtId="0" fontId="5" fillId="0" borderId="0" xfId="0" applyFont="1"/>
    <xf numFmtId="0" fontId="11" fillId="3" borderId="0" xfId="0" applyFont="1" applyFill="1" applyBorder="1" applyAlignment="1">
      <alignment horizontal="center" vertical="center" wrapText="1"/>
    </xf>
    <xf numFmtId="0" fontId="12" fillId="3" borderId="0" xfId="2" applyFont="1" applyFill="1" applyBorder="1"/>
    <xf numFmtId="1" fontId="12" fillId="3" borderId="0" xfId="2" applyNumberFormat="1" applyFont="1" applyFill="1" applyBorder="1"/>
    <xf numFmtId="0" fontId="12" fillId="3" borderId="0" xfId="0" applyFont="1" applyFill="1" applyBorder="1"/>
    <xf numFmtId="3" fontId="13" fillId="3" borderId="0" xfId="2" applyNumberFormat="1" applyFont="1" applyFill="1" applyBorder="1"/>
    <xf numFmtId="9" fontId="12" fillId="3" borderId="0" xfId="2" applyNumberFormat="1" applyFont="1" applyFill="1" applyBorder="1"/>
    <xf numFmtId="164" fontId="12" fillId="3" borderId="0" xfId="2" applyNumberFormat="1" applyFont="1" applyFill="1" applyBorder="1"/>
    <xf numFmtId="3" fontId="14" fillId="3" borderId="0" xfId="2" applyNumberFormat="1" applyFont="1" applyFill="1" applyBorder="1"/>
    <xf numFmtId="0" fontId="4" fillId="3" borderId="0" xfId="0" applyFont="1" applyFill="1" applyBorder="1"/>
    <xf numFmtId="3" fontId="15" fillId="5" borderId="25" xfId="0" applyNumberFormat="1" applyFont="1" applyFill="1" applyBorder="1" applyAlignment="1">
      <alignment horizontal="right" vertical="center" wrapText="1"/>
    </xf>
    <xf numFmtId="3" fontId="15" fillId="5" borderId="43" xfId="0" applyNumberFormat="1" applyFont="1" applyFill="1" applyBorder="1" applyAlignment="1">
      <alignment horizontal="right" vertical="center" wrapText="1"/>
    </xf>
    <xf numFmtId="165" fontId="15" fillId="5" borderId="26" xfId="3" applyNumberFormat="1" applyFont="1" applyFill="1" applyBorder="1" applyAlignment="1">
      <alignment horizontal="right" vertical="center" indent="3"/>
    </xf>
    <xf numFmtId="3" fontId="2" fillId="0" borderId="19" xfId="2" applyNumberFormat="1" applyFont="1" applyFill="1" applyBorder="1" applyAlignment="1">
      <alignment horizontal="right" vertical="center"/>
    </xf>
    <xf numFmtId="3" fontId="2" fillId="0" borderId="2" xfId="2" applyNumberFormat="1" applyFont="1" applyFill="1" applyBorder="1" applyAlignment="1">
      <alignment horizontal="right" vertical="center"/>
    </xf>
    <xf numFmtId="3" fontId="2" fillId="0" borderId="3" xfId="2" applyNumberFormat="1" applyFont="1" applyFill="1" applyBorder="1" applyAlignment="1">
      <alignment horizontal="right" vertical="center"/>
    </xf>
    <xf numFmtId="3" fontId="2" fillId="0" borderId="8" xfId="2" applyNumberFormat="1" applyFont="1" applyFill="1" applyBorder="1" applyAlignment="1">
      <alignment horizontal="right" vertical="center"/>
    </xf>
    <xf numFmtId="165" fontId="2" fillId="0" borderId="19" xfId="3" applyNumberFormat="1" applyFont="1" applyFill="1" applyBorder="1" applyAlignment="1">
      <alignment horizontal="right" vertical="center" indent="3"/>
    </xf>
    <xf numFmtId="3" fontId="2" fillId="0" borderId="20" xfId="2" applyNumberFormat="1" applyFont="1" applyFill="1" applyBorder="1" applyAlignment="1">
      <alignment horizontal="right" vertical="center"/>
    </xf>
    <xf numFmtId="3" fontId="2" fillId="0" borderId="5" xfId="2" applyNumberFormat="1" applyFont="1" applyFill="1" applyBorder="1" applyAlignment="1">
      <alignment horizontal="right" vertical="center"/>
    </xf>
    <xf numFmtId="3" fontId="2" fillId="0" borderId="21" xfId="2" applyNumberFormat="1" applyFont="1" applyFill="1" applyBorder="1" applyAlignment="1">
      <alignment horizontal="right" vertical="center"/>
    </xf>
    <xf numFmtId="3" fontId="2" fillId="3" borderId="3" xfId="2" applyNumberFormat="1" applyFont="1" applyFill="1" applyBorder="1" applyAlignment="1">
      <alignment horizontal="right" vertical="center"/>
    </xf>
    <xf numFmtId="3" fontId="2" fillId="0" borderId="64" xfId="2" applyNumberFormat="1" applyFont="1" applyFill="1" applyBorder="1" applyAlignment="1">
      <alignment horizontal="right" vertical="center"/>
    </xf>
    <xf numFmtId="3" fontId="2" fillId="0" borderId="65" xfId="2" applyNumberFormat="1" applyFont="1" applyFill="1" applyBorder="1" applyAlignment="1">
      <alignment horizontal="right" vertical="center"/>
    </xf>
    <xf numFmtId="3" fontId="2" fillId="0" borderId="66" xfId="2" applyNumberFormat="1" applyFont="1" applyFill="1" applyBorder="1" applyAlignment="1">
      <alignment horizontal="right" vertical="center"/>
    </xf>
    <xf numFmtId="3" fontId="2" fillId="0" borderId="67" xfId="2" applyNumberFormat="1" applyFont="1" applyFill="1" applyBorder="1" applyAlignment="1">
      <alignment horizontal="right" vertical="center"/>
    </xf>
    <xf numFmtId="3" fontId="2" fillId="0" borderId="62" xfId="2" applyNumberFormat="1" applyFont="1" applyFill="1" applyBorder="1" applyAlignment="1">
      <alignment horizontal="right" vertical="center"/>
    </xf>
    <xf numFmtId="165" fontId="2" fillId="0" borderId="63" xfId="3" applyNumberFormat="1" applyFont="1" applyFill="1" applyBorder="1" applyAlignment="1">
      <alignment horizontal="right" vertical="center" indent="3"/>
    </xf>
    <xf numFmtId="3" fontId="2" fillId="0" borderId="68" xfId="2" applyNumberFormat="1" applyFont="1" applyFill="1" applyBorder="1" applyAlignment="1">
      <alignment horizontal="right" vertical="center"/>
    </xf>
    <xf numFmtId="3" fontId="2" fillId="0" borderId="69" xfId="2" applyNumberFormat="1" applyFont="1" applyFill="1" applyBorder="1" applyAlignment="1">
      <alignment horizontal="right" vertical="center"/>
    </xf>
    <xf numFmtId="3" fontId="2" fillId="0" borderId="70" xfId="2" applyNumberFormat="1" applyFont="1" applyFill="1" applyBorder="1" applyAlignment="1">
      <alignment horizontal="right" vertical="center"/>
    </xf>
    <xf numFmtId="3" fontId="2" fillId="0" borderId="71" xfId="2" applyNumberFormat="1" applyFont="1" applyFill="1" applyBorder="1" applyAlignment="1">
      <alignment horizontal="right" vertical="center"/>
    </xf>
    <xf numFmtId="165" fontId="2" fillId="0" borderId="68" xfId="3" applyNumberFormat="1" applyFont="1" applyFill="1" applyBorder="1" applyAlignment="1">
      <alignment horizontal="right" vertical="center" indent="3"/>
    </xf>
    <xf numFmtId="3" fontId="2" fillId="0" borderId="79" xfId="2" applyNumberFormat="1" applyFont="1" applyFill="1" applyBorder="1" applyAlignment="1">
      <alignment horizontal="right" vertical="center"/>
    </xf>
    <xf numFmtId="3" fontId="2" fillId="0" borderId="80" xfId="2" applyNumberFormat="1" applyFont="1" applyFill="1" applyBorder="1" applyAlignment="1">
      <alignment horizontal="right" vertical="center"/>
    </xf>
    <xf numFmtId="3" fontId="2" fillId="0" borderId="81" xfId="2" applyNumberFormat="1" applyFont="1" applyFill="1" applyBorder="1" applyAlignment="1">
      <alignment horizontal="right" vertical="center"/>
    </xf>
    <xf numFmtId="3" fontId="2" fillId="0" borderId="82" xfId="2" applyNumberFormat="1" applyFont="1" applyFill="1" applyBorder="1" applyAlignment="1">
      <alignment horizontal="right" vertical="center"/>
    </xf>
    <xf numFmtId="165" fontId="2" fillId="0" borderId="83" xfId="3" applyNumberFormat="1" applyFont="1" applyFill="1" applyBorder="1" applyAlignment="1">
      <alignment horizontal="right" vertical="center" indent="3"/>
    </xf>
    <xf numFmtId="3" fontId="2" fillId="0" borderId="51" xfId="2" applyNumberFormat="1" applyFont="1" applyFill="1" applyBorder="1" applyAlignment="1">
      <alignment horizontal="right" vertical="center"/>
    </xf>
    <xf numFmtId="3" fontId="2" fillId="0" borderId="52" xfId="2" applyNumberFormat="1" applyFont="1" applyFill="1" applyBorder="1" applyAlignment="1">
      <alignment horizontal="right" vertical="center"/>
    </xf>
    <xf numFmtId="3" fontId="2" fillId="0" borderId="78" xfId="2" applyNumberFormat="1" applyFont="1" applyFill="1" applyBorder="1" applyAlignment="1">
      <alignment horizontal="right" vertical="center"/>
    </xf>
    <xf numFmtId="3" fontId="2" fillId="0" borderId="12" xfId="2" applyNumberFormat="1" applyFont="1" applyFill="1" applyBorder="1" applyAlignment="1">
      <alignment horizontal="right" vertical="center"/>
    </xf>
    <xf numFmtId="3" fontId="2" fillId="0" borderId="13" xfId="2" applyNumberFormat="1" applyFont="1" applyFill="1" applyBorder="1" applyAlignment="1">
      <alignment horizontal="right" vertical="center"/>
    </xf>
    <xf numFmtId="3" fontId="2" fillId="0" borderId="14" xfId="2" applyNumberFormat="1" applyFont="1" applyFill="1" applyBorder="1" applyAlignment="1">
      <alignment horizontal="right" vertical="center"/>
    </xf>
    <xf numFmtId="3" fontId="2" fillId="0" borderId="22" xfId="2" applyNumberFormat="1" applyFont="1" applyFill="1" applyBorder="1" applyAlignment="1">
      <alignment horizontal="right" vertical="center"/>
    </xf>
    <xf numFmtId="3" fontId="2" fillId="0" borderId="15" xfId="2" applyNumberFormat="1" applyFont="1" applyFill="1" applyBorder="1" applyAlignment="1">
      <alignment horizontal="right" vertical="center"/>
    </xf>
    <xf numFmtId="3" fontId="2" fillId="0" borderId="16" xfId="2" applyNumberFormat="1" applyFont="1" applyFill="1" applyBorder="1" applyAlignment="1">
      <alignment horizontal="right" vertical="center"/>
    </xf>
    <xf numFmtId="3" fontId="2" fillId="0" borderId="9" xfId="2" applyNumberFormat="1" applyFont="1" applyFill="1" applyBorder="1" applyAlignment="1">
      <alignment horizontal="right" vertical="center"/>
    </xf>
    <xf numFmtId="165" fontId="2" fillId="0" borderId="53" xfId="3" applyNumberFormat="1" applyFont="1" applyFill="1" applyBorder="1" applyAlignment="1">
      <alignment horizontal="right" vertical="center" indent="3"/>
    </xf>
    <xf numFmtId="3" fontId="2" fillId="0" borderId="48" xfId="2" applyNumberFormat="1" applyFont="1" applyFill="1" applyBorder="1" applyAlignment="1">
      <alignment horizontal="right" vertical="center"/>
    </xf>
    <xf numFmtId="3" fontId="2" fillId="0" borderId="49" xfId="2" applyNumberFormat="1" applyFont="1" applyFill="1" applyBorder="1" applyAlignment="1">
      <alignment horizontal="right" vertical="center"/>
    </xf>
    <xf numFmtId="3" fontId="2" fillId="0" borderId="50" xfId="2" applyNumberFormat="1" applyFont="1" applyFill="1" applyBorder="1" applyAlignment="1">
      <alignment horizontal="right" vertical="center"/>
    </xf>
    <xf numFmtId="3" fontId="2" fillId="0" borderId="54" xfId="2" applyNumberFormat="1" applyFont="1" applyFill="1" applyBorder="1" applyAlignment="1">
      <alignment horizontal="right" vertical="center"/>
    </xf>
    <xf numFmtId="3" fontId="2" fillId="0" borderId="55" xfId="2" applyNumberFormat="1" applyFont="1" applyFill="1" applyBorder="1" applyAlignment="1">
      <alignment horizontal="right" vertical="center"/>
    </xf>
    <xf numFmtId="3" fontId="2" fillId="0" borderId="18" xfId="2" applyNumberFormat="1" applyFont="1" applyFill="1" applyBorder="1" applyAlignment="1">
      <alignment horizontal="right" vertical="center"/>
    </xf>
    <xf numFmtId="3" fontId="2" fillId="0" borderId="23" xfId="2" applyNumberFormat="1" applyFont="1" applyFill="1" applyBorder="1" applyAlignment="1">
      <alignment horizontal="right" vertical="center"/>
    </xf>
    <xf numFmtId="165" fontId="2" fillId="0" borderId="6" xfId="3" applyNumberFormat="1" applyFont="1" applyFill="1" applyBorder="1" applyAlignment="1">
      <alignment horizontal="right" vertical="center" indent="3"/>
    </xf>
    <xf numFmtId="0" fontId="15" fillId="4" borderId="37" xfId="2" applyFont="1" applyFill="1" applyBorder="1" applyAlignment="1">
      <alignment horizontal="center" vertical="center"/>
    </xf>
    <xf numFmtId="0" fontId="15" fillId="4" borderId="38" xfId="2" applyFont="1" applyFill="1" applyBorder="1" applyAlignment="1">
      <alignment horizontal="center" vertical="center"/>
    </xf>
    <xf numFmtId="0" fontId="15" fillId="4" borderId="39" xfId="2" applyFont="1" applyFill="1" applyBorder="1" applyAlignment="1">
      <alignment horizontal="center" vertical="center"/>
    </xf>
    <xf numFmtId="0" fontId="15" fillId="5" borderId="42" xfId="0" applyFont="1" applyFill="1" applyBorder="1" applyAlignment="1">
      <alignment horizontal="left" vertical="center" wrapText="1"/>
    </xf>
    <xf numFmtId="0" fontId="15" fillId="0" borderId="1" xfId="2" applyFont="1" applyFill="1" applyBorder="1" applyAlignment="1">
      <alignment horizontal="left" vertical="center"/>
    </xf>
    <xf numFmtId="0" fontId="15" fillId="0" borderId="4" xfId="2" applyFont="1" applyFill="1" applyBorder="1" applyAlignment="1">
      <alignment horizontal="left" vertical="center"/>
    </xf>
    <xf numFmtId="0" fontId="15" fillId="0" borderId="36" xfId="2" applyFont="1" applyFill="1" applyBorder="1" applyAlignment="1">
      <alignment horizontal="left" vertical="center"/>
    </xf>
    <xf numFmtId="0" fontId="15" fillId="0" borderId="27" xfId="2" applyFont="1" applyFill="1" applyBorder="1" applyAlignment="1">
      <alignment horizontal="left" vertical="center"/>
    </xf>
    <xf numFmtId="0" fontId="15" fillId="0" borderId="77" xfId="2" applyFont="1" applyFill="1" applyBorder="1" applyAlignment="1">
      <alignment horizontal="left" vertical="center" wrapText="1"/>
    </xf>
    <xf numFmtId="0" fontId="15" fillId="0" borderId="4" xfId="2" applyFont="1" applyFill="1" applyBorder="1" applyAlignment="1">
      <alignment horizontal="left" vertical="center" wrapText="1"/>
    </xf>
    <xf numFmtId="0" fontId="15" fillId="0" borderId="11" xfId="2" applyFont="1" applyFill="1" applyBorder="1" applyAlignment="1">
      <alignment horizontal="left" vertical="center"/>
    </xf>
    <xf numFmtId="0" fontId="15" fillId="0" borderId="1" xfId="2" applyFont="1" applyFill="1" applyBorder="1" applyAlignment="1">
      <alignment horizontal="left" vertical="center" wrapText="1"/>
    </xf>
    <xf numFmtId="0" fontId="15" fillId="4" borderId="33" xfId="2" applyFont="1" applyFill="1" applyBorder="1" applyAlignment="1">
      <alignment horizontal="center" vertical="center"/>
    </xf>
    <xf numFmtId="0" fontId="15" fillId="4" borderId="32" xfId="2" applyFont="1" applyFill="1" applyBorder="1" applyAlignment="1">
      <alignment horizontal="center" vertical="center"/>
    </xf>
    <xf numFmtId="0" fontId="15" fillId="4" borderId="47" xfId="2" applyFont="1" applyFill="1" applyBorder="1" applyAlignment="1">
      <alignment horizontal="center" vertical="center"/>
    </xf>
    <xf numFmtId="0" fontId="15" fillId="0" borderId="44" xfId="2" applyFont="1" applyBorder="1" applyAlignment="1">
      <alignment horizontal="center" vertical="center"/>
    </xf>
    <xf numFmtId="0" fontId="15" fillId="0" borderId="44" xfId="2" applyFont="1" applyBorder="1" applyAlignment="1">
      <alignment horizontal="left" vertical="center"/>
    </xf>
    <xf numFmtId="0" fontId="2" fillId="0" borderId="44" xfId="2" applyFont="1" applyBorder="1" applyAlignment="1">
      <alignment horizontal="center" vertical="center"/>
    </xf>
    <xf numFmtId="3" fontId="2" fillId="0" borderId="45" xfId="2" applyNumberFormat="1" applyFont="1" applyBorder="1" applyAlignment="1">
      <alignment horizontal="right" vertical="center"/>
    </xf>
    <xf numFmtId="3" fontId="2" fillId="0" borderId="46" xfId="2" applyNumberFormat="1" applyFont="1" applyBorder="1" applyAlignment="1">
      <alignment horizontal="right" vertical="center"/>
    </xf>
    <xf numFmtId="3" fontId="2" fillId="0" borderId="72" xfId="2" applyNumberFormat="1" applyFont="1" applyBorder="1" applyAlignment="1">
      <alignment horizontal="right" vertical="center"/>
    </xf>
    <xf numFmtId="165" fontId="2" fillId="0" borderId="45" xfId="3" applyNumberFormat="1" applyFont="1" applyBorder="1" applyAlignment="1">
      <alignment horizontal="right" vertical="center" indent="3"/>
    </xf>
    <xf numFmtId="0" fontId="15" fillId="0" borderId="10" xfId="2" applyFont="1" applyBorder="1" applyAlignment="1">
      <alignment horizontal="center" vertical="center"/>
    </xf>
    <xf numFmtId="0" fontId="2" fillId="0" borderId="10" xfId="2" applyFont="1" applyBorder="1" applyAlignment="1">
      <alignment horizontal="center" vertical="center"/>
    </xf>
    <xf numFmtId="3" fontId="2" fillId="0" borderId="17" xfId="2" applyNumberFormat="1" applyFont="1" applyBorder="1" applyAlignment="1">
      <alignment horizontal="right" vertical="center"/>
    </xf>
    <xf numFmtId="3" fontId="2" fillId="0" borderId="73" xfId="2" applyNumberFormat="1" applyFont="1" applyBorder="1" applyAlignment="1">
      <alignment horizontal="right" vertical="center"/>
    </xf>
    <xf numFmtId="3" fontId="2" fillId="0" borderId="56" xfId="2" applyNumberFormat="1" applyFont="1" applyBorder="1" applyAlignment="1">
      <alignment horizontal="right" vertical="center"/>
    </xf>
    <xf numFmtId="3" fontId="2" fillId="0" borderId="74" xfId="2" applyNumberFormat="1" applyFont="1" applyBorder="1" applyAlignment="1">
      <alignment horizontal="right" vertical="center"/>
    </xf>
    <xf numFmtId="0" fontId="15" fillId="0" borderId="11" xfId="2" applyFont="1" applyBorder="1" applyAlignment="1">
      <alignment horizontal="center" vertical="center"/>
    </xf>
    <xf numFmtId="0" fontId="15" fillId="0" borderId="9" xfId="2" applyFont="1" applyBorder="1" applyAlignment="1">
      <alignment horizontal="left" vertical="center"/>
    </xf>
    <xf numFmtId="0" fontId="2" fillId="0" borderId="27" xfId="2" applyFont="1" applyBorder="1" applyAlignment="1">
      <alignment horizontal="center" vertical="center"/>
    </xf>
    <xf numFmtId="3" fontId="2" fillId="0" borderId="57" xfId="2" applyNumberFormat="1" applyFont="1" applyBorder="1" applyAlignment="1">
      <alignment horizontal="right" vertical="center"/>
    </xf>
    <xf numFmtId="3" fontId="2" fillId="0" borderId="58" xfId="2" applyNumberFormat="1" applyFont="1" applyBorder="1" applyAlignment="1">
      <alignment horizontal="right" vertical="center"/>
    </xf>
    <xf numFmtId="3" fontId="2" fillId="0" borderId="59" xfId="2" applyNumberFormat="1" applyFont="1" applyBorder="1" applyAlignment="1">
      <alignment horizontal="right" vertical="center"/>
    </xf>
    <xf numFmtId="3" fontId="2" fillId="0" borderId="60" xfId="2" applyNumberFormat="1" applyFont="1" applyBorder="1" applyAlignment="1">
      <alignment horizontal="right" vertical="center"/>
    </xf>
    <xf numFmtId="3" fontId="2" fillId="0" borderId="75" xfId="2" applyNumberFormat="1" applyFont="1" applyBorder="1" applyAlignment="1">
      <alignment horizontal="right" vertical="center"/>
    </xf>
    <xf numFmtId="3" fontId="2" fillId="0" borderId="76" xfId="2" applyNumberFormat="1" applyFont="1" applyBorder="1" applyAlignment="1">
      <alignment horizontal="right" vertical="center"/>
    </xf>
    <xf numFmtId="165" fontId="2" fillId="0" borderId="61" xfId="3" applyNumberFormat="1" applyFont="1" applyBorder="1" applyAlignment="1">
      <alignment horizontal="right" vertical="center" indent="3"/>
    </xf>
    <xf numFmtId="17" fontId="5" fillId="3" borderId="0" xfId="0" applyNumberFormat="1" applyFont="1" applyFill="1" applyBorder="1" applyAlignment="1">
      <alignment horizontal="center" vertical="center" wrapText="1"/>
    </xf>
    <xf numFmtId="0" fontId="4" fillId="3" borderId="0" xfId="2" applyFont="1" applyFill="1" applyBorder="1"/>
    <xf numFmtId="10" fontId="4" fillId="3" borderId="0" xfId="2" applyNumberFormat="1" applyFont="1" applyFill="1" applyBorder="1"/>
    <xf numFmtId="164" fontId="4" fillId="3" borderId="0" xfId="4" applyNumberFormat="1" applyFont="1" applyFill="1" applyBorder="1"/>
    <xf numFmtId="9" fontId="4" fillId="3" borderId="0" xfId="2" applyNumberFormat="1" applyFont="1" applyFill="1" applyBorder="1"/>
    <xf numFmtId="164" fontId="4" fillId="3" borderId="0" xfId="2" applyNumberFormat="1" applyFont="1" applyFill="1" applyBorder="1"/>
    <xf numFmtId="164" fontId="4" fillId="3" borderId="0" xfId="3" applyNumberFormat="1" applyFont="1" applyFill="1" applyBorder="1"/>
    <xf numFmtId="164" fontId="4" fillId="0" borderId="84" xfId="3" applyNumberFormat="1" applyFont="1" applyFill="1" applyBorder="1" applyAlignment="1">
      <alignment horizontal="right"/>
    </xf>
    <xf numFmtId="164" fontId="4" fillId="0" borderId="35" xfId="3" applyNumberFormat="1" applyFont="1" applyFill="1" applyBorder="1" applyAlignment="1">
      <alignment horizontal="right"/>
    </xf>
    <xf numFmtId="164" fontId="4" fillId="0" borderId="85" xfId="3" applyNumberFormat="1" applyFont="1" applyFill="1" applyBorder="1" applyAlignment="1">
      <alignment horizontal="right"/>
    </xf>
    <xf numFmtId="0" fontId="15" fillId="4" borderId="24" xfId="2" applyFont="1" applyFill="1" applyBorder="1" applyAlignment="1">
      <alignment horizontal="center" vertical="center"/>
    </xf>
    <xf numFmtId="0" fontId="15" fillId="4" borderId="36" xfId="2" applyFont="1" applyFill="1" applyBorder="1" applyAlignment="1">
      <alignment horizontal="center" vertical="center"/>
    </xf>
    <xf numFmtId="0" fontId="15" fillId="4" borderId="31" xfId="2" applyFont="1" applyFill="1" applyBorder="1" applyAlignment="1">
      <alignment horizontal="center" vertical="center" wrapText="1"/>
    </xf>
    <xf numFmtId="0" fontId="15" fillId="4" borderId="40" xfId="2" applyFont="1" applyFill="1" applyBorder="1" applyAlignment="1">
      <alignment horizontal="center" vertical="center" wrapText="1"/>
    </xf>
    <xf numFmtId="0" fontId="15" fillId="4" borderId="28" xfId="2" applyFont="1" applyFill="1" applyBorder="1" applyAlignment="1">
      <alignment horizontal="center" vertical="center" wrapText="1"/>
    </xf>
    <xf numFmtId="0" fontId="15" fillId="4" borderId="41" xfId="2" applyFont="1" applyFill="1" applyBorder="1" applyAlignment="1">
      <alignment horizontal="center" vertical="center" wrapText="1"/>
    </xf>
    <xf numFmtId="0" fontId="15" fillId="4" borderId="28" xfId="2" applyFont="1" applyFill="1" applyBorder="1" applyAlignment="1">
      <alignment horizontal="center" vertical="center"/>
    </xf>
    <xf numFmtId="0" fontId="15" fillId="4" borderId="29" xfId="2" applyFont="1" applyFill="1" applyBorder="1" applyAlignment="1">
      <alignment horizontal="center" vertical="center"/>
    </xf>
    <xf numFmtId="0" fontId="15" fillId="4" borderId="30" xfId="2" applyFont="1" applyFill="1" applyBorder="1" applyAlignment="1">
      <alignment horizontal="center" vertical="center"/>
    </xf>
    <xf numFmtId="0" fontId="15" fillId="4" borderId="29" xfId="2" applyFont="1" applyFill="1" applyBorder="1" applyAlignment="1">
      <alignment horizontal="center" vertical="center" wrapText="1"/>
    </xf>
    <xf numFmtId="0" fontId="15" fillId="4" borderId="30" xfId="2" applyFont="1" applyFill="1" applyBorder="1" applyAlignment="1">
      <alignment horizontal="center" vertical="center" wrapText="1"/>
    </xf>
    <xf numFmtId="0" fontId="15" fillId="4" borderId="34" xfId="2" applyFont="1" applyFill="1" applyBorder="1" applyAlignment="1">
      <alignment horizontal="center" vertical="center" wrapText="1"/>
    </xf>
    <xf numFmtId="0" fontId="15" fillId="4" borderId="35" xfId="2" applyFont="1" applyFill="1" applyBorder="1" applyAlignment="1">
      <alignment horizontal="center" vertical="center" wrapText="1"/>
    </xf>
    <xf numFmtId="0" fontId="15" fillId="4" borderId="24" xfId="2" applyFont="1" applyFill="1" applyBorder="1" applyAlignment="1">
      <alignment horizontal="center" vertical="center" wrapText="1"/>
    </xf>
    <xf numFmtId="0" fontId="15" fillId="4" borderId="27" xfId="2" applyFont="1" applyFill="1" applyBorder="1" applyAlignment="1">
      <alignment horizontal="center" vertical="center" wrapText="1"/>
    </xf>
    <xf numFmtId="0" fontId="4" fillId="0" borderId="0" xfId="0" applyFont="1" applyBorder="1"/>
    <xf numFmtId="0" fontId="5" fillId="4" borderId="86" xfId="2" applyFont="1" applyFill="1" applyBorder="1" applyAlignment="1">
      <alignment horizontal="center" vertical="center"/>
    </xf>
    <xf numFmtId="17" fontId="5" fillId="4" borderId="86" xfId="2" applyNumberFormat="1" applyFont="1" applyFill="1" applyBorder="1" applyAlignment="1">
      <alignment horizontal="center" vertical="center"/>
    </xf>
    <xf numFmtId="166" fontId="2" fillId="0" borderId="87" xfId="2" applyNumberFormat="1" applyFont="1" applyFill="1" applyBorder="1" applyAlignment="1">
      <alignment horizontal="right" vertical="center"/>
    </xf>
    <xf numFmtId="168" fontId="16" fillId="0" borderId="29" xfId="2" applyNumberFormat="1" applyFont="1" applyFill="1" applyBorder="1" applyAlignment="1">
      <alignment horizontal="right" vertical="center"/>
    </xf>
    <xf numFmtId="0" fontId="5" fillId="5" borderId="88" xfId="0" applyFont="1" applyFill="1" applyBorder="1" applyAlignment="1">
      <alignment horizontal="left" vertical="center" wrapText="1"/>
    </xf>
    <xf numFmtId="168" fontId="16" fillId="0" borderId="88" xfId="2" applyNumberFormat="1" applyFont="1" applyFill="1" applyBorder="1" applyAlignment="1">
      <alignment horizontal="right" vertical="center"/>
    </xf>
    <xf numFmtId="0" fontId="5" fillId="5" borderId="89" xfId="0" applyFont="1" applyFill="1" applyBorder="1" applyAlignment="1">
      <alignment horizontal="left" vertical="center" wrapText="1"/>
    </xf>
    <xf numFmtId="164" fontId="4" fillId="0" borderId="89" xfId="3" applyNumberFormat="1" applyFont="1" applyFill="1" applyBorder="1" applyAlignment="1">
      <alignment horizontal="right"/>
    </xf>
    <xf numFmtId="0" fontId="5" fillId="5" borderId="90" xfId="0" applyFont="1" applyFill="1" applyBorder="1" applyAlignment="1">
      <alignment horizontal="left" vertical="center" wrapText="1"/>
    </xf>
    <xf numFmtId="164" fontId="4" fillId="0" borderId="90" xfId="3" applyNumberFormat="1" applyFont="1" applyFill="1" applyBorder="1" applyAlignment="1">
      <alignment horizontal="right"/>
    </xf>
    <xf numFmtId="168" fontId="16" fillId="0" borderId="28" xfId="2" applyNumberFormat="1" applyFont="1" applyFill="1" applyBorder="1" applyAlignment="1">
      <alignment horizontal="right" vertical="center"/>
    </xf>
    <xf numFmtId="168" fontId="16" fillId="0" borderId="84" xfId="2" applyNumberFormat="1" applyFont="1" applyFill="1" applyBorder="1" applyAlignment="1">
      <alignment horizontal="right" vertical="center"/>
    </xf>
    <xf numFmtId="164" fontId="4" fillId="0" borderId="41" xfId="3" applyNumberFormat="1" applyFont="1" applyFill="1" applyBorder="1" applyAlignment="1">
      <alignment horizontal="right"/>
    </xf>
    <xf numFmtId="168" fontId="16" fillId="0" borderId="91" xfId="2" applyNumberFormat="1" applyFont="1" applyFill="1" applyBorder="1" applyAlignment="1">
      <alignment horizontal="right" vertical="center"/>
    </xf>
    <xf numFmtId="168" fontId="16" fillId="0" borderId="92" xfId="2" applyNumberFormat="1" applyFont="1" applyFill="1" applyBorder="1" applyAlignment="1">
      <alignment horizontal="right" vertical="center"/>
    </xf>
    <xf numFmtId="164" fontId="4" fillId="0" borderId="93" xfId="3" applyNumberFormat="1" applyFont="1" applyFill="1" applyBorder="1" applyAlignment="1">
      <alignment horizontal="right"/>
    </xf>
    <xf numFmtId="164" fontId="4" fillId="0" borderId="94" xfId="3" applyNumberFormat="1" applyFont="1" applyFill="1" applyBorder="1" applyAlignment="1">
      <alignment horizontal="right"/>
    </xf>
    <xf numFmtId="0" fontId="5" fillId="5" borderId="95" xfId="0" applyFont="1" applyFill="1" applyBorder="1" applyAlignment="1">
      <alignment horizontal="left" vertical="center" wrapText="1"/>
    </xf>
    <xf numFmtId="3" fontId="16" fillId="0" borderId="85" xfId="2" applyNumberFormat="1" applyFont="1" applyFill="1" applyBorder="1" applyAlignment="1">
      <alignment horizontal="right" vertical="center"/>
    </xf>
    <xf numFmtId="3" fontId="16" fillId="0" borderId="84" xfId="2" applyNumberFormat="1" applyFont="1" applyFill="1" applyBorder="1" applyAlignment="1">
      <alignment horizontal="right" vertical="center"/>
    </xf>
    <xf numFmtId="3" fontId="16" fillId="0" borderId="41" xfId="2" applyNumberFormat="1" applyFont="1" applyFill="1" applyBorder="1" applyAlignment="1">
      <alignment horizontal="right" vertical="center"/>
    </xf>
    <xf numFmtId="3" fontId="16" fillId="0" borderId="96" xfId="2" applyNumberFormat="1" applyFont="1" applyFill="1" applyBorder="1" applyAlignment="1">
      <alignment horizontal="right" vertical="center"/>
    </xf>
    <xf numFmtId="3" fontId="16" fillId="0" borderId="92" xfId="2" applyNumberFormat="1" applyFont="1" applyFill="1" applyBorder="1" applyAlignment="1">
      <alignment horizontal="right" vertical="center"/>
    </xf>
    <xf numFmtId="3" fontId="16" fillId="0" borderId="93" xfId="2" applyNumberFormat="1" applyFont="1" applyFill="1" applyBorder="1" applyAlignment="1">
      <alignment horizontal="right" vertical="center"/>
    </xf>
    <xf numFmtId="3" fontId="16" fillId="0" borderId="35" xfId="2" applyNumberFormat="1" applyFont="1" applyFill="1" applyBorder="1" applyAlignment="1">
      <alignment horizontal="right" vertical="center"/>
    </xf>
    <xf numFmtId="3" fontId="16" fillId="0" borderId="94" xfId="2" applyNumberFormat="1" applyFont="1" applyFill="1" applyBorder="1" applyAlignment="1">
      <alignment horizontal="right" vertical="center"/>
    </xf>
    <xf numFmtId="0" fontId="5" fillId="4" borderId="97" xfId="0" applyFont="1" applyFill="1" applyBorder="1" applyAlignment="1">
      <alignment horizontal="center" vertical="center" wrapText="1"/>
    </xf>
    <xf numFmtId="0" fontId="5" fillId="4" borderId="98" xfId="2" applyFont="1" applyFill="1" applyBorder="1" applyAlignment="1">
      <alignment horizontal="center" vertical="center"/>
    </xf>
    <xf numFmtId="0" fontId="5" fillId="4" borderId="99" xfId="2" applyFont="1" applyFill="1" applyBorder="1" applyAlignment="1">
      <alignment horizontal="center" vertical="center"/>
    </xf>
    <xf numFmtId="0" fontId="5" fillId="4" borderId="98" xfId="2" applyFont="1" applyFill="1" applyBorder="1" applyAlignment="1">
      <alignment horizontal="center" vertical="center" wrapText="1"/>
    </xf>
    <xf numFmtId="0" fontId="4" fillId="0" borderId="97" xfId="0" applyFont="1" applyBorder="1"/>
    <xf numFmtId="0" fontId="5" fillId="4" borderId="100" xfId="0" applyFont="1" applyFill="1" applyBorder="1" applyAlignment="1">
      <alignment horizontal="center" vertical="center" wrapText="1"/>
    </xf>
    <xf numFmtId="0" fontId="5" fillId="4" borderId="101" xfId="2" applyFont="1" applyFill="1" applyBorder="1" applyAlignment="1">
      <alignment horizontal="center" vertical="center" wrapText="1"/>
    </xf>
    <xf numFmtId="164" fontId="4" fillId="0" borderId="101" xfId="3" applyNumberFormat="1" applyFont="1" applyFill="1" applyBorder="1" applyAlignment="1">
      <alignment horizontal="right"/>
    </xf>
    <xf numFmtId="166" fontId="2" fillId="0" borderId="25" xfId="2" applyNumberFormat="1" applyFont="1" applyFill="1" applyBorder="1" applyAlignment="1">
      <alignment horizontal="right" vertical="center"/>
    </xf>
    <xf numFmtId="0" fontId="5" fillId="4" borderId="102" xfId="0" applyFont="1" applyFill="1" applyBorder="1" applyAlignment="1">
      <alignment horizontal="center" vertical="center"/>
    </xf>
    <xf numFmtId="0" fontId="5" fillId="5" borderId="102" xfId="0" applyFont="1" applyFill="1" applyBorder="1" applyAlignment="1">
      <alignment horizontal="left" vertical="center" wrapText="1"/>
    </xf>
  </cellXfs>
  <cellStyles count="7">
    <cellStyle name="Normal" xfId="0" builtinId="0"/>
    <cellStyle name="Normal 2" xfId="1" xr:uid="{00000000-0005-0000-0000-000001000000}"/>
    <cellStyle name="Normal 3" xfId="2" xr:uid="{00000000-0005-0000-0000-000002000000}"/>
    <cellStyle name="Normal 4" xfId="5" xr:uid="{00000000-0005-0000-0000-000003000000}"/>
    <cellStyle name="NumberCellStyle" xfId="6" xr:uid="{A9D7C20D-E9DB-423E-BBF8-7923DC7D03BF}"/>
    <cellStyle name="Percent" xfId="3" builtinId="5"/>
    <cellStyle name="Percent 2" xfId="4" xr:uid="{00000000-0005-0000-0000-000005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0080"/>
      <rgbColor rgb="00C0C0C0"/>
      <rgbColor rgb="00FF0000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D8D85"/>
      <rgbColor rgb="0074AFB6"/>
      <rgbColor rgb="00922B71"/>
      <rgbColor rgb="00026A72"/>
      <rgbColor rgb="00543F4B"/>
      <rgbColor rgb="00DFD7D1"/>
      <rgbColor rgb="00DFE1DE"/>
      <rgbColor rgb="00B2D2D6"/>
      <rgbColor rgb="009D8D85"/>
      <rgbColor rgb="0074AFB6"/>
      <rgbColor rgb="00922B71"/>
      <rgbColor rgb="00026A72"/>
      <rgbColor rgb="00543F4B"/>
      <rgbColor rgb="00DFD7D1"/>
      <rgbColor rgb="00DFE1DE"/>
      <rgbColor rgb="00B2D2D6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136804328030441E-2"/>
          <c:y val="4.7272743449441712E-2"/>
          <c:w val="0.86810653208667332"/>
          <c:h val="0.87272804752134936"/>
        </c:manualLayout>
      </c:layout>
      <c:lineChart>
        <c:grouping val="standard"/>
        <c:varyColors val="0"/>
        <c:ser>
          <c:idx val="0"/>
          <c:order val="0"/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0-6D6F-4ED0-8074-1B5096AD5740}"/>
              </c:ext>
            </c:extLst>
          </c:dPt>
          <c:cat>
            <c:strRef>
              <c:f>'Figure 1'!$C$64:$Z$64</c:f>
              <c:strCache>
                <c:ptCount val="24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  <c:pt idx="19">
                  <c:v>Aug-19</c:v>
                </c:pt>
                <c:pt idx="20">
                  <c:v>Sep-19</c:v>
                </c:pt>
                <c:pt idx="21">
                  <c:v>Oct-19</c:v>
                </c:pt>
                <c:pt idx="22">
                  <c:v>Nov-19</c:v>
                </c:pt>
                <c:pt idx="23">
                  <c:v>Dec-19</c:v>
                </c:pt>
              </c:strCache>
            </c:strRef>
          </c:cat>
          <c:val>
            <c:numRef>
              <c:f>'Figure 1'!$C$65:$Z$65</c:f>
              <c:numCache>
                <c:formatCode>#,##0.000</c:formatCode>
                <c:ptCount val="24"/>
                <c:pt idx="0">
                  <c:v>60.638252000000001</c:v>
                </c:pt>
                <c:pt idx="1">
                  <c:v>58.476466000000002</c:v>
                </c:pt>
                <c:pt idx="2">
                  <c:v>71.430887999999996</c:v>
                </c:pt>
                <c:pt idx="3">
                  <c:v>80.017364000000001</c:v>
                </c:pt>
                <c:pt idx="4">
                  <c:v>88.492973000000006</c:v>
                </c:pt>
                <c:pt idx="5">
                  <c:v>96.585778000000005</c:v>
                </c:pt>
                <c:pt idx="6">
                  <c:v>107.499432</c:v>
                </c:pt>
                <c:pt idx="7">
                  <c:v>107.392014</c:v>
                </c:pt>
                <c:pt idx="8">
                  <c:v>98.863260999999994</c:v>
                </c:pt>
                <c:pt idx="9">
                  <c:v>90.213826999999995</c:v>
                </c:pt>
                <c:pt idx="10">
                  <c:v>68.311601999999993</c:v>
                </c:pt>
                <c:pt idx="11">
                  <c:v>68.373464999999996</c:v>
                </c:pt>
                <c:pt idx="12">
                  <c:v>63.804763000000001</c:v>
                </c:pt>
                <c:pt idx="13">
                  <c:v>61.849749000000003</c:v>
                </c:pt>
                <c:pt idx="14">
                  <c:v>74.446653999999995</c:v>
                </c:pt>
                <c:pt idx="15">
                  <c:v>84.999161999999998</c:v>
                </c:pt>
                <c:pt idx="16">
                  <c:v>91.228114000000005</c:v>
                </c:pt>
                <c:pt idx="17">
                  <c:v>101.693122</c:v>
                </c:pt>
                <c:pt idx="18">
                  <c:v>110.382563</c:v>
                </c:pt>
                <c:pt idx="19">
                  <c:v>111.1317</c:v>
                </c:pt>
                <c:pt idx="20">
                  <c:v>101.406971</c:v>
                </c:pt>
                <c:pt idx="21">
                  <c:v>92.447868</c:v>
                </c:pt>
                <c:pt idx="22">
                  <c:v>69.955877000000001</c:v>
                </c:pt>
                <c:pt idx="23">
                  <c:v>70.816969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6F-4ED0-8074-1B5096AD5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3232960"/>
        <c:axId val="763233352"/>
      </c:lineChart>
      <c:catAx>
        <c:axId val="76323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/>
            </a:pPr>
            <a:endParaRPr lang="en-US"/>
          </a:p>
        </c:txPr>
        <c:crossAx val="7632333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763233352"/>
        <c:scaling>
          <c:orientation val="minMax"/>
          <c:max val="115"/>
          <c:min val="55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1300" b="1"/>
            </a:pPr>
            <a:endParaRPr lang="en-US"/>
          </a:p>
        </c:txPr>
        <c:crossAx val="763232960"/>
        <c:crosses val="autoZero"/>
        <c:crossBetween val="between"/>
        <c:maj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033" r="0.75000000000000033" t="1" header="0.5" footer="0.5"/>
    <c:pageSetup paperSize="9" orientation="landscape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26452107023081"/>
          <c:y val="0.24735579774156663"/>
          <c:w val="0.46725865655532006"/>
          <c:h val="0.4645602523368789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noFill/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335-4674-B8F2-DDCB7D7EA86C}"/>
              </c:ext>
            </c:extLst>
          </c:dPt>
          <c:dPt>
            <c:idx val="1"/>
            <c:bubble3D val="0"/>
            <c:spPr>
              <a:solidFill>
                <a:srgbClr val="74AFB6"/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335-4674-B8F2-DDCB7D7EA86C}"/>
              </c:ext>
            </c:extLst>
          </c:dPt>
          <c:dPt>
            <c:idx val="2"/>
            <c:bubble3D val="0"/>
            <c:spPr>
              <a:solidFill>
                <a:srgbClr val="DFD7D1"/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335-4674-B8F2-DDCB7D7EA86C}"/>
              </c:ext>
            </c:extLst>
          </c:dPt>
          <c:dLbls>
            <c:delete val="1"/>
          </c:dLbls>
          <c:cat>
            <c:strRef>
              <c:f>'Figure 1'!$B$78:$B$80</c:f>
              <c:strCache>
                <c:ptCount val="3"/>
                <c:pt idx="0">
                  <c:v>Intra-EU</c:v>
                </c:pt>
                <c:pt idx="1">
                  <c:v>Extra-EU</c:v>
                </c:pt>
                <c:pt idx="2">
                  <c:v>Nat.</c:v>
                </c:pt>
              </c:strCache>
            </c:strRef>
          </c:cat>
          <c:val>
            <c:numRef>
              <c:f>'Figure 1'!$D$78:$D$80</c:f>
              <c:numCache>
                <c:formatCode>#,##0</c:formatCode>
                <c:ptCount val="3"/>
                <c:pt idx="0">
                  <c:v>354727197</c:v>
                </c:pt>
                <c:pt idx="1">
                  <c:v>518845201</c:v>
                </c:pt>
                <c:pt idx="2">
                  <c:v>160591114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35-4674-B8F2-DDCB7D7EA8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paperSize="9" orientation="landscape" horizontalDpi="1200" verticalDpi="120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GB" sz="18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Change in EU-27 monthly passengers carried for 2018 and 2019 </a:t>
            </a:r>
          </a:p>
          <a:p>
            <a:pPr algn="l"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GB" sz="18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(compared to the same month of the previous year)* </a:t>
            </a:r>
            <a:endParaRPr lang="en-US" sz="18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l"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6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(%)</a:t>
            </a:r>
            <a:endParaRPr lang="en-US" sz="16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5.77336583248933E-3"/>
          <c:y val="2.550047825946184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2421634164347632E-2"/>
          <c:y val="0.25323411232634824"/>
          <c:w val="0.85949325608774008"/>
          <c:h val="0.594840027147636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'Figure 2'!$C$37:$Z$37</c:f>
              <c:strCache>
                <c:ptCount val="24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  <c:pt idx="19">
                  <c:v>Aug-19</c:v>
                </c:pt>
                <c:pt idx="20">
                  <c:v>Sep-19</c:v>
                </c:pt>
                <c:pt idx="21">
                  <c:v>Oct-19</c:v>
                </c:pt>
                <c:pt idx="22">
                  <c:v>Nov-19</c:v>
                </c:pt>
                <c:pt idx="23">
                  <c:v>Dec-19</c:v>
                </c:pt>
              </c:strCache>
            </c:strRef>
          </c:cat>
          <c:val>
            <c:numRef>
              <c:f>'Figure 2'!$C$38:$Z$38</c:f>
              <c:numCache>
                <c:formatCode>#,##0.0</c:formatCode>
                <c:ptCount val="24"/>
                <c:pt idx="0">
                  <c:v>6.3209597580749843</c:v>
                </c:pt>
                <c:pt idx="1">
                  <c:v>6.2157902002383025</c:v>
                </c:pt>
                <c:pt idx="2">
                  <c:v>8.9480400570561613</c:v>
                </c:pt>
                <c:pt idx="3">
                  <c:v>3.9674233683719695</c:v>
                </c:pt>
                <c:pt idx="4">
                  <c:v>6.3069280512718429</c:v>
                </c:pt>
                <c:pt idx="5">
                  <c:v>6.6380370933535104</c:v>
                </c:pt>
                <c:pt idx="6">
                  <c:v>4.6953298672665733</c:v>
                </c:pt>
                <c:pt idx="7">
                  <c:v>5.0350772826152301</c:v>
                </c:pt>
                <c:pt idx="8">
                  <c:v>5.4450604826291382</c:v>
                </c:pt>
                <c:pt idx="9">
                  <c:v>6.8291089429388885</c:v>
                </c:pt>
                <c:pt idx="10">
                  <c:v>7.2223322603555795</c:v>
                </c:pt>
                <c:pt idx="11">
                  <c:v>7.5308767985385217</c:v>
                </c:pt>
                <c:pt idx="12">
                  <c:v>5.2219694591460142</c:v>
                </c:pt>
                <c:pt idx="13">
                  <c:v>5.7686163866332185</c:v>
                </c:pt>
                <c:pt idx="14">
                  <c:v>4.2219354741886983</c:v>
                </c:pt>
                <c:pt idx="15">
                  <c:v>6.2258961692364556</c:v>
                </c:pt>
                <c:pt idx="16">
                  <c:v>3.0908002152894021</c:v>
                </c:pt>
                <c:pt idx="17">
                  <c:v>5.2878841023571876</c:v>
                </c:pt>
                <c:pt idx="18">
                  <c:v>2.6819964965024257</c:v>
                </c:pt>
                <c:pt idx="19">
                  <c:v>3.4822756932372911</c:v>
                </c:pt>
                <c:pt idx="20">
                  <c:v>2.5729578149359389</c:v>
                </c:pt>
                <c:pt idx="21">
                  <c:v>2.4763842465080232</c:v>
                </c:pt>
                <c:pt idx="22">
                  <c:v>2.4070215773888792</c:v>
                </c:pt>
                <c:pt idx="23">
                  <c:v>3.5737606687038737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6-473C-8883-AAE4F9FF5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72925864"/>
        <c:axId val="772932136"/>
      </c:barChart>
      <c:catAx>
        <c:axId val="7729258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772932136"/>
        <c:crosses val="autoZero"/>
        <c:auto val="1"/>
        <c:lblAlgn val="ctr"/>
        <c:lblOffset val="100"/>
        <c:noMultiLvlLbl val="0"/>
      </c:catAx>
      <c:valAx>
        <c:axId val="772932136"/>
        <c:scaling>
          <c:orientation val="minMax"/>
          <c:max val="9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low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txPr>
          <a:bodyPr rot="0" vert="horz"/>
          <a:lstStyle/>
          <a:p>
            <a:pPr>
              <a:defRPr sz="1100" b="0"/>
            </a:pPr>
            <a:endParaRPr lang="en-US"/>
          </a:p>
        </c:txPr>
        <c:crossAx val="772925864"/>
        <c:crosses val="autoZero"/>
        <c:crossBetween val="between"/>
        <c:maj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/>
    <c:pageMargins b="1" l="0.75000000000000033" r="0.75000000000000033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242781</xdr:colOff>
      <xdr:row>2</xdr:row>
      <xdr:rowOff>24652</xdr:rowOff>
    </xdr:from>
    <xdr:to>
      <xdr:col>23</xdr:col>
      <xdr:colOff>716091</xdr:colOff>
      <xdr:row>52</xdr:row>
      <xdr:rowOff>86192</xdr:rowOff>
    </xdr:to>
    <xdr:grpSp>
      <xdr:nvGrpSpPr>
        <xdr:cNvPr id="3" name="Group 2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>
          <a:grpSpLocks noChangeAspect="1"/>
        </xdr:cNvGrpSpPr>
      </xdr:nvGrpSpPr>
      <xdr:grpSpPr bwMode="auto">
        <a:xfrm>
          <a:off x="242781" y="320985"/>
          <a:ext cx="16496477" cy="7469874"/>
          <a:chOff x="-33" y="8"/>
          <a:chExt cx="924" cy="644"/>
        </a:xfrm>
      </xdr:grpSpPr>
      <xdr:graphicFrame macro="">
        <xdr:nvGraphicFramePr>
          <xdr:cNvPr id="6" name="Chart 1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GraphicFramePr>
            <a:graphicFrameLocks/>
          </xdr:cNvGraphicFramePr>
        </xdr:nvGraphicFramePr>
        <xdr:xfrm>
          <a:off x="0" y="62"/>
          <a:ext cx="891" cy="5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7" name="Chart 7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GraphicFramePr>
            <a:graphicFrameLocks/>
          </xdr:cNvGraphicFramePr>
        </xdr:nvGraphicFramePr>
        <xdr:xfrm>
          <a:off x="-33" y="8"/>
          <a:ext cx="530" cy="48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8" name="Text Box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" y="89"/>
            <a:ext cx="290" cy="4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1">
              <a:defRPr sz="1000"/>
            </a:pPr>
            <a:r>
              <a:rPr lang="en-US" sz="1200" b="1" baseline="0">
                <a:latin typeface="+mn-lt"/>
                <a:ea typeface="+mn-ea"/>
                <a:cs typeface="+mn-cs"/>
              </a:rPr>
              <a:t>Passenger transport in 2019</a:t>
            </a:r>
          </a:p>
          <a:p>
            <a:pPr algn="ctr" rtl="1">
              <a:defRPr sz="1000"/>
            </a:pPr>
            <a:r>
              <a:rPr lang="en-US" sz="1200" b="1" baseline="0">
                <a:latin typeface="+mn-lt"/>
                <a:ea typeface="+mn-ea"/>
                <a:cs typeface="+mn-cs"/>
              </a:rPr>
              <a:t>1 034 millions passengers</a:t>
            </a:r>
          </a:p>
          <a:p>
            <a:pPr algn="ctr" rtl="1">
              <a:defRPr sz="1000"/>
            </a:pPr>
            <a:endParaRPr lang="en-US" sz="1000" b="1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9" name="Text Box 16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35" y="193"/>
            <a:ext cx="105" cy="50"/>
          </a:xfrm>
          <a:prstGeom prst="rect">
            <a:avLst/>
          </a:prstGeom>
          <a:solidFill>
            <a:srgbClr val="FFFFFF">
              <a:alpha val="0"/>
            </a:srgbClr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1">
              <a:defRPr sz="1000"/>
            </a:pPr>
            <a:r>
              <a:rPr lang="en-US" sz="1100" b="1" i="0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Intra-EU</a:t>
            </a:r>
            <a:endParaRPr lang="en-US" sz="11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 rtl="1">
              <a:defRPr sz="1000"/>
            </a:pPr>
            <a:r>
              <a:rPr lang="en-US" sz="1100" b="0" i="0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Share of total: 34%</a:t>
            </a:r>
          </a:p>
          <a:p>
            <a:pPr algn="ctr" rtl="1">
              <a:defRPr sz="1000"/>
            </a:pPr>
            <a:r>
              <a:rPr lang="en-US" sz="1100" b="0" i="0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100" b="0" i="0"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18/19 growth: +3.4</a:t>
            </a:r>
            <a:r>
              <a:rPr lang="en-US" sz="1100" b="0" i="0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%</a:t>
            </a:r>
          </a:p>
        </xdr:txBody>
      </xdr:sp>
      <xdr:sp macro="" textlink="">
        <xdr:nvSpPr>
          <xdr:cNvPr id="15" name="Text Box 176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6" y="523"/>
            <a:ext cx="41" cy="17"/>
          </a:xfrm>
          <a:prstGeom prst="rect">
            <a:avLst/>
          </a:prstGeom>
          <a:solidFill>
            <a:srgbClr val="FFFFFF">
              <a:alpha val="0"/>
            </a:srgbClr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1">
              <a:defRPr sz="1000"/>
            </a:pPr>
            <a:r>
              <a:rPr lang="en-US" sz="1100" b="1" i="0" strike="noStrike">
                <a:solidFill>
                  <a:srgbClr val="000000"/>
                </a:solidFill>
                <a:latin typeface="Arial"/>
                <a:cs typeface="Arial"/>
              </a:rPr>
              <a:t>+22.2%</a:t>
            </a:r>
          </a:p>
        </xdr:txBody>
      </xdr:sp>
      <xdr:sp macro="" textlink="">
        <xdr:nvSpPr>
          <xdr:cNvPr id="16" name="Text Box 176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52" y="397"/>
            <a:ext cx="34" cy="16"/>
          </a:xfrm>
          <a:prstGeom prst="rect">
            <a:avLst/>
          </a:prstGeom>
          <a:solidFill>
            <a:srgbClr val="FFFFFF">
              <a:alpha val="0"/>
            </a:srgbClr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1">
              <a:defRPr sz="1000"/>
            </a:pPr>
            <a:r>
              <a:rPr lang="en-US" sz="1100" b="1" i="0" strike="noStrike">
                <a:solidFill>
                  <a:srgbClr val="000000"/>
                </a:solidFill>
                <a:latin typeface="Arial"/>
                <a:cs typeface="Arial"/>
              </a:rPr>
              <a:t>-24.3%</a:t>
            </a:r>
          </a:p>
        </xdr:txBody>
      </xdr:sp>
    </xdr:grpSp>
    <xdr:clientData/>
  </xdr:twoCellAnchor>
  <xdr:twoCellAnchor>
    <xdr:from>
      <xdr:col>4</xdr:col>
      <xdr:colOff>412750</xdr:colOff>
      <xdr:row>37</xdr:row>
      <xdr:rowOff>74083</xdr:rowOff>
    </xdr:from>
    <xdr:to>
      <xdr:col>5</xdr:col>
      <xdr:colOff>349250</xdr:colOff>
      <xdr:row>46</xdr:row>
      <xdr:rowOff>21166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 bwMode="auto">
        <a:xfrm flipV="1">
          <a:off x="2984500" y="9207500"/>
          <a:ext cx="582083" cy="128058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9</xdr:col>
      <xdr:colOff>444500</xdr:colOff>
      <xdr:row>12</xdr:row>
      <xdr:rowOff>95250</xdr:rowOff>
    </xdr:from>
    <xdr:to>
      <xdr:col>10</xdr:col>
      <xdr:colOff>105833</xdr:colOff>
      <xdr:row>18</xdr:row>
      <xdr:rowOff>84666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 bwMode="auto">
        <a:xfrm>
          <a:off x="6402917" y="5524500"/>
          <a:ext cx="550333" cy="878416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9</xdr:col>
      <xdr:colOff>824455</xdr:colOff>
      <xdr:row>14</xdr:row>
      <xdr:rowOff>137583</xdr:rowOff>
    </xdr:from>
    <xdr:to>
      <xdr:col>10</xdr:col>
      <xdr:colOff>494771</xdr:colOff>
      <xdr:row>16</xdr:row>
      <xdr:rowOff>87206</xdr:rowOff>
    </xdr:to>
    <xdr:sp macro="" textlink="">
      <xdr:nvSpPr>
        <xdr:cNvPr id="40" name="Text Box 176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6835788" y="2423583"/>
          <a:ext cx="559316" cy="245956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"/>
              <a:cs typeface="Arial"/>
            </a:rPr>
            <a:t>-7.9%</a:t>
          </a:r>
        </a:p>
        <a:p>
          <a:pPr algn="l" rtl="1">
            <a:defRPr sz="1000"/>
          </a:pPr>
          <a:endParaRPr lang="en-US" sz="11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328083</xdr:colOff>
      <xdr:row>24</xdr:row>
      <xdr:rowOff>127000</xdr:rowOff>
    </xdr:from>
    <xdr:to>
      <xdr:col>11</xdr:col>
      <xdr:colOff>285750</xdr:colOff>
      <xdr:row>39</xdr:row>
      <xdr:rowOff>105833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 bwMode="auto">
        <a:xfrm>
          <a:off x="7175500" y="7334250"/>
          <a:ext cx="582083" cy="220133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7</xdr:col>
      <xdr:colOff>709083</xdr:colOff>
      <xdr:row>13</xdr:row>
      <xdr:rowOff>74085</xdr:rowOff>
    </xdr:from>
    <xdr:to>
      <xdr:col>8</xdr:col>
      <xdr:colOff>486833</xdr:colOff>
      <xdr:row>20</xdr:row>
      <xdr:rowOff>84667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 bwMode="auto">
        <a:xfrm flipV="1">
          <a:off x="5281083" y="2211918"/>
          <a:ext cx="560917" cy="104774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14</xdr:col>
      <xdr:colOff>349250</xdr:colOff>
      <xdr:row>35</xdr:row>
      <xdr:rowOff>52917</xdr:rowOff>
    </xdr:from>
    <xdr:to>
      <xdr:col>15</xdr:col>
      <xdr:colOff>285750</xdr:colOff>
      <xdr:row>44</xdr:row>
      <xdr:rowOff>10584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/>
      </xdr:nvCxnSpPr>
      <xdr:spPr bwMode="auto">
        <a:xfrm flipV="1">
          <a:off x="9789583" y="8890000"/>
          <a:ext cx="592667" cy="1291167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15</xdr:col>
      <xdr:colOff>140759</xdr:colOff>
      <xdr:row>39</xdr:row>
      <xdr:rowOff>80427</xdr:rowOff>
    </xdr:from>
    <xdr:to>
      <xdr:col>16</xdr:col>
      <xdr:colOff>67828</xdr:colOff>
      <xdr:row>40</xdr:row>
      <xdr:rowOff>117231</xdr:rowOff>
    </xdr:to>
    <xdr:sp macro="" textlink="">
      <xdr:nvSpPr>
        <xdr:cNvPr id="34" name="Text Box 176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10237259" y="9510177"/>
          <a:ext cx="583236" cy="184971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"/>
              <a:cs typeface="Arial"/>
            </a:rPr>
            <a:t>+20.4%</a:t>
          </a:r>
        </a:p>
      </xdr:txBody>
    </xdr:sp>
    <xdr:clientData/>
  </xdr:twoCellAnchor>
  <xdr:twoCellAnchor>
    <xdr:from>
      <xdr:col>2</xdr:col>
      <xdr:colOff>328083</xdr:colOff>
      <xdr:row>3</xdr:row>
      <xdr:rowOff>95250</xdr:rowOff>
    </xdr:from>
    <xdr:to>
      <xdr:col>15</xdr:col>
      <xdr:colOff>646906</xdr:colOff>
      <xdr:row>6</xdr:row>
      <xdr:rowOff>138906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492250" y="4138083"/>
          <a:ext cx="9251156" cy="48815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Share of and change in EU-27 monthly passengers carried in 2018 and</a:t>
          </a:r>
          <a:r>
            <a:rPr lang="en-GB" sz="14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GB" sz="14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2019</a:t>
          </a:r>
        </a:p>
        <a:p>
          <a:r>
            <a:rPr lang="en-GB" sz="1050">
              <a:latin typeface="Arial" panose="020B0604020202020204" pitchFamily="34" charset="0"/>
              <a:cs typeface="Arial" panose="020B0604020202020204" pitchFamily="34" charset="0"/>
            </a:rPr>
            <a:t>(million passengers)*</a:t>
          </a:r>
        </a:p>
      </xdr:txBody>
    </xdr:sp>
    <xdr:clientData/>
  </xdr:twoCellAnchor>
  <xdr:twoCellAnchor>
    <xdr:from>
      <xdr:col>8</xdr:col>
      <xdr:colOff>232409</xdr:colOff>
      <xdr:row>16</xdr:row>
      <xdr:rowOff>112068</xdr:rowOff>
    </xdr:from>
    <xdr:to>
      <xdr:col>9</xdr:col>
      <xdr:colOff>151351</xdr:colOff>
      <xdr:row>18</xdr:row>
      <xdr:rowOff>2452</xdr:rowOff>
    </xdr:to>
    <xdr:sp macro="" textlink="">
      <xdr:nvSpPr>
        <xdr:cNvPr id="27" name="Text Box 17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5534659" y="6133985"/>
          <a:ext cx="575109" cy="186717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"/>
              <a:cs typeface="Arial"/>
            </a:rPr>
            <a:t>+11.3%</a:t>
          </a:r>
        </a:p>
      </xdr:txBody>
    </xdr:sp>
    <xdr:clientData/>
  </xdr:twoCellAnchor>
  <xdr:twoCellAnchor>
    <xdr:from>
      <xdr:col>17</xdr:col>
      <xdr:colOff>222250</xdr:colOff>
      <xdr:row>10</xdr:row>
      <xdr:rowOff>42333</xdr:rowOff>
    </xdr:from>
    <xdr:to>
      <xdr:col>18</xdr:col>
      <xdr:colOff>116416</xdr:colOff>
      <xdr:row>16</xdr:row>
      <xdr:rowOff>95251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 bwMode="auto">
        <a:xfrm flipV="1">
          <a:off x="11715750" y="5175250"/>
          <a:ext cx="582083" cy="94191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16</xdr:col>
      <xdr:colOff>619336</xdr:colOff>
      <xdr:row>12</xdr:row>
      <xdr:rowOff>36832</xdr:rowOff>
    </xdr:from>
    <xdr:to>
      <xdr:col>17</xdr:col>
      <xdr:colOff>591789</xdr:colOff>
      <xdr:row>14</xdr:row>
      <xdr:rowOff>31746</xdr:rowOff>
    </xdr:to>
    <xdr:sp macro="" textlink="">
      <xdr:nvSpPr>
        <xdr:cNvPr id="35" name="Text Box 176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11372003" y="5466082"/>
          <a:ext cx="713286" cy="291247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"/>
              <a:cs typeface="Arial"/>
            </a:rPr>
            <a:t>+11.5%</a:t>
          </a:r>
        </a:p>
      </xdr:txBody>
    </xdr:sp>
    <xdr:clientData/>
  </xdr:twoCellAnchor>
  <xdr:twoCellAnchor editAs="oneCell">
    <xdr:from>
      <xdr:col>20</xdr:col>
      <xdr:colOff>533400</xdr:colOff>
      <xdr:row>53</xdr:row>
      <xdr:rowOff>7620</xdr:rowOff>
    </xdr:from>
    <xdr:to>
      <xdr:col>22</xdr:col>
      <xdr:colOff>397045</xdr:colOff>
      <xdr:row>55</xdr:row>
      <xdr:rowOff>45053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D4DFEA40-E758-4B27-B162-3F2F9F43A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7060" y="11330940"/>
          <a:ext cx="1425745" cy="3269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390948</xdr:colOff>
      <xdr:row>23</xdr:row>
      <xdr:rowOff>109318</xdr:rowOff>
    </xdr:from>
    <xdr:to>
      <xdr:col>21</xdr:col>
      <xdr:colOff>211031</xdr:colOff>
      <xdr:row>38</xdr:row>
      <xdr:rowOff>88151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F579FB54-B5ED-43EB-B067-12FFE9700180}"/>
            </a:ext>
          </a:extLst>
        </xdr:cNvPr>
        <xdr:cNvCxnSpPr/>
      </xdr:nvCxnSpPr>
      <xdr:spPr bwMode="auto">
        <a:xfrm>
          <a:off x="14117531" y="3728818"/>
          <a:ext cx="582083" cy="220133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20</xdr:col>
      <xdr:colOff>62865</xdr:colOff>
      <xdr:row>29</xdr:row>
      <xdr:rowOff>119902</xdr:rowOff>
    </xdr:from>
    <xdr:to>
      <xdr:col>20</xdr:col>
      <xdr:colOff>659753</xdr:colOff>
      <xdr:row>31</xdr:row>
      <xdr:rowOff>9155</xdr:rowOff>
    </xdr:to>
    <xdr:sp macro="" textlink="">
      <xdr:nvSpPr>
        <xdr:cNvPr id="37" name="Text Box 176">
          <a:extLst>
            <a:ext uri="{FF2B5EF4-FFF2-40B4-BE49-F238E27FC236}">
              <a16:creationId xmlns:a16="http://schemas.microsoft.com/office/drawing/2014/main" id="{438557AC-B4B9-4258-8580-9E5D61732FDC}"/>
            </a:ext>
          </a:extLst>
        </xdr:cNvPr>
        <xdr:cNvSpPr txBox="1">
          <a:spLocks noChangeArrowheads="1"/>
        </xdr:cNvSpPr>
      </xdr:nvSpPr>
      <xdr:spPr bwMode="auto">
        <a:xfrm>
          <a:off x="13789448" y="4628402"/>
          <a:ext cx="596888" cy="185586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"/>
              <a:cs typeface="Arial"/>
            </a:rPr>
            <a:t>-24.3%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0.16576</cdr:x>
      <cdr:y>0.29269</cdr:y>
    </cdr:from>
    <cdr:to>
      <cdr:x>0.40283</cdr:x>
      <cdr:y>0.41068</cdr:y>
    </cdr:to>
    <cdr:sp macro="" textlink="">
      <cdr:nvSpPr>
        <cdr:cNvPr id="94209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42873" y="1701158"/>
          <a:ext cx="2206665" cy="6857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National</a:t>
          </a:r>
          <a:endParaRPr lang="en-US" sz="11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 rtl="1">
            <a:defRPr sz="1000"/>
          </a:pPr>
          <a:r>
            <a:rPr lang="en-US" sz="11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Share of total:16%</a:t>
          </a:r>
        </a:p>
        <a:p xmlns:a="http://schemas.openxmlformats.org/drawingml/2006/main">
          <a:pPr algn="ctr" rtl="1">
            <a:defRPr sz="1000"/>
          </a:pPr>
          <a:r>
            <a:rPr lang="en-US" sz="11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18/19 growth: +3.4%</a:t>
          </a:r>
        </a:p>
      </cdr:txBody>
    </cdr:sp>
  </cdr:relSizeAnchor>
  <cdr:relSizeAnchor xmlns:cdr="http://schemas.openxmlformats.org/drawingml/2006/chartDrawing">
    <cdr:from>
      <cdr:x>0.16144</cdr:x>
      <cdr:y>0.51774</cdr:y>
    </cdr:from>
    <cdr:to>
      <cdr:x>0.40752</cdr:x>
      <cdr:y>0.63073</cdr:y>
    </cdr:to>
    <cdr:sp macro="" textlink="">
      <cdr:nvSpPr>
        <cdr:cNvPr id="94210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84983" y="2221924"/>
          <a:ext cx="1653888" cy="484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Extra-EU</a:t>
          </a:r>
          <a:endParaRPr lang="en-US" sz="11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 xmlns:a="http://schemas.openxmlformats.org/drawingml/2006/main">
          <a:pPr algn="ctr" rtl="1">
            <a:defRPr sz="1000"/>
          </a:pPr>
          <a:r>
            <a:rPr lang="en-US" sz="11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 Share of total: 50%</a:t>
          </a:r>
        </a:p>
        <a:p xmlns:a="http://schemas.openxmlformats.org/drawingml/2006/main">
          <a:pPr algn="ctr" rtl="1">
            <a:defRPr sz="1000"/>
          </a:pPr>
          <a:r>
            <a:rPr lang="en-US" sz="11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 </a:t>
          </a:r>
          <a:r>
            <a:rPr lang="en-US" sz="1100" b="0" i="0">
              <a:effectLst/>
              <a:latin typeface="Arial" pitchFamily="34" charset="0"/>
              <a:ea typeface="+mn-ea"/>
              <a:cs typeface="Arial" pitchFamily="34" charset="0"/>
            </a:rPr>
            <a:t>18/19 growth: </a:t>
          </a:r>
          <a:r>
            <a:rPr lang="en-US" sz="11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+4.8%</a:t>
          </a:r>
          <a:endParaRPr lang="en-US" sz="105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501015</xdr:colOff>
      <xdr:row>0</xdr:row>
      <xdr:rowOff>95250</xdr:rowOff>
    </xdr:from>
    <xdr:to>
      <xdr:col>26</xdr:col>
      <xdr:colOff>43331</xdr:colOff>
      <xdr:row>26</xdr:row>
      <xdr:rowOff>123825</xdr:rowOff>
    </xdr:to>
    <xdr:graphicFrame macro="">
      <xdr:nvGraphicFramePr>
        <xdr:cNvPr id="3" name="Chart 102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556260</xdr:colOff>
      <xdr:row>28</xdr:row>
      <xdr:rowOff>41910</xdr:rowOff>
    </xdr:from>
    <xdr:to>
      <xdr:col>23</xdr:col>
      <xdr:colOff>103199</xdr:colOff>
      <xdr:row>30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21582BF-4216-43AC-89AA-2E9636BAB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24460" y="4480560"/>
          <a:ext cx="1375739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337185</xdr:colOff>
      <xdr:row>41</xdr:row>
      <xdr:rowOff>9525</xdr:rowOff>
    </xdr:from>
    <xdr:to>
      <xdr:col>28</xdr:col>
      <xdr:colOff>74624</xdr:colOff>
      <xdr:row>43</xdr:row>
      <xdr:rowOff>55532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A5D5CE-77CE-4E19-981F-2DB74A861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68035" y="10858500"/>
          <a:ext cx="1375739" cy="3508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145257</xdr:colOff>
      <xdr:row>34</xdr:row>
      <xdr:rowOff>140494</xdr:rowOff>
    </xdr:from>
    <xdr:to>
      <xdr:col>31</xdr:col>
      <xdr:colOff>73673</xdr:colOff>
      <xdr:row>36</xdr:row>
      <xdr:rowOff>106966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15A365-5BC2-4B52-8F44-BA50BDED5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62320" y="8415338"/>
          <a:ext cx="1380978" cy="3593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7 Transport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B9C31E"/>
      </a:accent1>
      <a:accent2>
        <a:srgbClr val="C84B96"/>
      </a:accent2>
      <a:accent3>
        <a:srgbClr val="286EB4"/>
      </a:accent3>
      <a:accent4>
        <a:srgbClr val="D73C41"/>
      </a:accent4>
      <a:accent5>
        <a:srgbClr val="00A5E6"/>
      </a:accent5>
      <a:accent6>
        <a:srgbClr val="32AFAF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H80"/>
  <sheetViews>
    <sheetView showGridLines="0" tabSelected="1" zoomScale="90" zoomScaleNormal="90" workbookViewId="0"/>
  </sheetViews>
  <sheetFormatPr defaultColWidth="9.140625" defaultRowHeight="12"/>
  <cols>
    <col min="1" max="1" width="9.140625" style="2"/>
    <col min="2" max="2" width="8.28515625" style="2" customWidth="1"/>
    <col min="3" max="3" width="11" style="2" customWidth="1"/>
    <col min="4" max="4" width="11.42578125" style="2" customWidth="1"/>
    <col min="5" max="5" width="10.42578125" style="2" bestFit="1" customWidth="1"/>
    <col min="6" max="7" width="10" style="2" bestFit="1" customWidth="1"/>
    <col min="8" max="8" width="11.7109375" style="2" bestFit="1" customWidth="1"/>
    <col min="9" max="9" width="9.85546875" style="2" customWidth="1"/>
    <col min="10" max="10" width="13.28515625" style="2" customWidth="1"/>
    <col min="11" max="12" width="9.5703125" style="2" bestFit="1" customWidth="1"/>
    <col min="13" max="13" width="10" style="2" bestFit="1" customWidth="1"/>
    <col min="14" max="14" width="10.28515625" style="2" customWidth="1"/>
    <col min="15" max="16" width="10" style="2" bestFit="1" customWidth="1"/>
    <col min="17" max="17" width="11.140625" style="2" customWidth="1"/>
    <col min="18" max="18" width="10.28515625" style="2" customWidth="1"/>
    <col min="19" max="19" width="10.140625" style="2" customWidth="1"/>
    <col min="20" max="21" width="11.42578125" style="2" customWidth="1"/>
    <col min="22" max="22" width="11.28515625" style="2" customWidth="1"/>
    <col min="23" max="23" width="10" style="2" bestFit="1" customWidth="1"/>
    <col min="24" max="24" width="11.140625" style="2" bestFit="1" customWidth="1"/>
    <col min="25" max="26" width="9.28515625" style="2" bestFit="1" customWidth="1"/>
    <col min="27" max="16384" width="9.140625" style="2"/>
  </cols>
  <sheetData>
    <row r="2" spans="1:19">
      <c r="A2" s="9"/>
      <c r="B2" s="9"/>
      <c r="C2" s="9"/>
      <c r="D2" s="9"/>
      <c r="E2" s="9"/>
      <c r="F2" s="9"/>
      <c r="G2" s="9"/>
      <c r="H2" s="9"/>
    </row>
    <row r="3" spans="1:19">
      <c r="A3" s="9"/>
      <c r="B3" s="9"/>
      <c r="C3" s="9"/>
      <c r="D3" s="9"/>
      <c r="E3" s="9"/>
      <c r="F3" s="9"/>
      <c r="G3" s="9"/>
      <c r="H3" s="9"/>
    </row>
    <row r="4" spans="1:19">
      <c r="A4" s="9"/>
      <c r="B4" s="9"/>
      <c r="D4" s="3"/>
      <c r="E4" s="9"/>
      <c r="F4" s="9"/>
      <c r="G4" s="9"/>
      <c r="H4" s="9"/>
    </row>
    <row r="5" spans="1:19">
      <c r="A5" s="9"/>
      <c r="B5" s="9"/>
      <c r="C5" s="9"/>
      <c r="D5" s="9"/>
      <c r="E5" s="9"/>
      <c r="F5" s="9"/>
      <c r="G5" s="9"/>
      <c r="H5" s="9"/>
    </row>
    <row r="6" spans="1:19">
      <c r="A6" s="9"/>
      <c r="B6" s="9"/>
      <c r="C6" s="9"/>
      <c r="D6" s="9"/>
      <c r="E6" s="9"/>
      <c r="F6" s="9"/>
      <c r="G6" s="9"/>
      <c r="H6" s="9"/>
    </row>
    <row r="7" spans="1:19">
      <c r="A7" s="9"/>
      <c r="B7" s="9"/>
      <c r="C7" s="9"/>
      <c r="D7" s="9"/>
      <c r="E7" s="9"/>
      <c r="F7" s="9"/>
      <c r="G7" s="9"/>
      <c r="H7" s="9"/>
    </row>
    <row r="8" spans="1:19">
      <c r="A8" s="9"/>
      <c r="B8" s="9"/>
      <c r="C8" s="9"/>
      <c r="D8" s="9"/>
      <c r="E8" s="9"/>
      <c r="F8" s="9"/>
      <c r="G8" s="9"/>
      <c r="H8" s="9"/>
    </row>
    <row r="9" spans="1:19">
      <c r="A9" s="9"/>
      <c r="B9" s="9"/>
      <c r="C9" s="9"/>
      <c r="D9" s="9"/>
      <c r="E9" s="9"/>
      <c r="F9" s="9"/>
      <c r="G9" s="9"/>
      <c r="H9" s="9"/>
    </row>
    <row r="10" spans="1:19">
      <c r="A10" s="9"/>
      <c r="B10" s="9"/>
      <c r="C10" s="9"/>
      <c r="D10" s="9"/>
      <c r="E10" s="9"/>
      <c r="F10" s="9"/>
      <c r="G10" s="9"/>
      <c r="H10" s="9"/>
    </row>
    <row r="11" spans="1:19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19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1:19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1:19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1:19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1:19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: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19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:19">
      <c r="A23" s="9"/>
      <c r="B23" s="3"/>
      <c r="C23" s="3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</row>
    <row r="48" spans="3:23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7"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3" spans="1:27">
      <c r="U53" s="29"/>
    </row>
    <row r="55" spans="1:27">
      <c r="C55" s="22" t="s">
        <v>49</v>
      </c>
    </row>
    <row r="56" spans="1:27">
      <c r="C56" s="23" t="s">
        <v>57</v>
      </c>
      <c r="Q56" s="8"/>
    </row>
    <row r="62" spans="1:27">
      <c r="B62" s="29" t="s">
        <v>138</v>
      </c>
    </row>
    <row r="63" spans="1:27">
      <c r="B63" s="2" t="s">
        <v>140</v>
      </c>
    </row>
    <row r="64" spans="1:27">
      <c r="A64" s="3"/>
      <c r="B64" s="181"/>
      <c r="C64" s="150" t="s">
        <v>93</v>
      </c>
      <c r="D64" s="150" t="s">
        <v>94</v>
      </c>
      <c r="E64" s="150" t="s">
        <v>95</v>
      </c>
      <c r="F64" s="150" t="s">
        <v>96</v>
      </c>
      <c r="G64" s="150" t="s">
        <v>97</v>
      </c>
      <c r="H64" s="150" t="s">
        <v>98</v>
      </c>
      <c r="I64" s="150" t="s">
        <v>102</v>
      </c>
      <c r="J64" s="150" t="s">
        <v>103</v>
      </c>
      <c r="K64" s="150" t="s">
        <v>104</v>
      </c>
      <c r="L64" s="150" t="s">
        <v>105</v>
      </c>
      <c r="M64" s="150" t="s">
        <v>106</v>
      </c>
      <c r="N64" s="150" t="s">
        <v>107</v>
      </c>
      <c r="O64" s="150" t="s">
        <v>108</v>
      </c>
      <c r="P64" s="150" t="s">
        <v>109</v>
      </c>
      <c r="Q64" s="150" t="s">
        <v>110</v>
      </c>
      <c r="R64" s="150" t="s">
        <v>111</v>
      </c>
      <c r="S64" s="150" t="s">
        <v>112</v>
      </c>
      <c r="T64" s="150" t="s">
        <v>113</v>
      </c>
      <c r="U64" s="151">
        <v>43647</v>
      </c>
      <c r="V64" s="151">
        <v>43678</v>
      </c>
      <c r="W64" s="151">
        <v>43709</v>
      </c>
      <c r="X64" s="151">
        <v>43739</v>
      </c>
      <c r="Y64" s="151">
        <v>43770</v>
      </c>
      <c r="Z64" s="151">
        <v>43800</v>
      </c>
      <c r="AA64" s="38"/>
    </row>
    <row r="65" spans="1:34">
      <c r="A65" s="3"/>
      <c r="B65" s="167" t="s">
        <v>51</v>
      </c>
      <c r="C65" s="160">
        <v>60.638252000000001</v>
      </c>
      <c r="D65" s="163">
        <v>58.476466000000002</v>
      </c>
      <c r="E65" s="163">
        <v>71.430887999999996</v>
      </c>
      <c r="F65" s="163">
        <v>80.017364000000001</v>
      </c>
      <c r="G65" s="163">
        <v>88.492973000000006</v>
      </c>
      <c r="H65" s="163">
        <v>96.585778000000005</v>
      </c>
      <c r="I65" s="163">
        <v>107.499432</v>
      </c>
      <c r="J65" s="163">
        <v>107.392014</v>
      </c>
      <c r="K65" s="163">
        <v>98.863260999999994</v>
      </c>
      <c r="L65" s="163">
        <v>90.213826999999995</v>
      </c>
      <c r="M65" s="163">
        <v>68.311601999999993</v>
      </c>
      <c r="N65" s="163">
        <v>68.373464999999996</v>
      </c>
      <c r="O65" s="163">
        <v>63.804763000000001</v>
      </c>
      <c r="P65" s="163">
        <v>61.849749000000003</v>
      </c>
      <c r="Q65" s="163">
        <v>74.446653999999995</v>
      </c>
      <c r="R65" s="163">
        <v>84.999161999999998</v>
      </c>
      <c r="S65" s="163">
        <v>91.228114000000005</v>
      </c>
      <c r="T65" s="163">
        <v>101.693122</v>
      </c>
      <c r="U65" s="163">
        <v>110.382563</v>
      </c>
      <c r="V65" s="163">
        <v>111.1317</v>
      </c>
      <c r="W65" s="163">
        <v>101.406971</v>
      </c>
      <c r="X65" s="163">
        <v>92.447868</v>
      </c>
      <c r="Y65" s="163">
        <v>69.955877000000001</v>
      </c>
      <c r="Z65" s="153">
        <v>70.816969</v>
      </c>
      <c r="AA65" s="38"/>
    </row>
    <row r="66" spans="1:34">
      <c r="A66" s="3"/>
      <c r="B66" s="154" t="s">
        <v>50</v>
      </c>
      <c r="C66" s="161">
        <v>57.033206</v>
      </c>
      <c r="D66" s="164">
        <v>55.054400000000001</v>
      </c>
      <c r="E66" s="164">
        <v>65.564178999999996</v>
      </c>
      <c r="F66" s="164">
        <v>76.963881000000001</v>
      </c>
      <c r="G66" s="164">
        <v>83.242902999999998</v>
      </c>
      <c r="H66" s="164">
        <v>90.573476999999997</v>
      </c>
      <c r="I66" s="164">
        <v>102.67834499999999</v>
      </c>
      <c r="J66" s="164">
        <v>102.24395199999999</v>
      </c>
      <c r="K66" s="164">
        <v>93.758077</v>
      </c>
      <c r="L66" s="164">
        <v>84.446859000000003</v>
      </c>
      <c r="M66" s="164">
        <v>63.710236999999999</v>
      </c>
      <c r="N66" s="164">
        <v>63.584960000000002</v>
      </c>
      <c r="O66" s="164">
        <v>60.638252000000001</v>
      </c>
      <c r="P66" s="164">
        <v>58.476466000000002</v>
      </c>
      <c r="Q66" s="164">
        <v>71.430887999999996</v>
      </c>
      <c r="R66" s="164">
        <v>80.017364000000001</v>
      </c>
      <c r="S66" s="164">
        <v>88.492973000000006</v>
      </c>
      <c r="T66" s="164">
        <v>96.585778000000005</v>
      </c>
      <c r="U66" s="164">
        <v>107.499432</v>
      </c>
      <c r="V66" s="164">
        <v>107.392014</v>
      </c>
      <c r="W66" s="164">
        <v>98.863260999999994</v>
      </c>
      <c r="X66" s="164">
        <v>90.213826999999995</v>
      </c>
      <c r="Y66" s="164">
        <v>68.311601999999993</v>
      </c>
      <c r="Z66" s="155">
        <v>68.373464999999996</v>
      </c>
      <c r="AA66" s="38"/>
    </row>
    <row r="67" spans="1:34" ht="24">
      <c r="A67" s="3"/>
      <c r="B67" s="156" t="s">
        <v>133</v>
      </c>
      <c r="C67" s="162">
        <f t="shared" ref="C67:Z67" si="0">(C65/C66)-1</f>
        <v>6.3209597580749843E-2</v>
      </c>
      <c r="D67" s="165">
        <f t="shared" si="0"/>
        <v>6.2157902002383025E-2</v>
      </c>
      <c r="E67" s="165">
        <f t="shared" si="0"/>
        <v>8.9480400570561613E-2</v>
      </c>
      <c r="F67" s="165">
        <f t="shared" si="0"/>
        <v>3.9674233683719695E-2</v>
      </c>
      <c r="G67" s="165">
        <f t="shared" si="0"/>
        <v>6.3069280512718429E-2</v>
      </c>
      <c r="H67" s="165">
        <f t="shared" si="0"/>
        <v>6.6380370933535104E-2</v>
      </c>
      <c r="I67" s="165">
        <f t="shared" si="0"/>
        <v>4.6953298672665733E-2</v>
      </c>
      <c r="J67" s="165">
        <f t="shared" si="0"/>
        <v>5.0350772826152301E-2</v>
      </c>
      <c r="K67" s="165">
        <f t="shared" si="0"/>
        <v>5.4450604826291382E-2</v>
      </c>
      <c r="L67" s="165">
        <f t="shared" si="0"/>
        <v>6.8291089429388885E-2</v>
      </c>
      <c r="M67" s="165">
        <f t="shared" si="0"/>
        <v>7.2223322603555795E-2</v>
      </c>
      <c r="N67" s="165">
        <f t="shared" si="0"/>
        <v>7.5308767985385217E-2</v>
      </c>
      <c r="O67" s="165">
        <f t="shared" si="0"/>
        <v>5.2219694591460142E-2</v>
      </c>
      <c r="P67" s="165">
        <f t="shared" si="0"/>
        <v>5.7686163866332185E-2</v>
      </c>
      <c r="Q67" s="165">
        <f t="shared" si="0"/>
        <v>4.2219354741886983E-2</v>
      </c>
      <c r="R67" s="165">
        <f t="shared" si="0"/>
        <v>6.2258961692364556E-2</v>
      </c>
      <c r="S67" s="165">
        <f t="shared" si="0"/>
        <v>3.0908002152894021E-2</v>
      </c>
      <c r="T67" s="165">
        <f t="shared" si="0"/>
        <v>5.2878841023571876E-2</v>
      </c>
      <c r="U67" s="165">
        <f t="shared" si="0"/>
        <v>2.6819964965024257E-2</v>
      </c>
      <c r="V67" s="165">
        <f t="shared" si="0"/>
        <v>3.4822756932372911E-2</v>
      </c>
      <c r="W67" s="165">
        <f t="shared" si="0"/>
        <v>2.5729578149359389E-2</v>
      </c>
      <c r="X67" s="165">
        <f t="shared" si="0"/>
        <v>2.4763842465080232E-2</v>
      </c>
      <c r="Y67" s="165">
        <f t="shared" si="0"/>
        <v>2.4070215773888792E-2</v>
      </c>
      <c r="Z67" s="157">
        <f t="shared" si="0"/>
        <v>3.5737606687038737E-2</v>
      </c>
      <c r="AA67" s="38"/>
    </row>
    <row r="68" spans="1:34" ht="24">
      <c r="A68" s="3"/>
      <c r="B68" s="158" t="s">
        <v>139</v>
      </c>
      <c r="C68" s="132" t="s">
        <v>135</v>
      </c>
      <c r="D68" s="166">
        <f t="shared" ref="D68:Z68" si="1">(D65/C65)-1</f>
        <v>-3.5650532934227708E-2</v>
      </c>
      <c r="E68" s="166">
        <f t="shared" si="1"/>
        <v>0.22153223144503964</v>
      </c>
      <c r="F68" s="166">
        <f t="shared" si="1"/>
        <v>0.12020676545418296</v>
      </c>
      <c r="G68" s="166">
        <f t="shared" si="1"/>
        <v>0.10592212210339746</v>
      </c>
      <c r="H68" s="166">
        <f t="shared" si="1"/>
        <v>9.1451385637139726E-2</v>
      </c>
      <c r="I68" s="166">
        <f t="shared" si="1"/>
        <v>0.1129944203586577</v>
      </c>
      <c r="J68" s="166">
        <f t="shared" si="1"/>
        <v>-9.992424890207241E-4</v>
      </c>
      <c r="K68" s="166">
        <f t="shared" si="1"/>
        <v>-7.9417013261339986E-2</v>
      </c>
      <c r="L68" s="166">
        <f t="shared" si="1"/>
        <v>-8.7488859992186585E-2</v>
      </c>
      <c r="M68" s="166">
        <f t="shared" si="1"/>
        <v>-0.2427812423920338</v>
      </c>
      <c r="N68" s="166">
        <f t="shared" si="1"/>
        <v>9.0560019365382161E-4</v>
      </c>
      <c r="O68" s="166">
        <f t="shared" si="1"/>
        <v>-6.6819810872536523E-2</v>
      </c>
      <c r="P68" s="166">
        <f t="shared" si="1"/>
        <v>-3.0640565187899815E-2</v>
      </c>
      <c r="Q68" s="166">
        <f t="shared" si="1"/>
        <v>0.2036694603239213</v>
      </c>
      <c r="R68" s="166">
        <f t="shared" si="1"/>
        <v>0.14174590035973944</v>
      </c>
      <c r="S68" s="166">
        <f t="shared" si="1"/>
        <v>7.3282510714635096E-2</v>
      </c>
      <c r="T68" s="166">
        <f t="shared" si="1"/>
        <v>0.11471253258617176</v>
      </c>
      <c r="U68" s="166">
        <f t="shared" si="1"/>
        <v>8.5447676589179844E-2</v>
      </c>
      <c r="V68" s="166">
        <f t="shared" si="1"/>
        <v>6.7867331545834464E-3</v>
      </c>
      <c r="W68" s="166">
        <f t="shared" si="1"/>
        <v>-8.7506346074072483E-2</v>
      </c>
      <c r="X68" s="166">
        <f t="shared" si="1"/>
        <v>-8.8347999271174316E-2</v>
      </c>
      <c r="Y68" s="166">
        <f t="shared" si="1"/>
        <v>-0.24329377720208756</v>
      </c>
      <c r="Z68" s="159">
        <f t="shared" si="1"/>
        <v>1.2309073046143038E-2</v>
      </c>
      <c r="AA68" s="126"/>
      <c r="AB68" s="7"/>
      <c r="AC68" s="7"/>
      <c r="AD68" s="7"/>
      <c r="AE68" s="7"/>
      <c r="AF68" s="7"/>
      <c r="AG68" s="7"/>
      <c r="AH68" s="7"/>
    </row>
    <row r="69" spans="1:34">
      <c r="A69" s="3"/>
      <c r="B69" s="125"/>
      <c r="C69" s="125"/>
      <c r="D69" s="125"/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38"/>
      <c r="S69" s="38"/>
      <c r="T69" s="38"/>
      <c r="U69" s="125"/>
      <c r="V69" s="38"/>
      <c r="W69" s="38"/>
      <c r="X69" s="38"/>
      <c r="Y69" s="38"/>
      <c r="Z69" s="38"/>
      <c r="AA69" s="38"/>
    </row>
    <row r="70" spans="1:34" ht="25.5" customHeight="1">
      <c r="A70" s="3"/>
      <c r="B70" s="125"/>
      <c r="C70" s="38"/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82" t="s">
        <v>136</v>
      </c>
      <c r="O70" s="130"/>
      <c r="P70" s="130"/>
      <c r="Q70" s="130"/>
      <c r="R70" s="38"/>
      <c r="S70" s="38"/>
      <c r="T70" s="38"/>
      <c r="U70" s="130"/>
      <c r="V70" s="38"/>
      <c r="W70" s="38"/>
      <c r="X70" s="38"/>
      <c r="Y70" s="38"/>
      <c r="Z70" s="182" t="s">
        <v>114</v>
      </c>
      <c r="AA70" s="38"/>
    </row>
    <row r="71" spans="1:34">
      <c r="G71" s="5"/>
      <c r="H71" s="125"/>
      <c r="I71" s="5"/>
      <c r="J71" s="5"/>
      <c r="K71" s="5"/>
      <c r="L71" s="5"/>
      <c r="M71" s="5"/>
      <c r="N71" s="183">
        <f>(SUM(C65:N65)/SUM(C66:N66))-1</f>
        <v>6.1181841774592405E-2</v>
      </c>
      <c r="O71" s="5"/>
      <c r="P71" s="5"/>
      <c r="Q71" s="130"/>
      <c r="R71" s="5"/>
      <c r="S71" s="5"/>
      <c r="T71" s="130"/>
      <c r="U71" s="5"/>
      <c r="V71" s="38"/>
      <c r="W71" s="130"/>
      <c r="X71" s="38"/>
      <c r="Y71" s="38"/>
      <c r="Z71" s="183">
        <f>(SUM(O65:Z65)/SUM(O66:Z66))-1</f>
        <v>3.8009001110214991E-2</v>
      </c>
      <c r="AA71" s="38"/>
    </row>
    <row r="72" spans="1:34" ht="12" customHeight="1">
      <c r="G72" s="125"/>
      <c r="I72" s="125"/>
      <c r="J72" s="125"/>
      <c r="K72" s="125"/>
      <c r="L72" s="125"/>
      <c r="M72" s="125"/>
      <c r="O72" s="125"/>
      <c r="P72" s="125"/>
      <c r="Q72" s="125"/>
      <c r="R72" s="125"/>
      <c r="S72" s="125"/>
      <c r="T72" s="38"/>
      <c r="U72" s="38"/>
      <c r="V72" s="38"/>
      <c r="W72" s="38"/>
      <c r="X72" s="38"/>
      <c r="Y72" s="38"/>
      <c r="Z72" s="38"/>
      <c r="AA72" s="38"/>
    </row>
    <row r="73" spans="1:34">
      <c r="I73" s="38"/>
      <c r="J73" s="125"/>
      <c r="K73" s="125"/>
      <c r="L73" s="125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</row>
    <row r="74" spans="1:34">
      <c r="I74" s="38"/>
      <c r="J74" s="125"/>
      <c r="K74" s="125"/>
      <c r="L74" s="125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</row>
    <row r="75" spans="1:34">
      <c r="B75" s="29" t="s">
        <v>137</v>
      </c>
      <c r="C75" s="180"/>
      <c r="D75" s="180"/>
      <c r="E75" s="180"/>
      <c r="F75" s="180"/>
      <c r="G75" s="130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</row>
    <row r="76" spans="1:34" ht="24">
      <c r="A76" s="3"/>
      <c r="B76" s="176"/>
      <c r="C76" s="177">
        <v>2018</v>
      </c>
      <c r="D76" s="178">
        <v>2019</v>
      </c>
      <c r="E76" s="179" t="s">
        <v>114</v>
      </c>
      <c r="F76" s="179" t="s">
        <v>134</v>
      </c>
      <c r="G76" s="125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</row>
    <row r="77" spans="1:34">
      <c r="A77" s="3"/>
      <c r="B77" s="167" t="s">
        <v>14</v>
      </c>
      <c r="C77" s="168">
        <f>C78+C79+C80</f>
        <v>996295322</v>
      </c>
      <c r="D77" s="171">
        <f>D78+D79+D80</f>
        <v>1034163512</v>
      </c>
      <c r="E77" s="133">
        <f>(D77/C77)-1</f>
        <v>3.8009001110214991E-2</v>
      </c>
      <c r="F77" s="133">
        <f>SUM(F78:F80)</f>
        <v>1</v>
      </c>
      <c r="G77" s="9"/>
    </row>
    <row r="78" spans="1:34">
      <c r="A78" s="3"/>
      <c r="B78" s="154" t="s">
        <v>26</v>
      </c>
      <c r="C78" s="169">
        <v>342931721</v>
      </c>
      <c r="D78" s="172">
        <v>354727197</v>
      </c>
      <c r="E78" s="131">
        <f>(D78/C78)-1</f>
        <v>3.4395989865282806E-2</v>
      </c>
      <c r="F78" s="131">
        <f>D78/D$77</f>
        <v>0.3430088113570961</v>
      </c>
      <c r="G78" s="9"/>
      <c r="R78" s="6"/>
    </row>
    <row r="79" spans="1:34">
      <c r="A79" s="9"/>
      <c r="B79" s="156" t="s">
        <v>25</v>
      </c>
      <c r="C79" s="170">
        <v>495178368</v>
      </c>
      <c r="D79" s="173">
        <v>518845201</v>
      </c>
      <c r="E79" s="162">
        <f>(D79/C79)-1</f>
        <v>4.7794561575032368E-2</v>
      </c>
      <c r="F79" s="162">
        <f>D79/D$77</f>
        <v>0.5017051897301904</v>
      </c>
    </row>
    <row r="80" spans="1:34">
      <c r="A80" s="9"/>
      <c r="B80" s="158" t="s">
        <v>33</v>
      </c>
      <c r="C80" s="174">
        <v>158185233</v>
      </c>
      <c r="D80" s="175">
        <v>160591114</v>
      </c>
      <c r="E80" s="132">
        <f>(D80/C80)-1</f>
        <v>1.5209264192189265E-2</v>
      </c>
      <c r="F80" s="132">
        <f>D80/D$77</f>
        <v>0.15528599891271352</v>
      </c>
    </row>
  </sheetData>
  <phoneticPr fontId="10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63"/>
  <sheetViews>
    <sheetView showGridLines="0" zoomScaleNormal="100" workbookViewId="0">
      <selection activeCell="I42" sqref="I42"/>
    </sheetView>
  </sheetViews>
  <sheetFormatPr defaultColWidth="9.140625" defaultRowHeight="12"/>
  <cols>
    <col min="1" max="2" width="9.140625" style="2"/>
    <col min="3" max="3" width="10.28515625" style="2" customWidth="1"/>
    <col min="4" max="23" width="9.140625" style="2"/>
    <col min="24" max="24" width="7.28515625" style="2" customWidth="1"/>
    <col min="25" max="16384" width="9.140625" style="2"/>
  </cols>
  <sheetData>
    <row r="1" spans="2:18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2:18">
      <c r="B2" s="3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spans="2:18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 spans="2:18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spans="2:18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spans="2:18">
      <c r="B6" s="3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2:18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17" spans="2:20" ht="25.5" customHeight="1"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</row>
    <row r="29" spans="2:20">
      <c r="B29" s="22" t="s">
        <v>49</v>
      </c>
    </row>
    <row r="31" spans="2:20">
      <c r="B31" s="23" t="s">
        <v>57</v>
      </c>
    </row>
    <row r="33" spans="1:38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</row>
    <row r="34" spans="1:38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</row>
    <row r="35" spans="1:38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</row>
    <row r="36" spans="1:38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</row>
    <row r="37" spans="1:38">
      <c r="A37" s="33"/>
      <c r="B37" s="185"/>
      <c r="C37" s="150" t="s">
        <v>93</v>
      </c>
      <c r="D37" s="150" t="s">
        <v>94</v>
      </c>
      <c r="E37" s="150" t="s">
        <v>95</v>
      </c>
      <c r="F37" s="150" t="s">
        <v>96</v>
      </c>
      <c r="G37" s="150" t="s">
        <v>97</v>
      </c>
      <c r="H37" s="150" t="s">
        <v>98</v>
      </c>
      <c r="I37" s="150" t="s">
        <v>102</v>
      </c>
      <c r="J37" s="150" t="s">
        <v>103</v>
      </c>
      <c r="K37" s="150" t="s">
        <v>104</v>
      </c>
      <c r="L37" s="150" t="s">
        <v>105</v>
      </c>
      <c r="M37" s="150" t="s">
        <v>106</v>
      </c>
      <c r="N37" s="150" t="s">
        <v>107</v>
      </c>
      <c r="O37" s="150" t="s">
        <v>108</v>
      </c>
      <c r="P37" s="150" t="s">
        <v>109</v>
      </c>
      <c r="Q37" s="150" t="s">
        <v>110</v>
      </c>
      <c r="R37" s="150" t="s">
        <v>111</v>
      </c>
      <c r="S37" s="150" t="s">
        <v>112</v>
      </c>
      <c r="T37" s="150" t="s">
        <v>113</v>
      </c>
      <c r="U37" s="151">
        <v>43647</v>
      </c>
      <c r="V37" s="151">
        <v>43678</v>
      </c>
      <c r="W37" s="151">
        <v>43709</v>
      </c>
      <c r="X37" s="151">
        <v>43739</v>
      </c>
      <c r="Y37" s="151">
        <v>43770</v>
      </c>
      <c r="Z37" s="151">
        <v>43800</v>
      </c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</row>
    <row r="38" spans="1:38" ht="24">
      <c r="A38" s="38"/>
      <c r="B38" s="186" t="s">
        <v>132</v>
      </c>
      <c r="C38" s="184">
        <f>'Figure 1'!C67*100</f>
        <v>6.3209597580749843</v>
      </c>
      <c r="D38" s="152">
        <f>'Figure 1'!D67*100</f>
        <v>6.2157902002383025</v>
      </c>
      <c r="E38" s="152">
        <f>'Figure 1'!E67*100</f>
        <v>8.9480400570561613</v>
      </c>
      <c r="F38" s="152">
        <f>'Figure 1'!F67*100</f>
        <v>3.9674233683719695</v>
      </c>
      <c r="G38" s="152">
        <f>'Figure 1'!G67*100</f>
        <v>6.3069280512718429</v>
      </c>
      <c r="H38" s="152">
        <f>'Figure 1'!H67*100</f>
        <v>6.6380370933535104</v>
      </c>
      <c r="I38" s="152">
        <f>'Figure 1'!I67*100</f>
        <v>4.6953298672665733</v>
      </c>
      <c r="J38" s="152">
        <f>'Figure 1'!J67*100</f>
        <v>5.0350772826152301</v>
      </c>
      <c r="K38" s="152">
        <f>'Figure 1'!K67*100</f>
        <v>5.4450604826291382</v>
      </c>
      <c r="L38" s="152">
        <f>'Figure 1'!L67*100</f>
        <v>6.8291089429388885</v>
      </c>
      <c r="M38" s="152">
        <f>'Figure 1'!M67*100</f>
        <v>7.2223322603555795</v>
      </c>
      <c r="N38" s="152">
        <f>'Figure 1'!N67*100</f>
        <v>7.5308767985385217</v>
      </c>
      <c r="O38" s="152">
        <f>'Figure 1'!O67*100</f>
        <v>5.2219694591460142</v>
      </c>
      <c r="P38" s="152">
        <f>'Figure 1'!P67*100</f>
        <v>5.7686163866332185</v>
      </c>
      <c r="Q38" s="152">
        <f>'Figure 1'!Q67*100</f>
        <v>4.2219354741886983</v>
      </c>
      <c r="R38" s="152">
        <f>'Figure 1'!R67*100</f>
        <v>6.2258961692364556</v>
      </c>
      <c r="S38" s="152">
        <f>'Figure 1'!S67*100</f>
        <v>3.0908002152894021</v>
      </c>
      <c r="T38" s="152">
        <f>'Figure 1'!T67*100</f>
        <v>5.2878841023571876</v>
      </c>
      <c r="U38" s="152">
        <f>'Figure 1'!U67*100</f>
        <v>2.6819964965024257</v>
      </c>
      <c r="V38" s="152">
        <f>'Figure 1'!V67*100</f>
        <v>3.4822756932372911</v>
      </c>
      <c r="W38" s="152">
        <f>'Figure 1'!W67*100</f>
        <v>2.5729578149359389</v>
      </c>
      <c r="X38" s="152">
        <f>'Figure 1'!X67*100</f>
        <v>2.4763842465080232</v>
      </c>
      <c r="Y38" s="152">
        <f>'Figure 1'!Y67*100</f>
        <v>2.4070215773888792</v>
      </c>
      <c r="Z38" s="152">
        <f>'Figure 1'!Z67*100</f>
        <v>3.5737606687038737</v>
      </c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</row>
    <row r="39" spans="1:38">
      <c r="A39" s="38"/>
      <c r="B39" s="149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</row>
    <row r="40" spans="1:38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</row>
    <row r="41" spans="1:38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</row>
    <row r="42" spans="1:38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</row>
    <row r="43" spans="1:38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</row>
    <row r="44" spans="1:38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</row>
    <row r="45" spans="1:38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</row>
    <row r="46" spans="1:38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</row>
    <row r="47" spans="1:38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</row>
    <row r="48" spans="1:38">
      <c r="A48" s="38"/>
      <c r="B48" s="38"/>
      <c r="C48" s="125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5"/>
      <c r="P48" s="125"/>
      <c r="Q48" s="125"/>
      <c r="R48" s="125"/>
      <c r="S48" s="38"/>
      <c r="T48" s="38"/>
      <c r="U48" s="38"/>
      <c r="V48" s="38"/>
      <c r="W48" s="38"/>
      <c r="X48" s="38"/>
      <c r="Y48" s="38"/>
      <c r="Z48" s="38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</row>
    <row r="49" spans="1:38">
      <c r="A49" s="38"/>
      <c r="B49" s="38"/>
      <c r="C49" s="126"/>
      <c r="D49" s="126"/>
      <c r="E49" s="126"/>
      <c r="F49" s="126"/>
      <c r="G49" s="126"/>
      <c r="H49" s="126"/>
      <c r="I49" s="125"/>
      <c r="J49" s="125"/>
      <c r="K49" s="125"/>
      <c r="L49" s="125"/>
      <c r="M49" s="125"/>
      <c r="N49" s="125"/>
      <c r="O49" s="125"/>
      <c r="P49" s="125"/>
      <c r="Q49" s="125"/>
      <c r="R49" s="125"/>
      <c r="S49" s="125"/>
      <c r="T49" s="125"/>
      <c r="U49" s="125"/>
      <c r="V49" s="125"/>
      <c r="W49" s="125"/>
      <c r="X49" s="38"/>
      <c r="Y49" s="38"/>
      <c r="Z49" s="38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</row>
    <row r="50" spans="1:38">
      <c r="A50" s="38"/>
      <c r="B50" s="125"/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</row>
    <row r="51" spans="1:38">
      <c r="A51" s="38"/>
      <c r="B51" s="10"/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</row>
    <row r="52" spans="1:38">
      <c r="A52" s="38"/>
      <c r="B52" s="125"/>
      <c r="C52" s="125"/>
      <c r="D52" s="125"/>
      <c r="E52" s="127"/>
      <c r="F52" s="128"/>
      <c r="G52" s="128"/>
      <c r="H52" s="127"/>
      <c r="I52" s="125"/>
      <c r="J52" s="125"/>
      <c r="K52" s="125"/>
      <c r="L52" s="125"/>
      <c r="M52" s="125"/>
      <c r="N52" s="129"/>
      <c r="O52" s="125"/>
      <c r="P52" s="125"/>
      <c r="Q52" s="125"/>
      <c r="R52" s="125"/>
      <c r="S52" s="38"/>
      <c r="T52" s="38"/>
      <c r="U52" s="38"/>
      <c r="V52" s="38"/>
      <c r="W52" s="38"/>
      <c r="X52" s="38"/>
      <c r="Y52" s="38"/>
      <c r="Z52" s="38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</row>
    <row r="53" spans="1:38">
      <c r="A53" s="38"/>
      <c r="B53" s="125"/>
      <c r="C53" s="31"/>
      <c r="D53" s="31"/>
      <c r="E53" s="31"/>
      <c r="F53" s="36">
        <f>MIN(C51:N51)</f>
        <v>0</v>
      </c>
      <c r="G53" s="36">
        <f>MAX(C51:N51)</f>
        <v>0</v>
      </c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</row>
    <row r="54" spans="1:38">
      <c r="A54" s="33"/>
      <c r="B54" s="31"/>
      <c r="C54" s="37">
        <f>'Figure 1'!D77</f>
        <v>1034163512</v>
      </c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</row>
    <row r="55" spans="1:38">
      <c r="A55" s="33"/>
      <c r="B55" s="30" t="s">
        <v>14</v>
      </c>
      <c r="C55" s="34">
        <f>'Figure 1'!D78</f>
        <v>354727197</v>
      </c>
      <c r="D55" s="35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</row>
    <row r="56" spans="1:38">
      <c r="A56" s="33"/>
      <c r="B56" s="30" t="s">
        <v>26</v>
      </c>
      <c r="C56" s="34">
        <f>'Figure 1'!D79</f>
        <v>518845201</v>
      </c>
      <c r="D56" s="35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</row>
    <row r="57" spans="1:38">
      <c r="A57" s="33"/>
      <c r="B57" s="30" t="s">
        <v>25</v>
      </c>
      <c r="C57" s="34">
        <f>'Figure 1'!D80</f>
        <v>160591114</v>
      </c>
      <c r="D57" s="35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</row>
    <row r="58" spans="1:38">
      <c r="A58" s="33"/>
      <c r="B58" s="30" t="s">
        <v>33</v>
      </c>
      <c r="C58" s="32"/>
      <c r="D58" s="35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</row>
    <row r="59" spans="1:38">
      <c r="A59" s="33"/>
      <c r="B59" s="30"/>
      <c r="C59" s="32"/>
      <c r="D59" s="35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</row>
    <row r="60" spans="1:38">
      <c r="A60" s="33"/>
      <c r="B60" s="30"/>
      <c r="C60" s="32"/>
      <c r="D60" s="35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</row>
    <row r="61" spans="1:38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</row>
    <row r="62" spans="1:38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</row>
    <row r="63" spans="1:38">
      <c r="A63" s="33"/>
      <c r="B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</row>
  </sheetData>
  <phoneticPr fontId="10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D56"/>
  <sheetViews>
    <sheetView showGridLines="0" zoomScaleNormal="100" workbookViewId="0">
      <selection activeCell="E6" sqref="E6"/>
    </sheetView>
  </sheetViews>
  <sheetFormatPr defaultColWidth="9.140625" defaultRowHeight="12"/>
  <cols>
    <col min="1" max="1" width="9.140625" style="3"/>
    <col min="2" max="2" width="17.28515625" style="3" customWidth="1"/>
    <col min="3" max="14" width="10.7109375" style="3" customWidth="1"/>
    <col min="15" max="27" width="10.85546875" style="3" customWidth="1"/>
    <col min="28" max="28" width="13.7109375" style="3" customWidth="1"/>
    <col min="29" max="29" width="3.7109375" style="3" customWidth="1"/>
    <col min="30" max="30" width="9.28515625" style="3" bestFit="1" customWidth="1"/>
    <col min="31" max="31" width="9.140625" style="3"/>
    <col min="32" max="32" width="12" style="3" customWidth="1"/>
    <col min="33" max="33" width="10" style="3" customWidth="1"/>
    <col min="34" max="34" width="9.140625" style="3"/>
    <col min="35" max="35" width="9.5703125" style="3" bestFit="1" customWidth="1"/>
    <col min="36" max="16384" width="9.140625" style="3"/>
  </cols>
  <sheetData>
    <row r="1" spans="2:28" ht="15.75">
      <c r="B1" s="27" t="s">
        <v>130</v>
      </c>
    </row>
    <row r="2" spans="2:28" ht="12.75">
      <c r="B2" s="28" t="s">
        <v>59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2:28" ht="12.75" customHeight="1">
      <c r="B3" s="134"/>
      <c r="C3" s="140">
        <v>2018</v>
      </c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2"/>
      <c r="O3" s="136" t="s">
        <v>99</v>
      </c>
      <c r="P3" s="138">
        <v>2019</v>
      </c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4"/>
      <c r="AB3" s="138" t="s">
        <v>128</v>
      </c>
    </row>
    <row r="4" spans="2:28" ht="27.75" customHeight="1">
      <c r="B4" s="135"/>
      <c r="C4" s="86" t="s">
        <v>27</v>
      </c>
      <c r="D4" s="87" t="s">
        <v>28</v>
      </c>
      <c r="E4" s="87" t="s">
        <v>29</v>
      </c>
      <c r="F4" s="87" t="s">
        <v>30</v>
      </c>
      <c r="G4" s="87" t="s">
        <v>31</v>
      </c>
      <c r="H4" s="87" t="s">
        <v>32</v>
      </c>
      <c r="I4" s="88" t="s">
        <v>39</v>
      </c>
      <c r="J4" s="87" t="s">
        <v>38</v>
      </c>
      <c r="K4" s="87" t="s">
        <v>37</v>
      </c>
      <c r="L4" s="87" t="s">
        <v>36</v>
      </c>
      <c r="M4" s="87" t="s">
        <v>35</v>
      </c>
      <c r="N4" s="87" t="s">
        <v>34</v>
      </c>
      <c r="O4" s="137"/>
      <c r="P4" s="86" t="s">
        <v>27</v>
      </c>
      <c r="Q4" s="87" t="s">
        <v>28</v>
      </c>
      <c r="R4" s="87" t="s">
        <v>29</v>
      </c>
      <c r="S4" s="87" t="s">
        <v>30</v>
      </c>
      <c r="T4" s="87" t="s">
        <v>31</v>
      </c>
      <c r="U4" s="87" t="s">
        <v>32</v>
      </c>
      <c r="V4" s="88" t="s">
        <v>39</v>
      </c>
      <c r="W4" s="87" t="s">
        <v>38</v>
      </c>
      <c r="X4" s="87" t="s">
        <v>37</v>
      </c>
      <c r="Y4" s="87" t="s">
        <v>36</v>
      </c>
      <c r="Z4" s="87" t="s">
        <v>35</v>
      </c>
      <c r="AA4" s="87" t="s">
        <v>34</v>
      </c>
      <c r="AB4" s="139"/>
    </row>
    <row r="5" spans="2:28" ht="20.100000000000001" customHeight="1">
      <c r="B5" s="89" t="s">
        <v>126</v>
      </c>
      <c r="C5" s="39">
        <v>60638.252</v>
      </c>
      <c r="D5" s="39">
        <v>58476.466</v>
      </c>
      <c r="E5" s="39">
        <v>71430.888000000006</v>
      </c>
      <c r="F5" s="39">
        <v>80017.364000000001</v>
      </c>
      <c r="G5" s="39">
        <v>88492.972999999998</v>
      </c>
      <c r="H5" s="39">
        <v>96585.778000000006</v>
      </c>
      <c r="I5" s="39">
        <v>107499.432</v>
      </c>
      <c r="J5" s="39">
        <v>107392.014</v>
      </c>
      <c r="K5" s="39">
        <v>98863.260999999999</v>
      </c>
      <c r="L5" s="39">
        <v>90213.827000000005</v>
      </c>
      <c r="M5" s="39">
        <v>68311.601999999999</v>
      </c>
      <c r="N5" s="39">
        <v>68373.464999999997</v>
      </c>
      <c r="O5" s="40">
        <f t="shared" ref="O5:O40" si="0">IF(SUM(C5:N5)&lt;&gt;0,SUM(C5:N5),":")</f>
        <v>996295.32199999981</v>
      </c>
      <c r="P5" s="39">
        <v>63804.762999999999</v>
      </c>
      <c r="Q5" s="39">
        <v>61849.749000000003</v>
      </c>
      <c r="R5" s="39">
        <v>74446.653999999995</v>
      </c>
      <c r="S5" s="39">
        <v>84999.161999999997</v>
      </c>
      <c r="T5" s="39">
        <v>91228.114000000001</v>
      </c>
      <c r="U5" s="39">
        <v>101693.122</v>
      </c>
      <c r="V5" s="39">
        <v>110382.56299999999</v>
      </c>
      <c r="W5" s="39">
        <v>111131.7</v>
      </c>
      <c r="X5" s="39">
        <v>101406.97100000001</v>
      </c>
      <c r="Y5" s="39">
        <v>92447.868000000002</v>
      </c>
      <c r="Z5" s="39">
        <v>69955.876999999993</v>
      </c>
      <c r="AA5" s="39">
        <v>70816.968999999997</v>
      </c>
      <c r="AB5" s="41">
        <f t="shared" ref="AB5:AB40" si="1">((SUM(P5:AA5)/SUM(C5:N5))-1)*100</f>
        <v>3.8009001110215213</v>
      </c>
    </row>
    <row r="6" spans="2:28" ht="20.100000000000001" customHeight="1">
      <c r="B6" s="90" t="s">
        <v>60</v>
      </c>
      <c r="C6" s="42">
        <v>2190.3829999999998</v>
      </c>
      <c r="D6" s="43">
        <v>2194.3209999999999</v>
      </c>
      <c r="E6" s="43">
        <v>2590.913</v>
      </c>
      <c r="F6" s="43">
        <v>3062.1280000000002</v>
      </c>
      <c r="G6" s="43">
        <v>3092.46</v>
      </c>
      <c r="H6" s="44">
        <v>3110.741</v>
      </c>
      <c r="I6" s="44">
        <v>3555.9920000000002</v>
      </c>
      <c r="J6" s="44">
        <v>3496.3429999999998</v>
      </c>
      <c r="K6" s="44">
        <v>3259.277</v>
      </c>
      <c r="L6" s="44">
        <v>2992.47</v>
      </c>
      <c r="M6" s="44">
        <v>2540.2179999999998</v>
      </c>
      <c r="N6" s="44">
        <v>2421.0630000000001</v>
      </c>
      <c r="O6" s="45">
        <f t="shared" si="0"/>
        <v>34506.309000000008</v>
      </c>
      <c r="P6" s="42">
        <v>2253.3270000000002</v>
      </c>
      <c r="Q6" s="43">
        <v>2187.1480000000001</v>
      </c>
      <c r="R6" s="43">
        <v>2643.9340000000002</v>
      </c>
      <c r="S6" s="43">
        <v>3107.4920000000002</v>
      </c>
      <c r="T6" s="43">
        <v>3102.7550000000001</v>
      </c>
      <c r="U6" s="44">
        <v>3257.9960000000001</v>
      </c>
      <c r="V6" s="44">
        <v>3650.1709999999998</v>
      </c>
      <c r="W6" s="44">
        <v>3570.6570000000002</v>
      </c>
      <c r="X6" s="44">
        <v>3325.4090000000001</v>
      </c>
      <c r="Y6" s="44">
        <v>3120.567</v>
      </c>
      <c r="Z6" s="44">
        <v>2611.5079999999998</v>
      </c>
      <c r="AA6" s="44">
        <v>2554.2240000000002</v>
      </c>
      <c r="AB6" s="46">
        <f t="shared" si="1"/>
        <v>2.5470095917821567</v>
      </c>
    </row>
    <row r="7" spans="2:28" ht="20.100000000000001" customHeight="1">
      <c r="B7" s="91" t="s">
        <v>61</v>
      </c>
      <c r="C7" s="47">
        <v>544.71799999999996</v>
      </c>
      <c r="D7" s="48">
        <v>509.64800000000002</v>
      </c>
      <c r="E7" s="48">
        <v>609.76199999999994</v>
      </c>
      <c r="F7" s="48">
        <v>704.50400000000002</v>
      </c>
      <c r="G7" s="48">
        <v>918.35299999999995</v>
      </c>
      <c r="H7" s="49">
        <v>1569.2550000000001</v>
      </c>
      <c r="I7" s="44">
        <v>2050.1170000000002</v>
      </c>
      <c r="J7" s="44">
        <v>1998.1769999999999</v>
      </c>
      <c r="K7" s="44">
        <v>1400.6790000000001</v>
      </c>
      <c r="L7" s="44">
        <v>735.29600000000005</v>
      </c>
      <c r="M7" s="44">
        <v>529.72</v>
      </c>
      <c r="N7" s="44">
        <v>567.48500000000001</v>
      </c>
      <c r="O7" s="45">
        <f t="shared" si="0"/>
        <v>12137.714</v>
      </c>
      <c r="P7" s="47">
        <v>570.95600000000002</v>
      </c>
      <c r="Q7" s="48">
        <v>536.25400000000002</v>
      </c>
      <c r="R7" s="48">
        <v>618.03700000000003</v>
      </c>
      <c r="S7" s="48">
        <v>678.52700000000004</v>
      </c>
      <c r="T7" s="48">
        <v>877.00900000000001</v>
      </c>
      <c r="U7" s="49">
        <v>1455.1569999999999</v>
      </c>
      <c r="V7" s="49">
        <v>1866.085</v>
      </c>
      <c r="W7" s="49">
        <v>1885.5740000000001</v>
      </c>
      <c r="X7" s="49">
        <v>1290.9770000000001</v>
      </c>
      <c r="Y7" s="49">
        <v>717.31700000000001</v>
      </c>
      <c r="Z7" s="49">
        <v>584</v>
      </c>
      <c r="AA7" s="49">
        <v>633.17499999999995</v>
      </c>
      <c r="AB7" s="46">
        <f t="shared" si="1"/>
        <v>-3.4985665340277472</v>
      </c>
    </row>
    <row r="8" spans="2:28" ht="20.100000000000001" customHeight="1">
      <c r="B8" s="91" t="s">
        <v>92</v>
      </c>
      <c r="C8" s="47">
        <v>973.63099999999997</v>
      </c>
      <c r="D8" s="48">
        <v>972.45100000000002</v>
      </c>
      <c r="E8" s="48">
        <v>1227.26</v>
      </c>
      <c r="F8" s="48">
        <v>1369.2529999999999</v>
      </c>
      <c r="G8" s="48">
        <v>1458.69</v>
      </c>
      <c r="H8" s="49">
        <v>1821.3910000000001</v>
      </c>
      <c r="I8" s="44">
        <v>2094.4690000000001</v>
      </c>
      <c r="J8" s="44">
        <v>2082.9870000000001</v>
      </c>
      <c r="K8" s="44">
        <v>1879.973</v>
      </c>
      <c r="L8" s="44">
        <v>1513.421</v>
      </c>
      <c r="M8" s="44">
        <v>1200.038</v>
      </c>
      <c r="N8" s="44">
        <v>1244.6569999999999</v>
      </c>
      <c r="O8" s="45">
        <f t="shared" si="0"/>
        <v>17838.221000000001</v>
      </c>
      <c r="P8" s="47">
        <v>1015.592</v>
      </c>
      <c r="Q8" s="48">
        <v>1011.909</v>
      </c>
      <c r="R8" s="48">
        <v>1269.3789999999999</v>
      </c>
      <c r="S8" s="48">
        <v>1434.249</v>
      </c>
      <c r="T8" s="48">
        <v>1540.2670000000001</v>
      </c>
      <c r="U8" s="49">
        <v>1925.827</v>
      </c>
      <c r="V8" s="49">
        <v>2171.0169999999998</v>
      </c>
      <c r="W8" s="49">
        <v>2196.9349999999999</v>
      </c>
      <c r="X8" s="49">
        <v>1993.067</v>
      </c>
      <c r="Y8" s="49">
        <v>1643.154</v>
      </c>
      <c r="Z8" s="49">
        <v>1282.5630000000001</v>
      </c>
      <c r="AA8" s="49">
        <v>1348.7370000000001</v>
      </c>
      <c r="AB8" s="46">
        <f t="shared" si="1"/>
        <v>5.5749673692236268</v>
      </c>
    </row>
    <row r="9" spans="2:28" ht="20.100000000000001" customHeight="1">
      <c r="B9" s="91" t="s">
        <v>62</v>
      </c>
      <c r="C9" s="47">
        <v>2183.8319999999999</v>
      </c>
      <c r="D9" s="48">
        <v>2218.27</v>
      </c>
      <c r="E9" s="48">
        <v>2691.52</v>
      </c>
      <c r="F9" s="48">
        <v>2841.9870000000001</v>
      </c>
      <c r="G9" s="48">
        <v>3156.768</v>
      </c>
      <c r="H9" s="49">
        <v>3387.2130000000002</v>
      </c>
      <c r="I9" s="44">
        <v>3686.607</v>
      </c>
      <c r="J9" s="44">
        <v>3371.0610000000001</v>
      </c>
      <c r="K9" s="44">
        <v>3239.3879999999999</v>
      </c>
      <c r="L9" s="44">
        <v>3147.2139999999999</v>
      </c>
      <c r="M9" s="44">
        <v>2478.0479999999998</v>
      </c>
      <c r="N9" s="44">
        <v>2299.2310000000002</v>
      </c>
      <c r="O9" s="45">
        <f t="shared" si="0"/>
        <v>34701.139000000003</v>
      </c>
      <c r="P9" s="47">
        <v>2233.0100000000002</v>
      </c>
      <c r="Q9" s="48">
        <v>2260.0889999999999</v>
      </c>
      <c r="R9" s="48">
        <v>2652.203</v>
      </c>
      <c r="S9" s="48">
        <v>2884.5160000000001</v>
      </c>
      <c r="T9" s="48">
        <v>3075.6309999999999</v>
      </c>
      <c r="U9" s="49">
        <v>3401.375</v>
      </c>
      <c r="V9" s="49">
        <v>3640.9740000000002</v>
      </c>
      <c r="W9" s="49">
        <v>3416.1660000000002</v>
      </c>
      <c r="X9" s="49">
        <v>3273.384</v>
      </c>
      <c r="Y9" s="49">
        <v>3168.1060000000002</v>
      </c>
      <c r="Z9" s="49">
        <v>2443.4059999999999</v>
      </c>
      <c r="AA9" s="49">
        <v>2331.2669999999998</v>
      </c>
      <c r="AB9" s="46">
        <f t="shared" si="1"/>
        <v>0.22762365235333704</v>
      </c>
    </row>
    <row r="10" spans="2:28" ht="20.100000000000001" customHeight="1">
      <c r="B10" s="91" t="s">
        <v>63</v>
      </c>
      <c r="C10" s="47">
        <v>13356.786</v>
      </c>
      <c r="D10" s="48">
        <v>13253.656999999999</v>
      </c>
      <c r="E10" s="48">
        <v>16735.521000000001</v>
      </c>
      <c r="F10" s="48">
        <v>17975.260999999999</v>
      </c>
      <c r="G10" s="48">
        <v>19904.627</v>
      </c>
      <c r="H10" s="49">
        <v>20574.996999999999</v>
      </c>
      <c r="I10" s="44">
        <v>22589.018</v>
      </c>
      <c r="J10" s="44">
        <v>22462.326000000001</v>
      </c>
      <c r="K10" s="44">
        <v>22201.917000000001</v>
      </c>
      <c r="L10" s="44">
        <v>21741.647000000001</v>
      </c>
      <c r="M10" s="44">
        <v>16110.325000000001</v>
      </c>
      <c r="N10" s="44">
        <v>15516.279</v>
      </c>
      <c r="O10" s="45">
        <f t="shared" si="0"/>
        <v>222422.361</v>
      </c>
      <c r="P10" s="47">
        <v>14177.333000000001</v>
      </c>
      <c r="Q10" s="48">
        <v>13965.763000000001</v>
      </c>
      <c r="R10" s="48">
        <v>17192.573</v>
      </c>
      <c r="S10" s="48">
        <v>19190.82</v>
      </c>
      <c r="T10" s="48">
        <v>20253.183000000001</v>
      </c>
      <c r="U10" s="49">
        <v>21595.042000000001</v>
      </c>
      <c r="V10" s="49">
        <v>22839.830999999998</v>
      </c>
      <c r="W10" s="49">
        <v>22756.832999999999</v>
      </c>
      <c r="X10" s="49">
        <v>22175.455000000002</v>
      </c>
      <c r="Y10" s="49">
        <v>21573.620999999999</v>
      </c>
      <c r="Z10" s="49">
        <v>15703.174999999999</v>
      </c>
      <c r="AA10" s="49">
        <v>15340.457</v>
      </c>
      <c r="AB10" s="46">
        <f t="shared" si="1"/>
        <v>1.9520182145715159</v>
      </c>
    </row>
    <row r="11" spans="2:28" ht="20.100000000000001" customHeight="1">
      <c r="B11" s="91" t="s">
        <v>64</v>
      </c>
      <c r="C11" s="47">
        <v>174.04900000000001</v>
      </c>
      <c r="D11" s="48">
        <v>170.81</v>
      </c>
      <c r="E11" s="48">
        <v>209.68299999999999</v>
      </c>
      <c r="F11" s="48">
        <v>237.67599999999999</v>
      </c>
      <c r="G11" s="48">
        <v>273.83999999999997</v>
      </c>
      <c r="H11" s="49">
        <v>298.14699999999999</v>
      </c>
      <c r="I11" s="44">
        <v>310.85599999999999</v>
      </c>
      <c r="J11" s="44">
        <v>304.73399999999998</v>
      </c>
      <c r="K11" s="44">
        <v>283.17500000000001</v>
      </c>
      <c r="L11" s="44">
        <v>283.99400000000003</v>
      </c>
      <c r="M11" s="44">
        <v>226.791</v>
      </c>
      <c r="N11" s="44">
        <v>221.773</v>
      </c>
      <c r="O11" s="45">
        <f t="shared" si="0"/>
        <v>2995.5280000000002</v>
      </c>
      <c r="P11" s="47">
        <v>204.78299999999999</v>
      </c>
      <c r="Q11" s="48">
        <v>194.398</v>
      </c>
      <c r="R11" s="48">
        <v>230.69900000000001</v>
      </c>
      <c r="S11" s="48">
        <v>265.74799999999999</v>
      </c>
      <c r="T11" s="48">
        <v>300.44600000000003</v>
      </c>
      <c r="U11" s="49">
        <v>316.964</v>
      </c>
      <c r="V11" s="49">
        <v>318.39400000000001</v>
      </c>
      <c r="W11" s="49">
        <v>325.15199999999999</v>
      </c>
      <c r="X11" s="49">
        <v>310</v>
      </c>
      <c r="Y11" s="49">
        <v>315.55900000000003</v>
      </c>
      <c r="Z11" s="49">
        <v>241.24299999999999</v>
      </c>
      <c r="AA11" s="49">
        <v>234.61699999999999</v>
      </c>
      <c r="AB11" s="46">
        <f t="shared" si="1"/>
        <v>8.7622282282121766</v>
      </c>
    </row>
    <row r="12" spans="2:28" ht="20.100000000000001" customHeight="1">
      <c r="B12" s="91" t="s">
        <v>65</v>
      </c>
      <c r="C12" s="47">
        <v>2230.0309999999999</v>
      </c>
      <c r="D12" s="48">
        <v>2108.8429999999998</v>
      </c>
      <c r="E12" s="48">
        <v>2561.7550000000001</v>
      </c>
      <c r="F12" s="48">
        <v>3010.8510000000001</v>
      </c>
      <c r="G12" s="48">
        <v>3324.7750000000001</v>
      </c>
      <c r="H12" s="49">
        <v>3648.4270000000001</v>
      </c>
      <c r="I12" s="44">
        <v>3889.7849999999999</v>
      </c>
      <c r="J12" s="44">
        <v>3799.828</v>
      </c>
      <c r="K12" s="44">
        <v>3391.5390000000002</v>
      </c>
      <c r="L12" s="44">
        <v>3228.4630000000002</v>
      </c>
      <c r="M12" s="44">
        <v>2595.7860000000001</v>
      </c>
      <c r="N12" s="44">
        <v>2554.922</v>
      </c>
      <c r="O12" s="45">
        <f t="shared" si="0"/>
        <v>36345.004999999997</v>
      </c>
      <c r="P12" s="47">
        <v>2347.6030000000001</v>
      </c>
      <c r="Q12" s="48">
        <v>2286.6619999999998</v>
      </c>
      <c r="R12" s="48">
        <v>2779.886</v>
      </c>
      <c r="S12" s="48">
        <v>3224.9360000000001</v>
      </c>
      <c r="T12" s="48">
        <v>3462.5709999999999</v>
      </c>
      <c r="U12" s="49">
        <v>3763.0630000000001</v>
      </c>
      <c r="V12" s="49">
        <v>4030.9760000000001</v>
      </c>
      <c r="W12" s="49">
        <v>4008.0369999999998</v>
      </c>
      <c r="X12" s="49">
        <v>3527.5920000000001</v>
      </c>
      <c r="Y12" s="49">
        <v>3311.2860000000001</v>
      </c>
      <c r="Z12" s="49">
        <v>2588.6</v>
      </c>
      <c r="AA12" s="49">
        <v>2616.2979999999998</v>
      </c>
      <c r="AB12" s="46">
        <f t="shared" si="1"/>
        <v>4.4091478320060995</v>
      </c>
    </row>
    <row r="13" spans="2:28" ht="20.100000000000001" customHeight="1">
      <c r="B13" s="91" t="s">
        <v>66</v>
      </c>
      <c r="C13" s="47">
        <v>1518.89</v>
      </c>
      <c r="D13" s="48">
        <v>1421.37</v>
      </c>
      <c r="E13" s="48">
        <v>1891.78</v>
      </c>
      <c r="F13" s="48">
        <v>3015.2440000000001</v>
      </c>
      <c r="G13" s="48">
        <v>5565.067</v>
      </c>
      <c r="H13" s="49">
        <v>7300.5839999999998</v>
      </c>
      <c r="I13" s="50">
        <v>8755.8330000000005</v>
      </c>
      <c r="J13" s="50">
        <v>8835.7440000000006</v>
      </c>
      <c r="K13" s="50">
        <v>7442.1360000000004</v>
      </c>
      <c r="L13" s="44">
        <v>4670.0029999999997</v>
      </c>
      <c r="M13" s="44">
        <v>1965.347</v>
      </c>
      <c r="N13" s="44">
        <v>1876.828</v>
      </c>
      <c r="O13" s="45">
        <f t="shared" si="0"/>
        <v>54258.825999999994</v>
      </c>
      <c r="P13" s="47">
        <v>1652.4680000000001</v>
      </c>
      <c r="Q13" s="48">
        <v>1567.624</v>
      </c>
      <c r="R13" s="48">
        <v>1957.347</v>
      </c>
      <c r="S13" s="48">
        <v>3134.1210000000001</v>
      </c>
      <c r="T13" s="48">
        <v>5176.9219999999996</v>
      </c>
      <c r="U13" s="49">
        <v>7632.19</v>
      </c>
      <c r="V13" s="49">
        <v>8993.7199999999993</v>
      </c>
      <c r="W13" s="49">
        <v>9284.85</v>
      </c>
      <c r="X13" s="49">
        <v>7690.4639999999999</v>
      </c>
      <c r="Y13" s="49">
        <v>4947.2160000000003</v>
      </c>
      <c r="Z13" s="49">
        <v>2056.288</v>
      </c>
      <c r="AA13" s="49">
        <v>1995.317</v>
      </c>
      <c r="AB13" s="46">
        <f t="shared" si="1"/>
        <v>3.3721721144501116</v>
      </c>
    </row>
    <row r="14" spans="2:28" ht="20.100000000000001" customHeight="1">
      <c r="B14" s="91" t="s">
        <v>67</v>
      </c>
      <c r="C14" s="47">
        <v>12604.441000000001</v>
      </c>
      <c r="D14" s="48">
        <v>12425.769</v>
      </c>
      <c r="E14" s="48">
        <v>15651.656999999999</v>
      </c>
      <c r="F14" s="48">
        <v>18081.12</v>
      </c>
      <c r="G14" s="48">
        <v>20102.304</v>
      </c>
      <c r="H14" s="49">
        <v>21901.050999999999</v>
      </c>
      <c r="I14" s="44">
        <v>24212.493999999999</v>
      </c>
      <c r="J14" s="44">
        <v>24145.09</v>
      </c>
      <c r="K14" s="50">
        <v>22288.387999999999</v>
      </c>
      <c r="L14" s="50">
        <v>20534.431</v>
      </c>
      <c r="M14" s="50">
        <v>14384.397999999999</v>
      </c>
      <c r="N14" s="50">
        <v>14280.286</v>
      </c>
      <c r="O14" s="45">
        <f t="shared" si="0"/>
        <v>220611.429</v>
      </c>
      <c r="P14" s="47">
        <v>13481.499</v>
      </c>
      <c r="Q14" s="48">
        <v>13178.489</v>
      </c>
      <c r="R14" s="48">
        <v>16164.025</v>
      </c>
      <c r="S14" s="48">
        <v>19182.225999999999</v>
      </c>
      <c r="T14" s="48">
        <v>20503.082999999999</v>
      </c>
      <c r="U14" s="49">
        <v>22809.002</v>
      </c>
      <c r="V14" s="49">
        <v>24573.046999999999</v>
      </c>
      <c r="W14" s="49">
        <v>24746.84</v>
      </c>
      <c r="X14" s="49">
        <v>22655.739000000001</v>
      </c>
      <c r="Y14" s="49">
        <v>20521.364000000001</v>
      </c>
      <c r="Z14" s="49">
        <v>14740.7</v>
      </c>
      <c r="AA14" s="49">
        <v>14632.998</v>
      </c>
      <c r="AB14" s="46">
        <f t="shared" si="1"/>
        <v>2.9815241349077981</v>
      </c>
    </row>
    <row r="15" spans="2:28" ht="20.100000000000001" customHeight="1">
      <c r="B15" s="91" t="s">
        <v>68</v>
      </c>
      <c r="C15" s="47">
        <v>10885.368</v>
      </c>
      <c r="D15" s="48">
        <v>10183.848</v>
      </c>
      <c r="E15" s="48">
        <v>12250.339</v>
      </c>
      <c r="F15" s="48">
        <v>13606.815000000001</v>
      </c>
      <c r="G15" s="48">
        <v>14195.102999999999</v>
      </c>
      <c r="H15" s="49">
        <v>14826.254000000001</v>
      </c>
      <c r="I15" s="50">
        <v>16759.218000000001</v>
      </c>
      <c r="J15" s="50">
        <v>16673.238000000001</v>
      </c>
      <c r="K15" s="50">
        <v>14945.124</v>
      </c>
      <c r="L15" s="44">
        <v>14439.815000000001</v>
      </c>
      <c r="M15" s="44">
        <v>11348.905000000001</v>
      </c>
      <c r="N15" s="44">
        <v>11877.152</v>
      </c>
      <c r="O15" s="45">
        <f t="shared" si="0"/>
        <v>161991.179</v>
      </c>
      <c r="P15" s="47">
        <v>11232.263999999999</v>
      </c>
      <c r="Q15" s="48">
        <v>10788.754000000001</v>
      </c>
      <c r="R15" s="48">
        <v>12894.630999999999</v>
      </c>
      <c r="S15" s="48">
        <v>14819.266</v>
      </c>
      <c r="T15" s="48">
        <v>14661.98</v>
      </c>
      <c r="U15" s="49">
        <v>15965.628000000001</v>
      </c>
      <c r="V15" s="49">
        <v>17326.395</v>
      </c>
      <c r="W15" s="49">
        <v>17295.280999999999</v>
      </c>
      <c r="X15" s="49">
        <v>15280.351000000001</v>
      </c>
      <c r="Y15" s="49">
        <v>14663.705</v>
      </c>
      <c r="Z15" s="49">
        <v>11688.487999999999</v>
      </c>
      <c r="AA15" s="49">
        <v>12100.036</v>
      </c>
      <c r="AB15" s="46">
        <f t="shared" si="1"/>
        <v>4.1518310080328469</v>
      </c>
    </row>
    <row r="16" spans="2:28" ht="20.100000000000001" customHeight="1">
      <c r="B16" s="91" t="s">
        <v>69</v>
      </c>
      <c r="C16" s="47">
        <v>219.87899999999999</v>
      </c>
      <c r="D16" s="48">
        <v>199.626</v>
      </c>
      <c r="E16" s="48">
        <v>302.11399999999998</v>
      </c>
      <c r="F16" s="48">
        <v>549.93700000000001</v>
      </c>
      <c r="G16" s="48">
        <v>970.60199999999998</v>
      </c>
      <c r="H16" s="49">
        <v>1318.8050000000001</v>
      </c>
      <c r="I16" s="44">
        <v>1765.904</v>
      </c>
      <c r="J16" s="44">
        <v>1694.7840000000001</v>
      </c>
      <c r="K16" s="50">
        <v>1340.9829999999999</v>
      </c>
      <c r="L16" s="50">
        <v>834.30799999999999</v>
      </c>
      <c r="M16" s="50">
        <v>282.86200000000002</v>
      </c>
      <c r="N16" s="50">
        <v>251.49</v>
      </c>
      <c r="O16" s="45">
        <f t="shared" si="0"/>
        <v>9731.2939999999981</v>
      </c>
      <c r="P16" s="47">
        <v>226.655</v>
      </c>
      <c r="Q16" s="48">
        <v>222.70699999999999</v>
      </c>
      <c r="R16" s="48">
        <v>306.16800000000001</v>
      </c>
      <c r="S16" s="48">
        <v>702.85199999999998</v>
      </c>
      <c r="T16" s="48">
        <v>1048.2760000000001</v>
      </c>
      <c r="U16" s="49">
        <v>1465.0029999999999</v>
      </c>
      <c r="V16" s="49">
        <v>1868.35</v>
      </c>
      <c r="W16" s="49">
        <v>1837.0309999999999</v>
      </c>
      <c r="X16" s="49">
        <v>1404.508</v>
      </c>
      <c r="Y16" s="49">
        <v>953.02099999999996</v>
      </c>
      <c r="Z16" s="49">
        <v>314.50700000000001</v>
      </c>
      <c r="AA16" s="49">
        <v>274.161</v>
      </c>
      <c r="AB16" s="46">
        <f t="shared" si="1"/>
        <v>9.1657389037881565</v>
      </c>
    </row>
    <row r="17" spans="2:28" ht="20.100000000000001" customHeight="1">
      <c r="B17" s="91" t="s">
        <v>70</v>
      </c>
      <c r="C17" s="47">
        <v>9328.0779999999995</v>
      </c>
      <c r="D17" s="48">
        <v>8808.6929999999993</v>
      </c>
      <c r="E17" s="48">
        <v>10747.8</v>
      </c>
      <c r="F17" s="48">
        <v>12802.169</v>
      </c>
      <c r="G17" s="48">
        <v>13655.593000000001</v>
      </c>
      <c r="H17" s="49">
        <v>14858.337</v>
      </c>
      <c r="I17" s="44">
        <v>16502.850999999999</v>
      </c>
      <c r="J17" s="44">
        <v>16639.053</v>
      </c>
      <c r="K17" s="44">
        <v>15406.592000000001</v>
      </c>
      <c r="L17" s="44">
        <v>13693.852999999999</v>
      </c>
      <c r="M17" s="44">
        <v>10434.69</v>
      </c>
      <c r="N17" s="44">
        <v>10474.735000000001</v>
      </c>
      <c r="O17" s="45">
        <f t="shared" si="0"/>
        <v>153352.44400000002</v>
      </c>
      <c r="P17" s="47">
        <v>9800.0689999999995</v>
      </c>
      <c r="Q17" s="48">
        <v>9461.7219999999998</v>
      </c>
      <c r="R17" s="48">
        <v>11510.279</v>
      </c>
      <c r="S17" s="48">
        <v>13486.285</v>
      </c>
      <c r="T17" s="48">
        <v>14328.615</v>
      </c>
      <c r="U17" s="49">
        <v>15744.51</v>
      </c>
      <c r="V17" s="49">
        <v>17135.702000000001</v>
      </c>
      <c r="W17" s="49">
        <v>17376.844000000001</v>
      </c>
      <c r="X17" s="49">
        <v>15891.629000000001</v>
      </c>
      <c r="Y17" s="49">
        <v>14203.892</v>
      </c>
      <c r="Z17" s="49">
        <v>10786.901</v>
      </c>
      <c r="AA17" s="49">
        <v>10939.234</v>
      </c>
      <c r="AB17" s="46">
        <f t="shared" si="1"/>
        <v>4.7689086715826834</v>
      </c>
    </row>
    <row r="18" spans="2:28" ht="20.100000000000001" customHeight="1">
      <c r="B18" s="91" t="s">
        <v>71</v>
      </c>
      <c r="C18" s="47">
        <v>387.74700000000001</v>
      </c>
      <c r="D18" s="48">
        <v>386.14299999999997</v>
      </c>
      <c r="E18" s="48">
        <v>559.02300000000002</v>
      </c>
      <c r="F18" s="48">
        <v>847.80600000000004</v>
      </c>
      <c r="G18" s="48">
        <v>1084.1569999999999</v>
      </c>
      <c r="H18" s="49">
        <v>1253.2260000000001</v>
      </c>
      <c r="I18" s="44">
        <v>1413.9090000000001</v>
      </c>
      <c r="J18" s="44">
        <v>1471.489</v>
      </c>
      <c r="K18" s="44">
        <v>1313.8989999999999</v>
      </c>
      <c r="L18" s="44">
        <v>1165.086</v>
      </c>
      <c r="M18" s="44">
        <v>580.12800000000004</v>
      </c>
      <c r="N18" s="44">
        <v>464.488</v>
      </c>
      <c r="O18" s="45">
        <f t="shared" si="0"/>
        <v>10927.100999999999</v>
      </c>
      <c r="P18" s="47">
        <v>421.82100000000003</v>
      </c>
      <c r="Q18" s="48">
        <v>410.20800000000003</v>
      </c>
      <c r="R18" s="48">
        <v>564.04</v>
      </c>
      <c r="S18" s="48">
        <v>864.10500000000002</v>
      </c>
      <c r="T18" s="48">
        <v>1128.8989999999999</v>
      </c>
      <c r="U18" s="49">
        <v>1293.838</v>
      </c>
      <c r="V18" s="49">
        <v>1434.271</v>
      </c>
      <c r="W18" s="49">
        <v>1483.105</v>
      </c>
      <c r="X18" s="49">
        <v>1323.1310000000001</v>
      </c>
      <c r="Y18" s="49">
        <v>1194.798</v>
      </c>
      <c r="Z18" s="49">
        <v>626.57100000000003</v>
      </c>
      <c r="AA18" s="49">
        <v>516.62300000000005</v>
      </c>
      <c r="AB18" s="46">
        <f t="shared" si="1"/>
        <v>3.0594482470693851</v>
      </c>
    </row>
    <row r="19" spans="2:28" ht="20.100000000000001" customHeight="1">
      <c r="B19" s="91" t="s">
        <v>72</v>
      </c>
      <c r="C19" s="47">
        <v>441.7</v>
      </c>
      <c r="D19" s="48">
        <v>403.84899999999999</v>
      </c>
      <c r="E19" s="48">
        <v>504.089</v>
      </c>
      <c r="F19" s="48">
        <v>568.39099999999996</v>
      </c>
      <c r="G19" s="48">
        <v>633.92899999999997</v>
      </c>
      <c r="H19" s="49">
        <v>684.22900000000004</v>
      </c>
      <c r="I19" s="44">
        <v>737.56200000000001</v>
      </c>
      <c r="J19" s="44">
        <v>733.74099999999999</v>
      </c>
      <c r="K19" s="44">
        <v>658.88099999999997</v>
      </c>
      <c r="L19" s="44">
        <v>643.93899999999996</v>
      </c>
      <c r="M19" s="44">
        <v>510.73200000000003</v>
      </c>
      <c r="N19" s="44">
        <v>516.02800000000002</v>
      </c>
      <c r="O19" s="45">
        <f t="shared" si="0"/>
        <v>7037.0700000000006</v>
      </c>
      <c r="P19" s="47">
        <v>466.661</v>
      </c>
      <c r="Q19" s="48">
        <v>430.49</v>
      </c>
      <c r="R19" s="48">
        <v>531.11400000000003</v>
      </c>
      <c r="S19" s="48">
        <v>645.71199999999999</v>
      </c>
      <c r="T19" s="48">
        <v>714.78499999999997</v>
      </c>
      <c r="U19" s="49">
        <v>762.72699999999998</v>
      </c>
      <c r="V19" s="49">
        <v>832.79700000000003</v>
      </c>
      <c r="W19" s="49">
        <v>830.846</v>
      </c>
      <c r="X19" s="49">
        <v>735.25199999999995</v>
      </c>
      <c r="Y19" s="49">
        <v>704.40599999999995</v>
      </c>
      <c r="Z19" s="49">
        <v>549.70399999999995</v>
      </c>
      <c r="AA19" s="49">
        <v>581.23199999999997</v>
      </c>
      <c r="AB19" s="46">
        <f t="shared" si="1"/>
        <v>10.638745955347883</v>
      </c>
    </row>
    <row r="20" spans="2:28" ht="20.100000000000001" customHeight="1">
      <c r="B20" s="91" t="s">
        <v>73</v>
      </c>
      <c r="C20" s="47">
        <v>406.44499999999999</v>
      </c>
      <c r="D20" s="48">
        <v>377.197</v>
      </c>
      <c r="E20" s="48">
        <v>451.58100000000002</v>
      </c>
      <c r="F20" s="48">
        <v>515.72400000000005</v>
      </c>
      <c r="G20" s="48">
        <v>587.29600000000005</v>
      </c>
      <c r="H20" s="49">
        <v>610.41</v>
      </c>
      <c r="I20" s="44">
        <v>614.98400000000004</v>
      </c>
      <c r="J20" s="44">
        <v>618.73099999999999</v>
      </c>
      <c r="K20" s="44">
        <v>584.80100000000004</v>
      </c>
      <c r="L20" s="44">
        <v>580.99</v>
      </c>
      <c r="M20" s="44">
        <v>459.31599999999997</v>
      </c>
      <c r="N20" s="44">
        <v>446.70299999999997</v>
      </c>
      <c r="O20" s="45">
        <f t="shared" si="0"/>
        <v>6254.1779999999999</v>
      </c>
      <c r="P20" s="47">
        <v>443.40300000000002</v>
      </c>
      <c r="Q20" s="48">
        <v>411.76499999999999</v>
      </c>
      <c r="R20" s="48">
        <v>466.93900000000002</v>
      </c>
      <c r="S20" s="48">
        <v>540.41999999999996</v>
      </c>
      <c r="T20" s="48">
        <v>620.97799999999995</v>
      </c>
      <c r="U20" s="49">
        <v>604.82399999999996</v>
      </c>
      <c r="V20" s="49">
        <v>595.44000000000005</v>
      </c>
      <c r="W20" s="49">
        <v>621.91700000000003</v>
      </c>
      <c r="X20" s="49">
        <v>603.33799999999997</v>
      </c>
      <c r="Y20" s="49">
        <v>622.75800000000004</v>
      </c>
      <c r="Z20" s="49">
        <v>496.50099999999998</v>
      </c>
      <c r="AA20" s="49">
        <v>476.40199999999999</v>
      </c>
      <c r="AB20" s="46">
        <f t="shared" si="1"/>
        <v>4.0054344471807557</v>
      </c>
    </row>
    <row r="21" spans="2:28" ht="20.100000000000001" customHeight="1">
      <c r="B21" s="91" t="s">
        <v>74</v>
      </c>
      <c r="C21" s="47">
        <v>237.52099999999999</v>
      </c>
      <c r="D21" s="48">
        <v>240.67099999999999</v>
      </c>
      <c r="E21" s="48">
        <v>297.38600000000002</v>
      </c>
      <c r="F21" s="48">
        <v>353.19</v>
      </c>
      <c r="G21" s="48">
        <v>372.94400000000002</v>
      </c>
      <c r="H21" s="49">
        <v>363.84100000000001</v>
      </c>
      <c r="I21" s="44">
        <v>392.34800000000001</v>
      </c>
      <c r="J21" s="44">
        <v>391.12599999999998</v>
      </c>
      <c r="K21" s="44">
        <v>379.18099999999998</v>
      </c>
      <c r="L21" s="44">
        <v>367.38299999999998</v>
      </c>
      <c r="M21" s="44">
        <v>298.65300000000002</v>
      </c>
      <c r="N21" s="44">
        <v>294.56</v>
      </c>
      <c r="O21" s="45">
        <f t="shared" si="0"/>
        <v>3988.8039999999996</v>
      </c>
      <c r="P21" s="47">
        <v>258.95699999999999</v>
      </c>
      <c r="Q21" s="48">
        <v>267.68700000000001</v>
      </c>
      <c r="R21" s="48">
        <v>320.89600000000002</v>
      </c>
      <c r="S21" s="48">
        <v>384.28100000000001</v>
      </c>
      <c r="T21" s="48">
        <v>393.18799999999999</v>
      </c>
      <c r="U21" s="49">
        <v>407.702</v>
      </c>
      <c r="V21" s="49">
        <v>424.94400000000002</v>
      </c>
      <c r="W21" s="49">
        <v>420.26499999999999</v>
      </c>
      <c r="X21" s="49">
        <v>415.42099999999999</v>
      </c>
      <c r="Y21" s="49">
        <v>403.27</v>
      </c>
      <c r="Z21" s="49">
        <v>331.38099999999997</v>
      </c>
      <c r="AA21" s="49">
        <v>337.577</v>
      </c>
      <c r="AB21" s="46">
        <f t="shared" si="1"/>
        <v>9.4455631312042385</v>
      </c>
    </row>
    <row r="22" spans="2:28" ht="20.100000000000001" customHeight="1">
      <c r="B22" s="91" t="s">
        <v>75</v>
      </c>
      <c r="C22" s="47">
        <v>974.65300000000002</v>
      </c>
      <c r="D22" s="48">
        <v>929.00199999999995</v>
      </c>
      <c r="E22" s="48">
        <v>1134.7940000000001</v>
      </c>
      <c r="F22" s="48">
        <v>1260.7260000000001</v>
      </c>
      <c r="G22" s="48">
        <v>1318.614</v>
      </c>
      <c r="H22" s="49">
        <v>1384.22</v>
      </c>
      <c r="I22" s="44">
        <v>1549.134</v>
      </c>
      <c r="J22" s="44">
        <v>1565.7349999999999</v>
      </c>
      <c r="K22" s="44">
        <v>1424.6210000000001</v>
      </c>
      <c r="L22" s="44">
        <v>1369.33</v>
      </c>
      <c r="M22" s="44">
        <v>1128.9480000000001</v>
      </c>
      <c r="N22" s="44">
        <v>1136.7159999999999</v>
      </c>
      <c r="O22" s="45">
        <f t="shared" si="0"/>
        <v>15176.493</v>
      </c>
      <c r="P22" s="47">
        <v>1032.569</v>
      </c>
      <c r="Q22" s="48">
        <v>998.41700000000003</v>
      </c>
      <c r="R22" s="48">
        <v>1205.9269999999999</v>
      </c>
      <c r="S22" s="48">
        <v>1382.213</v>
      </c>
      <c r="T22" s="48">
        <v>1460.105</v>
      </c>
      <c r="U22" s="49">
        <v>1525.779</v>
      </c>
      <c r="V22" s="49">
        <v>1663.0350000000001</v>
      </c>
      <c r="W22" s="49">
        <v>1675.5440000000001</v>
      </c>
      <c r="X22" s="49">
        <v>1566.297</v>
      </c>
      <c r="Y22" s="49">
        <v>1522.375</v>
      </c>
      <c r="Z22" s="49">
        <v>1309.357</v>
      </c>
      <c r="AA22" s="49">
        <v>1359.1320000000001</v>
      </c>
      <c r="AB22" s="46">
        <f t="shared" si="1"/>
        <v>10.043539044231098</v>
      </c>
    </row>
    <row r="23" spans="2:28" ht="20.100000000000001" customHeight="1">
      <c r="B23" s="91" t="s">
        <v>76</v>
      </c>
      <c r="C23" s="47">
        <v>351.55</v>
      </c>
      <c r="D23" s="48">
        <v>349.48200000000003</v>
      </c>
      <c r="E23" s="48">
        <v>471.23399999999998</v>
      </c>
      <c r="F23" s="48">
        <v>591.31100000000004</v>
      </c>
      <c r="G23" s="48">
        <v>643.10699999999997</v>
      </c>
      <c r="H23" s="49">
        <v>662.90099999999995</v>
      </c>
      <c r="I23" s="44">
        <v>756.01499999999999</v>
      </c>
      <c r="J23" s="44">
        <v>759.47799999999995</v>
      </c>
      <c r="K23" s="44">
        <v>706.58100000000002</v>
      </c>
      <c r="L23" s="44">
        <v>646.19500000000005</v>
      </c>
      <c r="M23" s="44">
        <v>453.54599999999999</v>
      </c>
      <c r="N23" s="44">
        <v>414.41699999999997</v>
      </c>
      <c r="O23" s="45">
        <f t="shared" si="0"/>
        <v>6805.817</v>
      </c>
      <c r="P23" s="47">
        <v>366.01600000000002</v>
      </c>
      <c r="Q23" s="48">
        <v>359.55500000000001</v>
      </c>
      <c r="R23" s="48">
        <v>477.53300000000002</v>
      </c>
      <c r="S23" s="48">
        <v>653.17899999999997</v>
      </c>
      <c r="T23" s="48">
        <v>675.49900000000002</v>
      </c>
      <c r="U23" s="49">
        <v>723.18</v>
      </c>
      <c r="V23" s="49">
        <v>800.221</v>
      </c>
      <c r="W23" s="49">
        <v>824.39300000000003</v>
      </c>
      <c r="X23" s="49">
        <v>763.01300000000003</v>
      </c>
      <c r="Y23" s="49">
        <v>704.14700000000005</v>
      </c>
      <c r="Z23" s="49">
        <v>493.72699999999998</v>
      </c>
      <c r="AA23" s="49">
        <v>477.89400000000001</v>
      </c>
      <c r="AB23" s="46">
        <f t="shared" si="1"/>
        <v>7.5309106900758538</v>
      </c>
    </row>
    <row r="24" spans="2:28" ht="20.100000000000001" customHeight="1">
      <c r="B24" s="91" t="s">
        <v>77</v>
      </c>
      <c r="C24" s="47">
        <v>5413.2610000000004</v>
      </c>
      <c r="D24" s="48">
        <v>5239.2870000000003</v>
      </c>
      <c r="E24" s="48">
        <v>6154.6139999999996</v>
      </c>
      <c r="F24" s="48">
        <v>6733.6549999999997</v>
      </c>
      <c r="G24" s="48">
        <v>7265.3220000000001</v>
      </c>
      <c r="H24" s="49">
        <v>7238.0550000000003</v>
      </c>
      <c r="I24" s="44">
        <v>7695.8630000000003</v>
      </c>
      <c r="J24" s="44">
        <v>7789.7039999999997</v>
      </c>
      <c r="K24" s="44">
        <v>7297.9620000000004</v>
      </c>
      <c r="L24" s="50">
        <v>7265.97</v>
      </c>
      <c r="M24" s="50">
        <v>5805.3540000000003</v>
      </c>
      <c r="N24" s="50">
        <v>5745.02</v>
      </c>
      <c r="O24" s="45">
        <f t="shared" si="0"/>
        <v>79644.06700000001</v>
      </c>
      <c r="P24" s="47">
        <v>5497.1480000000001</v>
      </c>
      <c r="Q24" s="48">
        <v>5354.3680000000004</v>
      </c>
      <c r="R24" s="48">
        <v>6273.8609999999999</v>
      </c>
      <c r="S24" s="48">
        <v>6928.6289999999999</v>
      </c>
      <c r="T24" s="48">
        <v>7398.3050000000003</v>
      </c>
      <c r="U24" s="49">
        <v>7473.0510000000004</v>
      </c>
      <c r="V24" s="49">
        <v>7731.5389999999998</v>
      </c>
      <c r="W24" s="49">
        <v>7860.616</v>
      </c>
      <c r="X24" s="49">
        <v>7487.6610000000001</v>
      </c>
      <c r="Y24" s="49">
        <v>7354.9939999999997</v>
      </c>
      <c r="Z24" s="49">
        <v>5887.0640000000003</v>
      </c>
      <c r="AA24" s="49">
        <v>5939.6260000000002</v>
      </c>
      <c r="AB24" s="46">
        <f t="shared" si="1"/>
        <v>1.9371122773024663</v>
      </c>
    </row>
    <row r="25" spans="2:28" ht="20.100000000000001" customHeight="1">
      <c r="B25" s="91" t="s">
        <v>78</v>
      </c>
      <c r="C25" s="47">
        <v>1905.3309999999999</v>
      </c>
      <c r="D25" s="48">
        <v>1937.152</v>
      </c>
      <c r="E25" s="48">
        <v>2404.4299999999998</v>
      </c>
      <c r="F25" s="48">
        <v>2442.085</v>
      </c>
      <c r="G25" s="48">
        <v>2585.884</v>
      </c>
      <c r="H25" s="49">
        <v>2822.5709999999999</v>
      </c>
      <c r="I25" s="44">
        <v>3085.491</v>
      </c>
      <c r="J25" s="44">
        <v>3143.2860000000001</v>
      </c>
      <c r="K25" s="44">
        <v>3028.317</v>
      </c>
      <c r="L25" s="44">
        <v>2842.107</v>
      </c>
      <c r="M25" s="44">
        <v>2396.2860000000001</v>
      </c>
      <c r="N25" s="44">
        <v>2545.4769999999999</v>
      </c>
      <c r="O25" s="45">
        <f t="shared" si="0"/>
        <v>31138.416999999998</v>
      </c>
      <c r="P25" s="47">
        <v>2285.0340000000001</v>
      </c>
      <c r="Q25" s="48">
        <v>2349.8919999999998</v>
      </c>
      <c r="R25" s="48">
        <v>2871.8380000000002</v>
      </c>
      <c r="S25" s="48">
        <v>2978.3760000000002</v>
      </c>
      <c r="T25" s="48">
        <v>3038.3939999999998</v>
      </c>
      <c r="U25" s="49">
        <v>3314.2890000000002</v>
      </c>
      <c r="V25" s="49">
        <v>3504.875</v>
      </c>
      <c r="W25" s="49">
        <v>3511.1210000000001</v>
      </c>
      <c r="X25" s="49">
        <v>3306.0039999999999</v>
      </c>
      <c r="Y25" s="49">
        <v>3095.3009999999999</v>
      </c>
      <c r="Z25" s="49">
        <v>2591.2719999999999</v>
      </c>
      <c r="AA25" s="49">
        <v>2797.7919999999999</v>
      </c>
      <c r="AB25" s="46">
        <f t="shared" si="1"/>
        <v>14.470135074625045</v>
      </c>
    </row>
    <row r="26" spans="2:28" ht="20.100000000000001" customHeight="1">
      <c r="B26" s="91" t="s">
        <v>79</v>
      </c>
      <c r="C26" s="47">
        <v>2713.8539999999998</v>
      </c>
      <c r="D26" s="48">
        <v>2607.4140000000002</v>
      </c>
      <c r="E26" s="48">
        <v>2986.6819999999998</v>
      </c>
      <c r="F26" s="48">
        <v>3338.4760000000001</v>
      </c>
      <c r="G26" s="48">
        <v>3801.6889999999999</v>
      </c>
      <c r="H26" s="49">
        <v>4385.6589999999997</v>
      </c>
      <c r="I26" s="44">
        <v>4845.8959999999997</v>
      </c>
      <c r="J26" s="44">
        <v>4835.4780000000001</v>
      </c>
      <c r="K26" s="44">
        <v>4487.2089999999998</v>
      </c>
      <c r="L26" s="44">
        <v>3737.855</v>
      </c>
      <c r="M26" s="44">
        <v>3040.5990000000002</v>
      </c>
      <c r="N26" s="44">
        <v>2986.7370000000001</v>
      </c>
      <c r="O26" s="45">
        <f t="shared" si="0"/>
        <v>43767.54800000001</v>
      </c>
      <c r="P26" s="47">
        <v>2869.4430000000002</v>
      </c>
      <c r="Q26" s="48">
        <v>2825.4059999999999</v>
      </c>
      <c r="R26" s="48">
        <v>3207.3209999999999</v>
      </c>
      <c r="S26" s="48">
        <v>3597.069</v>
      </c>
      <c r="T26" s="48">
        <v>4166.1469999999999</v>
      </c>
      <c r="U26" s="49">
        <v>4640.3050000000003</v>
      </c>
      <c r="V26" s="49">
        <v>4984.5379999999996</v>
      </c>
      <c r="W26" s="49">
        <v>5042.0190000000002</v>
      </c>
      <c r="X26" s="49">
        <v>4729.7129999999997</v>
      </c>
      <c r="Y26" s="49">
        <v>4068.761</v>
      </c>
      <c r="Z26" s="49">
        <v>3394.027</v>
      </c>
      <c r="AA26" s="49">
        <v>3375.0160000000001</v>
      </c>
      <c r="AB26" s="46">
        <f t="shared" si="1"/>
        <v>7.1564826980940133</v>
      </c>
    </row>
    <row r="27" spans="2:28" ht="20.100000000000001" customHeight="1">
      <c r="B27" s="91" t="s">
        <v>80</v>
      </c>
      <c r="C27" s="47">
        <v>2954.239</v>
      </c>
      <c r="D27" s="48">
        <v>2903.2020000000002</v>
      </c>
      <c r="E27" s="48">
        <v>3626.5329999999999</v>
      </c>
      <c r="F27" s="48">
        <v>4405.7489999999998</v>
      </c>
      <c r="G27" s="48">
        <v>4766.5469999999996</v>
      </c>
      <c r="H27" s="49">
        <v>4935.1769999999997</v>
      </c>
      <c r="I27" s="44">
        <v>5382.07</v>
      </c>
      <c r="J27" s="44">
        <v>5466.6009999999997</v>
      </c>
      <c r="K27" s="44">
        <v>5121.5749999999998</v>
      </c>
      <c r="L27" s="44">
        <v>4791.1620000000003</v>
      </c>
      <c r="M27" s="44">
        <v>3361.1529999999998</v>
      </c>
      <c r="N27" s="44">
        <v>3304.59</v>
      </c>
      <c r="O27" s="45">
        <f t="shared" si="0"/>
        <v>51018.597999999998</v>
      </c>
      <c r="P27" s="47">
        <v>3144.9459999999999</v>
      </c>
      <c r="Q27" s="48">
        <v>3073.0120000000002</v>
      </c>
      <c r="R27" s="48">
        <v>3887.8330000000001</v>
      </c>
      <c r="S27" s="48">
        <v>4859.8710000000001</v>
      </c>
      <c r="T27" s="48">
        <v>5116.9359999999997</v>
      </c>
      <c r="U27" s="49">
        <v>5392.085</v>
      </c>
      <c r="V27" s="49">
        <v>5799.8</v>
      </c>
      <c r="W27" s="49">
        <v>5910.9629999999997</v>
      </c>
      <c r="X27" s="49">
        <v>5474.99</v>
      </c>
      <c r="Y27" s="49">
        <v>5047.5460000000003</v>
      </c>
      <c r="Z27" s="49">
        <v>3666.4029999999998</v>
      </c>
      <c r="AA27" s="49">
        <v>3633.509</v>
      </c>
      <c r="AB27" s="46">
        <f t="shared" si="1"/>
        <v>7.8192975824227684</v>
      </c>
    </row>
    <row r="28" spans="2:28" ht="20.100000000000001" customHeight="1">
      <c r="B28" s="91" t="s">
        <v>81</v>
      </c>
      <c r="C28" s="47">
        <v>1302.08</v>
      </c>
      <c r="D28" s="48">
        <v>1209.425</v>
      </c>
      <c r="E28" s="48">
        <v>1412.9960000000001</v>
      </c>
      <c r="F28" s="48">
        <v>1607.5650000000001</v>
      </c>
      <c r="G28" s="48">
        <v>1661.018</v>
      </c>
      <c r="H28" s="49">
        <v>1794.3389999999999</v>
      </c>
      <c r="I28" s="44">
        <v>2041.856</v>
      </c>
      <c r="J28" s="44">
        <v>2095.7069999999999</v>
      </c>
      <c r="K28" s="44">
        <v>1959.172</v>
      </c>
      <c r="L28" s="44">
        <v>1783.4169999999999</v>
      </c>
      <c r="M28" s="44">
        <v>1471.3530000000001</v>
      </c>
      <c r="N28" s="44">
        <v>1470.7139999999999</v>
      </c>
      <c r="O28" s="45">
        <f t="shared" si="0"/>
        <v>19809.642</v>
      </c>
      <c r="P28" s="47">
        <v>1441.2090000000001</v>
      </c>
      <c r="Q28" s="48">
        <v>1350.979</v>
      </c>
      <c r="R28" s="48">
        <v>1517.7639999999999</v>
      </c>
      <c r="S28" s="48">
        <v>1711.251</v>
      </c>
      <c r="T28" s="48">
        <v>1869.355</v>
      </c>
      <c r="U28" s="49">
        <v>1992.2539999999999</v>
      </c>
      <c r="V28" s="49">
        <v>2178.6</v>
      </c>
      <c r="W28" s="49">
        <v>2261.9769999999999</v>
      </c>
      <c r="X28" s="49">
        <v>2076.9630000000002</v>
      </c>
      <c r="Y28" s="49">
        <v>1895.2190000000001</v>
      </c>
      <c r="Z28" s="49">
        <v>1613.84</v>
      </c>
      <c r="AA28" s="49">
        <v>1636.7929999999999</v>
      </c>
      <c r="AB28" s="46">
        <f t="shared" si="1"/>
        <v>8.7662462552327014</v>
      </c>
    </row>
    <row r="29" spans="2:28" ht="20.100000000000001" customHeight="1">
      <c r="B29" s="91" t="s">
        <v>82</v>
      </c>
      <c r="C29" s="47">
        <v>100.366</v>
      </c>
      <c r="D29" s="48">
        <v>99.125</v>
      </c>
      <c r="E29" s="48">
        <v>129.80600000000001</v>
      </c>
      <c r="F29" s="48">
        <v>157.51400000000001</v>
      </c>
      <c r="G29" s="48">
        <v>167.71600000000001</v>
      </c>
      <c r="H29" s="49">
        <v>175.79499999999999</v>
      </c>
      <c r="I29" s="44">
        <v>199.12899999999999</v>
      </c>
      <c r="J29" s="44">
        <v>202.25899999999999</v>
      </c>
      <c r="K29" s="44">
        <v>191.453</v>
      </c>
      <c r="L29" s="44">
        <v>161.43299999999999</v>
      </c>
      <c r="M29" s="44">
        <v>117.375</v>
      </c>
      <c r="N29" s="44">
        <v>108.596</v>
      </c>
      <c r="O29" s="45">
        <f t="shared" si="0"/>
        <v>1810.567</v>
      </c>
      <c r="P29" s="47">
        <v>103.134</v>
      </c>
      <c r="Q29" s="48">
        <v>105.167</v>
      </c>
      <c r="R29" s="48">
        <v>133.40299999999999</v>
      </c>
      <c r="S29" s="48">
        <v>157.99199999999999</v>
      </c>
      <c r="T29" s="48">
        <v>169.81800000000001</v>
      </c>
      <c r="U29" s="49">
        <v>188.649</v>
      </c>
      <c r="V29" s="49">
        <v>206.77199999999999</v>
      </c>
      <c r="W29" s="49">
        <v>211.595</v>
      </c>
      <c r="X29" s="49">
        <v>171.98099999999999</v>
      </c>
      <c r="Y29" s="49">
        <v>99.228999999999999</v>
      </c>
      <c r="Z29" s="49">
        <v>85.786000000000001</v>
      </c>
      <c r="AA29" s="49">
        <v>85.513000000000005</v>
      </c>
      <c r="AB29" s="46">
        <f t="shared" si="1"/>
        <v>-5.0552119860794997</v>
      </c>
    </row>
    <row r="30" spans="2:28" ht="20.100000000000001" customHeight="1">
      <c r="B30" s="91" t="s">
        <v>83</v>
      </c>
      <c r="C30" s="47">
        <v>142.392</v>
      </c>
      <c r="D30" s="48">
        <v>132.06100000000001</v>
      </c>
      <c r="E30" s="48">
        <v>158.73599999999999</v>
      </c>
      <c r="F30" s="48">
        <v>185.31200000000001</v>
      </c>
      <c r="G30" s="48">
        <v>189.501</v>
      </c>
      <c r="H30" s="49">
        <v>285.75</v>
      </c>
      <c r="I30" s="44">
        <v>437.36500000000001</v>
      </c>
      <c r="J30" s="44">
        <v>428.60500000000002</v>
      </c>
      <c r="K30" s="44">
        <v>302.81799999999998</v>
      </c>
      <c r="L30" s="44">
        <v>197.90600000000001</v>
      </c>
      <c r="M30" s="44">
        <v>166.346</v>
      </c>
      <c r="N30" s="44">
        <v>167.30199999999999</v>
      </c>
      <c r="O30" s="45">
        <f t="shared" si="0"/>
        <v>2794.0940000000001</v>
      </c>
      <c r="P30" s="47">
        <v>151.315</v>
      </c>
      <c r="Q30" s="48">
        <v>147.45599999999999</v>
      </c>
      <c r="R30" s="48">
        <v>169.88300000000001</v>
      </c>
      <c r="S30" s="48">
        <v>188.971</v>
      </c>
      <c r="T30" s="48">
        <v>205.45400000000001</v>
      </c>
      <c r="U30" s="49">
        <v>296.87</v>
      </c>
      <c r="V30" s="49">
        <v>426.02100000000002</v>
      </c>
      <c r="W30" s="49">
        <v>418.98599999999999</v>
      </c>
      <c r="X30" s="49">
        <v>311.52300000000002</v>
      </c>
      <c r="Y30" s="49">
        <v>196.702</v>
      </c>
      <c r="Z30" s="49">
        <v>156.643</v>
      </c>
      <c r="AA30" s="49">
        <v>169.96299999999999</v>
      </c>
      <c r="AB30" s="46">
        <f t="shared" si="1"/>
        <v>1.6353422612124247</v>
      </c>
    </row>
    <row r="31" spans="2:28" ht="20.100000000000001" customHeight="1">
      <c r="B31" s="92" t="s">
        <v>84</v>
      </c>
      <c r="C31" s="51">
        <v>1625.31</v>
      </c>
      <c r="D31" s="52">
        <v>1599.9659999999999</v>
      </c>
      <c r="E31" s="52">
        <v>1818.9559999999999</v>
      </c>
      <c r="F31" s="52">
        <v>1783.442</v>
      </c>
      <c r="G31" s="52">
        <v>1898.4590000000001</v>
      </c>
      <c r="H31" s="53">
        <v>2033.4069999999999</v>
      </c>
      <c r="I31" s="54">
        <v>2045.461</v>
      </c>
      <c r="J31" s="54">
        <v>1958.8230000000001</v>
      </c>
      <c r="K31" s="54">
        <v>1899.1980000000001</v>
      </c>
      <c r="L31" s="54">
        <v>1915.8589999999999</v>
      </c>
      <c r="M31" s="54">
        <v>1648.0329999999999</v>
      </c>
      <c r="N31" s="54">
        <v>1946.616</v>
      </c>
      <c r="O31" s="55">
        <f t="shared" si="0"/>
        <v>22173.53</v>
      </c>
      <c r="P31" s="51">
        <v>1692</v>
      </c>
      <c r="Q31" s="52">
        <v>1661.3889999999999</v>
      </c>
      <c r="R31" s="52">
        <v>1888.249</v>
      </c>
      <c r="S31" s="52">
        <v>1912.9839999999999</v>
      </c>
      <c r="T31" s="52">
        <v>2035.3230000000001</v>
      </c>
      <c r="U31" s="53">
        <v>2142.627</v>
      </c>
      <c r="V31" s="49">
        <v>2174.1550000000002</v>
      </c>
      <c r="W31" s="49">
        <v>2107.27</v>
      </c>
      <c r="X31" s="49">
        <v>2028.0419999999999</v>
      </c>
      <c r="Y31" s="49">
        <v>2017.173</v>
      </c>
      <c r="Z31" s="49">
        <v>1670.1469999999999</v>
      </c>
      <c r="AA31" s="49">
        <v>1958.57</v>
      </c>
      <c r="AB31" s="56">
        <f t="shared" si="1"/>
        <v>5.0258077987582528</v>
      </c>
    </row>
    <row r="32" spans="2:28" ht="20.100000000000001" customHeight="1">
      <c r="B32" s="93" t="s">
        <v>85</v>
      </c>
      <c r="C32" s="57">
        <v>2645.1610000000001</v>
      </c>
      <c r="D32" s="58">
        <v>2603.0390000000002</v>
      </c>
      <c r="E32" s="58">
        <v>3142.067</v>
      </c>
      <c r="F32" s="58">
        <v>3235.259</v>
      </c>
      <c r="G32" s="58">
        <v>3540.8229999999999</v>
      </c>
      <c r="H32" s="59">
        <v>3731.5740000000001</v>
      </c>
      <c r="I32" s="59">
        <v>3837.942</v>
      </c>
      <c r="J32" s="59">
        <v>3671.69</v>
      </c>
      <c r="K32" s="59">
        <v>3523.9969999999998</v>
      </c>
      <c r="L32" s="59">
        <v>3399.9929999999999</v>
      </c>
      <c r="M32" s="59">
        <v>2898.9169999999999</v>
      </c>
      <c r="N32" s="59">
        <v>2714.634</v>
      </c>
      <c r="O32" s="60">
        <f t="shared" si="0"/>
        <v>38945.095999999998</v>
      </c>
      <c r="P32" s="57">
        <v>2571.3150000000001</v>
      </c>
      <c r="Q32" s="58">
        <v>2514.9459999999999</v>
      </c>
      <c r="R32" s="58">
        <v>2941.902</v>
      </c>
      <c r="S32" s="58">
        <v>3068.7559999999999</v>
      </c>
      <c r="T32" s="58">
        <v>3409.232</v>
      </c>
      <c r="U32" s="58">
        <v>3684.3539999999998</v>
      </c>
      <c r="V32" s="58">
        <v>3714.25</v>
      </c>
      <c r="W32" s="58">
        <v>3583.9389999999999</v>
      </c>
      <c r="X32" s="58">
        <v>3468.587</v>
      </c>
      <c r="Y32" s="58">
        <v>3293.0819999999999</v>
      </c>
      <c r="Z32" s="58">
        <v>2716.6950000000002</v>
      </c>
      <c r="AA32" s="59">
        <v>2647.201</v>
      </c>
      <c r="AB32" s="61">
        <f t="shared" si="1"/>
        <v>-3.4172132994613746</v>
      </c>
    </row>
    <row r="33" spans="2:30" ht="20.100000000000001" customHeight="1">
      <c r="B33" s="94" t="s">
        <v>86</v>
      </c>
      <c r="C33" s="62">
        <v>17134.006000000001</v>
      </c>
      <c r="D33" s="63">
        <v>16928.973000000002</v>
      </c>
      <c r="E33" s="63">
        <v>19970.312999999998</v>
      </c>
      <c r="F33" s="63">
        <v>22118.280999999999</v>
      </c>
      <c r="G33" s="63">
        <v>24278.054</v>
      </c>
      <c r="H33" s="63">
        <v>26347.056</v>
      </c>
      <c r="I33" s="63">
        <v>28284.256000000001</v>
      </c>
      <c r="J33" s="63">
        <v>28740.892</v>
      </c>
      <c r="K33" s="63">
        <v>26089.332999999999</v>
      </c>
      <c r="L33" s="63">
        <v>24342.698</v>
      </c>
      <c r="M33" s="63">
        <v>18599.307000000001</v>
      </c>
      <c r="N33" s="64">
        <v>19356.986000000001</v>
      </c>
      <c r="O33" s="65">
        <f t="shared" si="0"/>
        <v>272190.15499999997</v>
      </c>
      <c r="P33" s="62">
        <v>17837.507000000001</v>
      </c>
      <c r="Q33" s="63">
        <v>17664.206999999999</v>
      </c>
      <c r="R33" s="63">
        <v>20645.202000000001</v>
      </c>
      <c r="S33" s="63">
        <v>23015.528999999999</v>
      </c>
      <c r="T33" s="63">
        <v>25030.989000000001</v>
      </c>
      <c r="U33" s="63">
        <v>26876.251</v>
      </c>
      <c r="V33" s="63">
        <v>28574.934000000001</v>
      </c>
      <c r="W33" s="63">
        <v>29146.198</v>
      </c>
      <c r="X33" s="63">
        <v>26045.350999999999</v>
      </c>
      <c r="Y33" s="63">
        <v>24245.929</v>
      </c>
      <c r="Z33" s="63">
        <v>18456.722000000002</v>
      </c>
      <c r="AA33" s="63">
        <v>19893.561000000002</v>
      </c>
      <c r="AB33" s="66">
        <f t="shared" si="1"/>
        <v>1.9259421781805619</v>
      </c>
    </row>
    <row r="34" spans="2:30" ht="20.100000000000001" customHeight="1">
      <c r="B34" s="90" t="s">
        <v>87</v>
      </c>
      <c r="C34" s="67">
        <v>593.61599999999999</v>
      </c>
      <c r="D34" s="68">
        <v>569.20100000000002</v>
      </c>
      <c r="E34" s="68">
        <v>702.45500000000004</v>
      </c>
      <c r="F34" s="68">
        <v>678.76700000000005</v>
      </c>
      <c r="G34" s="68">
        <v>867.28099999999995</v>
      </c>
      <c r="H34" s="68">
        <v>1122.1210000000001</v>
      </c>
      <c r="I34" s="68">
        <v>1224.556</v>
      </c>
      <c r="J34" s="68">
        <v>1227.761</v>
      </c>
      <c r="K34" s="68">
        <v>1014.2670000000001</v>
      </c>
      <c r="L34" s="68">
        <v>881.91200000000003</v>
      </c>
      <c r="M34" s="68">
        <v>655.74800000000005</v>
      </c>
      <c r="N34" s="69">
        <v>629.40599999999995</v>
      </c>
      <c r="O34" s="45">
        <f t="shared" si="0"/>
        <v>10167.091</v>
      </c>
      <c r="P34" s="67">
        <v>558.50099999999998</v>
      </c>
      <c r="Q34" s="68">
        <v>534.00300000000004</v>
      </c>
      <c r="R34" s="68">
        <v>614.28899999999999</v>
      </c>
      <c r="S34" s="68">
        <v>499.92099999999999</v>
      </c>
      <c r="T34" s="68">
        <v>610.87699999999995</v>
      </c>
      <c r="U34" s="68">
        <v>817.43</v>
      </c>
      <c r="V34" s="68">
        <v>877.90599999999995</v>
      </c>
      <c r="W34" s="68">
        <v>876.58799999999997</v>
      </c>
      <c r="X34" s="68">
        <v>675.93</v>
      </c>
      <c r="Y34" s="68">
        <v>583.39200000000005</v>
      </c>
      <c r="Z34" s="68">
        <v>461.61099999999999</v>
      </c>
      <c r="AA34" s="68">
        <v>473.94200000000001</v>
      </c>
      <c r="AB34" s="46">
        <f t="shared" si="1"/>
        <v>-25.402556149049914</v>
      </c>
    </row>
    <row r="35" spans="2:30" ht="20.100000000000001" customHeight="1">
      <c r="B35" s="95" t="s">
        <v>88</v>
      </c>
      <c r="C35" s="70">
        <v>2630.8220000000001</v>
      </c>
      <c r="D35" s="71">
        <v>2733.297</v>
      </c>
      <c r="E35" s="71">
        <v>3130.7730000000001</v>
      </c>
      <c r="F35" s="71">
        <v>3239.0340000000001</v>
      </c>
      <c r="G35" s="71">
        <v>3500.8809999999999</v>
      </c>
      <c r="H35" s="71">
        <v>3820.4430000000002</v>
      </c>
      <c r="I35" s="71">
        <v>4104.1970000000001</v>
      </c>
      <c r="J35" s="71">
        <v>3817.279</v>
      </c>
      <c r="K35" s="71">
        <v>3646.8739999999998</v>
      </c>
      <c r="L35" s="71">
        <v>3596.1840000000002</v>
      </c>
      <c r="M35" s="71">
        <v>3055.4659999999999</v>
      </c>
      <c r="N35" s="72">
        <v>2754.855</v>
      </c>
      <c r="O35" s="45">
        <f t="shared" si="0"/>
        <v>40030.105000000003</v>
      </c>
      <c r="P35" s="70">
        <v>2717.5819999999999</v>
      </c>
      <c r="Q35" s="71">
        <v>2790.875</v>
      </c>
      <c r="R35" s="71">
        <v>3230.7089999999998</v>
      </c>
      <c r="S35" s="71">
        <v>3161.663</v>
      </c>
      <c r="T35" s="71">
        <v>3449.3980000000001</v>
      </c>
      <c r="U35" s="71">
        <v>3922.9749999999999</v>
      </c>
      <c r="V35" s="71">
        <v>4110.585</v>
      </c>
      <c r="W35" s="71">
        <v>3801.3290000000002</v>
      </c>
      <c r="X35" s="71">
        <v>3724.069</v>
      </c>
      <c r="Y35" s="71">
        <v>3631.2489999999998</v>
      </c>
      <c r="Z35" s="71">
        <v>2991.1089999999999</v>
      </c>
      <c r="AA35" s="71">
        <v>2816.8939999999998</v>
      </c>
      <c r="AB35" s="46">
        <f t="shared" si="1"/>
        <v>0.79523148890066064</v>
      </c>
    </row>
    <row r="36" spans="2:30" ht="20.100000000000001" customHeight="1">
      <c r="B36" s="96" t="s">
        <v>89</v>
      </c>
      <c r="C36" s="73">
        <v>3831.5610000000001</v>
      </c>
      <c r="D36" s="74">
        <v>3840.2829999999999</v>
      </c>
      <c r="E36" s="74">
        <v>4561.9179999999997</v>
      </c>
      <c r="F36" s="74">
        <v>4864.1040000000003</v>
      </c>
      <c r="G36" s="74">
        <v>4788.2</v>
      </c>
      <c r="H36" s="74">
        <v>4907.1369999999997</v>
      </c>
      <c r="I36" s="74">
        <v>5535.9960000000001</v>
      </c>
      <c r="J36" s="74">
        <v>5519.2640000000001</v>
      </c>
      <c r="K36" s="74">
        <v>5094.674</v>
      </c>
      <c r="L36" s="74">
        <v>5123.223</v>
      </c>
      <c r="M36" s="74">
        <v>3828.6869999999999</v>
      </c>
      <c r="N36" s="75">
        <v>4244.5020000000004</v>
      </c>
      <c r="O36" s="76">
        <f t="shared" si="0"/>
        <v>56139.548999999992</v>
      </c>
      <c r="P36" s="73">
        <v>3990.3449999999998</v>
      </c>
      <c r="Q36" s="74">
        <v>3958.3470000000002</v>
      </c>
      <c r="R36" s="74">
        <v>4710.6499999999996</v>
      </c>
      <c r="S36" s="74">
        <v>4948.9840000000004</v>
      </c>
      <c r="T36" s="74">
        <v>4853.1059999999998</v>
      </c>
      <c r="U36" s="74">
        <v>5160.7690000000002</v>
      </c>
      <c r="V36" s="74">
        <v>5621.5550000000003</v>
      </c>
      <c r="W36" s="74">
        <v>5585.17</v>
      </c>
      <c r="X36" s="74">
        <v>5108.3320000000003</v>
      </c>
      <c r="Y36" s="74">
        <v>5101.6390000000001</v>
      </c>
      <c r="Z36" s="74">
        <v>3829.0639999999999</v>
      </c>
      <c r="AA36" s="74">
        <v>4326.3670000000002</v>
      </c>
      <c r="AB36" s="77">
        <f t="shared" si="1"/>
        <v>1.8788519302141315</v>
      </c>
    </row>
    <row r="37" spans="2:30" ht="20.100000000000001" customHeight="1">
      <c r="B37" s="90" t="s">
        <v>91</v>
      </c>
      <c r="C37" s="78">
        <v>79.555000000000007</v>
      </c>
      <c r="D37" s="79">
        <v>70.778000000000006</v>
      </c>
      <c r="E37" s="79">
        <v>88.774000000000001</v>
      </c>
      <c r="F37" s="79">
        <v>132.03299999999999</v>
      </c>
      <c r="G37" s="79">
        <v>188.77500000000001</v>
      </c>
      <c r="H37" s="79">
        <v>327.57100000000003</v>
      </c>
      <c r="I37" s="79">
        <v>418.71499999999997</v>
      </c>
      <c r="J37" s="79">
        <v>440.76499999999999</v>
      </c>
      <c r="K37" s="79">
        <v>346.327</v>
      </c>
      <c r="L37" s="79">
        <v>158.59899999999999</v>
      </c>
      <c r="M37" s="79">
        <v>96.128</v>
      </c>
      <c r="N37" s="80">
        <v>92.465999999999994</v>
      </c>
      <c r="O37" s="45">
        <f t="shared" si="0"/>
        <v>2440.4859999999999</v>
      </c>
      <c r="P37" s="81">
        <v>83.825000000000003</v>
      </c>
      <c r="Q37" s="82">
        <v>75.254999999999995</v>
      </c>
      <c r="R37" s="82">
        <v>97.251999999999995</v>
      </c>
      <c r="S37" s="82">
        <v>145.99199999999999</v>
      </c>
      <c r="T37" s="82">
        <v>213.11699999999999</v>
      </c>
      <c r="U37" s="82">
        <v>354.63799999999998</v>
      </c>
      <c r="V37" s="82">
        <v>442.74</v>
      </c>
      <c r="W37" s="82">
        <v>468.75200000000001</v>
      </c>
      <c r="X37" s="82">
        <v>371.51100000000002</v>
      </c>
      <c r="Y37" s="82">
        <v>189.80600000000001</v>
      </c>
      <c r="Z37" s="82">
        <v>106.375</v>
      </c>
      <c r="AA37" s="82">
        <v>103.538</v>
      </c>
      <c r="AB37" s="46">
        <f t="shared" si="1"/>
        <v>8.6997016168091079</v>
      </c>
    </row>
    <row r="38" spans="2:30" s="14" customFormat="1" ht="24" customHeight="1">
      <c r="B38" s="97" t="s">
        <v>101</v>
      </c>
      <c r="C38" s="70">
        <v>144.53899999999999</v>
      </c>
      <c r="D38" s="71">
        <v>129.792</v>
      </c>
      <c r="E38" s="71">
        <v>155.86600000000001</v>
      </c>
      <c r="F38" s="71">
        <v>175.89099999999999</v>
      </c>
      <c r="G38" s="71">
        <v>175.333</v>
      </c>
      <c r="H38" s="71">
        <v>192.30199999999999</v>
      </c>
      <c r="I38" s="71">
        <v>237.447</v>
      </c>
      <c r="J38" s="71">
        <v>237.19499999999999</v>
      </c>
      <c r="K38" s="71">
        <v>208.077</v>
      </c>
      <c r="L38" s="71">
        <v>188.10400000000001</v>
      </c>
      <c r="M38" s="71">
        <v>147.75200000000001</v>
      </c>
      <c r="N38" s="72">
        <v>160.44800000000001</v>
      </c>
      <c r="O38" s="45">
        <f t="shared" si="0"/>
        <v>2152.7460000000001</v>
      </c>
      <c r="P38" s="70">
        <v>152.125</v>
      </c>
      <c r="Q38" s="71">
        <v>137.66399999999999</v>
      </c>
      <c r="R38" s="71">
        <v>164.31800000000001</v>
      </c>
      <c r="S38" s="71">
        <v>194.18100000000001</v>
      </c>
      <c r="T38" s="71">
        <v>194.44900000000001</v>
      </c>
      <c r="U38" s="71">
        <v>214.08500000000001</v>
      </c>
      <c r="V38" s="71">
        <v>241.56700000000001</v>
      </c>
      <c r="W38" s="71">
        <v>263.65199999999999</v>
      </c>
      <c r="X38" s="71">
        <v>231.959</v>
      </c>
      <c r="Y38" s="71">
        <v>212.74600000000001</v>
      </c>
      <c r="Z38" s="71">
        <v>170.261</v>
      </c>
      <c r="AA38" s="71">
        <v>176.32</v>
      </c>
      <c r="AB38" s="46">
        <f t="shared" si="1"/>
        <v>9.3174485053044052</v>
      </c>
    </row>
    <row r="39" spans="2:30" s="14" customFormat="1" ht="20.100000000000001" customHeight="1">
      <c r="B39" s="97" t="s">
        <v>115</v>
      </c>
      <c r="C39" s="70">
        <v>336.947</v>
      </c>
      <c r="D39" s="71">
        <v>306.911</v>
      </c>
      <c r="E39" s="71">
        <v>363.37</v>
      </c>
      <c r="F39" s="71">
        <v>440.94499999999999</v>
      </c>
      <c r="G39" s="71">
        <v>474.92200000000003</v>
      </c>
      <c r="H39" s="71">
        <v>524.49</v>
      </c>
      <c r="I39" s="71">
        <v>643.40599999999995</v>
      </c>
      <c r="J39" s="71">
        <v>655.69</v>
      </c>
      <c r="K39" s="71">
        <v>547.69799999999998</v>
      </c>
      <c r="L39" s="71">
        <v>482.161</v>
      </c>
      <c r="M39" s="71">
        <v>373.68200000000002</v>
      </c>
      <c r="N39" s="72">
        <v>371.02800000000002</v>
      </c>
      <c r="O39" s="45">
        <f t="shared" si="0"/>
        <v>5521.25</v>
      </c>
      <c r="P39" s="70">
        <v>372.36399999999998</v>
      </c>
      <c r="Q39" s="71">
        <v>339.19900000000001</v>
      </c>
      <c r="R39" s="71">
        <v>398.80599999999998</v>
      </c>
      <c r="S39" s="71">
        <v>496.65300000000002</v>
      </c>
      <c r="T39" s="71">
        <v>537.23900000000003</v>
      </c>
      <c r="U39" s="71">
        <v>631.59</v>
      </c>
      <c r="V39" s="71">
        <v>734.85799999999995</v>
      </c>
      <c r="W39" s="71">
        <v>756.91899999999998</v>
      </c>
      <c r="X39" s="71">
        <v>646.74800000000005</v>
      </c>
      <c r="Y39" s="71">
        <v>606.05499999999995</v>
      </c>
      <c r="Z39" s="71">
        <v>465.87799999999999</v>
      </c>
      <c r="AA39" s="71">
        <v>464.334</v>
      </c>
      <c r="AB39" s="46">
        <f t="shared" si="1"/>
        <v>16.833017885442601</v>
      </c>
    </row>
    <row r="40" spans="2:30" s="14" customFormat="1" ht="20.100000000000001" customHeight="1">
      <c r="B40" s="96" t="s">
        <v>90</v>
      </c>
      <c r="C40" s="83">
        <v>14784.923000000001</v>
      </c>
      <c r="D40" s="74">
        <v>13106.906999999999</v>
      </c>
      <c r="E40" s="74">
        <v>15335.645</v>
      </c>
      <c r="F40" s="74">
        <v>17017.955999999998</v>
      </c>
      <c r="G40" s="74">
        <v>18025.379000000001</v>
      </c>
      <c r="H40" s="74">
        <v>19590.387999999999</v>
      </c>
      <c r="I40" s="74">
        <v>22809.938999999998</v>
      </c>
      <c r="J40" s="74">
        <v>22904.863000000001</v>
      </c>
      <c r="K40" s="74">
        <v>20761.102999999999</v>
      </c>
      <c r="L40" s="74">
        <v>18701.127</v>
      </c>
      <c r="M40" s="74">
        <v>13955.868</v>
      </c>
      <c r="N40" s="84">
        <v>13522.998</v>
      </c>
      <c r="O40" s="76">
        <f t="shared" si="0"/>
        <v>210517.09599999999</v>
      </c>
      <c r="P40" s="73">
        <v>14088.806</v>
      </c>
      <c r="Q40" s="74">
        <v>12763.388000000001</v>
      </c>
      <c r="R40" s="74">
        <v>14530.958000000001</v>
      </c>
      <c r="S40" s="74">
        <v>15779.045</v>
      </c>
      <c r="T40" s="74">
        <v>17050.368999999999</v>
      </c>
      <c r="U40" s="74">
        <v>20422.887999999999</v>
      </c>
      <c r="V40" s="74">
        <v>22506.298999999999</v>
      </c>
      <c r="W40" s="74">
        <v>23251.036</v>
      </c>
      <c r="X40" s="74">
        <v>20838.120999999999</v>
      </c>
      <c r="Y40" s="74">
        <v>19309.080000000002</v>
      </c>
      <c r="Z40" s="74">
        <v>14486.736000000001</v>
      </c>
      <c r="AA40" s="74">
        <v>13371.343000000001</v>
      </c>
      <c r="AB40" s="85">
        <f t="shared" si="1"/>
        <v>-1.0065819072480497</v>
      </c>
    </row>
    <row r="41" spans="2:30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>
      <c r="B42" s="24" t="s">
        <v>57</v>
      </c>
    </row>
    <row r="45" spans="2:30">
      <c r="B45" s="14"/>
    </row>
    <row r="56" spans="29:29">
      <c r="AC56" s="11"/>
    </row>
  </sheetData>
  <mergeCells count="5">
    <mergeCell ref="B3:B4"/>
    <mergeCell ref="O3:O4"/>
    <mergeCell ref="AB3:AB4"/>
    <mergeCell ref="C3:N3"/>
    <mergeCell ref="P3:AA3"/>
  </mergeCells>
  <pageMargins left="0.75" right="0.75" top="1" bottom="1" header="0.5" footer="0.5"/>
  <pageSetup paperSize="9" scale="60" orientation="landscape" r:id="rId1"/>
  <headerFooter alignWithMargins="0"/>
  <rowBreaks count="1" manualBreakCount="1">
    <brk id="4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J46"/>
  <sheetViews>
    <sheetView showGridLines="0" zoomScaleNormal="100" workbookViewId="0">
      <selection activeCell="C28" sqref="C28"/>
    </sheetView>
  </sheetViews>
  <sheetFormatPr defaultColWidth="9.140625" defaultRowHeight="12"/>
  <cols>
    <col min="1" max="1" width="9.140625" style="3"/>
    <col min="2" max="2" width="8.7109375" style="3" customWidth="1"/>
    <col min="3" max="3" width="44" style="3" customWidth="1"/>
    <col min="4" max="4" width="10.140625" style="3" customWidth="1"/>
    <col min="5" max="16" width="10.7109375" style="3" customWidth="1"/>
    <col min="17" max="17" width="9.85546875" style="3" bestFit="1" customWidth="1"/>
    <col min="18" max="22" width="10.85546875" style="3" customWidth="1"/>
    <col min="23" max="29" width="11" style="3" customWidth="1"/>
    <col min="30" max="30" width="9.7109375" style="3" customWidth="1"/>
    <col min="31" max="31" width="12.140625" style="3" customWidth="1"/>
    <col min="32" max="32" width="3.7109375" style="3" customWidth="1"/>
    <col min="33" max="16384" width="9.140625" style="3"/>
  </cols>
  <sheetData>
    <row r="1" spans="2:31" ht="15.75">
      <c r="B1" s="27" t="s">
        <v>131</v>
      </c>
      <c r="C1" s="13"/>
      <c r="E1" s="13"/>
    </row>
    <row r="2" spans="2:31" ht="12.75">
      <c r="B2" s="28" t="s">
        <v>59</v>
      </c>
      <c r="C2" s="25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U2" s="4"/>
      <c r="W2" s="4"/>
      <c r="X2" s="4"/>
      <c r="Y2" s="4"/>
      <c r="Z2" s="4"/>
      <c r="AA2" s="4"/>
      <c r="AB2" s="4"/>
      <c r="AC2" s="4"/>
      <c r="AD2" s="4"/>
      <c r="AE2" s="4"/>
    </row>
    <row r="3" spans="2:31" s="20" customFormat="1" ht="12.75" customHeight="1">
      <c r="B3" s="147" t="s">
        <v>116</v>
      </c>
      <c r="C3" s="138" t="s">
        <v>40</v>
      </c>
      <c r="D3" s="136" t="s">
        <v>0</v>
      </c>
      <c r="E3" s="140">
        <v>2018</v>
      </c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2"/>
      <c r="Q3" s="136" t="s">
        <v>99</v>
      </c>
      <c r="R3" s="138">
        <v>2019</v>
      </c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4"/>
      <c r="AD3" s="136" t="s">
        <v>127</v>
      </c>
      <c r="AE3" s="138" t="s">
        <v>128</v>
      </c>
    </row>
    <row r="4" spans="2:31" s="20" customFormat="1" ht="34.5" customHeight="1">
      <c r="B4" s="148"/>
      <c r="C4" s="146"/>
      <c r="D4" s="145"/>
      <c r="E4" s="98" t="s">
        <v>27</v>
      </c>
      <c r="F4" s="99" t="s">
        <v>28</v>
      </c>
      <c r="G4" s="99" t="s">
        <v>29</v>
      </c>
      <c r="H4" s="99" t="s">
        <v>30</v>
      </c>
      <c r="I4" s="99" t="s">
        <v>31</v>
      </c>
      <c r="J4" s="99" t="s">
        <v>32</v>
      </c>
      <c r="K4" s="99" t="s">
        <v>39</v>
      </c>
      <c r="L4" s="99" t="s">
        <v>38</v>
      </c>
      <c r="M4" s="99" t="s">
        <v>37</v>
      </c>
      <c r="N4" s="99" t="s">
        <v>36</v>
      </c>
      <c r="O4" s="99" t="s">
        <v>35</v>
      </c>
      <c r="P4" s="100" t="s">
        <v>34</v>
      </c>
      <c r="Q4" s="145"/>
      <c r="R4" s="98" t="s">
        <v>27</v>
      </c>
      <c r="S4" s="99" t="s">
        <v>28</v>
      </c>
      <c r="T4" s="99" t="s">
        <v>29</v>
      </c>
      <c r="U4" s="99" t="s">
        <v>30</v>
      </c>
      <c r="V4" s="99" t="s">
        <v>31</v>
      </c>
      <c r="W4" s="99" t="s">
        <v>32</v>
      </c>
      <c r="X4" s="99" t="s">
        <v>39</v>
      </c>
      <c r="Y4" s="99" t="s">
        <v>38</v>
      </c>
      <c r="Z4" s="99" t="s">
        <v>37</v>
      </c>
      <c r="AA4" s="99" t="s">
        <v>36</v>
      </c>
      <c r="AB4" s="99" t="s">
        <v>35</v>
      </c>
      <c r="AC4" s="100" t="s">
        <v>34</v>
      </c>
      <c r="AD4" s="145"/>
      <c r="AE4" s="146"/>
    </row>
    <row r="5" spans="2:31" ht="18.75" customHeight="1">
      <c r="B5" s="101">
        <v>1</v>
      </c>
      <c r="C5" s="102" t="s">
        <v>117</v>
      </c>
      <c r="D5" s="103" t="s">
        <v>10</v>
      </c>
      <c r="E5" s="104">
        <v>5213.0919999999996</v>
      </c>
      <c r="F5" s="104">
        <v>4745.3</v>
      </c>
      <c r="G5" s="104">
        <v>5622.107</v>
      </c>
      <c r="H5" s="104">
        <v>5750.902</v>
      </c>
      <c r="I5" s="104">
        <v>6081.5829999999996</v>
      </c>
      <c r="J5" s="104">
        <v>6496.4359999999997</v>
      </c>
      <c r="K5" s="104">
        <v>7148.6580000000004</v>
      </c>
      <c r="L5" s="104">
        <v>7159.924</v>
      </c>
      <c r="M5" s="104">
        <v>6503.37</v>
      </c>
      <c r="N5" s="104">
        <v>6378.0140000000001</v>
      </c>
      <c r="O5" s="104">
        <v>5477.6270000000004</v>
      </c>
      <c r="P5" s="104">
        <v>5619.4309999999996</v>
      </c>
      <c r="Q5" s="105">
        <f>SUM(E5:P5)</f>
        <v>72196.444000000003</v>
      </c>
      <c r="R5" s="104">
        <v>5368.0320000000002</v>
      </c>
      <c r="S5" s="104">
        <v>5082.4870000000001</v>
      </c>
      <c r="T5" s="104">
        <v>6022.6689999999999</v>
      </c>
      <c r="U5" s="104">
        <v>6492.1459999999997</v>
      </c>
      <c r="V5" s="104">
        <v>6457.7039999999997</v>
      </c>
      <c r="W5" s="104">
        <v>6916.7449999999999</v>
      </c>
      <c r="X5" s="104">
        <v>7425.384</v>
      </c>
      <c r="Y5" s="104">
        <v>7469.18</v>
      </c>
      <c r="Z5" s="104">
        <v>6816.0529999999999</v>
      </c>
      <c r="AA5" s="104">
        <v>6641.8620000000001</v>
      </c>
      <c r="AB5" s="104">
        <v>5659.8680000000004</v>
      </c>
      <c r="AC5" s="106">
        <v>5782.6369999999997</v>
      </c>
      <c r="AD5" s="105">
        <f>SUM(R5:AC5)</f>
        <v>76134.767000000007</v>
      </c>
      <c r="AE5" s="107">
        <f t="shared" ref="AE5:AE34" si="0">((SUM(R5:AC5)/SUM(E5:P5))-1)*100</f>
        <v>5.4550096677891791</v>
      </c>
    </row>
    <row r="6" spans="2:31" ht="18.75" customHeight="1">
      <c r="B6" s="108">
        <v>2</v>
      </c>
      <c r="C6" s="102" t="s">
        <v>16</v>
      </c>
      <c r="D6" s="109" t="s">
        <v>12</v>
      </c>
      <c r="E6" s="104">
        <v>4910.4740000000002</v>
      </c>
      <c r="F6" s="104">
        <v>4743.1670000000004</v>
      </c>
      <c r="G6" s="104">
        <v>5561.5069999999996</v>
      </c>
      <c r="H6" s="104">
        <v>6018.6570000000002</v>
      </c>
      <c r="I6" s="104">
        <v>6396.3270000000002</v>
      </c>
      <c r="J6" s="104">
        <v>6379.7690000000002</v>
      </c>
      <c r="K6" s="104">
        <v>6767.4430000000002</v>
      </c>
      <c r="L6" s="104">
        <v>6838.5820000000003</v>
      </c>
      <c r="M6" s="104">
        <v>6399.0829999999996</v>
      </c>
      <c r="N6" s="104">
        <v>6404.326</v>
      </c>
      <c r="O6" s="104">
        <v>5298.3410000000003</v>
      </c>
      <c r="P6" s="104">
        <v>5261.8180000000002</v>
      </c>
      <c r="Q6" s="110">
        <f t="shared" ref="Q6:Q34" si="1">SUM(E6:P6)</f>
        <v>70979.494000000006</v>
      </c>
      <c r="R6" s="104">
        <v>4997.6090000000004</v>
      </c>
      <c r="S6" s="104">
        <v>4837.6930000000002</v>
      </c>
      <c r="T6" s="104">
        <v>5631.8130000000001</v>
      </c>
      <c r="U6" s="104">
        <v>6105.6509999999998</v>
      </c>
      <c r="V6" s="104">
        <v>6444.3220000000001</v>
      </c>
      <c r="W6" s="104">
        <v>6503.6670000000004</v>
      </c>
      <c r="X6" s="104">
        <v>6724.0230000000001</v>
      </c>
      <c r="Y6" s="104">
        <v>6810.759</v>
      </c>
      <c r="Z6" s="104">
        <v>6493.4679999999998</v>
      </c>
      <c r="AA6" s="104">
        <v>6431.1220000000003</v>
      </c>
      <c r="AB6" s="104">
        <v>5323.59</v>
      </c>
      <c r="AC6" s="111">
        <v>5386.2030000000004</v>
      </c>
      <c r="AD6" s="110">
        <f t="shared" ref="AD6:AD34" si="2">SUM(R6:AC6)</f>
        <v>71689.919999999998</v>
      </c>
      <c r="AE6" s="107">
        <f t="shared" si="0"/>
        <v>1.0008890736808995</v>
      </c>
    </row>
    <row r="7" spans="2:31" ht="18.75" customHeight="1">
      <c r="B7" s="108">
        <v>3</v>
      </c>
      <c r="C7" s="102" t="s">
        <v>15</v>
      </c>
      <c r="D7" s="109" t="s">
        <v>9</v>
      </c>
      <c r="E7" s="104">
        <v>4537.9570000000003</v>
      </c>
      <c r="F7" s="104">
        <v>4355.9009999999998</v>
      </c>
      <c r="G7" s="104">
        <v>5504.05</v>
      </c>
      <c r="H7" s="104">
        <v>5733.6450000000004</v>
      </c>
      <c r="I7" s="104">
        <v>6123.6679999999997</v>
      </c>
      <c r="J7" s="104">
        <v>6352.692</v>
      </c>
      <c r="K7" s="104">
        <v>6860.3220000000001</v>
      </c>
      <c r="L7" s="104">
        <v>6789.6210000000001</v>
      </c>
      <c r="M7" s="104">
        <v>6615.7479999999996</v>
      </c>
      <c r="N7" s="104">
        <v>6360.32</v>
      </c>
      <c r="O7" s="104">
        <v>5235.9369999999999</v>
      </c>
      <c r="P7" s="104">
        <v>4916.08</v>
      </c>
      <c r="Q7" s="110">
        <f t="shared" si="1"/>
        <v>69385.940999999992</v>
      </c>
      <c r="R7" s="104">
        <v>4642.893</v>
      </c>
      <c r="S7" s="104">
        <v>4545.3040000000001</v>
      </c>
      <c r="T7" s="104">
        <v>5578.5140000000001</v>
      </c>
      <c r="U7" s="104">
        <v>6029.5870000000004</v>
      </c>
      <c r="V7" s="104">
        <v>6216.1509999999998</v>
      </c>
      <c r="W7" s="104">
        <v>6567.3370000000004</v>
      </c>
      <c r="X7" s="104">
        <v>6906.6450000000004</v>
      </c>
      <c r="Y7" s="104">
        <v>6907.6559999999999</v>
      </c>
      <c r="Z7" s="104">
        <v>6699.5249999999996</v>
      </c>
      <c r="AA7" s="104">
        <v>6424.5709999999999</v>
      </c>
      <c r="AB7" s="104">
        <v>5058.5839999999998</v>
      </c>
      <c r="AC7" s="111">
        <v>4859.1000000000004</v>
      </c>
      <c r="AD7" s="110">
        <f t="shared" si="2"/>
        <v>70435.867000000013</v>
      </c>
      <c r="AE7" s="107">
        <f t="shared" si="0"/>
        <v>1.513168207951554</v>
      </c>
    </row>
    <row r="8" spans="2:31" ht="18.75" customHeight="1">
      <c r="B8" s="108">
        <v>4</v>
      </c>
      <c r="C8" s="102" t="s">
        <v>17</v>
      </c>
      <c r="D8" s="109" t="s">
        <v>11</v>
      </c>
      <c r="E8" s="104">
        <v>4018.24</v>
      </c>
      <c r="F8" s="104">
        <v>3819.0390000000002</v>
      </c>
      <c r="G8" s="104">
        <v>4467.7889999999998</v>
      </c>
      <c r="H8" s="104">
        <v>4692.6959999999999</v>
      </c>
      <c r="I8" s="104">
        <v>4850.2749999999996</v>
      </c>
      <c r="J8" s="104">
        <v>4968.5050000000001</v>
      </c>
      <c r="K8" s="104">
        <v>5400.99</v>
      </c>
      <c r="L8" s="104">
        <v>5254.3990000000003</v>
      </c>
      <c r="M8" s="104">
        <v>5079.6760000000004</v>
      </c>
      <c r="N8" s="104">
        <v>5058.2420000000002</v>
      </c>
      <c r="O8" s="104">
        <v>4421.0469999999996</v>
      </c>
      <c r="P8" s="104">
        <v>4446.9930000000004</v>
      </c>
      <c r="Q8" s="110">
        <f t="shared" si="1"/>
        <v>56477.890999999996</v>
      </c>
      <c r="R8" s="104">
        <v>4258.6229999999996</v>
      </c>
      <c r="S8" s="104">
        <v>4036.28</v>
      </c>
      <c r="T8" s="104">
        <v>4753.8969999999999</v>
      </c>
      <c r="U8" s="104">
        <v>4889.5889999999999</v>
      </c>
      <c r="V8" s="104">
        <v>5064.4660000000003</v>
      </c>
      <c r="W8" s="104">
        <v>5407.77</v>
      </c>
      <c r="X8" s="104">
        <v>5749.4690000000001</v>
      </c>
      <c r="Y8" s="104">
        <v>5588.424</v>
      </c>
      <c r="Z8" s="104">
        <v>5382.8689999999997</v>
      </c>
      <c r="AA8" s="104">
        <v>5297.5529999999999</v>
      </c>
      <c r="AB8" s="104">
        <v>4614.2569999999996</v>
      </c>
      <c r="AC8" s="111">
        <v>4703.9129999999996</v>
      </c>
      <c r="AD8" s="110">
        <f t="shared" si="2"/>
        <v>59747.109999999993</v>
      </c>
      <c r="AE8" s="107">
        <f t="shared" si="0"/>
        <v>5.7884934124045051</v>
      </c>
    </row>
    <row r="9" spans="2:31" ht="18.75" customHeight="1">
      <c r="B9" s="108">
        <v>5</v>
      </c>
      <c r="C9" s="102" t="s">
        <v>54</v>
      </c>
      <c r="D9" s="109" t="s">
        <v>11</v>
      </c>
      <c r="E9" s="104">
        <v>3017.5369999999998</v>
      </c>
      <c r="F9" s="104">
        <v>2995.8220000000001</v>
      </c>
      <c r="G9" s="104">
        <v>3791.623</v>
      </c>
      <c r="H9" s="104">
        <v>4200.5659999999998</v>
      </c>
      <c r="I9" s="104">
        <v>4508.0110000000004</v>
      </c>
      <c r="J9" s="104">
        <v>4761.9160000000002</v>
      </c>
      <c r="K9" s="104">
        <v>5101.75</v>
      </c>
      <c r="L9" s="104">
        <v>5080.8999999999996</v>
      </c>
      <c r="M9" s="104">
        <v>4787.9679999999998</v>
      </c>
      <c r="N9" s="104">
        <v>4489.4639999999999</v>
      </c>
      <c r="O9" s="104">
        <v>3400.8209999999999</v>
      </c>
      <c r="P9" s="104">
        <v>3457.96</v>
      </c>
      <c r="Q9" s="110">
        <f t="shared" si="1"/>
        <v>49594.337999999996</v>
      </c>
      <c r="R9" s="104">
        <v>3237.181</v>
      </c>
      <c r="S9" s="104">
        <v>3229.029</v>
      </c>
      <c r="T9" s="104">
        <v>3894.19</v>
      </c>
      <c r="U9" s="104">
        <v>4444.6589999999997</v>
      </c>
      <c r="V9" s="104">
        <v>4604.5249999999996</v>
      </c>
      <c r="W9" s="104">
        <v>5015.6750000000002</v>
      </c>
      <c r="X9" s="104">
        <v>5261.28</v>
      </c>
      <c r="Y9" s="104">
        <v>5301.8180000000002</v>
      </c>
      <c r="Z9" s="104">
        <v>5013.5110000000004</v>
      </c>
      <c r="AA9" s="104">
        <v>4553.009</v>
      </c>
      <c r="AB9" s="104">
        <v>3595.8139999999999</v>
      </c>
      <c r="AC9" s="111">
        <v>3583.1149999999998</v>
      </c>
      <c r="AD9" s="110">
        <f t="shared" si="2"/>
        <v>51733.80599999999</v>
      </c>
      <c r="AE9" s="107">
        <f t="shared" si="0"/>
        <v>4.3139359980971959</v>
      </c>
    </row>
    <row r="10" spans="2:31" ht="18.75" customHeight="1">
      <c r="B10" s="108">
        <v>6</v>
      </c>
      <c r="C10" s="102" t="s">
        <v>123</v>
      </c>
      <c r="D10" s="109" t="s">
        <v>9</v>
      </c>
      <c r="E10" s="104">
        <v>2941.663</v>
      </c>
      <c r="F10" s="104">
        <v>2954.02</v>
      </c>
      <c r="G10" s="104">
        <v>3671.9140000000002</v>
      </c>
      <c r="H10" s="104">
        <v>3794.0529999999999</v>
      </c>
      <c r="I10" s="104">
        <v>4074.0630000000001</v>
      </c>
      <c r="J10" s="104">
        <v>4246.6459999999997</v>
      </c>
      <c r="K10" s="104">
        <v>4457.7049999999999</v>
      </c>
      <c r="L10" s="104">
        <v>4384.2780000000002</v>
      </c>
      <c r="M10" s="104">
        <v>4486.7190000000001</v>
      </c>
      <c r="N10" s="104">
        <v>4350.75</v>
      </c>
      <c r="O10" s="104">
        <v>3527.971</v>
      </c>
      <c r="P10" s="104">
        <v>3316.1370000000002</v>
      </c>
      <c r="Q10" s="110">
        <f t="shared" si="1"/>
        <v>46205.918999999994</v>
      </c>
      <c r="R10" s="104">
        <v>3089.9769999999999</v>
      </c>
      <c r="S10" s="104">
        <v>3062.5390000000002</v>
      </c>
      <c r="T10" s="104">
        <v>3789.3690000000001</v>
      </c>
      <c r="U10" s="104">
        <v>4010.2109999999998</v>
      </c>
      <c r="V10" s="104">
        <v>4296.2929999999997</v>
      </c>
      <c r="W10" s="104">
        <v>4462.7240000000002</v>
      </c>
      <c r="X10" s="104">
        <v>4685.5200000000004</v>
      </c>
      <c r="Y10" s="104">
        <v>4551.1959999999999</v>
      </c>
      <c r="Z10" s="104">
        <v>4602.1660000000002</v>
      </c>
      <c r="AA10" s="104">
        <v>4438.643</v>
      </c>
      <c r="AB10" s="104">
        <v>3509.8490000000002</v>
      </c>
      <c r="AC10" s="111">
        <v>3393.2890000000002</v>
      </c>
      <c r="AD10" s="110">
        <f t="shared" si="2"/>
        <v>47891.775999999991</v>
      </c>
      <c r="AE10" s="107">
        <f t="shared" si="0"/>
        <v>3.6485736816532111</v>
      </c>
    </row>
    <row r="11" spans="2:31" ht="18.75" customHeight="1">
      <c r="B11" s="108">
        <v>7</v>
      </c>
      <c r="C11" s="102" t="s">
        <v>18</v>
      </c>
      <c r="D11" s="109" t="s">
        <v>3</v>
      </c>
      <c r="E11" s="104">
        <v>2624.7429999999999</v>
      </c>
      <c r="F11" s="104">
        <v>2564.203</v>
      </c>
      <c r="G11" s="104">
        <v>3211.6190000000001</v>
      </c>
      <c r="H11" s="104">
        <v>3661.808</v>
      </c>
      <c r="I11" s="104">
        <v>3911.4679999999998</v>
      </c>
      <c r="J11" s="104">
        <v>4080.3679999999999</v>
      </c>
      <c r="K11" s="104">
        <v>4424.6270000000004</v>
      </c>
      <c r="L11" s="104">
        <v>4357.7290000000003</v>
      </c>
      <c r="M11" s="104">
        <v>4119.2979999999998</v>
      </c>
      <c r="N11" s="104">
        <v>3871.3110000000001</v>
      </c>
      <c r="O11" s="104">
        <v>3068.1559999999999</v>
      </c>
      <c r="P11" s="104">
        <v>2998.8870000000002</v>
      </c>
      <c r="Q11" s="110">
        <f t="shared" si="1"/>
        <v>42894.217000000004</v>
      </c>
      <c r="R11" s="104">
        <v>2749.915</v>
      </c>
      <c r="S11" s="104">
        <v>2707.4369999999999</v>
      </c>
      <c r="T11" s="104">
        <v>3306.232</v>
      </c>
      <c r="U11" s="104">
        <v>3699.7</v>
      </c>
      <c r="V11" s="104">
        <v>3836.0390000000002</v>
      </c>
      <c r="W11" s="104">
        <v>4189.2870000000003</v>
      </c>
      <c r="X11" s="104">
        <v>4432.24</v>
      </c>
      <c r="Y11" s="104">
        <v>4454.9340000000002</v>
      </c>
      <c r="Z11" s="104">
        <v>4148.3090000000002</v>
      </c>
      <c r="AA11" s="104">
        <v>3875.4389999999999</v>
      </c>
      <c r="AB11" s="104">
        <v>3035.884</v>
      </c>
      <c r="AC11" s="111">
        <v>2962.335</v>
      </c>
      <c r="AD11" s="110">
        <f t="shared" si="2"/>
        <v>43397.750999999997</v>
      </c>
      <c r="AE11" s="107">
        <f t="shared" si="0"/>
        <v>1.1738971712666801</v>
      </c>
    </row>
    <row r="12" spans="2:31" ht="18.75" customHeight="1">
      <c r="B12" s="108">
        <v>8</v>
      </c>
      <c r="C12" s="102" t="s">
        <v>118</v>
      </c>
      <c r="D12" s="109" t="s">
        <v>10</v>
      </c>
      <c r="E12" s="104">
        <v>2384.3270000000002</v>
      </c>
      <c r="F12" s="104">
        <v>2188.0450000000001</v>
      </c>
      <c r="G12" s="104">
        <v>2640.48</v>
      </c>
      <c r="H12" s="104">
        <v>2959.1979999999999</v>
      </c>
      <c r="I12" s="104">
        <v>2893.6370000000002</v>
      </c>
      <c r="J12" s="104">
        <v>2937.8069999999998</v>
      </c>
      <c r="K12" s="104">
        <v>3243.0610000000001</v>
      </c>
      <c r="L12" s="104">
        <v>3084.1</v>
      </c>
      <c r="M12" s="104">
        <v>2896.473</v>
      </c>
      <c r="N12" s="104">
        <v>3000.5059999999999</v>
      </c>
      <c r="O12" s="104">
        <v>2384.203</v>
      </c>
      <c r="P12" s="104">
        <v>2503.098</v>
      </c>
      <c r="Q12" s="110">
        <f t="shared" si="1"/>
        <v>33114.935000000005</v>
      </c>
      <c r="R12" s="104">
        <v>2375.6579999999999</v>
      </c>
      <c r="S12" s="104">
        <v>2212.2530000000002</v>
      </c>
      <c r="T12" s="104">
        <v>2667.7719999999999</v>
      </c>
      <c r="U12" s="104">
        <v>2947.107</v>
      </c>
      <c r="V12" s="104">
        <v>2771.3809999999999</v>
      </c>
      <c r="W12" s="104">
        <v>3010.5169999999998</v>
      </c>
      <c r="X12" s="104">
        <v>3106.6709999999998</v>
      </c>
      <c r="Y12" s="104">
        <v>2924.8910000000001</v>
      </c>
      <c r="Z12" s="104">
        <v>2623.0790000000002</v>
      </c>
      <c r="AA12" s="104">
        <v>2628.1660000000002</v>
      </c>
      <c r="AB12" s="104">
        <v>2271.2399999999998</v>
      </c>
      <c r="AC12" s="111">
        <v>2315.1959999999999</v>
      </c>
      <c r="AD12" s="110">
        <f t="shared" si="2"/>
        <v>31853.931</v>
      </c>
      <c r="AE12" s="107">
        <f t="shared" si="0"/>
        <v>-3.8079615738336958</v>
      </c>
    </row>
    <row r="13" spans="2:31" ht="18.75" customHeight="1">
      <c r="B13" s="108">
        <v>9</v>
      </c>
      <c r="C13" s="102" t="s">
        <v>21</v>
      </c>
      <c r="D13" s="109" t="s">
        <v>2</v>
      </c>
      <c r="E13" s="104">
        <v>1951.48</v>
      </c>
      <c r="F13" s="104">
        <v>1831.14</v>
      </c>
      <c r="G13" s="104">
        <v>2234.6750000000002</v>
      </c>
      <c r="H13" s="104">
        <v>2594.7289999999998</v>
      </c>
      <c r="I13" s="104">
        <v>2848.069</v>
      </c>
      <c r="J13" s="104">
        <v>3088.442</v>
      </c>
      <c r="K13" s="104">
        <v>3298.7220000000002</v>
      </c>
      <c r="L13" s="104">
        <v>3212.0720000000001</v>
      </c>
      <c r="M13" s="104">
        <v>2892.527</v>
      </c>
      <c r="N13" s="104">
        <v>2789.355</v>
      </c>
      <c r="O13" s="104">
        <v>2256.915</v>
      </c>
      <c r="P13" s="104">
        <v>2227.1529999999998</v>
      </c>
      <c r="Q13" s="110">
        <f t="shared" si="1"/>
        <v>31225.278999999999</v>
      </c>
      <c r="R13" s="104">
        <v>2053.8180000000002</v>
      </c>
      <c r="S13" s="104">
        <v>1992.3320000000001</v>
      </c>
      <c r="T13" s="104">
        <v>2430.1019999999999</v>
      </c>
      <c r="U13" s="104">
        <v>2788.16</v>
      </c>
      <c r="V13" s="104">
        <v>2963.3209999999999</v>
      </c>
      <c r="W13" s="104">
        <v>3199.6329999999998</v>
      </c>
      <c r="X13" s="104">
        <v>3428.1350000000002</v>
      </c>
      <c r="Y13" s="104">
        <v>3397.1660000000002</v>
      </c>
      <c r="Z13" s="104">
        <v>3018.654</v>
      </c>
      <c r="AA13" s="104">
        <v>2862.163</v>
      </c>
      <c r="AB13" s="104">
        <v>2239.9560000000001</v>
      </c>
      <c r="AC13" s="111">
        <v>2279.8090000000002</v>
      </c>
      <c r="AD13" s="110">
        <f t="shared" si="2"/>
        <v>32653.249000000003</v>
      </c>
      <c r="AE13" s="107">
        <f t="shared" si="0"/>
        <v>4.573121668504565</v>
      </c>
    </row>
    <row r="14" spans="2:31" ht="18.75" customHeight="1">
      <c r="B14" s="108">
        <v>10</v>
      </c>
      <c r="C14" s="102" t="s">
        <v>45</v>
      </c>
      <c r="D14" s="109" t="s">
        <v>13</v>
      </c>
      <c r="E14" s="104">
        <v>1916.77</v>
      </c>
      <c r="F14" s="104">
        <v>1947.9190000000001</v>
      </c>
      <c r="G14" s="104">
        <v>2366.3989999999999</v>
      </c>
      <c r="H14" s="104">
        <v>2485.2689999999998</v>
      </c>
      <c r="I14" s="104">
        <v>2744.643</v>
      </c>
      <c r="J14" s="104">
        <v>2937.2220000000002</v>
      </c>
      <c r="K14" s="104">
        <v>3138.3580000000002</v>
      </c>
      <c r="L14" s="104">
        <v>2910.6790000000001</v>
      </c>
      <c r="M14" s="104">
        <v>2784.1219999999998</v>
      </c>
      <c r="N14" s="104">
        <v>2717.7869999999998</v>
      </c>
      <c r="O14" s="104">
        <v>2203.009</v>
      </c>
      <c r="P14" s="104">
        <v>2039.348</v>
      </c>
      <c r="Q14" s="110">
        <f t="shared" si="1"/>
        <v>30191.525000000001</v>
      </c>
      <c r="R14" s="104">
        <v>1958.3920000000001</v>
      </c>
      <c r="S14" s="104">
        <v>1984.921</v>
      </c>
      <c r="T14" s="104">
        <v>2339.0059999999999</v>
      </c>
      <c r="U14" s="104">
        <v>2499.0010000000002</v>
      </c>
      <c r="V14" s="104">
        <v>2647.08</v>
      </c>
      <c r="W14" s="104">
        <v>2934.498</v>
      </c>
      <c r="X14" s="104">
        <v>3103.3589999999999</v>
      </c>
      <c r="Y14" s="104">
        <v>2933.2240000000002</v>
      </c>
      <c r="Z14" s="104">
        <v>2799.7840000000001</v>
      </c>
      <c r="AA14" s="104">
        <v>2720.7579999999998</v>
      </c>
      <c r="AB14" s="104">
        <v>2151.4839999999999</v>
      </c>
      <c r="AC14" s="111">
        <v>2049.0349999999999</v>
      </c>
      <c r="AD14" s="110">
        <f t="shared" si="2"/>
        <v>30120.542000000001</v>
      </c>
      <c r="AE14" s="107">
        <f t="shared" si="0"/>
        <v>-0.23510902480083917</v>
      </c>
    </row>
    <row r="15" spans="2:31" ht="18.75" customHeight="1">
      <c r="B15" s="108">
        <v>11</v>
      </c>
      <c r="C15" s="102" t="s">
        <v>19</v>
      </c>
      <c r="D15" s="109" t="s">
        <v>11</v>
      </c>
      <c r="E15" s="104">
        <v>704.93399999999997</v>
      </c>
      <c r="F15" s="104">
        <v>780.95899999999995</v>
      </c>
      <c r="G15" s="104">
        <v>1269.9449999999999</v>
      </c>
      <c r="H15" s="104">
        <v>2200.3609999999999</v>
      </c>
      <c r="I15" s="104">
        <v>3150.13</v>
      </c>
      <c r="J15" s="104">
        <v>3770.7919999999999</v>
      </c>
      <c r="K15" s="104">
        <v>4234.049</v>
      </c>
      <c r="L15" s="104">
        <v>4227.2560000000003</v>
      </c>
      <c r="M15" s="104">
        <v>3758.0720000000001</v>
      </c>
      <c r="N15" s="104">
        <v>2986.123</v>
      </c>
      <c r="O15" s="104">
        <v>1014.226</v>
      </c>
      <c r="P15" s="104">
        <v>971.88900000000001</v>
      </c>
      <c r="Q15" s="110">
        <f t="shared" si="1"/>
        <v>29068.735999999997</v>
      </c>
      <c r="R15" s="104">
        <v>834.24599999999998</v>
      </c>
      <c r="S15" s="104">
        <v>891.37</v>
      </c>
      <c r="T15" s="104">
        <v>1296.221</v>
      </c>
      <c r="U15" s="104">
        <v>2507.3139999999999</v>
      </c>
      <c r="V15" s="104">
        <v>3172.32</v>
      </c>
      <c r="W15" s="104">
        <v>3842.2869999999998</v>
      </c>
      <c r="X15" s="104">
        <v>4194.3760000000002</v>
      </c>
      <c r="Y15" s="104">
        <v>4265.6390000000001</v>
      </c>
      <c r="Z15" s="104">
        <v>3752.3890000000001</v>
      </c>
      <c r="AA15" s="104">
        <v>2915.94</v>
      </c>
      <c r="AB15" s="104">
        <v>995.68</v>
      </c>
      <c r="AC15" s="111">
        <v>945.50800000000004</v>
      </c>
      <c r="AD15" s="110">
        <f t="shared" si="2"/>
        <v>29613.289999999997</v>
      </c>
      <c r="AE15" s="107">
        <f t="shared" si="0"/>
        <v>1.87333222882482</v>
      </c>
    </row>
    <row r="16" spans="2:31" ht="18.75" customHeight="1">
      <c r="B16" s="108">
        <v>12</v>
      </c>
      <c r="C16" s="102" t="s">
        <v>45</v>
      </c>
      <c r="D16" s="109" t="s">
        <v>5</v>
      </c>
      <c r="E16" s="104">
        <v>1917.258</v>
      </c>
      <c r="F16" s="104">
        <v>1852.9380000000001</v>
      </c>
      <c r="G16" s="104">
        <v>2233.2139999999999</v>
      </c>
      <c r="H16" s="104">
        <v>2464.9140000000002</v>
      </c>
      <c r="I16" s="104">
        <v>2582.8710000000001</v>
      </c>
      <c r="J16" s="104">
        <v>2655.2440000000001</v>
      </c>
      <c r="K16" s="104">
        <v>2884.07</v>
      </c>
      <c r="L16" s="104">
        <v>2896.5239999999999</v>
      </c>
      <c r="M16" s="104">
        <v>2756.9580000000001</v>
      </c>
      <c r="N16" s="104">
        <v>2642.4879999999998</v>
      </c>
      <c r="O16" s="104">
        <v>2086.4169999999999</v>
      </c>
      <c r="P16" s="104">
        <v>2072.8069999999998</v>
      </c>
      <c r="Q16" s="110">
        <f t="shared" si="1"/>
        <v>29045.703000000005</v>
      </c>
      <c r="R16" s="104">
        <v>1979.54</v>
      </c>
      <c r="S16" s="104">
        <v>1893.8610000000001</v>
      </c>
      <c r="T16" s="104">
        <v>2382.1439999999998</v>
      </c>
      <c r="U16" s="104">
        <v>2685.788</v>
      </c>
      <c r="V16" s="104">
        <v>2762.21</v>
      </c>
      <c r="W16" s="104">
        <v>2912.654</v>
      </c>
      <c r="X16" s="104">
        <v>3107.819</v>
      </c>
      <c r="Y16" s="104">
        <v>3131.3789999999999</v>
      </c>
      <c r="Z16" s="104">
        <v>2958.462</v>
      </c>
      <c r="AA16" s="104">
        <v>2804.2310000000002</v>
      </c>
      <c r="AB16" s="104">
        <v>2281.62</v>
      </c>
      <c r="AC16" s="111">
        <v>2290.4169999999999</v>
      </c>
      <c r="AD16" s="110">
        <f t="shared" si="2"/>
        <v>31190.125000000004</v>
      </c>
      <c r="AE16" s="107">
        <f t="shared" si="0"/>
        <v>7.3829233880136957</v>
      </c>
    </row>
    <row r="17" spans="2:31" ht="18.75" customHeight="1">
      <c r="B17" s="108">
        <v>13</v>
      </c>
      <c r="C17" s="102" t="s">
        <v>119</v>
      </c>
      <c r="D17" s="109" t="s">
        <v>8</v>
      </c>
      <c r="E17" s="104">
        <v>1467.1089999999999</v>
      </c>
      <c r="F17" s="104">
        <v>1478.635</v>
      </c>
      <c r="G17" s="104">
        <v>1903.348</v>
      </c>
      <c r="H17" s="104">
        <v>2166.558</v>
      </c>
      <c r="I17" s="104">
        <v>2314.14</v>
      </c>
      <c r="J17" s="104">
        <v>2495.7269999999999</v>
      </c>
      <c r="K17" s="104">
        <v>2730.404</v>
      </c>
      <c r="L17" s="104">
        <v>2787</v>
      </c>
      <c r="M17" s="104">
        <v>2696.2669999999998</v>
      </c>
      <c r="N17" s="104">
        <v>2584.0070000000001</v>
      </c>
      <c r="O17" s="104">
        <v>2190.0219999999999</v>
      </c>
      <c r="P17" s="104">
        <v>2211.5700000000002</v>
      </c>
      <c r="Q17" s="110">
        <f t="shared" si="1"/>
        <v>27024.787000000004</v>
      </c>
      <c r="R17" s="104">
        <v>1829.799</v>
      </c>
      <c r="S17" s="104">
        <v>1860.7139999999999</v>
      </c>
      <c r="T17" s="104">
        <v>2349.4879999999998</v>
      </c>
      <c r="U17" s="104">
        <v>2727.5509999999999</v>
      </c>
      <c r="V17" s="104">
        <v>2858.922</v>
      </c>
      <c r="W17" s="104">
        <v>2979.0949999999998</v>
      </c>
      <c r="X17" s="104">
        <v>3157.8629999999998</v>
      </c>
      <c r="Y17" s="104">
        <v>3160.9639999999999</v>
      </c>
      <c r="Z17" s="104">
        <v>2986.7539999999999</v>
      </c>
      <c r="AA17" s="104">
        <v>2853.7289999999998</v>
      </c>
      <c r="AB17" s="104">
        <v>2395.4070000000002</v>
      </c>
      <c r="AC17" s="111">
        <v>2474.6120000000001</v>
      </c>
      <c r="AD17" s="110">
        <f t="shared" si="2"/>
        <v>31634.898000000001</v>
      </c>
      <c r="AE17" s="107">
        <f t="shared" si="0"/>
        <v>17.058824552437724</v>
      </c>
    </row>
    <row r="18" spans="2:31" ht="18.75" customHeight="1">
      <c r="B18" s="108">
        <v>14</v>
      </c>
      <c r="C18" s="102" t="s">
        <v>22</v>
      </c>
      <c r="D18" s="109" t="s">
        <v>1</v>
      </c>
      <c r="E18" s="104">
        <v>1837.5119999999999</v>
      </c>
      <c r="F18" s="104">
        <v>1802.2560000000001</v>
      </c>
      <c r="G18" s="104">
        <v>2214.002</v>
      </c>
      <c r="H18" s="104">
        <v>2231.5309999999999</v>
      </c>
      <c r="I18" s="104">
        <v>2427.3200000000002</v>
      </c>
      <c r="J18" s="104">
        <v>2560.576</v>
      </c>
      <c r="K18" s="104">
        <v>2594.4969999999998</v>
      </c>
      <c r="L18" s="104">
        <v>2530.1350000000002</v>
      </c>
      <c r="M18" s="104">
        <v>2386.6860000000001</v>
      </c>
      <c r="N18" s="104">
        <v>2334.9609999999998</v>
      </c>
      <c r="O18" s="104">
        <v>2033.549</v>
      </c>
      <c r="P18" s="104">
        <v>1888.364</v>
      </c>
      <c r="Q18" s="110">
        <f t="shared" si="1"/>
        <v>26841.388999999999</v>
      </c>
      <c r="R18" s="104">
        <v>1797.2439999999999</v>
      </c>
      <c r="S18" s="104">
        <v>1755.0409999999999</v>
      </c>
      <c r="T18" s="104">
        <v>2078.942</v>
      </c>
      <c r="U18" s="104">
        <v>2037.2840000000001</v>
      </c>
      <c r="V18" s="104">
        <v>2282.2629999999999</v>
      </c>
      <c r="W18" s="104">
        <v>2493.8470000000002</v>
      </c>
      <c r="X18" s="104">
        <v>2493.69</v>
      </c>
      <c r="Y18" s="104">
        <v>2436.183</v>
      </c>
      <c r="Z18" s="104">
        <v>2330.174</v>
      </c>
      <c r="AA18" s="104">
        <v>2241.5659999999998</v>
      </c>
      <c r="AB18" s="104">
        <v>1882.125</v>
      </c>
      <c r="AC18" s="111">
        <v>1805.1020000000001</v>
      </c>
      <c r="AD18" s="110">
        <f t="shared" si="2"/>
        <v>25633.460999999999</v>
      </c>
      <c r="AE18" s="107">
        <f t="shared" si="0"/>
        <v>-4.5002440074915606</v>
      </c>
    </row>
    <row r="19" spans="2:31" ht="18.75" customHeight="1">
      <c r="B19" s="108">
        <v>15</v>
      </c>
      <c r="C19" s="102" t="s">
        <v>53</v>
      </c>
      <c r="D19" s="109" t="s">
        <v>7</v>
      </c>
      <c r="E19" s="104">
        <v>1619.307</v>
      </c>
      <c r="F19" s="104">
        <v>1646.8979999999999</v>
      </c>
      <c r="G19" s="104">
        <v>1957.114</v>
      </c>
      <c r="H19" s="104">
        <v>2252.2280000000001</v>
      </c>
      <c r="I19" s="104">
        <v>2261.7559999999999</v>
      </c>
      <c r="J19" s="104">
        <v>2310.259</v>
      </c>
      <c r="K19" s="104">
        <v>2660.1689999999999</v>
      </c>
      <c r="L19" s="104">
        <v>2571.9279999999999</v>
      </c>
      <c r="M19" s="104">
        <v>2442.9110000000001</v>
      </c>
      <c r="N19" s="104">
        <v>2172.8989999999999</v>
      </c>
      <c r="O19" s="104">
        <v>1937.0260000000001</v>
      </c>
      <c r="P19" s="104">
        <v>1804.4770000000001</v>
      </c>
      <c r="Q19" s="110">
        <f t="shared" si="1"/>
        <v>25636.972000000002</v>
      </c>
      <c r="R19" s="104">
        <v>1657.694</v>
      </c>
      <c r="S19" s="104">
        <v>1636.05</v>
      </c>
      <c r="T19" s="104">
        <v>1993.9839999999999</v>
      </c>
      <c r="U19" s="104">
        <v>2278.817</v>
      </c>
      <c r="V19" s="104">
        <v>2275.3589999999999</v>
      </c>
      <c r="W19" s="104">
        <v>2408.04</v>
      </c>
      <c r="X19" s="104">
        <v>2727.422</v>
      </c>
      <c r="Y19" s="104">
        <v>2637.4679999999998</v>
      </c>
      <c r="Z19" s="104">
        <v>2484.366</v>
      </c>
      <c r="AA19" s="104">
        <v>2309.5129999999999</v>
      </c>
      <c r="AB19" s="104">
        <v>1986.432</v>
      </c>
      <c r="AC19" s="111">
        <v>1892.021</v>
      </c>
      <c r="AD19" s="110">
        <f t="shared" si="2"/>
        <v>26287.165999999997</v>
      </c>
      <c r="AE19" s="107">
        <f t="shared" si="0"/>
        <v>2.5361575462187869</v>
      </c>
    </row>
    <row r="20" spans="2:31" ht="18.75" customHeight="1">
      <c r="B20" s="108">
        <v>16</v>
      </c>
      <c r="C20" s="102" t="s">
        <v>46</v>
      </c>
      <c r="D20" s="109" t="s">
        <v>9</v>
      </c>
      <c r="E20" s="104">
        <v>1417.627</v>
      </c>
      <c r="F20" s="104">
        <v>1388.7329999999999</v>
      </c>
      <c r="G20" s="104">
        <v>1778.741</v>
      </c>
      <c r="H20" s="104">
        <v>1872.4929999999999</v>
      </c>
      <c r="I20" s="104">
        <v>2161.9229999999998</v>
      </c>
      <c r="J20" s="104">
        <v>2213.4630000000002</v>
      </c>
      <c r="K20" s="104">
        <v>2467.6950000000002</v>
      </c>
      <c r="L20" s="104">
        <v>2453.1779999999999</v>
      </c>
      <c r="M20" s="104">
        <v>2431.1060000000002</v>
      </c>
      <c r="N20" s="104">
        <v>2448.902</v>
      </c>
      <c r="O20" s="104">
        <v>1849.9190000000001</v>
      </c>
      <c r="P20" s="104">
        <v>1772.537</v>
      </c>
      <c r="Q20" s="110">
        <f t="shared" si="1"/>
        <v>24256.316999999999</v>
      </c>
      <c r="R20" s="104">
        <v>1638.12</v>
      </c>
      <c r="S20" s="104">
        <v>1555.8340000000001</v>
      </c>
      <c r="T20" s="104">
        <v>1964.068</v>
      </c>
      <c r="U20" s="104">
        <v>2146.5439999999999</v>
      </c>
      <c r="V20" s="104">
        <v>2259.7080000000001</v>
      </c>
      <c r="W20" s="104">
        <v>2391.355</v>
      </c>
      <c r="X20" s="104">
        <v>2553.3560000000002</v>
      </c>
      <c r="Y20" s="104">
        <v>2547.7660000000001</v>
      </c>
      <c r="Z20" s="104">
        <v>2479.4319999999998</v>
      </c>
      <c r="AA20" s="104">
        <v>2532.7530000000002</v>
      </c>
      <c r="AB20" s="104">
        <v>1760.3330000000001</v>
      </c>
      <c r="AC20" s="111">
        <v>1647.1849999999999</v>
      </c>
      <c r="AD20" s="110">
        <f t="shared" si="2"/>
        <v>25476.454000000002</v>
      </c>
      <c r="AE20" s="107">
        <f t="shared" si="0"/>
        <v>5.0301824469065171</v>
      </c>
    </row>
    <row r="21" spans="2:31" ht="18.75" customHeight="1">
      <c r="B21" s="108">
        <v>17</v>
      </c>
      <c r="C21" s="102" t="s">
        <v>20</v>
      </c>
      <c r="D21" s="109" t="s">
        <v>3</v>
      </c>
      <c r="E21" s="104">
        <v>1590.3630000000001</v>
      </c>
      <c r="F21" s="104">
        <v>1348.152</v>
      </c>
      <c r="G21" s="104">
        <v>1628.943</v>
      </c>
      <c r="H21" s="104">
        <v>2035.8969999999999</v>
      </c>
      <c r="I21" s="104">
        <v>2052.989</v>
      </c>
      <c r="J21" s="104">
        <v>2243.3649999999998</v>
      </c>
      <c r="K21" s="104">
        <v>2500.424</v>
      </c>
      <c r="L21" s="104">
        <v>2516.049</v>
      </c>
      <c r="M21" s="104">
        <v>2378.2179999999998</v>
      </c>
      <c r="N21" s="104">
        <v>2165.6210000000001</v>
      </c>
      <c r="O21" s="104">
        <v>1810.866</v>
      </c>
      <c r="P21" s="104">
        <v>1877.0319999999999</v>
      </c>
      <c r="Q21" s="110">
        <f t="shared" si="1"/>
        <v>24147.919000000002</v>
      </c>
      <c r="R21" s="104">
        <v>1742.9570000000001</v>
      </c>
      <c r="S21" s="104">
        <v>1701.338</v>
      </c>
      <c r="T21" s="104">
        <v>2071.5140000000001</v>
      </c>
      <c r="U21" s="104">
        <v>2235.1840000000002</v>
      </c>
      <c r="V21" s="104">
        <v>2246.6370000000002</v>
      </c>
      <c r="W21" s="104">
        <v>2493.2429999999999</v>
      </c>
      <c r="X21" s="104">
        <v>2805.5729999999999</v>
      </c>
      <c r="Y21" s="104">
        <v>3366.4560000000001</v>
      </c>
      <c r="Z21" s="104">
        <v>3185.7280000000001</v>
      </c>
      <c r="AA21" s="104">
        <v>2844.7109999999998</v>
      </c>
      <c r="AB21" s="104">
        <v>1954.1</v>
      </c>
      <c r="AC21" s="111">
        <v>2057.8319999999999</v>
      </c>
      <c r="AD21" s="110">
        <f t="shared" si="2"/>
        <v>28705.272999999997</v>
      </c>
      <c r="AE21" s="107">
        <f t="shared" si="0"/>
        <v>18.872657308482754</v>
      </c>
    </row>
    <row r="22" spans="2:31" ht="18.75" customHeight="1">
      <c r="B22" s="108">
        <v>18</v>
      </c>
      <c r="C22" s="102" t="s">
        <v>55</v>
      </c>
      <c r="D22" s="109" t="s">
        <v>44</v>
      </c>
      <c r="E22" s="104">
        <v>1284.742</v>
      </c>
      <c r="F22" s="104">
        <v>1192.6410000000001</v>
      </c>
      <c r="G22" s="104">
        <v>1518.04</v>
      </c>
      <c r="H22" s="104">
        <v>1863.414</v>
      </c>
      <c r="I22" s="104">
        <v>2160.9029999999998</v>
      </c>
      <c r="J22" s="104">
        <v>2428.7199999999998</v>
      </c>
      <c r="K22" s="104">
        <v>2852.59</v>
      </c>
      <c r="L22" s="104">
        <v>2888.2089999999998</v>
      </c>
      <c r="M22" s="104">
        <v>2556.9670000000001</v>
      </c>
      <c r="N22" s="104">
        <v>2205.962</v>
      </c>
      <c r="O22" s="104">
        <v>1622.8869999999999</v>
      </c>
      <c r="P22" s="104">
        <v>1555.046</v>
      </c>
      <c r="Q22" s="110">
        <f t="shared" si="1"/>
        <v>24130.120999999996</v>
      </c>
      <c r="R22" s="104">
        <v>1392.999</v>
      </c>
      <c r="S22" s="104">
        <v>1327.9949999999999</v>
      </c>
      <c r="T22" s="104">
        <v>1652.2080000000001</v>
      </c>
      <c r="U22" s="104">
        <v>1986.7349999999999</v>
      </c>
      <c r="V22" s="104">
        <v>2284.2469999999998</v>
      </c>
      <c r="W22" s="104">
        <v>2613.4549999999999</v>
      </c>
      <c r="X22" s="104">
        <v>2980.0590000000002</v>
      </c>
      <c r="Y22" s="104">
        <v>3039.28</v>
      </c>
      <c r="Z22" s="104">
        <v>2689.6030000000001</v>
      </c>
      <c r="AA22" s="104">
        <v>2301.605</v>
      </c>
      <c r="AB22" s="104">
        <v>1667.153</v>
      </c>
      <c r="AC22" s="111">
        <v>1636.7919999999999</v>
      </c>
      <c r="AD22" s="110">
        <f t="shared" si="2"/>
        <v>25572.130999999998</v>
      </c>
      <c r="AE22" s="107">
        <f t="shared" si="0"/>
        <v>5.9759750065074391</v>
      </c>
    </row>
    <row r="23" spans="2:31" ht="18.75" customHeight="1">
      <c r="B23" s="108">
        <v>19</v>
      </c>
      <c r="C23" s="102" t="s">
        <v>47</v>
      </c>
      <c r="D23" s="109" t="s">
        <v>9</v>
      </c>
      <c r="E23" s="104">
        <v>1123.8620000000001</v>
      </c>
      <c r="F23" s="104">
        <v>1278.338</v>
      </c>
      <c r="G23" s="104">
        <v>1572.9670000000001</v>
      </c>
      <c r="H23" s="104">
        <v>1650.1869999999999</v>
      </c>
      <c r="I23" s="104">
        <v>1820.3520000000001</v>
      </c>
      <c r="J23" s="104">
        <v>1970.808</v>
      </c>
      <c r="K23" s="104">
        <v>2137.134</v>
      </c>
      <c r="L23" s="104">
        <v>2093.4580000000001</v>
      </c>
      <c r="M23" s="104">
        <v>2266.3429999999998</v>
      </c>
      <c r="N23" s="104">
        <v>2293.453</v>
      </c>
      <c r="O23" s="104">
        <v>1929.1869999999999</v>
      </c>
      <c r="P23" s="104">
        <v>1854.8019999999999</v>
      </c>
      <c r="Q23" s="110">
        <f t="shared" si="1"/>
        <v>21990.891</v>
      </c>
      <c r="R23" s="104">
        <v>1601.8119999999999</v>
      </c>
      <c r="S23" s="104">
        <v>1695.68</v>
      </c>
      <c r="T23" s="104">
        <v>1967.9949999999999</v>
      </c>
      <c r="U23" s="104">
        <v>2091.3829999999998</v>
      </c>
      <c r="V23" s="104">
        <v>2193.8539999999998</v>
      </c>
      <c r="W23" s="104">
        <v>2238.8359999999998</v>
      </c>
      <c r="X23" s="104">
        <v>2254.7190000000001</v>
      </c>
      <c r="Y23" s="104">
        <v>2136.8510000000001</v>
      </c>
      <c r="Z23" s="104">
        <v>2281.9209999999998</v>
      </c>
      <c r="AA23" s="104">
        <v>2222.1950000000002</v>
      </c>
      <c r="AB23" s="104">
        <v>1771.5340000000001</v>
      </c>
      <c r="AC23" s="111">
        <v>1766.231</v>
      </c>
      <c r="AD23" s="110">
        <f t="shared" si="2"/>
        <v>24223.010999999999</v>
      </c>
      <c r="AE23" s="107">
        <f t="shared" si="0"/>
        <v>10.150202645267981</v>
      </c>
    </row>
    <row r="24" spans="2:31" ht="18.75" customHeight="1">
      <c r="B24" s="108">
        <v>20</v>
      </c>
      <c r="C24" s="102" t="s">
        <v>48</v>
      </c>
      <c r="D24" s="109" t="s">
        <v>4</v>
      </c>
      <c r="E24" s="104">
        <v>1509.5820000000001</v>
      </c>
      <c r="F24" s="104">
        <v>1485.9549999999999</v>
      </c>
      <c r="G24" s="104">
        <v>1710.212</v>
      </c>
      <c r="H24" s="104">
        <v>1691.7670000000001</v>
      </c>
      <c r="I24" s="104">
        <v>1821.741</v>
      </c>
      <c r="J24" s="104">
        <v>1965.655</v>
      </c>
      <c r="K24" s="104">
        <v>2004.8510000000001</v>
      </c>
      <c r="L24" s="104">
        <v>1909.72</v>
      </c>
      <c r="M24" s="104">
        <v>1816.4469999999999</v>
      </c>
      <c r="N24" s="104">
        <v>1819.893</v>
      </c>
      <c r="O24" s="104">
        <v>1575.8430000000001</v>
      </c>
      <c r="P24" s="104">
        <v>1678.694</v>
      </c>
      <c r="Q24" s="110">
        <f t="shared" si="1"/>
        <v>20990.36</v>
      </c>
      <c r="R24" s="104">
        <v>1574.95</v>
      </c>
      <c r="S24" s="104">
        <v>1539.732</v>
      </c>
      <c r="T24" s="104">
        <v>1776.9849999999999</v>
      </c>
      <c r="U24" s="104">
        <v>1839.4929999999999</v>
      </c>
      <c r="V24" s="104">
        <v>1945.502</v>
      </c>
      <c r="W24" s="104">
        <v>2066.4740000000002</v>
      </c>
      <c r="X24" s="104">
        <v>2117.6129999999998</v>
      </c>
      <c r="Y24" s="104">
        <v>2037.2639999999999</v>
      </c>
      <c r="Z24" s="104">
        <v>1933.442</v>
      </c>
      <c r="AA24" s="104">
        <v>1912.962</v>
      </c>
      <c r="AB24" s="104">
        <v>1599.91</v>
      </c>
      <c r="AC24" s="111">
        <v>1704.8430000000001</v>
      </c>
      <c r="AD24" s="110">
        <f t="shared" si="2"/>
        <v>22049.17</v>
      </c>
      <c r="AE24" s="107">
        <f t="shared" si="0"/>
        <v>5.0442679401401236</v>
      </c>
    </row>
    <row r="25" spans="2:31" ht="18.75" customHeight="1">
      <c r="B25" s="108">
        <v>21</v>
      </c>
      <c r="C25" s="102" t="s">
        <v>56</v>
      </c>
      <c r="D25" s="109" t="s">
        <v>11</v>
      </c>
      <c r="E25" s="104">
        <v>929.48500000000001</v>
      </c>
      <c r="F25" s="104">
        <v>957.86500000000001</v>
      </c>
      <c r="G25" s="104">
        <v>1281.45</v>
      </c>
      <c r="H25" s="104">
        <v>1691.0530000000001</v>
      </c>
      <c r="I25" s="104">
        <v>1832.8620000000001</v>
      </c>
      <c r="J25" s="104">
        <v>1919.8430000000001</v>
      </c>
      <c r="K25" s="104">
        <v>2134.1370000000002</v>
      </c>
      <c r="L25" s="104">
        <v>2102.3539999999998</v>
      </c>
      <c r="M25" s="104">
        <v>1973.2840000000001</v>
      </c>
      <c r="N25" s="104">
        <v>1856.249</v>
      </c>
      <c r="O25" s="104">
        <v>1147.566</v>
      </c>
      <c r="P25" s="104">
        <v>1101.1320000000001</v>
      </c>
      <c r="Q25" s="110">
        <f t="shared" si="1"/>
        <v>18927.280000000002</v>
      </c>
      <c r="R25" s="104">
        <v>1010.514</v>
      </c>
      <c r="S25" s="104">
        <v>1048.19</v>
      </c>
      <c r="T25" s="104">
        <v>1334.7339999999999</v>
      </c>
      <c r="U25" s="104">
        <v>1806.5740000000001</v>
      </c>
      <c r="V25" s="104">
        <v>1895.8440000000001</v>
      </c>
      <c r="W25" s="104">
        <v>2030.0840000000001</v>
      </c>
      <c r="X25" s="104">
        <v>2195.1060000000002</v>
      </c>
      <c r="Y25" s="104">
        <v>2167.3719999999998</v>
      </c>
      <c r="Z25" s="104">
        <v>1999.8219999999999</v>
      </c>
      <c r="AA25" s="104">
        <v>1851.6980000000001</v>
      </c>
      <c r="AB25" s="104">
        <v>1146.096</v>
      </c>
      <c r="AC25" s="111">
        <v>1111.9580000000001</v>
      </c>
      <c r="AD25" s="110">
        <f t="shared" si="2"/>
        <v>19597.991999999998</v>
      </c>
      <c r="AE25" s="107">
        <f t="shared" si="0"/>
        <v>3.543625919836324</v>
      </c>
    </row>
    <row r="26" spans="2:31" ht="18.75" customHeight="1">
      <c r="B26" s="108">
        <v>22</v>
      </c>
      <c r="C26" s="102" t="s">
        <v>52</v>
      </c>
      <c r="D26" s="109" t="s">
        <v>42</v>
      </c>
      <c r="E26" s="104">
        <v>1121.7850000000001</v>
      </c>
      <c r="F26" s="104">
        <v>1060.837</v>
      </c>
      <c r="G26" s="104">
        <v>1243.116</v>
      </c>
      <c r="H26" s="104">
        <v>1330.989</v>
      </c>
      <c r="I26" s="104">
        <v>1519.2919999999999</v>
      </c>
      <c r="J26" s="104">
        <v>1738.7760000000001</v>
      </c>
      <c r="K26" s="104">
        <v>1934.405</v>
      </c>
      <c r="L26" s="104">
        <v>1921.5029999999999</v>
      </c>
      <c r="M26" s="104">
        <v>1823.9929999999999</v>
      </c>
      <c r="N26" s="104">
        <v>1562.5</v>
      </c>
      <c r="O26" s="104">
        <v>1275.26</v>
      </c>
      <c r="P26" s="104">
        <v>1239.94</v>
      </c>
      <c r="Q26" s="110">
        <f t="shared" si="1"/>
        <v>17772.396000000001</v>
      </c>
      <c r="R26" s="104">
        <v>1192.5650000000001</v>
      </c>
      <c r="S26" s="104">
        <v>1169.347</v>
      </c>
      <c r="T26" s="104">
        <v>1339.325</v>
      </c>
      <c r="U26" s="104">
        <v>1464.327</v>
      </c>
      <c r="V26" s="104">
        <v>1650.7159999999999</v>
      </c>
      <c r="W26" s="104">
        <v>1783.867</v>
      </c>
      <c r="X26" s="104">
        <v>1929.087</v>
      </c>
      <c r="Y26" s="104">
        <v>1939.261</v>
      </c>
      <c r="Z26" s="104">
        <v>1878.8889999999999</v>
      </c>
      <c r="AA26" s="104">
        <v>1689.6690000000001</v>
      </c>
      <c r="AB26" s="104">
        <v>1446.1759999999999</v>
      </c>
      <c r="AC26" s="111">
        <v>1384.277</v>
      </c>
      <c r="AD26" s="110">
        <f t="shared" si="2"/>
        <v>18867.506000000001</v>
      </c>
      <c r="AE26" s="107">
        <f t="shared" si="0"/>
        <v>6.1618590987956967</v>
      </c>
    </row>
    <row r="27" spans="2:31" ht="18.75" customHeight="1">
      <c r="B27" s="108">
        <v>23</v>
      </c>
      <c r="C27" s="102" t="s">
        <v>23</v>
      </c>
      <c r="D27" s="109" t="s">
        <v>9</v>
      </c>
      <c r="E27" s="104">
        <v>1092.7819999999999</v>
      </c>
      <c r="F27" s="104">
        <v>1084.835</v>
      </c>
      <c r="G27" s="104">
        <v>1370.913</v>
      </c>
      <c r="H27" s="104">
        <v>1421.3420000000001</v>
      </c>
      <c r="I27" s="104">
        <v>1552.452</v>
      </c>
      <c r="J27" s="104">
        <v>1521.77</v>
      </c>
      <c r="K27" s="104">
        <v>1703.973</v>
      </c>
      <c r="L27" s="104">
        <v>1593.9159999999999</v>
      </c>
      <c r="M27" s="104">
        <v>1686.3030000000001</v>
      </c>
      <c r="N27" s="104">
        <v>1680.8820000000001</v>
      </c>
      <c r="O27" s="104">
        <v>1276.1510000000001</v>
      </c>
      <c r="P27" s="104">
        <v>1212.8489999999999</v>
      </c>
      <c r="Q27" s="110">
        <f t="shared" si="1"/>
        <v>17198.167999999998</v>
      </c>
      <c r="R27" s="104">
        <v>1070.7349999999999</v>
      </c>
      <c r="S27" s="104">
        <v>1094.2850000000001</v>
      </c>
      <c r="T27" s="104">
        <v>1359.19</v>
      </c>
      <c r="U27" s="104">
        <v>1496.1869999999999</v>
      </c>
      <c r="V27" s="104">
        <v>1594.1110000000001</v>
      </c>
      <c r="W27" s="104">
        <v>1612.942</v>
      </c>
      <c r="X27" s="104">
        <v>1721.701</v>
      </c>
      <c r="Y27" s="104">
        <v>1607.135</v>
      </c>
      <c r="Z27" s="104">
        <v>1654.5309999999999</v>
      </c>
      <c r="AA27" s="104">
        <v>1650.6569999999999</v>
      </c>
      <c r="AB27" s="104">
        <v>1229.3420000000001</v>
      </c>
      <c r="AC27" s="111">
        <v>1183.213</v>
      </c>
      <c r="AD27" s="110">
        <f t="shared" si="2"/>
        <v>17274.029000000002</v>
      </c>
      <c r="AE27" s="107">
        <f t="shared" si="0"/>
        <v>0.44109930778675199</v>
      </c>
    </row>
    <row r="28" spans="2:31" ht="18.75" customHeight="1">
      <c r="B28" s="108">
        <v>24</v>
      </c>
      <c r="C28" s="102" t="s">
        <v>24</v>
      </c>
      <c r="D28" s="109" t="s">
        <v>6</v>
      </c>
      <c r="E28" s="104">
        <v>933.99400000000003</v>
      </c>
      <c r="F28" s="104">
        <v>941.15700000000004</v>
      </c>
      <c r="G28" s="104">
        <v>1186.1379999999999</v>
      </c>
      <c r="H28" s="104">
        <v>1322.518</v>
      </c>
      <c r="I28" s="104">
        <v>1413.107</v>
      </c>
      <c r="J28" s="104">
        <v>1674.7380000000001</v>
      </c>
      <c r="K28" s="104">
        <v>1878.0050000000001</v>
      </c>
      <c r="L28" s="104">
        <v>1875.825</v>
      </c>
      <c r="M28" s="104">
        <v>1731.001</v>
      </c>
      <c r="N28" s="104">
        <v>1467.6179999999999</v>
      </c>
      <c r="O28" s="104">
        <v>1173.2539999999999</v>
      </c>
      <c r="P28" s="104">
        <v>1212.8800000000001</v>
      </c>
      <c r="Q28" s="110">
        <f t="shared" si="1"/>
        <v>16810.235000000001</v>
      </c>
      <c r="R28" s="104">
        <v>983.42399999999998</v>
      </c>
      <c r="S28" s="104">
        <v>980.93200000000002</v>
      </c>
      <c r="T28" s="104">
        <v>1234.29</v>
      </c>
      <c r="U28" s="104">
        <v>1392.1120000000001</v>
      </c>
      <c r="V28" s="104">
        <v>1488.961</v>
      </c>
      <c r="W28" s="104">
        <v>1778.9449999999999</v>
      </c>
      <c r="X28" s="104">
        <v>1970.5050000000001</v>
      </c>
      <c r="Y28" s="104">
        <v>1999.627</v>
      </c>
      <c r="Z28" s="104">
        <v>1851.615</v>
      </c>
      <c r="AA28" s="104">
        <v>1588.4059999999999</v>
      </c>
      <c r="AB28" s="104">
        <v>1253.268</v>
      </c>
      <c r="AC28" s="111">
        <v>1316.979</v>
      </c>
      <c r="AD28" s="110">
        <f t="shared" si="2"/>
        <v>17839.063999999998</v>
      </c>
      <c r="AE28" s="107">
        <f t="shared" si="0"/>
        <v>6.1202535241178913</v>
      </c>
    </row>
    <row r="29" spans="2:31" ht="18.75" customHeight="1">
      <c r="B29" s="108">
        <v>25</v>
      </c>
      <c r="C29" s="102" t="s">
        <v>120</v>
      </c>
      <c r="D29" s="109" t="s">
        <v>41</v>
      </c>
      <c r="E29" s="104">
        <v>950.58100000000002</v>
      </c>
      <c r="F29" s="104">
        <v>906.18</v>
      </c>
      <c r="G29" s="104">
        <v>1108.6790000000001</v>
      </c>
      <c r="H29" s="104">
        <v>1231.337</v>
      </c>
      <c r="I29" s="104">
        <v>1288.3510000000001</v>
      </c>
      <c r="J29" s="104">
        <v>1347.258</v>
      </c>
      <c r="K29" s="104">
        <v>1505.537</v>
      </c>
      <c r="L29" s="104">
        <v>1522.211</v>
      </c>
      <c r="M29" s="104">
        <v>1388.7760000000001</v>
      </c>
      <c r="N29" s="104">
        <v>1338.808</v>
      </c>
      <c r="O29" s="104">
        <v>1107.249</v>
      </c>
      <c r="P29" s="104">
        <v>1105.5509999999999</v>
      </c>
      <c r="Q29" s="110">
        <f t="shared" si="1"/>
        <v>14800.518</v>
      </c>
      <c r="R29" s="104">
        <v>1000.097</v>
      </c>
      <c r="S29" s="104">
        <v>966.63900000000001</v>
      </c>
      <c r="T29" s="104">
        <v>1168.1179999999999</v>
      </c>
      <c r="U29" s="104">
        <v>1332.3109999999999</v>
      </c>
      <c r="V29" s="104">
        <v>1407.1089999999999</v>
      </c>
      <c r="W29" s="104">
        <v>1468.921</v>
      </c>
      <c r="X29" s="104">
        <v>1597.335</v>
      </c>
      <c r="Y29" s="104">
        <v>1610.4690000000001</v>
      </c>
      <c r="Z29" s="104">
        <v>1507.6</v>
      </c>
      <c r="AA29" s="104">
        <v>1470.144</v>
      </c>
      <c r="AB29" s="104">
        <v>1264.279</v>
      </c>
      <c r="AC29" s="111">
        <v>1306.4970000000001</v>
      </c>
      <c r="AD29" s="110">
        <f t="shared" si="2"/>
        <v>16099.519</v>
      </c>
      <c r="AE29" s="107">
        <f t="shared" si="0"/>
        <v>8.7767265983528464</v>
      </c>
    </row>
    <row r="30" spans="2:31" ht="18.75" customHeight="1">
      <c r="B30" s="108">
        <v>26</v>
      </c>
      <c r="C30" s="102" t="s">
        <v>100</v>
      </c>
      <c r="D30" s="109" t="s">
        <v>11</v>
      </c>
      <c r="E30" s="104">
        <v>704.59900000000005</v>
      </c>
      <c r="F30" s="104">
        <v>710.16499999999996</v>
      </c>
      <c r="G30" s="104">
        <v>955.202</v>
      </c>
      <c r="H30" s="104">
        <v>1218.087</v>
      </c>
      <c r="I30" s="104">
        <v>1302.585</v>
      </c>
      <c r="J30" s="104">
        <v>1410.63</v>
      </c>
      <c r="K30" s="104">
        <v>1593.1020000000001</v>
      </c>
      <c r="L30" s="104">
        <v>1557.6780000000001</v>
      </c>
      <c r="M30" s="104">
        <v>1426.876</v>
      </c>
      <c r="N30" s="104">
        <v>1345.34</v>
      </c>
      <c r="O30" s="104">
        <v>886.10799999999995</v>
      </c>
      <c r="P30" s="104">
        <v>823.60299999999995</v>
      </c>
      <c r="Q30" s="110">
        <f t="shared" si="1"/>
        <v>13933.975</v>
      </c>
      <c r="R30" s="104">
        <v>780.75400000000002</v>
      </c>
      <c r="S30" s="104">
        <v>778.96</v>
      </c>
      <c r="T30" s="104">
        <v>992.56600000000003</v>
      </c>
      <c r="U30" s="104">
        <v>1338.3979999999999</v>
      </c>
      <c r="V30" s="104">
        <v>1398.357</v>
      </c>
      <c r="W30" s="104">
        <v>1533.8240000000001</v>
      </c>
      <c r="X30" s="104">
        <v>1717.2629999999999</v>
      </c>
      <c r="Y30" s="104">
        <v>1688.018</v>
      </c>
      <c r="Z30" s="104">
        <v>1547.625</v>
      </c>
      <c r="AA30" s="104">
        <v>1422.5540000000001</v>
      </c>
      <c r="AB30" s="104">
        <v>931.65</v>
      </c>
      <c r="AC30" s="111">
        <v>870.34</v>
      </c>
      <c r="AD30" s="110">
        <f t="shared" si="2"/>
        <v>15000.308999999999</v>
      </c>
      <c r="AE30" s="107">
        <f t="shared" si="0"/>
        <v>7.6527624026883956</v>
      </c>
    </row>
    <row r="31" spans="2:31" ht="18.75" customHeight="1">
      <c r="B31" s="108">
        <v>27</v>
      </c>
      <c r="C31" s="102" t="s">
        <v>124</v>
      </c>
      <c r="D31" s="109" t="s">
        <v>10</v>
      </c>
      <c r="E31" s="104">
        <v>731.02300000000002</v>
      </c>
      <c r="F31" s="104">
        <v>722.53</v>
      </c>
      <c r="G31" s="104">
        <v>964.90200000000004</v>
      </c>
      <c r="H31" s="104">
        <v>1158.4190000000001</v>
      </c>
      <c r="I31" s="104">
        <v>1311.8050000000001</v>
      </c>
      <c r="J31" s="104">
        <v>1410.7260000000001</v>
      </c>
      <c r="K31" s="104">
        <v>1631.6949999999999</v>
      </c>
      <c r="L31" s="104">
        <v>1572.7570000000001</v>
      </c>
      <c r="M31" s="104">
        <v>1389.0930000000001</v>
      </c>
      <c r="N31" s="104">
        <v>1258.95</v>
      </c>
      <c r="O31" s="104">
        <v>843.51499999999999</v>
      </c>
      <c r="P31" s="104">
        <v>840.60500000000002</v>
      </c>
      <c r="Q31" s="110">
        <f t="shared" si="1"/>
        <v>13836.02</v>
      </c>
      <c r="R31" s="104">
        <v>758.59</v>
      </c>
      <c r="S31" s="104">
        <v>773.85</v>
      </c>
      <c r="T31" s="104">
        <v>980.14400000000001</v>
      </c>
      <c r="U31" s="104">
        <v>1268.558</v>
      </c>
      <c r="V31" s="104">
        <v>1349.7239999999999</v>
      </c>
      <c r="W31" s="104">
        <v>1525.4380000000001</v>
      </c>
      <c r="X31" s="104">
        <v>1686.06</v>
      </c>
      <c r="Y31" s="104">
        <v>1653.0170000000001</v>
      </c>
      <c r="Z31" s="104">
        <v>1450.454</v>
      </c>
      <c r="AA31" s="104">
        <v>1297.8589999999999</v>
      </c>
      <c r="AB31" s="104">
        <v>858.35900000000004</v>
      </c>
      <c r="AC31" s="111">
        <v>865.65300000000002</v>
      </c>
      <c r="AD31" s="110">
        <f t="shared" si="2"/>
        <v>14467.706</v>
      </c>
      <c r="AE31" s="107">
        <f t="shared" si="0"/>
        <v>4.565518118649714</v>
      </c>
    </row>
    <row r="32" spans="2:31" ht="18.75" customHeight="1">
      <c r="B32" s="108">
        <v>28</v>
      </c>
      <c r="C32" s="102" t="s">
        <v>121</v>
      </c>
      <c r="D32" s="109" t="s">
        <v>43</v>
      </c>
      <c r="E32" s="104">
        <v>906.86</v>
      </c>
      <c r="F32" s="104">
        <v>846.13800000000003</v>
      </c>
      <c r="G32" s="104">
        <v>1000.915</v>
      </c>
      <c r="H32" s="104">
        <v>1139.732</v>
      </c>
      <c r="I32" s="104">
        <v>1181.7660000000001</v>
      </c>
      <c r="J32" s="104">
        <v>1254.355</v>
      </c>
      <c r="K32" s="104">
        <v>1394.2819999999999</v>
      </c>
      <c r="L32" s="104">
        <v>1423.2070000000001</v>
      </c>
      <c r="M32" s="104">
        <v>1339.384</v>
      </c>
      <c r="N32" s="104">
        <v>1238.5820000000001</v>
      </c>
      <c r="O32" s="104">
        <v>1063.241</v>
      </c>
      <c r="P32" s="104">
        <v>1030.451</v>
      </c>
      <c r="Q32" s="110">
        <f t="shared" si="1"/>
        <v>13818.913</v>
      </c>
      <c r="R32" s="104">
        <v>994.45899999999995</v>
      </c>
      <c r="S32" s="104">
        <v>933.22799999999995</v>
      </c>
      <c r="T32" s="104">
        <v>1058.2550000000001</v>
      </c>
      <c r="U32" s="104">
        <v>1189.502</v>
      </c>
      <c r="V32" s="104">
        <v>1298.9549999999999</v>
      </c>
      <c r="W32" s="104">
        <v>1370.329</v>
      </c>
      <c r="X32" s="104">
        <v>1466.4390000000001</v>
      </c>
      <c r="Y32" s="104">
        <v>1500.8969999999999</v>
      </c>
      <c r="Z32" s="104">
        <v>1381.498</v>
      </c>
      <c r="AA32" s="104">
        <v>1267.123</v>
      </c>
      <c r="AB32" s="104">
        <v>1121.0409999999999</v>
      </c>
      <c r="AC32" s="111">
        <v>1112.4559999999999</v>
      </c>
      <c r="AD32" s="110">
        <f t="shared" si="2"/>
        <v>14694.181999999997</v>
      </c>
      <c r="AE32" s="107">
        <f t="shared" si="0"/>
        <v>6.3338484003770512</v>
      </c>
    </row>
    <row r="33" spans="2:36" ht="18.75" customHeight="1">
      <c r="B33" s="108">
        <v>29</v>
      </c>
      <c r="C33" s="102" t="s">
        <v>122</v>
      </c>
      <c r="D33" s="109" t="s">
        <v>11</v>
      </c>
      <c r="E33" s="112">
        <v>1155.623</v>
      </c>
      <c r="F33" s="112">
        <v>1100.6389999999999</v>
      </c>
      <c r="G33" s="112">
        <v>1266.9459999999999</v>
      </c>
      <c r="H33" s="112">
        <v>1077.463</v>
      </c>
      <c r="I33" s="112">
        <v>964.07600000000002</v>
      </c>
      <c r="J33" s="112">
        <v>976.60199999999998</v>
      </c>
      <c r="K33" s="112">
        <v>1102.3019999999999</v>
      </c>
      <c r="L33" s="112">
        <v>1131.8989999999999</v>
      </c>
      <c r="M33" s="112">
        <v>1039.329</v>
      </c>
      <c r="N33" s="112">
        <v>1175.981</v>
      </c>
      <c r="O33" s="112">
        <v>1161.136</v>
      </c>
      <c r="P33" s="112">
        <v>1219.1079999999999</v>
      </c>
      <c r="Q33" s="110">
        <f t="shared" si="1"/>
        <v>13371.103999999999</v>
      </c>
      <c r="R33" s="104">
        <v>1162.9290000000001</v>
      </c>
      <c r="S33" s="104">
        <v>1107.3130000000001</v>
      </c>
      <c r="T33" s="104">
        <v>1286.6679999999999</v>
      </c>
      <c r="U33" s="104">
        <v>1091.9380000000001</v>
      </c>
      <c r="V33" s="104">
        <v>921.64700000000005</v>
      </c>
      <c r="W33" s="104">
        <v>969.66700000000003</v>
      </c>
      <c r="X33" s="104">
        <v>1056.43</v>
      </c>
      <c r="Y33" s="104">
        <v>1068.9960000000001</v>
      </c>
      <c r="Z33" s="104">
        <v>974.65</v>
      </c>
      <c r="AA33" s="104">
        <v>1075.0809999999999</v>
      </c>
      <c r="AB33" s="104">
        <v>1176.134</v>
      </c>
      <c r="AC33" s="113">
        <v>1204.443</v>
      </c>
      <c r="AD33" s="110">
        <f t="shared" si="2"/>
        <v>13095.895999999999</v>
      </c>
      <c r="AE33" s="107">
        <f t="shared" si="0"/>
        <v>-2.0582294476207852</v>
      </c>
    </row>
    <row r="34" spans="2:36" ht="18.75" customHeight="1">
      <c r="B34" s="114">
        <v>30</v>
      </c>
      <c r="C34" s="115" t="s">
        <v>129</v>
      </c>
      <c r="D34" s="116" t="s">
        <v>9</v>
      </c>
      <c r="E34" s="117">
        <v>758.875</v>
      </c>
      <c r="F34" s="118">
        <v>734.29200000000003</v>
      </c>
      <c r="G34" s="118">
        <v>933.62199999999996</v>
      </c>
      <c r="H34" s="118">
        <v>1066.991</v>
      </c>
      <c r="I34" s="118">
        <v>1205.152</v>
      </c>
      <c r="J34" s="118">
        <v>1174.8499999999999</v>
      </c>
      <c r="K34" s="118">
        <v>1345.0889999999999</v>
      </c>
      <c r="L34" s="118">
        <v>1381.3440000000001</v>
      </c>
      <c r="M34" s="118">
        <v>1357.854</v>
      </c>
      <c r="N34" s="118">
        <v>1368.788</v>
      </c>
      <c r="O34" s="118">
        <v>821.39700000000005</v>
      </c>
      <c r="P34" s="119">
        <v>789.09199999999998</v>
      </c>
      <c r="Q34" s="120">
        <f t="shared" si="1"/>
        <v>12937.346000000001</v>
      </c>
      <c r="R34" s="117">
        <v>704.90700000000004</v>
      </c>
      <c r="S34" s="118">
        <v>682.154</v>
      </c>
      <c r="T34" s="118">
        <v>851.43299999999999</v>
      </c>
      <c r="U34" s="118">
        <v>1007.553</v>
      </c>
      <c r="V34" s="118">
        <v>1134.125</v>
      </c>
      <c r="W34" s="118">
        <v>1224</v>
      </c>
      <c r="X34" s="118">
        <v>1298.7829999999999</v>
      </c>
      <c r="Y34" s="118">
        <v>1335.768</v>
      </c>
      <c r="Z34" s="118">
        <v>1293.1400000000001</v>
      </c>
      <c r="AA34" s="118">
        <v>1252.2190000000001</v>
      </c>
      <c r="AB34" s="118">
        <v>796.34799999999996</v>
      </c>
      <c r="AC34" s="121">
        <v>770.399</v>
      </c>
      <c r="AD34" s="122">
        <f t="shared" si="2"/>
        <v>12350.828999999998</v>
      </c>
      <c r="AE34" s="123">
        <f t="shared" si="0"/>
        <v>-4.5335186985027924</v>
      </c>
    </row>
    <row r="35" spans="2:36" ht="18.75" customHeight="1">
      <c r="B35" s="21" t="s">
        <v>125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AG35" s="20"/>
      <c r="AH35" s="20"/>
      <c r="AI35" s="20"/>
      <c r="AJ35" s="20"/>
    </row>
    <row r="36" spans="2:36">
      <c r="B36" s="24" t="s">
        <v>58</v>
      </c>
      <c r="AG36" s="20"/>
      <c r="AH36" s="20"/>
      <c r="AI36" s="20"/>
      <c r="AJ36" s="20"/>
    </row>
    <row r="41" spans="2:36">
      <c r="R41" s="15"/>
      <c r="S41" s="15"/>
      <c r="T41" s="15"/>
    </row>
    <row r="42" spans="2:36">
      <c r="R42" s="16"/>
      <c r="S42" s="17"/>
      <c r="T42" s="17"/>
    </row>
    <row r="43" spans="2:36">
      <c r="R43" s="16"/>
      <c r="S43" s="18"/>
      <c r="T43" s="18"/>
    </row>
    <row r="44" spans="2:36">
      <c r="R44" s="19"/>
      <c r="S44" s="1"/>
      <c r="T44" s="1"/>
    </row>
    <row r="45" spans="2:36">
      <c r="R45" s="19"/>
      <c r="S45" s="1"/>
      <c r="T45" s="1"/>
    </row>
    <row r="46" spans="2:36">
      <c r="E46" s="26"/>
    </row>
  </sheetData>
  <mergeCells count="8">
    <mergeCell ref="Q3:Q4"/>
    <mergeCell ref="AE3:AE4"/>
    <mergeCell ref="B3:B4"/>
    <mergeCell ref="C3:C4"/>
    <mergeCell ref="D3:D4"/>
    <mergeCell ref="E3:P3"/>
    <mergeCell ref="R3:AC3"/>
    <mergeCell ref="AD3:AD4"/>
  </mergeCells>
  <pageMargins left="0.75" right="0.75" top="1" bottom="1" header="0.5" footer="0.5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Figure 1</vt:lpstr>
      <vt:lpstr>Figure 2</vt:lpstr>
      <vt:lpstr>Table1</vt:lpstr>
      <vt:lpstr>Table2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Collet</dc:creator>
  <cp:lastModifiedBy>Damien Collet</cp:lastModifiedBy>
  <cp:lastPrinted>2011-01-24T13:55:04Z</cp:lastPrinted>
  <dcterms:created xsi:type="dcterms:W3CDTF">2007-08-09T07:28:07Z</dcterms:created>
  <dcterms:modified xsi:type="dcterms:W3CDTF">2020-10-26T12:44:35Z</dcterms:modified>
</cp:coreProperties>
</file>