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an/projects/gmaple/frozen-mini-2014-03-10/"/>
    </mc:Choice>
  </mc:AlternateContent>
  <xr:revisionPtr revIDLastSave="0" documentId="13_ncr:1_{47D8E697-CECE-A441-A65A-1C3E9053F21C}" xr6:coauthVersionLast="45" xr6:coauthVersionMax="45" xr10:uidLastSave="{00000000-0000-0000-0000-000000000000}"/>
  <bookViews>
    <workbookView xWindow="11760" yWindow="4140" windowWidth="21720" windowHeight="12260" tabRatio="500" xr2:uid="{00000000-000D-0000-FFFF-FFFF00000000}"/>
  </bookViews>
  <sheets>
    <sheet name="bom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N27" i="1"/>
  <c r="M27" i="1"/>
  <c r="N26" i="1"/>
  <c r="M26" i="1"/>
  <c r="M25" i="1"/>
  <c r="N25" i="1" s="1"/>
  <c r="N24" i="1"/>
  <c r="N23" i="1"/>
  <c r="N22" i="1"/>
  <c r="N21" i="1"/>
  <c r="N20" i="1"/>
  <c r="N19" i="1"/>
  <c r="N18" i="1"/>
  <c r="N17" i="1"/>
  <c r="N16" i="1"/>
  <c r="N13" i="1"/>
  <c r="N10" i="1"/>
  <c r="N9" i="1"/>
  <c r="N7" i="1"/>
  <c r="M24" i="1"/>
  <c r="M23" i="1"/>
  <c r="M22" i="1"/>
  <c r="M21" i="1"/>
  <c r="M20" i="1"/>
  <c r="M19" i="1"/>
  <c r="M18" i="1"/>
  <c r="M17" i="1"/>
  <c r="M16" i="1"/>
  <c r="M15" i="1"/>
  <c r="N15" i="1" s="1"/>
  <c r="M14" i="1"/>
  <c r="N14" i="1" s="1"/>
  <c r="M13" i="1"/>
  <c r="M12" i="1"/>
  <c r="N12" i="1" s="1"/>
  <c r="M11" i="1"/>
  <c r="N11" i="1" s="1"/>
  <c r="M10" i="1"/>
  <c r="M9" i="1"/>
  <c r="M8" i="1"/>
  <c r="N8" i="1" s="1"/>
  <c r="M7" i="1"/>
  <c r="M28" i="1" l="1"/>
  <c r="N28" i="1"/>
</calcChain>
</file>

<file path=xl/sharedStrings.xml><?xml version="1.0" encoding="utf-8"?>
<sst xmlns="http://schemas.openxmlformats.org/spreadsheetml/2006/main" count="144" uniqueCount="127">
  <si>
    <t>GMaple-mini BOM</t>
    <phoneticPr fontId="2" type="noConversion"/>
  </si>
  <si>
    <t>as at 2014-03-10</t>
    <phoneticPr fontId="2" type="noConversion"/>
  </si>
  <si>
    <t>nz.elemetn14.com</t>
    <phoneticPr fontId="2" type="noConversion"/>
  </si>
  <si>
    <t>Prices in NZD currency</t>
    <phoneticPr fontId="2" type="noConversion"/>
  </si>
  <si>
    <t>ele14 SKU</t>
    <phoneticPr fontId="2" type="noConversion"/>
  </si>
  <si>
    <t>RefDes</t>
  </si>
  <si>
    <t>Value</t>
  </si>
  <si>
    <t>Pattern</t>
  </si>
  <si>
    <t>Manufacturer</t>
  </si>
  <si>
    <t>C1</t>
  </si>
  <si>
    <t>100u</t>
  </si>
  <si>
    <t>CAP_1206</t>
  </si>
  <si>
    <t>AVX</t>
  </si>
  <si>
    <t>C2, C3</t>
  </si>
  <si>
    <t>10u</t>
  </si>
  <si>
    <t>CAP_0805HD</t>
  </si>
  <si>
    <t>C4, C5, C6, C7</t>
  </si>
  <si>
    <t>1u</t>
  </si>
  <si>
    <t>CAP_0402</t>
  </si>
  <si>
    <t>C8, C9</t>
  </si>
  <si>
    <t>18p</t>
  </si>
  <si>
    <t>C10, C11</t>
  </si>
  <si>
    <t>47p</t>
  </si>
  <si>
    <t>D2, D3</t>
  </si>
  <si>
    <t>Schottky</t>
  </si>
  <si>
    <t>SOD-323</t>
  </si>
  <si>
    <t>BAT54WS-7-F</t>
  </si>
  <si>
    <t>DIODES INC.</t>
  </si>
  <si>
    <t>D1=33</t>
  </si>
  <si>
    <t>BLUE</t>
  </si>
  <si>
    <t>DIO_1206</t>
  </si>
  <si>
    <t>KINGBRIGHT</t>
  </si>
  <si>
    <t>IC1, IC2</t>
  </si>
  <si>
    <t>3.3V 250mA</t>
  </si>
  <si>
    <t>SOT23</t>
  </si>
  <si>
    <t>MCP1703T-3302E/CB</t>
  </si>
  <si>
    <t>MICROCHIP</t>
  </si>
  <si>
    <t>J1, J2</t>
  </si>
  <si>
    <t>HDR-1x20</t>
  </si>
  <si>
    <t>M22-2512005</t>
  </si>
  <si>
    <t>HARWIN</t>
  </si>
  <si>
    <t>J3</t>
  </si>
  <si>
    <t>USB-B mini</t>
  </si>
  <si>
    <t>1734035-1</t>
  </si>
  <si>
    <t>TE Connectivity</t>
  </si>
  <si>
    <t>L1</t>
  </si>
  <si>
    <t>FERRITE BEAD</t>
  </si>
  <si>
    <t>IND_0603</t>
  </si>
  <si>
    <t>BLM18AG151SN1D</t>
  </si>
  <si>
    <t>MURATA</t>
  </si>
  <si>
    <t>Q1, Q2</t>
  </si>
  <si>
    <t>BC847</t>
  </si>
  <si>
    <t>R1, R2, R4, R5</t>
  </si>
  <si>
    <t>1K</t>
  </si>
  <si>
    <t>RES_0402</t>
  </si>
  <si>
    <t>R3, R8, R9</t>
  </si>
  <si>
    <t>10K</t>
  </si>
  <si>
    <t>R6, R7</t>
  </si>
  <si>
    <t>R10</t>
  </si>
  <si>
    <t>1K5</t>
  </si>
  <si>
    <t>R11</t>
  </si>
  <si>
    <t>36K</t>
  </si>
  <si>
    <t>R12</t>
  </si>
  <si>
    <t>47K</t>
  </si>
  <si>
    <t>KMR211GLFS-G</t>
  </si>
  <si>
    <t>C &amp; K Components</t>
  </si>
  <si>
    <t>U1</t>
  </si>
  <si>
    <t>MCU</t>
  </si>
  <si>
    <t>TQFP-48</t>
  </si>
  <si>
    <t>STM32F103CBT6</t>
  </si>
  <si>
    <t>STMICROELECTRONICS</t>
  </si>
  <si>
    <t>Y1</t>
  </si>
  <si>
    <t>Xtal 5032</t>
  </si>
  <si>
    <t>7B-8.000MAAJ-T</t>
  </si>
  <si>
    <t>TXC</t>
  </si>
  <si>
    <t>Qty</t>
    <phoneticPr fontId="2" type="noConversion"/>
  </si>
  <si>
    <t>MOQ</t>
    <phoneticPr fontId="2" type="noConversion"/>
  </si>
  <si>
    <t>Price ea.</t>
    <phoneticPr fontId="2" type="noConversion"/>
  </si>
  <si>
    <t>Unit Cost</t>
    <phoneticPr fontId="2" type="noConversion"/>
  </si>
  <si>
    <t>MOQ Cost</t>
    <phoneticPr fontId="2" type="noConversion"/>
  </si>
  <si>
    <t>S1,S2</t>
  </si>
  <si>
    <t>PBS</t>
  </si>
  <si>
    <t>#</t>
  </si>
  <si>
    <t>04026D105KAT2A</t>
  </si>
  <si>
    <t>08053D106KAT2A</t>
  </si>
  <si>
    <t>TLJA107M006R0800</t>
  </si>
  <si>
    <t>Desc</t>
  </si>
  <si>
    <t>Link</t>
  </si>
  <si>
    <t>LED, Low Power, Blue, SMD, 1206 (3216 Metric), 20 mA, 3.2 V, 470 nm</t>
  </si>
  <si>
    <t>LDO Voltage Regulator, 3.3V, 250m, SOT-23A-3</t>
  </si>
  <si>
    <t>Gen. purp. NPN, 45 V, 100 mA, 250 mW, SOT-23</t>
  </si>
  <si>
    <t>NEXPERIA</t>
  </si>
  <si>
    <t>BC847C,215</t>
  </si>
  <si>
    <t>USB_MINI</t>
  </si>
  <si>
    <t>VISHAY</t>
  </si>
  <si>
    <t>CRCW04021K00FKED</t>
  </si>
  <si>
    <t>Resistor, 1K, 1%,  0402</t>
  </si>
  <si>
    <t>Resistor, 10K, 1%,  0402</t>
  </si>
  <si>
    <t>Resistor, 22R, 1%,  0402</t>
  </si>
  <si>
    <t>22R</t>
  </si>
  <si>
    <t>CRCW040210K0FKED</t>
  </si>
  <si>
    <t>CRCW040222R0FKED</t>
  </si>
  <si>
    <t>CRCW04021K50FKED</t>
  </si>
  <si>
    <t>CRCW040236K0FKED</t>
  </si>
  <si>
    <t>CRCW040247K0FKED</t>
  </si>
  <si>
    <t>Xtal, 8MHz , 18pf, 5032</t>
  </si>
  <si>
    <t>8MHz ,18pf</t>
  </si>
  <si>
    <t>Resistor, 1K5, 1%,  0402</t>
  </si>
  <si>
    <t>Resistor, 36K, 1%,  0402</t>
  </si>
  <si>
    <t>Resistor, 47K, 1%,  0402</t>
  </si>
  <si>
    <t>MCU, STM32F103CBT6, TQFP-48</t>
  </si>
  <si>
    <t>Tactile Switch, KMR2 series, Top Actuated, 50mA , 32VDC</t>
  </si>
  <si>
    <t>KMR211GLFS</t>
  </si>
  <si>
    <t>Capacitor, 100uF, 1206, Tantalum, 20%</t>
  </si>
  <si>
    <t>Capacitor, 10uF, 0805, Ceramic, 10%</t>
  </si>
  <si>
    <t>Capacitor, 1uF, 0402, Ceramic, 10%</t>
  </si>
  <si>
    <t>Capacitor, 18pF, 0402, Ceramic, 1%</t>
  </si>
  <si>
    <t>Capacitor, 47pF, 0402, Ceramic, 5%</t>
  </si>
  <si>
    <t>Diode, Schottky, SOD-223</t>
  </si>
  <si>
    <t>Pin Header, Board-to-Board, 2 mm, 1 Rows, 20 Contacts, Through Hole</t>
  </si>
  <si>
    <t>1x20, 100mil</t>
  </si>
  <si>
    <t>Mini USB Type B, USB 2.0, Receptacle, 5 Ways, Surface Mount, Right Angle</t>
  </si>
  <si>
    <t>Ferrite Bead, 0603, 500 mA</t>
  </si>
  <si>
    <t>04025A180JAT2A</t>
  </si>
  <si>
    <t>04025A470JAT2A</t>
  </si>
  <si>
    <t>APT3216QBC/D</t>
  </si>
  <si>
    <t>Part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</si>
</sst>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u/>
      <sz val="10"/>
      <name val="Verdana"/>
    </font>
    <font>
      <b/>
      <sz val="16"/>
      <name val="Verdana"/>
    </font>
    <font>
      <b/>
      <sz val="10"/>
      <color indexed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3" fillId="0" borderId="0" xfId="1" applyAlignment="1" applyProtection="1">
      <alignment horizontal="left"/>
    </xf>
    <xf numFmtId="2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1" fillId="0" borderId="1" xfId="0" applyNumberFormat="1" applyFont="1" applyBorder="1"/>
    <xf numFmtId="2" fontId="1" fillId="0" borderId="1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z.element14.com/c-k-components/dp/1437635" TargetMode="External"/><Relationship Id="rId3" Type="http://schemas.openxmlformats.org/officeDocument/2006/relationships/hyperlink" Target="http://nz.element14.com/harwin/dp/2289781" TargetMode="External"/><Relationship Id="rId7" Type="http://schemas.openxmlformats.org/officeDocument/2006/relationships/hyperlink" Target="http://nz.element14.com/multicomp/dp/1803063" TargetMode="External"/><Relationship Id="rId2" Type="http://schemas.openxmlformats.org/officeDocument/2006/relationships/hyperlink" Target="http://nz.element14.com/microchip/dp/1439518" TargetMode="External"/><Relationship Id="rId1" Type="http://schemas.openxmlformats.org/officeDocument/2006/relationships/hyperlink" Target="http://nz.element14.com/kingbright/dp/2217987" TargetMode="External"/><Relationship Id="rId6" Type="http://schemas.openxmlformats.org/officeDocument/2006/relationships/hyperlink" Target="http://nz.element14.com/nxp/dp/1081235" TargetMode="External"/><Relationship Id="rId5" Type="http://schemas.openxmlformats.org/officeDocument/2006/relationships/hyperlink" Target="http://nz.element14.com/murata/dp/1515673" TargetMode="External"/><Relationship Id="rId10" Type="http://schemas.openxmlformats.org/officeDocument/2006/relationships/hyperlink" Target="http://nz.element14.com/txc/dp/1892154" TargetMode="External"/><Relationship Id="rId4" Type="http://schemas.openxmlformats.org/officeDocument/2006/relationships/hyperlink" Target="http://nz.element14.com/te-connectivity-amp/dp/1654060" TargetMode="External"/><Relationship Id="rId9" Type="http://schemas.openxmlformats.org/officeDocument/2006/relationships/hyperlink" Target="http://nz.element14.com/stmicroelectronics/dp/1606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showGridLines="0" tabSelected="1" topLeftCell="A5" workbookViewId="0">
      <selection activeCell="D28" sqref="D28"/>
    </sheetView>
  </sheetViews>
  <sheetFormatPr baseColWidth="10" defaultRowHeight="13" x14ac:dyDescent="0.15"/>
  <cols>
    <col min="1" max="1" width="4.83203125" customWidth="1"/>
    <col min="2" max="2" width="13" style="1" customWidth="1"/>
    <col min="3" max="3" width="12.5" style="1" customWidth="1"/>
    <col min="4" max="4" width="17.5" style="1" customWidth="1"/>
    <col min="5" max="5" width="4.83203125" style="16" customWidth="1"/>
    <col min="6" max="6" width="14" style="1" customWidth="1"/>
    <col min="7" max="7" width="22.1640625" style="1" customWidth="1"/>
    <col min="8" max="8" width="17.83203125" style="1" customWidth="1"/>
    <col min="9" max="9" width="12.33203125" style="1" customWidth="1"/>
    <col min="10" max="10" width="9" style="1" customWidth="1"/>
    <col min="11" max="11" width="6.33203125" customWidth="1"/>
    <col min="12" max="14" width="11.33203125" customWidth="1"/>
  </cols>
  <sheetData>
    <row r="1" spans="1:14" ht="20" x14ac:dyDescent="0.2">
      <c r="B1" s="8" t="s">
        <v>0</v>
      </c>
    </row>
    <row r="2" spans="1:14" x14ac:dyDescent="0.15">
      <c r="B2" s="1" t="s">
        <v>1</v>
      </c>
    </row>
    <row r="3" spans="1:14" x14ac:dyDescent="0.15">
      <c r="B3" s="1" t="s">
        <v>2</v>
      </c>
    </row>
    <row r="4" spans="1:14" x14ac:dyDescent="0.15">
      <c r="B4" s="9" t="s">
        <v>3</v>
      </c>
    </row>
    <row r="6" spans="1:14" x14ac:dyDescent="0.15">
      <c r="A6" s="13" t="s">
        <v>82</v>
      </c>
      <c r="B6" s="6" t="s">
        <v>5</v>
      </c>
      <c r="C6" s="6" t="s">
        <v>6</v>
      </c>
      <c r="D6" s="15" t="s">
        <v>86</v>
      </c>
      <c r="E6" s="17" t="s">
        <v>75</v>
      </c>
      <c r="F6" s="6" t="s">
        <v>7</v>
      </c>
      <c r="G6" s="6" t="s">
        <v>8</v>
      </c>
      <c r="H6" s="12" t="s">
        <v>126</v>
      </c>
      <c r="I6" s="6" t="s">
        <v>4</v>
      </c>
      <c r="J6" s="15" t="s">
        <v>87</v>
      </c>
      <c r="K6" s="7" t="s">
        <v>76</v>
      </c>
      <c r="L6" s="7" t="s">
        <v>77</v>
      </c>
      <c r="M6" s="7" t="s">
        <v>78</v>
      </c>
      <c r="N6" s="7" t="s">
        <v>79</v>
      </c>
    </row>
    <row r="7" spans="1:14" x14ac:dyDescent="0.15">
      <c r="A7">
        <v>1</v>
      </c>
      <c r="B7" t="s">
        <v>9</v>
      </c>
      <c r="C7" t="s">
        <v>10</v>
      </c>
      <c r="D7" s="14" t="s">
        <v>113</v>
      </c>
      <c r="E7" s="16">
        <v>1</v>
      </c>
      <c r="F7" t="s">
        <v>11</v>
      </c>
      <c r="G7" t="s">
        <v>12</v>
      </c>
      <c r="H7" s="14" t="s">
        <v>85</v>
      </c>
      <c r="I7" s="1">
        <v>1658408</v>
      </c>
      <c r="J7" s="4">
        <f>HYPERLINK(_xlfn.CONCAT("https://nz.element14.com?sku=", I7),I7)</f>
        <v>1658408</v>
      </c>
      <c r="K7">
        <v>1</v>
      </c>
      <c r="L7" s="2">
        <v>1.01</v>
      </c>
      <c r="M7" s="3">
        <f>E7*L7</f>
        <v>1.01</v>
      </c>
      <c r="N7" s="5">
        <f>IF(E7&lt;=K7,K7*L7,E6*M7)</f>
        <v>1.01</v>
      </c>
    </row>
    <row r="8" spans="1:14" x14ac:dyDescent="0.15">
      <c r="A8">
        <v>2</v>
      </c>
      <c r="B8" t="s">
        <v>13</v>
      </c>
      <c r="C8" t="s">
        <v>14</v>
      </c>
      <c r="D8" s="14" t="s">
        <v>114</v>
      </c>
      <c r="E8" s="16">
        <v>2</v>
      </c>
      <c r="F8" t="s">
        <v>15</v>
      </c>
      <c r="G8" s="14" t="s">
        <v>12</v>
      </c>
      <c r="H8" s="14" t="s">
        <v>84</v>
      </c>
      <c r="I8" s="1">
        <v>1867958</v>
      </c>
      <c r="J8" s="4">
        <f t="shared" ref="J8:J27" si="0">HYPERLINK(_xlfn.CONCAT("https://nz.element14.com?sku=", I8),I8)</f>
        <v>1867958</v>
      </c>
      <c r="K8">
        <v>1</v>
      </c>
      <c r="L8" s="2">
        <v>0.34300000000000003</v>
      </c>
      <c r="M8" s="3">
        <f>E8*L8</f>
        <v>0.68600000000000005</v>
      </c>
      <c r="N8" s="5">
        <f>IF(E8&lt;=K8,K8*L8,E7*M8)</f>
        <v>0.68600000000000005</v>
      </c>
    </row>
    <row r="9" spans="1:14" x14ac:dyDescent="0.15">
      <c r="A9">
        <v>3</v>
      </c>
      <c r="B9" t="s">
        <v>16</v>
      </c>
      <c r="C9" t="s">
        <v>17</v>
      </c>
      <c r="D9" s="14" t="s">
        <v>115</v>
      </c>
      <c r="E9" s="16">
        <v>4</v>
      </c>
      <c r="F9" t="s">
        <v>18</v>
      </c>
      <c r="G9" s="14" t="s">
        <v>12</v>
      </c>
      <c r="H9" t="s">
        <v>83</v>
      </c>
      <c r="I9" s="1">
        <v>1327658</v>
      </c>
      <c r="J9" s="4">
        <f t="shared" si="0"/>
        <v>1327658</v>
      </c>
      <c r="K9">
        <v>100</v>
      </c>
      <c r="L9" s="2">
        <v>3.6999999999999998E-2</v>
      </c>
      <c r="M9" s="3">
        <f>E9*L9</f>
        <v>0.14799999999999999</v>
      </c>
      <c r="N9" s="5">
        <f>IF(E9&lt;=K9,K9*L9,E8*M9)</f>
        <v>3.6999999999999997</v>
      </c>
    </row>
    <row r="10" spans="1:14" x14ac:dyDescent="0.15">
      <c r="A10">
        <v>4</v>
      </c>
      <c r="B10" t="s">
        <v>19</v>
      </c>
      <c r="C10" t="s">
        <v>20</v>
      </c>
      <c r="D10" s="14" t="s">
        <v>116</v>
      </c>
      <c r="E10" s="16">
        <v>2</v>
      </c>
      <c r="F10" t="s">
        <v>18</v>
      </c>
      <c r="G10" s="14" t="s">
        <v>12</v>
      </c>
      <c r="H10" s="14" t="s">
        <v>123</v>
      </c>
      <c r="I10" s="1">
        <v>1740572</v>
      </c>
      <c r="J10" s="4">
        <f t="shared" si="0"/>
        <v>1740572</v>
      </c>
      <c r="K10">
        <v>100</v>
      </c>
      <c r="L10" s="2">
        <v>3.5000000000000003E-2</v>
      </c>
      <c r="M10" s="3">
        <f>E10*L10</f>
        <v>7.0000000000000007E-2</v>
      </c>
      <c r="N10" s="5">
        <f>IF(E10&lt;=K10,K10*L10,E9*M10)</f>
        <v>3.5000000000000004</v>
      </c>
    </row>
    <row r="11" spans="1:14" x14ac:dyDescent="0.15">
      <c r="A11">
        <v>5</v>
      </c>
      <c r="B11" t="s">
        <v>21</v>
      </c>
      <c r="C11" t="s">
        <v>22</v>
      </c>
      <c r="D11" s="14" t="s">
        <v>117</v>
      </c>
      <c r="E11" s="16">
        <v>2</v>
      </c>
      <c r="F11" t="s">
        <v>18</v>
      </c>
      <c r="G11" s="14" t="s">
        <v>12</v>
      </c>
      <c r="H11" s="14" t="s">
        <v>124</v>
      </c>
      <c r="I11" s="1">
        <v>1327639</v>
      </c>
      <c r="J11" s="4">
        <f t="shared" si="0"/>
        <v>1327639</v>
      </c>
      <c r="K11">
        <v>1</v>
      </c>
      <c r="L11" s="2">
        <v>8.9999999999999993E-3</v>
      </c>
      <c r="M11" s="3">
        <f>E11*L11</f>
        <v>1.7999999999999999E-2</v>
      </c>
      <c r="N11" s="5">
        <f>IF(E11&lt;=K11,K11*L11,E10*M11)</f>
        <v>3.5999999999999997E-2</v>
      </c>
    </row>
    <row r="12" spans="1:14" x14ac:dyDescent="0.15">
      <c r="A12">
        <v>6</v>
      </c>
      <c r="B12" t="s">
        <v>23</v>
      </c>
      <c r="C12" t="s">
        <v>24</v>
      </c>
      <c r="D12" s="14" t="s">
        <v>118</v>
      </c>
      <c r="E12" s="16">
        <v>2</v>
      </c>
      <c r="F12" t="s">
        <v>25</v>
      </c>
      <c r="G12" t="s">
        <v>27</v>
      </c>
      <c r="H12" t="s">
        <v>26</v>
      </c>
      <c r="I12" s="1">
        <v>1843687</v>
      </c>
      <c r="J12" s="4">
        <f t="shared" si="0"/>
        <v>1843687</v>
      </c>
      <c r="K12">
        <v>1</v>
      </c>
      <c r="L12" s="2">
        <v>0.65</v>
      </c>
      <c r="M12" s="3">
        <f>E12*L12</f>
        <v>1.3</v>
      </c>
      <c r="N12" s="5">
        <f>IF(E12&lt;=K12,K12*L12,E11*M12)</f>
        <v>2.6</v>
      </c>
    </row>
    <row r="13" spans="1:14" x14ac:dyDescent="0.15">
      <c r="A13">
        <v>7</v>
      </c>
      <c r="B13" s="14" t="s">
        <v>28</v>
      </c>
      <c r="C13" t="s">
        <v>29</v>
      </c>
      <c r="D13" s="14" t="s">
        <v>88</v>
      </c>
      <c r="E13" s="16">
        <v>1</v>
      </c>
      <c r="F13" t="s">
        <v>30</v>
      </c>
      <c r="G13" t="s">
        <v>31</v>
      </c>
      <c r="H13" s="14" t="s">
        <v>125</v>
      </c>
      <c r="I13" s="1">
        <v>8529965</v>
      </c>
      <c r="J13" s="4">
        <f t="shared" si="0"/>
        <v>8529965</v>
      </c>
      <c r="K13">
        <v>1</v>
      </c>
      <c r="L13" s="2">
        <v>0.45400000000000001</v>
      </c>
      <c r="M13" s="3">
        <f>E13*L13</f>
        <v>0.45400000000000001</v>
      </c>
      <c r="N13" s="5">
        <f>IF(E13&lt;=K13,K13*L13,E12*M13)</f>
        <v>0.45400000000000001</v>
      </c>
    </row>
    <row r="14" spans="1:14" x14ac:dyDescent="0.15">
      <c r="A14">
        <v>8</v>
      </c>
      <c r="B14" t="s">
        <v>32</v>
      </c>
      <c r="C14" t="s">
        <v>33</v>
      </c>
      <c r="D14" s="14" t="s">
        <v>89</v>
      </c>
      <c r="E14" s="16">
        <v>2</v>
      </c>
      <c r="F14" t="s">
        <v>34</v>
      </c>
      <c r="G14" t="s">
        <v>36</v>
      </c>
      <c r="H14" t="s">
        <v>35</v>
      </c>
      <c r="I14" s="1">
        <v>1439518</v>
      </c>
      <c r="J14" s="4">
        <f t="shared" si="0"/>
        <v>1439518</v>
      </c>
      <c r="K14">
        <v>1</v>
      </c>
      <c r="L14" s="2">
        <v>1.37</v>
      </c>
      <c r="M14" s="3">
        <f>E14*L14</f>
        <v>2.74</v>
      </c>
      <c r="N14" s="5">
        <f>IF(E14&lt;=K14,K14*L14,E13*M14)</f>
        <v>2.74</v>
      </c>
    </row>
    <row r="15" spans="1:14" x14ac:dyDescent="0.15">
      <c r="A15">
        <v>9</v>
      </c>
      <c r="B15" t="s">
        <v>37</v>
      </c>
      <c r="C15" s="14" t="s">
        <v>120</v>
      </c>
      <c r="D15" s="14" t="s">
        <v>119</v>
      </c>
      <c r="E15" s="16">
        <v>2</v>
      </c>
      <c r="F15" t="s">
        <v>38</v>
      </c>
      <c r="G15" t="s">
        <v>40</v>
      </c>
      <c r="H15" t="s">
        <v>39</v>
      </c>
      <c r="I15" s="1">
        <v>2289781</v>
      </c>
      <c r="J15" s="4">
        <f t="shared" si="0"/>
        <v>2289781</v>
      </c>
      <c r="K15">
        <v>1</v>
      </c>
      <c r="L15" s="2">
        <v>2.58</v>
      </c>
      <c r="M15" s="3">
        <f>E15*L15</f>
        <v>5.16</v>
      </c>
      <c r="N15" s="5">
        <f>IF(E15&lt;=K15,K15*L15,E14*M15)</f>
        <v>10.32</v>
      </c>
    </row>
    <row r="16" spans="1:14" x14ac:dyDescent="0.15">
      <c r="A16">
        <v>10</v>
      </c>
      <c r="B16" t="s">
        <v>41</v>
      </c>
      <c r="C16" t="s">
        <v>42</v>
      </c>
      <c r="D16" s="14" t="s">
        <v>121</v>
      </c>
      <c r="E16" s="16">
        <v>1</v>
      </c>
      <c r="F16" s="14" t="s">
        <v>93</v>
      </c>
      <c r="G16" t="s">
        <v>44</v>
      </c>
      <c r="H16" t="s">
        <v>43</v>
      </c>
      <c r="I16" s="1">
        <v>1654060</v>
      </c>
      <c r="J16" s="4">
        <f t="shared" si="0"/>
        <v>1654060</v>
      </c>
      <c r="K16">
        <v>1</v>
      </c>
      <c r="L16" s="2">
        <v>1.65</v>
      </c>
      <c r="M16" s="3">
        <f>E16*L16</f>
        <v>1.65</v>
      </c>
      <c r="N16" s="5">
        <f>IF(E16&lt;=K16,K16*L16,E15*M16)</f>
        <v>1.65</v>
      </c>
    </row>
    <row r="17" spans="1:14" x14ac:dyDescent="0.15">
      <c r="A17">
        <v>11</v>
      </c>
      <c r="B17" t="s">
        <v>45</v>
      </c>
      <c r="C17" t="s">
        <v>46</v>
      </c>
      <c r="D17" s="14" t="s">
        <v>122</v>
      </c>
      <c r="E17" s="16">
        <v>1</v>
      </c>
      <c r="F17" t="s">
        <v>47</v>
      </c>
      <c r="G17" t="s">
        <v>49</v>
      </c>
      <c r="H17" t="s">
        <v>48</v>
      </c>
      <c r="I17" s="1">
        <v>1515673</v>
      </c>
      <c r="J17" s="4">
        <f t="shared" si="0"/>
        <v>1515673</v>
      </c>
      <c r="K17">
        <v>100</v>
      </c>
      <c r="L17" s="2">
        <v>1.7000000000000001E-2</v>
      </c>
      <c r="M17" s="3">
        <f>E17*L17</f>
        <v>1.7000000000000001E-2</v>
      </c>
      <c r="N17" s="5">
        <f>IF(E17&lt;=K17,K17*L17,E16*M17)</f>
        <v>1.7000000000000002</v>
      </c>
    </row>
    <row r="18" spans="1:14" x14ac:dyDescent="0.15">
      <c r="A18">
        <v>12</v>
      </c>
      <c r="B18" t="s">
        <v>50</v>
      </c>
      <c r="C18" t="s">
        <v>51</v>
      </c>
      <c r="D18" s="14" t="s">
        <v>90</v>
      </c>
      <c r="E18" s="16">
        <v>2</v>
      </c>
      <c r="F18" t="s">
        <v>34</v>
      </c>
      <c r="G18" s="14" t="s">
        <v>91</v>
      </c>
      <c r="H18" s="14" t="s">
        <v>92</v>
      </c>
      <c r="I18" s="1">
        <v>1081235</v>
      </c>
      <c r="J18" s="4">
        <f t="shared" si="0"/>
        <v>1081235</v>
      </c>
      <c r="K18">
        <v>10</v>
      </c>
      <c r="L18" s="2">
        <v>0.13200000000000001</v>
      </c>
      <c r="M18" s="3">
        <f>E18*L18</f>
        <v>0.26400000000000001</v>
      </c>
      <c r="N18" s="5">
        <f>IF(E18&lt;=K18,K18*L18,E17*M18)</f>
        <v>1.32</v>
      </c>
    </row>
    <row r="19" spans="1:14" x14ac:dyDescent="0.15">
      <c r="A19">
        <v>13</v>
      </c>
      <c r="B19" t="s">
        <v>52</v>
      </c>
      <c r="C19" t="s">
        <v>53</v>
      </c>
      <c r="D19" s="14" t="s">
        <v>96</v>
      </c>
      <c r="E19" s="16">
        <v>4</v>
      </c>
      <c r="F19" t="s">
        <v>54</v>
      </c>
      <c r="G19" s="14" t="s">
        <v>94</v>
      </c>
      <c r="H19" s="14" t="s">
        <v>95</v>
      </c>
      <c r="I19" s="1">
        <v>1469662</v>
      </c>
      <c r="J19" s="4">
        <f t="shared" si="0"/>
        <v>1469662</v>
      </c>
      <c r="K19">
        <v>50</v>
      </c>
      <c r="L19" s="2">
        <v>7.0000000000000001E-3</v>
      </c>
      <c r="M19" s="3">
        <f>E19*L19</f>
        <v>2.8000000000000001E-2</v>
      </c>
      <c r="N19" s="5">
        <f>IF(E19&lt;=K19,K19*L19,E18*M19)</f>
        <v>0.35000000000000003</v>
      </c>
    </row>
    <row r="20" spans="1:14" x14ac:dyDescent="0.15">
      <c r="A20">
        <v>14</v>
      </c>
      <c r="B20" t="s">
        <v>55</v>
      </c>
      <c r="C20" t="s">
        <v>56</v>
      </c>
      <c r="D20" s="14" t="s">
        <v>97</v>
      </c>
      <c r="E20" s="16">
        <v>3</v>
      </c>
      <c r="F20" t="s">
        <v>54</v>
      </c>
      <c r="G20" s="14" t="s">
        <v>94</v>
      </c>
      <c r="H20" t="s">
        <v>100</v>
      </c>
      <c r="I20" s="1">
        <v>1469669</v>
      </c>
      <c r="J20" s="4">
        <f t="shared" si="0"/>
        <v>1469669</v>
      </c>
      <c r="K20">
        <v>50</v>
      </c>
      <c r="L20" s="2">
        <v>1.2E-2</v>
      </c>
      <c r="M20" s="3">
        <f>E20*L20</f>
        <v>3.6000000000000004E-2</v>
      </c>
      <c r="N20" s="5">
        <f>IF(E20&lt;=K20,K20*L20,E19*M20)</f>
        <v>0.6</v>
      </c>
    </row>
    <row r="21" spans="1:14" x14ac:dyDescent="0.15">
      <c r="A21">
        <v>15</v>
      </c>
      <c r="B21" t="s">
        <v>57</v>
      </c>
      <c r="C21" s="18" t="s">
        <v>99</v>
      </c>
      <c r="D21" s="14" t="s">
        <v>98</v>
      </c>
      <c r="E21" s="16">
        <v>2</v>
      </c>
      <c r="F21" t="s">
        <v>54</v>
      </c>
      <c r="G21" s="14" t="s">
        <v>94</v>
      </c>
      <c r="H21" s="14" t="s">
        <v>101</v>
      </c>
      <c r="I21" s="1">
        <v>1469697</v>
      </c>
      <c r="J21" s="4">
        <f t="shared" si="0"/>
        <v>1469697</v>
      </c>
      <c r="K21">
        <v>50</v>
      </c>
      <c r="L21" s="2">
        <v>1.2E-2</v>
      </c>
      <c r="M21" s="3">
        <f>E21*L21</f>
        <v>2.4E-2</v>
      </c>
      <c r="N21" s="5">
        <f>IF(E21&lt;=K21,K21*L21,E20*M21)</f>
        <v>0.6</v>
      </c>
    </row>
    <row r="22" spans="1:14" x14ac:dyDescent="0.15">
      <c r="A22">
        <v>16</v>
      </c>
      <c r="B22" t="s">
        <v>58</v>
      </c>
      <c r="C22" t="s">
        <v>59</v>
      </c>
      <c r="D22" s="14" t="s">
        <v>107</v>
      </c>
      <c r="E22" s="16">
        <v>1</v>
      </c>
      <c r="F22" t="s">
        <v>54</v>
      </c>
      <c r="G22" s="14" t="s">
        <v>94</v>
      </c>
      <c r="H22" s="14" t="s">
        <v>102</v>
      </c>
      <c r="I22" s="1">
        <v>1653201</v>
      </c>
      <c r="J22" s="4">
        <f t="shared" si="0"/>
        <v>1653201</v>
      </c>
      <c r="K22">
        <v>50</v>
      </c>
      <c r="L22" s="2">
        <v>1.2E-2</v>
      </c>
      <c r="M22" s="3">
        <f>E22*L22</f>
        <v>1.2E-2</v>
      </c>
      <c r="N22" s="5">
        <f>IF(E22&lt;=K22,K22*L22,E21*M22)</f>
        <v>0.6</v>
      </c>
    </row>
    <row r="23" spans="1:14" x14ac:dyDescent="0.15">
      <c r="A23">
        <v>17</v>
      </c>
      <c r="B23" t="s">
        <v>60</v>
      </c>
      <c r="C23" t="s">
        <v>61</v>
      </c>
      <c r="D23" s="14" t="s">
        <v>108</v>
      </c>
      <c r="E23" s="16">
        <v>1</v>
      </c>
      <c r="F23" t="s">
        <v>54</v>
      </c>
      <c r="G23" s="14" t="s">
        <v>94</v>
      </c>
      <c r="H23" s="14" t="s">
        <v>103</v>
      </c>
      <c r="I23" s="1">
        <v>1570661</v>
      </c>
      <c r="J23" s="4">
        <f t="shared" si="0"/>
        <v>1570661</v>
      </c>
      <c r="K23">
        <v>50</v>
      </c>
      <c r="L23" s="2">
        <v>1.2E-2</v>
      </c>
      <c r="M23" s="3">
        <f>E23*L23</f>
        <v>1.2E-2</v>
      </c>
      <c r="N23" s="5">
        <f>IF(E23&lt;=K23,K23*L23,E22*M23)</f>
        <v>0.6</v>
      </c>
    </row>
    <row r="24" spans="1:14" x14ac:dyDescent="0.15">
      <c r="A24">
        <v>18</v>
      </c>
      <c r="B24" t="s">
        <v>62</v>
      </c>
      <c r="C24" t="s">
        <v>63</v>
      </c>
      <c r="D24" s="14" t="s">
        <v>109</v>
      </c>
      <c r="E24" s="16">
        <v>1</v>
      </c>
      <c r="F24" t="s">
        <v>54</v>
      </c>
      <c r="G24" s="14" t="s">
        <v>94</v>
      </c>
      <c r="H24" s="14" t="s">
        <v>104</v>
      </c>
      <c r="I24" s="1">
        <v>1469719</v>
      </c>
      <c r="J24" s="4">
        <f t="shared" si="0"/>
        <v>1469719</v>
      </c>
      <c r="K24">
        <v>50</v>
      </c>
      <c r="L24" s="2">
        <v>1.2E-2</v>
      </c>
      <c r="M24" s="3">
        <f>E24*L24</f>
        <v>1.2E-2</v>
      </c>
      <c r="N24" s="5">
        <f>IF(E24&lt;=K24,K24*L24,E23*M24)</f>
        <v>0.6</v>
      </c>
    </row>
    <row r="25" spans="1:14" x14ac:dyDescent="0.15">
      <c r="A25">
        <v>19</v>
      </c>
      <c r="B25" t="s">
        <v>80</v>
      </c>
      <c r="C25" t="s">
        <v>81</v>
      </c>
      <c r="D25" s="14" t="s">
        <v>111</v>
      </c>
      <c r="E25" s="16">
        <v>2</v>
      </c>
      <c r="F25" t="s">
        <v>64</v>
      </c>
      <c r="G25" t="s">
        <v>65</v>
      </c>
      <c r="H25" s="14" t="s">
        <v>112</v>
      </c>
      <c r="I25" s="1">
        <v>1437635</v>
      </c>
      <c r="J25" s="4">
        <f t="shared" si="0"/>
        <v>1437635</v>
      </c>
      <c r="K25">
        <v>1</v>
      </c>
      <c r="L25" s="2">
        <v>2.63</v>
      </c>
      <c r="M25" s="5">
        <f>E25*L25</f>
        <v>5.26</v>
      </c>
      <c r="N25" s="5">
        <f>IF(E25&lt;=K25,K25*L25,E24*M25)</f>
        <v>5.26</v>
      </c>
    </row>
    <row r="26" spans="1:14" x14ac:dyDescent="0.15">
      <c r="A26">
        <v>20</v>
      </c>
      <c r="B26" t="s">
        <v>66</v>
      </c>
      <c r="C26" t="s">
        <v>67</v>
      </c>
      <c r="D26" s="14" t="s">
        <v>110</v>
      </c>
      <c r="E26" s="16">
        <v>1</v>
      </c>
      <c r="F26" t="s">
        <v>68</v>
      </c>
      <c r="G26" t="s">
        <v>70</v>
      </c>
      <c r="H26" t="s">
        <v>69</v>
      </c>
      <c r="I26" s="1">
        <v>1606327</v>
      </c>
      <c r="J26" s="4">
        <f t="shared" si="0"/>
        <v>1606327</v>
      </c>
      <c r="K26">
        <v>1</v>
      </c>
      <c r="L26" s="2">
        <v>11.1</v>
      </c>
      <c r="M26" s="5">
        <f>E26*L26</f>
        <v>11.1</v>
      </c>
      <c r="N26" s="5">
        <f>IF(E26&lt;=K26,K26*L26,E25*M26)</f>
        <v>11.1</v>
      </c>
    </row>
    <row r="27" spans="1:14" x14ac:dyDescent="0.15">
      <c r="A27">
        <v>21</v>
      </c>
      <c r="B27" t="s">
        <v>71</v>
      </c>
      <c r="C27" s="14" t="s">
        <v>106</v>
      </c>
      <c r="D27" t="s">
        <v>105</v>
      </c>
      <c r="E27" s="16">
        <v>1</v>
      </c>
      <c r="F27" t="s">
        <v>72</v>
      </c>
      <c r="G27" t="s">
        <v>74</v>
      </c>
      <c r="H27" t="s">
        <v>73</v>
      </c>
      <c r="I27" s="1">
        <v>1892145</v>
      </c>
      <c r="J27" s="4">
        <f t="shared" si="0"/>
        <v>1892145</v>
      </c>
      <c r="K27">
        <v>1</v>
      </c>
      <c r="L27" s="2">
        <v>1.1299999999999999</v>
      </c>
      <c r="M27" s="5">
        <f>E27*L27</f>
        <v>1.1299999999999999</v>
      </c>
      <c r="N27" s="5">
        <f>IF(E27&lt;=K27,K27*L27,E26*M27)</f>
        <v>1.1299999999999999</v>
      </c>
    </row>
    <row r="28" spans="1:14" ht="14" thickBot="1" x14ac:dyDescent="0.2">
      <c r="M28" s="10">
        <f>SUM(M7:M27)</f>
        <v>31.130999999999997</v>
      </c>
      <c r="N28" s="11">
        <f>SUM(N7:N27)</f>
        <v>50.556000000000004</v>
      </c>
    </row>
    <row r="29" spans="1:14" ht="14" thickTop="1" x14ac:dyDescent="0.15">
      <c r="B29" s="5"/>
      <c r="C29" s="5"/>
      <c r="D29" s="5"/>
    </row>
  </sheetData>
  <phoneticPr fontId="2" type="noConversion"/>
  <hyperlinks>
    <hyperlink ref="I13" r:id="rId1" display="http://nz.element14.com/kingbright/dp/2217987" xr:uid="{00000000-0004-0000-0000-000006000000}"/>
    <hyperlink ref="I14" r:id="rId2" display="http://nz.element14.com/microchip/dp/1439518" xr:uid="{00000000-0004-0000-0000-000007000000}"/>
    <hyperlink ref="I15" r:id="rId3" display="http://nz.element14.com/harwin/dp/2289781" xr:uid="{00000000-0004-0000-0000-000008000000}"/>
    <hyperlink ref="I16" r:id="rId4" display="http://nz.element14.com/te-connectivity-amp/dp/1654060" xr:uid="{00000000-0004-0000-0000-000009000000}"/>
    <hyperlink ref="I17" r:id="rId5" display="http://nz.element14.com/murata/dp/1515673" xr:uid="{00000000-0004-0000-0000-00000A000000}"/>
    <hyperlink ref="I18" r:id="rId6" display="http://nz.element14.com/nxp/dp/1081235" xr:uid="{00000000-0004-0000-0000-00000B000000}"/>
    <hyperlink ref="I19" r:id="rId7" display="http://nz.element14.com/multicomp/dp/1803063" xr:uid="{00000000-0004-0000-0000-00000C000000}"/>
    <hyperlink ref="I25" r:id="rId8" display="http://nz.element14.com/c-k-components/dp/1437635" xr:uid="{00000000-0004-0000-0000-000012000000}"/>
    <hyperlink ref="I26" r:id="rId9" display="http://nz.element14.com/stmicroelectronics/dp/1606327" xr:uid="{00000000-0004-0000-0000-000014000000}"/>
    <hyperlink ref="I27" r:id="rId10" display="http://nz.element14.com/txc/dp/1892154" xr:uid="{00000000-0004-0000-0000-000015000000}"/>
  </hyperlinks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>TurnKey Living Websites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Rentoul</cp:lastModifiedBy>
  <dcterms:created xsi:type="dcterms:W3CDTF">2014-03-10T05:45:07Z</dcterms:created>
  <dcterms:modified xsi:type="dcterms:W3CDTF">2020-11-06T21:24:02Z</dcterms:modified>
</cp:coreProperties>
</file>