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kbms\"/>
    </mc:Choice>
  </mc:AlternateContent>
  <xr:revisionPtr revIDLastSave="0" documentId="8_{D1061BA5-61CE-47B1-93A7-BF9D9E122132}" xr6:coauthVersionLast="45" xr6:coauthVersionMax="45" xr10:uidLastSave="{00000000-0000-0000-0000-000000000000}"/>
  <bookViews>
    <workbookView xWindow="15420" yWindow="3790" windowWidth="15930" windowHeight="13800" activeTab="6" xr2:uid="{BA46201C-F2DE-4160-8B15-ED95C57B06A5}"/>
  </bookViews>
  <sheets>
    <sheet name="First Extended Record 01" sheetId="4" r:id="rId1"/>
    <sheet name="Extd 02" sheetId="1" r:id="rId2"/>
    <sheet name="Sheet7" sheetId="7" r:id="rId3"/>
    <sheet name="Sheet6" sheetId="6" r:id="rId4"/>
    <sheet name="Info Record 03" sheetId="2" r:id="rId5"/>
    <sheet name="Extd 02 Data" sheetId="3" r:id="rId6"/>
    <sheet name="Sheet8" sheetId="8" r:id="rId7"/>
    <sheet name="Info 03 Data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8" l="1"/>
  <c r="P15" i="8"/>
  <c r="P16" i="8"/>
  <c r="P17" i="8"/>
  <c r="P18" i="8"/>
  <c r="P19" i="8"/>
  <c r="P7" i="8"/>
  <c r="P8" i="8"/>
  <c r="P9" i="8"/>
  <c r="P10" i="8"/>
  <c r="P11" i="8"/>
  <c r="P12" i="8"/>
  <c r="P13" i="8"/>
  <c r="P6" i="8"/>
  <c r="U91" i="8"/>
  <c r="U85" i="8"/>
  <c r="U84" i="8"/>
  <c r="U83" i="8"/>
  <c r="U82" i="8"/>
  <c r="S75" i="8"/>
  <c r="S76" i="8"/>
  <c r="S72" i="8"/>
  <c r="S67" i="8"/>
  <c r="U63" i="8"/>
  <c r="U66" i="8"/>
  <c r="S77" i="8" s="1"/>
  <c r="U65" i="8"/>
  <c r="U64" i="8"/>
  <c r="T45" i="8"/>
  <c r="T44" i="8"/>
  <c r="U45" i="8"/>
  <c r="U44" i="8"/>
  <c r="U43" i="8"/>
  <c r="U42" i="8"/>
  <c r="T43" i="8"/>
  <c r="T42" i="8"/>
  <c r="U51" i="8"/>
  <c r="U52" i="8" s="1"/>
  <c r="U50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42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23" i="8"/>
  <c r="R19" i="8"/>
  <c r="S19" i="8" s="1"/>
  <c r="R7" i="8"/>
  <c r="R8" i="8"/>
  <c r="S8" i="8" s="1"/>
  <c r="R9" i="8"/>
  <c r="S9" i="8" s="1"/>
  <c r="R10" i="8"/>
  <c r="R11" i="8"/>
  <c r="R12" i="8"/>
  <c r="S12" i="8" s="1"/>
  <c r="R13" i="8"/>
  <c r="S13" i="8" s="1"/>
  <c r="R14" i="8"/>
  <c r="R15" i="8"/>
  <c r="S15" i="8" s="1"/>
  <c r="R16" i="8"/>
  <c r="S16" i="8" s="1"/>
  <c r="R17" i="8"/>
  <c r="S17" i="8" s="1"/>
  <c r="R18" i="8"/>
  <c r="S18" i="8" s="1"/>
  <c r="R6" i="8"/>
  <c r="S6" i="8" s="1"/>
  <c r="S14" i="8"/>
  <c r="S7" i="8"/>
  <c r="S10" i="8"/>
  <c r="S11" i="8"/>
  <c r="J24" i="8"/>
  <c r="K24" i="8" s="1"/>
  <c r="J25" i="8"/>
  <c r="K25" i="8" s="1"/>
  <c r="J63" i="8"/>
  <c r="K63" i="8" s="1"/>
  <c r="J64" i="8"/>
  <c r="K64" i="8" s="1"/>
  <c r="J83" i="8"/>
  <c r="K83" i="8" s="1"/>
  <c r="J84" i="8"/>
  <c r="K84" i="8" s="1"/>
  <c r="J85" i="8"/>
  <c r="K85" i="8" s="1"/>
  <c r="J86" i="8"/>
  <c r="K86" i="8" s="1"/>
  <c r="H24" i="8"/>
  <c r="I24" i="8" s="1"/>
  <c r="H25" i="8"/>
  <c r="I25" i="8" s="1"/>
  <c r="H63" i="8"/>
  <c r="I63" i="8" s="1"/>
  <c r="H64" i="8"/>
  <c r="I64" i="8" s="1"/>
  <c r="H83" i="8"/>
  <c r="I83" i="8" s="1"/>
  <c r="H84" i="8"/>
  <c r="I84" i="8" s="1"/>
  <c r="H85" i="8"/>
  <c r="I85" i="8" s="1"/>
  <c r="H86" i="8"/>
  <c r="I86" i="8" s="1"/>
  <c r="D25" i="8"/>
  <c r="E25" i="8" s="1"/>
  <c r="D63" i="8"/>
  <c r="E63" i="8" s="1"/>
  <c r="D64" i="8"/>
  <c r="E64" i="8" s="1"/>
  <c r="D83" i="8"/>
  <c r="E83" i="8" s="1"/>
  <c r="D84" i="8"/>
  <c r="E84" i="8" s="1"/>
  <c r="D85" i="8"/>
  <c r="E85" i="8" s="1"/>
  <c r="D86" i="8"/>
  <c r="E86" i="8" s="1"/>
  <c r="F24" i="8"/>
  <c r="G24" i="8" s="1"/>
  <c r="F25" i="8"/>
  <c r="G25" i="8" s="1"/>
  <c r="F63" i="8"/>
  <c r="G63" i="8" s="1"/>
  <c r="F64" i="8"/>
  <c r="G64" i="8" s="1"/>
  <c r="F83" i="8"/>
  <c r="G83" i="8" s="1"/>
  <c r="F84" i="8"/>
  <c r="G84" i="8" s="1"/>
  <c r="F85" i="8"/>
  <c r="G85" i="8" s="1"/>
  <c r="F86" i="8"/>
  <c r="G86" i="8" s="1"/>
  <c r="D24" i="8"/>
  <c r="E24" i="8" s="1"/>
  <c r="J5" i="8"/>
  <c r="K5" i="8" s="1"/>
  <c r="J7" i="8"/>
  <c r="K7" i="8" s="1"/>
  <c r="J6" i="8"/>
  <c r="K6" i="8" s="1"/>
  <c r="J8" i="8"/>
  <c r="K8" i="8" s="1"/>
  <c r="J9" i="8"/>
  <c r="K9" i="8" s="1"/>
  <c r="J10" i="8"/>
  <c r="K10" i="8" s="1"/>
  <c r="J11" i="8"/>
  <c r="K11" i="8" s="1"/>
  <c r="J12" i="8"/>
  <c r="K12" i="8" s="1"/>
  <c r="J14" i="8"/>
  <c r="K14" i="8" s="1"/>
  <c r="J13" i="8"/>
  <c r="K13" i="8" s="1"/>
  <c r="J17" i="8"/>
  <c r="K17" i="8" s="1"/>
  <c r="J15" i="8"/>
  <c r="K15" i="8" s="1"/>
  <c r="J16" i="8"/>
  <c r="K16" i="8" s="1"/>
  <c r="J20" i="8"/>
  <c r="K20" i="8" s="1"/>
  <c r="J21" i="8"/>
  <c r="K21" i="8" s="1"/>
  <c r="J19" i="8"/>
  <c r="K19" i="8" s="1"/>
  <c r="J18" i="8"/>
  <c r="K18" i="8" s="1"/>
  <c r="J4" i="8"/>
  <c r="K4" i="8" s="1"/>
  <c r="H5" i="8"/>
  <c r="I5" i="8" s="1"/>
  <c r="H7" i="8"/>
  <c r="I7" i="8" s="1"/>
  <c r="H6" i="8"/>
  <c r="I6" i="8" s="1"/>
  <c r="H8" i="8"/>
  <c r="I8" i="8" s="1"/>
  <c r="H9" i="8"/>
  <c r="I9" i="8" s="1"/>
  <c r="H10" i="8"/>
  <c r="I10" i="8" s="1"/>
  <c r="H11" i="8"/>
  <c r="I11" i="8" s="1"/>
  <c r="H12" i="8"/>
  <c r="I12" i="8" s="1"/>
  <c r="H14" i="8"/>
  <c r="I14" i="8" s="1"/>
  <c r="H13" i="8"/>
  <c r="I13" i="8" s="1"/>
  <c r="H17" i="8"/>
  <c r="I17" i="8" s="1"/>
  <c r="H15" i="8"/>
  <c r="I15" i="8" s="1"/>
  <c r="H16" i="8"/>
  <c r="I16" i="8" s="1"/>
  <c r="H20" i="8"/>
  <c r="I20" i="8" s="1"/>
  <c r="H21" i="8"/>
  <c r="I21" i="8" s="1"/>
  <c r="H19" i="8"/>
  <c r="I19" i="8" s="1"/>
  <c r="H18" i="8"/>
  <c r="I18" i="8" s="1"/>
  <c r="H4" i="8"/>
  <c r="I4" i="8" s="1"/>
  <c r="F5" i="8"/>
  <c r="G5" i="8" s="1"/>
  <c r="F7" i="8"/>
  <c r="G7" i="8" s="1"/>
  <c r="F6" i="8"/>
  <c r="G6" i="8" s="1"/>
  <c r="F8" i="8"/>
  <c r="G8" i="8" s="1"/>
  <c r="F9" i="8"/>
  <c r="G9" i="8" s="1"/>
  <c r="F10" i="8"/>
  <c r="G10" i="8" s="1"/>
  <c r="F11" i="8"/>
  <c r="G11" i="8" s="1"/>
  <c r="F12" i="8"/>
  <c r="G12" i="8" s="1"/>
  <c r="F14" i="8"/>
  <c r="G14" i="8" s="1"/>
  <c r="F13" i="8"/>
  <c r="G13" i="8" s="1"/>
  <c r="F17" i="8"/>
  <c r="G17" i="8" s="1"/>
  <c r="F15" i="8"/>
  <c r="G15" i="8" s="1"/>
  <c r="F16" i="8"/>
  <c r="G16" i="8" s="1"/>
  <c r="F20" i="8"/>
  <c r="G20" i="8" s="1"/>
  <c r="F21" i="8"/>
  <c r="G21" i="8" s="1"/>
  <c r="F19" i="8"/>
  <c r="G19" i="8" s="1"/>
  <c r="F18" i="8"/>
  <c r="G18" i="8" s="1"/>
  <c r="F4" i="8"/>
  <c r="G4" i="8" s="1"/>
  <c r="D5" i="8"/>
  <c r="E5" i="8" s="1"/>
  <c r="D7" i="8"/>
  <c r="E7" i="8" s="1"/>
  <c r="D6" i="8"/>
  <c r="E6" i="8" s="1"/>
  <c r="D8" i="8"/>
  <c r="E8" i="8" s="1"/>
  <c r="D9" i="8"/>
  <c r="E9" i="8" s="1"/>
  <c r="D10" i="8"/>
  <c r="E10" i="8" s="1"/>
  <c r="D11" i="8"/>
  <c r="E11" i="8" s="1"/>
  <c r="D12" i="8"/>
  <c r="E12" i="8" s="1"/>
  <c r="D14" i="8"/>
  <c r="E14" i="8" s="1"/>
  <c r="D13" i="8"/>
  <c r="E13" i="8" s="1"/>
  <c r="D17" i="8"/>
  <c r="E17" i="8" s="1"/>
  <c r="D15" i="8"/>
  <c r="E15" i="8" s="1"/>
  <c r="D16" i="8"/>
  <c r="E16" i="8" s="1"/>
  <c r="D20" i="8"/>
  <c r="E20" i="8" s="1"/>
  <c r="D21" i="8"/>
  <c r="E21" i="8" s="1"/>
  <c r="D19" i="8"/>
  <c r="E19" i="8" s="1"/>
  <c r="D18" i="8"/>
  <c r="E18" i="8" s="1"/>
  <c r="D4" i="8"/>
  <c r="E4" i="8" s="1"/>
  <c r="K3" i="3"/>
  <c r="K4" i="3"/>
  <c r="K5" i="3"/>
  <c r="K6" i="3"/>
  <c r="K7" i="3" s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J3" i="3"/>
  <c r="J4" i="3"/>
  <c r="J5" i="3"/>
  <c r="J6" i="3"/>
  <c r="J7" i="3" s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82" i="3"/>
  <c r="I82" i="3"/>
  <c r="H82" i="3"/>
  <c r="G82" i="3"/>
  <c r="F82" i="3"/>
  <c r="E82" i="3"/>
  <c r="I6" i="3"/>
  <c r="I7" i="3" s="1"/>
  <c r="I5" i="3"/>
  <c r="G3" i="3"/>
  <c r="H3" i="3"/>
  <c r="I3" i="3"/>
  <c r="G4" i="3"/>
  <c r="H4" i="3"/>
  <c r="I4" i="3"/>
  <c r="G5" i="3"/>
  <c r="H5" i="3"/>
  <c r="G6" i="3"/>
  <c r="G7" i="3" s="1"/>
  <c r="H6" i="3"/>
  <c r="H7" i="3"/>
  <c r="G8" i="3"/>
  <c r="H8" i="3"/>
  <c r="I8" i="3"/>
  <c r="G9" i="3"/>
  <c r="H9" i="3"/>
  <c r="I9" i="3"/>
  <c r="F3" i="3"/>
  <c r="F4" i="3"/>
  <c r="F5" i="3"/>
  <c r="F6" i="3"/>
  <c r="F7" i="3" s="1"/>
  <c r="F8" i="3"/>
  <c r="F9" i="3"/>
  <c r="E9" i="3"/>
  <c r="E8" i="3"/>
  <c r="E6" i="3"/>
  <c r="E7" i="3" s="1"/>
  <c r="E5" i="3"/>
  <c r="E4" i="3"/>
  <c r="C10" i="3"/>
  <c r="D9" i="3"/>
  <c r="C9" i="3"/>
  <c r="D8" i="3"/>
  <c r="X77" i="1"/>
  <c r="X78" i="1"/>
  <c r="V115" i="1"/>
  <c r="U115" i="1"/>
  <c r="T115" i="1"/>
  <c r="W11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8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Q53" i="1" s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2" i="1"/>
  <c r="P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N53" i="1" s="1"/>
  <c r="R53" i="1" s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  <c r="O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J53" i="1" s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  <c r="J2" i="1" s="1"/>
  <c r="E3" i="3"/>
  <c r="J2" i="5"/>
  <c r="G2" i="5"/>
  <c r="D2" i="5"/>
  <c r="C2" i="5"/>
  <c r="S71" i="8" l="1"/>
  <c r="S74" i="8"/>
  <c r="S70" i="8"/>
  <c r="S73" i="8"/>
  <c r="S69" i="8"/>
  <c r="S68" i="8"/>
  <c r="S78" i="8"/>
  <c r="O40" i="8"/>
  <c r="E10" i="3"/>
  <c r="H10" i="3"/>
  <c r="D10" i="3"/>
  <c r="L53" i="1"/>
  <c r="P53" i="1" s="1"/>
  <c r="O53" i="1"/>
  <c r="T2" i="1"/>
  <c r="U2" i="1" s="1"/>
  <c r="V2" i="1" s="1"/>
  <c r="S2" i="1"/>
  <c r="N2" i="1"/>
  <c r="R2" i="1" s="1"/>
  <c r="M2" i="1"/>
  <c r="Q2" i="1" s="1"/>
  <c r="C11" i="3" l="1"/>
  <c r="I10" i="3"/>
  <c r="F10" i="3"/>
  <c r="G10" i="3"/>
  <c r="T53" i="1"/>
  <c r="U53" i="1" s="1"/>
  <c r="V53" i="1" s="1"/>
  <c r="W77" i="1" s="1"/>
  <c r="W78" i="1" s="1"/>
  <c r="S53" i="1"/>
  <c r="D11" i="3" l="1"/>
  <c r="C12" i="3" s="1"/>
  <c r="Y77" i="1"/>
  <c r="Y78" i="1" s="1"/>
  <c r="E11" i="3" l="1"/>
  <c r="D12" i="3"/>
  <c r="C13" i="3" s="1"/>
  <c r="E12" i="3"/>
  <c r="G12" i="3"/>
  <c r="H12" i="3"/>
  <c r="I12" i="3"/>
  <c r="F12" i="3"/>
  <c r="I11" i="3"/>
  <c r="F11" i="3"/>
  <c r="G11" i="3"/>
  <c r="H11" i="3"/>
  <c r="Z77" i="1"/>
  <c r="D13" i="3" l="1"/>
  <c r="C14" i="3" s="1"/>
  <c r="I13" i="3"/>
  <c r="E13" i="3"/>
  <c r="G13" i="3"/>
  <c r="H13" i="3"/>
  <c r="F13" i="3"/>
  <c r="D14" i="3" l="1"/>
  <c r="C15" i="3" s="1"/>
  <c r="G14" i="3"/>
  <c r="H14" i="3"/>
  <c r="E14" i="3"/>
  <c r="F14" i="3"/>
  <c r="I14" i="3"/>
  <c r="D15" i="3" l="1"/>
  <c r="C16" i="3" s="1"/>
  <c r="F15" i="3"/>
  <c r="G15" i="3"/>
  <c r="H15" i="3"/>
  <c r="I15" i="3"/>
  <c r="E15" i="3"/>
  <c r="D16" i="3" l="1"/>
  <c r="C17" i="3" s="1"/>
  <c r="I16" i="3"/>
  <c r="F16" i="3"/>
  <c r="E16" i="3"/>
  <c r="G16" i="3"/>
  <c r="H16" i="3"/>
  <c r="D17" i="3" l="1"/>
  <c r="C18" i="3" s="1"/>
  <c r="G17" i="3"/>
  <c r="H17" i="3"/>
  <c r="F17" i="3"/>
  <c r="I17" i="3"/>
  <c r="E17" i="3"/>
  <c r="D18" i="3" l="1"/>
  <c r="C19" i="3" s="1"/>
  <c r="E18" i="3"/>
  <c r="F18" i="3"/>
  <c r="G18" i="3"/>
  <c r="H18" i="3"/>
  <c r="I18" i="3"/>
  <c r="D19" i="3" l="1"/>
  <c r="C20" i="3" s="1"/>
  <c r="H19" i="3"/>
  <c r="I19" i="3"/>
  <c r="E19" i="3"/>
  <c r="F19" i="3"/>
  <c r="G19" i="3"/>
  <c r="D20" i="3" l="1"/>
  <c r="C21" i="3" s="1"/>
  <c r="E20" i="3"/>
  <c r="G20" i="3"/>
  <c r="H20" i="3"/>
  <c r="I20" i="3"/>
  <c r="F20" i="3"/>
  <c r="D21" i="3" l="1"/>
  <c r="C22" i="3" s="1"/>
  <c r="E21" i="3"/>
  <c r="G21" i="3"/>
  <c r="H21" i="3"/>
  <c r="F21" i="3"/>
  <c r="I21" i="3" l="1"/>
  <c r="D22" i="3"/>
  <c r="C23" i="3" s="1"/>
  <c r="G22" i="3"/>
  <c r="H22" i="3"/>
  <c r="I22" i="3"/>
  <c r="E22" i="3"/>
  <c r="F22" i="3"/>
  <c r="D23" i="3" l="1"/>
  <c r="C24" i="3" s="1"/>
  <c r="G23" i="3"/>
  <c r="H23" i="3"/>
  <c r="I23" i="3"/>
  <c r="E23" i="3"/>
  <c r="F23" i="3" l="1"/>
  <c r="D24" i="3"/>
  <c r="C25" i="3" s="1"/>
  <c r="I24" i="3"/>
  <c r="F24" i="3"/>
  <c r="H24" i="3"/>
  <c r="E24" i="3"/>
  <c r="G24" i="3"/>
  <c r="D25" i="3" l="1"/>
  <c r="C26" i="3" s="1"/>
  <c r="G25" i="3"/>
  <c r="H25" i="3"/>
  <c r="F25" i="3"/>
  <c r="I25" i="3"/>
  <c r="E25" i="3"/>
  <c r="D26" i="3" l="1"/>
  <c r="C27" i="3" s="1"/>
  <c r="I26" i="3" l="1"/>
  <c r="H26" i="3"/>
  <c r="G26" i="3"/>
  <c r="F26" i="3"/>
  <c r="E26" i="3"/>
  <c r="D27" i="3"/>
  <c r="C28" i="3" s="1"/>
  <c r="H27" i="3"/>
  <c r="I27" i="3"/>
  <c r="G27" i="3"/>
  <c r="D28" i="3" l="1"/>
  <c r="C29" i="3" s="1"/>
  <c r="F27" i="3"/>
  <c r="E27" i="3"/>
  <c r="D29" i="3" l="1"/>
  <c r="C30" i="3" s="1"/>
  <c r="F28" i="3"/>
  <c r="I28" i="3"/>
  <c r="H28" i="3"/>
  <c r="G28" i="3"/>
  <c r="E28" i="3"/>
  <c r="F29" i="3" l="1"/>
  <c r="I29" i="3"/>
  <c r="D30" i="3"/>
  <c r="C31" i="3" s="1"/>
  <c r="G30" i="3"/>
  <c r="H30" i="3"/>
  <c r="I30" i="3"/>
  <c r="F30" i="3"/>
  <c r="E30" i="3"/>
  <c r="H29" i="3"/>
  <c r="G29" i="3"/>
  <c r="E29" i="3"/>
  <c r="D31" i="3" l="1"/>
  <c r="C32" i="3" s="1"/>
  <c r="F31" i="3"/>
  <c r="G31" i="3"/>
  <c r="H31" i="3"/>
  <c r="I31" i="3"/>
  <c r="E31" i="3"/>
  <c r="D32" i="3" l="1"/>
  <c r="C33" i="3" s="1"/>
  <c r="F32" i="3"/>
  <c r="H32" i="3" l="1"/>
  <c r="I32" i="3"/>
  <c r="G32" i="3"/>
  <c r="E32" i="3"/>
  <c r="D33" i="3"/>
  <c r="C34" i="3" s="1"/>
  <c r="G33" i="3"/>
  <c r="H33" i="3"/>
  <c r="F33" i="3"/>
  <c r="I33" i="3"/>
  <c r="E33" i="3"/>
  <c r="D34" i="3" l="1"/>
  <c r="C35" i="3" s="1"/>
  <c r="E34" i="3"/>
  <c r="I34" i="3" l="1"/>
  <c r="H34" i="3"/>
  <c r="G34" i="3"/>
  <c r="F34" i="3"/>
  <c r="D35" i="3"/>
  <c r="C36" i="3" s="1"/>
  <c r="I35" i="3"/>
  <c r="E35" i="3"/>
  <c r="H35" i="3" l="1"/>
  <c r="D36" i="3"/>
  <c r="C37" i="3" s="1"/>
  <c r="I36" i="3"/>
  <c r="G35" i="3"/>
  <c r="F35" i="3"/>
  <c r="D37" i="3" l="1"/>
  <c r="C38" i="3" s="1"/>
  <c r="E37" i="3"/>
  <c r="I37" i="3"/>
  <c r="F36" i="3"/>
  <c r="H36" i="3"/>
  <c r="G36" i="3"/>
  <c r="E36" i="3"/>
  <c r="D38" i="3" l="1"/>
  <c r="C39" i="3" s="1"/>
  <c r="G38" i="3"/>
  <c r="F37" i="3"/>
  <c r="H37" i="3"/>
  <c r="G37" i="3"/>
  <c r="E38" i="3" l="1"/>
  <c r="D39" i="3"/>
  <c r="C40" i="3" s="1"/>
  <c r="F38" i="3"/>
  <c r="I38" i="3"/>
  <c r="H38" i="3"/>
  <c r="D40" i="3" l="1"/>
  <c r="C41" i="3" s="1"/>
  <c r="I40" i="3"/>
  <c r="G39" i="3"/>
  <c r="E39" i="3"/>
  <c r="I39" i="3"/>
  <c r="H39" i="3"/>
  <c r="F39" i="3"/>
  <c r="D41" i="3" l="1"/>
  <c r="C42" i="3" s="1"/>
  <c r="G41" i="3"/>
  <c r="F41" i="3"/>
  <c r="I41" i="3"/>
  <c r="G40" i="3"/>
  <c r="E40" i="3"/>
  <c r="H40" i="3"/>
  <c r="F40" i="3"/>
  <c r="D42" i="3" l="1"/>
  <c r="C43" i="3" s="1"/>
  <c r="E42" i="3"/>
  <c r="H42" i="3"/>
  <c r="E41" i="3"/>
  <c r="H41" i="3"/>
  <c r="I42" i="3" l="1"/>
  <c r="G42" i="3"/>
  <c r="F42" i="3"/>
  <c r="D43" i="3"/>
  <c r="C44" i="3" s="1"/>
  <c r="H43" i="3"/>
  <c r="E43" i="3"/>
  <c r="F43" i="3"/>
  <c r="I43" i="3" l="1"/>
  <c r="D44" i="3"/>
  <c r="C45" i="3" s="1"/>
  <c r="E44" i="3"/>
  <c r="G44" i="3"/>
  <c r="H44" i="3"/>
  <c r="I44" i="3"/>
  <c r="F44" i="3"/>
  <c r="G43" i="3"/>
  <c r="D45" i="3" l="1"/>
  <c r="C46" i="3" s="1"/>
  <c r="I45" i="3"/>
  <c r="E45" i="3" l="1"/>
  <c r="F45" i="3"/>
  <c r="H45" i="3"/>
  <c r="G45" i="3"/>
  <c r="D46" i="3"/>
  <c r="C47" i="3" s="1"/>
  <c r="G46" i="3"/>
  <c r="H46" i="3"/>
  <c r="I46" i="3"/>
  <c r="E46" i="3"/>
  <c r="F46" i="3"/>
  <c r="D47" i="3" l="1"/>
  <c r="C48" i="3" s="1"/>
  <c r="F47" i="3"/>
  <c r="D48" i="3" l="1"/>
  <c r="C49" i="3" s="1"/>
  <c r="E47" i="3"/>
  <c r="I47" i="3"/>
  <c r="H47" i="3"/>
  <c r="G47" i="3"/>
  <c r="D49" i="3" l="1"/>
  <c r="C50" i="3" s="1"/>
  <c r="G49" i="3"/>
  <c r="G48" i="3"/>
  <c r="H48" i="3"/>
  <c r="I48" i="3"/>
  <c r="E48" i="3"/>
  <c r="F48" i="3"/>
  <c r="E49" i="3" l="1"/>
  <c r="I49" i="3"/>
  <c r="D50" i="3"/>
  <c r="C51" i="3" s="1"/>
  <c r="G50" i="3"/>
  <c r="H50" i="3"/>
  <c r="I50" i="3"/>
  <c r="F49" i="3"/>
  <c r="H49" i="3"/>
  <c r="F50" i="3" l="1"/>
  <c r="E50" i="3"/>
  <c r="D51" i="3"/>
  <c r="C52" i="3" s="1"/>
  <c r="E51" i="3"/>
  <c r="F51" i="3"/>
  <c r="G51" i="3" l="1"/>
  <c r="I51" i="3"/>
  <c r="H51" i="3"/>
  <c r="D52" i="3"/>
  <c r="C53" i="3" s="1"/>
  <c r="E52" i="3"/>
  <c r="G52" i="3"/>
  <c r="H52" i="3"/>
  <c r="I52" i="3"/>
  <c r="F52" i="3"/>
  <c r="D53" i="3" l="1"/>
  <c r="C54" i="3" s="1"/>
  <c r="E53" i="3"/>
  <c r="I53" i="3"/>
  <c r="H53" i="3"/>
  <c r="F53" i="3"/>
  <c r="G53" i="3" l="1"/>
  <c r="D54" i="3"/>
  <c r="C55" i="3" s="1"/>
  <c r="G54" i="3"/>
  <c r="H54" i="3"/>
  <c r="I54" i="3"/>
  <c r="F54" i="3"/>
  <c r="E54" i="3"/>
  <c r="D55" i="3" l="1"/>
  <c r="C56" i="3" s="1"/>
  <c r="F55" i="3"/>
  <c r="G55" i="3"/>
  <c r="H55" i="3"/>
  <c r="I55" i="3"/>
  <c r="E55" i="3"/>
  <c r="D56" i="3" l="1"/>
  <c r="C57" i="3" s="1"/>
  <c r="I56" i="3"/>
  <c r="F56" i="3"/>
  <c r="H56" i="3"/>
  <c r="E56" i="3"/>
  <c r="G56" i="3"/>
  <c r="D57" i="3" l="1"/>
  <c r="C58" i="3" s="1"/>
  <c r="F57" i="3" l="1"/>
  <c r="D58" i="3"/>
  <c r="C59" i="3" s="1"/>
  <c r="I58" i="3"/>
  <c r="E57" i="3"/>
  <c r="I57" i="3"/>
  <c r="H57" i="3"/>
  <c r="G57" i="3"/>
  <c r="H59" i="3" l="1"/>
  <c r="D59" i="3"/>
  <c r="C60" i="3" s="1"/>
  <c r="F59" i="3"/>
  <c r="F58" i="3"/>
  <c r="E58" i="3"/>
  <c r="H58" i="3"/>
  <c r="G58" i="3"/>
  <c r="G59" i="3" l="1"/>
  <c r="D60" i="3"/>
  <c r="C61" i="3" s="1"/>
  <c r="E60" i="3"/>
  <c r="G60" i="3"/>
  <c r="H60" i="3"/>
  <c r="I60" i="3"/>
  <c r="F60" i="3"/>
  <c r="E59" i="3"/>
  <c r="I59" i="3"/>
  <c r="I61" i="3" l="1"/>
  <c r="D61" i="3"/>
  <c r="C62" i="3" s="1"/>
  <c r="D62" i="3" l="1"/>
  <c r="C63" i="3" s="1"/>
  <c r="G61" i="3"/>
  <c r="F61" i="3"/>
  <c r="H61" i="3"/>
  <c r="E61" i="3"/>
  <c r="F62" i="3" l="1"/>
  <c r="I62" i="3"/>
  <c r="H62" i="3"/>
  <c r="E62" i="3"/>
  <c r="G62" i="3"/>
  <c r="G63" i="3"/>
  <c r="I63" i="3"/>
  <c r="D63" i="3"/>
  <c r="C64" i="3" s="1"/>
  <c r="H63" i="3" l="1"/>
  <c r="F63" i="3"/>
  <c r="D64" i="3"/>
  <c r="C65" i="3" s="1"/>
  <c r="F64" i="3"/>
  <c r="H64" i="3"/>
  <c r="E64" i="3"/>
  <c r="G64" i="3"/>
  <c r="E63" i="3"/>
  <c r="D65" i="3" l="1"/>
  <c r="C66" i="3" s="1"/>
  <c r="I64" i="3"/>
  <c r="E65" i="3" l="1"/>
  <c r="D66" i="3"/>
  <c r="C67" i="3" s="1"/>
  <c r="I65" i="3"/>
  <c r="F65" i="3"/>
  <c r="H65" i="3"/>
  <c r="G65" i="3"/>
  <c r="I66" i="3" l="1"/>
  <c r="F66" i="3"/>
  <c r="H66" i="3"/>
  <c r="E66" i="3"/>
  <c r="H67" i="3"/>
  <c r="I67" i="3"/>
  <c r="E67" i="3"/>
  <c r="F67" i="3"/>
  <c r="D67" i="3"/>
  <c r="C68" i="3" s="1"/>
  <c r="G67" i="3"/>
  <c r="G66" i="3"/>
  <c r="E68" i="3" l="1"/>
  <c r="D68" i="3"/>
  <c r="H68" i="3" s="1"/>
  <c r="I68" i="3"/>
  <c r="F68" i="3"/>
  <c r="C69" i="3" l="1"/>
  <c r="J68" i="3"/>
  <c r="D69" i="3"/>
  <c r="C70" i="3" s="1"/>
  <c r="G68" i="3"/>
  <c r="J69" i="3" l="1"/>
  <c r="F69" i="3"/>
  <c r="G69" i="3"/>
  <c r="D70" i="3"/>
  <c r="C71" i="3" s="1"/>
  <c r="G70" i="3"/>
  <c r="H70" i="3"/>
  <c r="I70" i="3"/>
  <c r="H69" i="3"/>
  <c r="E69" i="3"/>
  <c r="I69" i="3"/>
  <c r="E70" i="3" l="1"/>
  <c r="J70" i="3"/>
  <c r="F70" i="3"/>
  <c r="D71" i="3"/>
  <c r="C72" i="3" s="1"/>
  <c r="F71" i="3"/>
  <c r="G71" i="3"/>
  <c r="H71" i="3"/>
  <c r="E71" i="3" l="1"/>
  <c r="I71" i="3"/>
  <c r="J71" i="3"/>
  <c r="D72" i="3"/>
  <c r="C73" i="3" s="1"/>
  <c r="I72" i="3"/>
  <c r="F72" i="3"/>
  <c r="E72" i="3"/>
  <c r="G72" i="3" l="1"/>
  <c r="H72" i="3"/>
  <c r="J72" i="3"/>
  <c r="D73" i="3"/>
  <c r="C74" i="3" s="1"/>
  <c r="G73" i="3"/>
  <c r="H73" i="3"/>
  <c r="F73" i="3"/>
  <c r="E73" i="3" l="1"/>
  <c r="I73" i="3"/>
  <c r="J73" i="3"/>
  <c r="D74" i="3"/>
  <c r="C75" i="3" s="1"/>
  <c r="E74" i="3"/>
  <c r="F74" i="3"/>
  <c r="G74" i="3"/>
  <c r="I74" i="3" l="1"/>
  <c r="H74" i="3"/>
  <c r="J74" i="3"/>
  <c r="D75" i="3"/>
  <c r="C76" i="3" s="1"/>
  <c r="H75" i="3"/>
  <c r="I75" i="3"/>
  <c r="E75" i="3"/>
  <c r="F75" i="3" l="1"/>
  <c r="G75" i="3"/>
  <c r="J75" i="3"/>
  <c r="D76" i="3"/>
  <c r="C77" i="3" s="1"/>
  <c r="G76" i="3"/>
  <c r="H76" i="3"/>
  <c r="I76" i="3"/>
  <c r="F76" i="3" l="1"/>
  <c r="J76" i="3"/>
  <c r="D77" i="3"/>
  <c r="C78" i="3" s="1"/>
  <c r="H77" i="3"/>
  <c r="F77" i="3"/>
  <c r="E76" i="3"/>
  <c r="J77" i="3" l="1"/>
  <c r="G77" i="3"/>
  <c r="E77" i="3"/>
  <c r="I77" i="3"/>
  <c r="D78" i="3"/>
  <c r="C79" i="3" s="1"/>
  <c r="G78" i="3"/>
  <c r="H78" i="3"/>
  <c r="F78" i="3" l="1"/>
  <c r="I78" i="3"/>
  <c r="J78" i="3"/>
  <c r="D79" i="3"/>
  <c r="C80" i="3" s="1"/>
  <c r="F79" i="3"/>
  <c r="G79" i="3"/>
  <c r="H79" i="3"/>
  <c r="E78" i="3"/>
  <c r="E79" i="3" l="1"/>
  <c r="I79" i="3"/>
  <c r="J79" i="3"/>
  <c r="D80" i="3"/>
  <c r="C81" i="3" s="1"/>
  <c r="J81" i="3" s="1"/>
  <c r="F80" i="3"/>
  <c r="H80" i="3"/>
  <c r="I80" i="3" l="1"/>
  <c r="G80" i="3"/>
  <c r="E80" i="3"/>
  <c r="J80" i="3"/>
  <c r="G81" i="3"/>
  <c r="H81" i="3"/>
  <c r="F81" i="3"/>
  <c r="I81" i="3"/>
  <c r="E81" i="3"/>
</calcChain>
</file>

<file path=xl/sharedStrings.xml><?xml version="1.0" encoding="utf-8"?>
<sst xmlns="http://schemas.openxmlformats.org/spreadsheetml/2006/main" count="818" uniqueCount="569">
  <si>
    <t>11d26240</t>
  </si>
  <si>
    <t>0fb66240</t>
  </si>
  <si>
    <t>5b566240</t>
  </si>
  <si>
    <t>b</t>
  </si>
  <si>
    <t>55aaeb9003b44a4b2d4231413234530000000000</t>
  </si>
  <si>
    <t>0000332e300000000000332e312e32000000b0b8</t>
  </si>
  <si>
    <t>78000f000000506f7765722057616c6c20320000</t>
  </si>
  <si>
    <t>00000000000000000000000000000000000000ab</t>
  </si>
  <si>
    <t>aa5590ebc8010100000000000000000000000044</t>
  </si>
  <si>
    <t>0000313233340000000000000000000000000000</t>
  </si>
  <si>
    <t>0000000000000000000000000000000000000000</t>
  </si>
  <si>
    <t>55aaeb90</t>
  </si>
  <si>
    <t>b4</t>
  </si>
  <si>
    <t>Counter (0x00 - 0xff)</t>
  </si>
  <si>
    <t>Record type</t>
  </si>
  <si>
    <t>4a4b2d423141323453</t>
  </si>
  <si>
    <t>JK-B1A24S</t>
  </si>
  <si>
    <t>0000 0000 00</t>
  </si>
  <si>
    <t>Hex</t>
  </si>
  <si>
    <t>Bytes</t>
  </si>
  <si>
    <t>Description</t>
  </si>
  <si>
    <t>Result from example</t>
  </si>
  <si>
    <t>0000</t>
  </si>
  <si>
    <t>7-15</t>
  </si>
  <si>
    <t>16-20</t>
  </si>
  <si>
    <t>1-4</t>
  </si>
  <si>
    <t>21-22</t>
  </si>
  <si>
    <t>Padding?</t>
  </si>
  <si>
    <t>332e30</t>
  </si>
  <si>
    <t>3.0</t>
  </si>
  <si>
    <t>3.1.2</t>
  </si>
  <si>
    <t>??</t>
  </si>
  <si>
    <t>332e312e32</t>
  </si>
  <si>
    <t>0000 00</t>
  </si>
  <si>
    <t>b0b8</t>
  </si>
  <si>
    <t>23-25</t>
  </si>
  <si>
    <t>26-30</t>
  </si>
  <si>
    <t>31-35</t>
  </si>
  <si>
    <t>36-38</t>
  </si>
  <si>
    <t>39-40</t>
  </si>
  <si>
    <t>78000f000000</t>
  </si>
  <si>
    <t>506f7765722057616c6c2032</t>
  </si>
  <si>
    <t>41-46</t>
  </si>
  <si>
    <t>47-58</t>
  </si>
  <si>
    <t>59-60</t>
  </si>
  <si>
    <t>Info (Device Model)</t>
  </si>
  <si>
    <t>Info (Device Name)</t>
  </si>
  <si>
    <t>Power Wall 2</t>
  </si>
  <si>
    <t>0000000000000000000000000000</t>
  </si>
  <si>
    <t>31323334</t>
  </si>
  <si>
    <t>61-62</t>
  </si>
  <si>
    <t>63-66</t>
  </si>
  <si>
    <t>Info (Pair passcode)</t>
  </si>
  <si>
    <t>int 176 and 184 or 45240</t>
  </si>
  <si>
    <t>Start of record indicator?</t>
  </si>
  <si>
    <t>03</t>
  </si>
  <si>
    <t>ab</t>
  </si>
  <si>
    <t xml:space="preserve">int 171 </t>
  </si>
  <si>
    <t>aa5590ebc80101</t>
  </si>
  <si>
    <t>0000 0000 0000 0000 0000 0000</t>
  </si>
  <si>
    <t>44</t>
  </si>
  <si>
    <t>int 68 / ascii D</t>
  </si>
  <si>
    <t>Info Record 320 bytes</t>
  </si>
  <si>
    <t>55aaeb9003cd4a4b2d4231413234530000000000</t>
  </si>
  <si>
    <t>0000332e300000000000332e312e3200000070cb</t>
  </si>
  <si>
    <t>0000000000000000000000000000000000000097</t>
  </si>
  <si>
    <t>55aaeb9003e64a4b2d4231413234530000000000</t>
  </si>
  <si>
    <t>00000000000000000000000000000000000000b0</t>
  </si>
  <si>
    <t>55aaeb9003ff4a4b2d4231413234530000000000</t>
  </si>
  <si>
    <t>0000332e300000000000332e312e32000000c8cd</t>
  </si>
  <si>
    <t>0000000000000000000000000000000000000023</t>
  </si>
  <si>
    <t>`97</t>
  </si>
  <si>
    <t>int 151</t>
  </si>
  <si>
    <t>b0</t>
  </si>
  <si>
    <t>int 176</t>
  </si>
  <si>
    <t>70cb</t>
  </si>
  <si>
    <t>int 112 and 203 or 28875</t>
  </si>
  <si>
    <t>c8cd</t>
  </si>
  <si>
    <t>int 200 and 205 or 51405</t>
  </si>
  <si>
    <t>23</t>
  </si>
  <si>
    <t>int 35</t>
  </si>
  <si>
    <t>a</t>
  </si>
  <si>
    <t>ff</t>
  </si>
  <si>
    <t>e6</t>
  </si>
  <si>
    <t>cd</t>
  </si>
  <si>
    <t>f</t>
  </si>
  <si>
    <t>Counter</t>
  </si>
  <si>
    <t>Same for Power Wall 1</t>
  </si>
  <si>
    <t>55aaeb9001b40000803f00000000000000000000</t>
  </si>
  <si>
    <t>0000000000000000000000000000100000009a99</t>
  </si>
  <si>
    <t>000000000000000000000000000011bc3a400000</t>
  </si>
  <si>
    <t>0000000000000ad7233c9a99993e010000000000</t>
  </si>
  <si>
    <t>000000000000000000000000000000000000003c</t>
  </si>
  <si>
    <t>3940000000000000000000000000000000000000</t>
  </si>
  <si>
    <t>01</t>
  </si>
  <si>
    <t>same as info record</t>
  </si>
  <si>
    <t>00000000000000000000</t>
  </si>
  <si>
    <t>803f</t>
  </si>
  <si>
    <t>7-8</t>
  </si>
  <si>
    <t>9-10</t>
  </si>
  <si>
    <t>int  128 and 63 or 32831</t>
  </si>
  <si>
    <t>Record Source</t>
  </si>
  <si>
    <t>Record</t>
  </si>
  <si>
    <t>PW1 - log0</t>
  </si>
  <si>
    <t>Length</t>
  </si>
  <si>
    <t>55aaeb9003b44a4b2d42314132345300000000000000332e300000000000332e312e32000000b0b878000f000000506f7765722057616c6c2032000000003132333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abaa5590ebc8010100000000000000000000000044</t>
  </si>
  <si>
    <t>S</t>
  </si>
  <si>
    <t>E</t>
  </si>
  <si>
    <t>Counter Int</t>
  </si>
  <si>
    <t>55aaeb9001cd0000803f00000000000000000000</t>
  </si>
  <si>
    <t>0000000000000000000000000000000000000055</t>
  </si>
  <si>
    <t>same as previous</t>
  </si>
  <si>
    <t>55aaeb9001e60000803f00000000000000000000</t>
  </si>
  <si>
    <t>000000000000000000000000000000000000006e</t>
  </si>
  <si>
    <t>55aaeb9001ff0000803f00000000000000000000</t>
  </si>
  <si>
    <t>0000000000000000000000000000000000000087</t>
  </si>
  <si>
    <t>55aaeb9001f10000803f00000000000000000000</t>
  </si>
  <si>
    <t>0000000000000000000000000000100000000000</t>
  </si>
  <si>
    <t>4040000000000000000000000000000000000000</t>
  </si>
  <si>
    <t>000000000000000000000000000081803a400000</t>
  </si>
  <si>
    <t>Power Wall 1</t>
  </si>
  <si>
    <t>unchanging for same PW, different between - setting? Or serial?</t>
  </si>
  <si>
    <t>55aaeb9002ff5b566240e34e62406e6a62404a506240acd7624011d26240bddd62409ad1624044c86240cedc6240ccc7624079e1624057dc624073a262405f80624088c46240000000000000000000000000000000000000000000000000000000000000000013315c3d0636143d26e0113d8021f03c1153363d8980123d7e7c033dac41233d1ad83c3d9d6f4f3d8eb51e3d6a2c293deb28653d189c523da3724e3deb94493d9ab2c23d00000000000000000000000000000000000000000000000000000000000000001aad62400084053c00000000ffff00000b000000000000000000000000000036a3554c40000000000000000000000000000000000000000000000000000000000000000000000000000000000000000000000000be0b54001456a43fb876a43f00a2</t>
  </si>
  <si>
    <t>Start</t>
  </si>
  <si>
    <t>End</t>
  </si>
  <si>
    <t>Start of Record</t>
  </si>
  <si>
    <t>Type of Record</t>
  </si>
  <si>
    <t>Counter (int)</t>
  </si>
  <si>
    <t>55aaeb9002ff5b566240e34e62406e6a62404a50</t>
  </si>
  <si>
    <t>6240acd7624011d26240bddd62409ad1624044c8</t>
  </si>
  <si>
    <t>6240cedc6240ccc7624079e1624057dc624073a2</t>
  </si>
  <si>
    <t>62405f80624088c4624000000000000000000000</t>
  </si>
  <si>
    <t>000013315c3d0636143d26e0113d8021f03c1153</t>
  </si>
  <si>
    <t>363d8980123d7e7c033dac41233d1ad83c3d9d6f</t>
  </si>
  <si>
    <t>4f3d8eb51e3d6a2c293deb28653d189c523da372</t>
  </si>
  <si>
    <t>4e3deb94493d9ab2c23d00000000000000000000</t>
  </si>
  <si>
    <t>00001aad62400084053c00000000ffff00000b00</t>
  </si>
  <si>
    <t>0000000000000000000000000036a3554c400000</t>
  </si>
  <si>
    <t>000000000000be0b54001456a43fb876a43f00a2</t>
  </si>
  <si>
    <t>02</t>
  </si>
  <si>
    <t>Start of record</t>
  </si>
  <si>
    <t>e34e6240</t>
  </si>
  <si>
    <t>6e6a6240</t>
  </si>
  <si>
    <t>acd76240</t>
  </si>
  <si>
    <t>bddd6240</t>
  </si>
  <si>
    <t>9ad16240</t>
  </si>
  <si>
    <t>4a506240</t>
  </si>
  <si>
    <t>44c86240</t>
  </si>
  <si>
    <t>cedc6240</t>
  </si>
  <si>
    <t>ccc76240</t>
  </si>
  <si>
    <t>79e16240</t>
  </si>
  <si>
    <t>57dc6240</t>
  </si>
  <si>
    <t>73a26240</t>
  </si>
  <si>
    <t>5f806240</t>
  </si>
  <si>
    <t>88c46240</t>
  </si>
  <si>
    <t>00000000</t>
  </si>
  <si>
    <t>55aaeb9002 0xb4 9f526240</t>
  </si>
  <si>
    <t>55aaeb9002 0xb5 9f526240</t>
  </si>
  <si>
    <t>55aaeb9002 0xb6 9f526240</t>
  </si>
  <si>
    <t>55aaeb9002 0xb7 28596240</t>
  </si>
  <si>
    <t>55aaeb9002 0xb8 28596240</t>
  </si>
  <si>
    <t>55aaeb9002 0xb9 5b566240</t>
  </si>
  <si>
    <t>55aaeb9002 0xba 5b566240</t>
  </si>
  <si>
    <t>55aaeb9002 0xbb 6c556240</t>
  </si>
  <si>
    <t>55aaeb9002 0xbc 6c556240</t>
  </si>
  <si>
    <t>55aaeb9002 0xbd 6c556240</t>
  </si>
  <si>
    <t>55aaeb9002 0xbe 7e5b6240</t>
  </si>
  <si>
    <t>55aaeb9002 0xbf 7e5b6240</t>
  </si>
  <si>
    <t>55aaeb9002 0xc0 17536240</t>
  </si>
  <si>
    <t>55aaeb9002 0xc1 17536240</t>
  </si>
  <si>
    <t>55aaeb9002 0xc2 17536240</t>
  </si>
  <si>
    <t>55aaeb9002 0xc3 c2576240</t>
  </si>
  <si>
    <t>55aaeb9002 0xc4 c2576240</t>
  </si>
  <si>
    <t>55aaeb9002 0xc5 d3566240</t>
  </si>
  <si>
    <t>55aaeb9002 0xc6 d3566240</t>
  </si>
  <si>
    <t>55aaeb9002 0xcd 5b566240</t>
  </si>
  <si>
    <t>55aaeb9002 0xce 5b566240</t>
  </si>
  <si>
    <t>55aaeb9002 0xcf f5546240</t>
  </si>
  <si>
    <t>55aaeb9002 0xd0 f5546240</t>
  </si>
  <si>
    <t>55aaeb9002 0xd1 f5546240</t>
  </si>
  <si>
    <t>55aaeb9002 0xd2 c2576240</t>
  </si>
  <si>
    <t>55aaeb9002 0xd3 c2576240</t>
  </si>
  <si>
    <t>55aaeb9002 0xd4 39516240</t>
  </si>
  <si>
    <t>55aaeb9002 0xd5 39516240</t>
  </si>
  <si>
    <t>55aaeb9002 0xd6 e4556240</t>
  </si>
  <si>
    <t>55aaeb9002 0xd7 e4556240</t>
  </si>
  <si>
    <t>55aaeb9002 0xd8 e4556240</t>
  </si>
  <si>
    <t>55aaeb9002 0xd9 b0516240</t>
  </si>
  <si>
    <t>55aaeb9002 0xda b0516240</t>
  </si>
  <si>
    <t>55aaeb9002 0xdb 4a576240</t>
  </si>
  <si>
    <t>55aaeb9002 0xdc 4a576240</t>
  </si>
  <si>
    <t>55aaeb9002 0xdd 39586240</t>
  </si>
  <si>
    <t>55aaeb9002 0xde 39586240</t>
  </si>
  <si>
    <t>55aaeb9002 0xdf 39586240</t>
  </si>
  <si>
    <t>55aaeb9002 0xe6 4a576240</t>
  </si>
  <si>
    <t>55aaeb9002 0xe7 b0516240</t>
  </si>
  <si>
    <t>55aaeb9002 0xe8 b0516240</t>
  </si>
  <si>
    <t>55aaeb9002 0xe9 b0516240</t>
  </si>
  <si>
    <t>55aaeb9002 0xea 06546240</t>
  </si>
  <si>
    <t>55aaeb9002 0xeb 06546240</t>
  </si>
  <si>
    <t>55aaeb9002 0xec 5b566240</t>
  </si>
  <si>
    <t>55aaeb9002 0xed 5b566240</t>
  </si>
  <si>
    <t>55aaeb9002 0xee b0516240</t>
  </si>
  <si>
    <t>55aaeb9002 0xef b0516240</t>
  </si>
  <si>
    <t>55aaeb9002 0xf0 b0516240</t>
  </si>
  <si>
    <t>55aaeb9002 0xf1 a0596240</t>
  </si>
  <si>
    <t>55aaeb9002 0xf2 a0596240</t>
  </si>
  <si>
    <t>55aaeb9002 0xf3 d3566240</t>
  </si>
  <si>
    <t>55aaeb9002 0xf4 d3566240</t>
  </si>
  <si>
    <t>55aaeb9002 0xf5 e4556240</t>
  </si>
  <si>
    <t>55aaeb9002 0xf6 e4556240</t>
  </si>
  <si>
    <t>55aaeb9002 0xf7 e4556240</t>
  </si>
  <si>
    <t>55aaeb9002 0xf8 5b566240</t>
  </si>
  <si>
    <t>55aaeb9002 0xff 5b566240</t>
  </si>
  <si>
    <t>55aaeb9002 0x00 5b566240</t>
  </si>
  <si>
    <t>55aaeb9002 0x01 5b566240</t>
  </si>
  <si>
    <t>55aaeb9002 0x02 06546240</t>
  </si>
  <si>
    <t>55aaeb9002 0x03 06546240</t>
  </si>
  <si>
    <t>55aaeb9002 0x04 5c5d6240</t>
  </si>
  <si>
    <t>55aaeb9002 0x05 5c5d6240</t>
  </si>
  <si>
    <t>55aaeb9002 0x06 5c5d6240</t>
  </si>
  <si>
    <t>55aaeb9002 0x07 f5546240</t>
  </si>
  <si>
    <t>55aaeb9002 0x08 f5546240</t>
  </si>
  <si>
    <t>55aaeb9002 0x09 c2576240</t>
  </si>
  <si>
    <t>55aaeb9002 0x0a c2576240</t>
  </si>
  <si>
    <t>55aaeb9002 0x0b 175a6240</t>
  </si>
  <si>
    <t>55aaeb9002 0x0c 175a6240</t>
  </si>
  <si>
    <t>55aaeb9002 0x0d 175a6240</t>
  </si>
  <si>
    <t>55aaeb9002 0x0e b1586240</t>
  </si>
  <si>
    <t>55aaeb9002 0x0f b1586240</t>
  </si>
  <si>
    <t>55aaeb9002 0x10 8f5a6240</t>
  </si>
  <si>
    <t>55aaeb9002 0x11 8f5a6240</t>
  </si>
  <si>
    <t>Cell 1 from all 4 logs</t>
  </si>
  <si>
    <t>Counter int</t>
  </si>
  <si>
    <t>Cell 1</t>
  </si>
  <si>
    <t>B1</t>
  </si>
  <si>
    <t>B2</t>
  </si>
  <si>
    <t>B3</t>
  </si>
  <si>
    <t>B4</t>
  </si>
  <si>
    <t>Int1</t>
  </si>
  <si>
    <t>Int2</t>
  </si>
  <si>
    <t>Int3</t>
  </si>
  <si>
    <t>Int4</t>
  </si>
  <si>
    <t>First Extended Record 320 bytes</t>
  </si>
  <si>
    <t>Repeating Extended Info Recore 0x02</t>
  </si>
  <si>
    <t>13315c3d</t>
  </si>
  <si>
    <t>0636143d</t>
  </si>
  <si>
    <t>26e0113d</t>
  </si>
  <si>
    <t>8021f03c</t>
  </si>
  <si>
    <t>1153363d</t>
  </si>
  <si>
    <t>8980123d</t>
  </si>
  <si>
    <t>7e7c033d</t>
  </si>
  <si>
    <t>ac41233d</t>
  </si>
  <si>
    <t>1ad83c3d</t>
  </si>
  <si>
    <t>9d6f4f3d</t>
  </si>
  <si>
    <t>8eb51e3d</t>
  </si>
  <si>
    <t>6a2c293d</t>
  </si>
  <si>
    <t>eb28653d</t>
  </si>
  <si>
    <t>189c523d</t>
  </si>
  <si>
    <t>a3724e3d</t>
  </si>
  <si>
    <t>eb94493d</t>
  </si>
  <si>
    <t>9ab2c23d</t>
  </si>
  <si>
    <t>1aad6240</t>
  </si>
  <si>
    <t>0084053c</t>
  </si>
  <si>
    <t>ffff0000</t>
  </si>
  <si>
    <t>0b00</t>
  </si>
  <si>
    <t>55aaeb9002 0xee 76506140</t>
  </si>
  <si>
    <t>55aaeb9002 0xef 65516140</t>
  </si>
  <si>
    <t>55aaeb9002 0xf0 65516140</t>
  </si>
  <si>
    <t>55aaeb9002 0xf1 ff4f6140</t>
  </si>
  <si>
    <t>55aaeb9002 0xf2 ff4f6140</t>
  </si>
  <si>
    <t>55aaeb9002 0xf3 ff4f6140</t>
  </si>
  <si>
    <t>55aaeb9002 0xf4 874f6140</t>
  </si>
  <si>
    <t>55aaeb9002 0xf5 874f6140</t>
  </si>
  <si>
    <t>55aaeb9002 0xf6 324d6140</t>
  </si>
  <si>
    <t>55aaeb9002 0xf7 324d6140</t>
  </si>
  <si>
    <t>55aaeb9002 0xf8 324d6140</t>
  </si>
  <si>
    <t>55aaeb9002 0xf9 43536140</t>
  </si>
  <si>
    <t>55aaeb9002 0xfa 43536140</t>
  </si>
  <si>
    <t>55aaeb9002 0xfb 76506140</t>
  </si>
  <si>
    <t>55aaeb9002 0xfc 76506140</t>
  </si>
  <si>
    <t>55aaeb9002 0xfd 43536140</t>
  </si>
  <si>
    <t>55aaeb9002 0xfe 43536140</t>
  </si>
  <si>
    <t>55aaeb9002 0xff 43536140</t>
  </si>
  <si>
    <t>55aaeb9002 0xf3 ec426140</t>
  </si>
  <si>
    <t>55aaeb9002 0xf4 ec426140</t>
  </si>
  <si>
    <t>55aaeb9002 0xf5 64436140</t>
  </si>
  <si>
    <t>55aaeb9002 0xf6 64436140</t>
  </si>
  <si>
    <t>55aaeb9002 0xf7 86416140</t>
  </si>
  <si>
    <t>55aaeb9002 0xf8 86416140</t>
  </si>
  <si>
    <t>55aaeb9002 0xf9 fd416140</t>
  </si>
  <si>
    <t>55aaeb9002 0xfa fd416140</t>
  </si>
  <si>
    <t>55aaeb9002 0xfb fd416140</t>
  </si>
  <si>
    <t>55aaeb9002 0xfc ca3d6140</t>
  </si>
  <si>
    <t>55aaeb9002 0xfd ca3d6140</t>
  </si>
  <si>
    <t>55aaeb9002 0xfe 86416140</t>
  </si>
  <si>
    <t>55aaeb9002 0xff 86416140</t>
  </si>
  <si>
    <t>55aaeb9002 0x00 86416140</t>
  </si>
  <si>
    <t>55aaeb9002 0x01 86416140</t>
  </si>
  <si>
    <t>55aaeb9002 0x02 86416140</t>
  </si>
  <si>
    <t>55aaeb9002 0x03 ec426140</t>
  </si>
  <si>
    <t>55aaeb9002 0x04 ec426140</t>
  </si>
  <si>
    <t>55aaeb9002 0x05 633c6140</t>
  </si>
  <si>
    <t>avg</t>
  </si>
  <si>
    <t>min</t>
  </si>
  <si>
    <t>max</t>
  </si>
  <si>
    <t>delta</t>
  </si>
  <si>
    <t>5b</t>
  </si>
  <si>
    <t>e1</t>
  </si>
  <si>
    <t>0000 0000 0000 0ad7 233c 9a99 993e 0100 0000 0000</t>
  </si>
  <si>
    <t>0000000000000000000000000000 11bc 3a40 0000</t>
  </si>
  <si>
    <t>edb76240</t>
  </si>
  <si>
    <t>4c6c6240</t>
  </si>
  <si>
    <t>1fa76240</t>
  </si>
  <si>
    <t>0da16240</t>
  </si>
  <si>
    <t>739b6240</t>
  </si>
  <si>
    <t>b47b6240</t>
  </si>
  <si>
    <t>8c3e6240</t>
  </si>
  <si>
    <t>d7876240</t>
  </si>
  <si>
    <t>ec426140</t>
  </si>
  <si>
    <t>f3466240</t>
  </si>
  <si>
    <t>011c6240</t>
  </si>
  <si>
    <t>593a6240</t>
  </si>
  <si>
    <t>3f976240</t>
  </si>
  <si>
    <t>bbc16240</t>
  </si>
  <si>
    <t>cbb96240</t>
  </si>
  <si>
    <t>--</t>
  </si>
  <si>
    <t>Balance Current</t>
  </si>
  <si>
    <t>Avg Cell Volt</t>
  </si>
  <si>
    <t>Bat Volt</t>
  </si>
  <si>
    <t>Diff Cell Volt</t>
  </si>
  <si>
    <t>55aaeb9002b49f526240e4556240f6626240f346</t>
  </si>
  <si>
    <t>624099ca6240ffbd624044cf624044c86240dcb8</t>
  </si>
  <si>
    <t>6240ced5624098bc624045d6624022d16240629c</t>
  </si>
  <si>
    <t>6240f770624079e1624000000000000000000000</t>
  </si>
  <si>
    <t>00000ca5624000fc133c00000000ffff00000f01</t>
  </si>
  <si>
    <t>0000000000000000000000000086a1544c400000</t>
  </si>
  <si>
    <t>000000000000b7f753003353a43fc3c9a43f00f3</t>
  </si>
  <si>
    <t>55aaeb9002b59f526240e4556240d4646240e247</t>
  </si>
  <si>
    <t>624010c4624099c3624088cb6240bbc86240aac2</t>
  </si>
  <si>
    <t>624011cb6240a9bb6240f0d3624022d16240629c</t>
  </si>
  <si>
    <t>00000ca562400097193c00000000ffff00000f03</t>
  </si>
  <si>
    <t>000000000000b7f753000a63a43fc3c9a43f00df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</si>
  <si>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</si>
  <si>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</si>
  <si>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</si>
  <si>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</si>
  <si>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</si>
  <si>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</si>
  <si>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</si>
  <si>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</si>
  <si>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</si>
  <si>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</si>
  <si>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</si>
  <si>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</si>
  <si>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</si>
  <si>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</si>
  <si>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</si>
  <si>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</si>
  <si>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</si>
  <si>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</si>
  <si>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</si>
  <si>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</si>
  <si>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</si>
  <si>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</si>
  <si>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</si>
  <si>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</si>
  <si>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R00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</si>
  <si>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</si>
  <si>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</si>
  <si>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</si>
  <si>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</si>
  <si>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</si>
  <si>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</si>
  <si>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</si>
  <si>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</si>
  <si>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</si>
  <si>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</si>
  <si>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</si>
  <si>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</si>
  <si>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</si>
  <si>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</si>
  <si>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</si>
  <si>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</si>
  <si>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</si>
  <si>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</si>
  <si>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</si>
  <si>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</si>
  <si>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</si>
  <si>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</si>
  <si>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</si>
  <si>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</si>
  <si>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55aaeb9002b49f526240e4556240f6626240f346624099ca6240ffbd624044cf624044c86240dcb86240ced5624098bc624045d6624022d16240629c6240f770624079e16240000000000000000000000000000000000000000000000000000000000000000013315c3d0636143d26e0113d8021f03c1153363d8980123d7e7c033dac41233d1ad83c3d9d6f4f3d8eb51e3d6a2c293deb28653d189c523da3724e3deb94493d9ab2c23d00000000000000000000000000000000000000000000000000000000000000000ca5624000fc133c00000000ffff00000f010000000000000000000000000086a1544c40000000000000000000000000000000000000000000000000000000000000000000000000000000000000000000000000b7f753003353a43fc3c9a43f00f3</t>
  </si>
  <si>
    <t>55aaeb9002b59f526240e4556240d4646240e247624010c4624099c3624088cb6240bbc86240aac2624011cb6240a9bb6240f0d3624022d16240629c6240f770624079e16240000000000000000000000000000000000000000000000000000000000000000013315c3d0636143d26e0113d8021f03c1153363d8980123d7e7c033dac41233d1ad83c3d9d6f4f3d8eb51e3d6a2c293deb28653d189c523da3724e3deb94493d9ab2c23d00000000000000000000000000000000000000000000000000000000000000000ca562400097193c00000000ffff00000f030000000000000000000000000086a1544c40000000000000000000000000000000000000000000000000000000000000000000000000000000000000000000000000b7f753000a63a43fc3c9a43f00df</t>
  </si>
  <si>
    <t>55aaeb9002b69f526240e4556240d4646240e247624010c4624099c3624088cb6240bbc86240aac2624011cb6240a9bb6240f0d3624066cd62401ea06240718d624013e06240000000000000000000000000000000000000000000000000000000000000000013315c3d0636143d26e0113d8021f03c1153363d8980123d7e7c033dac41233d1ad83c3d9d6f4f3d8eb51e3d6a2c293deb28653d189c523da3724e3deb94493d9ab2c23d00000000000000000000000000000000000000000000000000000000000000000ca56240000e0c3c00000000ffff00000b030000000000000000000000000086a1544c40000000000000000000000000000000000000000000000000000000000000000000000000000000000000000000000000b8f75300665aa43fc3c9a43f00ca</t>
  </si>
  <si>
    <t>55aaeb9002b728596240c1506240186162403743624077c5624099ca6240ccc7624077c56240aac2624011cb6240a9bb6240f0d3624066cd62401ea06240718d624013e06240000000000000000000000000000000000000000000000000000000000000000013315c3d0636143d26e0113d8021f03c1153363d8980123d7e7c033dac41233d1ad83c3d9d6f4f3d8eb51e3d6a2c293deb28653d189c523da3724e3deb94493d9ab2c23d000000000000000000000000000000000000000000000000000000000000000098a6624000b9103c00000000ffff00000b030000000000000000000000000002d3544c40000000000000000000000000000000000000000000000000000000000000000000000000000000000000000000000000b8f753009a61a43fc3c9a43f0052</t>
  </si>
  <si>
    <t>c3.txt</t>
  </si>
  <si>
    <t>c2.txt</t>
  </si>
  <si>
    <t>c1.txt</t>
  </si>
  <si>
    <t>c4.txt</t>
  </si>
  <si>
    <t>c5.txt</t>
  </si>
  <si>
    <t>avg cell volt</t>
  </si>
  <si>
    <t>diff?</t>
  </si>
  <si>
    <t>total v?</t>
  </si>
  <si>
    <t>1 byte checksum</t>
  </si>
  <si>
    <t>c1a.txt</t>
  </si>
  <si>
    <t>55aaeb9002ff5b566140e34e62406e6a62404a506240acd7624011d26240bddd62409ad1624044c86240cedc6240ccc7624079e1624057dc624073a262405f80624088c46240000000000000000000000000000000000000000000000000000000000000000013315c3d0636143d26e0113d8021f03c1153363d8980123d7e7c033dac41233d1ad83c3d9d6f4f3d8eb51e3d6a2c293deb28653d189c523da3724e3deb94493d9ab2c23d00000000000000000000000000000000000000000000000000000000000000001aad62400084053c00000000ffff00000b000000000000000000000000000036a3554c40000000000000000000000000000000000000000000000000000000000000000000000000000000000000000000000000be0b54001456a43fb876a43f00a1</t>
  </si>
  <si>
    <t>a2</t>
  </si>
  <si>
    <t>checksum</t>
  </si>
  <si>
    <t>55aaeb9002ff00565940e34e62406e6a62404a506240acd7624011d26240bddd62409ad1624044c86240cedc6240ccc7624079e1624057dc624073a262405f80624088c46240000000000000000000000000000000000000000000000000000000000000000013315c3d0636143d26e0113d8021f03c1153363d8980123d7e7c033dac41233d1ad83c3d9d6f4f3d8eb51e3d6a2c293deb28653d189c523da3724e3deb94493d9ab2c23d00000000000000000000000000000000000000000000000000000000000000001aad62400084053c00000000ffff00000b000000000000000000000000000036a3554c40000000000000000000000000000000000000000000000000000000000000000000000000000000000000000000000000be0b54001456a43fb876a43f003e</t>
  </si>
  <si>
    <t>Volts</t>
  </si>
  <si>
    <t>5b566140</t>
  </si>
  <si>
    <t>00565940</t>
  </si>
  <si>
    <t>Hex[3]</t>
  </si>
  <si>
    <t>Hex[2]</t>
  </si>
  <si>
    <t>Hex[1]</t>
  </si>
  <si>
    <t>Hex[0]</t>
  </si>
  <si>
    <t>00566242</t>
  </si>
  <si>
    <t>00566243</t>
  </si>
  <si>
    <t>e0565243</t>
  </si>
  <si>
    <t>e0563243</t>
  </si>
  <si>
    <t>e0562243</t>
  </si>
  <si>
    <t>e0566241</t>
  </si>
  <si>
    <t>e0566242</t>
  </si>
  <si>
    <t>Int[2]</t>
  </si>
  <si>
    <t>Int[0]</t>
  </si>
  <si>
    <t>Int[1]</t>
  </si>
  <si>
    <t>Int[3]</t>
  </si>
  <si>
    <t>ffffff40</t>
  </si>
  <si>
    <t>ffffff39</t>
  </si>
  <si>
    <t>00000040</t>
  </si>
  <si>
    <t>00000041</t>
  </si>
  <si>
    <t>00000042</t>
  </si>
  <si>
    <t>00000043</t>
  </si>
  <si>
    <t>00000044</t>
  </si>
  <si>
    <t>00000045</t>
  </si>
  <si>
    <t>x</t>
  </si>
  <si>
    <t>00000142</t>
  </si>
  <si>
    <t>00000242</t>
  </si>
  <si>
    <t>00000342</t>
  </si>
  <si>
    <t>00000442</t>
  </si>
  <si>
    <t>00000542</t>
  </si>
  <si>
    <t>00000642</t>
  </si>
  <si>
    <t>00000742</t>
  </si>
  <si>
    <t>00000842</t>
  </si>
  <si>
    <t>00000942</t>
  </si>
  <si>
    <t>00000A42</t>
  </si>
  <si>
    <t>00000C42</t>
  </si>
  <si>
    <t>00001C42</t>
  </si>
  <si>
    <t>00002C42</t>
  </si>
  <si>
    <t>00003C42</t>
  </si>
  <si>
    <t>00004C42</t>
  </si>
  <si>
    <t>00002042</t>
  </si>
  <si>
    <t>00012042</t>
  </si>
  <si>
    <t>00022042</t>
  </si>
  <si>
    <t>00032042</t>
  </si>
  <si>
    <t>00042042</t>
  </si>
  <si>
    <t>00082042</t>
  </si>
  <si>
    <t>000F2042</t>
  </si>
  <si>
    <t>00000046</t>
  </si>
  <si>
    <t>00000047</t>
  </si>
  <si>
    <t>Hex3 = 40-47</t>
  </si>
  <si>
    <t>2^(x*2)*2</t>
  </si>
  <si>
    <t>00000143</t>
  </si>
  <si>
    <t>00000243</t>
  </si>
  <si>
    <t>00000343</t>
  </si>
  <si>
    <t>00001243</t>
  </si>
  <si>
    <t>00002243</t>
  </si>
  <si>
    <t>00003243</t>
  </si>
  <si>
    <t>00000c41</t>
  </si>
  <si>
    <t>00001c41</t>
  </si>
  <si>
    <t>00003c41</t>
  </si>
  <si>
    <t>00002c41</t>
  </si>
  <si>
    <t>00009c41</t>
  </si>
  <si>
    <t>00008c41</t>
  </si>
  <si>
    <t>00007c41</t>
  </si>
  <si>
    <t>00006c41</t>
  </si>
  <si>
    <t>0000fc41</t>
  </si>
  <si>
    <t>c</t>
  </si>
  <si>
    <t>d</t>
  </si>
  <si>
    <t>e</t>
  </si>
  <si>
    <t>0000ac41</t>
  </si>
  <si>
    <t>0000bc41</t>
  </si>
  <si>
    <t>0000cc41</t>
  </si>
  <si>
    <t>0000dc41</t>
  </si>
  <si>
    <t>0000ec41</t>
  </si>
  <si>
    <t>00005C42</t>
  </si>
  <si>
    <t>00006C42</t>
  </si>
  <si>
    <t>00007C42</t>
  </si>
  <si>
    <t>00008C42</t>
  </si>
  <si>
    <t>00009C42</t>
  </si>
  <si>
    <t>0000aC42</t>
  </si>
  <si>
    <t>0000bC42</t>
  </si>
  <si>
    <t>0000fC42</t>
  </si>
  <si>
    <t>0000fd42</t>
  </si>
  <si>
    <t>0000fe42</t>
  </si>
  <si>
    <t>040</t>
  </si>
  <si>
    <t>041</t>
  </si>
  <si>
    <t>042</t>
  </si>
  <si>
    <t>00</t>
  </si>
  <si>
    <t>ffff4040</t>
  </si>
  <si>
    <t>ffff4140</t>
  </si>
  <si>
    <t>ffff4240</t>
  </si>
  <si>
    <t>ffff4340</t>
  </si>
  <si>
    <t>ffff4440</t>
  </si>
  <si>
    <t>00004040</t>
  </si>
  <si>
    <t>00004140</t>
  </si>
  <si>
    <t>00004240</t>
  </si>
  <si>
    <t>00004340</t>
  </si>
  <si>
    <t>00004440</t>
  </si>
  <si>
    <t>00004640</t>
  </si>
  <si>
    <t>00a04040</t>
  </si>
  <si>
    <t>00104040</t>
  </si>
  <si>
    <t>00204040</t>
  </si>
  <si>
    <t>00304040</t>
  </si>
  <si>
    <t>00404040</t>
  </si>
  <si>
    <t>00504040</t>
  </si>
  <si>
    <t>00604040</t>
  </si>
  <si>
    <t>00704040</t>
  </si>
  <si>
    <t>00804040</t>
  </si>
  <si>
    <t>00904040</t>
  </si>
  <si>
    <t>ignore?</t>
  </si>
  <si>
    <t>0fa04040</t>
  </si>
  <si>
    <t>a3554c40</t>
  </si>
  <si>
    <t>bat voltage</t>
  </si>
  <si>
    <t>average cell</t>
  </si>
  <si>
    <t>equil res</t>
  </si>
  <si>
    <t>diff</t>
  </si>
  <si>
    <t>00004a40</t>
  </si>
  <si>
    <t>00004b40</t>
  </si>
  <si>
    <t>00004c40</t>
  </si>
  <si>
    <t>00004d40</t>
  </si>
  <si>
    <t>00004f40</t>
  </si>
  <si>
    <t>00004740</t>
  </si>
  <si>
    <t>00004840</t>
  </si>
  <si>
    <t>00004940</t>
  </si>
  <si>
    <t>00004e40</t>
  </si>
  <si>
    <t>00005040</t>
  </si>
  <si>
    <t>00005140</t>
  </si>
  <si>
    <t>00005240</t>
  </si>
  <si>
    <t>00005340</t>
  </si>
  <si>
    <t>00005440</t>
  </si>
  <si>
    <t>00005540</t>
  </si>
  <si>
    <t>00005640</t>
  </si>
  <si>
    <t>+4+8</t>
  </si>
  <si>
    <t>+1,+2</t>
  </si>
  <si>
    <t>+.025,+.5</t>
  </si>
  <si>
    <t>+.25</t>
  </si>
  <si>
    <t>043</t>
  </si>
  <si>
    <t>+1</t>
  </si>
  <si>
    <t>+.0625</t>
  </si>
  <si>
    <t>4a</t>
  </si>
  <si>
    <t>4b</t>
  </si>
  <si>
    <t>4c</t>
  </si>
  <si>
    <t>+16,+32</t>
  </si>
  <si>
    <t>byte1</t>
  </si>
  <si>
    <t>byte2high</t>
  </si>
  <si>
    <t>byte2low</t>
  </si>
  <si>
    <t>byte3high</t>
  </si>
  <si>
    <t>byte3low</t>
  </si>
  <si>
    <t>00040</t>
  </si>
  <si>
    <t>00041</t>
  </si>
  <si>
    <t>00042</t>
  </si>
  <si>
    <t>00043</t>
  </si>
  <si>
    <t>0040</t>
  </si>
  <si>
    <t>0041</t>
  </si>
  <si>
    <t>0042</t>
  </si>
  <si>
    <t>0043</t>
  </si>
  <si>
    <t>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</si>
</sst>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0">
    <xf numFmtId="0" fontId="0" fillId="0" borderId="0" xfId="0"/>
    <xf numFmtId="0" fontId="0" fillId="7" borderId="0" xfId="0" applyFill="1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9" fontId="0" fillId="0" borderId="0" xfId="0" quotePrefix="1" applyNumberFormat="1"/>
    <xf numFmtId="49" fontId="0" fillId="7" borderId="0" xfId="0" applyNumberFormat="1" applyFill="1"/>
    <xf numFmtId="49" fontId="0" fillId="7" borderId="0" xfId="0" applyNumberFormat="1" applyFill="1" applyAlignment="1">
      <alignment horizontal="right"/>
    </xf>
    <xf numFmtId="0" fontId="0" fillId="7" borderId="0" xfId="0" quotePrefix="1" applyFill="1"/>
    <xf numFmtId="0" fontId="0" fillId="7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49" fontId="0" fillId="7" borderId="0" xfId="0" quotePrefix="1" applyNumberFormat="1" applyFill="1"/>
    <xf numFmtId="16" fontId="0" fillId="7" borderId="0" xfId="0" quotePrefix="1" applyNumberFormat="1" applyFill="1" applyAlignment="1">
      <alignment horizontal="right"/>
    </xf>
    <xf numFmtId="49" fontId="2" fillId="2" borderId="0" xfId="1" applyNumberFormat="1"/>
    <xf numFmtId="49" fontId="3" fillId="3" borderId="0" xfId="2" applyNumberFormat="1"/>
    <xf numFmtId="0" fontId="3" fillId="3" borderId="0" xfId="2"/>
    <xf numFmtId="49" fontId="4" fillId="0" borderId="0" xfId="0" applyNumberFormat="1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/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6" borderId="0" xfId="5" applyAlignment="1">
      <alignment horizontal="center"/>
    </xf>
    <xf numFmtId="1" fontId="0" fillId="0" borderId="0" xfId="0" applyNumberFormat="1"/>
    <xf numFmtId="0" fontId="5" fillId="8" borderId="0" xfId="0" applyFont="1" applyFill="1"/>
    <xf numFmtId="164" fontId="0" fillId="8" borderId="0" xfId="0" applyNumberFormat="1" applyFill="1"/>
  </cellXfs>
  <cellStyles count="6">
    <cellStyle name="20% - Accent5" xfId="3" builtinId="46"/>
    <cellStyle name="40% - Accent5" xfId="4" builtinId="47"/>
    <cellStyle name="60% - Accent5" xfId="5" builtinId="48"/>
    <cellStyle name="Good" xfId="1" builtinId="26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DCB7-FD9F-427F-BCD2-41E10F066DD1}">
  <dimension ref="A1:E76"/>
  <sheetViews>
    <sheetView workbookViewId="0">
      <selection activeCell="A59" sqref="A59"/>
    </sheetView>
  </sheetViews>
  <sheetFormatPr defaultRowHeight="14.5" x14ac:dyDescent="0.35"/>
  <cols>
    <col min="1" max="1" width="41.54296875" bestFit="1" customWidth="1"/>
    <col min="2" max="2" width="30.7265625" customWidth="1"/>
    <col min="4" max="4" width="21.81640625" bestFit="1" customWidth="1"/>
    <col min="5" max="5" width="23.81640625" customWidth="1"/>
  </cols>
  <sheetData>
    <row r="1" spans="1:5" x14ac:dyDescent="0.35">
      <c r="A1" t="s">
        <v>243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5">
      <c r="A2" s="2" t="s">
        <v>88</v>
      </c>
    </row>
    <row r="3" spans="1:5" x14ac:dyDescent="0.35">
      <c r="A3" s="2"/>
      <c r="B3" s="6" t="s">
        <v>11</v>
      </c>
      <c r="C3" s="7" t="s">
        <v>25</v>
      </c>
      <c r="D3" s="1" t="s">
        <v>54</v>
      </c>
      <c r="E3" s="1"/>
    </row>
    <row r="4" spans="1:5" x14ac:dyDescent="0.35">
      <c r="A4" s="2"/>
      <c r="B4" s="8" t="s">
        <v>94</v>
      </c>
      <c r="C4" s="8">
        <v>5</v>
      </c>
      <c r="D4" s="1" t="s">
        <v>14</v>
      </c>
      <c r="E4" s="9">
        <v>1</v>
      </c>
    </row>
    <row r="5" spans="1:5" x14ac:dyDescent="0.35">
      <c r="A5" s="2"/>
      <c r="B5" s="1" t="s">
        <v>12</v>
      </c>
      <c r="C5" s="1">
        <v>6</v>
      </c>
      <c r="D5" s="1" t="s">
        <v>13</v>
      </c>
      <c r="E5" s="9">
        <v>180</v>
      </c>
    </row>
    <row r="6" spans="1:5" x14ac:dyDescent="0.35">
      <c r="A6" s="2"/>
      <c r="B6" s="8" t="s">
        <v>22</v>
      </c>
      <c r="C6" s="12" t="s">
        <v>98</v>
      </c>
      <c r="D6" s="1"/>
      <c r="E6" s="9"/>
    </row>
    <row r="7" spans="1:5" x14ac:dyDescent="0.35">
      <c r="A7" s="2"/>
      <c r="B7" s="8" t="s">
        <v>97</v>
      </c>
      <c r="C7" s="10" t="s">
        <v>99</v>
      </c>
      <c r="D7" s="1"/>
      <c r="E7" s="9" t="s">
        <v>100</v>
      </c>
    </row>
    <row r="8" spans="1:5" x14ac:dyDescent="0.35">
      <c r="A8" s="2"/>
      <c r="B8" s="8" t="s">
        <v>96</v>
      </c>
    </row>
    <row r="9" spans="1:5" x14ac:dyDescent="0.35">
      <c r="A9" s="2"/>
    </row>
    <row r="10" spans="1:5" x14ac:dyDescent="0.35">
      <c r="A10" s="2"/>
    </row>
    <row r="11" spans="1:5" x14ac:dyDescent="0.35">
      <c r="A11" s="2" t="s">
        <v>89</v>
      </c>
      <c r="D11" t="s">
        <v>121</v>
      </c>
    </row>
    <row r="12" spans="1:5" x14ac:dyDescent="0.35">
      <c r="A12" s="2" t="s">
        <v>93</v>
      </c>
    </row>
    <row r="13" spans="1:5" x14ac:dyDescent="0.35">
      <c r="A13" s="2" t="s">
        <v>310</v>
      </c>
    </row>
    <row r="14" spans="1:5" x14ac:dyDescent="0.35">
      <c r="A14" s="13" t="s">
        <v>10</v>
      </c>
    </row>
    <row r="15" spans="1:5" x14ac:dyDescent="0.35">
      <c r="A15" s="2" t="s">
        <v>309</v>
      </c>
    </row>
    <row r="16" spans="1:5" x14ac:dyDescent="0.35">
      <c r="A16" s="13" t="s">
        <v>10</v>
      </c>
    </row>
    <row r="17" spans="1:4" x14ac:dyDescent="0.35">
      <c r="A17" s="13" t="s">
        <v>10</v>
      </c>
    </row>
    <row r="18" spans="1:4" x14ac:dyDescent="0.35">
      <c r="A18" s="13" t="s">
        <v>10</v>
      </c>
    </row>
    <row r="19" spans="1:4" x14ac:dyDescent="0.35">
      <c r="A19" s="13" t="s">
        <v>10</v>
      </c>
    </row>
    <row r="20" spans="1:4" x14ac:dyDescent="0.35">
      <c r="A20" s="13" t="s">
        <v>10</v>
      </c>
    </row>
    <row r="21" spans="1:4" x14ac:dyDescent="0.35">
      <c r="A21" s="13" t="s">
        <v>10</v>
      </c>
    </row>
    <row r="22" spans="1:4" x14ac:dyDescent="0.35">
      <c r="A22" s="13" t="s">
        <v>10</v>
      </c>
    </row>
    <row r="23" spans="1:4" x14ac:dyDescent="0.35">
      <c r="A23" s="13" t="s">
        <v>10</v>
      </c>
    </row>
    <row r="24" spans="1:4" x14ac:dyDescent="0.35">
      <c r="A24" s="13" t="s">
        <v>92</v>
      </c>
    </row>
    <row r="25" spans="1:4" x14ac:dyDescent="0.35">
      <c r="A25" s="13" t="s">
        <v>8</v>
      </c>
      <c r="D25" t="s">
        <v>95</v>
      </c>
    </row>
    <row r="27" spans="1:4" x14ac:dyDescent="0.35">
      <c r="A27" s="2" t="s">
        <v>109</v>
      </c>
    </row>
    <row r="28" spans="1:4" x14ac:dyDescent="0.35">
      <c r="A28" s="14" t="s">
        <v>89</v>
      </c>
      <c r="D28" t="s">
        <v>111</v>
      </c>
    </row>
    <row r="29" spans="1:4" x14ac:dyDescent="0.35">
      <c r="A29" s="14" t="s">
        <v>93</v>
      </c>
      <c r="D29" t="s">
        <v>111</v>
      </c>
    </row>
    <row r="30" spans="1:4" x14ac:dyDescent="0.35">
      <c r="A30" s="14" t="s">
        <v>90</v>
      </c>
      <c r="D30" t="s">
        <v>111</v>
      </c>
    </row>
    <row r="31" spans="1:4" x14ac:dyDescent="0.35">
      <c r="A31" s="14" t="s">
        <v>10</v>
      </c>
    </row>
    <row r="32" spans="1:4" x14ac:dyDescent="0.35">
      <c r="A32" s="14" t="s">
        <v>91</v>
      </c>
      <c r="D32" t="s">
        <v>111</v>
      </c>
    </row>
    <row r="33" spans="1:2" x14ac:dyDescent="0.35">
      <c r="A33" s="2" t="s">
        <v>10</v>
      </c>
    </row>
    <row r="34" spans="1:2" x14ac:dyDescent="0.35">
      <c r="A34" s="2" t="s">
        <v>10</v>
      </c>
    </row>
    <row r="35" spans="1:2" x14ac:dyDescent="0.35">
      <c r="A35" s="2" t="s">
        <v>10</v>
      </c>
    </row>
    <row r="36" spans="1:2" x14ac:dyDescent="0.35">
      <c r="A36" s="2" t="s">
        <v>10</v>
      </c>
    </row>
    <row r="37" spans="1:2" x14ac:dyDescent="0.35">
      <c r="A37" s="2" t="s">
        <v>10</v>
      </c>
    </row>
    <row r="38" spans="1:2" x14ac:dyDescent="0.35">
      <c r="A38" s="2" t="s">
        <v>10</v>
      </c>
    </row>
    <row r="39" spans="1:2" x14ac:dyDescent="0.35">
      <c r="A39" s="2" t="s">
        <v>10</v>
      </c>
    </row>
    <row r="40" spans="1:2" x14ac:dyDescent="0.35">
      <c r="A40" s="2" t="s">
        <v>10</v>
      </c>
    </row>
    <row r="41" spans="1:2" x14ac:dyDescent="0.35">
      <c r="A41" s="2" t="s">
        <v>110</v>
      </c>
    </row>
    <row r="42" spans="1:2" x14ac:dyDescent="0.35">
      <c r="A42" s="2" t="s">
        <v>8</v>
      </c>
    </row>
    <row r="43" spans="1:2" x14ac:dyDescent="0.35">
      <c r="B43" t="s">
        <v>120</v>
      </c>
    </row>
    <row r="44" spans="1:2" x14ac:dyDescent="0.35">
      <c r="A44" s="2" t="s">
        <v>112</v>
      </c>
      <c r="B44" t="s">
        <v>116</v>
      </c>
    </row>
    <row r="45" spans="1:2" x14ac:dyDescent="0.35">
      <c r="A45" s="14" t="s">
        <v>89</v>
      </c>
      <c r="B45" s="2" t="s">
        <v>117</v>
      </c>
    </row>
    <row r="46" spans="1:2" x14ac:dyDescent="0.35">
      <c r="A46" s="14" t="s">
        <v>93</v>
      </c>
      <c r="B46" s="2" t="s">
        <v>118</v>
      </c>
    </row>
    <row r="47" spans="1:2" x14ac:dyDescent="0.35">
      <c r="A47" s="14" t="s">
        <v>90</v>
      </c>
      <c r="B47" t="s">
        <v>119</v>
      </c>
    </row>
    <row r="48" spans="1:2" x14ac:dyDescent="0.35">
      <c r="A48" s="14" t="s">
        <v>10</v>
      </c>
    </row>
    <row r="49" spans="1:2" x14ac:dyDescent="0.35">
      <c r="A49" s="14" t="s">
        <v>91</v>
      </c>
      <c r="B49" s="15" t="s">
        <v>91</v>
      </c>
    </row>
    <row r="50" spans="1:2" x14ac:dyDescent="0.35">
      <c r="A50" s="2" t="s">
        <v>10</v>
      </c>
    </row>
    <row r="51" spans="1:2" x14ac:dyDescent="0.35">
      <c r="A51" s="2" t="s">
        <v>10</v>
      </c>
    </row>
    <row r="52" spans="1:2" x14ac:dyDescent="0.35">
      <c r="A52" s="2" t="s">
        <v>10</v>
      </c>
    </row>
    <row r="53" spans="1:2" x14ac:dyDescent="0.35">
      <c r="A53" s="2" t="s">
        <v>10</v>
      </c>
    </row>
    <row r="54" spans="1:2" x14ac:dyDescent="0.35">
      <c r="A54" s="2" t="s">
        <v>10</v>
      </c>
    </row>
    <row r="55" spans="1:2" x14ac:dyDescent="0.35">
      <c r="A55" s="2" t="s">
        <v>10</v>
      </c>
    </row>
    <row r="56" spans="1:2" x14ac:dyDescent="0.35">
      <c r="A56" s="2" t="s">
        <v>10</v>
      </c>
    </row>
    <row r="57" spans="1:2" x14ac:dyDescent="0.35">
      <c r="A57" s="2" t="s">
        <v>10</v>
      </c>
    </row>
    <row r="58" spans="1:2" x14ac:dyDescent="0.35">
      <c r="A58" s="2" t="s">
        <v>113</v>
      </c>
    </row>
    <row r="59" spans="1:2" x14ac:dyDescent="0.35">
      <c r="A59" s="2" t="s">
        <v>8</v>
      </c>
    </row>
    <row r="61" spans="1:2" x14ac:dyDescent="0.35">
      <c r="A61" s="2" t="s">
        <v>114</v>
      </c>
    </row>
    <row r="62" spans="1:2" x14ac:dyDescent="0.35">
      <c r="A62" s="14" t="s">
        <v>89</v>
      </c>
    </row>
    <row r="63" spans="1:2" x14ac:dyDescent="0.35">
      <c r="A63" s="14" t="s">
        <v>93</v>
      </c>
    </row>
    <row r="64" spans="1:2" x14ac:dyDescent="0.35">
      <c r="A64" s="14" t="s">
        <v>90</v>
      </c>
    </row>
    <row r="65" spans="1:1" x14ac:dyDescent="0.35">
      <c r="A65" s="14" t="s">
        <v>10</v>
      </c>
    </row>
    <row r="66" spans="1:1" x14ac:dyDescent="0.35">
      <c r="A66" s="14" t="s">
        <v>91</v>
      </c>
    </row>
    <row r="67" spans="1:1" x14ac:dyDescent="0.35">
      <c r="A67" s="2" t="s">
        <v>10</v>
      </c>
    </row>
    <row r="68" spans="1:1" x14ac:dyDescent="0.35">
      <c r="A68" s="2" t="s">
        <v>10</v>
      </c>
    </row>
    <row r="69" spans="1:1" x14ac:dyDescent="0.35">
      <c r="A69" s="2" t="s">
        <v>10</v>
      </c>
    </row>
    <row r="70" spans="1:1" x14ac:dyDescent="0.35">
      <c r="A70" s="2" t="s">
        <v>10</v>
      </c>
    </row>
    <row r="71" spans="1:1" x14ac:dyDescent="0.35">
      <c r="A71" s="2" t="s">
        <v>10</v>
      </c>
    </row>
    <row r="72" spans="1:1" x14ac:dyDescent="0.35">
      <c r="A72" s="2" t="s">
        <v>10</v>
      </c>
    </row>
    <row r="73" spans="1:1" x14ac:dyDescent="0.35">
      <c r="A73" s="2" t="s">
        <v>10</v>
      </c>
    </row>
    <row r="74" spans="1:1" x14ac:dyDescent="0.35">
      <c r="A74" s="2" t="s">
        <v>10</v>
      </c>
    </row>
    <row r="75" spans="1:1" x14ac:dyDescent="0.35">
      <c r="A75" s="2" t="s">
        <v>115</v>
      </c>
    </row>
    <row r="76" spans="1:1" x14ac:dyDescent="0.35">
      <c r="A76" s="2" t="s">
        <v>8</v>
      </c>
    </row>
  </sheetData>
  <conditionalFormatting sqref="A1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23B2-4BEC-4406-AE07-D017CD277A6C}">
  <dimension ref="A1:Z115"/>
  <sheetViews>
    <sheetView workbookViewId="0">
      <selection activeCell="G77" sqref="G77"/>
    </sheetView>
  </sheetViews>
  <sheetFormatPr defaultRowHeight="14.5" x14ac:dyDescent="0.35"/>
  <cols>
    <col min="1" max="1" width="41.81640625" bestFit="1" customWidth="1"/>
    <col min="2" max="2" width="12.453125" customWidth="1"/>
    <col min="8" max="8" width="25.08984375" customWidth="1"/>
    <col min="10" max="10" width="10" customWidth="1"/>
    <col min="11" max="11" width="9.54296875" bestFit="1" customWidth="1"/>
    <col min="12" max="12" width="3.26953125" customWidth="1"/>
    <col min="13" max="13" width="4" customWidth="1"/>
    <col min="14" max="14" width="3.26953125" customWidth="1"/>
    <col min="15" max="15" width="3.7265625" customWidth="1"/>
    <col min="20" max="21" width="10.81640625" bestFit="1" customWidth="1"/>
    <col min="22" max="22" width="15.6328125" customWidth="1"/>
    <col min="23" max="25" width="10.81640625" bestFit="1" customWidth="1"/>
  </cols>
  <sheetData>
    <row r="1" spans="1:22" x14ac:dyDescent="0.35">
      <c r="A1" t="s">
        <v>244</v>
      </c>
      <c r="H1" t="s">
        <v>232</v>
      </c>
      <c r="I1" t="s">
        <v>86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</row>
    <row r="2" spans="1:22" x14ac:dyDescent="0.35">
      <c r="A2" s="2" t="s">
        <v>128</v>
      </c>
      <c r="G2">
        <v>3.5390000000000001</v>
      </c>
      <c r="H2" t="s">
        <v>156</v>
      </c>
      <c r="I2" t="str">
        <f>MID(H2,14,2)</f>
        <v>b4</v>
      </c>
      <c r="J2">
        <f>HEX2DEC(I2)</f>
        <v>180</v>
      </c>
      <c r="K2" s="18" t="str">
        <f>MID(H2,17,8)</f>
        <v>9f526240</v>
      </c>
      <c r="L2" t="str">
        <f>MID($K2,1,2)</f>
        <v>9f</v>
      </c>
      <c r="M2" t="str">
        <f>MID($K2,3,2)</f>
        <v>52</v>
      </c>
      <c r="N2" t="str">
        <f>MID($K2,5,2)</f>
        <v>62</v>
      </c>
      <c r="O2" t="str">
        <f>MID($K2,7,2)</f>
        <v>40</v>
      </c>
      <c r="P2">
        <f>HEX2DEC(L2)</f>
        <v>159</v>
      </c>
      <c r="Q2">
        <f>HEX2DEC(M2)</f>
        <v>82</v>
      </c>
      <c r="R2">
        <f>HEX2DEC(N2)</f>
        <v>98</v>
      </c>
      <c r="S2">
        <f>HEX2DEC(O2)</f>
        <v>64</v>
      </c>
      <c r="T2" t="str">
        <f>_xlfn.CONCAT(O2,N2,M2,L2)</f>
        <v>4062529f</v>
      </c>
      <c r="U2">
        <f>HEX2DEC(T2)</f>
        <v>1080185503</v>
      </c>
      <c r="V2">
        <f>U2*G$2</f>
        <v>3822776495.1170001</v>
      </c>
    </row>
    <row r="3" spans="1:22" x14ac:dyDescent="0.35">
      <c r="A3" s="2"/>
      <c r="B3" s="16" t="s">
        <v>11</v>
      </c>
      <c r="D3" t="s">
        <v>140</v>
      </c>
      <c r="H3" t="s">
        <v>157</v>
      </c>
      <c r="I3" t="str">
        <f t="shared" ref="I3:I66" si="0">MID(H3,14,2)</f>
        <v>b5</v>
      </c>
      <c r="J3">
        <f t="shared" ref="J3:J66" si="1">HEX2DEC(I3)</f>
        <v>181</v>
      </c>
      <c r="K3" s="18" t="str">
        <f t="shared" ref="K3:K66" si="2">MID(H3,17,8)</f>
        <v>9f526240</v>
      </c>
      <c r="L3" t="str">
        <f t="shared" ref="L3:L66" si="3">MID($K3,1,2)</f>
        <v>9f</v>
      </c>
      <c r="M3" t="str">
        <f t="shared" ref="M3:M66" si="4">MID($K3,3,2)</f>
        <v>52</v>
      </c>
      <c r="N3" t="str">
        <f t="shared" ref="N3:N66" si="5">MID($K3,5,2)</f>
        <v>62</v>
      </c>
      <c r="O3" t="str">
        <f t="shared" ref="O3:O66" si="6">MID($K3,7,2)</f>
        <v>40</v>
      </c>
      <c r="P3">
        <f t="shared" ref="P3:P66" si="7">HEX2DEC(L3)</f>
        <v>159</v>
      </c>
      <c r="Q3">
        <f t="shared" ref="Q3:Q66" si="8">HEX2DEC(M3)</f>
        <v>82</v>
      </c>
      <c r="R3">
        <f t="shared" ref="R3:R66" si="9">HEX2DEC(N3)</f>
        <v>98</v>
      </c>
      <c r="S3">
        <f t="shared" ref="S3:S66" si="10">HEX2DEC(O3)</f>
        <v>64</v>
      </c>
      <c r="T3" t="str">
        <f t="shared" ref="T3:T66" si="11">_xlfn.CONCAT(O3,N3,M3,L3)</f>
        <v>4062529f</v>
      </c>
      <c r="U3">
        <f t="shared" ref="U3:U66" si="12">HEX2DEC(T3)</f>
        <v>1080185503</v>
      </c>
      <c r="V3">
        <f t="shared" ref="V3:V66" si="13">U3*G$2</f>
        <v>3822776495.1170001</v>
      </c>
    </row>
    <row r="4" spans="1:22" x14ac:dyDescent="0.35">
      <c r="A4" s="2"/>
      <c r="B4" s="16" t="s">
        <v>139</v>
      </c>
      <c r="D4" t="s">
        <v>14</v>
      </c>
      <c r="H4" t="s">
        <v>158</v>
      </c>
      <c r="I4" t="str">
        <f t="shared" si="0"/>
        <v>b6</v>
      </c>
      <c r="J4">
        <f t="shared" si="1"/>
        <v>182</v>
      </c>
      <c r="K4" s="18" t="str">
        <f t="shared" si="2"/>
        <v>9f526240</v>
      </c>
      <c r="L4" t="str">
        <f t="shared" si="3"/>
        <v>9f</v>
      </c>
      <c r="M4" t="str">
        <f t="shared" si="4"/>
        <v>52</v>
      </c>
      <c r="N4" t="str">
        <f t="shared" si="5"/>
        <v>62</v>
      </c>
      <c r="O4" t="str">
        <f t="shared" si="6"/>
        <v>40</v>
      </c>
      <c r="P4">
        <f t="shared" si="7"/>
        <v>159</v>
      </c>
      <c r="Q4">
        <f t="shared" si="8"/>
        <v>82</v>
      </c>
      <c r="R4">
        <f t="shared" si="9"/>
        <v>98</v>
      </c>
      <c r="S4">
        <f t="shared" si="10"/>
        <v>64</v>
      </c>
      <c r="T4" t="str">
        <f t="shared" si="11"/>
        <v>4062529f</v>
      </c>
      <c r="U4">
        <f t="shared" si="12"/>
        <v>1080185503</v>
      </c>
      <c r="V4">
        <f t="shared" si="13"/>
        <v>3822776495.1170001</v>
      </c>
    </row>
    <row r="5" spans="1:22" x14ac:dyDescent="0.35">
      <c r="A5" s="2"/>
      <c r="B5" s="16" t="s">
        <v>82</v>
      </c>
      <c r="D5" t="s">
        <v>86</v>
      </c>
      <c r="H5" t="s">
        <v>159</v>
      </c>
      <c r="I5" t="str">
        <f t="shared" si="0"/>
        <v>b7</v>
      </c>
      <c r="J5">
        <f t="shared" si="1"/>
        <v>183</v>
      </c>
      <c r="K5" s="18" t="str">
        <f t="shared" si="2"/>
        <v>28596240</v>
      </c>
      <c r="L5" t="str">
        <f t="shared" si="3"/>
        <v>28</v>
      </c>
      <c r="M5" t="str">
        <f t="shared" si="4"/>
        <v>59</v>
      </c>
      <c r="N5" t="str">
        <f t="shared" si="5"/>
        <v>62</v>
      </c>
      <c r="O5" t="str">
        <f t="shared" si="6"/>
        <v>40</v>
      </c>
      <c r="P5">
        <f t="shared" si="7"/>
        <v>40</v>
      </c>
      <c r="Q5">
        <f t="shared" si="8"/>
        <v>89</v>
      </c>
      <c r="R5">
        <f t="shared" si="9"/>
        <v>98</v>
      </c>
      <c r="S5">
        <f t="shared" si="10"/>
        <v>64</v>
      </c>
      <c r="T5" t="str">
        <f t="shared" si="11"/>
        <v>40625928</v>
      </c>
      <c r="U5">
        <f t="shared" si="12"/>
        <v>1080187176</v>
      </c>
      <c r="V5">
        <f t="shared" si="13"/>
        <v>3822782415.8640003</v>
      </c>
    </row>
    <row r="6" spans="1:22" x14ac:dyDescent="0.35">
      <c r="A6" s="2"/>
      <c r="B6" s="16" t="s">
        <v>2</v>
      </c>
      <c r="D6">
        <v>1</v>
      </c>
      <c r="H6" t="s">
        <v>160</v>
      </c>
      <c r="I6" t="str">
        <f t="shared" si="0"/>
        <v>b8</v>
      </c>
      <c r="J6">
        <f t="shared" si="1"/>
        <v>184</v>
      </c>
      <c r="K6" s="18" t="str">
        <f t="shared" si="2"/>
        <v>28596240</v>
      </c>
      <c r="L6" t="str">
        <f t="shared" si="3"/>
        <v>28</v>
      </c>
      <c r="M6" t="str">
        <f t="shared" si="4"/>
        <v>59</v>
      </c>
      <c r="N6" t="str">
        <f t="shared" si="5"/>
        <v>62</v>
      </c>
      <c r="O6" t="str">
        <f t="shared" si="6"/>
        <v>40</v>
      </c>
      <c r="P6">
        <f t="shared" si="7"/>
        <v>40</v>
      </c>
      <c r="Q6">
        <f t="shared" si="8"/>
        <v>89</v>
      </c>
      <c r="R6">
        <f t="shared" si="9"/>
        <v>98</v>
      </c>
      <c r="S6">
        <f t="shared" si="10"/>
        <v>64</v>
      </c>
      <c r="T6" t="str">
        <f t="shared" si="11"/>
        <v>40625928</v>
      </c>
      <c r="U6">
        <f t="shared" si="12"/>
        <v>1080187176</v>
      </c>
      <c r="V6">
        <f t="shared" si="13"/>
        <v>3822782415.8640003</v>
      </c>
    </row>
    <row r="7" spans="1:22" x14ac:dyDescent="0.35">
      <c r="A7" s="2"/>
      <c r="B7" s="16" t="s">
        <v>141</v>
      </c>
      <c r="D7">
        <v>2</v>
      </c>
      <c r="H7" t="s">
        <v>161</v>
      </c>
      <c r="I7" t="str">
        <f t="shared" si="0"/>
        <v>b9</v>
      </c>
      <c r="J7">
        <f t="shared" si="1"/>
        <v>185</v>
      </c>
      <c r="K7" s="18" t="str">
        <f t="shared" si="2"/>
        <v>5b566240</v>
      </c>
      <c r="L7" t="str">
        <f t="shared" si="3"/>
        <v>5b</v>
      </c>
      <c r="M7" t="str">
        <f t="shared" si="4"/>
        <v>56</v>
      </c>
      <c r="N7" t="str">
        <f t="shared" si="5"/>
        <v>62</v>
      </c>
      <c r="O7" t="str">
        <f t="shared" si="6"/>
        <v>40</v>
      </c>
      <c r="P7">
        <f t="shared" si="7"/>
        <v>91</v>
      </c>
      <c r="Q7">
        <f t="shared" si="8"/>
        <v>86</v>
      </c>
      <c r="R7">
        <f t="shared" si="9"/>
        <v>98</v>
      </c>
      <c r="S7">
        <f t="shared" si="10"/>
        <v>64</v>
      </c>
      <c r="T7" t="str">
        <f t="shared" si="11"/>
        <v>4062565b</v>
      </c>
      <c r="U7">
        <f t="shared" si="12"/>
        <v>1080186459</v>
      </c>
      <c r="V7">
        <f t="shared" si="13"/>
        <v>3822779878.401</v>
      </c>
    </row>
    <row r="8" spans="1:22" x14ac:dyDescent="0.35">
      <c r="A8" s="2"/>
      <c r="B8" s="16" t="s">
        <v>142</v>
      </c>
      <c r="D8">
        <v>3</v>
      </c>
      <c r="H8" t="s">
        <v>162</v>
      </c>
      <c r="I8" t="str">
        <f t="shared" si="0"/>
        <v>ba</v>
      </c>
      <c r="J8">
        <f t="shared" si="1"/>
        <v>186</v>
      </c>
      <c r="K8" s="18" t="str">
        <f t="shared" si="2"/>
        <v>5b566240</v>
      </c>
      <c r="L8" t="str">
        <f t="shared" si="3"/>
        <v>5b</v>
      </c>
      <c r="M8" t="str">
        <f t="shared" si="4"/>
        <v>56</v>
      </c>
      <c r="N8" t="str">
        <f t="shared" si="5"/>
        <v>62</v>
      </c>
      <c r="O8" t="str">
        <f t="shared" si="6"/>
        <v>40</v>
      </c>
      <c r="P8">
        <f t="shared" si="7"/>
        <v>91</v>
      </c>
      <c r="Q8">
        <f t="shared" si="8"/>
        <v>86</v>
      </c>
      <c r="R8">
        <f t="shared" si="9"/>
        <v>98</v>
      </c>
      <c r="S8">
        <f t="shared" si="10"/>
        <v>64</v>
      </c>
      <c r="T8" t="str">
        <f t="shared" si="11"/>
        <v>4062565b</v>
      </c>
      <c r="U8">
        <f t="shared" si="12"/>
        <v>1080186459</v>
      </c>
      <c r="V8">
        <f t="shared" si="13"/>
        <v>3822779878.401</v>
      </c>
    </row>
    <row r="9" spans="1:22" x14ac:dyDescent="0.35">
      <c r="A9" s="2"/>
      <c r="B9" s="16" t="s">
        <v>146</v>
      </c>
      <c r="D9">
        <v>4</v>
      </c>
      <c r="H9" t="s">
        <v>163</v>
      </c>
      <c r="I9" t="str">
        <f t="shared" si="0"/>
        <v>bb</v>
      </c>
      <c r="J9">
        <f t="shared" si="1"/>
        <v>187</v>
      </c>
      <c r="K9" s="18" t="str">
        <f t="shared" si="2"/>
        <v>6c556240</v>
      </c>
      <c r="L9" t="str">
        <f t="shared" si="3"/>
        <v>6c</v>
      </c>
      <c r="M9" t="str">
        <f t="shared" si="4"/>
        <v>55</v>
      </c>
      <c r="N9" t="str">
        <f t="shared" si="5"/>
        <v>62</v>
      </c>
      <c r="O9" t="str">
        <f t="shared" si="6"/>
        <v>40</v>
      </c>
      <c r="P9">
        <f t="shared" si="7"/>
        <v>108</v>
      </c>
      <c r="Q9">
        <f t="shared" si="8"/>
        <v>85</v>
      </c>
      <c r="R9">
        <f t="shared" si="9"/>
        <v>98</v>
      </c>
      <c r="S9">
        <f t="shared" si="10"/>
        <v>64</v>
      </c>
      <c r="T9" t="str">
        <f t="shared" si="11"/>
        <v>4062556c</v>
      </c>
      <c r="U9">
        <f t="shared" si="12"/>
        <v>1080186220</v>
      </c>
      <c r="V9">
        <f t="shared" si="13"/>
        <v>3822779032.5799999</v>
      </c>
    </row>
    <row r="10" spans="1:22" x14ac:dyDescent="0.35">
      <c r="A10" s="2" t="s">
        <v>129</v>
      </c>
      <c r="B10" s="16" t="s">
        <v>143</v>
      </c>
      <c r="D10">
        <v>5</v>
      </c>
      <c r="H10" t="s">
        <v>164</v>
      </c>
      <c r="I10" t="str">
        <f t="shared" si="0"/>
        <v>bc</v>
      </c>
      <c r="J10">
        <f t="shared" si="1"/>
        <v>188</v>
      </c>
      <c r="K10" s="18" t="str">
        <f t="shared" si="2"/>
        <v>6c556240</v>
      </c>
      <c r="L10" t="str">
        <f t="shared" si="3"/>
        <v>6c</v>
      </c>
      <c r="M10" t="str">
        <f t="shared" si="4"/>
        <v>55</v>
      </c>
      <c r="N10" t="str">
        <f t="shared" si="5"/>
        <v>62</v>
      </c>
      <c r="O10" t="str">
        <f t="shared" si="6"/>
        <v>40</v>
      </c>
      <c r="P10">
        <f t="shared" si="7"/>
        <v>108</v>
      </c>
      <c r="Q10">
        <f t="shared" si="8"/>
        <v>85</v>
      </c>
      <c r="R10">
        <f t="shared" si="9"/>
        <v>98</v>
      </c>
      <c r="S10">
        <f t="shared" si="10"/>
        <v>64</v>
      </c>
      <c r="T10" t="str">
        <f t="shared" si="11"/>
        <v>4062556c</v>
      </c>
      <c r="U10">
        <f t="shared" si="12"/>
        <v>1080186220</v>
      </c>
      <c r="V10">
        <f t="shared" si="13"/>
        <v>3822779032.5799999</v>
      </c>
    </row>
    <row r="11" spans="1:22" x14ac:dyDescent="0.35">
      <c r="A11" s="2"/>
      <c r="B11" s="16" t="s">
        <v>0</v>
      </c>
      <c r="D11">
        <v>6</v>
      </c>
      <c r="H11" t="s">
        <v>165</v>
      </c>
      <c r="I11" t="str">
        <f t="shared" si="0"/>
        <v>bd</v>
      </c>
      <c r="J11">
        <f t="shared" si="1"/>
        <v>189</v>
      </c>
      <c r="K11" s="18" t="str">
        <f t="shared" si="2"/>
        <v>6c556240</v>
      </c>
      <c r="L11" t="str">
        <f t="shared" si="3"/>
        <v>6c</v>
      </c>
      <c r="M11" t="str">
        <f t="shared" si="4"/>
        <v>55</v>
      </c>
      <c r="N11" t="str">
        <f t="shared" si="5"/>
        <v>62</v>
      </c>
      <c r="O11" t="str">
        <f t="shared" si="6"/>
        <v>40</v>
      </c>
      <c r="P11">
        <f t="shared" si="7"/>
        <v>108</v>
      </c>
      <c r="Q11">
        <f t="shared" si="8"/>
        <v>85</v>
      </c>
      <c r="R11">
        <f t="shared" si="9"/>
        <v>98</v>
      </c>
      <c r="S11">
        <f t="shared" si="10"/>
        <v>64</v>
      </c>
      <c r="T11" t="str">
        <f t="shared" si="11"/>
        <v>4062556c</v>
      </c>
      <c r="U11">
        <f t="shared" si="12"/>
        <v>1080186220</v>
      </c>
      <c r="V11">
        <f t="shared" si="13"/>
        <v>3822779032.5799999</v>
      </c>
    </row>
    <row r="12" spans="1:22" x14ac:dyDescent="0.35">
      <c r="A12" s="2"/>
      <c r="B12" s="16" t="s">
        <v>144</v>
      </c>
      <c r="D12">
        <v>7</v>
      </c>
      <c r="H12" t="s">
        <v>166</v>
      </c>
      <c r="I12" t="str">
        <f t="shared" si="0"/>
        <v>be</v>
      </c>
      <c r="J12">
        <f t="shared" si="1"/>
        <v>190</v>
      </c>
      <c r="K12" s="18" t="str">
        <f t="shared" si="2"/>
        <v>7e5b6240</v>
      </c>
      <c r="L12" t="str">
        <f t="shared" si="3"/>
        <v>7e</v>
      </c>
      <c r="M12" t="str">
        <f t="shared" si="4"/>
        <v>5b</v>
      </c>
      <c r="N12" t="str">
        <f t="shared" si="5"/>
        <v>62</v>
      </c>
      <c r="O12" t="str">
        <f t="shared" si="6"/>
        <v>40</v>
      </c>
      <c r="P12">
        <f t="shared" si="7"/>
        <v>126</v>
      </c>
      <c r="Q12">
        <f t="shared" si="8"/>
        <v>91</v>
      </c>
      <c r="R12">
        <f t="shared" si="9"/>
        <v>98</v>
      </c>
      <c r="S12">
        <f t="shared" si="10"/>
        <v>64</v>
      </c>
      <c r="T12" t="str">
        <f t="shared" si="11"/>
        <v>40625b7e</v>
      </c>
      <c r="U12">
        <f t="shared" si="12"/>
        <v>1080187774</v>
      </c>
      <c r="V12">
        <f t="shared" si="13"/>
        <v>3822784532.1860003</v>
      </c>
    </row>
    <row r="13" spans="1:22" x14ac:dyDescent="0.35">
      <c r="A13" s="2"/>
      <c r="B13" s="16" t="s">
        <v>145</v>
      </c>
      <c r="D13">
        <v>8</v>
      </c>
      <c r="H13" t="s">
        <v>167</v>
      </c>
      <c r="I13" t="str">
        <f t="shared" si="0"/>
        <v>bf</v>
      </c>
      <c r="J13">
        <f t="shared" si="1"/>
        <v>191</v>
      </c>
      <c r="K13" s="18" t="str">
        <f t="shared" si="2"/>
        <v>7e5b6240</v>
      </c>
      <c r="L13" t="str">
        <f t="shared" si="3"/>
        <v>7e</v>
      </c>
      <c r="M13" t="str">
        <f t="shared" si="4"/>
        <v>5b</v>
      </c>
      <c r="N13" t="str">
        <f t="shared" si="5"/>
        <v>62</v>
      </c>
      <c r="O13" t="str">
        <f t="shared" si="6"/>
        <v>40</v>
      </c>
      <c r="P13">
        <f t="shared" si="7"/>
        <v>126</v>
      </c>
      <c r="Q13">
        <f t="shared" si="8"/>
        <v>91</v>
      </c>
      <c r="R13">
        <f t="shared" si="9"/>
        <v>98</v>
      </c>
      <c r="S13">
        <f t="shared" si="10"/>
        <v>64</v>
      </c>
      <c r="T13" t="str">
        <f t="shared" si="11"/>
        <v>40625b7e</v>
      </c>
      <c r="U13">
        <f t="shared" si="12"/>
        <v>1080187774</v>
      </c>
      <c r="V13">
        <f t="shared" si="13"/>
        <v>3822784532.1860003</v>
      </c>
    </row>
    <row r="14" spans="1:22" x14ac:dyDescent="0.35">
      <c r="A14" s="2" t="s">
        <v>130</v>
      </c>
      <c r="B14" s="17" t="s">
        <v>147</v>
      </c>
      <c r="D14">
        <v>9</v>
      </c>
      <c r="H14" t="s">
        <v>168</v>
      </c>
      <c r="I14" t="str">
        <f t="shared" si="0"/>
        <v>c0</v>
      </c>
      <c r="J14">
        <f t="shared" si="1"/>
        <v>192</v>
      </c>
      <c r="K14" s="18" t="str">
        <f t="shared" si="2"/>
        <v>17536240</v>
      </c>
      <c r="L14" t="str">
        <f t="shared" si="3"/>
        <v>17</v>
      </c>
      <c r="M14" t="str">
        <f t="shared" si="4"/>
        <v>53</v>
      </c>
      <c r="N14" t="str">
        <f t="shared" si="5"/>
        <v>62</v>
      </c>
      <c r="O14" t="str">
        <f t="shared" si="6"/>
        <v>40</v>
      </c>
      <c r="P14">
        <f t="shared" si="7"/>
        <v>23</v>
      </c>
      <c r="Q14">
        <f t="shared" si="8"/>
        <v>83</v>
      </c>
      <c r="R14">
        <f t="shared" si="9"/>
        <v>98</v>
      </c>
      <c r="S14">
        <f t="shared" si="10"/>
        <v>64</v>
      </c>
      <c r="T14" t="str">
        <f t="shared" si="11"/>
        <v>40625317</v>
      </c>
      <c r="U14">
        <f t="shared" si="12"/>
        <v>1080185623</v>
      </c>
      <c r="V14">
        <f t="shared" si="13"/>
        <v>3822776919.7969999</v>
      </c>
    </row>
    <row r="15" spans="1:22" x14ac:dyDescent="0.35">
      <c r="A15" s="2"/>
      <c r="B15" s="16" t="s">
        <v>148</v>
      </c>
      <c r="D15">
        <v>10</v>
      </c>
      <c r="H15" t="s">
        <v>169</v>
      </c>
      <c r="I15" t="str">
        <f t="shared" si="0"/>
        <v>c1</v>
      </c>
      <c r="J15">
        <f t="shared" si="1"/>
        <v>193</v>
      </c>
      <c r="K15" s="18" t="str">
        <f t="shared" si="2"/>
        <v>17536240</v>
      </c>
      <c r="L15" t="str">
        <f t="shared" si="3"/>
        <v>17</v>
      </c>
      <c r="M15" t="str">
        <f t="shared" si="4"/>
        <v>53</v>
      </c>
      <c r="N15" t="str">
        <f t="shared" si="5"/>
        <v>62</v>
      </c>
      <c r="O15" t="str">
        <f t="shared" si="6"/>
        <v>40</v>
      </c>
      <c r="P15">
        <f t="shared" si="7"/>
        <v>23</v>
      </c>
      <c r="Q15">
        <f t="shared" si="8"/>
        <v>83</v>
      </c>
      <c r="R15">
        <f t="shared" si="9"/>
        <v>98</v>
      </c>
      <c r="S15">
        <f t="shared" si="10"/>
        <v>64</v>
      </c>
      <c r="T15" t="str">
        <f t="shared" si="11"/>
        <v>40625317</v>
      </c>
      <c r="U15">
        <f t="shared" si="12"/>
        <v>1080185623</v>
      </c>
      <c r="V15">
        <f t="shared" si="13"/>
        <v>3822776919.7969999</v>
      </c>
    </row>
    <row r="16" spans="1:22" x14ac:dyDescent="0.35">
      <c r="A16" s="2"/>
      <c r="B16" s="16" t="s">
        <v>149</v>
      </c>
      <c r="D16">
        <v>11</v>
      </c>
      <c r="H16" t="s">
        <v>170</v>
      </c>
      <c r="I16" t="str">
        <f t="shared" si="0"/>
        <v>c2</v>
      </c>
      <c r="J16">
        <f t="shared" si="1"/>
        <v>194</v>
      </c>
      <c r="K16" s="18" t="str">
        <f t="shared" si="2"/>
        <v>17536240</v>
      </c>
      <c r="L16" t="str">
        <f t="shared" si="3"/>
        <v>17</v>
      </c>
      <c r="M16" t="str">
        <f t="shared" si="4"/>
        <v>53</v>
      </c>
      <c r="N16" t="str">
        <f t="shared" si="5"/>
        <v>62</v>
      </c>
      <c r="O16" t="str">
        <f t="shared" si="6"/>
        <v>40</v>
      </c>
      <c r="P16">
        <f t="shared" si="7"/>
        <v>23</v>
      </c>
      <c r="Q16">
        <f t="shared" si="8"/>
        <v>83</v>
      </c>
      <c r="R16">
        <f t="shared" si="9"/>
        <v>98</v>
      </c>
      <c r="S16">
        <f t="shared" si="10"/>
        <v>64</v>
      </c>
      <c r="T16" t="str">
        <f t="shared" si="11"/>
        <v>40625317</v>
      </c>
      <c r="U16">
        <f t="shared" si="12"/>
        <v>1080185623</v>
      </c>
      <c r="V16">
        <f t="shared" si="13"/>
        <v>3822776919.7969999</v>
      </c>
    </row>
    <row r="17" spans="1:22" x14ac:dyDescent="0.35">
      <c r="A17" s="2"/>
      <c r="B17" s="16" t="s">
        <v>150</v>
      </c>
      <c r="D17">
        <v>12</v>
      </c>
      <c r="H17" t="s">
        <v>171</v>
      </c>
      <c r="I17" t="str">
        <f t="shared" si="0"/>
        <v>c3</v>
      </c>
      <c r="J17">
        <f t="shared" si="1"/>
        <v>195</v>
      </c>
      <c r="K17" s="18" t="str">
        <f t="shared" si="2"/>
        <v>c2576240</v>
      </c>
      <c r="L17" t="str">
        <f t="shared" si="3"/>
        <v>c2</v>
      </c>
      <c r="M17" t="str">
        <f t="shared" si="4"/>
        <v>57</v>
      </c>
      <c r="N17" t="str">
        <f t="shared" si="5"/>
        <v>62</v>
      </c>
      <c r="O17" t="str">
        <f t="shared" si="6"/>
        <v>40</v>
      </c>
      <c r="P17">
        <f t="shared" si="7"/>
        <v>194</v>
      </c>
      <c r="Q17">
        <f t="shared" si="8"/>
        <v>87</v>
      </c>
      <c r="R17">
        <f t="shared" si="9"/>
        <v>98</v>
      </c>
      <c r="S17">
        <f t="shared" si="10"/>
        <v>64</v>
      </c>
      <c r="T17" t="str">
        <f t="shared" si="11"/>
        <v>406257c2</v>
      </c>
      <c r="U17">
        <f t="shared" si="12"/>
        <v>1080186818</v>
      </c>
      <c r="V17">
        <f t="shared" si="13"/>
        <v>3822781148.902</v>
      </c>
    </row>
    <row r="18" spans="1:22" x14ac:dyDescent="0.35">
      <c r="A18" s="2"/>
      <c r="B18" s="16" t="s">
        <v>151</v>
      </c>
      <c r="D18">
        <v>13</v>
      </c>
      <c r="H18" t="s">
        <v>172</v>
      </c>
      <c r="I18" t="str">
        <f t="shared" si="0"/>
        <v>c4</v>
      </c>
      <c r="J18">
        <f t="shared" si="1"/>
        <v>196</v>
      </c>
      <c r="K18" s="18" t="str">
        <f t="shared" si="2"/>
        <v>c2576240</v>
      </c>
      <c r="L18" t="str">
        <f t="shared" si="3"/>
        <v>c2</v>
      </c>
      <c r="M18" t="str">
        <f t="shared" si="4"/>
        <v>57</v>
      </c>
      <c r="N18" t="str">
        <f t="shared" si="5"/>
        <v>62</v>
      </c>
      <c r="O18" t="str">
        <f t="shared" si="6"/>
        <v>40</v>
      </c>
      <c r="P18">
        <f t="shared" si="7"/>
        <v>194</v>
      </c>
      <c r="Q18">
        <f t="shared" si="8"/>
        <v>87</v>
      </c>
      <c r="R18">
        <f t="shared" si="9"/>
        <v>98</v>
      </c>
      <c r="S18">
        <f t="shared" si="10"/>
        <v>64</v>
      </c>
      <c r="T18" t="str">
        <f t="shared" si="11"/>
        <v>406257c2</v>
      </c>
      <c r="U18">
        <f t="shared" si="12"/>
        <v>1080186818</v>
      </c>
      <c r="V18">
        <f t="shared" si="13"/>
        <v>3822781148.902</v>
      </c>
    </row>
    <row r="19" spans="1:22" x14ac:dyDescent="0.35">
      <c r="A19" s="2" t="s">
        <v>131</v>
      </c>
      <c r="B19" s="16" t="s">
        <v>152</v>
      </c>
      <c r="D19">
        <v>14</v>
      </c>
      <c r="H19" t="s">
        <v>173</v>
      </c>
      <c r="I19" t="str">
        <f t="shared" si="0"/>
        <v>c5</v>
      </c>
      <c r="J19">
        <f t="shared" si="1"/>
        <v>197</v>
      </c>
      <c r="K19" s="18" t="str">
        <f t="shared" si="2"/>
        <v>d3566240</v>
      </c>
      <c r="L19" t="str">
        <f t="shared" si="3"/>
        <v>d3</v>
      </c>
      <c r="M19" t="str">
        <f t="shared" si="4"/>
        <v>56</v>
      </c>
      <c r="N19" t="str">
        <f t="shared" si="5"/>
        <v>62</v>
      </c>
      <c r="O19" t="str">
        <f t="shared" si="6"/>
        <v>40</v>
      </c>
      <c r="P19">
        <f t="shared" si="7"/>
        <v>211</v>
      </c>
      <c r="Q19">
        <f t="shared" si="8"/>
        <v>86</v>
      </c>
      <c r="R19">
        <f t="shared" si="9"/>
        <v>98</v>
      </c>
      <c r="S19">
        <f t="shared" si="10"/>
        <v>64</v>
      </c>
      <c r="T19" t="str">
        <f t="shared" si="11"/>
        <v>406256d3</v>
      </c>
      <c r="U19">
        <f t="shared" si="12"/>
        <v>1080186579</v>
      </c>
      <c r="V19">
        <f t="shared" si="13"/>
        <v>3822780303.0810003</v>
      </c>
    </row>
    <row r="20" spans="1:22" x14ac:dyDescent="0.35">
      <c r="A20" s="2"/>
      <c r="B20" s="16" t="s">
        <v>153</v>
      </c>
      <c r="D20">
        <v>15</v>
      </c>
      <c r="H20" t="s">
        <v>174</v>
      </c>
      <c r="I20" t="str">
        <f t="shared" si="0"/>
        <v>c6</v>
      </c>
      <c r="J20">
        <f t="shared" si="1"/>
        <v>198</v>
      </c>
      <c r="K20" s="18" t="str">
        <f t="shared" si="2"/>
        <v>d3566240</v>
      </c>
      <c r="L20" t="str">
        <f t="shared" si="3"/>
        <v>d3</v>
      </c>
      <c r="M20" t="str">
        <f t="shared" si="4"/>
        <v>56</v>
      </c>
      <c r="N20" t="str">
        <f t="shared" si="5"/>
        <v>62</v>
      </c>
      <c r="O20" t="str">
        <f t="shared" si="6"/>
        <v>40</v>
      </c>
      <c r="P20">
        <f t="shared" si="7"/>
        <v>211</v>
      </c>
      <c r="Q20">
        <f t="shared" si="8"/>
        <v>86</v>
      </c>
      <c r="R20">
        <f t="shared" si="9"/>
        <v>98</v>
      </c>
      <c r="S20">
        <f t="shared" si="10"/>
        <v>64</v>
      </c>
      <c r="T20" t="str">
        <f t="shared" si="11"/>
        <v>406256d3</v>
      </c>
      <c r="U20">
        <f t="shared" si="12"/>
        <v>1080186579</v>
      </c>
      <c r="V20">
        <f t="shared" si="13"/>
        <v>3822780303.0810003</v>
      </c>
    </row>
    <row r="21" spans="1:22" x14ac:dyDescent="0.35">
      <c r="A21" s="2"/>
      <c r="B21" s="16" t="s">
        <v>154</v>
      </c>
      <c r="D21">
        <v>16</v>
      </c>
      <c r="H21" t="s">
        <v>175</v>
      </c>
      <c r="I21" t="str">
        <f t="shared" si="0"/>
        <v>cd</v>
      </c>
      <c r="J21">
        <f t="shared" si="1"/>
        <v>205</v>
      </c>
      <c r="K21" s="18" t="str">
        <f t="shared" si="2"/>
        <v>5b566240</v>
      </c>
      <c r="L21" t="str">
        <f t="shared" si="3"/>
        <v>5b</v>
      </c>
      <c r="M21" t="str">
        <f t="shared" si="4"/>
        <v>56</v>
      </c>
      <c r="N21" t="str">
        <f t="shared" si="5"/>
        <v>62</v>
      </c>
      <c r="O21" t="str">
        <f t="shared" si="6"/>
        <v>40</v>
      </c>
      <c r="P21">
        <f t="shared" si="7"/>
        <v>91</v>
      </c>
      <c r="Q21">
        <f t="shared" si="8"/>
        <v>86</v>
      </c>
      <c r="R21">
        <f t="shared" si="9"/>
        <v>98</v>
      </c>
      <c r="S21">
        <f t="shared" si="10"/>
        <v>64</v>
      </c>
      <c r="T21" t="str">
        <f t="shared" si="11"/>
        <v>4062565b</v>
      </c>
      <c r="U21">
        <f t="shared" si="12"/>
        <v>1080186459</v>
      </c>
      <c r="V21">
        <f t="shared" si="13"/>
        <v>3822779878.401</v>
      </c>
    </row>
    <row r="22" spans="1:22" x14ac:dyDescent="0.35">
      <c r="A22" s="2"/>
      <c r="B22" s="16" t="s">
        <v>155</v>
      </c>
      <c r="D22">
        <v>17</v>
      </c>
      <c r="H22" t="s">
        <v>176</v>
      </c>
      <c r="I22" t="str">
        <f t="shared" si="0"/>
        <v>ce</v>
      </c>
      <c r="J22">
        <f t="shared" si="1"/>
        <v>206</v>
      </c>
      <c r="K22" s="18" t="str">
        <f t="shared" si="2"/>
        <v>5b566240</v>
      </c>
      <c r="L22" t="str">
        <f t="shared" si="3"/>
        <v>5b</v>
      </c>
      <c r="M22" t="str">
        <f t="shared" si="4"/>
        <v>56</v>
      </c>
      <c r="N22" t="str">
        <f t="shared" si="5"/>
        <v>62</v>
      </c>
      <c r="O22" t="str">
        <f t="shared" si="6"/>
        <v>40</v>
      </c>
      <c r="P22">
        <f t="shared" si="7"/>
        <v>91</v>
      </c>
      <c r="Q22">
        <f t="shared" si="8"/>
        <v>86</v>
      </c>
      <c r="R22">
        <f t="shared" si="9"/>
        <v>98</v>
      </c>
      <c r="S22">
        <f t="shared" si="10"/>
        <v>64</v>
      </c>
      <c r="T22" t="str">
        <f t="shared" si="11"/>
        <v>4062565b</v>
      </c>
      <c r="U22">
        <f t="shared" si="12"/>
        <v>1080186459</v>
      </c>
      <c r="V22">
        <f t="shared" si="13"/>
        <v>3822779878.401</v>
      </c>
    </row>
    <row r="23" spans="1:22" x14ac:dyDescent="0.35">
      <c r="A23" s="2"/>
      <c r="B23" s="16" t="s">
        <v>155</v>
      </c>
      <c r="D23">
        <v>18</v>
      </c>
      <c r="H23" t="s">
        <v>177</v>
      </c>
      <c r="I23" t="str">
        <f t="shared" si="0"/>
        <v>cf</v>
      </c>
      <c r="J23">
        <f t="shared" si="1"/>
        <v>207</v>
      </c>
      <c r="K23" s="18" t="str">
        <f t="shared" si="2"/>
        <v>f5546240</v>
      </c>
      <c r="L23" t="str">
        <f t="shared" si="3"/>
        <v>f5</v>
      </c>
      <c r="M23" t="str">
        <f t="shared" si="4"/>
        <v>54</v>
      </c>
      <c r="N23" t="str">
        <f t="shared" si="5"/>
        <v>62</v>
      </c>
      <c r="O23" t="str">
        <f t="shared" si="6"/>
        <v>40</v>
      </c>
      <c r="P23">
        <f t="shared" si="7"/>
        <v>245</v>
      </c>
      <c r="Q23">
        <f t="shared" si="8"/>
        <v>84</v>
      </c>
      <c r="R23">
        <f t="shared" si="9"/>
        <v>98</v>
      </c>
      <c r="S23">
        <f t="shared" si="10"/>
        <v>64</v>
      </c>
      <c r="T23" t="str">
        <f t="shared" si="11"/>
        <v>406254f5</v>
      </c>
      <c r="U23">
        <f t="shared" si="12"/>
        <v>1080186101</v>
      </c>
      <c r="V23">
        <f t="shared" si="13"/>
        <v>3822778611.4390001</v>
      </c>
    </row>
    <row r="24" spans="1:22" x14ac:dyDescent="0.35">
      <c r="A24" s="2" t="s">
        <v>10</v>
      </c>
      <c r="B24" s="16" t="s">
        <v>155</v>
      </c>
      <c r="D24">
        <v>19</v>
      </c>
      <c r="H24" t="s">
        <v>178</v>
      </c>
      <c r="I24" t="str">
        <f t="shared" si="0"/>
        <v>d0</v>
      </c>
      <c r="J24">
        <f t="shared" si="1"/>
        <v>208</v>
      </c>
      <c r="K24" s="18" t="str">
        <f t="shared" si="2"/>
        <v>f5546240</v>
      </c>
      <c r="L24" t="str">
        <f t="shared" si="3"/>
        <v>f5</v>
      </c>
      <c r="M24" t="str">
        <f t="shared" si="4"/>
        <v>54</v>
      </c>
      <c r="N24" t="str">
        <f t="shared" si="5"/>
        <v>62</v>
      </c>
      <c r="O24" t="str">
        <f t="shared" si="6"/>
        <v>40</v>
      </c>
      <c r="P24">
        <f t="shared" si="7"/>
        <v>245</v>
      </c>
      <c r="Q24">
        <f t="shared" si="8"/>
        <v>84</v>
      </c>
      <c r="R24">
        <f t="shared" si="9"/>
        <v>98</v>
      </c>
      <c r="S24">
        <f t="shared" si="10"/>
        <v>64</v>
      </c>
      <c r="T24" t="str">
        <f t="shared" si="11"/>
        <v>406254f5</v>
      </c>
      <c r="U24">
        <f t="shared" si="12"/>
        <v>1080186101</v>
      </c>
      <c r="V24">
        <f t="shared" si="13"/>
        <v>3822778611.4390001</v>
      </c>
    </row>
    <row r="25" spans="1:22" x14ac:dyDescent="0.35">
      <c r="A25" s="2"/>
      <c r="B25" s="16" t="s">
        <v>155</v>
      </c>
      <c r="D25">
        <v>20</v>
      </c>
      <c r="H25" t="s">
        <v>179</v>
      </c>
      <c r="I25" t="str">
        <f t="shared" si="0"/>
        <v>d1</v>
      </c>
      <c r="J25">
        <f t="shared" si="1"/>
        <v>209</v>
      </c>
      <c r="K25" s="18" t="str">
        <f t="shared" si="2"/>
        <v>f5546240</v>
      </c>
      <c r="L25" t="str">
        <f t="shared" si="3"/>
        <v>f5</v>
      </c>
      <c r="M25" t="str">
        <f t="shared" si="4"/>
        <v>54</v>
      </c>
      <c r="N25" t="str">
        <f t="shared" si="5"/>
        <v>62</v>
      </c>
      <c r="O25" t="str">
        <f t="shared" si="6"/>
        <v>40</v>
      </c>
      <c r="P25">
        <f t="shared" si="7"/>
        <v>245</v>
      </c>
      <c r="Q25">
        <f t="shared" si="8"/>
        <v>84</v>
      </c>
      <c r="R25">
        <f t="shared" si="9"/>
        <v>98</v>
      </c>
      <c r="S25">
        <f t="shared" si="10"/>
        <v>64</v>
      </c>
      <c r="T25" t="str">
        <f t="shared" si="11"/>
        <v>406254f5</v>
      </c>
      <c r="U25">
        <f t="shared" si="12"/>
        <v>1080186101</v>
      </c>
      <c r="V25">
        <f t="shared" si="13"/>
        <v>3822778611.4390001</v>
      </c>
    </row>
    <row r="26" spans="1:22" x14ac:dyDescent="0.35">
      <c r="B26" s="16" t="s">
        <v>155</v>
      </c>
      <c r="D26">
        <v>21</v>
      </c>
      <c r="H26" t="s">
        <v>180</v>
      </c>
      <c r="I26" t="str">
        <f t="shared" si="0"/>
        <v>d2</v>
      </c>
      <c r="J26">
        <f t="shared" si="1"/>
        <v>210</v>
      </c>
      <c r="K26" s="18" t="str">
        <f t="shared" si="2"/>
        <v>c2576240</v>
      </c>
      <c r="L26" t="str">
        <f t="shared" si="3"/>
        <v>c2</v>
      </c>
      <c r="M26" t="str">
        <f t="shared" si="4"/>
        <v>57</v>
      </c>
      <c r="N26" t="str">
        <f t="shared" si="5"/>
        <v>62</v>
      </c>
      <c r="O26" t="str">
        <f t="shared" si="6"/>
        <v>40</v>
      </c>
      <c r="P26">
        <f t="shared" si="7"/>
        <v>194</v>
      </c>
      <c r="Q26">
        <f t="shared" si="8"/>
        <v>87</v>
      </c>
      <c r="R26">
        <f t="shared" si="9"/>
        <v>98</v>
      </c>
      <c r="S26">
        <f t="shared" si="10"/>
        <v>64</v>
      </c>
      <c r="T26" t="str">
        <f t="shared" si="11"/>
        <v>406257c2</v>
      </c>
      <c r="U26">
        <f t="shared" si="12"/>
        <v>1080186818</v>
      </c>
      <c r="V26">
        <f t="shared" si="13"/>
        <v>3822781148.902</v>
      </c>
    </row>
    <row r="27" spans="1:22" x14ac:dyDescent="0.35">
      <c r="B27" s="16" t="s">
        <v>155</v>
      </c>
      <c r="D27">
        <v>22</v>
      </c>
      <c r="H27" t="s">
        <v>181</v>
      </c>
      <c r="I27" t="str">
        <f t="shared" si="0"/>
        <v>d3</v>
      </c>
      <c r="J27">
        <f t="shared" si="1"/>
        <v>211</v>
      </c>
      <c r="K27" s="18" t="str">
        <f t="shared" si="2"/>
        <v>c2576240</v>
      </c>
      <c r="L27" t="str">
        <f t="shared" si="3"/>
        <v>c2</v>
      </c>
      <c r="M27" t="str">
        <f t="shared" si="4"/>
        <v>57</v>
      </c>
      <c r="N27" t="str">
        <f t="shared" si="5"/>
        <v>62</v>
      </c>
      <c r="O27" t="str">
        <f t="shared" si="6"/>
        <v>40</v>
      </c>
      <c r="P27">
        <f t="shared" si="7"/>
        <v>194</v>
      </c>
      <c r="Q27">
        <f t="shared" si="8"/>
        <v>87</v>
      </c>
      <c r="R27">
        <f t="shared" si="9"/>
        <v>98</v>
      </c>
      <c r="S27">
        <f t="shared" si="10"/>
        <v>64</v>
      </c>
      <c r="T27" t="str">
        <f t="shared" si="11"/>
        <v>406257c2</v>
      </c>
      <c r="U27">
        <f t="shared" si="12"/>
        <v>1080186818</v>
      </c>
      <c r="V27">
        <f t="shared" si="13"/>
        <v>3822781148.902</v>
      </c>
    </row>
    <row r="28" spans="1:22" x14ac:dyDescent="0.35">
      <c r="B28" s="16" t="s">
        <v>155</v>
      </c>
      <c r="D28">
        <v>23</v>
      </c>
      <c r="H28" t="s">
        <v>182</v>
      </c>
      <c r="I28" t="str">
        <f t="shared" si="0"/>
        <v>d4</v>
      </c>
      <c r="J28">
        <f t="shared" si="1"/>
        <v>212</v>
      </c>
      <c r="K28" s="18" t="str">
        <f t="shared" si="2"/>
        <v>39516240</v>
      </c>
      <c r="L28" t="str">
        <f t="shared" si="3"/>
        <v>39</v>
      </c>
      <c r="M28" t="str">
        <f t="shared" si="4"/>
        <v>51</v>
      </c>
      <c r="N28" t="str">
        <f t="shared" si="5"/>
        <v>62</v>
      </c>
      <c r="O28" t="str">
        <f t="shared" si="6"/>
        <v>40</v>
      </c>
      <c r="P28">
        <f t="shared" si="7"/>
        <v>57</v>
      </c>
      <c r="Q28">
        <f t="shared" si="8"/>
        <v>81</v>
      </c>
      <c r="R28">
        <f t="shared" si="9"/>
        <v>98</v>
      </c>
      <c r="S28">
        <f t="shared" si="10"/>
        <v>64</v>
      </c>
      <c r="T28" t="str">
        <f t="shared" si="11"/>
        <v>40625139</v>
      </c>
      <c r="U28">
        <f t="shared" si="12"/>
        <v>1080185145</v>
      </c>
      <c r="V28">
        <f t="shared" si="13"/>
        <v>3822775228.1550002</v>
      </c>
    </row>
    <row r="29" spans="1:22" x14ac:dyDescent="0.35">
      <c r="A29" s="2" t="s">
        <v>132</v>
      </c>
      <c r="B29" s="16" t="s">
        <v>155</v>
      </c>
      <c r="D29">
        <v>24</v>
      </c>
      <c r="H29" t="s">
        <v>183</v>
      </c>
      <c r="I29" t="str">
        <f t="shared" si="0"/>
        <v>d5</v>
      </c>
      <c r="J29">
        <f t="shared" si="1"/>
        <v>213</v>
      </c>
      <c r="K29" s="18" t="str">
        <f t="shared" si="2"/>
        <v>39516240</v>
      </c>
      <c r="L29" t="str">
        <f t="shared" si="3"/>
        <v>39</v>
      </c>
      <c r="M29" t="str">
        <f t="shared" si="4"/>
        <v>51</v>
      </c>
      <c r="N29" t="str">
        <f t="shared" si="5"/>
        <v>62</v>
      </c>
      <c r="O29" t="str">
        <f t="shared" si="6"/>
        <v>40</v>
      </c>
      <c r="P29">
        <f t="shared" si="7"/>
        <v>57</v>
      </c>
      <c r="Q29">
        <f t="shared" si="8"/>
        <v>81</v>
      </c>
      <c r="R29">
        <f t="shared" si="9"/>
        <v>98</v>
      </c>
      <c r="S29">
        <f t="shared" si="10"/>
        <v>64</v>
      </c>
      <c r="T29" t="str">
        <f t="shared" si="11"/>
        <v>40625139</v>
      </c>
      <c r="U29">
        <f t="shared" si="12"/>
        <v>1080185145</v>
      </c>
      <c r="V29">
        <f t="shared" si="13"/>
        <v>3822775228.1550002</v>
      </c>
    </row>
    <row r="30" spans="1:22" x14ac:dyDescent="0.35">
      <c r="B30" s="16" t="s">
        <v>245</v>
      </c>
      <c r="D30">
        <v>1</v>
      </c>
      <c r="H30" t="s">
        <v>184</v>
      </c>
      <c r="I30" t="str">
        <f t="shared" si="0"/>
        <v>d6</v>
      </c>
      <c r="J30">
        <f t="shared" si="1"/>
        <v>214</v>
      </c>
      <c r="K30" s="18" t="str">
        <f t="shared" si="2"/>
        <v>e4556240</v>
      </c>
      <c r="L30" t="str">
        <f t="shared" si="3"/>
        <v>e4</v>
      </c>
      <c r="M30" t="str">
        <f t="shared" si="4"/>
        <v>55</v>
      </c>
      <c r="N30" t="str">
        <f t="shared" si="5"/>
        <v>62</v>
      </c>
      <c r="O30" t="str">
        <f t="shared" si="6"/>
        <v>40</v>
      </c>
      <c r="P30">
        <f t="shared" si="7"/>
        <v>228</v>
      </c>
      <c r="Q30">
        <f t="shared" si="8"/>
        <v>85</v>
      </c>
      <c r="R30">
        <f t="shared" si="9"/>
        <v>98</v>
      </c>
      <c r="S30">
        <f t="shared" si="10"/>
        <v>64</v>
      </c>
      <c r="T30" t="str">
        <f t="shared" si="11"/>
        <v>406255e4</v>
      </c>
      <c r="U30">
        <f t="shared" si="12"/>
        <v>1080186340</v>
      </c>
      <c r="V30">
        <f t="shared" si="13"/>
        <v>3822779457.2600002</v>
      </c>
    </row>
    <row r="31" spans="1:22" x14ac:dyDescent="0.35">
      <c r="B31" s="16" t="s">
        <v>246</v>
      </c>
      <c r="D31">
        <v>2</v>
      </c>
      <c r="H31" t="s">
        <v>185</v>
      </c>
      <c r="I31" t="str">
        <f t="shared" si="0"/>
        <v>d7</v>
      </c>
      <c r="J31">
        <f t="shared" si="1"/>
        <v>215</v>
      </c>
      <c r="K31" s="18" t="str">
        <f t="shared" si="2"/>
        <v>e4556240</v>
      </c>
      <c r="L31" t="str">
        <f t="shared" si="3"/>
        <v>e4</v>
      </c>
      <c r="M31" t="str">
        <f t="shared" si="4"/>
        <v>55</v>
      </c>
      <c r="N31" t="str">
        <f t="shared" si="5"/>
        <v>62</v>
      </c>
      <c r="O31" t="str">
        <f t="shared" si="6"/>
        <v>40</v>
      </c>
      <c r="P31">
        <f t="shared" si="7"/>
        <v>228</v>
      </c>
      <c r="Q31">
        <f t="shared" si="8"/>
        <v>85</v>
      </c>
      <c r="R31">
        <f t="shared" si="9"/>
        <v>98</v>
      </c>
      <c r="S31">
        <f t="shared" si="10"/>
        <v>64</v>
      </c>
      <c r="T31" t="str">
        <f t="shared" si="11"/>
        <v>406255e4</v>
      </c>
      <c r="U31">
        <f t="shared" si="12"/>
        <v>1080186340</v>
      </c>
      <c r="V31">
        <f t="shared" si="13"/>
        <v>3822779457.2600002</v>
      </c>
    </row>
    <row r="32" spans="1:22" x14ac:dyDescent="0.35">
      <c r="B32" s="16" t="s">
        <v>247</v>
      </c>
      <c r="D32">
        <v>3</v>
      </c>
      <c r="H32" t="s">
        <v>186</v>
      </c>
      <c r="I32" t="str">
        <f t="shared" si="0"/>
        <v>d8</v>
      </c>
      <c r="J32">
        <f t="shared" si="1"/>
        <v>216</v>
      </c>
      <c r="K32" s="18" t="str">
        <f t="shared" si="2"/>
        <v>e4556240</v>
      </c>
      <c r="L32" t="str">
        <f t="shared" si="3"/>
        <v>e4</v>
      </c>
      <c r="M32" t="str">
        <f t="shared" si="4"/>
        <v>55</v>
      </c>
      <c r="N32" t="str">
        <f t="shared" si="5"/>
        <v>62</v>
      </c>
      <c r="O32" t="str">
        <f t="shared" si="6"/>
        <v>40</v>
      </c>
      <c r="P32">
        <f t="shared" si="7"/>
        <v>228</v>
      </c>
      <c r="Q32">
        <f t="shared" si="8"/>
        <v>85</v>
      </c>
      <c r="R32">
        <f t="shared" si="9"/>
        <v>98</v>
      </c>
      <c r="S32">
        <f t="shared" si="10"/>
        <v>64</v>
      </c>
      <c r="T32" t="str">
        <f t="shared" si="11"/>
        <v>406255e4</v>
      </c>
      <c r="U32">
        <f t="shared" si="12"/>
        <v>1080186340</v>
      </c>
      <c r="V32">
        <f t="shared" si="13"/>
        <v>3822779457.2600002</v>
      </c>
    </row>
    <row r="33" spans="1:22" x14ac:dyDescent="0.35">
      <c r="B33" s="16" t="s">
        <v>248</v>
      </c>
      <c r="D33">
        <v>4</v>
      </c>
      <c r="H33" t="s">
        <v>187</v>
      </c>
      <c r="I33" t="str">
        <f t="shared" si="0"/>
        <v>d9</v>
      </c>
      <c r="J33">
        <f t="shared" si="1"/>
        <v>217</v>
      </c>
      <c r="K33" s="18" t="str">
        <f t="shared" si="2"/>
        <v>b0516240</v>
      </c>
      <c r="L33" t="str">
        <f t="shared" si="3"/>
        <v>b0</v>
      </c>
      <c r="M33" t="str">
        <f t="shared" si="4"/>
        <v>51</v>
      </c>
      <c r="N33" t="str">
        <f t="shared" si="5"/>
        <v>62</v>
      </c>
      <c r="O33" t="str">
        <f t="shared" si="6"/>
        <v>40</v>
      </c>
      <c r="P33">
        <f t="shared" si="7"/>
        <v>176</v>
      </c>
      <c r="Q33">
        <f t="shared" si="8"/>
        <v>81</v>
      </c>
      <c r="R33">
        <f t="shared" si="9"/>
        <v>98</v>
      </c>
      <c r="S33">
        <f t="shared" si="10"/>
        <v>64</v>
      </c>
      <c r="T33" t="str">
        <f t="shared" si="11"/>
        <v>406251b0</v>
      </c>
      <c r="U33">
        <f t="shared" si="12"/>
        <v>1080185264</v>
      </c>
      <c r="V33">
        <f t="shared" si="13"/>
        <v>3822775649.296</v>
      </c>
    </row>
    <row r="34" spans="1:22" x14ac:dyDescent="0.35">
      <c r="A34" s="2" t="s">
        <v>133</v>
      </c>
      <c r="B34" s="16" t="s">
        <v>249</v>
      </c>
      <c r="D34">
        <v>5</v>
      </c>
      <c r="H34" t="s">
        <v>188</v>
      </c>
      <c r="I34" t="str">
        <f t="shared" si="0"/>
        <v>da</v>
      </c>
      <c r="J34">
        <f t="shared" si="1"/>
        <v>218</v>
      </c>
      <c r="K34" s="18" t="str">
        <f t="shared" si="2"/>
        <v>b0516240</v>
      </c>
      <c r="L34" t="str">
        <f t="shared" si="3"/>
        <v>b0</v>
      </c>
      <c r="M34" t="str">
        <f t="shared" si="4"/>
        <v>51</v>
      </c>
      <c r="N34" t="str">
        <f t="shared" si="5"/>
        <v>62</v>
      </c>
      <c r="O34" t="str">
        <f t="shared" si="6"/>
        <v>40</v>
      </c>
      <c r="P34">
        <f t="shared" si="7"/>
        <v>176</v>
      </c>
      <c r="Q34">
        <f t="shared" si="8"/>
        <v>81</v>
      </c>
      <c r="R34">
        <f t="shared" si="9"/>
        <v>98</v>
      </c>
      <c r="S34">
        <f t="shared" si="10"/>
        <v>64</v>
      </c>
      <c r="T34" t="str">
        <f t="shared" si="11"/>
        <v>406251b0</v>
      </c>
      <c r="U34">
        <f t="shared" si="12"/>
        <v>1080185264</v>
      </c>
      <c r="V34">
        <f t="shared" si="13"/>
        <v>3822775649.296</v>
      </c>
    </row>
    <row r="35" spans="1:22" x14ac:dyDescent="0.35">
      <c r="B35" s="16" t="s">
        <v>250</v>
      </c>
      <c r="D35">
        <v>6</v>
      </c>
      <c r="H35" t="s">
        <v>189</v>
      </c>
      <c r="I35" t="str">
        <f t="shared" si="0"/>
        <v>db</v>
      </c>
      <c r="J35">
        <f t="shared" si="1"/>
        <v>219</v>
      </c>
      <c r="K35" s="18" t="str">
        <f t="shared" si="2"/>
        <v>4a576240</v>
      </c>
      <c r="L35" t="str">
        <f t="shared" si="3"/>
        <v>4a</v>
      </c>
      <c r="M35" t="str">
        <f t="shared" si="4"/>
        <v>57</v>
      </c>
      <c r="N35" t="str">
        <f t="shared" si="5"/>
        <v>62</v>
      </c>
      <c r="O35" t="str">
        <f t="shared" si="6"/>
        <v>40</v>
      </c>
      <c r="P35">
        <f t="shared" si="7"/>
        <v>74</v>
      </c>
      <c r="Q35">
        <f t="shared" si="8"/>
        <v>87</v>
      </c>
      <c r="R35">
        <f t="shared" si="9"/>
        <v>98</v>
      </c>
      <c r="S35">
        <f t="shared" si="10"/>
        <v>64</v>
      </c>
      <c r="T35" t="str">
        <f t="shared" si="11"/>
        <v>4062574a</v>
      </c>
      <c r="U35">
        <f t="shared" si="12"/>
        <v>1080186698</v>
      </c>
      <c r="V35">
        <f t="shared" si="13"/>
        <v>3822780724.2220001</v>
      </c>
    </row>
    <row r="36" spans="1:22" x14ac:dyDescent="0.35">
      <c r="B36" s="16" t="s">
        <v>251</v>
      </c>
      <c r="D36">
        <v>7</v>
      </c>
      <c r="H36" t="s">
        <v>190</v>
      </c>
      <c r="I36" t="str">
        <f t="shared" si="0"/>
        <v>dc</v>
      </c>
      <c r="J36">
        <f t="shared" si="1"/>
        <v>220</v>
      </c>
      <c r="K36" s="18" t="str">
        <f t="shared" si="2"/>
        <v>4a576240</v>
      </c>
      <c r="L36" t="str">
        <f t="shared" si="3"/>
        <v>4a</v>
      </c>
      <c r="M36" t="str">
        <f t="shared" si="4"/>
        <v>57</v>
      </c>
      <c r="N36" t="str">
        <f t="shared" si="5"/>
        <v>62</v>
      </c>
      <c r="O36" t="str">
        <f t="shared" si="6"/>
        <v>40</v>
      </c>
      <c r="P36">
        <f t="shared" si="7"/>
        <v>74</v>
      </c>
      <c r="Q36">
        <f t="shared" si="8"/>
        <v>87</v>
      </c>
      <c r="R36">
        <f t="shared" si="9"/>
        <v>98</v>
      </c>
      <c r="S36">
        <f t="shared" si="10"/>
        <v>64</v>
      </c>
      <c r="T36" t="str">
        <f t="shared" si="11"/>
        <v>4062574a</v>
      </c>
      <c r="U36">
        <f t="shared" si="12"/>
        <v>1080186698</v>
      </c>
      <c r="V36">
        <f t="shared" si="13"/>
        <v>3822780724.2220001</v>
      </c>
    </row>
    <row r="37" spans="1:22" x14ac:dyDescent="0.35">
      <c r="B37" s="16" t="s">
        <v>252</v>
      </c>
      <c r="D37">
        <v>8</v>
      </c>
      <c r="H37" t="s">
        <v>191</v>
      </c>
      <c r="I37" t="str">
        <f t="shared" si="0"/>
        <v>dd</v>
      </c>
      <c r="J37">
        <f t="shared" si="1"/>
        <v>221</v>
      </c>
      <c r="K37" s="18" t="str">
        <f t="shared" si="2"/>
        <v>39586240</v>
      </c>
      <c r="L37" t="str">
        <f t="shared" si="3"/>
        <v>39</v>
      </c>
      <c r="M37" t="str">
        <f t="shared" si="4"/>
        <v>58</v>
      </c>
      <c r="N37" t="str">
        <f t="shared" si="5"/>
        <v>62</v>
      </c>
      <c r="O37" t="str">
        <f t="shared" si="6"/>
        <v>40</v>
      </c>
      <c r="P37">
        <f t="shared" si="7"/>
        <v>57</v>
      </c>
      <c r="Q37">
        <f t="shared" si="8"/>
        <v>88</v>
      </c>
      <c r="R37">
        <f t="shared" si="9"/>
        <v>98</v>
      </c>
      <c r="S37">
        <f t="shared" si="10"/>
        <v>64</v>
      </c>
      <c r="T37" t="str">
        <f t="shared" si="11"/>
        <v>40625839</v>
      </c>
      <c r="U37">
        <f t="shared" si="12"/>
        <v>1080186937</v>
      </c>
      <c r="V37">
        <f t="shared" si="13"/>
        <v>3822781570.0430002</v>
      </c>
    </row>
    <row r="38" spans="1:22" x14ac:dyDescent="0.35">
      <c r="B38" s="16" t="s">
        <v>253</v>
      </c>
      <c r="D38">
        <v>9</v>
      </c>
      <c r="H38" t="s">
        <v>192</v>
      </c>
      <c r="I38" t="str">
        <f t="shared" si="0"/>
        <v>de</v>
      </c>
      <c r="J38">
        <f t="shared" si="1"/>
        <v>222</v>
      </c>
      <c r="K38" s="18" t="str">
        <f t="shared" si="2"/>
        <v>39586240</v>
      </c>
      <c r="L38" t="str">
        <f t="shared" si="3"/>
        <v>39</v>
      </c>
      <c r="M38" t="str">
        <f t="shared" si="4"/>
        <v>58</v>
      </c>
      <c r="N38" t="str">
        <f t="shared" si="5"/>
        <v>62</v>
      </c>
      <c r="O38" t="str">
        <f t="shared" si="6"/>
        <v>40</v>
      </c>
      <c r="P38">
        <f t="shared" si="7"/>
        <v>57</v>
      </c>
      <c r="Q38">
        <f t="shared" si="8"/>
        <v>88</v>
      </c>
      <c r="R38">
        <f t="shared" si="9"/>
        <v>98</v>
      </c>
      <c r="S38">
        <f t="shared" si="10"/>
        <v>64</v>
      </c>
      <c r="T38" t="str">
        <f t="shared" si="11"/>
        <v>40625839</v>
      </c>
      <c r="U38">
        <f t="shared" si="12"/>
        <v>1080186937</v>
      </c>
      <c r="V38">
        <f t="shared" si="13"/>
        <v>3822781570.0430002</v>
      </c>
    </row>
    <row r="39" spans="1:22" x14ac:dyDescent="0.35">
      <c r="A39" s="2" t="s">
        <v>134</v>
      </c>
      <c r="B39" s="16" t="s">
        <v>254</v>
      </c>
      <c r="D39">
        <v>10</v>
      </c>
      <c r="H39" t="s">
        <v>193</v>
      </c>
      <c r="I39" t="str">
        <f t="shared" si="0"/>
        <v>df</v>
      </c>
      <c r="J39">
        <f t="shared" si="1"/>
        <v>223</v>
      </c>
      <c r="K39" s="18" t="str">
        <f t="shared" si="2"/>
        <v>39586240</v>
      </c>
      <c r="L39" t="str">
        <f t="shared" si="3"/>
        <v>39</v>
      </c>
      <c r="M39" t="str">
        <f t="shared" si="4"/>
        <v>58</v>
      </c>
      <c r="N39" t="str">
        <f t="shared" si="5"/>
        <v>62</v>
      </c>
      <c r="O39" t="str">
        <f t="shared" si="6"/>
        <v>40</v>
      </c>
      <c r="P39">
        <f t="shared" si="7"/>
        <v>57</v>
      </c>
      <c r="Q39">
        <f t="shared" si="8"/>
        <v>88</v>
      </c>
      <c r="R39">
        <f t="shared" si="9"/>
        <v>98</v>
      </c>
      <c r="S39">
        <f t="shared" si="10"/>
        <v>64</v>
      </c>
      <c r="T39" t="str">
        <f t="shared" si="11"/>
        <v>40625839</v>
      </c>
      <c r="U39">
        <f t="shared" si="12"/>
        <v>1080186937</v>
      </c>
      <c r="V39">
        <f t="shared" si="13"/>
        <v>3822781570.0430002</v>
      </c>
    </row>
    <row r="40" spans="1:22" x14ac:dyDescent="0.35">
      <c r="B40" s="16" t="s">
        <v>255</v>
      </c>
      <c r="D40">
        <v>11</v>
      </c>
      <c r="H40" t="s">
        <v>194</v>
      </c>
      <c r="I40" t="str">
        <f t="shared" si="0"/>
        <v>e6</v>
      </c>
      <c r="J40">
        <f t="shared" si="1"/>
        <v>230</v>
      </c>
      <c r="K40" s="18" t="str">
        <f t="shared" si="2"/>
        <v>4a576240</v>
      </c>
      <c r="L40" t="str">
        <f t="shared" si="3"/>
        <v>4a</v>
      </c>
      <c r="M40" t="str">
        <f t="shared" si="4"/>
        <v>57</v>
      </c>
      <c r="N40" t="str">
        <f t="shared" si="5"/>
        <v>62</v>
      </c>
      <c r="O40" t="str">
        <f t="shared" si="6"/>
        <v>40</v>
      </c>
      <c r="P40">
        <f t="shared" si="7"/>
        <v>74</v>
      </c>
      <c r="Q40">
        <f t="shared" si="8"/>
        <v>87</v>
      </c>
      <c r="R40">
        <f t="shared" si="9"/>
        <v>98</v>
      </c>
      <c r="S40">
        <f t="shared" si="10"/>
        <v>64</v>
      </c>
      <c r="T40" t="str">
        <f t="shared" si="11"/>
        <v>4062574a</v>
      </c>
      <c r="U40">
        <f t="shared" si="12"/>
        <v>1080186698</v>
      </c>
      <c r="V40">
        <f t="shared" si="13"/>
        <v>3822780724.2220001</v>
      </c>
    </row>
    <row r="41" spans="1:22" x14ac:dyDescent="0.35">
      <c r="B41" s="16" t="s">
        <v>256</v>
      </c>
      <c r="D41">
        <v>12</v>
      </c>
      <c r="H41" t="s">
        <v>195</v>
      </c>
      <c r="I41" t="str">
        <f t="shared" si="0"/>
        <v>e7</v>
      </c>
      <c r="J41">
        <f t="shared" si="1"/>
        <v>231</v>
      </c>
      <c r="K41" s="18" t="str">
        <f t="shared" si="2"/>
        <v>b0516240</v>
      </c>
      <c r="L41" t="str">
        <f t="shared" si="3"/>
        <v>b0</v>
      </c>
      <c r="M41" t="str">
        <f t="shared" si="4"/>
        <v>51</v>
      </c>
      <c r="N41" t="str">
        <f t="shared" si="5"/>
        <v>62</v>
      </c>
      <c r="O41" t="str">
        <f t="shared" si="6"/>
        <v>40</v>
      </c>
      <c r="P41">
        <f t="shared" si="7"/>
        <v>176</v>
      </c>
      <c r="Q41">
        <f t="shared" si="8"/>
        <v>81</v>
      </c>
      <c r="R41">
        <f t="shared" si="9"/>
        <v>98</v>
      </c>
      <c r="S41">
        <f t="shared" si="10"/>
        <v>64</v>
      </c>
      <c r="T41" t="str">
        <f t="shared" si="11"/>
        <v>406251b0</v>
      </c>
      <c r="U41">
        <f t="shared" si="12"/>
        <v>1080185264</v>
      </c>
      <c r="V41">
        <f t="shared" si="13"/>
        <v>3822775649.296</v>
      </c>
    </row>
    <row r="42" spans="1:22" x14ac:dyDescent="0.35">
      <c r="B42" s="16" t="s">
        <v>257</v>
      </c>
      <c r="D42">
        <v>13</v>
      </c>
      <c r="H42" t="s">
        <v>196</v>
      </c>
      <c r="I42" t="str">
        <f t="shared" si="0"/>
        <v>e8</v>
      </c>
      <c r="J42">
        <f t="shared" si="1"/>
        <v>232</v>
      </c>
      <c r="K42" s="18" t="str">
        <f t="shared" si="2"/>
        <v>b0516240</v>
      </c>
      <c r="L42" t="str">
        <f t="shared" si="3"/>
        <v>b0</v>
      </c>
      <c r="M42" t="str">
        <f t="shared" si="4"/>
        <v>51</v>
      </c>
      <c r="N42" t="str">
        <f t="shared" si="5"/>
        <v>62</v>
      </c>
      <c r="O42" t="str">
        <f t="shared" si="6"/>
        <v>40</v>
      </c>
      <c r="P42">
        <f t="shared" si="7"/>
        <v>176</v>
      </c>
      <c r="Q42">
        <f t="shared" si="8"/>
        <v>81</v>
      </c>
      <c r="R42">
        <f t="shared" si="9"/>
        <v>98</v>
      </c>
      <c r="S42">
        <f t="shared" si="10"/>
        <v>64</v>
      </c>
      <c r="T42" t="str">
        <f t="shared" si="11"/>
        <v>406251b0</v>
      </c>
      <c r="U42">
        <f t="shared" si="12"/>
        <v>1080185264</v>
      </c>
      <c r="V42">
        <f t="shared" si="13"/>
        <v>3822775649.296</v>
      </c>
    </row>
    <row r="43" spans="1:22" x14ac:dyDescent="0.35">
      <c r="B43" s="16" t="s">
        <v>258</v>
      </c>
      <c r="D43">
        <v>14</v>
      </c>
      <c r="H43" t="s">
        <v>197</v>
      </c>
      <c r="I43" t="str">
        <f t="shared" si="0"/>
        <v>e9</v>
      </c>
      <c r="J43">
        <f t="shared" si="1"/>
        <v>233</v>
      </c>
      <c r="K43" s="18" t="str">
        <f t="shared" si="2"/>
        <v>b0516240</v>
      </c>
      <c r="L43" t="str">
        <f t="shared" si="3"/>
        <v>b0</v>
      </c>
      <c r="M43" t="str">
        <f t="shared" si="4"/>
        <v>51</v>
      </c>
      <c r="N43" t="str">
        <f t="shared" si="5"/>
        <v>62</v>
      </c>
      <c r="O43" t="str">
        <f t="shared" si="6"/>
        <v>40</v>
      </c>
      <c r="P43">
        <f t="shared" si="7"/>
        <v>176</v>
      </c>
      <c r="Q43">
        <f t="shared" si="8"/>
        <v>81</v>
      </c>
      <c r="R43">
        <f t="shared" si="9"/>
        <v>98</v>
      </c>
      <c r="S43">
        <f t="shared" si="10"/>
        <v>64</v>
      </c>
      <c r="T43" t="str">
        <f t="shared" si="11"/>
        <v>406251b0</v>
      </c>
      <c r="U43">
        <f t="shared" si="12"/>
        <v>1080185264</v>
      </c>
      <c r="V43">
        <f t="shared" si="13"/>
        <v>3822775649.296</v>
      </c>
    </row>
    <row r="44" spans="1:22" x14ac:dyDescent="0.35">
      <c r="A44" s="2" t="s">
        <v>135</v>
      </c>
      <c r="B44" s="16" t="s">
        <v>259</v>
      </c>
      <c r="D44">
        <v>15</v>
      </c>
      <c r="H44" t="s">
        <v>198</v>
      </c>
      <c r="I44" t="str">
        <f t="shared" si="0"/>
        <v>ea</v>
      </c>
      <c r="J44">
        <f t="shared" si="1"/>
        <v>234</v>
      </c>
      <c r="K44" s="18" t="str">
        <f t="shared" si="2"/>
        <v>06546240</v>
      </c>
      <c r="L44" t="str">
        <f t="shared" si="3"/>
        <v>06</v>
      </c>
      <c r="M44" t="str">
        <f t="shared" si="4"/>
        <v>54</v>
      </c>
      <c r="N44" t="str">
        <f t="shared" si="5"/>
        <v>62</v>
      </c>
      <c r="O44" t="str">
        <f t="shared" si="6"/>
        <v>40</v>
      </c>
      <c r="P44">
        <f t="shared" si="7"/>
        <v>6</v>
      </c>
      <c r="Q44">
        <f t="shared" si="8"/>
        <v>84</v>
      </c>
      <c r="R44">
        <f t="shared" si="9"/>
        <v>98</v>
      </c>
      <c r="S44">
        <f t="shared" si="10"/>
        <v>64</v>
      </c>
      <c r="T44" t="str">
        <f t="shared" si="11"/>
        <v>40625406</v>
      </c>
      <c r="U44">
        <f t="shared" si="12"/>
        <v>1080185862</v>
      </c>
      <c r="V44">
        <f t="shared" si="13"/>
        <v>3822777765.618</v>
      </c>
    </row>
    <row r="45" spans="1:22" x14ac:dyDescent="0.35">
      <c r="B45" s="16" t="s">
        <v>260</v>
      </c>
      <c r="D45">
        <v>16</v>
      </c>
      <c r="H45" t="s">
        <v>199</v>
      </c>
      <c r="I45" t="str">
        <f t="shared" si="0"/>
        <v>eb</v>
      </c>
      <c r="J45">
        <f t="shared" si="1"/>
        <v>235</v>
      </c>
      <c r="K45" s="18" t="str">
        <f t="shared" si="2"/>
        <v>06546240</v>
      </c>
      <c r="L45" t="str">
        <f t="shared" si="3"/>
        <v>06</v>
      </c>
      <c r="M45" t="str">
        <f t="shared" si="4"/>
        <v>54</v>
      </c>
      <c r="N45" t="str">
        <f t="shared" si="5"/>
        <v>62</v>
      </c>
      <c r="O45" t="str">
        <f t="shared" si="6"/>
        <v>40</v>
      </c>
      <c r="P45">
        <f t="shared" si="7"/>
        <v>6</v>
      </c>
      <c r="Q45">
        <f t="shared" si="8"/>
        <v>84</v>
      </c>
      <c r="R45">
        <f t="shared" si="9"/>
        <v>98</v>
      </c>
      <c r="S45">
        <f t="shared" si="10"/>
        <v>64</v>
      </c>
      <c r="T45" t="str">
        <f t="shared" si="11"/>
        <v>40625406</v>
      </c>
      <c r="U45">
        <f t="shared" si="12"/>
        <v>1080185862</v>
      </c>
      <c r="V45">
        <f t="shared" si="13"/>
        <v>3822777765.618</v>
      </c>
    </row>
    <row r="46" spans="1:22" x14ac:dyDescent="0.35">
      <c r="B46" s="16" t="s">
        <v>261</v>
      </c>
      <c r="D46">
        <v>17</v>
      </c>
      <c r="H46" t="s">
        <v>200</v>
      </c>
      <c r="I46" t="str">
        <f t="shared" si="0"/>
        <v>ec</v>
      </c>
      <c r="J46">
        <f t="shared" si="1"/>
        <v>236</v>
      </c>
      <c r="K46" s="18" t="str">
        <f t="shared" si="2"/>
        <v>5b566240</v>
      </c>
      <c r="L46" t="str">
        <f t="shared" si="3"/>
        <v>5b</v>
      </c>
      <c r="M46" t="str">
        <f t="shared" si="4"/>
        <v>56</v>
      </c>
      <c r="N46" t="str">
        <f t="shared" si="5"/>
        <v>62</v>
      </c>
      <c r="O46" t="str">
        <f t="shared" si="6"/>
        <v>40</v>
      </c>
      <c r="P46">
        <f t="shared" si="7"/>
        <v>91</v>
      </c>
      <c r="Q46">
        <f t="shared" si="8"/>
        <v>86</v>
      </c>
      <c r="R46">
        <f t="shared" si="9"/>
        <v>98</v>
      </c>
      <c r="S46">
        <f t="shared" si="10"/>
        <v>64</v>
      </c>
      <c r="T46" t="str">
        <f t="shared" si="11"/>
        <v>4062565b</v>
      </c>
      <c r="U46">
        <f t="shared" si="12"/>
        <v>1080186459</v>
      </c>
      <c r="V46">
        <f t="shared" si="13"/>
        <v>3822779878.401</v>
      </c>
    </row>
    <row r="47" spans="1:22" x14ac:dyDescent="0.35">
      <c r="B47" s="16" t="s">
        <v>155</v>
      </c>
      <c r="D47">
        <v>18</v>
      </c>
      <c r="H47" t="s">
        <v>201</v>
      </c>
      <c r="I47" t="str">
        <f t="shared" si="0"/>
        <v>ed</v>
      </c>
      <c r="J47">
        <f t="shared" si="1"/>
        <v>237</v>
      </c>
      <c r="K47" s="18" t="str">
        <f t="shared" si="2"/>
        <v>5b566240</v>
      </c>
      <c r="L47" t="str">
        <f t="shared" si="3"/>
        <v>5b</v>
      </c>
      <c r="M47" t="str">
        <f t="shared" si="4"/>
        <v>56</v>
      </c>
      <c r="N47" t="str">
        <f t="shared" si="5"/>
        <v>62</v>
      </c>
      <c r="O47" t="str">
        <f t="shared" si="6"/>
        <v>40</v>
      </c>
      <c r="P47">
        <f t="shared" si="7"/>
        <v>91</v>
      </c>
      <c r="Q47">
        <f t="shared" si="8"/>
        <v>86</v>
      </c>
      <c r="R47">
        <f t="shared" si="9"/>
        <v>98</v>
      </c>
      <c r="S47">
        <f t="shared" si="10"/>
        <v>64</v>
      </c>
      <c r="T47" t="str">
        <f t="shared" si="11"/>
        <v>4062565b</v>
      </c>
      <c r="U47">
        <f t="shared" si="12"/>
        <v>1080186459</v>
      </c>
      <c r="V47">
        <f t="shared" si="13"/>
        <v>3822779878.401</v>
      </c>
    </row>
    <row r="48" spans="1:22" x14ac:dyDescent="0.35">
      <c r="B48" s="16" t="s">
        <v>155</v>
      </c>
      <c r="D48">
        <v>19</v>
      </c>
      <c r="H48" t="s">
        <v>202</v>
      </c>
      <c r="I48" t="str">
        <f t="shared" si="0"/>
        <v>ee</v>
      </c>
      <c r="J48">
        <f t="shared" si="1"/>
        <v>238</v>
      </c>
      <c r="K48" s="18" t="str">
        <f t="shared" si="2"/>
        <v>b0516240</v>
      </c>
      <c r="L48" t="str">
        <f t="shared" si="3"/>
        <v>b0</v>
      </c>
      <c r="M48" t="str">
        <f t="shared" si="4"/>
        <v>51</v>
      </c>
      <c r="N48" t="str">
        <f t="shared" si="5"/>
        <v>62</v>
      </c>
      <c r="O48" t="str">
        <f t="shared" si="6"/>
        <v>40</v>
      </c>
      <c r="P48">
        <f t="shared" si="7"/>
        <v>176</v>
      </c>
      <c r="Q48">
        <f t="shared" si="8"/>
        <v>81</v>
      </c>
      <c r="R48">
        <f t="shared" si="9"/>
        <v>98</v>
      </c>
      <c r="S48">
        <f t="shared" si="10"/>
        <v>64</v>
      </c>
      <c r="T48" t="str">
        <f t="shared" si="11"/>
        <v>406251b0</v>
      </c>
      <c r="U48">
        <f t="shared" si="12"/>
        <v>1080185264</v>
      </c>
      <c r="V48">
        <f t="shared" si="13"/>
        <v>3822775649.296</v>
      </c>
    </row>
    <row r="49" spans="1:22" x14ac:dyDescent="0.35">
      <c r="B49" s="16" t="s">
        <v>155</v>
      </c>
      <c r="D49">
        <v>20</v>
      </c>
      <c r="H49" t="s">
        <v>203</v>
      </c>
      <c r="I49" t="str">
        <f t="shared" si="0"/>
        <v>ef</v>
      </c>
      <c r="J49">
        <f t="shared" si="1"/>
        <v>239</v>
      </c>
      <c r="K49" s="18" t="str">
        <f t="shared" si="2"/>
        <v>b0516240</v>
      </c>
      <c r="L49" t="str">
        <f t="shared" si="3"/>
        <v>b0</v>
      </c>
      <c r="M49" t="str">
        <f t="shared" si="4"/>
        <v>51</v>
      </c>
      <c r="N49" t="str">
        <f t="shared" si="5"/>
        <v>62</v>
      </c>
      <c r="O49" t="str">
        <f t="shared" si="6"/>
        <v>40</v>
      </c>
      <c r="P49">
        <f t="shared" si="7"/>
        <v>176</v>
      </c>
      <c r="Q49">
        <f t="shared" si="8"/>
        <v>81</v>
      </c>
      <c r="R49">
        <f t="shared" si="9"/>
        <v>98</v>
      </c>
      <c r="S49">
        <f t="shared" si="10"/>
        <v>64</v>
      </c>
      <c r="T49" t="str">
        <f t="shared" si="11"/>
        <v>406251b0</v>
      </c>
      <c r="U49">
        <f t="shared" si="12"/>
        <v>1080185264</v>
      </c>
      <c r="V49">
        <f t="shared" si="13"/>
        <v>3822775649.296</v>
      </c>
    </row>
    <row r="50" spans="1:22" x14ac:dyDescent="0.35">
      <c r="A50" s="2" t="s">
        <v>10</v>
      </c>
      <c r="B50" s="16" t="s">
        <v>155</v>
      </c>
      <c r="D50">
        <v>21</v>
      </c>
      <c r="H50" t="s">
        <v>204</v>
      </c>
      <c r="I50" t="str">
        <f t="shared" si="0"/>
        <v>f0</v>
      </c>
      <c r="J50">
        <f t="shared" si="1"/>
        <v>240</v>
      </c>
      <c r="K50" s="18" t="str">
        <f t="shared" si="2"/>
        <v>b0516240</v>
      </c>
      <c r="L50" t="str">
        <f t="shared" si="3"/>
        <v>b0</v>
      </c>
      <c r="M50" t="str">
        <f t="shared" si="4"/>
        <v>51</v>
      </c>
      <c r="N50" t="str">
        <f t="shared" si="5"/>
        <v>62</v>
      </c>
      <c r="O50" t="str">
        <f t="shared" si="6"/>
        <v>40</v>
      </c>
      <c r="P50">
        <f t="shared" si="7"/>
        <v>176</v>
      </c>
      <c r="Q50">
        <f t="shared" si="8"/>
        <v>81</v>
      </c>
      <c r="R50">
        <f t="shared" si="9"/>
        <v>98</v>
      </c>
      <c r="S50">
        <f t="shared" si="10"/>
        <v>64</v>
      </c>
      <c r="T50" t="str">
        <f t="shared" si="11"/>
        <v>406251b0</v>
      </c>
      <c r="U50">
        <f t="shared" si="12"/>
        <v>1080185264</v>
      </c>
      <c r="V50">
        <f t="shared" si="13"/>
        <v>3822775649.296</v>
      </c>
    </row>
    <row r="51" spans="1:22" x14ac:dyDescent="0.35">
      <c r="B51" s="16" t="s">
        <v>155</v>
      </c>
      <c r="D51">
        <v>22</v>
      </c>
      <c r="H51" t="s">
        <v>205</v>
      </c>
      <c r="I51" t="str">
        <f t="shared" si="0"/>
        <v>f1</v>
      </c>
      <c r="J51">
        <f t="shared" si="1"/>
        <v>241</v>
      </c>
      <c r="K51" s="18" t="str">
        <f t="shared" si="2"/>
        <v>a0596240</v>
      </c>
      <c r="L51" t="str">
        <f t="shared" si="3"/>
        <v>a0</v>
      </c>
      <c r="M51" t="str">
        <f t="shared" si="4"/>
        <v>59</v>
      </c>
      <c r="N51" t="str">
        <f t="shared" si="5"/>
        <v>62</v>
      </c>
      <c r="O51" t="str">
        <f t="shared" si="6"/>
        <v>40</v>
      </c>
      <c r="P51">
        <f t="shared" si="7"/>
        <v>160</v>
      </c>
      <c r="Q51">
        <f t="shared" si="8"/>
        <v>89</v>
      </c>
      <c r="R51">
        <f t="shared" si="9"/>
        <v>98</v>
      </c>
      <c r="S51">
        <f t="shared" si="10"/>
        <v>64</v>
      </c>
      <c r="T51" t="str">
        <f t="shared" si="11"/>
        <v>406259a0</v>
      </c>
      <c r="U51">
        <f t="shared" si="12"/>
        <v>1080187296</v>
      </c>
      <c r="V51">
        <f t="shared" si="13"/>
        <v>3822782840.5440001</v>
      </c>
    </row>
    <row r="52" spans="1:22" x14ac:dyDescent="0.35">
      <c r="B52" s="16" t="s">
        <v>155</v>
      </c>
      <c r="D52">
        <v>23</v>
      </c>
      <c r="H52" t="s">
        <v>206</v>
      </c>
      <c r="I52" t="str">
        <f t="shared" si="0"/>
        <v>f2</v>
      </c>
      <c r="J52">
        <f t="shared" si="1"/>
        <v>242</v>
      </c>
      <c r="K52" s="18" t="str">
        <f t="shared" si="2"/>
        <v>a0596240</v>
      </c>
      <c r="L52" t="str">
        <f t="shared" si="3"/>
        <v>a0</v>
      </c>
      <c r="M52" t="str">
        <f t="shared" si="4"/>
        <v>59</v>
      </c>
      <c r="N52" t="str">
        <f t="shared" si="5"/>
        <v>62</v>
      </c>
      <c r="O52" t="str">
        <f t="shared" si="6"/>
        <v>40</v>
      </c>
      <c r="P52">
        <f t="shared" si="7"/>
        <v>160</v>
      </c>
      <c r="Q52">
        <f t="shared" si="8"/>
        <v>89</v>
      </c>
      <c r="R52">
        <f t="shared" si="9"/>
        <v>98</v>
      </c>
      <c r="S52">
        <f t="shared" si="10"/>
        <v>64</v>
      </c>
      <c r="T52" t="str">
        <f t="shared" si="11"/>
        <v>406259a0</v>
      </c>
      <c r="U52">
        <f t="shared" si="12"/>
        <v>1080187296</v>
      </c>
      <c r="V52">
        <f t="shared" si="13"/>
        <v>3822782840.5440001</v>
      </c>
    </row>
    <row r="53" spans="1:22" x14ac:dyDescent="0.35">
      <c r="B53" s="16" t="s">
        <v>155</v>
      </c>
      <c r="D53">
        <v>24</v>
      </c>
      <c r="H53" t="s">
        <v>207</v>
      </c>
      <c r="I53" t="str">
        <f t="shared" si="0"/>
        <v>f3</v>
      </c>
      <c r="J53">
        <f t="shared" si="1"/>
        <v>243</v>
      </c>
      <c r="K53" s="18" t="str">
        <f t="shared" si="2"/>
        <v>d3566240</v>
      </c>
      <c r="L53" t="str">
        <f t="shared" si="3"/>
        <v>d3</v>
      </c>
      <c r="M53" t="str">
        <f t="shared" si="4"/>
        <v>56</v>
      </c>
      <c r="N53" t="str">
        <f t="shared" si="5"/>
        <v>62</v>
      </c>
      <c r="O53" t="str">
        <f t="shared" si="6"/>
        <v>40</v>
      </c>
      <c r="P53">
        <f t="shared" si="7"/>
        <v>211</v>
      </c>
      <c r="Q53">
        <f t="shared" si="8"/>
        <v>86</v>
      </c>
      <c r="R53">
        <f t="shared" si="9"/>
        <v>98</v>
      </c>
      <c r="S53">
        <f t="shared" si="10"/>
        <v>64</v>
      </c>
      <c r="T53" t="str">
        <f t="shared" si="11"/>
        <v>406256d3</v>
      </c>
      <c r="U53">
        <f t="shared" si="12"/>
        <v>1080186579</v>
      </c>
      <c r="V53">
        <f t="shared" si="13"/>
        <v>3822780303.0810003</v>
      </c>
    </row>
    <row r="54" spans="1:22" x14ac:dyDescent="0.35">
      <c r="A54" s="2" t="s">
        <v>136</v>
      </c>
      <c r="B54" s="16" t="s">
        <v>155</v>
      </c>
      <c r="D54">
        <v>25</v>
      </c>
      <c r="H54" t="s">
        <v>208</v>
      </c>
      <c r="I54" t="str">
        <f t="shared" si="0"/>
        <v>f4</v>
      </c>
      <c r="J54">
        <f t="shared" si="1"/>
        <v>244</v>
      </c>
      <c r="K54" s="18" t="str">
        <f t="shared" si="2"/>
        <v>d3566240</v>
      </c>
      <c r="L54" t="str">
        <f t="shared" si="3"/>
        <v>d3</v>
      </c>
      <c r="M54" t="str">
        <f t="shared" si="4"/>
        <v>56</v>
      </c>
      <c r="N54" t="str">
        <f t="shared" si="5"/>
        <v>62</v>
      </c>
      <c r="O54" t="str">
        <f t="shared" si="6"/>
        <v>40</v>
      </c>
      <c r="P54">
        <f t="shared" si="7"/>
        <v>211</v>
      </c>
      <c r="Q54">
        <f t="shared" si="8"/>
        <v>86</v>
      </c>
      <c r="R54">
        <f t="shared" si="9"/>
        <v>98</v>
      </c>
      <c r="S54">
        <f t="shared" si="10"/>
        <v>64</v>
      </c>
      <c r="T54" t="str">
        <f t="shared" si="11"/>
        <v>406256d3</v>
      </c>
      <c r="U54">
        <f t="shared" si="12"/>
        <v>1080186579</v>
      </c>
      <c r="V54">
        <f t="shared" si="13"/>
        <v>3822780303.0810003</v>
      </c>
    </row>
    <row r="55" spans="1:22" x14ac:dyDescent="0.35">
      <c r="B55" s="16" t="s">
        <v>262</v>
      </c>
      <c r="D55" t="s">
        <v>525</v>
      </c>
      <c r="H55" t="s">
        <v>209</v>
      </c>
      <c r="I55" t="str">
        <f t="shared" si="0"/>
        <v>f5</v>
      </c>
      <c r="J55">
        <f t="shared" si="1"/>
        <v>245</v>
      </c>
      <c r="K55" s="18" t="str">
        <f t="shared" si="2"/>
        <v>e4556240</v>
      </c>
      <c r="L55" t="str">
        <f t="shared" si="3"/>
        <v>e4</v>
      </c>
      <c r="M55" t="str">
        <f t="shared" si="4"/>
        <v>55</v>
      </c>
      <c r="N55" t="str">
        <f t="shared" si="5"/>
        <v>62</v>
      </c>
      <c r="O55" t="str">
        <f t="shared" si="6"/>
        <v>40</v>
      </c>
      <c r="P55">
        <f t="shared" si="7"/>
        <v>228</v>
      </c>
      <c r="Q55">
        <f t="shared" si="8"/>
        <v>85</v>
      </c>
      <c r="R55">
        <f t="shared" si="9"/>
        <v>98</v>
      </c>
      <c r="S55">
        <f t="shared" si="10"/>
        <v>64</v>
      </c>
      <c r="T55" t="str">
        <f t="shared" si="11"/>
        <v>406255e4</v>
      </c>
      <c r="U55">
        <f t="shared" si="12"/>
        <v>1080186340</v>
      </c>
      <c r="V55">
        <f t="shared" si="13"/>
        <v>3822779457.2600002</v>
      </c>
    </row>
    <row r="56" spans="1:22" x14ac:dyDescent="0.35">
      <c r="B56" s="16" t="s">
        <v>263</v>
      </c>
      <c r="D56" t="s">
        <v>527</v>
      </c>
      <c r="H56" t="s">
        <v>210</v>
      </c>
      <c r="I56" t="str">
        <f t="shared" si="0"/>
        <v>f6</v>
      </c>
      <c r="J56">
        <f t="shared" si="1"/>
        <v>246</v>
      </c>
      <c r="K56" s="18" t="str">
        <f t="shared" si="2"/>
        <v>e4556240</v>
      </c>
      <c r="L56" t="str">
        <f t="shared" si="3"/>
        <v>e4</v>
      </c>
      <c r="M56" t="str">
        <f t="shared" si="4"/>
        <v>55</v>
      </c>
      <c r="N56" t="str">
        <f t="shared" si="5"/>
        <v>62</v>
      </c>
      <c r="O56" t="str">
        <f t="shared" si="6"/>
        <v>40</v>
      </c>
      <c r="P56">
        <f t="shared" si="7"/>
        <v>228</v>
      </c>
      <c r="Q56">
        <f t="shared" si="8"/>
        <v>85</v>
      </c>
      <c r="R56">
        <f t="shared" si="9"/>
        <v>98</v>
      </c>
      <c r="S56">
        <f t="shared" si="10"/>
        <v>64</v>
      </c>
      <c r="T56" t="str">
        <f t="shared" si="11"/>
        <v>406255e4</v>
      </c>
      <c r="U56">
        <f t="shared" si="12"/>
        <v>1080186340</v>
      </c>
      <c r="V56">
        <f t="shared" si="13"/>
        <v>3822779457.2600002</v>
      </c>
    </row>
    <row r="57" spans="1:22" x14ac:dyDescent="0.35">
      <c r="B57" s="16" t="s">
        <v>155</v>
      </c>
      <c r="D57" t="s">
        <v>526</v>
      </c>
      <c r="H57" t="s">
        <v>211</v>
      </c>
      <c r="I57" t="str">
        <f t="shared" si="0"/>
        <v>f7</v>
      </c>
      <c r="J57">
        <f t="shared" si="1"/>
        <v>247</v>
      </c>
      <c r="K57" s="18" t="str">
        <f t="shared" si="2"/>
        <v>e4556240</v>
      </c>
      <c r="L57" t="str">
        <f t="shared" si="3"/>
        <v>e4</v>
      </c>
      <c r="M57" t="str">
        <f t="shared" si="4"/>
        <v>55</v>
      </c>
      <c r="N57" t="str">
        <f t="shared" si="5"/>
        <v>62</v>
      </c>
      <c r="O57" t="str">
        <f t="shared" si="6"/>
        <v>40</v>
      </c>
      <c r="P57">
        <f t="shared" si="7"/>
        <v>228</v>
      </c>
      <c r="Q57">
        <f t="shared" si="8"/>
        <v>85</v>
      </c>
      <c r="R57">
        <f t="shared" si="9"/>
        <v>98</v>
      </c>
      <c r="S57">
        <f t="shared" si="10"/>
        <v>64</v>
      </c>
      <c r="T57" t="str">
        <f t="shared" si="11"/>
        <v>406255e4</v>
      </c>
      <c r="U57">
        <f t="shared" si="12"/>
        <v>1080186340</v>
      </c>
      <c r="V57">
        <f t="shared" si="13"/>
        <v>3822779457.2600002</v>
      </c>
    </row>
    <row r="58" spans="1:22" x14ac:dyDescent="0.35">
      <c r="B58" s="16" t="s">
        <v>264</v>
      </c>
      <c r="H58" t="s">
        <v>212</v>
      </c>
      <c r="I58" t="str">
        <f t="shared" si="0"/>
        <v>f8</v>
      </c>
      <c r="J58">
        <f t="shared" si="1"/>
        <v>248</v>
      </c>
      <c r="K58" s="18" t="str">
        <f t="shared" si="2"/>
        <v>5b566240</v>
      </c>
      <c r="L58" t="str">
        <f t="shared" si="3"/>
        <v>5b</v>
      </c>
      <c r="M58" t="str">
        <f t="shared" si="4"/>
        <v>56</v>
      </c>
      <c r="N58" t="str">
        <f t="shared" si="5"/>
        <v>62</v>
      </c>
      <c r="O58" t="str">
        <f t="shared" si="6"/>
        <v>40</v>
      </c>
      <c r="P58">
        <f t="shared" si="7"/>
        <v>91</v>
      </c>
      <c r="Q58">
        <f t="shared" si="8"/>
        <v>86</v>
      </c>
      <c r="R58">
        <f t="shared" si="9"/>
        <v>98</v>
      </c>
      <c r="S58">
        <f t="shared" si="10"/>
        <v>64</v>
      </c>
      <c r="T58" t="str">
        <f t="shared" si="11"/>
        <v>4062565b</v>
      </c>
      <c r="U58">
        <f t="shared" si="12"/>
        <v>1080186459</v>
      </c>
      <c r="V58">
        <f t="shared" si="13"/>
        <v>3822779878.401</v>
      </c>
    </row>
    <row r="59" spans="1:22" x14ac:dyDescent="0.35">
      <c r="B59" s="16" t="s">
        <v>265</v>
      </c>
      <c r="H59" t="s">
        <v>213</v>
      </c>
      <c r="I59" t="str">
        <f t="shared" si="0"/>
        <v>ff</v>
      </c>
      <c r="J59">
        <f t="shared" si="1"/>
        <v>255</v>
      </c>
      <c r="K59" s="18" t="str">
        <f t="shared" si="2"/>
        <v>5b566240</v>
      </c>
      <c r="L59" t="str">
        <f t="shared" si="3"/>
        <v>5b</v>
      </c>
      <c r="M59" t="str">
        <f t="shared" si="4"/>
        <v>56</v>
      </c>
      <c r="N59" t="str">
        <f t="shared" si="5"/>
        <v>62</v>
      </c>
      <c r="O59" t="str">
        <f t="shared" si="6"/>
        <v>40</v>
      </c>
      <c r="P59">
        <f t="shared" si="7"/>
        <v>91</v>
      </c>
      <c r="Q59">
        <f t="shared" si="8"/>
        <v>86</v>
      </c>
      <c r="R59">
        <f t="shared" si="9"/>
        <v>98</v>
      </c>
      <c r="S59">
        <f t="shared" si="10"/>
        <v>64</v>
      </c>
      <c r="T59" t="str">
        <f t="shared" si="11"/>
        <v>4062565b</v>
      </c>
      <c r="U59">
        <f t="shared" si="12"/>
        <v>1080186459</v>
      </c>
      <c r="V59">
        <f t="shared" si="13"/>
        <v>3822779878.401</v>
      </c>
    </row>
    <row r="60" spans="1:22" x14ac:dyDescent="0.35">
      <c r="A60" s="2" t="s">
        <v>137</v>
      </c>
      <c r="B60" s="16" t="s">
        <v>523</v>
      </c>
      <c r="D60" t="s">
        <v>524</v>
      </c>
      <c r="H60" t="s">
        <v>214</v>
      </c>
      <c r="I60" t="str">
        <f t="shared" si="0"/>
        <v>00</v>
      </c>
      <c r="J60">
        <f t="shared" si="1"/>
        <v>0</v>
      </c>
      <c r="K60" s="18" t="str">
        <f t="shared" si="2"/>
        <v>5b566240</v>
      </c>
      <c r="L60" t="str">
        <f t="shared" si="3"/>
        <v>5b</v>
      </c>
      <c r="M60" t="str">
        <f t="shared" si="4"/>
        <v>56</v>
      </c>
      <c r="N60" t="str">
        <f t="shared" si="5"/>
        <v>62</v>
      </c>
      <c r="O60" t="str">
        <f t="shared" si="6"/>
        <v>40</v>
      </c>
      <c r="P60">
        <f t="shared" si="7"/>
        <v>91</v>
      </c>
      <c r="Q60">
        <f t="shared" si="8"/>
        <v>86</v>
      </c>
      <c r="R60">
        <f t="shared" si="9"/>
        <v>98</v>
      </c>
      <c r="S60">
        <f t="shared" si="10"/>
        <v>64</v>
      </c>
      <c r="T60" t="str">
        <f t="shared" si="11"/>
        <v>4062565b</v>
      </c>
      <c r="U60">
        <f t="shared" si="12"/>
        <v>1080186459</v>
      </c>
      <c r="V60">
        <f t="shared" si="13"/>
        <v>3822779878.401</v>
      </c>
    </row>
    <row r="61" spans="1:22" x14ac:dyDescent="0.35">
      <c r="A61" s="2" t="s">
        <v>10</v>
      </c>
      <c r="H61" t="s">
        <v>215</v>
      </c>
      <c r="I61" t="str">
        <f t="shared" si="0"/>
        <v>01</v>
      </c>
      <c r="J61">
        <f t="shared" si="1"/>
        <v>1</v>
      </c>
      <c r="K61" s="18" t="str">
        <f t="shared" si="2"/>
        <v>5b566240</v>
      </c>
      <c r="L61" t="str">
        <f t="shared" si="3"/>
        <v>5b</v>
      </c>
      <c r="M61" t="str">
        <f t="shared" si="4"/>
        <v>56</v>
      </c>
      <c r="N61" t="str">
        <f t="shared" si="5"/>
        <v>62</v>
      </c>
      <c r="O61" t="str">
        <f t="shared" si="6"/>
        <v>40</v>
      </c>
      <c r="P61">
        <f t="shared" si="7"/>
        <v>91</v>
      </c>
      <c r="Q61">
        <f t="shared" si="8"/>
        <v>86</v>
      </c>
      <c r="R61">
        <f t="shared" si="9"/>
        <v>98</v>
      </c>
      <c r="S61">
        <f t="shared" si="10"/>
        <v>64</v>
      </c>
      <c r="T61" t="str">
        <f t="shared" si="11"/>
        <v>4062565b</v>
      </c>
      <c r="U61">
        <f t="shared" si="12"/>
        <v>1080186459</v>
      </c>
      <c r="V61">
        <f t="shared" si="13"/>
        <v>3822779878.401</v>
      </c>
    </row>
    <row r="62" spans="1:22" x14ac:dyDescent="0.35">
      <c r="A62" s="2" t="s">
        <v>10</v>
      </c>
      <c r="H62" t="s">
        <v>216</v>
      </c>
      <c r="I62" t="str">
        <f t="shared" si="0"/>
        <v>02</v>
      </c>
      <c r="J62">
        <f t="shared" si="1"/>
        <v>2</v>
      </c>
      <c r="K62" s="18" t="str">
        <f t="shared" si="2"/>
        <v>06546240</v>
      </c>
      <c r="L62" t="str">
        <f t="shared" si="3"/>
        <v>06</v>
      </c>
      <c r="M62" t="str">
        <f t="shared" si="4"/>
        <v>54</v>
      </c>
      <c r="N62" t="str">
        <f t="shared" si="5"/>
        <v>62</v>
      </c>
      <c r="O62" t="str">
        <f t="shared" si="6"/>
        <v>40</v>
      </c>
      <c r="P62">
        <f t="shared" si="7"/>
        <v>6</v>
      </c>
      <c r="Q62">
        <f t="shared" si="8"/>
        <v>84</v>
      </c>
      <c r="R62">
        <f t="shared" si="9"/>
        <v>98</v>
      </c>
      <c r="S62">
        <f t="shared" si="10"/>
        <v>64</v>
      </c>
      <c r="T62" t="str">
        <f t="shared" si="11"/>
        <v>40625406</v>
      </c>
      <c r="U62">
        <f t="shared" si="12"/>
        <v>1080185862</v>
      </c>
      <c r="V62">
        <f t="shared" si="13"/>
        <v>3822777765.618</v>
      </c>
    </row>
    <row r="63" spans="1:22" x14ac:dyDescent="0.35">
      <c r="A63" s="2" t="s">
        <v>138</v>
      </c>
      <c r="H63" t="s">
        <v>217</v>
      </c>
      <c r="I63" t="str">
        <f t="shared" si="0"/>
        <v>03</v>
      </c>
      <c r="J63">
        <f t="shared" si="1"/>
        <v>3</v>
      </c>
      <c r="K63" s="18" t="str">
        <f t="shared" si="2"/>
        <v>06546240</v>
      </c>
      <c r="L63" t="str">
        <f t="shared" si="3"/>
        <v>06</v>
      </c>
      <c r="M63" t="str">
        <f t="shared" si="4"/>
        <v>54</v>
      </c>
      <c r="N63" t="str">
        <f t="shared" si="5"/>
        <v>62</v>
      </c>
      <c r="O63" t="str">
        <f t="shared" si="6"/>
        <v>40</v>
      </c>
      <c r="P63">
        <f t="shared" si="7"/>
        <v>6</v>
      </c>
      <c r="Q63">
        <f t="shared" si="8"/>
        <v>84</v>
      </c>
      <c r="R63">
        <f t="shared" si="9"/>
        <v>98</v>
      </c>
      <c r="S63">
        <f t="shared" si="10"/>
        <v>64</v>
      </c>
      <c r="T63" t="str">
        <f t="shared" si="11"/>
        <v>40625406</v>
      </c>
      <c r="U63">
        <f t="shared" si="12"/>
        <v>1080185862</v>
      </c>
      <c r="V63">
        <f t="shared" si="13"/>
        <v>3822777765.618</v>
      </c>
    </row>
    <row r="64" spans="1:22" x14ac:dyDescent="0.35">
      <c r="B64" t="s">
        <v>407</v>
      </c>
      <c r="D64" t="s">
        <v>408</v>
      </c>
      <c r="H64" t="s">
        <v>218</v>
      </c>
      <c r="I64" t="str">
        <f t="shared" si="0"/>
        <v>04</v>
      </c>
      <c r="J64">
        <f t="shared" si="1"/>
        <v>4</v>
      </c>
      <c r="K64" s="18" t="str">
        <f t="shared" si="2"/>
        <v>5c5d6240</v>
      </c>
      <c r="L64" t="str">
        <f t="shared" si="3"/>
        <v>5c</v>
      </c>
      <c r="M64" t="str">
        <f t="shared" si="4"/>
        <v>5d</v>
      </c>
      <c r="N64" t="str">
        <f t="shared" si="5"/>
        <v>62</v>
      </c>
      <c r="O64" t="str">
        <f t="shared" si="6"/>
        <v>40</v>
      </c>
      <c r="P64">
        <f t="shared" si="7"/>
        <v>92</v>
      </c>
      <c r="Q64">
        <f t="shared" si="8"/>
        <v>93</v>
      </c>
      <c r="R64">
        <f t="shared" si="9"/>
        <v>98</v>
      </c>
      <c r="S64">
        <f t="shared" si="10"/>
        <v>64</v>
      </c>
      <c r="T64" t="str">
        <f t="shared" si="11"/>
        <v>40625d5c</v>
      </c>
      <c r="U64">
        <f t="shared" si="12"/>
        <v>1080188252</v>
      </c>
      <c r="V64">
        <f t="shared" si="13"/>
        <v>3822786223.8280001</v>
      </c>
    </row>
    <row r="65" spans="7:26" x14ac:dyDescent="0.35">
      <c r="H65" t="s">
        <v>219</v>
      </c>
      <c r="I65" t="str">
        <f t="shared" si="0"/>
        <v>05</v>
      </c>
      <c r="J65">
        <f t="shared" si="1"/>
        <v>5</v>
      </c>
      <c r="K65" s="18" t="str">
        <f t="shared" si="2"/>
        <v>5c5d6240</v>
      </c>
      <c r="L65" t="str">
        <f t="shared" si="3"/>
        <v>5c</v>
      </c>
      <c r="M65" t="str">
        <f t="shared" si="4"/>
        <v>5d</v>
      </c>
      <c r="N65" t="str">
        <f t="shared" si="5"/>
        <v>62</v>
      </c>
      <c r="O65" t="str">
        <f t="shared" si="6"/>
        <v>40</v>
      </c>
      <c r="P65">
        <f t="shared" si="7"/>
        <v>92</v>
      </c>
      <c r="Q65">
        <f t="shared" si="8"/>
        <v>93</v>
      </c>
      <c r="R65">
        <f t="shared" si="9"/>
        <v>98</v>
      </c>
      <c r="S65">
        <f t="shared" si="10"/>
        <v>64</v>
      </c>
      <c r="T65" t="str">
        <f t="shared" si="11"/>
        <v>40625d5c</v>
      </c>
      <c r="U65">
        <f t="shared" si="12"/>
        <v>1080188252</v>
      </c>
      <c r="V65">
        <f t="shared" si="13"/>
        <v>3822786223.8280001</v>
      </c>
    </row>
    <row r="66" spans="7:26" x14ac:dyDescent="0.35">
      <c r="H66" t="s">
        <v>220</v>
      </c>
      <c r="I66" t="str">
        <f t="shared" si="0"/>
        <v>06</v>
      </c>
      <c r="J66">
        <f t="shared" si="1"/>
        <v>6</v>
      </c>
      <c r="K66" s="18" t="str">
        <f t="shared" si="2"/>
        <v>5c5d6240</v>
      </c>
      <c r="L66" t="str">
        <f t="shared" si="3"/>
        <v>5c</v>
      </c>
      <c r="M66" t="str">
        <f t="shared" si="4"/>
        <v>5d</v>
      </c>
      <c r="N66" t="str">
        <f t="shared" si="5"/>
        <v>62</v>
      </c>
      <c r="O66" t="str">
        <f t="shared" si="6"/>
        <v>40</v>
      </c>
      <c r="P66">
        <f t="shared" si="7"/>
        <v>92</v>
      </c>
      <c r="Q66">
        <f t="shared" si="8"/>
        <v>93</v>
      </c>
      <c r="R66">
        <f t="shared" si="9"/>
        <v>98</v>
      </c>
      <c r="S66">
        <f t="shared" si="10"/>
        <v>64</v>
      </c>
      <c r="T66" t="str">
        <f t="shared" si="11"/>
        <v>40625d5c</v>
      </c>
      <c r="U66">
        <f t="shared" si="12"/>
        <v>1080188252</v>
      </c>
      <c r="V66">
        <f t="shared" si="13"/>
        <v>3822786223.8280001</v>
      </c>
    </row>
    <row r="67" spans="7:26" x14ac:dyDescent="0.35">
      <c r="H67" t="s">
        <v>221</v>
      </c>
      <c r="I67" t="str">
        <f t="shared" ref="I67:I114" si="14">MID(H67,14,2)</f>
        <v>07</v>
      </c>
      <c r="J67">
        <f t="shared" ref="J67:J114" si="15">HEX2DEC(I67)</f>
        <v>7</v>
      </c>
      <c r="K67" s="18" t="str">
        <f t="shared" ref="K67:K114" si="16">MID(H67,17,8)</f>
        <v>f5546240</v>
      </c>
      <c r="L67" t="str">
        <f t="shared" ref="L67:L114" si="17">MID($K67,1,2)</f>
        <v>f5</v>
      </c>
      <c r="M67" t="str">
        <f t="shared" ref="M67:M114" si="18">MID($K67,3,2)</f>
        <v>54</v>
      </c>
      <c r="N67" t="str">
        <f t="shared" ref="N67:N114" si="19">MID($K67,5,2)</f>
        <v>62</v>
      </c>
      <c r="O67" t="str">
        <f t="shared" ref="O67:O114" si="20">MID($K67,7,2)</f>
        <v>40</v>
      </c>
      <c r="P67">
        <f t="shared" ref="P67:P77" si="21">HEX2DEC(L67)</f>
        <v>245</v>
      </c>
      <c r="Q67">
        <f t="shared" ref="Q67:Q77" si="22">HEX2DEC(M67)</f>
        <v>84</v>
      </c>
      <c r="R67">
        <f t="shared" ref="R67:R77" si="23">HEX2DEC(N67)</f>
        <v>98</v>
      </c>
      <c r="S67">
        <f t="shared" ref="S67:S77" si="24">HEX2DEC(O67)</f>
        <v>64</v>
      </c>
      <c r="T67" t="str">
        <f t="shared" ref="T67:T115" si="25">_xlfn.CONCAT(O67,N67,M67,L67)</f>
        <v>406254f5</v>
      </c>
      <c r="U67">
        <f t="shared" ref="U67:U115" si="26">HEX2DEC(T67)</f>
        <v>1080186101</v>
      </c>
      <c r="V67">
        <f t="shared" ref="V67:V77" si="27">U67*G$2</f>
        <v>3822778611.4390001</v>
      </c>
    </row>
    <row r="68" spans="7:26" x14ac:dyDescent="0.35">
      <c r="H68" t="s">
        <v>222</v>
      </c>
      <c r="I68" t="str">
        <f t="shared" si="14"/>
        <v>08</v>
      </c>
      <c r="J68">
        <f t="shared" si="15"/>
        <v>8</v>
      </c>
      <c r="K68" s="18" t="str">
        <f t="shared" si="16"/>
        <v>f5546240</v>
      </c>
      <c r="L68" t="str">
        <f t="shared" si="17"/>
        <v>f5</v>
      </c>
      <c r="M68" t="str">
        <f t="shared" si="18"/>
        <v>54</v>
      </c>
      <c r="N68" t="str">
        <f t="shared" si="19"/>
        <v>62</v>
      </c>
      <c r="O68" t="str">
        <f t="shared" si="20"/>
        <v>40</v>
      </c>
      <c r="P68">
        <f t="shared" si="21"/>
        <v>245</v>
      </c>
      <c r="Q68">
        <f t="shared" si="22"/>
        <v>84</v>
      </c>
      <c r="R68">
        <f t="shared" si="23"/>
        <v>98</v>
      </c>
      <c r="S68">
        <f t="shared" si="24"/>
        <v>64</v>
      </c>
      <c r="T68" t="str">
        <f t="shared" si="25"/>
        <v>406254f5</v>
      </c>
      <c r="U68">
        <f t="shared" si="26"/>
        <v>1080186101</v>
      </c>
      <c r="V68">
        <f t="shared" si="27"/>
        <v>3822778611.4390001</v>
      </c>
    </row>
    <row r="69" spans="7:26" x14ac:dyDescent="0.35">
      <c r="H69" t="s">
        <v>223</v>
      </c>
      <c r="I69" t="str">
        <f t="shared" si="14"/>
        <v>09</v>
      </c>
      <c r="J69">
        <f t="shared" si="15"/>
        <v>9</v>
      </c>
      <c r="K69" s="18" t="str">
        <f t="shared" si="16"/>
        <v>c2576240</v>
      </c>
      <c r="L69" t="str">
        <f t="shared" si="17"/>
        <v>c2</v>
      </c>
      <c r="M69" t="str">
        <f t="shared" si="18"/>
        <v>57</v>
      </c>
      <c r="N69" t="str">
        <f t="shared" si="19"/>
        <v>62</v>
      </c>
      <c r="O69" t="str">
        <f t="shared" si="20"/>
        <v>40</v>
      </c>
      <c r="P69">
        <f t="shared" si="21"/>
        <v>194</v>
      </c>
      <c r="Q69">
        <f t="shared" si="22"/>
        <v>87</v>
      </c>
      <c r="R69">
        <f t="shared" si="23"/>
        <v>98</v>
      </c>
      <c r="S69">
        <f t="shared" si="24"/>
        <v>64</v>
      </c>
      <c r="T69" t="str">
        <f t="shared" si="25"/>
        <v>406257c2</v>
      </c>
      <c r="U69">
        <f t="shared" si="26"/>
        <v>1080186818</v>
      </c>
      <c r="V69">
        <f t="shared" si="27"/>
        <v>3822781148.902</v>
      </c>
    </row>
    <row r="70" spans="7:26" x14ac:dyDescent="0.35">
      <c r="H70" t="s">
        <v>224</v>
      </c>
      <c r="I70" t="str">
        <f t="shared" si="14"/>
        <v>0a</v>
      </c>
      <c r="J70">
        <f t="shared" si="15"/>
        <v>10</v>
      </c>
      <c r="K70" s="18" t="str">
        <f t="shared" si="16"/>
        <v>c2576240</v>
      </c>
      <c r="L70" t="str">
        <f t="shared" si="17"/>
        <v>c2</v>
      </c>
      <c r="M70" t="str">
        <f t="shared" si="18"/>
        <v>57</v>
      </c>
      <c r="N70" t="str">
        <f t="shared" si="19"/>
        <v>62</v>
      </c>
      <c r="O70" t="str">
        <f t="shared" si="20"/>
        <v>40</v>
      </c>
      <c r="P70">
        <f t="shared" si="21"/>
        <v>194</v>
      </c>
      <c r="Q70">
        <f t="shared" si="22"/>
        <v>87</v>
      </c>
      <c r="R70">
        <f t="shared" si="23"/>
        <v>98</v>
      </c>
      <c r="S70">
        <f t="shared" si="24"/>
        <v>64</v>
      </c>
      <c r="T70" t="str">
        <f t="shared" si="25"/>
        <v>406257c2</v>
      </c>
      <c r="U70">
        <f t="shared" si="26"/>
        <v>1080186818</v>
      </c>
      <c r="V70">
        <f t="shared" si="27"/>
        <v>3822781148.902</v>
      </c>
    </row>
    <row r="71" spans="7:26" x14ac:dyDescent="0.35">
      <c r="H71" t="s">
        <v>225</v>
      </c>
      <c r="I71" t="str">
        <f t="shared" si="14"/>
        <v>0b</v>
      </c>
      <c r="J71">
        <f t="shared" si="15"/>
        <v>11</v>
      </c>
      <c r="K71" s="18" t="str">
        <f t="shared" si="16"/>
        <v>175a6240</v>
      </c>
      <c r="L71" t="str">
        <f t="shared" si="17"/>
        <v>17</v>
      </c>
      <c r="M71" t="str">
        <f t="shared" si="18"/>
        <v>5a</v>
      </c>
      <c r="N71" t="str">
        <f t="shared" si="19"/>
        <v>62</v>
      </c>
      <c r="O71" t="str">
        <f t="shared" si="20"/>
        <v>40</v>
      </c>
      <c r="P71">
        <f t="shared" si="21"/>
        <v>23</v>
      </c>
      <c r="Q71">
        <f t="shared" si="22"/>
        <v>90</v>
      </c>
      <c r="R71">
        <f t="shared" si="23"/>
        <v>98</v>
      </c>
      <c r="S71">
        <f t="shared" si="24"/>
        <v>64</v>
      </c>
      <c r="T71" t="str">
        <f t="shared" si="25"/>
        <v>40625a17</v>
      </c>
      <c r="U71">
        <f t="shared" si="26"/>
        <v>1080187415</v>
      </c>
      <c r="V71">
        <f t="shared" si="27"/>
        <v>3822783261.6849999</v>
      </c>
    </row>
    <row r="72" spans="7:26" x14ac:dyDescent="0.35">
      <c r="H72" t="s">
        <v>226</v>
      </c>
      <c r="I72" t="str">
        <f t="shared" si="14"/>
        <v>0c</v>
      </c>
      <c r="J72">
        <f t="shared" si="15"/>
        <v>12</v>
      </c>
      <c r="K72" s="18" t="str">
        <f t="shared" si="16"/>
        <v>175a6240</v>
      </c>
      <c r="L72" t="str">
        <f t="shared" si="17"/>
        <v>17</v>
      </c>
      <c r="M72" t="str">
        <f t="shared" si="18"/>
        <v>5a</v>
      </c>
      <c r="N72" t="str">
        <f t="shared" si="19"/>
        <v>62</v>
      </c>
      <c r="O72" t="str">
        <f t="shared" si="20"/>
        <v>40</v>
      </c>
      <c r="P72">
        <f t="shared" si="21"/>
        <v>23</v>
      </c>
      <c r="Q72">
        <f t="shared" si="22"/>
        <v>90</v>
      </c>
      <c r="R72">
        <f t="shared" si="23"/>
        <v>98</v>
      </c>
      <c r="S72">
        <f t="shared" si="24"/>
        <v>64</v>
      </c>
      <c r="T72" t="str">
        <f t="shared" si="25"/>
        <v>40625a17</v>
      </c>
      <c r="U72">
        <f t="shared" si="26"/>
        <v>1080187415</v>
      </c>
      <c r="V72">
        <f t="shared" si="27"/>
        <v>3822783261.6849999</v>
      </c>
    </row>
    <row r="73" spans="7:26" x14ac:dyDescent="0.35">
      <c r="H73" t="s">
        <v>227</v>
      </c>
      <c r="I73" t="str">
        <f t="shared" si="14"/>
        <v>0d</v>
      </c>
      <c r="J73">
        <f t="shared" si="15"/>
        <v>13</v>
      </c>
      <c r="K73" s="18" t="str">
        <f t="shared" si="16"/>
        <v>175a6240</v>
      </c>
      <c r="L73" t="str">
        <f t="shared" si="17"/>
        <v>17</v>
      </c>
      <c r="M73" t="str">
        <f t="shared" si="18"/>
        <v>5a</v>
      </c>
      <c r="N73" t="str">
        <f t="shared" si="19"/>
        <v>62</v>
      </c>
      <c r="O73" t="str">
        <f t="shared" si="20"/>
        <v>40</v>
      </c>
      <c r="P73">
        <f t="shared" si="21"/>
        <v>23</v>
      </c>
      <c r="Q73">
        <f t="shared" si="22"/>
        <v>90</v>
      </c>
      <c r="R73">
        <f t="shared" si="23"/>
        <v>98</v>
      </c>
      <c r="S73">
        <f t="shared" si="24"/>
        <v>64</v>
      </c>
      <c r="T73" t="str">
        <f t="shared" si="25"/>
        <v>40625a17</v>
      </c>
      <c r="U73">
        <f t="shared" si="26"/>
        <v>1080187415</v>
      </c>
      <c r="V73">
        <f t="shared" si="27"/>
        <v>3822783261.6849999</v>
      </c>
    </row>
    <row r="74" spans="7:26" x14ac:dyDescent="0.35">
      <c r="H74" t="s">
        <v>228</v>
      </c>
      <c r="I74" t="str">
        <f t="shared" si="14"/>
        <v>0e</v>
      </c>
      <c r="J74">
        <f t="shared" si="15"/>
        <v>14</v>
      </c>
      <c r="K74" s="18" t="str">
        <f t="shared" si="16"/>
        <v>b1586240</v>
      </c>
      <c r="L74" t="str">
        <f t="shared" si="17"/>
        <v>b1</v>
      </c>
      <c r="M74" t="str">
        <f t="shared" si="18"/>
        <v>58</v>
      </c>
      <c r="N74" t="str">
        <f t="shared" si="19"/>
        <v>62</v>
      </c>
      <c r="O74" t="str">
        <f t="shared" si="20"/>
        <v>40</v>
      </c>
      <c r="P74">
        <f t="shared" si="21"/>
        <v>177</v>
      </c>
      <c r="Q74">
        <f t="shared" si="22"/>
        <v>88</v>
      </c>
      <c r="R74">
        <f t="shared" si="23"/>
        <v>98</v>
      </c>
      <c r="S74">
        <f t="shared" si="24"/>
        <v>64</v>
      </c>
      <c r="T74" t="str">
        <f t="shared" si="25"/>
        <v>406258b1</v>
      </c>
      <c r="U74">
        <f t="shared" si="26"/>
        <v>1080187057</v>
      </c>
      <c r="V74">
        <f t="shared" si="27"/>
        <v>3822781994.723</v>
      </c>
    </row>
    <row r="75" spans="7:26" x14ac:dyDescent="0.35">
      <c r="H75" t="s">
        <v>229</v>
      </c>
      <c r="I75" t="str">
        <f t="shared" si="14"/>
        <v>0f</v>
      </c>
      <c r="J75">
        <f t="shared" si="15"/>
        <v>15</v>
      </c>
      <c r="K75" s="18" t="str">
        <f t="shared" si="16"/>
        <v>b1586240</v>
      </c>
      <c r="L75" t="str">
        <f t="shared" si="17"/>
        <v>b1</v>
      </c>
      <c r="M75" t="str">
        <f t="shared" si="18"/>
        <v>58</v>
      </c>
      <c r="N75" t="str">
        <f t="shared" si="19"/>
        <v>62</v>
      </c>
      <c r="O75" t="str">
        <f t="shared" si="20"/>
        <v>40</v>
      </c>
      <c r="P75">
        <f t="shared" si="21"/>
        <v>177</v>
      </c>
      <c r="Q75">
        <f t="shared" si="22"/>
        <v>88</v>
      </c>
      <c r="R75">
        <f t="shared" si="23"/>
        <v>98</v>
      </c>
      <c r="S75">
        <f t="shared" si="24"/>
        <v>64</v>
      </c>
      <c r="T75" t="str">
        <f t="shared" si="25"/>
        <v>406258b1</v>
      </c>
      <c r="U75">
        <f t="shared" si="26"/>
        <v>1080187057</v>
      </c>
      <c r="V75">
        <f t="shared" si="27"/>
        <v>3822781994.723</v>
      </c>
    </row>
    <row r="76" spans="7:26" x14ac:dyDescent="0.35">
      <c r="H76" t="s">
        <v>230</v>
      </c>
      <c r="I76" t="str">
        <f t="shared" si="14"/>
        <v>10</v>
      </c>
      <c r="J76">
        <f t="shared" si="15"/>
        <v>16</v>
      </c>
      <c r="K76" s="18" t="str">
        <f t="shared" si="16"/>
        <v>8f5a6240</v>
      </c>
      <c r="L76" t="str">
        <f t="shared" si="17"/>
        <v>8f</v>
      </c>
      <c r="M76" t="str">
        <f t="shared" si="18"/>
        <v>5a</v>
      </c>
      <c r="N76" t="str">
        <f t="shared" si="19"/>
        <v>62</v>
      </c>
      <c r="O76" t="str">
        <f t="shared" si="20"/>
        <v>40</v>
      </c>
      <c r="P76">
        <f t="shared" si="21"/>
        <v>143</v>
      </c>
      <c r="Q76">
        <f t="shared" si="22"/>
        <v>90</v>
      </c>
      <c r="R76">
        <f t="shared" si="23"/>
        <v>98</v>
      </c>
      <c r="S76">
        <f t="shared" si="24"/>
        <v>64</v>
      </c>
      <c r="T76" t="str">
        <f t="shared" si="25"/>
        <v>40625a8f</v>
      </c>
      <c r="U76">
        <f t="shared" si="26"/>
        <v>1080187535</v>
      </c>
      <c r="V76">
        <f t="shared" si="27"/>
        <v>3822783686.3650002</v>
      </c>
      <c r="W76" t="s">
        <v>303</v>
      </c>
      <c r="X76" t="s">
        <v>304</v>
      </c>
      <c r="Y76" t="s">
        <v>305</v>
      </c>
      <c r="Z76" t="s">
        <v>306</v>
      </c>
    </row>
    <row r="77" spans="7:26" x14ac:dyDescent="0.35">
      <c r="G77">
        <v>3.5390000000000001</v>
      </c>
      <c r="H77" t="s">
        <v>231</v>
      </c>
      <c r="I77" t="str">
        <f t="shared" si="14"/>
        <v>11</v>
      </c>
      <c r="J77">
        <f t="shared" si="15"/>
        <v>17</v>
      </c>
      <c r="K77" s="18" t="str">
        <f t="shared" si="16"/>
        <v>8f5a6240</v>
      </c>
      <c r="L77" t="str">
        <f t="shared" si="17"/>
        <v>8f</v>
      </c>
      <c r="M77" t="str">
        <f t="shared" si="18"/>
        <v>5a</v>
      </c>
      <c r="N77" t="str">
        <f t="shared" si="19"/>
        <v>62</v>
      </c>
      <c r="O77" t="str">
        <f t="shared" si="20"/>
        <v>40</v>
      </c>
      <c r="P77">
        <f t="shared" si="21"/>
        <v>143</v>
      </c>
      <c r="Q77">
        <f t="shared" si="22"/>
        <v>90</v>
      </c>
      <c r="R77">
        <f t="shared" si="23"/>
        <v>98</v>
      </c>
      <c r="S77">
        <f t="shared" si="24"/>
        <v>64</v>
      </c>
      <c r="T77" t="str">
        <f t="shared" si="25"/>
        <v>40625a8f</v>
      </c>
      <c r="U77">
        <f t="shared" si="26"/>
        <v>1080187535</v>
      </c>
      <c r="V77">
        <f t="shared" si="27"/>
        <v>3822783686.3650002</v>
      </c>
      <c r="W77">
        <f>AVERAGE(V2:V77)</f>
        <v>3822779829.2740922</v>
      </c>
      <c r="X77">
        <f>W114</f>
        <v>3802013447.7837839</v>
      </c>
      <c r="Y77">
        <f>MAX(V2:V77)</f>
        <v>3822786223.8280001</v>
      </c>
      <c r="Z77">
        <f>Y77-X77</f>
        <v>20772776.044216156</v>
      </c>
    </row>
    <row r="78" spans="7:26" x14ac:dyDescent="0.35">
      <c r="G78">
        <v>3.52</v>
      </c>
      <c r="H78" s="1" t="s">
        <v>266</v>
      </c>
      <c r="I78" t="str">
        <f t="shared" si="14"/>
        <v>ee</v>
      </c>
      <c r="J78">
        <f t="shared" si="15"/>
        <v>238</v>
      </c>
      <c r="K78" s="18" t="str">
        <f t="shared" si="16"/>
        <v>76506140</v>
      </c>
      <c r="L78" t="str">
        <f t="shared" si="17"/>
        <v>76</v>
      </c>
      <c r="M78" t="str">
        <f t="shared" si="18"/>
        <v>50</v>
      </c>
      <c r="N78" t="str">
        <f t="shared" si="19"/>
        <v>61</v>
      </c>
      <c r="O78" t="str">
        <f t="shared" si="20"/>
        <v>40</v>
      </c>
      <c r="T78" t="str">
        <f t="shared" si="25"/>
        <v>40615076</v>
      </c>
      <c r="U78">
        <f t="shared" si="26"/>
        <v>1080119414</v>
      </c>
      <c r="V78">
        <f>U78*G$78</f>
        <v>3802020337.2800002</v>
      </c>
      <c r="W78">
        <f>W77/U78</f>
        <v>3.5392196267607243</v>
      </c>
      <c r="X78">
        <f>X77/$U77</f>
        <v>3.5197716364906801</v>
      </c>
      <c r="Y78">
        <f>Y77/$U77</f>
        <v>3.5390023490948725</v>
      </c>
    </row>
    <row r="79" spans="7:26" x14ac:dyDescent="0.35">
      <c r="H79" s="1" t="s">
        <v>267</v>
      </c>
      <c r="I79" t="str">
        <f t="shared" si="14"/>
        <v>ef</v>
      </c>
      <c r="J79">
        <f t="shared" si="15"/>
        <v>239</v>
      </c>
      <c r="K79" s="18" t="str">
        <f t="shared" si="16"/>
        <v>65516140</v>
      </c>
      <c r="L79" t="str">
        <f t="shared" si="17"/>
        <v>65</v>
      </c>
      <c r="M79" t="str">
        <f t="shared" si="18"/>
        <v>51</v>
      </c>
      <c r="N79" t="str">
        <f t="shared" si="19"/>
        <v>61</v>
      </c>
      <c r="O79" t="str">
        <f t="shared" si="20"/>
        <v>40</v>
      </c>
      <c r="T79" t="str">
        <f t="shared" si="25"/>
        <v>40615165</v>
      </c>
      <c r="U79">
        <f t="shared" si="26"/>
        <v>1080119653</v>
      </c>
      <c r="V79">
        <f t="shared" ref="V79:V115" si="28">U79*G$78</f>
        <v>3802021178.5599999</v>
      </c>
    </row>
    <row r="80" spans="7:26" x14ac:dyDescent="0.35">
      <c r="H80" s="1" t="s">
        <v>268</v>
      </c>
      <c r="I80" t="str">
        <f t="shared" si="14"/>
        <v>f0</v>
      </c>
      <c r="J80">
        <f t="shared" si="15"/>
        <v>240</v>
      </c>
      <c r="K80" s="18" t="str">
        <f t="shared" si="16"/>
        <v>65516140</v>
      </c>
      <c r="L80" t="str">
        <f t="shared" si="17"/>
        <v>65</v>
      </c>
      <c r="M80" t="str">
        <f t="shared" si="18"/>
        <v>51</v>
      </c>
      <c r="N80" t="str">
        <f t="shared" si="19"/>
        <v>61</v>
      </c>
      <c r="O80" t="str">
        <f t="shared" si="20"/>
        <v>40</v>
      </c>
      <c r="T80" t="str">
        <f t="shared" si="25"/>
        <v>40615165</v>
      </c>
      <c r="U80">
        <f t="shared" si="26"/>
        <v>1080119653</v>
      </c>
      <c r="V80">
        <f t="shared" si="28"/>
        <v>3802021178.5599999</v>
      </c>
    </row>
    <row r="81" spans="8:22" x14ac:dyDescent="0.35">
      <c r="H81" s="1" t="s">
        <v>269</v>
      </c>
      <c r="I81" t="str">
        <f t="shared" si="14"/>
        <v>f1</v>
      </c>
      <c r="J81">
        <f t="shared" si="15"/>
        <v>241</v>
      </c>
      <c r="K81" s="18" t="str">
        <f t="shared" si="16"/>
        <v>ff4f6140</v>
      </c>
      <c r="L81" t="str">
        <f t="shared" si="17"/>
        <v>ff</v>
      </c>
      <c r="M81" t="str">
        <f t="shared" si="18"/>
        <v>4f</v>
      </c>
      <c r="N81" t="str">
        <f t="shared" si="19"/>
        <v>61</v>
      </c>
      <c r="O81" t="str">
        <f t="shared" si="20"/>
        <v>40</v>
      </c>
      <c r="T81" t="str">
        <f t="shared" si="25"/>
        <v>40614fff</v>
      </c>
      <c r="U81">
        <f t="shared" si="26"/>
        <v>1080119295</v>
      </c>
      <c r="V81">
        <f t="shared" si="28"/>
        <v>3802019918.4000001</v>
      </c>
    </row>
    <row r="82" spans="8:22" x14ac:dyDescent="0.35">
      <c r="H82" s="1" t="s">
        <v>270</v>
      </c>
      <c r="I82" t="str">
        <f t="shared" si="14"/>
        <v>f2</v>
      </c>
      <c r="J82">
        <f t="shared" si="15"/>
        <v>242</v>
      </c>
      <c r="K82" s="18" t="str">
        <f t="shared" si="16"/>
        <v>ff4f6140</v>
      </c>
      <c r="L82" t="str">
        <f t="shared" si="17"/>
        <v>ff</v>
      </c>
      <c r="M82" t="str">
        <f t="shared" si="18"/>
        <v>4f</v>
      </c>
      <c r="N82" t="str">
        <f t="shared" si="19"/>
        <v>61</v>
      </c>
      <c r="O82" t="str">
        <f t="shared" si="20"/>
        <v>40</v>
      </c>
      <c r="T82" t="str">
        <f t="shared" si="25"/>
        <v>40614fff</v>
      </c>
      <c r="U82">
        <f t="shared" si="26"/>
        <v>1080119295</v>
      </c>
      <c r="V82">
        <f t="shared" si="28"/>
        <v>3802019918.4000001</v>
      </c>
    </row>
    <row r="83" spans="8:22" x14ac:dyDescent="0.35">
      <c r="H83" s="1" t="s">
        <v>271</v>
      </c>
      <c r="I83" t="str">
        <f t="shared" si="14"/>
        <v>f3</v>
      </c>
      <c r="J83">
        <f t="shared" si="15"/>
        <v>243</v>
      </c>
      <c r="K83" s="18" t="str">
        <f t="shared" si="16"/>
        <v>ff4f6140</v>
      </c>
      <c r="L83" t="str">
        <f t="shared" si="17"/>
        <v>ff</v>
      </c>
      <c r="M83" t="str">
        <f t="shared" si="18"/>
        <v>4f</v>
      </c>
      <c r="N83" t="str">
        <f t="shared" si="19"/>
        <v>61</v>
      </c>
      <c r="O83" t="str">
        <f t="shared" si="20"/>
        <v>40</v>
      </c>
      <c r="T83" t="str">
        <f t="shared" si="25"/>
        <v>40614fff</v>
      </c>
      <c r="U83">
        <f t="shared" si="26"/>
        <v>1080119295</v>
      </c>
      <c r="V83">
        <f t="shared" si="28"/>
        <v>3802019918.4000001</v>
      </c>
    </row>
    <row r="84" spans="8:22" x14ac:dyDescent="0.35">
      <c r="H84" s="1" t="s">
        <v>272</v>
      </c>
      <c r="I84" t="str">
        <f t="shared" si="14"/>
        <v>f4</v>
      </c>
      <c r="J84">
        <f t="shared" si="15"/>
        <v>244</v>
      </c>
      <c r="K84" s="18" t="str">
        <f t="shared" si="16"/>
        <v>874f6140</v>
      </c>
      <c r="L84" t="str">
        <f t="shared" si="17"/>
        <v>87</v>
      </c>
      <c r="M84" t="str">
        <f t="shared" si="18"/>
        <v>4f</v>
      </c>
      <c r="N84" t="str">
        <f t="shared" si="19"/>
        <v>61</v>
      </c>
      <c r="O84" t="str">
        <f t="shared" si="20"/>
        <v>40</v>
      </c>
      <c r="T84" t="str">
        <f t="shared" si="25"/>
        <v>40614f87</v>
      </c>
      <c r="U84">
        <f t="shared" si="26"/>
        <v>1080119175</v>
      </c>
      <c r="V84">
        <f t="shared" si="28"/>
        <v>3802019496</v>
      </c>
    </row>
    <row r="85" spans="8:22" x14ac:dyDescent="0.35">
      <c r="H85" s="1" t="s">
        <v>273</v>
      </c>
      <c r="I85" t="str">
        <f t="shared" si="14"/>
        <v>f5</v>
      </c>
      <c r="J85">
        <f t="shared" si="15"/>
        <v>245</v>
      </c>
      <c r="K85" s="18" t="str">
        <f t="shared" si="16"/>
        <v>874f6140</v>
      </c>
      <c r="L85" t="str">
        <f t="shared" si="17"/>
        <v>87</v>
      </c>
      <c r="M85" t="str">
        <f t="shared" si="18"/>
        <v>4f</v>
      </c>
      <c r="N85" t="str">
        <f t="shared" si="19"/>
        <v>61</v>
      </c>
      <c r="O85" t="str">
        <f t="shared" si="20"/>
        <v>40</v>
      </c>
      <c r="T85" t="str">
        <f t="shared" si="25"/>
        <v>40614f87</v>
      </c>
      <c r="U85">
        <f t="shared" si="26"/>
        <v>1080119175</v>
      </c>
      <c r="V85">
        <f t="shared" si="28"/>
        <v>3802019496</v>
      </c>
    </row>
    <row r="86" spans="8:22" x14ac:dyDescent="0.35">
      <c r="H86" s="1" t="s">
        <v>274</v>
      </c>
      <c r="I86" t="str">
        <f t="shared" si="14"/>
        <v>f6</v>
      </c>
      <c r="J86">
        <f t="shared" si="15"/>
        <v>246</v>
      </c>
      <c r="K86" s="18" t="str">
        <f t="shared" si="16"/>
        <v>324d6140</v>
      </c>
      <c r="L86" t="str">
        <f t="shared" si="17"/>
        <v>32</v>
      </c>
      <c r="M86" t="str">
        <f t="shared" si="18"/>
        <v>4d</v>
      </c>
      <c r="N86" t="str">
        <f t="shared" si="19"/>
        <v>61</v>
      </c>
      <c r="O86" t="str">
        <f t="shared" si="20"/>
        <v>40</v>
      </c>
      <c r="T86" t="str">
        <f t="shared" si="25"/>
        <v>40614d32</v>
      </c>
      <c r="U86">
        <f t="shared" si="26"/>
        <v>1080118578</v>
      </c>
      <c r="V86">
        <f t="shared" si="28"/>
        <v>3802017394.5599999</v>
      </c>
    </row>
    <row r="87" spans="8:22" x14ac:dyDescent="0.35">
      <c r="H87" s="1" t="s">
        <v>275</v>
      </c>
      <c r="I87" t="str">
        <f t="shared" si="14"/>
        <v>f7</v>
      </c>
      <c r="J87">
        <f t="shared" si="15"/>
        <v>247</v>
      </c>
      <c r="K87" s="18" t="str">
        <f t="shared" si="16"/>
        <v>324d6140</v>
      </c>
      <c r="L87" t="str">
        <f t="shared" si="17"/>
        <v>32</v>
      </c>
      <c r="M87" t="str">
        <f t="shared" si="18"/>
        <v>4d</v>
      </c>
      <c r="N87" t="str">
        <f t="shared" si="19"/>
        <v>61</v>
      </c>
      <c r="O87" t="str">
        <f t="shared" si="20"/>
        <v>40</v>
      </c>
      <c r="T87" t="str">
        <f t="shared" si="25"/>
        <v>40614d32</v>
      </c>
      <c r="U87">
        <f t="shared" si="26"/>
        <v>1080118578</v>
      </c>
      <c r="V87">
        <f t="shared" si="28"/>
        <v>3802017394.5599999</v>
      </c>
    </row>
    <row r="88" spans="8:22" x14ac:dyDescent="0.35">
      <c r="H88" s="1" t="s">
        <v>276</v>
      </c>
      <c r="I88" t="str">
        <f t="shared" si="14"/>
        <v>f8</v>
      </c>
      <c r="J88">
        <f t="shared" si="15"/>
        <v>248</v>
      </c>
      <c r="K88" s="18" t="str">
        <f t="shared" si="16"/>
        <v>324d6140</v>
      </c>
      <c r="L88" t="str">
        <f t="shared" si="17"/>
        <v>32</v>
      </c>
      <c r="M88" t="str">
        <f t="shared" si="18"/>
        <v>4d</v>
      </c>
      <c r="N88" t="str">
        <f t="shared" si="19"/>
        <v>61</v>
      </c>
      <c r="O88" t="str">
        <f t="shared" si="20"/>
        <v>40</v>
      </c>
      <c r="T88" t="str">
        <f t="shared" si="25"/>
        <v>40614d32</v>
      </c>
      <c r="U88">
        <f t="shared" si="26"/>
        <v>1080118578</v>
      </c>
      <c r="V88">
        <f t="shared" si="28"/>
        <v>3802017394.5599999</v>
      </c>
    </row>
    <row r="89" spans="8:22" x14ac:dyDescent="0.35">
      <c r="H89" s="1" t="s">
        <v>277</v>
      </c>
      <c r="I89" t="str">
        <f t="shared" si="14"/>
        <v>f9</v>
      </c>
      <c r="J89">
        <f t="shared" si="15"/>
        <v>249</v>
      </c>
      <c r="K89" s="18" t="str">
        <f t="shared" si="16"/>
        <v>43536140</v>
      </c>
      <c r="L89" t="str">
        <f t="shared" si="17"/>
        <v>43</v>
      </c>
      <c r="M89" t="str">
        <f t="shared" si="18"/>
        <v>53</v>
      </c>
      <c r="N89" t="str">
        <f t="shared" si="19"/>
        <v>61</v>
      </c>
      <c r="O89" t="str">
        <f t="shared" si="20"/>
        <v>40</v>
      </c>
      <c r="T89" t="str">
        <f t="shared" si="25"/>
        <v>40615343</v>
      </c>
      <c r="U89">
        <f t="shared" si="26"/>
        <v>1080120131</v>
      </c>
      <c r="V89">
        <f t="shared" si="28"/>
        <v>3802022861.1199999</v>
      </c>
    </row>
    <row r="90" spans="8:22" x14ac:dyDescent="0.35">
      <c r="H90" s="1" t="s">
        <v>278</v>
      </c>
      <c r="I90" t="str">
        <f t="shared" si="14"/>
        <v>fa</v>
      </c>
      <c r="J90">
        <f t="shared" si="15"/>
        <v>250</v>
      </c>
      <c r="K90" s="18" t="str">
        <f t="shared" si="16"/>
        <v>43536140</v>
      </c>
      <c r="L90" t="str">
        <f t="shared" si="17"/>
        <v>43</v>
      </c>
      <c r="M90" t="str">
        <f t="shared" si="18"/>
        <v>53</v>
      </c>
      <c r="N90" t="str">
        <f t="shared" si="19"/>
        <v>61</v>
      </c>
      <c r="O90" t="str">
        <f t="shared" si="20"/>
        <v>40</v>
      </c>
      <c r="T90" t="str">
        <f t="shared" si="25"/>
        <v>40615343</v>
      </c>
      <c r="U90">
        <f t="shared" si="26"/>
        <v>1080120131</v>
      </c>
      <c r="V90">
        <f t="shared" si="28"/>
        <v>3802022861.1199999</v>
      </c>
    </row>
    <row r="91" spans="8:22" x14ac:dyDescent="0.35">
      <c r="H91" s="1" t="s">
        <v>279</v>
      </c>
      <c r="I91" t="str">
        <f t="shared" si="14"/>
        <v>fb</v>
      </c>
      <c r="J91">
        <f t="shared" si="15"/>
        <v>251</v>
      </c>
      <c r="K91" s="18" t="str">
        <f t="shared" si="16"/>
        <v>76506140</v>
      </c>
      <c r="L91" t="str">
        <f t="shared" si="17"/>
        <v>76</v>
      </c>
      <c r="M91" t="str">
        <f t="shared" si="18"/>
        <v>50</v>
      </c>
      <c r="N91" t="str">
        <f t="shared" si="19"/>
        <v>61</v>
      </c>
      <c r="O91" t="str">
        <f t="shared" si="20"/>
        <v>40</v>
      </c>
      <c r="T91" t="str">
        <f t="shared" si="25"/>
        <v>40615076</v>
      </c>
      <c r="U91">
        <f t="shared" si="26"/>
        <v>1080119414</v>
      </c>
      <c r="V91">
        <f t="shared" si="28"/>
        <v>3802020337.2800002</v>
      </c>
    </row>
    <row r="92" spans="8:22" x14ac:dyDescent="0.35">
      <c r="H92" s="1" t="s">
        <v>280</v>
      </c>
      <c r="I92" t="str">
        <f t="shared" si="14"/>
        <v>fc</v>
      </c>
      <c r="J92">
        <f t="shared" si="15"/>
        <v>252</v>
      </c>
      <c r="K92" s="18" t="str">
        <f t="shared" si="16"/>
        <v>76506140</v>
      </c>
      <c r="L92" t="str">
        <f t="shared" si="17"/>
        <v>76</v>
      </c>
      <c r="M92" t="str">
        <f t="shared" si="18"/>
        <v>50</v>
      </c>
      <c r="N92" t="str">
        <f t="shared" si="19"/>
        <v>61</v>
      </c>
      <c r="O92" t="str">
        <f t="shared" si="20"/>
        <v>40</v>
      </c>
      <c r="T92" t="str">
        <f t="shared" si="25"/>
        <v>40615076</v>
      </c>
      <c r="U92">
        <f t="shared" si="26"/>
        <v>1080119414</v>
      </c>
      <c r="V92">
        <f t="shared" si="28"/>
        <v>3802020337.2800002</v>
      </c>
    </row>
    <row r="93" spans="8:22" x14ac:dyDescent="0.35">
      <c r="H93" s="1" t="s">
        <v>281</v>
      </c>
      <c r="I93" t="str">
        <f t="shared" si="14"/>
        <v>fd</v>
      </c>
      <c r="J93">
        <f t="shared" si="15"/>
        <v>253</v>
      </c>
      <c r="K93" s="18" t="str">
        <f t="shared" si="16"/>
        <v>43536140</v>
      </c>
      <c r="L93" t="str">
        <f t="shared" si="17"/>
        <v>43</v>
      </c>
      <c r="M93" t="str">
        <f t="shared" si="18"/>
        <v>53</v>
      </c>
      <c r="N93" t="str">
        <f t="shared" si="19"/>
        <v>61</v>
      </c>
      <c r="O93" t="str">
        <f t="shared" si="20"/>
        <v>40</v>
      </c>
      <c r="T93" t="str">
        <f t="shared" si="25"/>
        <v>40615343</v>
      </c>
      <c r="U93">
        <f t="shared" si="26"/>
        <v>1080120131</v>
      </c>
      <c r="V93">
        <f t="shared" si="28"/>
        <v>3802022861.1199999</v>
      </c>
    </row>
    <row r="94" spans="8:22" x14ac:dyDescent="0.35">
      <c r="H94" s="1" t="s">
        <v>282</v>
      </c>
      <c r="I94" t="str">
        <f t="shared" si="14"/>
        <v>fe</v>
      </c>
      <c r="J94">
        <f t="shared" si="15"/>
        <v>254</v>
      </c>
      <c r="K94" s="18" t="str">
        <f t="shared" si="16"/>
        <v>43536140</v>
      </c>
      <c r="L94" t="str">
        <f t="shared" si="17"/>
        <v>43</v>
      </c>
      <c r="M94" t="str">
        <f t="shared" si="18"/>
        <v>53</v>
      </c>
      <c r="N94" t="str">
        <f t="shared" si="19"/>
        <v>61</v>
      </c>
      <c r="O94" t="str">
        <f t="shared" si="20"/>
        <v>40</v>
      </c>
      <c r="T94" t="str">
        <f t="shared" si="25"/>
        <v>40615343</v>
      </c>
      <c r="U94">
        <f t="shared" si="26"/>
        <v>1080120131</v>
      </c>
      <c r="V94">
        <f t="shared" si="28"/>
        <v>3802022861.1199999</v>
      </c>
    </row>
    <row r="95" spans="8:22" x14ac:dyDescent="0.35">
      <c r="H95" s="1" t="s">
        <v>283</v>
      </c>
      <c r="I95" t="str">
        <f t="shared" si="14"/>
        <v>ff</v>
      </c>
      <c r="J95">
        <f t="shared" si="15"/>
        <v>255</v>
      </c>
      <c r="K95" s="18" t="str">
        <f t="shared" si="16"/>
        <v>43536140</v>
      </c>
      <c r="L95" t="str">
        <f t="shared" si="17"/>
        <v>43</v>
      </c>
      <c r="M95" t="str">
        <f t="shared" si="18"/>
        <v>53</v>
      </c>
      <c r="N95" t="str">
        <f t="shared" si="19"/>
        <v>61</v>
      </c>
      <c r="O95" t="str">
        <f t="shared" si="20"/>
        <v>40</v>
      </c>
      <c r="T95" t="str">
        <f t="shared" si="25"/>
        <v>40615343</v>
      </c>
      <c r="U95">
        <f t="shared" si="26"/>
        <v>1080120131</v>
      </c>
      <c r="V95">
        <f t="shared" si="28"/>
        <v>3802022861.1199999</v>
      </c>
    </row>
    <row r="96" spans="8:22" x14ac:dyDescent="0.35">
      <c r="H96" s="1" t="s">
        <v>284</v>
      </c>
      <c r="I96" t="str">
        <f t="shared" si="14"/>
        <v>f3</v>
      </c>
      <c r="J96">
        <f t="shared" si="15"/>
        <v>243</v>
      </c>
      <c r="K96" s="18" t="str">
        <f t="shared" si="16"/>
        <v>ec426140</v>
      </c>
      <c r="L96" t="str">
        <f t="shared" si="17"/>
        <v>ec</v>
      </c>
      <c r="M96" t="str">
        <f t="shared" si="18"/>
        <v>42</v>
      </c>
      <c r="N96" t="str">
        <f t="shared" si="19"/>
        <v>61</v>
      </c>
      <c r="O96" t="str">
        <f t="shared" si="20"/>
        <v>40</v>
      </c>
      <c r="T96" t="str">
        <f t="shared" si="25"/>
        <v>406142ec</v>
      </c>
      <c r="U96">
        <f t="shared" si="26"/>
        <v>1080115948</v>
      </c>
      <c r="V96">
        <f t="shared" si="28"/>
        <v>3802008136.96</v>
      </c>
    </row>
    <row r="97" spans="8:22" x14ac:dyDescent="0.35">
      <c r="H97" s="1" t="s">
        <v>285</v>
      </c>
      <c r="I97" t="str">
        <f t="shared" si="14"/>
        <v>f4</v>
      </c>
      <c r="J97">
        <f t="shared" si="15"/>
        <v>244</v>
      </c>
      <c r="K97" s="18" t="str">
        <f t="shared" si="16"/>
        <v>ec426140</v>
      </c>
      <c r="L97" t="str">
        <f t="shared" si="17"/>
        <v>ec</v>
      </c>
      <c r="M97" t="str">
        <f t="shared" si="18"/>
        <v>42</v>
      </c>
      <c r="N97" t="str">
        <f t="shared" si="19"/>
        <v>61</v>
      </c>
      <c r="O97" t="str">
        <f t="shared" si="20"/>
        <v>40</v>
      </c>
      <c r="T97" t="str">
        <f t="shared" si="25"/>
        <v>406142ec</v>
      </c>
      <c r="U97">
        <f t="shared" si="26"/>
        <v>1080115948</v>
      </c>
      <c r="V97">
        <f t="shared" si="28"/>
        <v>3802008136.96</v>
      </c>
    </row>
    <row r="98" spans="8:22" x14ac:dyDescent="0.35">
      <c r="H98" s="1" t="s">
        <v>286</v>
      </c>
      <c r="I98" t="str">
        <f t="shared" si="14"/>
        <v>f5</v>
      </c>
      <c r="J98">
        <f t="shared" si="15"/>
        <v>245</v>
      </c>
      <c r="K98" s="18" t="str">
        <f t="shared" si="16"/>
        <v>64436140</v>
      </c>
      <c r="L98" t="str">
        <f t="shared" si="17"/>
        <v>64</v>
      </c>
      <c r="M98" t="str">
        <f t="shared" si="18"/>
        <v>43</v>
      </c>
      <c r="N98" t="str">
        <f t="shared" si="19"/>
        <v>61</v>
      </c>
      <c r="O98" t="str">
        <f t="shared" si="20"/>
        <v>40</v>
      </c>
      <c r="T98" t="str">
        <f t="shared" si="25"/>
        <v>40614364</v>
      </c>
      <c r="U98">
        <f t="shared" si="26"/>
        <v>1080116068</v>
      </c>
      <c r="V98">
        <f t="shared" si="28"/>
        <v>3802008559.3600001</v>
      </c>
    </row>
    <row r="99" spans="8:22" x14ac:dyDescent="0.35">
      <c r="H99" s="1" t="s">
        <v>287</v>
      </c>
      <c r="I99" t="str">
        <f t="shared" si="14"/>
        <v>f6</v>
      </c>
      <c r="J99">
        <f t="shared" si="15"/>
        <v>246</v>
      </c>
      <c r="K99" s="18" t="str">
        <f t="shared" si="16"/>
        <v>64436140</v>
      </c>
      <c r="L99" t="str">
        <f t="shared" si="17"/>
        <v>64</v>
      </c>
      <c r="M99" t="str">
        <f t="shared" si="18"/>
        <v>43</v>
      </c>
      <c r="N99" t="str">
        <f t="shared" si="19"/>
        <v>61</v>
      </c>
      <c r="O99" t="str">
        <f t="shared" si="20"/>
        <v>40</v>
      </c>
      <c r="T99" t="str">
        <f t="shared" si="25"/>
        <v>40614364</v>
      </c>
      <c r="U99">
        <f t="shared" si="26"/>
        <v>1080116068</v>
      </c>
      <c r="V99">
        <f t="shared" si="28"/>
        <v>3802008559.3600001</v>
      </c>
    </row>
    <row r="100" spans="8:22" x14ac:dyDescent="0.35">
      <c r="H100" s="1" t="s">
        <v>288</v>
      </c>
      <c r="I100" t="str">
        <f t="shared" si="14"/>
        <v>f7</v>
      </c>
      <c r="J100">
        <f t="shared" si="15"/>
        <v>247</v>
      </c>
      <c r="K100" s="18" t="str">
        <f t="shared" si="16"/>
        <v>86416140</v>
      </c>
      <c r="L100" t="str">
        <f t="shared" si="17"/>
        <v>86</v>
      </c>
      <c r="M100" t="str">
        <f t="shared" si="18"/>
        <v>41</v>
      </c>
      <c r="N100" t="str">
        <f t="shared" si="19"/>
        <v>61</v>
      </c>
      <c r="O100" t="str">
        <f t="shared" si="20"/>
        <v>40</v>
      </c>
      <c r="T100" t="str">
        <f t="shared" si="25"/>
        <v>40614186</v>
      </c>
      <c r="U100">
        <f t="shared" si="26"/>
        <v>1080115590</v>
      </c>
      <c r="V100">
        <f t="shared" si="28"/>
        <v>3802006876.8000002</v>
      </c>
    </row>
    <row r="101" spans="8:22" x14ac:dyDescent="0.35">
      <c r="H101" s="1" t="s">
        <v>289</v>
      </c>
      <c r="I101" t="str">
        <f t="shared" si="14"/>
        <v>f8</v>
      </c>
      <c r="J101">
        <f t="shared" si="15"/>
        <v>248</v>
      </c>
      <c r="K101" s="18" t="str">
        <f t="shared" si="16"/>
        <v>86416140</v>
      </c>
      <c r="L101" t="str">
        <f t="shared" si="17"/>
        <v>86</v>
      </c>
      <c r="M101" t="str">
        <f t="shared" si="18"/>
        <v>41</v>
      </c>
      <c r="N101" t="str">
        <f t="shared" si="19"/>
        <v>61</v>
      </c>
      <c r="O101" t="str">
        <f t="shared" si="20"/>
        <v>40</v>
      </c>
      <c r="T101" t="str">
        <f t="shared" si="25"/>
        <v>40614186</v>
      </c>
      <c r="U101">
        <f t="shared" si="26"/>
        <v>1080115590</v>
      </c>
      <c r="V101">
        <f t="shared" si="28"/>
        <v>3802006876.8000002</v>
      </c>
    </row>
    <row r="102" spans="8:22" x14ac:dyDescent="0.35">
      <c r="H102" s="1" t="s">
        <v>290</v>
      </c>
      <c r="I102" t="str">
        <f t="shared" si="14"/>
        <v>f9</v>
      </c>
      <c r="J102">
        <f t="shared" si="15"/>
        <v>249</v>
      </c>
      <c r="K102" s="18" t="str">
        <f t="shared" si="16"/>
        <v>fd416140</v>
      </c>
      <c r="L102" t="str">
        <f t="shared" si="17"/>
        <v>fd</v>
      </c>
      <c r="M102" t="str">
        <f t="shared" si="18"/>
        <v>41</v>
      </c>
      <c r="N102" t="str">
        <f t="shared" si="19"/>
        <v>61</v>
      </c>
      <c r="O102" t="str">
        <f t="shared" si="20"/>
        <v>40</v>
      </c>
      <c r="T102" t="str">
        <f t="shared" si="25"/>
        <v>406141fd</v>
      </c>
      <c r="U102">
        <f t="shared" si="26"/>
        <v>1080115709</v>
      </c>
      <c r="V102">
        <f t="shared" si="28"/>
        <v>3802007295.6799998</v>
      </c>
    </row>
    <row r="103" spans="8:22" x14ac:dyDescent="0.35">
      <c r="H103" s="1" t="s">
        <v>291</v>
      </c>
      <c r="I103" t="str">
        <f t="shared" si="14"/>
        <v>fa</v>
      </c>
      <c r="J103">
        <f t="shared" si="15"/>
        <v>250</v>
      </c>
      <c r="K103" s="18" t="str">
        <f t="shared" si="16"/>
        <v>fd416140</v>
      </c>
      <c r="L103" t="str">
        <f t="shared" si="17"/>
        <v>fd</v>
      </c>
      <c r="M103" t="str">
        <f t="shared" si="18"/>
        <v>41</v>
      </c>
      <c r="N103" t="str">
        <f t="shared" si="19"/>
        <v>61</v>
      </c>
      <c r="O103" t="str">
        <f t="shared" si="20"/>
        <v>40</v>
      </c>
      <c r="T103" t="str">
        <f t="shared" si="25"/>
        <v>406141fd</v>
      </c>
      <c r="U103">
        <f t="shared" si="26"/>
        <v>1080115709</v>
      </c>
      <c r="V103">
        <f t="shared" si="28"/>
        <v>3802007295.6799998</v>
      </c>
    </row>
    <row r="104" spans="8:22" x14ac:dyDescent="0.35">
      <c r="H104" s="1" t="s">
        <v>292</v>
      </c>
      <c r="I104" t="str">
        <f t="shared" si="14"/>
        <v>fb</v>
      </c>
      <c r="J104">
        <f t="shared" si="15"/>
        <v>251</v>
      </c>
      <c r="K104" s="18" t="str">
        <f t="shared" si="16"/>
        <v>fd416140</v>
      </c>
      <c r="L104" t="str">
        <f t="shared" si="17"/>
        <v>fd</v>
      </c>
      <c r="M104" t="str">
        <f t="shared" si="18"/>
        <v>41</v>
      </c>
      <c r="N104" t="str">
        <f t="shared" si="19"/>
        <v>61</v>
      </c>
      <c r="O104" t="str">
        <f t="shared" si="20"/>
        <v>40</v>
      </c>
      <c r="T104" t="str">
        <f t="shared" si="25"/>
        <v>406141fd</v>
      </c>
      <c r="U104">
        <f t="shared" si="26"/>
        <v>1080115709</v>
      </c>
      <c r="V104">
        <f t="shared" si="28"/>
        <v>3802007295.6799998</v>
      </c>
    </row>
    <row r="105" spans="8:22" x14ac:dyDescent="0.35">
      <c r="H105" s="1" t="s">
        <v>293</v>
      </c>
      <c r="I105" t="str">
        <f t="shared" si="14"/>
        <v>fc</v>
      </c>
      <c r="J105">
        <f t="shared" si="15"/>
        <v>252</v>
      </c>
      <c r="K105" s="18" t="str">
        <f t="shared" si="16"/>
        <v>ca3d6140</v>
      </c>
      <c r="L105" t="str">
        <f t="shared" si="17"/>
        <v>ca</v>
      </c>
      <c r="M105" t="str">
        <f t="shared" si="18"/>
        <v>3d</v>
      </c>
      <c r="N105" t="str">
        <f t="shared" si="19"/>
        <v>61</v>
      </c>
      <c r="O105" t="str">
        <f t="shared" si="20"/>
        <v>40</v>
      </c>
      <c r="T105" t="str">
        <f t="shared" si="25"/>
        <v>40613dca</v>
      </c>
      <c r="U105">
        <f t="shared" si="26"/>
        <v>1080114634</v>
      </c>
      <c r="V105">
        <f t="shared" si="28"/>
        <v>3802003511.6799998</v>
      </c>
    </row>
    <row r="106" spans="8:22" x14ac:dyDescent="0.35">
      <c r="H106" s="1" t="s">
        <v>294</v>
      </c>
      <c r="I106" t="str">
        <f t="shared" si="14"/>
        <v>fd</v>
      </c>
      <c r="J106">
        <f t="shared" si="15"/>
        <v>253</v>
      </c>
      <c r="K106" s="18" t="str">
        <f t="shared" si="16"/>
        <v>ca3d6140</v>
      </c>
      <c r="L106" t="str">
        <f t="shared" si="17"/>
        <v>ca</v>
      </c>
      <c r="M106" t="str">
        <f t="shared" si="18"/>
        <v>3d</v>
      </c>
      <c r="N106" t="str">
        <f t="shared" si="19"/>
        <v>61</v>
      </c>
      <c r="O106" t="str">
        <f t="shared" si="20"/>
        <v>40</v>
      </c>
      <c r="T106" t="str">
        <f t="shared" si="25"/>
        <v>40613dca</v>
      </c>
      <c r="U106">
        <f t="shared" si="26"/>
        <v>1080114634</v>
      </c>
      <c r="V106">
        <f t="shared" si="28"/>
        <v>3802003511.6799998</v>
      </c>
    </row>
    <row r="107" spans="8:22" x14ac:dyDescent="0.35">
      <c r="H107" s="1" t="s">
        <v>295</v>
      </c>
      <c r="I107" t="str">
        <f t="shared" si="14"/>
        <v>fe</v>
      </c>
      <c r="J107">
        <f t="shared" si="15"/>
        <v>254</v>
      </c>
      <c r="K107" s="18" t="str">
        <f t="shared" si="16"/>
        <v>86416140</v>
      </c>
      <c r="L107" t="str">
        <f t="shared" si="17"/>
        <v>86</v>
      </c>
      <c r="M107" t="str">
        <f t="shared" si="18"/>
        <v>41</v>
      </c>
      <c r="N107" t="str">
        <f t="shared" si="19"/>
        <v>61</v>
      </c>
      <c r="O107" t="str">
        <f t="shared" si="20"/>
        <v>40</v>
      </c>
      <c r="T107" t="str">
        <f t="shared" si="25"/>
        <v>40614186</v>
      </c>
      <c r="U107">
        <f t="shared" si="26"/>
        <v>1080115590</v>
      </c>
      <c r="V107">
        <f t="shared" si="28"/>
        <v>3802006876.8000002</v>
      </c>
    </row>
    <row r="108" spans="8:22" x14ac:dyDescent="0.35">
      <c r="H108" s="1" t="s">
        <v>296</v>
      </c>
      <c r="I108" t="str">
        <f t="shared" si="14"/>
        <v>ff</v>
      </c>
      <c r="J108">
        <f t="shared" si="15"/>
        <v>255</v>
      </c>
      <c r="K108" s="18" t="str">
        <f t="shared" si="16"/>
        <v>86416140</v>
      </c>
      <c r="L108" t="str">
        <f t="shared" si="17"/>
        <v>86</v>
      </c>
      <c r="M108" t="str">
        <f t="shared" si="18"/>
        <v>41</v>
      </c>
      <c r="N108" t="str">
        <f t="shared" si="19"/>
        <v>61</v>
      </c>
      <c r="O108" t="str">
        <f t="shared" si="20"/>
        <v>40</v>
      </c>
      <c r="T108" t="str">
        <f t="shared" si="25"/>
        <v>40614186</v>
      </c>
      <c r="U108">
        <f t="shared" si="26"/>
        <v>1080115590</v>
      </c>
      <c r="V108">
        <f t="shared" si="28"/>
        <v>3802006876.8000002</v>
      </c>
    </row>
    <row r="109" spans="8:22" x14ac:dyDescent="0.35">
      <c r="H109" s="1" t="s">
        <v>297</v>
      </c>
      <c r="I109" t="str">
        <f t="shared" si="14"/>
        <v>00</v>
      </c>
      <c r="J109">
        <f t="shared" si="15"/>
        <v>0</v>
      </c>
      <c r="K109" s="18" t="str">
        <f t="shared" si="16"/>
        <v>86416140</v>
      </c>
      <c r="L109" t="str">
        <f t="shared" si="17"/>
        <v>86</v>
      </c>
      <c r="M109" t="str">
        <f t="shared" si="18"/>
        <v>41</v>
      </c>
      <c r="N109" t="str">
        <f t="shared" si="19"/>
        <v>61</v>
      </c>
      <c r="O109" t="str">
        <f t="shared" si="20"/>
        <v>40</v>
      </c>
      <c r="T109" t="str">
        <f t="shared" si="25"/>
        <v>40614186</v>
      </c>
      <c r="U109">
        <f t="shared" si="26"/>
        <v>1080115590</v>
      </c>
      <c r="V109">
        <f t="shared" si="28"/>
        <v>3802006876.8000002</v>
      </c>
    </row>
    <row r="110" spans="8:22" x14ac:dyDescent="0.35">
      <c r="H110" s="1" t="s">
        <v>298</v>
      </c>
      <c r="I110" t="str">
        <f t="shared" si="14"/>
        <v>01</v>
      </c>
      <c r="J110">
        <f t="shared" si="15"/>
        <v>1</v>
      </c>
      <c r="K110" s="18" t="str">
        <f t="shared" si="16"/>
        <v>86416140</v>
      </c>
      <c r="L110" t="str">
        <f t="shared" si="17"/>
        <v>86</v>
      </c>
      <c r="M110" t="str">
        <f t="shared" si="18"/>
        <v>41</v>
      </c>
      <c r="N110" t="str">
        <f t="shared" si="19"/>
        <v>61</v>
      </c>
      <c r="O110" t="str">
        <f t="shared" si="20"/>
        <v>40</v>
      </c>
      <c r="T110" t="str">
        <f t="shared" si="25"/>
        <v>40614186</v>
      </c>
      <c r="U110">
        <f t="shared" si="26"/>
        <v>1080115590</v>
      </c>
      <c r="V110">
        <f t="shared" si="28"/>
        <v>3802006876.8000002</v>
      </c>
    </row>
    <row r="111" spans="8:22" x14ac:dyDescent="0.35">
      <c r="H111" s="1" t="s">
        <v>299</v>
      </c>
      <c r="I111" t="str">
        <f t="shared" si="14"/>
        <v>02</v>
      </c>
      <c r="J111">
        <f t="shared" si="15"/>
        <v>2</v>
      </c>
      <c r="K111" s="18" t="str">
        <f t="shared" si="16"/>
        <v>86416140</v>
      </c>
      <c r="L111" t="str">
        <f t="shared" si="17"/>
        <v>86</v>
      </c>
      <c r="M111" t="str">
        <f t="shared" si="18"/>
        <v>41</v>
      </c>
      <c r="N111" t="str">
        <f t="shared" si="19"/>
        <v>61</v>
      </c>
      <c r="O111" t="str">
        <f t="shared" si="20"/>
        <v>40</v>
      </c>
      <c r="T111" t="str">
        <f t="shared" si="25"/>
        <v>40614186</v>
      </c>
      <c r="U111">
        <f t="shared" si="26"/>
        <v>1080115590</v>
      </c>
      <c r="V111">
        <f t="shared" si="28"/>
        <v>3802006876.8000002</v>
      </c>
    </row>
    <row r="112" spans="8:22" x14ac:dyDescent="0.35">
      <c r="H112" s="1" t="s">
        <v>300</v>
      </c>
      <c r="I112" t="str">
        <f t="shared" si="14"/>
        <v>03</v>
      </c>
      <c r="J112">
        <f t="shared" si="15"/>
        <v>3</v>
      </c>
      <c r="K112" s="18" t="str">
        <f t="shared" si="16"/>
        <v>ec426140</v>
      </c>
      <c r="L112" t="str">
        <f t="shared" si="17"/>
        <v>ec</v>
      </c>
      <c r="M112" t="str">
        <f t="shared" si="18"/>
        <v>42</v>
      </c>
      <c r="N112" t="str">
        <f t="shared" si="19"/>
        <v>61</v>
      </c>
      <c r="O112" t="str">
        <f t="shared" si="20"/>
        <v>40</v>
      </c>
      <c r="T112" t="str">
        <f t="shared" si="25"/>
        <v>406142ec</v>
      </c>
      <c r="U112">
        <f t="shared" si="26"/>
        <v>1080115948</v>
      </c>
      <c r="V112">
        <f t="shared" si="28"/>
        <v>3802008136.96</v>
      </c>
    </row>
    <row r="113" spans="7:23" x14ac:dyDescent="0.35">
      <c r="H113" s="1" t="s">
        <v>301</v>
      </c>
      <c r="I113" t="str">
        <f t="shared" si="14"/>
        <v>04</v>
      </c>
      <c r="J113">
        <f t="shared" si="15"/>
        <v>4</v>
      </c>
      <c r="K113" s="18" t="str">
        <f t="shared" si="16"/>
        <v>ec426140</v>
      </c>
      <c r="L113" t="str">
        <f t="shared" si="17"/>
        <v>ec</v>
      </c>
      <c r="M113" t="str">
        <f t="shared" si="18"/>
        <v>42</v>
      </c>
      <c r="N113" t="str">
        <f t="shared" si="19"/>
        <v>61</v>
      </c>
      <c r="O113" t="str">
        <f t="shared" si="20"/>
        <v>40</v>
      </c>
      <c r="T113" t="str">
        <f t="shared" si="25"/>
        <v>406142ec</v>
      </c>
      <c r="U113">
        <f t="shared" si="26"/>
        <v>1080115948</v>
      </c>
      <c r="V113">
        <f t="shared" si="28"/>
        <v>3802008136.96</v>
      </c>
    </row>
    <row r="114" spans="7:23" x14ac:dyDescent="0.35">
      <c r="H114" s="1" t="s">
        <v>302</v>
      </c>
      <c r="I114" t="str">
        <f t="shared" si="14"/>
        <v>05</v>
      </c>
      <c r="J114">
        <f t="shared" si="15"/>
        <v>5</v>
      </c>
      <c r="K114" s="18" t="str">
        <f t="shared" si="16"/>
        <v>633c6140</v>
      </c>
      <c r="L114" t="str">
        <f t="shared" si="17"/>
        <v>63</v>
      </c>
      <c r="M114" t="str">
        <f t="shared" si="18"/>
        <v>3c</v>
      </c>
      <c r="N114" t="str">
        <f t="shared" si="19"/>
        <v>61</v>
      </c>
      <c r="O114" t="str">
        <f t="shared" si="20"/>
        <v>40</v>
      </c>
      <c r="T114" t="str">
        <f t="shared" si="25"/>
        <v>40613c63</v>
      </c>
      <c r="U114">
        <f t="shared" si="26"/>
        <v>1080114275</v>
      </c>
      <c r="V114">
        <f t="shared" si="28"/>
        <v>3802002248</v>
      </c>
      <c r="W114">
        <f>AVERAGE(V78:V114)</f>
        <v>3802013447.7837839</v>
      </c>
    </row>
    <row r="115" spans="7:23" x14ac:dyDescent="0.35">
      <c r="G115">
        <v>3.5129999999999999</v>
      </c>
      <c r="L115" t="s">
        <v>307</v>
      </c>
      <c r="M115" t="s">
        <v>308</v>
      </c>
      <c r="N115">
        <v>60</v>
      </c>
      <c r="O115">
        <v>40</v>
      </c>
      <c r="T115" t="str">
        <f t="shared" si="25"/>
        <v>4060e15b</v>
      </c>
      <c r="U115">
        <f t="shared" si="26"/>
        <v>1080090971</v>
      </c>
      <c r="V115">
        <f>U115*G115</f>
        <v>3794359581.1229997</v>
      </c>
    </row>
  </sheetData>
  <phoneticPr fontId="6" type="noConversion"/>
  <conditionalFormatting sqref="L1 K1:K1048576">
    <cfRule type="containsText" dxfId="1" priority="1" operator="containsText" text="9f52">
      <formula>NOT(ISERROR(SEARCH("9f52",K1)))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68D5-C968-43C7-BD1B-17F3CB79D8C2}">
  <dimension ref="A1:F15"/>
  <sheetViews>
    <sheetView workbookViewId="0">
      <selection activeCell="F12" sqref="F12"/>
    </sheetView>
  </sheetViews>
  <sheetFormatPr defaultRowHeight="14.5" x14ac:dyDescent="0.35"/>
  <cols>
    <col min="1" max="1" width="41.1796875" customWidth="1"/>
    <col min="6" max="6" width="45.1796875" customWidth="1"/>
  </cols>
  <sheetData>
    <row r="1" spans="1:6" x14ac:dyDescent="0.35">
      <c r="A1" t="s">
        <v>331</v>
      </c>
      <c r="F1" t="s">
        <v>338</v>
      </c>
    </row>
    <row r="2" spans="1:6" x14ac:dyDescent="0.35">
      <c r="A2" t="s">
        <v>332</v>
      </c>
      <c r="F2" t="s">
        <v>339</v>
      </c>
    </row>
    <row r="3" spans="1:6" x14ac:dyDescent="0.35">
      <c r="A3" t="s">
        <v>333</v>
      </c>
      <c r="F3" t="s">
        <v>340</v>
      </c>
    </row>
    <row r="4" spans="1:6" x14ac:dyDescent="0.35">
      <c r="A4" t="s">
        <v>334</v>
      </c>
      <c r="F4" t="s">
        <v>334</v>
      </c>
    </row>
    <row r="5" spans="1:6" x14ac:dyDescent="0.35">
      <c r="A5">
        <v>0</v>
      </c>
      <c r="F5">
        <v>0</v>
      </c>
    </row>
    <row r="6" spans="1:6" x14ac:dyDescent="0.35">
      <c r="A6" t="s">
        <v>132</v>
      </c>
      <c r="F6" t="s">
        <v>132</v>
      </c>
    </row>
    <row r="7" spans="1:6" x14ac:dyDescent="0.35">
      <c r="A7" t="s">
        <v>133</v>
      </c>
      <c r="F7" t="s">
        <v>133</v>
      </c>
    </row>
    <row r="8" spans="1:6" x14ac:dyDescent="0.35">
      <c r="A8" t="s">
        <v>134</v>
      </c>
      <c r="F8" t="s">
        <v>134</v>
      </c>
    </row>
    <row r="9" spans="1:6" x14ac:dyDescent="0.35">
      <c r="A9" t="s">
        <v>135</v>
      </c>
      <c r="F9" t="s">
        <v>135</v>
      </c>
    </row>
    <row r="10" spans="1:6" x14ac:dyDescent="0.35">
      <c r="A10">
        <v>0</v>
      </c>
      <c r="F10">
        <v>0</v>
      </c>
    </row>
    <row r="11" spans="1:6" x14ac:dyDescent="0.35">
      <c r="A11" t="s">
        <v>335</v>
      </c>
      <c r="F11" t="s">
        <v>341</v>
      </c>
    </row>
    <row r="12" spans="1:6" x14ac:dyDescent="0.35">
      <c r="A12" t="s">
        <v>336</v>
      </c>
      <c r="F12" t="s">
        <v>336</v>
      </c>
    </row>
    <row r="13" spans="1:6" x14ac:dyDescent="0.35">
      <c r="A13">
        <v>0</v>
      </c>
      <c r="F13">
        <v>0</v>
      </c>
    </row>
    <row r="14" spans="1:6" x14ac:dyDescent="0.35">
      <c r="A14">
        <v>0</v>
      </c>
      <c r="F14">
        <v>0</v>
      </c>
    </row>
    <row r="15" spans="1:6" x14ac:dyDescent="0.35">
      <c r="A15" t="s">
        <v>337</v>
      </c>
      <c r="F15" t="s">
        <v>342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4A16-9B9C-49A8-B779-1702DCDDA5A1}">
  <dimension ref="A1:C55"/>
  <sheetViews>
    <sheetView workbookViewId="0">
      <selection activeCell="F30" sqref="F30"/>
    </sheetView>
  </sheetViews>
  <sheetFormatPr defaultRowHeight="14.5" x14ac:dyDescent="0.35"/>
  <sheetData>
    <row r="1" spans="1:3" x14ac:dyDescent="0.35">
      <c r="A1" t="s">
        <v>327</v>
      </c>
      <c r="C1" s="19">
        <v>0</v>
      </c>
    </row>
    <row r="2" spans="1:3" x14ac:dyDescent="0.35">
      <c r="A2" t="s">
        <v>328</v>
      </c>
      <c r="C2">
        <v>3.5379999999999998</v>
      </c>
    </row>
    <row r="3" spans="1:3" x14ac:dyDescent="0.35">
      <c r="A3" t="s">
        <v>329</v>
      </c>
      <c r="C3">
        <v>56.61</v>
      </c>
    </row>
    <row r="4" spans="1:3" x14ac:dyDescent="0.35">
      <c r="A4" t="s">
        <v>330</v>
      </c>
      <c r="C4">
        <v>2.3E-2</v>
      </c>
    </row>
    <row r="6" spans="1:3" x14ac:dyDescent="0.35">
      <c r="A6">
        <v>1</v>
      </c>
      <c r="B6" s="2" t="s">
        <v>319</v>
      </c>
      <c r="C6" s="19">
        <v>3.52</v>
      </c>
    </row>
    <row r="7" spans="1:3" x14ac:dyDescent="0.35">
      <c r="A7">
        <v>2</v>
      </c>
      <c r="B7" s="2" t="s">
        <v>320</v>
      </c>
      <c r="C7" s="19">
        <v>3.536</v>
      </c>
    </row>
    <row r="8" spans="1:3" x14ac:dyDescent="0.35">
      <c r="A8">
        <v>3</v>
      </c>
      <c r="B8" s="2" t="s">
        <v>321</v>
      </c>
      <c r="C8" s="19">
        <v>3.5329999999999999</v>
      </c>
    </row>
    <row r="9" spans="1:3" x14ac:dyDescent="0.35">
      <c r="A9">
        <v>4</v>
      </c>
      <c r="B9" s="2" t="s">
        <v>322</v>
      </c>
      <c r="C9" s="19">
        <v>3.5350000000000001</v>
      </c>
    </row>
    <row r="10" spans="1:3" x14ac:dyDescent="0.35">
      <c r="A10">
        <v>5</v>
      </c>
      <c r="B10" s="2" t="s">
        <v>323</v>
      </c>
      <c r="C10" s="19">
        <v>3.54</v>
      </c>
    </row>
    <row r="11" spans="1:3" x14ac:dyDescent="0.35">
      <c r="A11">
        <v>6</v>
      </c>
      <c r="B11" s="2" t="s">
        <v>324</v>
      </c>
      <c r="C11" s="19">
        <v>3.5430000000000001</v>
      </c>
    </row>
    <row r="12" spans="1:3" x14ac:dyDescent="0.35">
      <c r="A12">
        <v>7</v>
      </c>
      <c r="B12" s="2" t="s">
        <v>325</v>
      </c>
      <c r="C12" s="19">
        <v>3.5430000000000001</v>
      </c>
    </row>
    <row r="13" spans="1:3" x14ac:dyDescent="0.35">
      <c r="A13">
        <v>8</v>
      </c>
      <c r="B13" s="2" t="s">
        <v>311</v>
      </c>
      <c r="C13" s="19">
        <v>3.5419999999999998</v>
      </c>
    </row>
    <row r="14" spans="1:3" x14ac:dyDescent="0.35">
      <c r="A14">
        <v>9</v>
      </c>
      <c r="B14" s="2" t="s">
        <v>312</v>
      </c>
      <c r="C14" s="19">
        <v>3.5379999999999998</v>
      </c>
    </row>
    <row r="15" spans="1:3" x14ac:dyDescent="0.35">
      <c r="A15">
        <v>10</v>
      </c>
      <c r="B15" s="2" t="s">
        <v>313</v>
      </c>
      <c r="C15" s="19">
        <v>3.5409999999999999</v>
      </c>
    </row>
    <row r="16" spans="1:3" x14ac:dyDescent="0.35">
      <c r="A16">
        <v>11</v>
      </c>
      <c r="B16" s="2" t="s">
        <v>1</v>
      </c>
      <c r="C16" s="19">
        <v>3.5419999999999998</v>
      </c>
    </row>
    <row r="17" spans="1:3" x14ac:dyDescent="0.35">
      <c r="A17">
        <v>12</v>
      </c>
      <c r="B17" s="2" t="s">
        <v>314</v>
      </c>
      <c r="C17" s="19">
        <v>3.5409999999999999</v>
      </c>
    </row>
    <row r="18" spans="1:3" x14ac:dyDescent="0.35">
      <c r="A18">
        <v>13</v>
      </c>
      <c r="B18" s="2" t="s">
        <v>315</v>
      </c>
      <c r="C18" s="19">
        <v>3.5409999999999999</v>
      </c>
    </row>
    <row r="19" spans="1:3" x14ac:dyDescent="0.35">
      <c r="A19">
        <v>14</v>
      </c>
      <c r="B19" s="2" t="s">
        <v>316</v>
      </c>
      <c r="C19" s="19">
        <v>3.5390000000000001</v>
      </c>
    </row>
    <row r="20" spans="1:3" x14ac:dyDescent="0.35">
      <c r="A20">
        <v>15</v>
      </c>
      <c r="B20" s="2" t="s">
        <v>317</v>
      </c>
      <c r="C20" s="19">
        <v>3.5350000000000001</v>
      </c>
    </row>
    <row r="21" spans="1:3" x14ac:dyDescent="0.35">
      <c r="A21">
        <v>16</v>
      </c>
      <c r="B21" s="2" t="s">
        <v>318</v>
      </c>
      <c r="C21" s="19">
        <v>3.54</v>
      </c>
    </row>
    <row r="22" spans="1:3" x14ac:dyDescent="0.35">
      <c r="A22">
        <v>17</v>
      </c>
      <c r="B22" s="5" t="s">
        <v>155</v>
      </c>
      <c r="C22" s="3" t="s">
        <v>326</v>
      </c>
    </row>
    <row r="23" spans="1:3" x14ac:dyDescent="0.35">
      <c r="A23">
        <v>18</v>
      </c>
      <c r="B23" s="5" t="s">
        <v>155</v>
      </c>
      <c r="C23" s="3" t="s">
        <v>326</v>
      </c>
    </row>
    <row r="24" spans="1:3" x14ac:dyDescent="0.35">
      <c r="A24">
        <v>19</v>
      </c>
      <c r="B24" s="5" t="s">
        <v>155</v>
      </c>
      <c r="C24" s="3" t="s">
        <v>326</v>
      </c>
    </row>
    <row r="25" spans="1:3" x14ac:dyDescent="0.35">
      <c r="A25">
        <v>20</v>
      </c>
      <c r="B25" s="5" t="s">
        <v>155</v>
      </c>
      <c r="C25" s="3" t="s">
        <v>326</v>
      </c>
    </row>
    <row r="26" spans="1:3" x14ac:dyDescent="0.35">
      <c r="A26">
        <v>21</v>
      </c>
      <c r="B26" s="5" t="s">
        <v>155</v>
      </c>
      <c r="C26" s="3" t="s">
        <v>326</v>
      </c>
    </row>
    <row r="27" spans="1:3" x14ac:dyDescent="0.35">
      <c r="A27">
        <v>22</v>
      </c>
      <c r="B27" s="5" t="s">
        <v>155</v>
      </c>
      <c r="C27" s="3" t="s">
        <v>326</v>
      </c>
    </row>
    <row r="28" spans="1:3" x14ac:dyDescent="0.35">
      <c r="A28">
        <v>23</v>
      </c>
      <c r="B28" s="5" t="s">
        <v>155</v>
      </c>
      <c r="C28" s="3" t="s">
        <v>326</v>
      </c>
    </row>
    <row r="29" spans="1:3" x14ac:dyDescent="0.35">
      <c r="A29">
        <v>24</v>
      </c>
      <c r="B29" s="5" t="s">
        <v>155</v>
      </c>
      <c r="C29" s="3" t="s">
        <v>326</v>
      </c>
    </row>
    <row r="31" spans="1:3" x14ac:dyDescent="0.35">
      <c r="A31">
        <v>0</v>
      </c>
      <c r="B31" t="s">
        <v>245</v>
      </c>
      <c r="C31" s="20">
        <v>5.3999999999999999E-2</v>
      </c>
    </row>
    <row r="32" spans="1:3" x14ac:dyDescent="0.35">
      <c r="A32">
        <v>1</v>
      </c>
      <c r="B32" t="s">
        <v>246</v>
      </c>
      <c r="C32" s="20">
        <v>3.5999999999999997E-2</v>
      </c>
    </row>
    <row r="33" spans="1:3" x14ac:dyDescent="0.35">
      <c r="A33">
        <v>2</v>
      </c>
      <c r="B33" t="s">
        <v>247</v>
      </c>
      <c r="C33" s="20">
        <v>3.5999999999999997E-2</v>
      </c>
    </row>
    <row r="34" spans="1:3" x14ac:dyDescent="0.35">
      <c r="A34">
        <v>3</v>
      </c>
      <c r="B34" t="s">
        <v>248</v>
      </c>
      <c r="C34" s="20">
        <v>2.9000000000000001E-2</v>
      </c>
    </row>
    <row r="35" spans="1:3" x14ac:dyDescent="0.35">
      <c r="A35">
        <v>4</v>
      </c>
      <c r="B35" t="s">
        <v>249</v>
      </c>
      <c r="C35" s="20">
        <v>4.4999999999999998E-2</v>
      </c>
    </row>
    <row r="36" spans="1:3" x14ac:dyDescent="0.35">
      <c r="A36">
        <v>5</v>
      </c>
      <c r="B36" t="s">
        <v>250</v>
      </c>
      <c r="C36" s="20">
        <v>3.5999999999999997E-2</v>
      </c>
    </row>
    <row r="37" spans="1:3" x14ac:dyDescent="0.35">
      <c r="A37">
        <v>6</v>
      </c>
      <c r="B37" t="s">
        <v>251</v>
      </c>
      <c r="C37" s="20">
        <v>3.2000000000000001E-2</v>
      </c>
    </row>
    <row r="38" spans="1:3" x14ac:dyDescent="0.35">
      <c r="A38">
        <v>7</v>
      </c>
      <c r="B38" t="s">
        <v>252</v>
      </c>
      <c r="C38" s="20">
        <v>0.04</v>
      </c>
    </row>
    <row r="39" spans="1:3" x14ac:dyDescent="0.35">
      <c r="A39">
        <v>8</v>
      </c>
      <c r="B39" t="s">
        <v>253</v>
      </c>
      <c r="C39" s="20">
        <v>4.5999999999999999E-2</v>
      </c>
    </row>
    <row r="40" spans="1:3" x14ac:dyDescent="0.35">
      <c r="A40">
        <v>9</v>
      </c>
      <c r="B40" t="s">
        <v>254</v>
      </c>
      <c r="C40" s="20">
        <v>5.0999999999999997E-2</v>
      </c>
    </row>
    <row r="41" spans="1:3" x14ac:dyDescent="0.35">
      <c r="A41">
        <v>10</v>
      </c>
      <c r="B41" t="s">
        <v>255</v>
      </c>
      <c r="C41" s="20">
        <v>3.9E-2</v>
      </c>
    </row>
    <row r="42" spans="1:3" x14ac:dyDescent="0.35">
      <c r="A42">
        <v>11</v>
      </c>
      <c r="B42" t="s">
        <v>256</v>
      </c>
      <c r="C42" s="20">
        <v>4.1000000000000002E-2</v>
      </c>
    </row>
    <row r="43" spans="1:3" x14ac:dyDescent="0.35">
      <c r="A43">
        <v>12</v>
      </c>
      <c r="B43" t="s">
        <v>257</v>
      </c>
      <c r="C43" s="20">
        <v>5.6000000000000001E-2</v>
      </c>
    </row>
    <row r="44" spans="1:3" x14ac:dyDescent="0.35">
      <c r="A44">
        <v>13</v>
      </c>
      <c r="B44" t="s">
        <v>258</v>
      </c>
      <c r="C44" s="20">
        <v>5.0999999999999997E-2</v>
      </c>
    </row>
    <row r="45" spans="1:3" x14ac:dyDescent="0.35">
      <c r="A45">
        <v>14</v>
      </c>
      <c r="B45" t="s">
        <v>259</v>
      </c>
      <c r="C45" s="20">
        <v>0.05</v>
      </c>
    </row>
    <row r="46" spans="1:3" x14ac:dyDescent="0.35">
      <c r="A46">
        <v>15</v>
      </c>
      <c r="B46" t="s">
        <v>260</v>
      </c>
      <c r="C46" s="20">
        <v>4.9000000000000002E-2</v>
      </c>
    </row>
    <row r="47" spans="1:3" x14ac:dyDescent="0.35">
      <c r="A47">
        <v>16</v>
      </c>
      <c r="B47" t="s">
        <v>261</v>
      </c>
      <c r="C47" s="20">
        <v>9.5000000000000001E-2</v>
      </c>
    </row>
    <row r="48" spans="1:3" x14ac:dyDescent="0.35">
      <c r="A48">
        <v>17</v>
      </c>
      <c r="C48" s="20">
        <v>0</v>
      </c>
    </row>
    <row r="49" spans="1:3" x14ac:dyDescent="0.35">
      <c r="A49">
        <v>18</v>
      </c>
      <c r="C49" s="20">
        <v>0</v>
      </c>
    </row>
    <row r="50" spans="1:3" x14ac:dyDescent="0.35">
      <c r="A50">
        <v>19</v>
      </c>
      <c r="C50" s="20">
        <v>0</v>
      </c>
    </row>
    <row r="51" spans="1:3" x14ac:dyDescent="0.35">
      <c r="A51">
        <v>20</v>
      </c>
      <c r="C51" s="20">
        <v>0</v>
      </c>
    </row>
    <row r="52" spans="1:3" x14ac:dyDescent="0.35">
      <c r="A52">
        <v>21</v>
      </c>
      <c r="C52" s="20">
        <v>0</v>
      </c>
    </row>
    <row r="53" spans="1:3" x14ac:dyDescent="0.35">
      <c r="A53">
        <v>22</v>
      </c>
      <c r="C53" s="20">
        <v>0</v>
      </c>
    </row>
    <row r="54" spans="1:3" x14ac:dyDescent="0.35">
      <c r="A54">
        <v>23</v>
      </c>
      <c r="C54" s="20">
        <v>0</v>
      </c>
    </row>
    <row r="55" spans="1:3" x14ac:dyDescent="0.35">
      <c r="A55">
        <v>24</v>
      </c>
      <c r="C55" s="20">
        <v>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FA7A-3416-402E-ACD6-37D329FCB39C}">
  <dimension ref="A1:E87"/>
  <sheetViews>
    <sheetView workbookViewId="0">
      <selection activeCell="B21" sqref="B21"/>
    </sheetView>
  </sheetViews>
  <sheetFormatPr defaultRowHeight="14.5" x14ac:dyDescent="0.35"/>
  <cols>
    <col min="1" max="1" width="42.36328125" customWidth="1"/>
    <col min="2" max="2" width="29.1796875" customWidth="1"/>
    <col min="3" max="3" width="5.7265625" customWidth="1"/>
    <col min="4" max="4" width="21.36328125" customWidth="1"/>
    <col min="5" max="5" width="21.7265625" customWidth="1"/>
  </cols>
  <sheetData>
    <row r="1" spans="1:5" x14ac:dyDescent="0.35">
      <c r="A1" t="s">
        <v>62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5">
      <c r="A2" s="6" t="s">
        <v>4</v>
      </c>
      <c r="B2" s="1"/>
      <c r="C2" s="1"/>
      <c r="D2" s="1"/>
      <c r="E2" s="1"/>
    </row>
    <row r="3" spans="1:5" x14ac:dyDescent="0.35">
      <c r="A3" s="6"/>
      <c r="B3" s="6" t="s">
        <v>11</v>
      </c>
      <c r="C3" s="7" t="s">
        <v>25</v>
      </c>
      <c r="D3" s="1" t="s">
        <v>54</v>
      </c>
      <c r="E3" s="1"/>
    </row>
    <row r="4" spans="1:5" x14ac:dyDescent="0.35">
      <c r="A4" s="6"/>
      <c r="B4" s="8" t="s">
        <v>55</v>
      </c>
      <c r="C4" s="8">
        <v>5</v>
      </c>
      <c r="D4" s="1" t="s">
        <v>14</v>
      </c>
      <c r="E4" s="9">
        <v>3</v>
      </c>
    </row>
    <row r="5" spans="1:5" x14ac:dyDescent="0.35">
      <c r="A5" s="6"/>
      <c r="B5" s="1" t="s">
        <v>12</v>
      </c>
      <c r="C5" s="1">
        <v>6</v>
      </c>
      <c r="D5" s="1" t="s">
        <v>13</v>
      </c>
      <c r="E5" s="9">
        <v>180</v>
      </c>
    </row>
    <row r="6" spans="1:5" x14ac:dyDescent="0.35">
      <c r="A6" s="6"/>
      <c r="B6" s="1" t="s">
        <v>15</v>
      </c>
      <c r="C6" s="10" t="s">
        <v>23</v>
      </c>
      <c r="D6" s="1" t="s">
        <v>45</v>
      </c>
      <c r="E6" s="9" t="s">
        <v>16</v>
      </c>
    </row>
    <row r="7" spans="1:5" x14ac:dyDescent="0.35">
      <c r="A7" s="6"/>
      <c r="B7" s="8" t="s">
        <v>17</v>
      </c>
      <c r="C7" s="10" t="s">
        <v>24</v>
      </c>
      <c r="D7" s="1" t="s">
        <v>27</v>
      </c>
      <c r="E7" s="9"/>
    </row>
    <row r="8" spans="1:5" x14ac:dyDescent="0.35">
      <c r="A8" s="6" t="s">
        <v>5</v>
      </c>
      <c r="B8" s="1"/>
      <c r="C8" s="1"/>
      <c r="D8" s="1"/>
      <c r="E8" s="9"/>
    </row>
    <row r="9" spans="1:5" x14ac:dyDescent="0.35">
      <c r="A9" s="6"/>
      <c r="B9" s="8" t="s">
        <v>22</v>
      </c>
      <c r="C9" s="1" t="s">
        <v>26</v>
      </c>
      <c r="D9" s="1" t="s">
        <v>27</v>
      </c>
      <c r="E9" s="9"/>
    </row>
    <row r="10" spans="1:5" x14ac:dyDescent="0.35">
      <c r="A10" s="6"/>
      <c r="B10" s="8" t="s">
        <v>28</v>
      </c>
      <c r="C10" s="1" t="s">
        <v>35</v>
      </c>
      <c r="D10" s="1" t="s">
        <v>31</v>
      </c>
      <c r="E10" s="10" t="s">
        <v>29</v>
      </c>
    </row>
    <row r="11" spans="1:5" x14ac:dyDescent="0.35">
      <c r="A11" s="6"/>
      <c r="B11" s="8" t="s">
        <v>17</v>
      </c>
      <c r="C11" s="1" t="s">
        <v>36</v>
      </c>
      <c r="D11" s="1"/>
      <c r="E11" s="9"/>
    </row>
    <row r="12" spans="1:5" x14ac:dyDescent="0.35">
      <c r="A12" s="6"/>
      <c r="B12" s="8" t="s">
        <v>32</v>
      </c>
      <c r="C12" s="1" t="s">
        <v>37</v>
      </c>
      <c r="D12" s="1" t="s">
        <v>31</v>
      </c>
      <c r="E12" s="10" t="s">
        <v>30</v>
      </c>
    </row>
    <row r="13" spans="1:5" x14ac:dyDescent="0.35">
      <c r="A13" s="6"/>
      <c r="B13" s="8" t="s">
        <v>33</v>
      </c>
      <c r="C13" s="1" t="s">
        <v>38</v>
      </c>
      <c r="D13" s="1"/>
      <c r="E13" s="1"/>
    </row>
    <row r="14" spans="1:5" x14ac:dyDescent="0.35">
      <c r="A14" s="6"/>
      <c r="B14" s="8" t="s">
        <v>34</v>
      </c>
      <c r="C14" s="1" t="s">
        <v>39</v>
      </c>
      <c r="D14" s="1" t="s">
        <v>31</v>
      </c>
      <c r="E14" s="1" t="s">
        <v>53</v>
      </c>
    </row>
    <row r="15" spans="1:5" x14ac:dyDescent="0.35">
      <c r="A15" s="11" t="s">
        <v>6</v>
      </c>
      <c r="B15" s="1"/>
      <c r="C15" s="1"/>
      <c r="D15" s="1"/>
      <c r="E15" s="1"/>
    </row>
    <row r="16" spans="1:5" x14ac:dyDescent="0.35">
      <c r="A16" s="6"/>
      <c r="B16" s="11" t="s">
        <v>40</v>
      </c>
      <c r="C16" s="1" t="s">
        <v>42</v>
      </c>
      <c r="D16" s="1"/>
      <c r="E16" s="1"/>
    </row>
    <row r="17" spans="1:5" x14ac:dyDescent="0.35">
      <c r="A17" s="6"/>
      <c r="B17" s="11" t="s">
        <v>41</v>
      </c>
      <c r="C17" s="1" t="s">
        <v>43</v>
      </c>
      <c r="D17" s="1" t="s">
        <v>46</v>
      </c>
      <c r="E17" s="1" t="s">
        <v>47</v>
      </c>
    </row>
    <row r="18" spans="1:5" x14ac:dyDescent="0.35">
      <c r="A18" s="6"/>
      <c r="B18" s="8" t="s">
        <v>22</v>
      </c>
      <c r="C18" s="1" t="s">
        <v>44</v>
      </c>
      <c r="D18" s="1"/>
      <c r="E18" s="1"/>
    </row>
    <row r="19" spans="1:5" x14ac:dyDescent="0.35">
      <c r="A19" s="11" t="s">
        <v>9</v>
      </c>
      <c r="B19" s="1"/>
      <c r="C19" s="1"/>
      <c r="D19" s="1"/>
      <c r="E19" s="1"/>
    </row>
    <row r="20" spans="1:5" x14ac:dyDescent="0.35">
      <c r="A20" s="6"/>
      <c r="B20" s="11" t="s">
        <v>22</v>
      </c>
      <c r="C20" s="1" t="s">
        <v>50</v>
      </c>
      <c r="D20" s="1"/>
      <c r="E20" s="1"/>
    </row>
    <row r="21" spans="1:5" x14ac:dyDescent="0.35">
      <c r="A21" s="6"/>
      <c r="B21" s="11" t="s">
        <v>49</v>
      </c>
      <c r="C21" s="1" t="s">
        <v>51</v>
      </c>
      <c r="D21" s="1" t="s">
        <v>52</v>
      </c>
      <c r="E21" s="1">
        <v>1234</v>
      </c>
    </row>
    <row r="22" spans="1:5" x14ac:dyDescent="0.35">
      <c r="A22" s="6"/>
      <c r="B22" s="11" t="s">
        <v>48</v>
      </c>
      <c r="C22" s="1"/>
      <c r="D22" s="1"/>
      <c r="E22" s="1"/>
    </row>
    <row r="23" spans="1:5" x14ac:dyDescent="0.35">
      <c r="A23" s="6" t="s">
        <v>10</v>
      </c>
      <c r="B23" s="1"/>
      <c r="C23" s="1"/>
      <c r="D23" s="1"/>
      <c r="E23" s="1"/>
    </row>
    <row r="24" spans="1:5" x14ac:dyDescent="0.35">
      <c r="A24" s="6" t="s">
        <v>10</v>
      </c>
      <c r="B24" s="1"/>
      <c r="C24" s="1"/>
      <c r="D24" s="1"/>
      <c r="E24" s="1"/>
    </row>
    <row r="25" spans="1:5" x14ac:dyDescent="0.35">
      <c r="A25" s="6" t="s">
        <v>10</v>
      </c>
      <c r="B25" s="1"/>
      <c r="C25" s="1"/>
      <c r="D25" s="1"/>
      <c r="E25" s="1"/>
    </row>
    <row r="26" spans="1:5" x14ac:dyDescent="0.35">
      <c r="A26" s="6" t="s">
        <v>10</v>
      </c>
      <c r="B26" s="1"/>
      <c r="C26" s="1"/>
      <c r="D26" s="1"/>
      <c r="E26" s="1"/>
    </row>
    <row r="27" spans="1:5" x14ac:dyDescent="0.35">
      <c r="A27" s="6" t="s">
        <v>10</v>
      </c>
      <c r="B27" s="1"/>
      <c r="C27" s="1"/>
      <c r="D27" s="1"/>
      <c r="E27" s="1"/>
    </row>
    <row r="28" spans="1:5" x14ac:dyDescent="0.35">
      <c r="A28" s="6" t="s">
        <v>10</v>
      </c>
      <c r="B28" s="1"/>
      <c r="C28" s="1"/>
      <c r="D28" s="1"/>
      <c r="E28" s="1"/>
    </row>
    <row r="29" spans="1:5" x14ac:dyDescent="0.35">
      <c r="A29" s="6" t="s">
        <v>10</v>
      </c>
      <c r="B29" s="1"/>
      <c r="C29" s="1"/>
      <c r="D29" s="1"/>
      <c r="E29" s="1"/>
    </row>
    <row r="30" spans="1:5" x14ac:dyDescent="0.35">
      <c r="A30" s="6" t="s">
        <v>10</v>
      </c>
      <c r="B30" s="1"/>
      <c r="C30" s="1"/>
      <c r="D30" s="1"/>
      <c r="E30" s="1"/>
    </row>
    <row r="31" spans="1:5" x14ac:dyDescent="0.35">
      <c r="A31" s="6" t="s">
        <v>10</v>
      </c>
      <c r="B31" s="1"/>
      <c r="C31" s="1"/>
      <c r="D31" s="1"/>
      <c r="E31" s="1"/>
    </row>
    <row r="32" spans="1:5" x14ac:dyDescent="0.35">
      <c r="A32" s="6" t="s">
        <v>10</v>
      </c>
      <c r="B32" s="1"/>
      <c r="C32" s="1"/>
      <c r="D32" s="1"/>
      <c r="E32" s="1"/>
    </row>
    <row r="33" spans="1:5" x14ac:dyDescent="0.35">
      <c r="A33" s="6" t="s">
        <v>7</v>
      </c>
      <c r="B33" s="1" t="s">
        <v>56</v>
      </c>
      <c r="C33" s="1"/>
      <c r="D33" s="1"/>
      <c r="E33" s="1" t="s">
        <v>57</v>
      </c>
    </row>
    <row r="34" spans="1:5" x14ac:dyDescent="0.35">
      <c r="A34" s="6" t="s">
        <v>8</v>
      </c>
      <c r="B34" s="6" t="s">
        <v>58</v>
      </c>
      <c r="C34" s="1"/>
      <c r="D34" s="1" t="s">
        <v>87</v>
      </c>
      <c r="E34" s="1"/>
    </row>
    <row r="35" spans="1:5" x14ac:dyDescent="0.35">
      <c r="A35" s="1"/>
      <c r="B35" s="11" t="s">
        <v>59</v>
      </c>
      <c r="C35" s="1"/>
      <c r="D35" s="1"/>
      <c r="E35" s="1"/>
    </row>
    <row r="36" spans="1:5" x14ac:dyDescent="0.35">
      <c r="A36" s="1"/>
      <c r="B36" s="8" t="s">
        <v>60</v>
      </c>
      <c r="C36" s="1">
        <v>320</v>
      </c>
      <c r="D36" s="1"/>
      <c r="E36" s="1" t="s">
        <v>61</v>
      </c>
    </row>
    <row r="38" spans="1:5" x14ac:dyDescent="0.35">
      <c r="A38" s="2" t="s">
        <v>63</v>
      </c>
      <c r="B38" t="s">
        <v>84</v>
      </c>
      <c r="C38">
        <v>6</v>
      </c>
      <c r="D38" t="s">
        <v>86</v>
      </c>
      <c r="E38">
        <v>205</v>
      </c>
    </row>
    <row r="39" spans="1:5" x14ac:dyDescent="0.35">
      <c r="A39" s="2" t="s">
        <v>64</v>
      </c>
      <c r="B39" t="s">
        <v>75</v>
      </c>
      <c r="C39" t="s">
        <v>39</v>
      </c>
      <c r="E39" t="s">
        <v>76</v>
      </c>
    </row>
    <row r="40" spans="1:5" x14ac:dyDescent="0.35">
      <c r="A40" s="2" t="s">
        <v>6</v>
      </c>
    </row>
    <row r="41" spans="1:5" x14ac:dyDescent="0.35">
      <c r="A41" s="2" t="s">
        <v>9</v>
      </c>
    </row>
    <row r="42" spans="1:5" x14ac:dyDescent="0.35">
      <c r="A42" s="2" t="s">
        <v>10</v>
      </c>
    </row>
    <row r="43" spans="1:5" x14ac:dyDescent="0.35">
      <c r="A43" s="2" t="s">
        <v>10</v>
      </c>
    </row>
    <row r="44" spans="1:5" x14ac:dyDescent="0.35">
      <c r="A44" s="2" t="s">
        <v>10</v>
      </c>
    </row>
    <row r="45" spans="1:5" x14ac:dyDescent="0.35">
      <c r="A45" s="2" t="s">
        <v>10</v>
      </c>
    </row>
    <row r="46" spans="1:5" x14ac:dyDescent="0.35">
      <c r="A46" s="2" t="s">
        <v>10</v>
      </c>
    </row>
    <row r="47" spans="1:5" x14ac:dyDescent="0.35">
      <c r="A47" s="2" t="s">
        <v>10</v>
      </c>
    </row>
    <row r="48" spans="1:5" x14ac:dyDescent="0.35">
      <c r="A48" s="2" t="s">
        <v>10</v>
      </c>
    </row>
    <row r="49" spans="1:5" x14ac:dyDescent="0.35">
      <c r="A49" s="2" t="s">
        <v>10</v>
      </c>
    </row>
    <row r="50" spans="1:5" x14ac:dyDescent="0.35">
      <c r="A50" s="2" t="s">
        <v>10</v>
      </c>
    </row>
    <row r="51" spans="1:5" x14ac:dyDescent="0.35">
      <c r="A51" s="2" t="s">
        <v>10</v>
      </c>
    </row>
    <row r="52" spans="1:5" x14ac:dyDescent="0.35">
      <c r="A52" s="2" t="s">
        <v>65</v>
      </c>
      <c r="B52" t="s">
        <v>71</v>
      </c>
      <c r="E52" t="s">
        <v>72</v>
      </c>
    </row>
    <row r="53" spans="1:5" x14ac:dyDescent="0.35">
      <c r="A53" s="2" t="s">
        <v>8</v>
      </c>
    </row>
    <row r="55" spans="1:5" x14ac:dyDescent="0.35">
      <c r="A55" s="2" t="s">
        <v>66</v>
      </c>
      <c r="B55" t="s">
        <v>83</v>
      </c>
      <c r="C55">
        <v>6</v>
      </c>
      <c r="D55" t="s">
        <v>86</v>
      </c>
      <c r="E55">
        <v>230</v>
      </c>
    </row>
    <row r="56" spans="1:5" x14ac:dyDescent="0.35">
      <c r="A56" s="2" t="s">
        <v>64</v>
      </c>
      <c r="B56" t="s">
        <v>75</v>
      </c>
      <c r="C56" t="s">
        <v>39</v>
      </c>
      <c r="E56" t="s">
        <v>76</v>
      </c>
    </row>
    <row r="57" spans="1:5" x14ac:dyDescent="0.35">
      <c r="A57" s="2" t="s">
        <v>6</v>
      </c>
    </row>
    <row r="58" spans="1:5" x14ac:dyDescent="0.35">
      <c r="A58" s="2" t="s">
        <v>9</v>
      </c>
    </row>
    <row r="59" spans="1:5" x14ac:dyDescent="0.35">
      <c r="A59" s="2" t="s">
        <v>10</v>
      </c>
    </row>
    <row r="60" spans="1:5" x14ac:dyDescent="0.35">
      <c r="A60" s="2" t="s">
        <v>10</v>
      </c>
    </row>
    <row r="61" spans="1:5" x14ac:dyDescent="0.35">
      <c r="A61" s="2" t="s">
        <v>10</v>
      </c>
    </row>
    <row r="62" spans="1:5" x14ac:dyDescent="0.35">
      <c r="A62" s="2" t="s">
        <v>10</v>
      </c>
    </row>
    <row r="63" spans="1:5" x14ac:dyDescent="0.35">
      <c r="A63" s="2" t="s">
        <v>10</v>
      </c>
    </row>
    <row r="64" spans="1:5" x14ac:dyDescent="0.35">
      <c r="A64" s="2" t="s">
        <v>10</v>
      </c>
    </row>
    <row r="65" spans="1:5" x14ac:dyDescent="0.35">
      <c r="A65" s="2" t="s">
        <v>10</v>
      </c>
    </row>
    <row r="66" spans="1:5" x14ac:dyDescent="0.35">
      <c r="A66" s="2" t="s">
        <v>10</v>
      </c>
    </row>
    <row r="67" spans="1:5" x14ac:dyDescent="0.35">
      <c r="A67" s="2" t="s">
        <v>10</v>
      </c>
    </row>
    <row r="68" spans="1:5" x14ac:dyDescent="0.35">
      <c r="A68" s="2" t="s">
        <v>10</v>
      </c>
    </row>
    <row r="69" spans="1:5" x14ac:dyDescent="0.35">
      <c r="A69" s="2" t="s">
        <v>67</v>
      </c>
      <c r="B69" t="s">
        <v>73</v>
      </c>
      <c r="E69" t="s">
        <v>74</v>
      </c>
    </row>
    <row r="70" spans="1:5" x14ac:dyDescent="0.35">
      <c r="A70" s="2" t="s">
        <v>8</v>
      </c>
    </row>
    <row r="72" spans="1:5" x14ac:dyDescent="0.35">
      <c r="A72" s="2" t="s">
        <v>68</v>
      </c>
      <c r="B72" t="s">
        <v>82</v>
      </c>
      <c r="C72">
        <v>6</v>
      </c>
      <c r="D72" t="s">
        <v>86</v>
      </c>
      <c r="E72">
        <v>255</v>
      </c>
    </row>
    <row r="73" spans="1:5" x14ac:dyDescent="0.35">
      <c r="A73" s="2" t="s">
        <v>69</v>
      </c>
      <c r="B73" t="s">
        <v>77</v>
      </c>
      <c r="C73" t="s">
        <v>39</v>
      </c>
      <c r="E73" t="s">
        <v>78</v>
      </c>
    </row>
    <row r="74" spans="1:5" x14ac:dyDescent="0.35">
      <c r="A74" s="2" t="s">
        <v>6</v>
      </c>
    </row>
    <row r="75" spans="1:5" x14ac:dyDescent="0.35">
      <c r="A75" s="2" t="s">
        <v>9</v>
      </c>
    </row>
    <row r="76" spans="1:5" x14ac:dyDescent="0.35">
      <c r="A76" s="2" t="s">
        <v>10</v>
      </c>
    </row>
    <row r="77" spans="1:5" x14ac:dyDescent="0.35">
      <c r="A77" s="2" t="s">
        <v>10</v>
      </c>
    </row>
    <row r="78" spans="1:5" x14ac:dyDescent="0.35">
      <c r="A78" s="2" t="s">
        <v>10</v>
      </c>
    </row>
    <row r="79" spans="1:5" x14ac:dyDescent="0.35">
      <c r="A79" s="2" t="s">
        <v>10</v>
      </c>
    </row>
    <row r="80" spans="1:5" x14ac:dyDescent="0.35">
      <c r="A80" s="2" t="s">
        <v>10</v>
      </c>
    </row>
    <row r="81" spans="1:5" x14ac:dyDescent="0.35">
      <c r="A81" s="2" t="s">
        <v>10</v>
      </c>
    </row>
    <row r="82" spans="1:5" x14ac:dyDescent="0.35">
      <c r="A82" s="2" t="s">
        <v>10</v>
      </c>
    </row>
    <row r="83" spans="1:5" x14ac:dyDescent="0.35">
      <c r="A83" s="2" t="s">
        <v>10</v>
      </c>
    </row>
    <row r="84" spans="1:5" x14ac:dyDescent="0.35">
      <c r="A84" s="2" t="s">
        <v>10</v>
      </c>
    </row>
    <row r="85" spans="1:5" x14ac:dyDescent="0.35">
      <c r="A85" s="2" t="s">
        <v>10</v>
      </c>
    </row>
    <row r="86" spans="1:5" x14ac:dyDescent="0.35">
      <c r="A86" s="2" t="s">
        <v>70</v>
      </c>
      <c r="B86" s="3" t="s">
        <v>79</v>
      </c>
      <c r="E86" t="s">
        <v>80</v>
      </c>
    </row>
    <row r="87" spans="1:5" x14ac:dyDescent="0.35">
      <c r="A87" s="2" t="s">
        <v>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08B3-297D-4086-9004-28B90FF22581}">
  <dimension ref="A1:V82"/>
  <sheetViews>
    <sheetView workbookViewId="0">
      <pane ySplit="1" topLeftCell="A8" activePane="bottomLeft" state="frozen"/>
      <selection pane="bottomLeft" activeCell="K56" sqref="K56"/>
    </sheetView>
  </sheetViews>
  <sheetFormatPr defaultRowHeight="14.5" x14ac:dyDescent="0.35"/>
  <cols>
    <col min="5" max="5" width="10.453125" style="18" customWidth="1"/>
    <col min="6" max="6" width="10.90625" customWidth="1"/>
    <col min="7" max="7" width="10.36328125" customWidth="1"/>
    <col min="8" max="8" width="10.453125" customWidth="1"/>
    <col min="9" max="9" width="11" customWidth="1"/>
    <col min="10" max="10" width="9.7265625" customWidth="1"/>
    <col min="11" max="11" width="10.453125" customWidth="1"/>
  </cols>
  <sheetData>
    <row r="1" spans="1:22" x14ac:dyDescent="0.35">
      <c r="E1" s="18" t="s">
        <v>398</v>
      </c>
      <c r="F1" t="s">
        <v>397</v>
      </c>
      <c r="G1" t="s">
        <v>396</v>
      </c>
      <c r="H1" t="s">
        <v>399</v>
      </c>
      <c r="I1" t="s">
        <v>400</v>
      </c>
      <c r="J1" t="s">
        <v>405</v>
      </c>
      <c r="P1" s="18" t="s">
        <v>398</v>
      </c>
      <c r="Q1" t="s">
        <v>397</v>
      </c>
      <c r="R1" t="s">
        <v>396</v>
      </c>
      <c r="S1" t="s">
        <v>399</v>
      </c>
      <c r="T1" t="s">
        <v>400</v>
      </c>
      <c r="U1" t="s">
        <v>405</v>
      </c>
    </row>
    <row r="2" spans="1:22" x14ac:dyDescent="0.35">
      <c r="A2" t="s">
        <v>20</v>
      </c>
      <c r="C2" t="s">
        <v>123</v>
      </c>
      <c r="D2" t="s">
        <v>124</v>
      </c>
      <c r="E2" s="18" t="s">
        <v>122</v>
      </c>
      <c r="F2" t="s">
        <v>392</v>
      </c>
      <c r="G2" t="s">
        <v>393</v>
      </c>
      <c r="H2" t="s">
        <v>394</v>
      </c>
      <c r="I2" t="s">
        <v>395</v>
      </c>
      <c r="J2" t="s">
        <v>406</v>
      </c>
      <c r="K2" t="s">
        <v>409</v>
      </c>
    </row>
    <row r="3" spans="1:22" x14ac:dyDescent="0.35">
      <c r="A3" t="s">
        <v>104</v>
      </c>
      <c r="E3" s="18">
        <f>LEN(E2)</f>
        <v>600</v>
      </c>
      <c r="F3" s="18">
        <f>LEN(F2)</f>
        <v>600</v>
      </c>
      <c r="G3" s="18">
        <f t="shared" ref="G3:K3" si="0">LEN(G2)</f>
        <v>600</v>
      </c>
      <c r="H3" s="18">
        <f t="shared" si="0"/>
        <v>600</v>
      </c>
      <c r="I3" s="18">
        <f t="shared" si="0"/>
        <v>600</v>
      </c>
      <c r="J3" s="18">
        <f t="shared" si="0"/>
        <v>600</v>
      </c>
      <c r="K3" s="18">
        <f t="shared" si="0"/>
        <v>600</v>
      </c>
      <c r="L3" s="18"/>
      <c r="M3" s="18"/>
      <c r="N3" s="18"/>
    </row>
    <row r="4" spans="1:22" x14ac:dyDescent="0.35">
      <c r="A4" t="s">
        <v>125</v>
      </c>
      <c r="C4">
        <v>1</v>
      </c>
      <c r="D4">
        <v>8</v>
      </c>
      <c r="E4" s="18" t="str">
        <f>MID(E$2,$C4,$D4-$C4+1)</f>
        <v>55aaeb90</v>
      </c>
      <c r="F4" s="18" t="str">
        <f>MID(F$2,$C4,$D4-$C4+1)</f>
        <v>55aaeb90</v>
      </c>
      <c r="G4" s="18" t="str">
        <f t="shared" ref="G4:K6" si="1">MID(G$2,$C4,$D4-$C4+1)</f>
        <v>55aaeb90</v>
      </c>
      <c r="H4" s="18" t="str">
        <f t="shared" si="1"/>
        <v>55aaeb90</v>
      </c>
      <c r="I4" s="18" t="str">
        <f t="shared" si="1"/>
        <v>55aaeb90</v>
      </c>
      <c r="J4" s="18" t="str">
        <f t="shared" si="1"/>
        <v>55aaeb90</v>
      </c>
      <c r="K4" s="18" t="str">
        <f t="shared" si="1"/>
        <v>55aaeb90</v>
      </c>
      <c r="L4" s="18"/>
      <c r="M4" s="18"/>
      <c r="N4" s="18"/>
    </row>
    <row r="5" spans="1:22" x14ac:dyDescent="0.35">
      <c r="A5" t="s">
        <v>126</v>
      </c>
      <c r="C5">
        <v>9</v>
      </c>
      <c r="D5">
        <v>10</v>
      </c>
      <c r="E5" s="18" t="str">
        <f>MID(E$2,$C5,$D5-$C5+1)</f>
        <v>02</v>
      </c>
      <c r="F5" s="18" t="str">
        <f>MID(F$2,$C5,$D5-$C5+1)</f>
        <v>02</v>
      </c>
      <c r="G5" s="18" t="str">
        <f t="shared" si="1"/>
        <v>02</v>
      </c>
      <c r="H5" s="18" t="str">
        <f t="shared" si="1"/>
        <v>02</v>
      </c>
      <c r="I5" s="18" t="str">
        <f t="shared" si="1"/>
        <v>02</v>
      </c>
      <c r="J5" s="18" t="str">
        <f t="shared" si="1"/>
        <v>02</v>
      </c>
      <c r="K5" s="18" t="str">
        <f t="shared" si="1"/>
        <v>02</v>
      </c>
      <c r="L5" s="18"/>
      <c r="M5" s="18"/>
      <c r="N5" s="18"/>
    </row>
    <row r="6" spans="1:22" x14ac:dyDescent="0.35">
      <c r="A6" t="s">
        <v>86</v>
      </c>
      <c r="C6">
        <v>11</v>
      </c>
      <c r="D6">
        <v>12</v>
      </c>
      <c r="E6" s="18" t="str">
        <f>MID(E$2,$C6,$D6-$C6+1)</f>
        <v>ff</v>
      </c>
      <c r="F6" s="18" t="str">
        <f>MID(F$2,$C6,$D6-$C6+1)</f>
        <v>b4</v>
      </c>
      <c r="G6" s="18" t="str">
        <f t="shared" si="1"/>
        <v>b5</v>
      </c>
      <c r="H6" s="18" t="str">
        <f t="shared" si="1"/>
        <v>b6</v>
      </c>
      <c r="I6" s="18" t="str">
        <f t="shared" si="1"/>
        <v>b7</v>
      </c>
      <c r="J6" s="18" t="str">
        <f t="shared" si="1"/>
        <v>ff</v>
      </c>
      <c r="K6" s="18" t="str">
        <f t="shared" si="1"/>
        <v>ff</v>
      </c>
      <c r="L6" s="18"/>
      <c r="M6" s="18"/>
      <c r="N6" s="18"/>
    </row>
    <row r="7" spans="1:22" x14ac:dyDescent="0.35">
      <c r="A7" t="s">
        <v>127</v>
      </c>
      <c r="E7" s="18">
        <f>HEX2DEC(E6)</f>
        <v>255</v>
      </c>
      <c r="F7" s="18">
        <f>HEX2DEC(F6)</f>
        <v>180</v>
      </c>
      <c r="G7" s="18">
        <f t="shared" ref="G7:K7" si="2">HEX2DEC(G6)</f>
        <v>181</v>
      </c>
      <c r="H7" s="18">
        <f t="shared" si="2"/>
        <v>182</v>
      </c>
      <c r="I7" s="18">
        <f t="shared" si="2"/>
        <v>183</v>
      </c>
      <c r="J7" s="18">
        <f t="shared" si="2"/>
        <v>255</v>
      </c>
      <c r="K7" s="18">
        <f t="shared" si="2"/>
        <v>255</v>
      </c>
      <c r="L7" s="18"/>
      <c r="M7" s="18"/>
      <c r="N7" s="18"/>
    </row>
    <row r="8" spans="1:22" x14ac:dyDescent="0.35">
      <c r="A8" t="s">
        <v>343</v>
      </c>
      <c r="C8">
        <v>13</v>
      </c>
      <c r="D8">
        <f>C8+7</f>
        <v>20</v>
      </c>
      <c r="E8" s="18" t="str">
        <f t="shared" ref="E8:I71" si="3">MID(E$2,$C8,$D8-$C8+1)</f>
        <v>5b566240</v>
      </c>
      <c r="F8" s="18" t="str">
        <f t="shared" si="3"/>
        <v>9f526240</v>
      </c>
      <c r="G8" s="18" t="str">
        <f t="shared" si="3"/>
        <v>9f526240</v>
      </c>
      <c r="H8" s="18" t="str">
        <f t="shared" si="3"/>
        <v>9f526240</v>
      </c>
      <c r="I8" s="18" t="str">
        <f t="shared" si="3"/>
        <v>28596240</v>
      </c>
      <c r="J8" s="18" t="str">
        <f t="shared" ref="J8:K71" si="4">MID(J$2,$C8,$D8-$C8+1)</f>
        <v>5b566140</v>
      </c>
      <c r="K8" s="18" t="str">
        <f t="shared" si="4"/>
        <v>00565940</v>
      </c>
      <c r="L8" s="18"/>
      <c r="M8" s="18"/>
      <c r="N8" s="18"/>
      <c r="P8">
        <v>3.5369999999999999</v>
      </c>
      <c r="U8">
        <v>3.5209999999999999</v>
      </c>
      <c r="V8">
        <v>3.3959999999999999</v>
      </c>
    </row>
    <row r="9" spans="1:22" x14ac:dyDescent="0.35">
      <c r="A9" t="s">
        <v>344</v>
      </c>
      <c r="C9">
        <f>D8+1</f>
        <v>21</v>
      </c>
      <c r="D9">
        <f>C9+7</f>
        <v>28</v>
      </c>
      <c r="E9" s="18" t="str">
        <f t="shared" si="3"/>
        <v>e34e6240</v>
      </c>
      <c r="F9" s="18" t="str">
        <f t="shared" si="3"/>
        <v>e4556240</v>
      </c>
      <c r="G9" s="18" t="str">
        <f t="shared" si="3"/>
        <v>e4556240</v>
      </c>
      <c r="H9" s="18" t="str">
        <f t="shared" si="3"/>
        <v>e4556240</v>
      </c>
      <c r="I9" s="18" t="str">
        <f t="shared" si="3"/>
        <v>c1506240</v>
      </c>
      <c r="J9" s="18" t="str">
        <f t="shared" si="4"/>
        <v>e34e6240</v>
      </c>
      <c r="K9" s="18" t="str">
        <f t="shared" si="4"/>
        <v>e34e6240</v>
      </c>
      <c r="L9" s="18"/>
      <c r="M9" s="18"/>
      <c r="N9" s="18"/>
      <c r="P9">
        <v>3.536</v>
      </c>
      <c r="U9">
        <v>3.536</v>
      </c>
    </row>
    <row r="10" spans="1:22" x14ac:dyDescent="0.35">
      <c r="A10" t="s">
        <v>345</v>
      </c>
      <c r="C10">
        <f t="shared" ref="C10:C73" si="5">D9+1</f>
        <v>29</v>
      </c>
      <c r="D10">
        <f t="shared" ref="D10:D61" si="6">C10+7</f>
        <v>36</v>
      </c>
      <c r="E10" s="18" t="str">
        <f t="shared" si="3"/>
        <v>6e6a6240</v>
      </c>
      <c r="F10" s="18" t="str">
        <f t="shared" si="3"/>
        <v>f6626240</v>
      </c>
      <c r="G10" s="18" t="str">
        <f t="shared" si="3"/>
        <v>d4646240</v>
      </c>
      <c r="H10" s="18" t="str">
        <f t="shared" si="3"/>
        <v>d4646240</v>
      </c>
      <c r="I10" s="18" t="str">
        <f t="shared" si="3"/>
        <v>18616240</v>
      </c>
      <c r="J10" s="18" t="str">
        <f t="shared" si="4"/>
        <v>6e6a6240</v>
      </c>
      <c r="K10" s="18" t="str">
        <f t="shared" si="4"/>
        <v>6e6a6240</v>
      </c>
      <c r="L10" s="18"/>
      <c r="M10" s="18"/>
      <c r="N10" s="18"/>
      <c r="P10">
        <v>3.5379999999999998</v>
      </c>
      <c r="U10">
        <v>3.5379999999999998</v>
      </c>
    </row>
    <row r="11" spans="1:22" x14ac:dyDescent="0.35">
      <c r="A11" t="s">
        <v>346</v>
      </c>
      <c r="C11">
        <f t="shared" si="5"/>
        <v>37</v>
      </c>
      <c r="D11">
        <f t="shared" si="6"/>
        <v>44</v>
      </c>
      <c r="E11" s="18" t="str">
        <f t="shared" si="3"/>
        <v>4a506240</v>
      </c>
      <c r="F11" s="18" t="str">
        <f t="shared" si="3"/>
        <v>f3466240</v>
      </c>
      <c r="G11" s="18" t="str">
        <f t="shared" si="3"/>
        <v>e2476240</v>
      </c>
      <c r="H11" s="18" t="str">
        <f t="shared" si="3"/>
        <v>e2476240</v>
      </c>
      <c r="I11" s="18" t="str">
        <f t="shared" si="3"/>
        <v>37436240</v>
      </c>
      <c r="J11" s="18" t="str">
        <f t="shared" si="4"/>
        <v>4a506240</v>
      </c>
      <c r="K11" s="18" t="str">
        <f t="shared" si="4"/>
        <v>4a506240</v>
      </c>
      <c r="L11" s="18"/>
      <c r="M11" s="18"/>
      <c r="N11" s="18"/>
      <c r="P11">
        <v>3.536</v>
      </c>
      <c r="U11">
        <v>3.536</v>
      </c>
    </row>
    <row r="12" spans="1:22" x14ac:dyDescent="0.35">
      <c r="A12" t="s">
        <v>347</v>
      </c>
      <c r="C12">
        <f t="shared" si="5"/>
        <v>45</v>
      </c>
      <c r="D12">
        <f t="shared" si="6"/>
        <v>52</v>
      </c>
      <c r="E12" s="18" t="str">
        <f t="shared" si="3"/>
        <v>acd76240</v>
      </c>
      <c r="F12" s="18" t="str">
        <f t="shared" si="3"/>
        <v>99ca6240</v>
      </c>
      <c r="G12" s="18" t="str">
        <f t="shared" si="3"/>
        <v>10c46240</v>
      </c>
      <c r="H12" s="18" t="str">
        <f t="shared" si="3"/>
        <v>10c46240</v>
      </c>
      <c r="I12" s="18" t="str">
        <f t="shared" si="3"/>
        <v>77c56240</v>
      </c>
      <c r="J12" s="18" t="str">
        <f t="shared" si="4"/>
        <v>acd76240</v>
      </c>
      <c r="K12" s="18" t="str">
        <f t="shared" si="4"/>
        <v>acd76240</v>
      </c>
      <c r="L12" s="18"/>
      <c r="M12" s="18"/>
      <c r="N12" s="18"/>
      <c r="P12">
        <v>3.544</v>
      </c>
      <c r="U12">
        <v>3.544</v>
      </c>
    </row>
    <row r="13" spans="1:22" x14ac:dyDescent="0.35">
      <c r="A13" t="s">
        <v>348</v>
      </c>
      <c r="C13">
        <f t="shared" si="5"/>
        <v>53</v>
      </c>
      <c r="D13">
        <f t="shared" si="6"/>
        <v>60</v>
      </c>
      <c r="E13" s="18" t="str">
        <f t="shared" si="3"/>
        <v>11d26240</v>
      </c>
      <c r="F13" s="18" t="str">
        <f t="shared" si="3"/>
        <v>ffbd6240</v>
      </c>
      <c r="G13" s="18" t="str">
        <f t="shared" si="3"/>
        <v>99c36240</v>
      </c>
      <c r="H13" s="18" t="str">
        <f t="shared" si="3"/>
        <v>99c36240</v>
      </c>
      <c r="I13" s="18" t="str">
        <f t="shared" si="3"/>
        <v>99ca6240</v>
      </c>
      <c r="J13" s="18" t="str">
        <f t="shared" si="4"/>
        <v>11d26240</v>
      </c>
      <c r="K13" s="18" t="str">
        <f t="shared" si="4"/>
        <v>11d26240</v>
      </c>
      <c r="L13" s="18"/>
      <c r="M13" s="18"/>
      <c r="N13" s="18"/>
      <c r="P13">
        <v>3.544</v>
      </c>
      <c r="U13">
        <v>3.544</v>
      </c>
    </row>
    <row r="14" spans="1:22" x14ac:dyDescent="0.35">
      <c r="A14" t="s">
        <v>349</v>
      </c>
      <c r="C14">
        <f t="shared" si="5"/>
        <v>61</v>
      </c>
      <c r="D14">
        <f t="shared" si="6"/>
        <v>68</v>
      </c>
      <c r="E14" s="18" t="str">
        <f t="shared" si="3"/>
        <v>bddd6240</v>
      </c>
      <c r="F14" s="18" t="str">
        <f t="shared" si="3"/>
        <v>44cf6240</v>
      </c>
      <c r="G14" s="18" t="str">
        <f t="shared" si="3"/>
        <v>88cb6240</v>
      </c>
      <c r="H14" s="18" t="str">
        <f t="shared" si="3"/>
        <v>88cb6240</v>
      </c>
      <c r="I14" s="18" t="str">
        <f t="shared" si="3"/>
        <v>ccc76240</v>
      </c>
      <c r="J14" s="18" t="str">
        <f t="shared" si="4"/>
        <v>bddd6240</v>
      </c>
      <c r="K14" s="18" t="str">
        <f t="shared" si="4"/>
        <v>bddd6240</v>
      </c>
      <c r="L14" s="18"/>
      <c r="M14" s="18"/>
      <c r="N14" s="18"/>
      <c r="P14">
        <v>3.5449999999999999</v>
      </c>
      <c r="U14">
        <v>3.5449999999999999</v>
      </c>
    </row>
    <row r="15" spans="1:22" x14ac:dyDescent="0.35">
      <c r="A15" t="s">
        <v>350</v>
      </c>
      <c r="C15">
        <f t="shared" si="5"/>
        <v>69</v>
      </c>
      <c r="D15">
        <f t="shared" si="6"/>
        <v>76</v>
      </c>
      <c r="E15" s="18" t="str">
        <f t="shared" si="3"/>
        <v>9ad16240</v>
      </c>
      <c r="F15" s="18" t="str">
        <f t="shared" si="3"/>
        <v>44c86240</v>
      </c>
      <c r="G15" s="18" t="str">
        <f t="shared" si="3"/>
        <v>bbc86240</v>
      </c>
      <c r="H15" s="18" t="str">
        <f t="shared" si="3"/>
        <v>bbc86240</v>
      </c>
      <c r="I15" s="18" t="str">
        <f t="shared" si="3"/>
        <v>77c56240</v>
      </c>
      <c r="J15" s="18" t="str">
        <f t="shared" si="4"/>
        <v>9ad16240</v>
      </c>
      <c r="K15" s="18" t="str">
        <f t="shared" si="4"/>
        <v>9ad16240</v>
      </c>
      <c r="L15" s="18"/>
      <c r="M15" s="18"/>
      <c r="N15" s="18"/>
      <c r="P15">
        <v>3.544</v>
      </c>
      <c r="U15">
        <v>3.544</v>
      </c>
    </row>
    <row r="16" spans="1:22" x14ac:dyDescent="0.35">
      <c r="A16" t="s">
        <v>351</v>
      </c>
      <c r="C16">
        <f t="shared" si="5"/>
        <v>77</v>
      </c>
      <c r="D16">
        <f t="shared" si="6"/>
        <v>84</v>
      </c>
      <c r="E16" s="18" t="str">
        <f t="shared" si="3"/>
        <v>44c86240</v>
      </c>
      <c r="F16" s="18" t="str">
        <f t="shared" si="3"/>
        <v>dcb86240</v>
      </c>
      <c r="G16" s="18" t="str">
        <f t="shared" si="3"/>
        <v>aac26240</v>
      </c>
      <c r="H16" s="18" t="str">
        <f t="shared" si="3"/>
        <v>aac26240</v>
      </c>
      <c r="I16" s="18" t="str">
        <f t="shared" si="3"/>
        <v>aac26240</v>
      </c>
      <c r="J16" s="18" t="str">
        <f t="shared" si="4"/>
        <v>44c86240</v>
      </c>
      <c r="K16" s="18" t="str">
        <f t="shared" si="4"/>
        <v>44c86240</v>
      </c>
      <c r="L16" s="18"/>
      <c r="M16" s="18"/>
      <c r="N16" s="18"/>
      <c r="P16">
        <v>3.5430000000000001</v>
      </c>
      <c r="U16">
        <v>3.5430000000000001</v>
      </c>
    </row>
    <row r="17" spans="1:21" x14ac:dyDescent="0.35">
      <c r="A17" t="s">
        <v>352</v>
      </c>
      <c r="C17">
        <f t="shared" si="5"/>
        <v>85</v>
      </c>
      <c r="D17">
        <f t="shared" si="6"/>
        <v>92</v>
      </c>
      <c r="E17" s="18" t="str">
        <f t="shared" si="3"/>
        <v>cedc6240</v>
      </c>
      <c r="F17" s="18" t="str">
        <f t="shared" si="3"/>
        <v>ced56240</v>
      </c>
      <c r="G17" s="18" t="str">
        <f t="shared" si="3"/>
        <v>11cb6240</v>
      </c>
      <c r="H17" s="18" t="str">
        <f t="shared" si="3"/>
        <v>11cb6240</v>
      </c>
      <c r="I17" s="18" t="str">
        <f t="shared" si="3"/>
        <v>11cb6240</v>
      </c>
      <c r="J17" s="18" t="str">
        <f t="shared" si="4"/>
        <v>cedc6240</v>
      </c>
      <c r="K17" s="18" t="str">
        <f t="shared" si="4"/>
        <v>cedc6240</v>
      </c>
      <c r="L17" s="18"/>
      <c r="M17" s="18"/>
      <c r="N17" s="18"/>
      <c r="P17">
        <v>3.5449999999999999</v>
      </c>
      <c r="U17">
        <v>3.5449999999999999</v>
      </c>
    </row>
    <row r="18" spans="1:21" x14ac:dyDescent="0.35">
      <c r="A18" t="s">
        <v>353</v>
      </c>
      <c r="C18">
        <f t="shared" si="5"/>
        <v>93</v>
      </c>
      <c r="D18">
        <f t="shared" si="6"/>
        <v>100</v>
      </c>
      <c r="E18" s="18" t="str">
        <f t="shared" si="3"/>
        <v>ccc76240</v>
      </c>
      <c r="F18" s="18" t="str">
        <f t="shared" si="3"/>
        <v>98bc6240</v>
      </c>
      <c r="G18" s="18" t="str">
        <f t="shared" si="3"/>
        <v>a9bb6240</v>
      </c>
      <c r="H18" s="18" t="str">
        <f t="shared" si="3"/>
        <v>a9bb6240</v>
      </c>
      <c r="I18" s="18" t="str">
        <f t="shared" si="3"/>
        <v>a9bb6240</v>
      </c>
      <c r="J18" s="18" t="str">
        <f t="shared" si="4"/>
        <v>ccc76240</v>
      </c>
      <c r="K18" s="18" t="str">
        <f t="shared" si="4"/>
        <v>ccc76240</v>
      </c>
      <c r="L18" s="18"/>
      <c r="M18" s="18"/>
      <c r="N18" s="18"/>
      <c r="P18">
        <v>3.5430000000000001</v>
      </c>
      <c r="U18">
        <v>3.5430000000000001</v>
      </c>
    </row>
    <row r="19" spans="1:21" x14ac:dyDescent="0.35">
      <c r="A19" t="s">
        <v>354</v>
      </c>
      <c r="C19">
        <f t="shared" si="5"/>
        <v>101</v>
      </c>
      <c r="D19">
        <f t="shared" si="6"/>
        <v>108</v>
      </c>
      <c r="E19" s="18" t="str">
        <f t="shared" si="3"/>
        <v>79e16240</v>
      </c>
      <c r="F19" s="18" t="str">
        <f t="shared" si="3"/>
        <v>45d66240</v>
      </c>
      <c r="G19" s="18" t="str">
        <f t="shared" si="3"/>
        <v>f0d36240</v>
      </c>
      <c r="H19" s="18" t="str">
        <f t="shared" si="3"/>
        <v>f0d36240</v>
      </c>
      <c r="I19" s="18" t="str">
        <f t="shared" si="3"/>
        <v>f0d36240</v>
      </c>
      <c r="J19" s="18" t="str">
        <f t="shared" si="4"/>
        <v>79e16240</v>
      </c>
      <c r="K19" s="18" t="str">
        <f t="shared" si="4"/>
        <v>79e16240</v>
      </c>
      <c r="L19" s="18"/>
      <c r="M19" s="18"/>
      <c r="N19" s="18"/>
      <c r="P19">
        <v>3.5449999999999999</v>
      </c>
      <c r="U19">
        <v>3.5449999999999999</v>
      </c>
    </row>
    <row r="20" spans="1:21" x14ac:dyDescent="0.35">
      <c r="A20" t="s">
        <v>355</v>
      </c>
      <c r="C20">
        <f t="shared" si="5"/>
        <v>109</v>
      </c>
      <c r="D20">
        <f t="shared" si="6"/>
        <v>116</v>
      </c>
      <c r="E20" s="18" t="str">
        <f t="shared" si="3"/>
        <v>57dc6240</v>
      </c>
      <c r="F20" s="18" t="str">
        <f t="shared" si="3"/>
        <v>22d16240</v>
      </c>
      <c r="G20" s="18" t="str">
        <f t="shared" si="3"/>
        <v>22d16240</v>
      </c>
      <c r="H20" s="18" t="str">
        <f t="shared" si="3"/>
        <v>66cd6240</v>
      </c>
      <c r="I20" s="18" t="str">
        <f t="shared" si="3"/>
        <v>66cd6240</v>
      </c>
      <c r="J20" s="18" t="str">
        <f t="shared" si="4"/>
        <v>57dc6240</v>
      </c>
      <c r="K20" s="18" t="str">
        <f t="shared" si="4"/>
        <v>57dc6240</v>
      </c>
      <c r="L20" s="18"/>
      <c r="M20" s="18"/>
      <c r="N20" s="18"/>
      <c r="P20">
        <v>3.5449999999999999</v>
      </c>
      <c r="U20">
        <v>3.5449999999999999</v>
      </c>
    </row>
    <row r="21" spans="1:21" x14ac:dyDescent="0.35">
      <c r="A21" t="s">
        <v>356</v>
      </c>
      <c r="C21">
        <f t="shared" si="5"/>
        <v>117</v>
      </c>
      <c r="D21">
        <f t="shared" si="6"/>
        <v>124</v>
      </c>
      <c r="E21" s="18" t="str">
        <f t="shared" si="3"/>
        <v>73a26240</v>
      </c>
      <c r="F21" s="18" t="str">
        <f t="shared" si="3"/>
        <v>629c6240</v>
      </c>
      <c r="G21" s="18" t="str">
        <f t="shared" si="3"/>
        <v>629c6240</v>
      </c>
      <c r="H21" s="18" t="str">
        <f t="shared" si="3"/>
        <v>1ea06240</v>
      </c>
      <c r="I21" s="18" t="str">
        <f t="shared" si="3"/>
        <v>1ea06240</v>
      </c>
      <c r="J21" s="18" t="str">
        <f t="shared" si="4"/>
        <v>73a26240</v>
      </c>
      <c r="K21" s="18" t="str">
        <f t="shared" si="4"/>
        <v>73a26240</v>
      </c>
      <c r="L21" s="18"/>
      <c r="M21" s="18"/>
      <c r="N21" s="18"/>
      <c r="P21">
        <v>3.5409999999999999</v>
      </c>
      <c r="U21">
        <v>3.5409999999999999</v>
      </c>
    </row>
    <row r="22" spans="1:21" x14ac:dyDescent="0.35">
      <c r="A22" t="s">
        <v>357</v>
      </c>
      <c r="C22">
        <f t="shared" si="5"/>
        <v>125</v>
      </c>
      <c r="D22">
        <f t="shared" si="6"/>
        <v>132</v>
      </c>
      <c r="E22" s="18" t="str">
        <f t="shared" si="3"/>
        <v>5f806240</v>
      </c>
      <c r="F22" s="18" t="str">
        <f t="shared" si="3"/>
        <v>f7706240</v>
      </c>
      <c r="G22" s="18" t="str">
        <f t="shared" si="3"/>
        <v>f7706240</v>
      </c>
      <c r="H22" s="18" t="str">
        <f t="shared" si="3"/>
        <v>718d6240</v>
      </c>
      <c r="I22" s="18" t="str">
        <f t="shared" si="3"/>
        <v>718d6240</v>
      </c>
      <c r="J22" s="18" t="str">
        <f t="shared" si="4"/>
        <v>5f806240</v>
      </c>
      <c r="K22" s="18" t="str">
        <f t="shared" si="4"/>
        <v>5f806240</v>
      </c>
      <c r="L22" s="18"/>
      <c r="M22" s="18"/>
      <c r="N22" s="18"/>
      <c r="P22">
        <v>3.5390000000000001</v>
      </c>
      <c r="U22">
        <v>3.5390000000000001</v>
      </c>
    </row>
    <row r="23" spans="1:21" x14ac:dyDescent="0.35">
      <c r="A23" t="s">
        <v>358</v>
      </c>
      <c r="C23">
        <f t="shared" si="5"/>
        <v>133</v>
      </c>
      <c r="D23">
        <f t="shared" si="6"/>
        <v>140</v>
      </c>
      <c r="E23" s="18" t="str">
        <f t="shared" si="3"/>
        <v>88c46240</v>
      </c>
      <c r="F23" s="18" t="str">
        <f t="shared" si="3"/>
        <v>79e16240</v>
      </c>
      <c r="G23" s="18" t="str">
        <f t="shared" si="3"/>
        <v>79e16240</v>
      </c>
      <c r="H23" s="18" t="str">
        <f t="shared" si="3"/>
        <v>13e06240</v>
      </c>
      <c r="I23" s="18" t="str">
        <f t="shared" si="3"/>
        <v>13e06240</v>
      </c>
      <c r="J23" s="18" t="str">
        <f t="shared" si="4"/>
        <v>88c46240</v>
      </c>
      <c r="K23" s="18" t="str">
        <f t="shared" si="4"/>
        <v>88c46240</v>
      </c>
      <c r="L23" s="18"/>
      <c r="M23" s="18"/>
      <c r="N23" s="18"/>
      <c r="P23">
        <v>3.5430000000000001</v>
      </c>
      <c r="U23">
        <v>3.5430000000000001</v>
      </c>
    </row>
    <row r="24" spans="1:21" x14ac:dyDescent="0.35">
      <c r="A24" t="s">
        <v>359</v>
      </c>
      <c r="C24">
        <f t="shared" si="5"/>
        <v>141</v>
      </c>
      <c r="D24">
        <f t="shared" si="6"/>
        <v>148</v>
      </c>
      <c r="E24" s="18" t="str">
        <f t="shared" si="3"/>
        <v>00000000</v>
      </c>
      <c r="F24" s="18" t="str">
        <f t="shared" si="3"/>
        <v>00000000</v>
      </c>
      <c r="G24" s="18" t="str">
        <f t="shared" si="3"/>
        <v>00000000</v>
      </c>
      <c r="H24" s="18" t="str">
        <f t="shared" si="3"/>
        <v>00000000</v>
      </c>
      <c r="I24" s="18" t="str">
        <f t="shared" si="3"/>
        <v>00000000</v>
      </c>
      <c r="J24" s="18" t="str">
        <f t="shared" si="4"/>
        <v>00000000</v>
      </c>
      <c r="K24" s="18" t="str">
        <f t="shared" si="4"/>
        <v>00000000</v>
      </c>
      <c r="L24" s="18"/>
      <c r="M24" s="18"/>
      <c r="N24" s="18"/>
    </row>
    <row r="25" spans="1:21" x14ac:dyDescent="0.35">
      <c r="A25" t="s">
        <v>360</v>
      </c>
      <c r="C25">
        <f t="shared" si="5"/>
        <v>149</v>
      </c>
      <c r="D25">
        <f t="shared" si="6"/>
        <v>156</v>
      </c>
      <c r="E25" s="18" t="str">
        <f t="shared" si="3"/>
        <v>00000000</v>
      </c>
      <c r="F25" s="18" t="str">
        <f t="shared" si="3"/>
        <v>00000000</v>
      </c>
      <c r="G25" s="18" t="str">
        <f t="shared" si="3"/>
        <v>00000000</v>
      </c>
      <c r="H25" s="18" t="str">
        <f t="shared" si="3"/>
        <v>00000000</v>
      </c>
      <c r="I25" s="18" t="str">
        <f t="shared" si="3"/>
        <v>00000000</v>
      </c>
      <c r="J25" s="18" t="str">
        <f t="shared" si="4"/>
        <v>00000000</v>
      </c>
      <c r="K25" s="18" t="str">
        <f t="shared" si="4"/>
        <v>00000000</v>
      </c>
      <c r="L25" s="18"/>
      <c r="M25" s="18"/>
      <c r="N25" s="18"/>
    </row>
    <row r="26" spans="1:21" x14ac:dyDescent="0.35">
      <c r="A26" t="s">
        <v>361</v>
      </c>
      <c r="C26">
        <f t="shared" si="5"/>
        <v>157</v>
      </c>
      <c r="D26">
        <f t="shared" si="6"/>
        <v>164</v>
      </c>
      <c r="E26" s="18" t="str">
        <f t="shared" si="3"/>
        <v>00000000</v>
      </c>
      <c r="F26" s="18" t="str">
        <f t="shared" si="3"/>
        <v>00000000</v>
      </c>
      <c r="G26" s="18" t="str">
        <f t="shared" si="3"/>
        <v>00000000</v>
      </c>
      <c r="H26" s="18" t="str">
        <f t="shared" si="3"/>
        <v>00000000</v>
      </c>
      <c r="I26" s="18" t="str">
        <f t="shared" si="3"/>
        <v>00000000</v>
      </c>
      <c r="J26" s="18" t="str">
        <f t="shared" si="4"/>
        <v>00000000</v>
      </c>
      <c r="K26" s="18" t="str">
        <f t="shared" si="4"/>
        <v>00000000</v>
      </c>
      <c r="L26" s="18"/>
      <c r="M26" s="18"/>
      <c r="N26" s="18"/>
    </row>
    <row r="27" spans="1:21" x14ac:dyDescent="0.35">
      <c r="A27" t="s">
        <v>362</v>
      </c>
      <c r="C27">
        <f t="shared" si="5"/>
        <v>165</v>
      </c>
      <c r="D27">
        <f t="shared" si="6"/>
        <v>172</v>
      </c>
      <c r="E27" s="18" t="str">
        <f t="shared" si="3"/>
        <v>00000000</v>
      </c>
      <c r="F27" s="18" t="str">
        <f t="shared" si="3"/>
        <v>00000000</v>
      </c>
      <c r="G27" s="18" t="str">
        <f t="shared" si="3"/>
        <v>00000000</v>
      </c>
      <c r="H27" s="18" t="str">
        <f t="shared" si="3"/>
        <v>00000000</v>
      </c>
      <c r="I27" s="18" t="str">
        <f t="shared" si="3"/>
        <v>00000000</v>
      </c>
      <c r="J27" s="18" t="str">
        <f t="shared" si="4"/>
        <v>00000000</v>
      </c>
      <c r="K27" s="18" t="str">
        <f t="shared" si="4"/>
        <v>00000000</v>
      </c>
      <c r="L27" s="18"/>
      <c r="M27" s="18"/>
      <c r="N27" s="18"/>
    </row>
    <row r="28" spans="1:21" x14ac:dyDescent="0.35">
      <c r="A28" t="s">
        <v>363</v>
      </c>
      <c r="C28">
        <f t="shared" si="5"/>
        <v>173</v>
      </c>
      <c r="D28">
        <f t="shared" si="6"/>
        <v>180</v>
      </c>
      <c r="E28" s="18" t="str">
        <f t="shared" si="3"/>
        <v>00000000</v>
      </c>
      <c r="F28" s="18" t="str">
        <f t="shared" si="3"/>
        <v>00000000</v>
      </c>
      <c r="G28" s="18" t="str">
        <f t="shared" si="3"/>
        <v>00000000</v>
      </c>
      <c r="H28" s="18" t="str">
        <f t="shared" si="3"/>
        <v>00000000</v>
      </c>
      <c r="I28" s="18" t="str">
        <f t="shared" si="3"/>
        <v>00000000</v>
      </c>
      <c r="J28" s="18" t="str">
        <f t="shared" si="4"/>
        <v>00000000</v>
      </c>
      <c r="K28" s="18" t="str">
        <f t="shared" si="4"/>
        <v>00000000</v>
      </c>
      <c r="L28" s="18"/>
      <c r="M28" s="18"/>
      <c r="N28" s="18"/>
    </row>
    <row r="29" spans="1:21" x14ac:dyDescent="0.35">
      <c r="A29" t="s">
        <v>364</v>
      </c>
      <c r="C29">
        <f t="shared" si="5"/>
        <v>181</v>
      </c>
      <c r="D29">
        <f t="shared" si="6"/>
        <v>188</v>
      </c>
      <c r="E29" s="18" t="str">
        <f t="shared" si="3"/>
        <v>00000000</v>
      </c>
      <c r="F29" s="18" t="str">
        <f t="shared" si="3"/>
        <v>00000000</v>
      </c>
      <c r="G29" s="18" t="str">
        <f t="shared" si="3"/>
        <v>00000000</v>
      </c>
      <c r="H29" s="18" t="str">
        <f t="shared" si="3"/>
        <v>00000000</v>
      </c>
      <c r="I29" s="18" t="str">
        <f t="shared" si="3"/>
        <v>00000000</v>
      </c>
      <c r="J29" s="18" t="str">
        <f t="shared" si="4"/>
        <v>00000000</v>
      </c>
      <c r="K29" s="18" t="str">
        <f t="shared" si="4"/>
        <v>00000000</v>
      </c>
      <c r="L29" s="18"/>
      <c r="M29" s="18"/>
      <c r="N29" s="18"/>
    </row>
    <row r="30" spans="1:21" x14ac:dyDescent="0.35">
      <c r="A30" t="s">
        <v>365</v>
      </c>
      <c r="C30">
        <f t="shared" si="5"/>
        <v>189</v>
      </c>
      <c r="D30">
        <f t="shared" si="6"/>
        <v>196</v>
      </c>
      <c r="E30" s="18" t="str">
        <f t="shared" si="3"/>
        <v>00000000</v>
      </c>
      <c r="F30" s="18" t="str">
        <f t="shared" si="3"/>
        <v>00000000</v>
      </c>
      <c r="G30" s="18" t="str">
        <f t="shared" si="3"/>
        <v>00000000</v>
      </c>
      <c r="H30" s="18" t="str">
        <f t="shared" si="3"/>
        <v>00000000</v>
      </c>
      <c r="I30" s="18" t="str">
        <f t="shared" si="3"/>
        <v>00000000</v>
      </c>
      <c r="J30" s="18" t="str">
        <f t="shared" si="4"/>
        <v>00000000</v>
      </c>
      <c r="K30" s="18" t="str">
        <f t="shared" si="4"/>
        <v>00000000</v>
      </c>
      <c r="L30" s="18"/>
      <c r="M30" s="18"/>
      <c r="N30" s="18"/>
    </row>
    <row r="31" spans="1:21" x14ac:dyDescent="0.35">
      <c r="A31" t="s">
        <v>366</v>
      </c>
      <c r="C31">
        <f t="shared" si="5"/>
        <v>197</v>
      </c>
      <c r="D31">
        <f t="shared" si="6"/>
        <v>204</v>
      </c>
      <c r="E31" s="18" t="str">
        <f t="shared" si="3"/>
        <v>00000000</v>
      </c>
      <c r="F31" s="18" t="str">
        <f t="shared" si="3"/>
        <v>00000000</v>
      </c>
      <c r="G31" s="18" t="str">
        <f t="shared" si="3"/>
        <v>00000000</v>
      </c>
      <c r="H31" s="18" t="str">
        <f t="shared" si="3"/>
        <v>00000000</v>
      </c>
      <c r="I31" s="18" t="str">
        <f t="shared" si="3"/>
        <v>00000000</v>
      </c>
      <c r="J31" s="18" t="str">
        <f t="shared" si="4"/>
        <v>00000000</v>
      </c>
      <c r="K31" s="18" t="str">
        <f t="shared" si="4"/>
        <v>00000000</v>
      </c>
      <c r="L31" s="18"/>
      <c r="M31" s="18"/>
      <c r="N31" s="18"/>
    </row>
    <row r="32" spans="1:21" x14ac:dyDescent="0.35">
      <c r="A32" t="s">
        <v>367</v>
      </c>
      <c r="C32">
        <f t="shared" si="5"/>
        <v>205</v>
      </c>
      <c r="D32">
        <f t="shared" si="6"/>
        <v>212</v>
      </c>
      <c r="E32" s="18" t="str">
        <f t="shared" si="3"/>
        <v>13315c3d</v>
      </c>
      <c r="F32" s="18" t="str">
        <f t="shared" si="3"/>
        <v>13315c3d</v>
      </c>
      <c r="G32" s="18" t="str">
        <f t="shared" si="3"/>
        <v>13315c3d</v>
      </c>
      <c r="H32" s="18" t="str">
        <f t="shared" si="3"/>
        <v>13315c3d</v>
      </c>
      <c r="I32" s="18" t="str">
        <f t="shared" si="3"/>
        <v>13315c3d</v>
      </c>
      <c r="J32" s="18" t="str">
        <f t="shared" si="4"/>
        <v>13315c3d</v>
      </c>
      <c r="K32" s="18" t="str">
        <f t="shared" si="4"/>
        <v>13315c3d</v>
      </c>
      <c r="L32" s="18"/>
      <c r="M32" s="18"/>
      <c r="N32" s="18"/>
      <c r="P32">
        <v>5.3999999999999999E-2</v>
      </c>
      <c r="S32">
        <v>5.3999999999999999E-2</v>
      </c>
      <c r="T32">
        <v>5.3999999999999999E-2</v>
      </c>
      <c r="U32">
        <v>5.3999999999999999E-2</v>
      </c>
    </row>
    <row r="33" spans="1:21" x14ac:dyDescent="0.35">
      <c r="A33" t="s">
        <v>368</v>
      </c>
      <c r="C33">
        <f t="shared" si="5"/>
        <v>213</v>
      </c>
      <c r="D33">
        <f t="shared" si="6"/>
        <v>220</v>
      </c>
      <c r="E33" s="18" t="str">
        <f t="shared" si="3"/>
        <v>0636143d</v>
      </c>
      <c r="F33" s="18" t="str">
        <f t="shared" si="3"/>
        <v>0636143d</v>
      </c>
      <c r="G33" s="18" t="str">
        <f t="shared" si="3"/>
        <v>0636143d</v>
      </c>
      <c r="H33" s="18" t="str">
        <f t="shared" si="3"/>
        <v>0636143d</v>
      </c>
      <c r="I33" s="18" t="str">
        <f t="shared" si="3"/>
        <v>0636143d</v>
      </c>
      <c r="J33" s="18" t="str">
        <f t="shared" si="4"/>
        <v>0636143d</v>
      </c>
      <c r="K33" s="18" t="str">
        <f t="shared" si="4"/>
        <v>0636143d</v>
      </c>
      <c r="L33" s="18"/>
      <c r="M33" s="18"/>
      <c r="N33" s="18"/>
      <c r="P33">
        <v>3.5999999999999997E-2</v>
      </c>
      <c r="S33">
        <v>3.5999999999999997E-2</v>
      </c>
      <c r="U33">
        <v>3.5999999999999997E-2</v>
      </c>
    </row>
    <row r="34" spans="1:21" x14ac:dyDescent="0.35">
      <c r="A34" t="s">
        <v>369</v>
      </c>
      <c r="C34">
        <f t="shared" si="5"/>
        <v>221</v>
      </c>
      <c r="D34">
        <f t="shared" si="6"/>
        <v>228</v>
      </c>
      <c r="E34" s="18" t="str">
        <f t="shared" si="3"/>
        <v>26e0113d</v>
      </c>
      <c r="F34" s="18" t="str">
        <f t="shared" si="3"/>
        <v>26e0113d</v>
      </c>
      <c r="G34" s="18" t="str">
        <f t="shared" si="3"/>
        <v>26e0113d</v>
      </c>
      <c r="H34" s="18" t="str">
        <f t="shared" si="3"/>
        <v>26e0113d</v>
      </c>
      <c r="I34" s="18" t="str">
        <f t="shared" si="3"/>
        <v>26e0113d</v>
      </c>
      <c r="J34" s="18" t="str">
        <f t="shared" si="4"/>
        <v>26e0113d</v>
      </c>
      <c r="K34" s="18" t="str">
        <f t="shared" si="4"/>
        <v>26e0113d</v>
      </c>
      <c r="L34" s="18"/>
      <c r="M34" s="18"/>
      <c r="N34" s="18"/>
      <c r="P34">
        <v>3.5999999999999997E-2</v>
      </c>
      <c r="S34">
        <v>3.5999999999999997E-2</v>
      </c>
      <c r="U34">
        <v>3.5999999999999997E-2</v>
      </c>
    </row>
    <row r="35" spans="1:21" x14ac:dyDescent="0.35">
      <c r="A35" t="s">
        <v>370</v>
      </c>
      <c r="C35">
        <f t="shared" si="5"/>
        <v>229</v>
      </c>
      <c r="D35">
        <f t="shared" si="6"/>
        <v>236</v>
      </c>
      <c r="E35" s="18" t="str">
        <f t="shared" si="3"/>
        <v>8021f03c</v>
      </c>
      <c r="F35" s="18" t="str">
        <f t="shared" si="3"/>
        <v>8021f03c</v>
      </c>
      <c r="G35" s="18" t="str">
        <f t="shared" si="3"/>
        <v>8021f03c</v>
      </c>
      <c r="H35" s="18" t="str">
        <f t="shared" si="3"/>
        <v>8021f03c</v>
      </c>
      <c r="I35" s="18" t="str">
        <f t="shared" si="3"/>
        <v>8021f03c</v>
      </c>
      <c r="J35" s="18" t="str">
        <f t="shared" si="4"/>
        <v>8021f03c</v>
      </c>
      <c r="K35" s="18" t="str">
        <f t="shared" si="4"/>
        <v>8021f03c</v>
      </c>
      <c r="L35" s="18"/>
      <c r="M35" s="18"/>
      <c r="N35" s="18"/>
      <c r="P35">
        <v>2.9000000000000001E-2</v>
      </c>
      <c r="S35">
        <v>2.9000000000000001E-2</v>
      </c>
      <c r="U35">
        <v>2.9000000000000001E-2</v>
      </c>
    </row>
    <row r="36" spans="1:21" x14ac:dyDescent="0.35">
      <c r="A36" t="s">
        <v>371</v>
      </c>
      <c r="C36">
        <f t="shared" si="5"/>
        <v>237</v>
      </c>
      <c r="D36">
        <f t="shared" si="6"/>
        <v>244</v>
      </c>
      <c r="E36" s="18" t="str">
        <f t="shared" si="3"/>
        <v>1153363d</v>
      </c>
      <c r="F36" s="18" t="str">
        <f t="shared" si="3"/>
        <v>1153363d</v>
      </c>
      <c r="G36" s="18" t="str">
        <f t="shared" si="3"/>
        <v>1153363d</v>
      </c>
      <c r="H36" s="18" t="str">
        <f t="shared" si="3"/>
        <v>1153363d</v>
      </c>
      <c r="I36" s="18" t="str">
        <f t="shared" si="3"/>
        <v>1153363d</v>
      </c>
      <c r="J36" s="18" t="str">
        <f t="shared" si="4"/>
        <v>1153363d</v>
      </c>
      <c r="K36" s="18" t="str">
        <f t="shared" si="4"/>
        <v>1153363d</v>
      </c>
      <c r="L36" s="18"/>
      <c r="M36" s="18"/>
      <c r="N36" s="18"/>
      <c r="P36">
        <v>4.4999999999999998E-2</v>
      </c>
      <c r="S36">
        <v>4.4999999999999998E-2</v>
      </c>
      <c r="U36">
        <v>4.4999999999999998E-2</v>
      </c>
    </row>
    <row r="37" spans="1:21" x14ac:dyDescent="0.35">
      <c r="A37" t="s">
        <v>372</v>
      </c>
      <c r="C37">
        <f t="shared" si="5"/>
        <v>245</v>
      </c>
      <c r="D37">
        <f t="shared" si="6"/>
        <v>252</v>
      </c>
      <c r="E37" s="18" t="str">
        <f t="shared" si="3"/>
        <v>8980123d</v>
      </c>
      <c r="F37" s="18" t="str">
        <f t="shared" si="3"/>
        <v>8980123d</v>
      </c>
      <c r="G37" s="18" t="str">
        <f t="shared" si="3"/>
        <v>8980123d</v>
      </c>
      <c r="H37" s="18" t="str">
        <f t="shared" si="3"/>
        <v>8980123d</v>
      </c>
      <c r="I37" s="18" t="str">
        <f t="shared" si="3"/>
        <v>8980123d</v>
      </c>
      <c r="J37" s="18" t="str">
        <f t="shared" si="4"/>
        <v>8980123d</v>
      </c>
      <c r="K37" s="18" t="str">
        <f t="shared" si="4"/>
        <v>8980123d</v>
      </c>
      <c r="L37" s="18"/>
      <c r="M37" s="18"/>
      <c r="N37" s="18"/>
      <c r="P37">
        <v>3.5999999999999997E-2</v>
      </c>
      <c r="S37">
        <v>3.5999999999999997E-2</v>
      </c>
      <c r="U37">
        <v>3.5999999999999997E-2</v>
      </c>
    </row>
    <row r="38" spans="1:21" x14ac:dyDescent="0.35">
      <c r="A38" t="s">
        <v>373</v>
      </c>
      <c r="C38">
        <f t="shared" si="5"/>
        <v>253</v>
      </c>
      <c r="D38">
        <f t="shared" si="6"/>
        <v>260</v>
      </c>
      <c r="E38" s="18" t="str">
        <f t="shared" si="3"/>
        <v>7e7c033d</v>
      </c>
      <c r="F38" s="18" t="str">
        <f t="shared" si="3"/>
        <v>7e7c033d</v>
      </c>
      <c r="G38" s="18" t="str">
        <f t="shared" si="3"/>
        <v>7e7c033d</v>
      </c>
      <c r="H38" s="18" t="str">
        <f t="shared" si="3"/>
        <v>7e7c033d</v>
      </c>
      <c r="I38" s="18" t="str">
        <f t="shared" si="3"/>
        <v>7e7c033d</v>
      </c>
      <c r="J38" s="18" t="str">
        <f t="shared" si="4"/>
        <v>7e7c033d</v>
      </c>
      <c r="K38" s="18" t="str">
        <f t="shared" si="4"/>
        <v>7e7c033d</v>
      </c>
      <c r="L38" s="18"/>
      <c r="M38" s="18"/>
      <c r="N38" s="18"/>
      <c r="P38">
        <v>3.2000000000000001E-2</v>
      </c>
      <c r="S38">
        <v>3.2000000000000001E-2</v>
      </c>
      <c r="U38">
        <v>3.2000000000000001E-2</v>
      </c>
    </row>
    <row r="39" spans="1:21" x14ac:dyDescent="0.35">
      <c r="A39" t="s">
        <v>374</v>
      </c>
      <c r="C39">
        <f t="shared" si="5"/>
        <v>261</v>
      </c>
      <c r="D39">
        <f t="shared" si="6"/>
        <v>268</v>
      </c>
      <c r="E39" s="18" t="str">
        <f t="shared" si="3"/>
        <v>ac41233d</v>
      </c>
      <c r="F39" s="18" t="str">
        <f t="shared" si="3"/>
        <v>ac41233d</v>
      </c>
      <c r="G39" s="18" t="str">
        <f t="shared" si="3"/>
        <v>ac41233d</v>
      </c>
      <c r="H39" s="18" t="str">
        <f t="shared" si="3"/>
        <v>ac41233d</v>
      </c>
      <c r="I39" s="18" t="str">
        <f t="shared" si="3"/>
        <v>ac41233d</v>
      </c>
      <c r="J39" s="18" t="str">
        <f t="shared" si="4"/>
        <v>ac41233d</v>
      </c>
      <c r="K39" s="18" t="str">
        <f t="shared" si="4"/>
        <v>ac41233d</v>
      </c>
      <c r="L39" s="18"/>
      <c r="M39" s="18"/>
      <c r="N39" s="18"/>
      <c r="P39">
        <v>0.04</v>
      </c>
      <c r="S39">
        <v>0.04</v>
      </c>
      <c r="U39">
        <v>0.04</v>
      </c>
    </row>
    <row r="40" spans="1:21" x14ac:dyDescent="0.35">
      <c r="A40" t="s">
        <v>375</v>
      </c>
      <c r="C40">
        <f t="shared" si="5"/>
        <v>269</v>
      </c>
      <c r="D40">
        <f t="shared" si="6"/>
        <v>276</v>
      </c>
      <c r="E40" s="18" t="str">
        <f t="shared" si="3"/>
        <v>1ad83c3d</v>
      </c>
      <c r="F40" s="18" t="str">
        <f t="shared" si="3"/>
        <v>1ad83c3d</v>
      </c>
      <c r="G40" s="18" t="str">
        <f t="shared" si="3"/>
        <v>1ad83c3d</v>
      </c>
      <c r="H40" s="18" t="str">
        <f t="shared" si="3"/>
        <v>1ad83c3d</v>
      </c>
      <c r="I40" s="18" t="str">
        <f t="shared" si="3"/>
        <v>1ad83c3d</v>
      </c>
      <c r="J40" s="18" t="str">
        <f t="shared" si="4"/>
        <v>1ad83c3d</v>
      </c>
      <c r="K40" s="18" t="str">
        <f t="shared" si="4"/>
        <v>1ad83c3d</v>
      </c>
      <c r="L40" s="18"/>
      <c r="M40" s="18"/>
      <c r="N40" s="18"/>
      <c r="P40">
        <v>4.5999999999999999E-2</v>
      </c>
      <c r="S40">
        <v>4.5999999999999999E-2</v>
      </c>
      <c r="U40">
        <v>4.5999999999999999E-2</v>
      </c>
    </row>
    <row r="41" spans="1:21" x14ac:dyDescent="0.35">
      <c r="A41" t="s">
        <v>376</v>
      </c>
      <c r="C41">
        <f t="shared" si="5"/>
        <v>277</v>
      </c>
      <c r="D41">
        <f t="shared" si="6"/>
        <v>284</v>
      </c>
      <c r="E41" s="18" t="str">
        <f t="shared" si="3"/>
        <v>9d6f4f3d</v>
      </c>
      <c r="F41" s="18" t="str">
        <f t="shared" si="3"/>
        <v>9d6f4f3d</v>
      </c>
      <c r="G41" s="18" t="str">
        <f t="shared" si="3"/>
        <v>9d6f4f3d</v>
      </c>
      <c r="H41" s="18" t="str">
        <f t="shared" si="3"/>
        <v>9d6f4f3d</v>
      </c>
      <c r="I41" s="18" t="str">
        <f t="shared" si="3"/>
        <v>9d6f4f3d</v>
      </c>
      <c r="J41" s="18" t="str">
        <f t="shared" si="4"/>
        <v>9d6f4f3d</v>
      </c>
      <c r="K41" s="18" t="str">
        <f t="shared" si="4"/>
        <v>9d6f4f3d</v>
      </c>
      <c r="L41" s="18"/>
      <c r="M41" s="18"/>
      <c r="N41" s="18"/>
      <c r="P41">
        <v>5.0999999999999997E-2</v>
      </c>
      <c r="S41">
        <v>5.0999999999999997E-2</v>
      </c>
      <c r="U41">
        <v>5.0999999999999997E-2</v>
      </c>
    </row>
    <row r="42" spans="1:21" x14ac:dyDescent="0.35">
      <c r="A42" t="s">
        <v>377</v>
      </c>
      <c r="C42">
        <f t="shared" si="5"/>
        <v>285</v>
      </c>
      <c r="D42">
        <f t="shared" si="6"/>
        <v>292</v>
      </c>
      <c r="E42" s="18" t="str">
        <f t="shared" si="3"/>
        <v>8eb51e3d</v>
      </c>
      <c r="F42" s="18" t="str">
        <f t="shared" si="3"/>
        <v>8eb51e3d</v>
      </c>
      <c r="G42" s="18" t="str">
        <f t="shared" si="3"/>
        <v>8eb51e3d</v>
      </c>
      <c r="H42" s="18" t="str">
        <f t="shared" si="3"/>
        <v>8eb51e3d</v>
      </c>
      <c r="I42" s="18" t="str">
        <f t="shared" si="3"/>
        <v>8eb51e3d</v>
      </c>
      <c r="J42" s="18" t="str">
        <f t="shared" si="4"/>
        <v>8eb51e3d</v>
      </c>
      <c r="K42" s="18" t="str">
        <f t="shared" si="4"/>
        <v>8eb51e3d</v>
      </c>
      <c r="L42" s="18"/>
      <c r="M42" s="18"/>
      <c r="N42" s="18"/>
      <c r="P42">
        <v>3.9E-2</v>
      </c>
      <c r="S42">
        <v>3.9E-2</v>
      </c>
      <c r="U42">
        <v>3.9E-2</v>
      </c>
    </row>
    <row r="43" spans="1:21" x14ac:dyDescent="0.35">
      <c r="A43" t="s">
        <v>378</v>
      </c>
      <c r="C43">
        <f t="shared" si="5"/>
        <v>293</v>
      </c>
      <c r="D43">
        <f t="shared" si="6"/>
        <v>300</v>
      </c>
      <c r="E43" s="18" t="str">
        <f t="shared" si="3"/>
        <v>6a2c293d</v>
      </c>
      <c r="F43" s="18" t="str">
        <f t="shared" si="3"/>
        <v>6a2c293d</v>
      </c>
      <c r="G43" s="18" t="str">
        <f t="shared" si="3"/>
        <v>6a2c293d</v>
      </c>
      <c r="H43" s="18" t="str">
        <f t="shared" si="3"/>
        <v>6a2c293d</v>
      </c>
      <c r="I43" s="18" t="str">
        <f t="shared" si="3"/>
        <v>6a2c293d</v>
      </c>
      <c r="J43" s="18" t="str">
        <f t="shared" si="4"/>
        <v>6a2c293d</v>
      </c>
      <c r="K43" s="18" t="str">
        <f t="shared" si="4"/>
        <v>6a2c293d</v>
      </c>
      <c r="L43" s="18"/>
      <c r="M43" s="18"/>
      <c r="N43" s="18"/>
      <c r="P43">
        <v>4.1000000000000002E-2</v>
      </c>
      <c r="S43">
        <v>4.1000000000000002E-2</v>
      </c>
      <c r="U43">
        <v>4.1000000000000002E-2</v>
      </c>
    </row>
    <row r="44" spans="1:21" x14ac:dyDescent="0.35">
      <c r="A44" t="s">
        <v>379</v>
      </c>
      <c r="C44">
        <f t="shared" si="5"/>
        <v>301</v>
      </c>
      <c r="D44">
        <f t="shared" si="6"/>
        <v>308</v>
      </c>
      <c r="E44" s="18" t="str">
        <f t="shared" si="3"/>
        <v>eb28653d</v>
      </c>
      <c r="F44" s="18" t="str">
        <f t="shared" si="3"/>
        <v>eb28653d</v>
      </c>
      <c r="G44" s="18" t="str">
        <f t="shared" si="3"/>
        <v>eb28653d</v>
      </c>
      <c r="H44" s="18" t="str">
        <f t="shared" si="3"/>
        <v>eb28653d</v>
      </c>
      <c r="I44" s="18" t="str">
        <f t="shared" si="3"/>
        <v>eb28653d</v>
      </c>
      <c r="J44" s="18" t="str">
        <f t="shared" si="4"/>
        <v>eb28653d</v>
      </c>
      <c r="K44" s="18" t="str">
        <f t="shared" si="4"/>
        <v>eb28653d</v>
      </c>
      <c r="L44" s="18"/>
      <c r="M44" s="18"/>
      <c r="N44" s="18"/>
      <c r="P44">
        <v>5.6000000000000001E-2</v>
      </c>
      <c r="S44">
        <v>5.6000000000000001E-2</v>
      </c>
      <c r="U44">
        <v>5.6000000000000001E-2</v>
      </c>
    </row>
    <row r="45" spans="1:21" x14ac:dyDescent="0.35">
      <c r="A45" t="s">
        <v>380</v>
      </c>
      <c r="C45">
        <f t="shared" si="5"/>
        <v>309</v>
      </c>
      <c r="D45">
        <f t="shared" si="6"/>
        <v>316</v>
      </c>
      <c r="E45" s="18" t="str">
        <f t="shared" si="3"/>
        <v>189c523d</v>
      </c>
      <c r="F45" s="18" t="str">
        <f t="shared" si="3"/>
        <v>189c523d</v>
      </c>
      <c r="G45" s="18" t="str">
        <f t="shared" si="3"/>
        <v>189c523d</v>
      </c>
      <c r="H45" s="18" t="str">
        <f t="shared" si="3"/>
        <v>189c523d</v>
      </c>
      <c r="I45" s="18" t="str">
        <f t="shared" si="3"/>
        <v>189c523d</v>
      </c>
      <c r="J45" s="18" t="str">
        <f t="shared" si="4"/>
        <v>189c523d</v>
      </c>
      <c r="K45" s="18" t="str">
        <f t="shared" si="4"/>
        <v>189c523d</v>
      </c>
      <c r="L45" s="18"/>
      <c r="M45" s="18"/>
      <c r="N45" s="18"/>
      <c r="P45">
        <v>5.0999999999999997E-2</v>
      </c>
      <c r="S45">
        <v>5.0999999999999997E-2</v>
      </c>
      <c r="U45">
        <v>5.0999999999999997E-2</v>
      </c>
    </row>
    <row r="46" spans="1:21" x14ac:dyDescent="0.35">
      <c r="A46" t="s">
        <v>381</v>
      </c>
      <c r="C46">
        <f t="shared" si="5"/>
        <v>317</v>
      </c>
      <c r="D46">
        <f t="shared" si="6"/>
        <v>324</v>
      </c>
      <c r="E46" s="18" t="str">
        <f t="shared" si="3"/>
        <v>a3724e3d</v>
      </c>
      <c r="F46" s="18" t="str">
        <f t="shared" si="3"/>
        <v>a3724e3d</v>
      </c>
      <c r="G46" s="18" t="str">
        <f t="shared" si="3"/>
        <v>a3724e3d</v>
      </c>
      <c r="H46" s="18" t="str">
        <f t="shared" si="3"/>
        <v>a3724e3d</v>
      </c>
      <c r="I46" s="18" t="str">
        <f t="shared" si="3"/>
        <v>a3724e3d</v>
      </c>
      <c r="J46" s="18" t="str">
        <f t="shared" si="4"/>
        <v>a3724e3d</v>
      </c>
      <c r="K46" s="18" t="str">
        <f t="shared" si="4"/>
        <v>a3724e3d</v>
      </c>
      <c r="L46" s="18"/>
      <c r="M46" s="18"/>
      <c r="N46" s="18"/>
      <c r="P46">
        <v>0.05</v>
      </c>
      <c r="S46">
        <v>0.05</v>
      </c>
      <c r="U46">
        <v>0.05</v>
      </c>
    </row>
    <row r="47" spans="1:21" x14ac:dyDescent="0.35">
      <c r="A47" t="s">
        <v>382</v>
      </c>
      <c r="C47">
        <f t="shared" si="5"/>
        <v>325</v>
      </c>
      <c r="D47">
        <f t="shared" si="6"/>
        <v>332</v>
      </c>
      <c r="E47" s="18" t="str">
        <f t="shared" si="3"/>
        <v>eb94493d</v>
      </c>
      <c r="F47" s="18" t="str">
        <f t="shared" si="3"/>
        <v>eb94493d</v>
      </c>
      <c r="G47" s="18" t="str">
        <f t="shared" si="3"/>
        <v>eb94493d</v>
      </c>
      <c r="H47" s="18" t="str">
        <f t="shared" si="3"/>
        <v>eb94493d</v>
      </c>
      <c r="I47" s="18" t="str">
        <f t="shared" si="3"/>
        <v>eb94493d</v>
      </c>
      <c r="J47" s="18" t="str">
        <f t="shared" si="4"/>
        <v>eb94493d</v>
      </c>
      <c r="K47" s="18" t="str">
        <f t="shared" si="4"/>
        <v>eb94493d</v>
      </c>
      <c r="L47" s="18"/>
      <c r="M47" s="18"/>
      <c r="N47" s="18"/>
      <c r="P47">
        <v>4.9000000000000002E-2</v>
      </c>
      <c r="S47">
        <v>4.9000000000000002E-2</v>
      </c>
      <c r="U47">
        <v>4.9000000000000002E-2</v>
      </c>
    </row>
    <row r="48" spans="1:21" x14ac:dyDescent="0.35">
      <c r="A48" t="s">
        <v>383</v>
      </c>
      <c r="C48">
        <f t="shared" si="5"/>
        <v>333</v>
      </c>
      <c r="D48">
        <f t="shared" si="6"/>
        <v>340</v>
      </c>
      <c r="E48" s="18" t="str">
        <f t="shared" si="3"/>
        <v>9ab2c23d</v>
      </c>
      <c r="F48" s="18" t="str">
        <f t="shared" si="3"/>
        <v>9ab2c23d</v>
      </c>
      <c r="G48" s="18" t="str">
        <f t="shared" si="3"/>
        <v>9ab2c23d</v>
      </c>
      <c r="H48" s="18" t="str">
        <f t="shared" si="3"/>
        <v>9ab2c23d</v>
      </c>
      <c r="I48" s="18" t="str">
        <f t="shared" si="3"/>
        <v>9ab2c23d</v>
      </c>
      <c r="J48" s="18" t="str">
        <f t="shared" si="4"/>
        <v>9ab2c23d</v>
      </c>
      <c r="K48" s="18" t="str">
        <f t="shared" si="4"/>
        <v>9ab2c23d</v>
      </c>
      <c r="L48" s="18"/>
      <c r="M48" s="18"/>
      <c r="N48" s="18"/>
      <c r="P48">
        <v>9.5000000000000001E-2</v>
      </c>
      <c r="S48">
        <v>9.5000000000000001E-2</v>
      </c>
      <c r="U48">
        <v>9.5000000000000001E-2</v>
      </c>
    </row>
    <row r="49" spans="1:22" x14ac:dyDescent="0.35">
      <c r="A49" t="s">
        <v>384</v>
      </c>
      <c r="C49">
        <f t="shared" si="5"/>
        <v>341</v>
      </c>
      <c r="D49">
        <f t="shared" si="6"/>
        <v>348</v>
      </c>
      <c r="E49" s="18" t="str">
        <f t="shared" si="3"/>
        <v>00000000</v>
      </c>
      <c r="F49" s="18" t="str">
        <f t="shared" si="3"/>
        <v>00000000</v>
      </c>
      <c r="G49" s="18" t="str">
        <f t="shared" si="3"/>
        <v>00000000</v>
      </c>
      <c r="H49" s="18" t="str">
        <f t="shared" si="3"/>
        <v>00000000</v>
      </c>
      <c r="I49" s="18" t="str">
        <f t="shared" si="3"/>
        <v>00000000</v>
      </c>
      <c r="J49" s="18" t="str">
        <f t="shared" si="4"/>
        <v>00000000</v>
      </c>
      <c r="K49" s="18" t="str">
        <f t="shared" si="4"/>
        <v>00000000</v>
      </c>
      <c r="L49" s="18"/>
      <c r="M49" s="18"/>
      <c r="N49" s="18"/>
    </row>
    <row r="50" spans="1:22" x14ac:dyDescent="0.35">
      <c r="A50" t="s">
        <v>385</v>
      </c>
      <c r="C50">
        <f t="shared" si="5"/>
        <v>349</v>
      </c>
      <c r="D50">
        <f t="shared" si="6"/>
        <v>356</v>
      </c>
      <c r="E50" s="18" t="str">
        <f t="shared" si="3"/>
        <v>00000000</v>
      </c>
      <c r="F50" s="18" t="str">
        <f t="shared" si="3"/>
        <v>00000000</v>
      </c>
      <c r="G50" s="18" t="str">
        <f t="shared" si="3"/>
        <v>00000000</v>
      </c>
      <c r="H50" s="18" t="str">
        <f t="shared" ref="G50:K65" si="7">MID(H$2,$C50,$D50-$C50+1)</f>
        <v>00000000</v>
      </c>
      <c r="I50" s="18" t="str">
        <f t="shared" si="7"/>
        <v>00000000</v>
      </c>
      <c r="J50" s="18" t="str">
        <f t="shared" si="7"/>
        <v>00000000</v>
      </c>
      <c r="K50" s="18" t="str">
        <f t="shared" si="7"/>
        <v>00000000</v>
      </c>
      <c r="L50" s="18"/>
      <c r="M50" s="18"/>
      <c r="N50" s="18"/>
    </row>
    <row r="51" spans="1:22" x14ac:dyDescent="0.35">
      <c r="A51" t="s">
        <v>386</v>
      </c>
      <c r="C51">
        <f t="shared" si="5"/>
        <v>357</v>
      </c>
      <c r="D51">
        <f t="shared" si="6"/>
        <v>364</v>
      </c>
      <c r="E51" s="18" t="str">
        <f t="shared" si="3"/>
        <v>00000000</v>
      </c>
      <c r="F51" s="18" t="str">
        <f t="shared" si="3"/>
        <v>00000000</v>
      </c>
      <c r="G51" s="18" t="str">
        <f t="shared" si="7"/>
        <v>00000000</v>
      </c>
      <c r="H51" s="18" t="str">
        <f t="shared" si="7"/>
        <v>00000000</v>
      </c>
      <c r="I51" s="18" t="str">
        <f t="shared" si="7"/>
        <v>00000000</v>
      </c>
      <c r="J51" s="18" t="str">
        <f t="shared" si="7"/>
        <v>00000000</v>
      </c>
      <c r="K51" s="18" t="str">
        <f t="shared" si="7"/>
        <v>00000000</v>
      </c>
      <c r="L51" s="18"/>
      <c r="M51" s="18"/>
      <c r="N51" s="18"/>
    </row>
    <row r="52" spans="1:22" x14ac:dyDescent="0.35">
      <c r="A52" t="s">
        <v>387</v>
      </c>
      <c r="C52">
        <f t="shared" si="5"/>
        <v>365</v>
      </c>
      <c r="D52">
        <f t="shared" si="6"/>
        <v>372</v>
      </c>
      <c r="E52" s="18" t="str">
        <f t="shared" si="3"/>
        <v>00000000</v>
      </c>
      <c r="F52" s="18" t="str">
        <f t="shared" si="3"/>
        <v>00000000</v>
      </c>
      <c r="G52" s="18" t="str">
        <f t="shared" si="7"/>
        <v>00000000</v>
      </c>
      <c r="H52" s="18" t="str">
        <f t="shared" si="7"/>
        <v>00000000</v>
      </c>
      <c r="I52" s="18" t="str">
        <f t="shared" si="7"/>
        <v>00000000</v>
      </c>
      <c r="J52" s="18" t="str">
        <f t="shared" si="7"/>
        <v>00000000</v>
      </c>
      <c r="K52" s="18" t="str">
        <f t="shared" si="7"/>
        <v>00000000</v>
      </c>
      <c r="L52" s="18"/>
      <c r="M52" s="18"/>
      <c r="N52" s="18"/>
    </row>
    <row r="53" spans="1:22" x14ac:dyDescent="0.35">
      <c r="A53" t="s">
        <v>388</v>
      </c>
      <c r="C53">
        <f t="shared" si="5"/>
        <v>373</v>
      </c>
      <c r="D53">
        <f t="shared" si="6"/>
        <v>380</v>
      </c>
      <c r="E53" s="18" t="str">
        <f t="shared" si="3"/>
        <v>00000000</v>
      </c>
      <c r="F53" s="18" t="str">
        <f t="shared" si="3"/>
        <v>00000000</v>
      </c>
      <c r="G53" s="18" t="str">
        <f t="shared" si="7"/>
        <v>00000000</v>
      </c>
      <c r="H53" s="18" t="str">
        <f t="shared" si="7"/>
        <v>00000000</v>
      </c>
      <c r="I53" s="18" t="str">
        <f t="shared" si="7"/>
        <v>00000000</v>
      </c>
      <c r="J53" s="18" t="str">
        <f t="shared" si="7"/>
        <v>00000000</v>
      </c>
      <c r="K53" s="18" t="str">
        <f t="shared" si="7"/>
        <v>00000000</v>
      </c>
      <c r="L53" s="18"/>
      <c r="M53" s="18"/>
      <c r="N53" s="18"/>
    </row>
    <row r="54" spans="1:22" x14ac:dyDescent="0.35">
      <c r="A54" t="s">
        <v>389</v>
      </c>
      <c r="C54">
        <f t="shared" si="5"/>
        <v>381</v>
      </c>
      <c r="D54">
        <f t="shared" si="6"/>
        <v>388</v>
      </c>
      <c r="E54" s="18" t="str">
        <f t="shared" si="3"/>
        <v>00000000</v>
      </c>
      <c r="F54" s="18" t="str">
        <f t="shared" si="3"/>
        <v>00000000</v>
      </c>
      <c r="G54" s="18" t="str">
        <f t="shared" si="7"/>
        <v>00000000</v>
      </c>
      <c r="H54" s="18" t="str">
        <f t="shared" si="7"/>
        <v>00000000</v>
      </c>
      <c r="I54" s="18" t="str">
        <f t="shared" si="7"/>
        <v>00000000</v>
      </c>
      <c r="J54" s="18" t="str">
        <f t="shared" si="7"/>
        <v>00000000</v>
      </c>
      <c r="K54" s="18" t="str">
        <f t="shared" si="7"/>
        <v>00000000</v>
      </c>
      <c r="L54" s="18"/>
      <c r="M54" s="18"/>
      <c r="N54" s="18"/>
    </row>
    <row r="55" spans="1:22" x14ac:dyDescent="0.35">
      <c r="A55" t="s">
        <v>390</v>
      </c>
      <c r="C55">
        <f t="shared" si="5"/>
        <v>389</v>
      </c>
      <c r="D55">
        <f t="shared" si="6"/>
        <v>396</v>
      </c>
      <c r="E55" s="18" t="str">
        <f t="shared" si="3"/>
        <v>00000000</v>
      </c>
      <c r="F55" s="18" t="str">
        <f t="shared" si="3"/>
        <v>00000000</v>
      </c>
      <c r="G55" s="18" t="str">
        <f t="shared" si="7"/>
        <v>00000000</v>
      </c>
      <c r="H55" s="18" t="str">
        <f t="shared" si="7"/>
        <v>00000000</v>
      </c>
      <c r="I55" s="18" t="str">
        <f t="shared" si="7"/>
        <v>00000000</v>
      </c>
      <c r="J55" s="18" t="str">
        <f t="shared" si="7"/>
        <v>00000000</v>
      </c>
      <c r="K55" s="18" t="str">
        <f t="shared" si="7"/>
        <v>00000000</v>
      </c>
      <c r="L55" s="18"/>
      <c r="M55" s="18"/>
      <c r="N55" s="18"/>
    </row>
    <row r="56" spans="1:22" x14ac:dyDescent="0.35">
      <c r="A56" t="s">
        <v>391</v>
      </c>
      <c r="C56">
        <f t="shared" si="5"/>
        <v>397</v>
      </c>
      <c r="D56">
        <f t="shared" si="6"/>
        <v>404</v>
      </c>
      <c r="E56" s="18" t="str">
        <f t="shared" si="3"/>
        <v>00000000</v>
      </c>
      <c r="F56" s="18" t="str">
        <f t="shared" si="3"/>
        <v>00000000</v>
      </c>
      <c r="G56" s="18" t="str">
        <f t="shared" si="7"/>
        <v>00000000</v>
      </c>
      <c r="H56" s="18" t="str">
        <f t="shared" si="7"/>
        <v>00000000</v>
      </c>
      <c r="I56" s="18" t="str">
        <f t="shared" si="7"/>
        <v>00000000</v>
      </c>
      <c r="J56" s="18" t="str">
        <f t="shared" si="7"/>
        <v>00000000</v>
      </c>
      <c r="K56" s="18" t="str">
        <f t="shared" si="7"/>
        <v>00000000</v>
      </c>
      <c r="L56" s="18"/>
      <c r="M56" s="18"/>
      <c r="N56" s="18"/>
    </row>
    <row r="57" spans="1:22" x14ac:dyDescent="0.35">
      <c r="A57" t="s">
        <v>31</v>
      </c>
      <c r="C57">
        <f t="shared" si="5"/>
        <v>405</v>
      </c>
      <c r="D57">
        <f t="shared" si="6"/>
        <v>412</v>
      </c>
      <c r="E57" s="18" t="str">
        <f t="shared" si="3"/>
        <v>1aad6240</v>
      </c>
      <c r="F57" s="18" t="str">
        <f t="shared" si="3"/>
        <v>0ca56240</v>
      </c>
      <c r="G57" s="18" t="str">
        <f t="shared" si="7"/>
        <v>0ca56240</v>
      </c>
      <c r="H57" s="18" t="str">
        <f t="shared" si="7"/>
        <v>0ca56240</v>
      </c>
      <c r="I57" s="18" t="str">
        <f t="shared" si="7"/>
        <v>98a66240</v>
      </c>
      <c r="J57" s="18" t="str">
        <f t="shared" si="7"/>
        <v>1aad6240</v>
      </c>
      <c r="K57" s="18" t="str">
        <f t="shared" si="7"/>
        <v>1aad6240</v>
      </c>
      <c r="L57" s="18"/>
      <c r="M57" s="18"/>
      <c r="N57" s="18"/>
      <c r="P57">
        <v>3.5419999999999998</v>
      </c>
      <c r="S57">
        <v>3.5409999999999999</v>
      </c>
      <c r="U57">
        <v>3.5419999999999998</v>
      </c>
      <c r="V57" t="s">
        <v>401</v>
      </c>
    </row>
    <row r="58" spans="1:22" x14ac:dyDescent="0.35">
      <c r="A58" t="s">
        <v>31</v>
      </c>
      <c r="C58">
        <f t="shared" si="5"/>
        <v>413</v>
      </c>
      <c r="D58">
        <f t="shared" si="6"/>
        <v>420</v>
      </c>
      <c r="E58" s="18" t="str">
        <f t="shared" si="3"/>
        <v>0084053c</v>
      </c>
      <c r="F58" s="18" t="str">
        <f t="shared" si="3"/>
        <v>00fc133c</v>
      </c>
      <c r="G58" s="18" t="str">
        <f t="shared" si="7"/>
        <v>0097193c</v>
      </c>
      <c r="H58" s="18" t="str">
        <f t="shared" si="7"/>
        <v>000e0c3c</v>
      </c>
      <c r="I58" s="18" t="str">
        <f t="shared" si="7"/>
        <v>00b9103c</v>
      </c>
      <c r="J58" s="18" t="str">
        <f t="shared" si="7"/>
        <v>0084053c</v>
      </c>
      <c r="K58" s="18" t="str">
        <f t="shared" si="7"/>
        <v>0084053c</v>
      </c>
      <c r="L58" s="18"/>
      <c r="M58" s="18"/>
      <c r="N58" s="18"/>
      <c r="P58">
        <v>8.0000000000000002E-3</v>
      </c>
      <c r="S58">
        <v>8.9999999999999993E-3</v>
      </c>
      <c r="U58">
        <v>8.0000000000000002E-3</v>
      </c>
      <c r="V58" t="s">
        <v>402</v>
      </c>
    </row>
    <row r="59" spans="1:22" x14ac:dyDescent="0.35">
      <c r="A59" t="s">
        <v>31</v>
      </c>
      <c r="C59">
        <f t="shared" si="5"/>
        <v>421</v>
      </c>
      <c r="D59">
        <f t="shared" si="6"/>
        <v>428</v>
      </c>
      <c r="E59" s="18" t="str">
        <f t="shared" si="3"/>
        <v>00000000</v>
      </c>
      <c r="F59" s="18" t="str">
        <f t="shared" si="3"/>
        <v>00000000</v>
      </c>
      <c r="G59" s="18" t="str">
        <f t="shared" si="7"/>
        <v>00000000</v>
      </c>
      <c r="H59" s="18" t="str">
        <f t="shared" si="7"/>
        <v>00000000</v>
      </c>
      <c r="I59" s="18" t="str">
        <f t="shared" si="7"/>
        <v>00000000</v>
      </c>
      <c r="J59" s="18" t="str">
        <f t="shared" si="7"/>
        <v>00000000</v>
      </c>
      <c r="K59" s="18" t="str">
        <f t="shared" si="7"/>
        <v>00000000</v>
      </c>
      <c r="L59" s="18"/>
      <c r="M59" s="18"/>
      <c r="N59" s="18"/>
    </row>
    <row r="60" spans="1:22" x14ac:dyDescent="0.35">
      <c r="A60" t="s">
        <v>31</v>
      </c>
      <c r="C60">
        <f t="shared" si="5"/>
        <v>429</v>
      </c>
      <c r="D60">
        <f t="shared" si="6"/>
        <v>436</v>
      </c>
      <c r="E60" s="18" t="str">
        <f t="shared" si="3"/>
        <v>ffff0000</v>
      </c>
      <c r="F60" s="18" t="str">
        <f t="shared" si="3"/>
        <v>ffff0000</v>
      </c>
      <c r="G60" s="18" t="str">
        <f t="shared" si="7"/>
        <v>ffff0000</v>
      </c>
      <c r="H60" s="18" t="str">
        <f t="shared" si="7"/>
        <v>ffff0000</v>
      </c>
      <c r="I60" s="18" t="str">
        <f t="shared" si="7"/>
        <v>ffff0000</v>
      </c>
      <c r="J60" s="18" t="str">
        <f t="shared" si="7"/>
        <v>ffff0000</v>
      </c>
      <c r="K60" s="18" t="str">
        <f t="shared" si="7"/>
        <v>ffff0000</v>
      </c>
      <c r="L60" s="18"/>
      <c r="M60" s="18"/>
      <c r="N60" s="18"/>
    </row>
    <row r="61" spans="1:22" x14ac:dyDescent="0.35">
      <c r="C61">
        <f t="shared" si="5"/>
        <v>437</v>
      </c>
      <c r="D61">
        <f t="shared" si="6"/>
        <v>444</v>
      </c>
      <c r="E61" s="18" t="str">
        <f t="shared" si="3"/>
        <v>0b000000</v>
      </c>
      <c r="F61" s="18" t="str">
        <f t="shared" si="3"/>
        <v>0f010000</v>
      </c>
      <c r="G61" s="18" t="str">
        <f t="shared" si="7"/>
        <v>0f030000</v>
      </c>
      <c r="H61" s="18" t="str">
        <f t="shared" si="7"/>
        <v>0b030000</v>
      </c>
      <c r="I61" s="18" t="str">
        <f t="shared" si="7"/>
        <v>0b030000</v>
      </c>
      <c r="J61" s="18" t="str">
        <f t="shared" si="7"/>
        <v>0b000000</v>
      </c>
      <c r="K61" s="18" t="str">
        <f t="shared" si="7"/>
        <v>0b000000</v>
      </c>
      <c r="L61" s="18"/>
      <c r="M61" s="18"/>
      <c r="N61" s="18"/>
    </row>
    <row r="62" spans="1:22" x14ac:dyDescent="0.35">
      <c r="C62">
        <f t="shared" si="5"/>
        <v>445</v>
      </c>
      <c r="D62">
        <f>C62+7</f>
        <v>452</v>
      </c>
      <c r="E62" s="18" t="str">
        <f t="shared" si="3"/>
        <v>00000000</v>
      </c>
      <c r="F62" s="18" t="str">
        <f t="shared" si="3"/>
        <v>00000000</v>
      </c>
      <c r="G62" s="18" t="str">
        <f t="shared" si="7"/>
        <v>00000000</v>
      </c>
      <c r="H62" s="18" t="str">
        <f t="shared" si="7"/>
        <v>00000000</v>
      </c>
      <c r="I62" s="18" t="str">
        <f t="shared" si="7"/>
        <v>00000000</v>
      </c>
      <c r="J62" s="18" t="str">
        <f t="shared" si="7"/>
        <v>00000000</v>
      </c>
      <c r="K62" s="18" t="str">
        <f t="shared" si="7"/>
        <v>00000000</v>
      </c>
      <c r="L62" s="18"/>
      <c r="M62" s="18"/>
      <c r="N62" s="18"/>
    </row>
    <row r="63" spans="1:22" x14ac:dyDescent="0.35">
      <c r="C63">
        <f t="shared" si="5"/>
        <v>453</v>
      </c>
      <c r="D63">
        <f>C63+7</f>
        <v>460</v>
      </c>
      <c r="E63" s="18" t="str">
        <f t="shared" si="3"/>
        <v>00000000</v>
      </c>
      <c r="F63" s="18" t="str">
        <f t="shared" si="3"/>
        <v>00000000</v>
      </c>
      <c r="G63" s="18" t="str">
        <f t="shared" si="7"/>
        <v>00000000</v>
      </c>
      <c r="H63" s="18" t="str">
        <f t="shared" si="7"/>
        <v>00000000</v>
      </c>
      <c r="I63" s="18" t="str">
        <f t="shared" si="7"/>
        <v>00000000</v>
      </c>
      <c r="J63" s="18" t="str">
        <f t="shared" si="7"/>
        <v>00000000</v>
      </c>
      <c r="K63" s="18" t="str">
        <f t="shared" si="7"/>
        <v>00000000</v>
      </c>
      <c r="L63" s="18"/>
      <c r="M63" s="18"/>
      <c r="N63" s="18"/>
    </row>
    <row r="64" spans="1:22" x14ac:dyDescent="0.35">
      <c r="C64">
        <f t="shared" si="5"/>
        <v>461</v>
      </c>
      <c r="D64">
        <f>C64+7</f>
        <v>468</v>
      </c>
      <c r="E64" s="18" t="str">
        <f t="shared" si="3"/>
        <v>00000036</v>
      </c>
      <c r="F64" s="18" t="str">
        <f t="shared" si="3"/>
        <v>00000086</v>
      </c>
      <c r="G64" s="18" t="str">
        <f t="shared" si="7"/>
        <v>00000086</v>
      </c>
      <c r="H64" s="18" t="str">
        <f t="shared" si="7"/>
        <v>00000086</v>
      </c>
      <c r="I64" s="18" t="str">
        <f t="shared" si="7"/>
        <v>00000002</v>
      </c>
      <c r="J64" s="18" t="str">
        <f t="shared" si="7"/>
        <v>00000036</v>
      </c>
      <c r="K64" s="18" t="str">
        <f t="shared" si="7"/>
        <v>00000036</v>
      </c>
      <c r="L64" s="18"/>
      <c r="M64" s="18"/>
      <c r="N64" s="18"/>
    </row>
    <row r="65" spans="3:22" x14ac:dyDescent="0.35">
      <c r="C65">
        <f t="shared" si="5"/>
        <v>469</v>
      </c>
      <c r="D65">
        <f>C65+7</f>
        <v>476</v>
      </c>
      <c r="E65" s="18" t="str">
        <f t="shared" si="3"/>
        <v>a3554c40</v>
      </c>
      <c r="F65" s="18" t="str">
        <f t="shared" si="3"/>
        <v>a1544c40</v>
      </c>
      <c r="G65" s="18" t="str">
        <f t="shared" si="7"/>
        <v>a1544c40</v>
      </c>
      <c r="H65" s="18" t="str">
        <f t="shared" si="7"/>
        <v>a1544c40</v>
      </c>
      <c r="I65" s="18" t="str">
        <f t="shared" si="7"/>
        <v>d3544c40</v>
      </c>
      <c r="J65" s="18" t="str">
        <f t="shared" si="7"/>
        <v>a3554c40</v>
      </c>
      <c r="K65" s="18" t="str">
        <f t="shared" si="7"/>
        <v>a3554c40</v>
      </c>
      <c r="L65" s="18"/>
      <c r="M65" s="18"/>
      <c r="N65" s="18"/>
      <c r="P65">
        <v>56.67</v>
      </c>
      <c r="U65">
        <v>56.67</v>
      </c>
      <c r="V65" t="s">
        <v>403</v>
      </c>
    </row>
    <row r="66" spans="3:22" x14ac:dyDescent="0.35">
      <c r="C66">
        <f t="shared" si="5"/>
        <v>477</v>
      </c>
      <c r="D66">
        <f>C66+7</f>
        <v>484</v>
      </c>
      <c r="E66" s="18" t="str">
        <f t="shared" si="3"/>
        <v>00000000</v>
      </c>
      <c r="F66" s="18" t="str">
        <f t="shared" si="3"/>
        <v>00000000</v>
      </c>
      <c r="G66" s="18" t="str">
        <f t="shared" ref="G66:K71" si="8">MID(G$2,$C66,$D66-$C66+1)</f>
        <v>00000000</v>
      </c>
      <c r="H66" s="18" t="str">
        <f t="shared" si="8"/>
        <v>00000000</v>
      </c>
      <c r="I66" s="18" t="str">
        <f t="shared" si="8"/>
        <v>00000000</v>
      </c>
      <c r="J66" s="18" t="str">
        <f t="shared" si="8"/>
        <v>00000000</v>
      </c>
      <c r="K66" s="18" t="str">
        <f t="shared" si="8"/>
        <v>00000000</v>
      </c>
      <c r="L66" s="18"/>
      <c r="M66" s="18"/>
      <c r="N66" s="18"/>
    </row>
    <row r="67" spans="3:22" x14ac:dyDescent="0.35">
      <c r="C67">
        <f t="shared" si="5"/>
        <v>485</v>
      </c>
      <c r="D67">
        <f>C67+7</f>
        <v>492</v>
      </c>
      <c r="E67" s="18" t="str">
        <f t="shared" si="3"/>
        <v>00000000</v>
      </c>
      <c r="F67" s="18" t="str">
        <f t="shared" si="3"/>
        <v>00000000</v>
      </c>
      <c r="G67" s="18" t="str">
        <f t="shared" si="8"/>
        <v>00000000</v>
      </c>
      <c r="H67" s="18" t="str">
        <f t="shared" si="8"/>
        <v>00000000</v>
      </c>
      <c r="I67" s="18" t="str">
        <f t="shared" si="8"/>
        <v>00000000</v>
      </c>
      <c r="J67" s="18" t="str">
        <f t="shared" si="8"/>
        <v>00000000</v>
      </c>
      <c r="K67" s="18" t="str">
        <f t="shared" si="8"/>
        <v>00000000</v>
      </c>
      <c r="L67" s="18"/>
      <c r="M67" s="18"/>
      <c r="N67" s="18"/>
    </row>
    <row r="68" spans="3:22" x14ac:dyDescent="0.35">
      <c r="C68">
        <f t="shared" si="5"/>
        <v>493</v>
      </c>
      <c r="D68">
        <f t="shared" ref="D68:D80" si="9">C68+7</f>
        <v>500</v>
      </c>
      <c r="E68" s="18" t="str">
        <f t="shared" si="3"/>
        <v>00000000</v>
      </c>
      <c r="F68" s="18" t="str">
        <f t="shared" si="3"/>
        <v>00000000</v>
      </c>
      <c r="G68" s="18" t="str">
        <f t="shared" si="8"/>
        <v>00000000</v>
      </c>
      <c r="H68" s="18" t="str">
        <f t="shared" si="8"/>
        <v>00000000</v>
      </c>
      <c r="I68" s="18" t="str">
        <f t="shared" si="8"/>
        <v>00000000</v>
      </c>
      <c r="J68" s="18" t="str">
        <f t="shared" si="8"/>
        <v>00000000</v>
      </c>
      <c r="K68" s="18" t="str">
        <f t="shared" si="8"/>
        <v>00000000</v>
      </c>
      <c r="L68" s="18"/>
      <c r="M68" s="18"/>
      <c r="N68" s="18"/>
    </row>
    <row r="69" spans="3:22" x14ac:dyDescent="0.35">
      <c r="C69">
        <f t="shared" si="5"/>
        <v>501</v>
      </c>
      <c r="D69">
        <f t="shared" si="9"/>
        <v>508</v>
      </c>
      <c r="E69" s="18" t="str">
        <f t="shared" si="3"/>
        <v>00000000</v>
      </c>
      <c r="F69" s="18" t="str">
        <f t="shared" si="3"/>
        <v>00000000</v>
      </c>
      <c r="G69" s="18" t="str">
        <f t="shared" si="8"/>
        <v>00000000</v>
      </c>
      <c r="H69" s="18" t="str">
        <f t="shared" si="8"/>
        <v>00000000</v>
      </c>
      <c r="I69" s="18" t="str">
        <f t="shared" si="8"/>
        <v>00000000</v>
      </c>
      <c r="J69" s="18" t="str">
        <f t="shared" si="8"/>
        <v>00000000</v>
      </c>
      <c r="K69" s="18" t="str">
        <f t="shared" si="8"/>
        <v>00000000</v>
      </c>
      <c r="L69" s="18"/>
      <c r="M69" s="18"/>
      <c r="N69" s="18"/>
    </row>
    <row r="70" spans="3:22" x14ac:dyDescent="0.35">
      <c r="C70">
        <f t="shared" si="5"/>
        <v>509</v>
      </c>
      <c r="D70">
        <f t="shared" si="9"/>
        <v>516</v>
      </c>
      <c r="E70" s="18" t="str">
        <f t="shared" si="3"/>
        <v>00000000</v>
      </c>
      <c r="F70" s="18" t="str">
        <f t="shared" si="3"/>
        <v>00000000</v>
      </c>
      <c r="G70" s="18" t="str">
        <f t="shared" si="8"/>
        <v>00000000</v>
      </c>
      <c r="H70" s="18" t="str">
        <f t="shared" si="8"/>
        <v>00000000</v>
      </c>
      <c r="I70" s="18" t="str">
        <f t="shared" si="8"/>
        <v>00000000</v>
      </c>
      <c r="J70" s="18" t="str">
        <f t="shared" si="8"/>
        <v>00000000</v>
      </c>
      <c r="K70" s="18" t="str">
        <f t="shared" si="8"/>
        <v>00000000</v>
      </c>
      <c r="L70" s="18"/>
      <c r="M70" s="18"/>
      <c r="N70" s="18"/>
    </row>
    <row r="71" spans="3:22" x14ac:dyDescent="0.35">
      <c r="C71">
        <f t="shared" si="5"/>
        <v>517</v>
      </c>
      <c r="D71">
        <f t="shared" si="9"/>
        <v>524</v>
      </c>
      <c r="E71" s="18" t="str">
        <f t="shared" si="3"/>
        <v>00000000</v>
      </c>
      <c r="F71" s="18" t="str">
        <f t="shared" si="3"/>
        <v>00000000</v>
      </c>
      <c r="G71" s="18" t="str">
        <f t="shared" si="8"/>
        <v>00000000</v>
      </c>
      <c r="H71" s="18" t="str">
        <f t="shared" si="8"/>
        <v>00000000</v>
      </c>
      <c r="I71" s="18" t="str">
        <f t="shared" si="8"/>
        <v>00000000</v>
      </c>
      <c r="J71" s="18" t="str">
        <f t="shared" si="8"/>
        <v>00000000</v>
      </c>
      <c r="K71" s="18" t="str">
        <f t="shared" si="8"/>
        <v>00000000</v>
      </c>
      <c r="L71" s="18"/>
      <c r="M71" s="18"/>
      <c r="N71" s="18"/>
    </row>
    <row r="72" spans="3:22" x14ac:dyDescent="0.35">
      <c r="C72">
        <f t="shared" si="5"/>
        <v>525</v>
      </c>
      <c r="D72">
        <f t="shared" si="9"/>
        <v>532</v>
      </c>
      <c r="E72" s="18" t="str">
        <f t="shared" ref="E72:K82" si="10">MID(E$2,$C72,$D72-$C72+1)</f>
        <v>00000000</v>
      </c>
      <c r="F72" s="18" t="str">
        <f t="shared" si="10"/>
        <v>00000000</v>
      </c>
      <c r="G72" s="18" t="str">
        <f t="shared" si="10"/>
        <v>00000000</v>
      </c>
      <c r="H72" s="18" t="str">
        <f t="shared" si="10"/>
        <v>00000000</v>
      </c>
      <c r="I72" s="18" t="str">
        <f t="shared" si="10"/>
        <v>00000000</v>
      </c>
      <c r="J72" s="18" t="str">
        <f t="shared" si="10"/>
        <v>00000000</v>
      </c>
      <c r="K72" s="18" t="str">
        <f t="shared" si="10"/>
        <v>00000000</v>
      </c>
      <c r="L72" s="18"/>
      <c r="M72" s="18"/>
      <c r="N72" s="18"/>
    </row>
    <row r="73" spans="3:22" x14ac:dyDescent="0.35">
      <c r="C73">
        <f t="shared" si="5"/>
        <v>533</v>
      </c>
      <c r="D73">
        <f t="shared" si="9"/>
        <v>540</v>
      </c>
      <c r="E73" s="18" t="str">
        <f t="shared" si="10"/>
        <v>00000000</v>
      </c>
      <c r="F73" s="18" t="str">
        <f t="shared" si="10"/>
        <v>00000000</v>
      </c>
      <c r="G73" s="18" t="str">
        <f t="shared" si="10"/>
        <v>00000000</v>
      </c>
      <c r="H73" s="18" t="str">
        <f t="shared" si="10"/>
        <v>00000000</v>
      </c>
      <c r="I73" s="18" t="str">
        <f t="shared" si="10"/>
        <v>00000000</v>
      </c>
      <c r="J73" s="18" t="str">
        <f t="shared" si="10"/>
        <v>00000000</v>
      </c>
      <c r="K73" s="18" t="str">
        <f t="shared" si="10"/>
        <v>00000000</v>
      </c>
      <c r="L73" s="18"/>
      <c r="M73" s="18"/>
      <c r="N73" s="18"/>
    </row>
    <row r="74" spans="3:22" x14ac:dyDescent="0.35">
      <c r="C74">
        <f t="shared" ref="C74:C81" si="11">D73+1</f>
        <v>541</v>
      </c>
      <c r="D74">
        <f t="shared" si="9"/>
        <v>548</v>
      </c>
      <c r="E74" s="18" t="str">
        <f t="shared" si="10"/>
        <v>00000000</v>
      </c>
      <c r="F74" s="18" t="str">
        <f t="shared" si="10"/>
        <v>00000000</v>
      </c>
      <c r="G74" s="18" t="str">
        <f t="shared" si="10"/>
        <v>00000000</v>
      </c>
      <c r="H74" s="18" t="str">
        <f t="shared" si="10"/>
        <v>00000000</v>
      </c>
      <c r="I74" s="18" t="str">
        <f t="shared" si="10"/>
        <v>00000000</v>
      </c>
      <c r="J74" s="18" t="str">
        <f t="shared" si="10"/>
        <v>00000000</v>
      </c>
      <c r="K74" s="18" t="str">
        <f t="shared" si="10"/>
        <v>00000000</v>
      </c>
      <c r="L74" s="18"/>
      <c r="M74" s="18"/>
      <c r="N74" s="18"/>
    </row>
    <row r="75" spans="3:22" x14ac:dyDescent="0.35">
      <c r="C75">
        <f t="shared" si="11"/>
        <v>549</v>
      </c>
      <c r="D75">
        <f t="shared" si="9"/>
        <v>556</v>
      </c>
      <c r="E75" s="18" t="str">
        <f t="shared" si="10"/>
        <v>00000000</v>
      </c>
      <c r="F75" s="18" t="str">
        <f t="shared" si="10"/>
        <v>00000000</v>
      </c>
      <c r="G75" s="18" t="str">
        <f t="shared" si="10"/>
        <v>00000000</v>
      </c>
      <c r="H75" s="18" t="str">
        <f t="shared" si="10"/>
        <v>00000000</v>
      </c>
      <c r="I75" s="18" t="str">
        <f t="shared" si="10"/>
        <v>00000000</v>
      </c>
      <c r="J75" s="18" t="str">
        <f t="shared" si="10"/>
        <v>00000000</v>
      </c>
      <c r="K75" s="18" t="str">
        <f t="shared" si="10"/>
        <v>00000000</v>
      </c>
      <c r="L75" s="18"/>
      <c r="M75" s="18"/>
      <c r="N75" s="18"/>
    </row>
    <row r="76" spans="3:22" x14ac:dyDescent="0.35">
      <c r="C76">
        <f t="shared" si="11"/>
        <v>557</v>
      </c>
      <c r="D76">
        <f t="shared" si="9"/>
        <v>564</v>
      </c>
      <c r="E76" s="18" t="str">
        <f t="shared" si="10"/>
        <v>00000000</v>
      </c>
      <c r="F76" s="18" t="str">
        <f t="shared" si="10"/>
        <v>00000000</v>
      </c>
      <c r="G76" s="18" t="str">
        <f t="shared" si="10"/>
        <v>00000000</v>
      </c>
      <c r="H76" s="18" t="str">
        <f t="shared" si="10"/>
        <v>00000000</v>
      </c>
      <c r="I76" s="18" t="str">
        <f t="shared" si="10"/>
        <v>00000000</v>
      </c>
      <c r="J76" s="18" t="str">
        <f t="shared" si="10"/>
        <v>00000000</v>
      </c>
      <c r="K76" s="18" t="str">
        <f t="shared" si="10"/>
        <v>00000000</v>
      </c>
      <c r="L76" s="18"/>
      <c r="M76" s="18"/>
      <c r="N76" s="18"/>
    </row>
    <row r="77" spans="3:22" x14ac:dyDescent="0.35">
      <c r="C77">
        <f t="shared" si="11"/>
        <v>565</v>
      </c>
      <c r="D77">
        <f t="shared" si="9"/>
        <v>572</v>
      </c>
      <c r="E77" s="18" t="str">
        <f t="shared" si="10"/>
        <v>00000000</v>
      </c>
      <c r="F77" s="18" t="str">
        <f t="shared" si="10"/>
        <v>00000000</v>
      </c>
      <c r="G77" s="18" t="str">
        <f t="shared" si="10"/>
        <v>00000000</v>
      </c>
      <c r="H77" s="18" t="str">
        <f t="shared" si="10"/>
        <v>00000000</v>
      </c>
      <c r="I77" s="18" t="str">
        <f t="shared" si="10"/>
        <v>00000000</v>
      </c>
      <c r="J77" s="18" t="str">
        <f t="shared" si="10"/>
        <v>00000000</v>
      </c>
      <c r="K77" s="18" t="str">
        <f t="shared" si="10"/>
        <v>00000000</v>
      </c>
      <c r="L77" s="18"/>
      <c r="M77" s="18"/>
      <c r="N77" s="18"/>
    </row>
    <row r="78" spans="3:22" x14ac:dyDescent="0.35">
      <c r="C78">
        <f t="shared" si="11"/>
        <v>573</v>
      </c>
      <c r="D78">
        <f t="shared" si="9"/>
        <v>580</v>
      </c>
      <c r="E78" s="18" t="str">
        <f t="shared" si="10"/>
        <v>be0b5400</v>
      </c>
      <c r="F78" s="18" t="str">
        <f t="shared" si="10"/>
        <v>b7f75300</v>
      </c>
      <c r="G78" s="18" t="str">
        <f t="shared" si="10"/>
        <v>b7f75300</v>
      </c>
      <c r="H78" s="18" t="str">
        <f t="shared" si="10"/>
        <v>b8f75300</v>
      </c>
      <c r="I78" s="18" t="str">
        <f t="shared" si="10"/>
        <v>b8f75300</v>
      </c>
      <c r="J78" s="18" t="str">
        <f t="shared" si="10"/>
        <v>be0b5400</v>
      </c>
      <c r="K78" s="18" t="str">
        <f t="shared" si="10"/>
        <v>be0b5400</v>
      </c>
      <c r="L78" s="18"/>
      <c r="M78" s="18"/>
      <c r="N78" s="18"/>
    </row>
    <row r="79" spans="3:22" x14ac:dyDescent="0.35">
      <c r="C79">
        <f t="shared" si="11"/>
        <v>581</v>
      </c>
      <c r="D79">
        <f t="shared" si="9"/>
        <v>588</v>
      </c>
      <c r="E79" s="18" t="str">
        <f t="shared" si="10"/>
        <v>1456a43f</v>
      </c>
      <c r="F79" s="18" t="str">
        <f t="shared" si="10"/>
        <v>3353a43f</v>
      </c>
      <c r="G79" s="18" t="str">
        <f t="shared" si="10"/>
        <v>0a63a43f</v>
      </c>
      <c r="H79" s="18" t="str">
        <f t="shared" si="10"/>
        <v>665aa43f</v>
      </c>
      <c r="I79" s="18" t="str">
        <f t="shared" si="10"/>
        <v>9a61a43f</v>
      </c>
      <c r="J79" s="18" t="str">
        <f t="shared" si="10"/>
        <v>1456a43f</v>
      </c>
      <c r="K79" s="18" t="str">
        <f t="shared" si="10"/>
        <v>1456a43f</v>
      </c>
      <c r="L79" s="18"/>
      <c r="M79" s="18"/>
      <c r="N79" s="18"/>
    </row>
    <row r="80" spans="3:22" x14ac:dyDescent="0.35">
      <c r="C80">
        <f t="shared" si="11"/>
        <v>589</v>
      </c>
      <c r="D80">
        <f t="shared" si="9"/>
        <v>596</v>
      </c>
      <c r="E80" s="18" t="str">
        <f t="shared" si="10"/>
        <v>b876a43f</v>
      </c>
      <c r="F80" s="18" t="str">
        <f t="shared" si="10"/>
        <v>c3c9a43f</v>
      </c>
      <c r="G80" s="18" t="str">
        <f t="shared" si="10"/>
        <v>c3c9a43f</v>
      </c>
      <c r="H80" s="18" t="str">
        <f t="shared" si="10"/>
        <v>c3c9a43f</v>
      </c>
      <c r="I80" s="18" t="str">
        <f t="shared" si="10"/>
        <v>c3c9a43f</v>
      </c>
      <c r="J80" s="18" t="str">
        <f t="shared" si="10"/>
        <v>b876a43f</v>
      </c>
      <c r="K80" s="18" t="str">
        <f t="shared" si="10"/>
        <v>b876a43f</v>
      </c>
      <c r="L80" s="18"/>
      <c r="M80" s="18"/>
      <c r="N80" s="18"/>
    </row>
    <row r="81" spans="1:14" x14ac:dyDescent="0.35">
      <c r="C81">
        <f t="shared" si="11"/>
        <v>597</v>
      </c>
      <c r="D81">
        <v>598</v>
      </c>
      <c r="E81" s="18" t="str">
        <f t="shared" si="10"/>
        <v>00</v>
      </c>
      <c r="F81" s="18" t="str">
        <f t="shared" si="10"/>
        <v>00</v>
      </c>
      <c r="G81" s="18" t="str">
        <f t="shared" si="10"/>
        <v>00</v>
      </c>
      <c r="H81" s="18" t="str">
        <f t="shared" si="10"/>
        <v>00</v>
      </c>
      <c r="I81" s="18" t="str">
        <f t="shared" si="10"/>
        <v>00</v>
      </c>
      <c r="J81" s="18" t="str">
        <f t="shared" si="10"/>
        <v>00</v>
      </c>
      <c r="K81" s="18" t="str">
        <f t="shared" si="10"/>
        <v>00</v>
      </c>
      <c r="L81" s="18"/>
      <c r="M81" s="18"/>
      <c r="N81" s="18"/>
    </row>
    <row r="82" spans="1:14" x14ac:dyDescent="0.35">
      <c r="A82" t="s">
        <v>404</v>
      </c>
      <c r="C82">
        <v>599</v>
      </c>
      <c r="D82">
        <v>600</v>
      </c>
      <c r="E82" s="18" t="str">
        <f t="shared" si="10"/>
        <v>a2</v>
      </c>
      <c r="F82" s="18" t="str">
        <f t="shared" si="10"/>
        <v>f3</v>
      </c>
      <c r="G82" s="18" t="str">
        <f t="shared" si="10"/>
        <v>df</v>
      </c>
      <c r="H82" s="18" t="str">
        <f t="shared" si="10"/>
        <v>ca</v>
      </c>
      <c r="I82" s="18" t="str">
        <f t="shared" si="10"/>
        <v>52</v>
      </c>
      <c r="J82" s="18" t="str">
        <f t="shared" si="10"/>
        <v>a1</v>
      </c>
      <c r="K82" s="18" t="str">
        <f t="shared" si="10"/>
        <v>3e</v>
      </c>
      <c r="L82" s="18"/>
      <c r="M82" s="18"/>
      <c r="N82" s="18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8B52-A600-43BC-A4BD-A56A4C950295}">
  <dimension ref="A1:Z97"/>
  <sheetViews>
    <sheetView tabSelected="1" workbookViewId="0">
      <selection activeCell="A15" sqref="A15:B15"/>
    </sheetView>
  </sheetViews>
  <sheetFormatPr defaultRowHeight="14.5" x14ac:dyDescent="0.35"/>
  <cols>
    <col min="1" max="1" width="11.08984375" customWidth="1"/>
    <col min="2" max="2" width="10.36328125" bestFit="1" customWidth="1"/>
    <col min="3" max="3" width="8" customWidth="1"/>
    <col min="4" max="4" width="8.7265625" style="21"/>
    <col min="5" max="5" width="6.26953125" customWidth="1"/>
    <col min="6" max="6" width="8.7265625" style="21"/>
    <col min="7" max="7" width="5.54296875" customWidth="1"/>
    <col min="9" max="9" width="6.6328125" customWidth="1"/>
    <col min="14" max="14" width="3.453125" style="21" customWidth="1"/>
    <col min="23" max="23" width="10.7265625" customWidth="1"/>
  </cols>
  <sheetData>
    <row r="1" spans="1:26" x14ac:dyDescent="0.35">
      <c r="A1" t="s">
        <v>18</v>
      </c>
      <c r="B1" t="s">
        <v>410</v>
      </c>
      <c r="D1" s="21" t="s">
        <v>413</v>
      </c>
      <c r="E1" t="s">
        <v>427</v>
      </c>
      <c r="F1" s="21" t="s">
        <v>414</v>
      </c>
      <c r="G1" t="s">
        <v>424</v>
      </c>
      <c r="H1" s="21" t="s">
        <v>415</v>
      </c>
      <c r="I1" t="s">
        <v>426</v>
      </c>
      <c r="J1" t="s">
        <v>416</v>
      </c>
      <c r="K1" t="s">
        <v>425</v>
      </c>
    </row>
    <row r="2" spans="1:26" x14ac:dyDescent="0.35">
      <c r="A2" s="23" t="s">
        <v>429</v>
      </c>
      <c r="B2" s="19">
        <v>0</v>
      </c>
      <c r="W2" t="s">
        <v>521</v>
      </c>
    </row>
    <row r="3" spans="1:26" x14ac:dyDescent="0.35">
      <c r="A3" s="23" t="s">
        <v>430</v>
      </c>
      <c r="B3" s="19">
        <v>2</v>
      </c>
      <c r="W3" s="3" t="s">
        <v>499</v>
      </c>
      <c r="X3" s="3" t="s">
        <v>499</v>
      </c>
      <c r="Y3">
        <v>40</v>
      </c>
    </row>
    <row r="4" spans="1:26" x14ac:dyDescent="0.35">
      <c r="A4" s="18" t="s">
        <v>412</v>
      </c>
      <c r="B4" s="19">
        <v>3.3959999999999999</v>
      </c>
      <c r="D4" s="22" t="str">
        <f>RIGHT(A4,2)</f>
        <v>40</v>
      </c>
      <c r="E4" s="22">
        <f>HEX2DEC(D4)</f>
        <v>64</v>
      </c>
      <c r="F4" s="22" t="str">
        <f>MID($A4,5,2)</f>
        <v>59</v>
      </c>
      <c r="G4" s="22">
        <f>HEX2DEC(F4)</f>
        <v>89</v>
      </c>
      <c r="H4" s="22" t="str">
        <f>MID($A4,3,2)</f>
        <v>56</v>
      </c>
      <c r="I4" s="22">
        <f>HEX2DEC(H4)</f>
        <v>86</v>
      </c>
      <c r="J4" s="22" t="str">
        <f>MID($A4,1,2)</f>
        <v>00</v>
      </c>
      <c r="K4" s="22">
        <f>HEX2DEC(J4)</f>
        <v>0</v>
      </c>
      <c r="Z4">
        <v>40</v>
      </c>
    </row>
    <row r="5" spans="1:26" x14ac:dyDescent="0.35">
      <c r="A5" s="18" t="s">
        <v>411</v>
      </c>
      <c r="B5" s="19">
        <v>3.5209999999999999</v>
      </c>
      <c r="D5" s="22" t="str">
        <f>RIGHT(A5,2)</f>
        <v>40</v>
      </c>
      <c r="E5" s="22">
        <f>HEX2DEC(D5)</f>
        <v>64</v>
      </c>
      <c r="F5" s="22" t="str">
        <f>MID($A5,5,2)</f>
        <v>61</v>
      </c>
      <c r="G5" s="22">
        <f>HEX2DEC(F5)</f>
        <v>97</v>
      </c>
      <c r="H5" s="22" t="str">
        <f>MID($A5,3,2)</f>
        <v>56</v>
      </c>
      <c r="I5" s="22">
        <f>HEX2DEC(H5)</f>
        <v>86</v>
      </c>
      <c r="J5" s="22" t="str">
        <f>MID($A5,1,2)</f>
        <v>5b</v>
      </c>
      <c r="K5" s="22">
        <f>HEX2DEC(J5)</f>
        <v>91</v>
      </c>
      <c r="M5" t="s">
        <v>461</v>
      </c>
      <c r="Q5" t="s">
        <v>462</v>
      </c>
      <c r="W5" t="s">
        <v>82</v>
      </c>
      <c r="X5" t="s">
        <v>82</v>
      </c>
      <c r="Y5">
        <v>70</v>
      </c>
    </row>
    <row r="6" spans="1:26" x14ac:dyDescent="0.35">
      <c r="A6" s="18" t="s">
        <v>146</v>
      </c>
      <c r="B6" s="19">
        <v>3.536</v>
      </c>
      <c r="D6" s="22" t="str">
        <f>RIGHT(A6,2)</f>
        <v>40</v>
      </c>
      <c r="E6" s="22">
        <f>HEX2DEC(D6)</f>
        <v>64</v>
      </c>
      <c r="F6" s="22" t="str">
        <f>MID($A6,5,2)</f>
        <v>62</v>
      </c>
      <c r="G6" s="22">
        <f>HEX2DEC(F6)</f>
        <v>98</v>
      </c>
      <c r="H6" s="22" t="str">
        <f>MID($A6,3,2)</f>
        <v>50</v>
      </c>
      <c r="I6" s="22">
        <f>HEX2DEC(H6)</f>
        <v>80</v>
      </c>
      <c r="J6" s="22" t="str">
        <f>MID($A6,1,2)</f>
        <v>4a</v>
      </c>
      <c r="K6" s="22">
        <f>HEX2DEC(J6)</f>
        <v>74</v>
      </c>
      <c r="M6" t="s">
        <v>555</v>
      </c>
      <c r="N6" s="21">
        <v>40</v>
      </c>
      <c r="O6">
        <v>0</v>
      </c>
      <c r="P6">
        <f>2^(O6*2)*2</f>
        <v>2</v>
      </c>
      <c r="R6">
        <f>HEX2DEC(N6)</f>
        <v>64</v>
      </c>
      <c r="S6" t="str">
        <f>DEC2BIN(R6)</f>
        <v>1000000</v>
      </c>
    </row>
    <row r="7" spans="1:26" x14ac:dyDescent="0.35">
      <c r="A7" s="18" t="s">
        <v>141</v>
      </c>
      <c r="B7" s="19">
        <v>3.536</v>
      </c>
      <c r="D7" s="22" t="str">
        <f>RIGHT(A7,2)</f>
        <v>40</v>
      </c>
      <c r="E7" s="22">
        <f>HEX2DEC(D7)</f>
        <v>64</v>
      </c>
      <c r="F7" s="22" t="str">
        <f>MID($A7,5,2)</f>
        <v>62</v>
      </c>
      <c r="G7" s="22">
        <f>HEX2DEC(F7)</f>
        <v>98</v>
      </c>
      <c r="H7" s="22" t="str">
        <f>MID($A7,3,2)</f>
        <v>4e</v>
      </c>
      <c r="I7" s="22">
        <f>HEX2DEC(H7)</f>
        <v>78</v>
      </c>
      <c r="J7" s="22" t="str">
        <f>MID($A7,1,2)</f>
        <v>e3</v>
      </c>
      <c r="K7" s="22">
        <f>HEX2DEC(J7)</f>
        <v>227</v>
      </c>
      <c r="N7" s="21">
        <v>41</v>
      </c>
      <c r="O7">
        <v>1</v>
      </c>
      <c r="P7">
        <f t="shared" ref="P7:P19" si="0">2^(O7*2)*2</f>
        <v>8</v>
      </c>
      <c r="Q7" t="s">
        <v>436</v>
      </c>
      <c r="R7">
        <f>HEX2DEC(N7)</f>
        <v>65</v>
      </c>
      <c r="S7" t="str">
        <f t="shared" ref="S7:S19" si="1">DEC2BIN(R7)</f>
        <v>1000001</v>
      </c>
      <c r="U7" s="21"/>
    </row>
    <row r="8" spans="1:26" x14ac:dyDescent="0.35">
      <c r="A8" s="18" t="s">
        <v>2</v>
      </c>
      <c r="B8" s="19">
        <v>3.5369999999999999</v>
      </c>
      <c r="D8" s="22" t="str">
        <f>RIGHT(A8,2)</f>
        <v>40</v>
      </c>
      <c r="E8" s="22">
        <f>HEX2DEC(D8)</f>
        <v>64</v>
      </c>
      <c r="F8" s="22" t="str">
        <f>MID($A8,5,2)</f>
        <v>62</v>
      </c>
      <c r="G8" s="22">
        <f>HEX2DEC(F8)</f>
        <v>98</v>
      </c>
      <c r="H8" s="22" t="str">
        <f>MID($A8,3,2)</f>
        <v>56</v>
      </c>
      <c r="I8" s="22">
        <f>HEX2DEC(H8)</f>
        <v>86</v>
      </c>
      <c r="J8" s="22" t="str">
        <f>MID($A8,1,2)</f>
        <v>5b</v>
      </c>
      <c r="K8" s="22">
        <f>HEX2DEC(J8)</f>
        <v>91</v>
      </c>
      <c r="N8" s="21">
        <v>42</v>
      </c>
      <c r="O8">
        <v>2</v>
      </c>
      <c r="P8">
        <f t="shared" si="0"/>
        <v>32</v>
      </c>
      <c r="R8">
        <f>HEX2DEC(N8)</f>
        <v>66</v>
      </c>
      <c r="S8" t="str">
        <f t="shared" si="1"/>
        <v>1000010</v>
      </c>
      <c r="U8" s="21"/>
      <c r="W8" s="18" t="s">
        <v>505</v>
      </c>
      <c r="X8" s="19">
        <v>3</v>
      </c>
    </row>
    <row r="9" spans="1:26" x14ac:dyDescent="0.35">
      <c r="A9" s="18" t="s">
        <v>142</v>
      </c>
      <c r="B9" s="19">
        <v>3.5379999999999998</v>
      </c>
      <c r="D9" s="22" t="str">
        <f>RIGHT(A9,2)</f>
        <v>40</v>
      </c>
      <c r="E9" s="22">
        <f>HEX2DEC(D9)</f>
        <v>64</v>
      </c>
      <c r="F9" s="22" t="str">
        <f>MID($A9,5,2)</f>
        <v>62</v>
      </c>
      <c r="G9" s="22">
        <f>HEX2DEC(F9)</f>
        <v>98</v>
      </c>
      <c r="H9" s="22" t="str">
        <f>MID($A9,3,2)</f>
        <v>6a</v>
      </c>
      <c r="I9" s="22">
        <f>HEX2DEC(H9)</f>
        <v>106</v>
      </c>
      <c r="J9" s="22" t="str">
        <f>MID($A9,1,2)</f>
        <v>6e</v>
      </c>
      <c r="K9" s="22">
        <f>HEX2DEC(J9)</f>
        <v>110</v>
      </c>
      <c r="N9" s="21">
        <v>43</v>
      </c>
      <c r="O9">
        <v>3</v>
      </c>
      <c r="P9">
        <f t="shared" si="0"/>
        <v>128</v>
      </c>
      <c r="Q9" t="s">
        <v>436</v>
      </c>
      <c r="R9">
        <f>HEX2DEC(N9)</f>
        <v>67</v>
      </c>
      <c r="S9" t="str">
        <f t="shared" si="1"/>
        <v>1000011</v>
      </c>
      <c r="U9" s="21"/>
      <c r="W9" s="2" t="s">
        <v>512</v>
      </c>
      <c r="X9" s="19">
        <v>3.0009999999999999</v>
      </c>
    </row>
    <row r="10" spans="1:26" x14ac:dyDescent="0.35">
      <c r="A10" s="28" t="s">
        <v>153</v>
      </c>
      <c r="B10" s="29">
        <v>3.5390000000000001</v>
      </c>
      <c r="D10" s="22" t="str">
        <f>RIGHT(A10,2)</f>
        <v>40</v>
      </c>
      <c r="E10" s="22">
        <f>HEX2DEC(D10)</f>
        <v>64</v>
      </c>
      <c r="F10" s="22" t="str">
        <f>MID($A10,5,2)</f>
        <v>62</v>
      </c>
      <c r="G10" s="22">
        <f>HEX2DEC(F10)</f>
        <v>98</v>
      </c>
      <c r="H10" s="22" t="str">
        <f>MID($A10,3,2)</f>
        <v>80</v>
      </c>
      <c r="I10" s="22">
        <f>HEX2DEC(H10)</f>
        <v>128</v>
      </c>
      <c r="J10" s="22" t="str">
        <f>MID($A10,1,2)</f>
        <v>5f</v>
      </c>
      <c r="K10" s="22">
        <f>HEX2DEC(J10)</f>
        <v>95</v>
      </c>
      <c r="N10" s="21">
        <v>44</v>
      </c>
      <c r="O10">
        <v>4</v>
      </c>
      <c r="P10">
        <f t="shared" si="0"/>
        <v>512</v>
      </c>
      <c r="R10">
        <f>HEX2DEC(N10)</f>
        <v>68</v>
      </c>
      <c r="S10" t="str">
        <f t="shared" si="1"/>
        <v>1000100</v>
      </c>
      <c r="U10" s="21"/>
      <c r="W10" s="2" t="s">
        <v>513</v>
      </c>
      <c r="X10" s="19">
        <v>3.0019999999999998</v>
      </c>
    </row>
    <row r="11" spans="1:26" x14ac:dyDescent="0.35">
      <c r="A11" s="18" t="s">
        <v>152</v>
      </c>
      <c r="B11" s="19">
        <v>3.5409999999999999</v>
      </c>
      <c r="D11" s="22" t="str">
        <f>RIGHT(A11,2)</f>
        <v>40</v>
      </c>
      <c r="E11" s="22">
        <f>HEX2DEC(D11)</f>
        <v>64</v>
      </c>
      <c r="F11" s="22" t="str">
        <f>MID($A11,5,2)</f>
        <v>62</v>
      </c>
      <c r="G11" s="22">
        <f>HEX2DEC(F11)</f>
        <v>98</v>
      </c>
      <c r="H11" s="22" t="str">
        <f>MID($A11,3,2)</f>
        <v>a2</v>
      </c>
      <c r="I11" s="22">
        <f>HEX2DEC(H11)</f>
        <v>162</v>
      </c>
      <c r="J11" s="22" t="str">
        <f>MID($A11,1,2)</f>
        <v>73</v>
      </c>
      <c r="K11" s="22">
        <f>HEX2DEC(J11)</f>
        <v>115</v>
      </c>
      <c r="N11" s="21">
        <v>45</v>
      </c>
      <c r="O11">
        <v>5</v>
      </c>
      <c r="P11">
        <f t="shared" si="0"/>
        <v>2048</v>
      </c>
      <c r="Q11" t="s">
        <v>436</v>
      </c>
      <c r="R11">
        <f>HEX2DEC(N11)</f>
        <v>69</v>
      </c>
      <c r="S11" t="str">
        <f t="shared" si="1"/>
        <v>1000101</v>
      </c>
      <c r="U11" s="21"/>
      <c r="W11" s="2" t="s">
        <v>514</v>
      </c>
      <c r="X11" s="19">
        <v>3.0030000000000001</v>
      </c>
    </row>
    <row r="12" spans="1:26" x14ac:dyDescent="0.35">
      <c r="A12" s="18" t="s">
        <v>147</v>
      </c>
      <c r="B12" s="19">
        <v>3.5430000000000001</v>
      </c>
      <c r="D12" s="22" t="str">
        <f>RIGHT(A12,2)</f>
        <v>40</v>
      </c>
      <c r="E12" s="22">
        <f>HEX2DEC(D12)</f>
        <v>64</v>
      </c>
      <c r="F12" s="22" t="str">
        <f>MID($A12,5,2)</f>
        <v>62</v>
      </c>
      <c r="G12" s="22">
        <f>HEX2DEC(F12)</f>
        <v>98</v>
      </c>
      <c r="H12" s="22" t="str">
        <f>MID($A12,3,2)</f>
        <v>c8</v>
      </c>
      <c r="I12" s="22">
        <f>HEX2DEC(H12)</f>
        <v>200</v>
      </c>
      <c r="J12" s="22" t="str">
        <f>MID($A12,1,2)</f>
        <v>44</v>
      </c>
      <c r="K12" s="22">
        <f>HEX2DEC(J12)</f>
        <v>68</v>
      </c>
      <c r="N12" s="21">
        <v>46</v>
      </c>
      <c r="O12">
        <v>6</v>
      </c>
      <c r="P12">
        <f t="shared" si="0"/>
        <v>8192</v>
      </c>
      <c r="R12">
        <f>HEX2DEC(N12)</f>
        <v>70</v>
      </c>
      <c r="S12" t="str">
        <f t="shared" si="1"/>
        <v>1000110</v>
      </c>
      <c r="U12" s="21"/>
      <c r="W12" s="2" t="s">
        <v>515</v>
      </c>
      <c r="X12" s="19">
        <v>3.004</v>
      </c>
    </row>
    <row r="13" spans="1:26" x14ac:dyDescent="0.35">
      <c r="A13" s="18" t="s">
        <v>154</v>
      </c>
      <c r="B13" s="19">
        <v>3.5430000000000001</v>
      </c>
      <c r="D13" s="22" t="str">
        <f>RIGHT(A13,2)</f>
        <v>40</v>
      </c>
      <c r="E13" s="22">
        <f>HEX2DEC(D13)</f>
        <v>64</v>
      </c>
      <c r="F13" s="22" t="str">
        <f>MID($A13,5,2)</f>
        <v>62</v>
      </c>
      <c r="G13" s="22">
        <f>HEX2DEC(F13)</f>
        <v>98</v>
      </c>
      <c r="H13" s="22" t="str">
        <f>MID($A13,3,2)</f>
        <v>c4</v>
      </c>
      <c r="I13" s="22">
        <f>HEX2DEC(H13)</f>
        <v>196</v>
      </c>
      <c r="J13" s="22" t="str">
        <f>MID($A13,1,2)</f>
        <v>88</v>
      </c>
      <c r="K13" s="22">
        <f>HEX2DEC(J13)</f>
        <v>136</v>
      </c>
      <c r="N13" s="21">
        <v>47</v>
      </c>
      <c r="O13">
        <v>7</v>
      </c>
      <c r="P13">
        <f t="shared" si="0"/>
        <v>32768</v>
      </c>
      <c r="Q13" t="s">
        <v>436</v>
      </c>
      <c r="R13">
        <f>HEX2DEC(N13)</f>
        <v>71</v>
      </c>
      <c r="S13" t="str">
        <f t="shared" si="1"/>
        <v>1000111</v>
      </c>
      <c r="U13" s="21"/>
      <c r="W13" s="2" t="s">
        <v>516</v>
      </c>
      <c r="X13" s="19">
        <v>3.0049999999999999</v>
      </c>
    </row>
    <row r="14" spans="1:26" x14ac:dyDescent="0.35">
      <c r="A14" s="18" t="s">
        <v>149</v>
      </c>
      <c r="B14" s="19">
        <v>3.5430000000000001</v>
      </c>
      <c r="D14" s="22" t="str">
        <f>RIGHT(A14,2)</f>
        <v>40</v>
      </c>
      <c r="E14" s="22">
        <f>HEX2DEC(D14)</f>
        <v>64</v>
      </c>
      <c r="F14" s="22" t="str">
        <f>MID($A14,5,2)</f>
        <v>62</v>
      </c>
      <c r="G14" s="22">
        <f>HEX2DEC(F14)</f>
        <v>98</v>
      </c>
      <c r="H14" s="22" t="str">
        <f>MID($A14,3,2)</f>
        <v>c7</v>
      </c>
      <c r="I14" s="22">
        <f>HEX2DEC(H14)</f>
        <v>199</v>
      </c>
      <c r="J14" s="22" t="str">
        <f>MID($A14,1,2)</f>
        <v>cc</v>
      </c>
      <c r="K14" s="22">
        <f>HEX2DEC(J14)</f>
        <v>204</v>
      </c>
      <c r="N14" s="21">
        <v>48</v>
      </c>
      <c r="O14">
        <v>8</v>
      </c>
      <c r="P14">
        <f>2^(O14*2)*2</f>
        <v>131072</v>
      </c>
      <c r="R14">
        <f>HEX2DEC(N14)</f>
        <v>72</v>
      </c>
      <c r="S14" t="str">
        <f t="shared" si="1"/>
        <v>1001000</v>
      </c>
      <c r="U14" s="21"/>
      <c r="W14" s="2" t="s">
        <v>517</v>
      </c>
      <c r="X14" s="19">
        <v>3.0059999999999998</v>
      </c>
    </row>
    <row r="15" spans="1:26" x14ac:dyDescent="0.35">
      <c r="A15" s="28" t="s">
        <v>0</v>
      </c>
      <c r="B15" s="29">
        <v>3.544</v>
      </c>
      <c r="D15" s="22" t="str">
        <f>RIGHT(A15,2)</f>
        <v>40</v>
      </c>
      <c r="E15" s="22">
        <f>HEX2DEC(D15)</f>
        <v>64</v>
      </c>
      <c r="F15" s="22" t="str">
        <f>MID($A15,5,2)</f>
        <v>62</v>
      </c>
      <c r="G15" s="22">
        <f>HEX2DEC(F15)</f>
        <v>98</v>
      </c>
      <c r="H15" s="22" t="str">
        <f>MID($A15,3,2)</f>
        <v>d2</v>
      </c>
      <c r="I15" s="22">
        <f>HEX2DEC(H15)</f>
        <v>210</v>
      </c>
      <c r="J15" s="22" t="str">
        <f>MID($A15,1,2)</f>
        <v>11</v>
      </c>
      <c r="K15" s="22">
        <f>HEX2DEC(J15)</f>
        <v>17</v>
      </c>
      <c r="N15" s="21">
        <v>49</v>
      </c>
      <c r="O15">
        <v>9</v>
      </c>
      <c r="P15">
        <f t="shared" si="0"/>
        <v>524288</v>
      </c>
      <c r="Q15" t="s">
        <v>436</v>
      </c>
      <c r="R15">
        <f>HEX2DEC(N15)</f>
        <v>73</v>
      </c>
      <c r="S15" t="str">
        <f t="shared" si="1"/>
        <v>1001001</v>
      </c>
      <c r="U15" s="21"/>
      <c r="W15" s="2" t="s">
        <v>518</v>
      </c>
      <c r="X15" s="19">
        <v>3.0070000000000001</v>
      </c>
    </row>
    <row r="16" spans="1:26" x14ac:dyDescent="0.35">
      <c r="A16" s="18" t="s">
        <v>145</v>
      </c>
      <c r="B16" s="19">
        <v>3.544</v>
      </c>
      <c r="D16" s="22" t="str">
        <f>RIGHT(A16,2)</f>
        <v>40</v>
      </c>
      <c r="E16" s="22">
        <f>HEX2DEC(D16)</f>
        <v>64</v>
      </c>
      <c r="F16" s="22" t="str">
        <f>MID($A16,5,2)</f>
        <v>62</v>
      </c>
      <c r="G16" s="22">
        <f>HEX2DEC(F16)</f>
        <v>98</v>
      </c>
      <c r="H16" s="22" t="str">
        <f>MID($A16,3,2)</f>
        <v>d1</v>
      </c>
      <c r="I16" s="22">
        <f>HEX2DEC(H16)</f>
        <v>209</v>
      </c>
      <c r="J16" s="22" t="str">
        <f>MID($A16,1,2)</f>
        <v>9a</v>
      </c>
      <c r="K16" s="22">
        <f>HEX2DEC(J16)</f>
        <v>154</v>
      </c>
      <c r="N16" s="21" t="s">
        <v>551</v>
      </c>
      <c r="O16">
        <v>10</v>
      </c>
      <c r="P16">
        <f t="shared" si="0"/>
        <v>2097152</v>
      </c>
      <c r="R16">
        <f>HEX2DEC(N16)</f>
        <v>74</v>
      </c>
      <c r="S16" t="str">
        <f t="shared" si="1"/>
        <v>1001010</v>
      </c>
      <c r="U16" s="21"/>
      <c r="W16" s="2" t="s">
        <v>519</v>
      </c>
      <c r="X16" s="19">
        <v>3.008</v>
      </c>
    </row>
    <row r="17" spans="1:24" x14ac:dyDescent="0.35">
      <c r="A17" s="18" t="s">
        <v>143</v>
      </c>
      <c r="B17" s="19">
        <v>3.544</v>
      </c>
      <c r="D17" s="22" t="str">
        <f>RIGHT(A17,2)</f>
        <v>40</v>
      </c>
      <c r="E17" s="22">
        <f>HEX2DEC(D17)</f>
        <v>64</v>
      </c>
      <c r="F17" s="22" t="str">
        <f>MID($A17,5,2)</f>
        <v>62</v>
      </c>
      <c r="G17" s="22">
        <f>HEX2DEC(F17)</f>
        <v>98</v>
      </c>
      <c r="H17" s="22" t="str">
        <f>MID($A17,3,2)</f>
        <v>d7</v>
      </c>
      <c r="I17" s="22">
        <f>HEX2DEC(H17)</f>
        <v>215</v>
      </c>
      <c r="J17" s="22" t="str">
        <f>MID($A17,1,2)</f>
        <v>ac</v>
      </c>
      <c r="K17" s="22">
        <f>HEX2DEC(J17)</f>
        <v>172</v>
      </c>
      <c r="N17" s="21" t="s">
        <v>552</v>
      </c>
      <c r="O17">
        <v>11</v>
      </c>
      <c r="P17">
        <f t="shared" si="0"/>
        <v>8388608</v>
      </c>
      <c r="Q17" t="s">
        <v>436</v>
      </c>
      <c r="R17">
        <f>HEX2DEC(N17)</f>
        <v>75</v>
      </c>
      <c r="S17" t="str">
        <f t="shared" si="1"/>
        <v>1001011</v>
      </c>
      <c r="U17" s="21"/>
      <c r="W17" s="2" t="s">
        <v>520</v>
      </c>
      <c r="X17" s="19">
        <v>3.0089999999999999</v>
      </c>
    </row>
    <row r="18" spans="1:24" x14ac:dyDescent="0.35">
      <c r="A18" s="18" t="s">
        <v>151</v>
      </c>
      <c r="B18" s="19">
        <v>3.5449999999999999</v>
      </c>
      <c r="D18" s="22" t="str">
        <f>RIGHT(A18,2)</f>
        <v>40</v>
      </c>
      <c r="E18" s="22">
        <f>HEX2DEC(D18)</f>
        <v>64</v>
      </c>
      <c r="F18" s="22" t="str">
        <f>MID($A18,5,2)</f>
        <v>62</v>
      </c>
      <c r="G18" s="22">
        <f>HEX2DEC(F18)</f>
        <v>98</v>
      </c>
      <c r="H18" s="22" t="str">
        <f>MID($A18,3,2)</f>
        <v>dc</v>
      </c>
      <c r="I18" s="22">
        <f>HEX2DEC(H18)</f>
        <v>220</v>
      </c>
      <c r="J18" s="22" t="str">
        <f>MID($A18,1,2)</f>
        <v>57</v>
      </c>
      <c r="K18" s="22">
        <f>HEX2DEC(J18)</f>
        <v>87</v>
      </c>
      <c r="N18" s="21" t="s">
        <v>553</v>
      </c>
      <c r="O18">
        <v>12</v>
      </c>
      <c r="P18">
        <f t="shared" si="0"/>
        <v>33554432</v>
      </c>
      <c r="R18">
        <f>HEX2DEC(N18)</f>
        <v>76</v>
      </c>
      <c r="S18" t="str">
        <f t="shared" si="1"/>
        <v>1001100</v>
      </c>
      <c r="U18" s="21"/>
      <c r="W18" s="2" t="s">
        <v>511</v>
      </c>
      <c r="X18" s="19">
        <v>3.01</v>
      </c>
    </row>
    <row r="19" spans="1:24" x14ac:dyDescent="0.35">
      <c r="A19" s="18" t="s">
        <v>150</v>
      </c>
      <c r="B19" s="19">
        <v>3.5449999999999999</v>
      </c>
      <c r="D19" s="22" t="str">
        <f>RIGHT(A19,2)</f>
        <v>40</v>
      </c>
      <c r="E19" s="22">
        <f>HEX2DEC(D19)</f>
        <v>64</v>
      </c>
      <c r="F19" s="22" t="str">
        <f>MID($A19,5,2)</f>
        <v>62</v>
      </c>
      <c r="G19" s="22">
        <f>HEX2DEC(F19)</f>
        <v>98</v>
      </c>
      <c r="H19" s="22" t="str">
        <f>MID($A19,3,2)</f>
        <v>e1</v>
      </c>
      <c r="I19" s="22">
        <f>HEX2DEC(H19)</f>
        <v>225</v>
      </c>
      <c r="J19" s="22" t="str">
        <f>MID($A19,1,2)</f>
        <v>79</v>
      </c>
      <c r="K19" s="22">
        <f>HEX2DEC(J19)</f>
        <v>121</v>
      </c>
      <c r="N19" s="21" t="s">
        <v>568</v>
      </c>
      <c r="O19">
        <v>13</v>
      </c>
      <c r="P19">
        <f t="shared" si="0"/>
        <v>134217728</v>
      </c>
      <c r="R19">
        <f>HEX2DEC(N19)</f>
        <v>77</v>
      </c>
      <c r="S19" t="str">
        <f t="shared" si="1"/>
        <v>1001101</v>
      </c>
      <c r="U19" s="21"/>
      <c r="W19" t="s">
        <v>511</v>
      </c>
      <c r="X19" s="19">
        <v>3.01</v>
      </c>
    </row>
    <row r="20" spans="1:24" x14ac:dyDescent="0.35">
      <c r="A20" s="18" t="s">
        <v>144</v>
      </c>
      <c r="B20" s="19">
        <v>3.5449999999999999</v>
      </c>
      <c r="D20" s="22" t="str">
        <f>RIGHT(A20,2)</f>
        <v>40</v>
      </c>
      <c r="E20" s="22">
        <f>HEX2DEC(D20)</f>
        <v>64</v>
      </c>
      <c r="F20" s="22" t="str">
        <f>MID($A20,5,2)</f>
        <v>62</v>
      </c>
      <c r="G20" s="22">
        <f>HEX2DEC(F20)</f>
        <v>98</v>
      </c>
      <c r="H20" s="22" t="str">
        <f>MID($A20,3,2)</f>
        <v>dd</v>
      </c>
      <c r="I20" s="22">
        <f>HEX2DEC(H20)</f>
        <v>221</v>
      </c>
      <c r="J20" s="22" t="str">
        <f>MID($A20,1,2)</f>
        <v>bd</v>
      </c>
      <c r="K20" s="22">
        <f>HEX2DEC(J20)</f>
        <v>189</v>
      </c>
      <c r="U20" s="21"/>
      <c r="W20" t="s">
        <v>522</v>
      </c>
      <c r="X20" s="19">
        <v>3.01</v>
      </c>
    </row>
    <row r="21" spans="1:24" x14ac:dyDescent="0.35">
      <c r="A21" s="18" t="s">
        <v>148</v>
      </c>
      <c r="B21" s="19">
        <v>3.5449999999999999</v>
      </c>
      <c r="D21" s="22" t="str">
        <f>RIGHT(A21,2)</f>
        <v>40</v>
      </c>
      <c r="E21" s="22">
        <f>HEX2DEC(D21)</f>
        <v>64</v>
      </c>
      <c r="F21" s="22" t="str">
        <f>MID($A21,5,2)</f>
        <v>62</v>
      </c>
      <c r="G21" s="22">
        <f>HEX2DEC(F21)</f>
        <v>98</v>
      </c>
      <c r="H21" s="22" t="str">
        <f>MID($A21,3,2)</f>
        <v>dc</v>
      </c>
      <c r="I21" s="22">
        <f>HEX2DEC(H21)</f>
        <v>220</v>
      </c>
      <c r="J21" s="22" t="str">
        <f>MID($A21,1,2)</f>
        <v>ce</v>
      </c>
      <c r="K21" s="22">
        <f>HEX2DEC(J21)</f>
        <v>206</v>
      </c>
      <c r="O21" s="3" t="s">
        <v>546</v>
      </c>
      <c r="P21" s="3" t="s">
        <v>545</v>
      </c>
      <c r="Q21" s="3" t="s">
        <v>544</v>
      </c>
      <c r="R21" s="3" t="s">
        <v>554</v>
      </c>
      <c r="U21" s="21"/>
      <c r="X21" s="19"/>
    </row>
    <row r="22" spans="1:24" x14ac:dyDescent="0.35">
      <c r="A22" s="23" t="s">
        <v>428</v>
      </c>
      <c r="B22" s="19">
        <v>8</v>
      </c>
      <c r="M22" t="s">
        <v>556</v>
      </c>
      <c r="O22" s="3" t="s">
        <v>496</v>
      </c>
      <c r="P22" s="3" t="s">
        <v>497</v>
      </c>
      <c r="Q22" s="3" t="s">
        <v>498</v>
      </c>
      <c r="R22" s="3" t="s">
        <v>548</v>
      </c>
      <c r="W22" s="18" t="s">
        <v>500</v>
      </c>
      <c r="X22" s="19">
        <v>3.016</v>
      </c>
    </row>
    <row r="23" spans="1:24" x14ac:dyDescent="0.35">
      <c r="A23" s="23" t="s">
        <v>431</v>
      </c>
      <c r="B23" s="19">
        <v>8</v>
      </c>
      <c r="N23" s="21">
        <v>0</v>
      </c>
      <c r="O23">
        <v>2</v>
      </c>
      <c r="P23">
        <v>8</v>
      </c>
      <c r="Q23">
        <v>32</v>
      </c>
      <c r="R23">
        <v>128</v>
      </c>
      <c r="S23" t="str">
        <f>HEX2BIN(N23)</f>
        <v>0</v>
      </c>
      <c r="U23" s="19"/>
      <c r="W23" s="18" t="s">
        <v>506</v>
      </c>
      <c r="X23" s="19">
        <v>3.016</v>
      </c>
    </row>
    <row r="24" spans="1:24" x14ac:dyDescent="0.35">
      <c r="A24" s="18">
        <v>566241</v>
      </c>
      <c r="B24" s="19">
        <v>14.146000000000001</v>
      </c>
      <c r="D24" s="24" t="str">
        <f>RIGHT(A24,2)</f>
        <v>41</v>
      </c>
      <c r="E24" s="24">
        <f>HEX2DEC(D24)</f>
        <v>65</v>
      </c>
      <c r="F24" s="24" t="str">
        <f>MID($A24,5,2)</f>
        <v>41</v>
      </c>
      <c r="G24" s="24">
        <f>HEX2DEC(F24)</f>
        <v>65</v>
      </c>
      <c r="H24" s="24" t="str">
        <f>MID($A24,3,2)</f>
        <v>62</v>
      </c>
      <c r="I24" s="24">
        <f>HEX2DEC(H24)</f>
        <v>98</v>
      </c>
      <c r="J24" s="24" t="str">
        <f>MID($A24,1,2)</f>
        <v>56</v>
      </c>
      <c r="K24" s="24">
        <f>HEX2DEC(J24)</f>
        <v>86</v>
      </c>
      <c r="N24" s="21">
        <v>1</v>
      </c>
      <c r="O24">
        <v>2.25</v>
      </c>
      <c r="P24">
        <v>9</v>
      </c>
      <c r="Q24">
        <v>36</v>
      </c>
      <c r="R24">
        <v>144</v>
      </c>
      <c r="S24" t="str">
        <f t="shared" ref="S24:S38" si="2">HEX2BIN(N24)</f>
        <v>1</v>
      </c>
      <c r="U24" s="19"/>
      <c r="W24" s="18" t="s">
        <v>501</v>
      </c>
      <c r="X24" s="19">
        <v>3.0310000000000001</v>
      </c>
    </row>
    <row r="25" spans="1:24" x14ac:dyDescent="0.35">
      <c r="A25" s="23" t="s">
        <v>422</v>
      </c>
      <c r="B25" s="19">
        <v>14.146000000000001</v>
      </c>
      <c r="D25" s="24" t="str">
        <f>RIGHT(A25,2)</f>
        <v>41</v>
      </c>
      <c r="E25" s="24">
        <f>HEX2DEC(D25)</f>
        <v>65</v>
      </c>
      <c r="F25" s="24" t="str">
        <f>MID($A25,5,2)</f>
        <v>62</v>
      </c>
      <c r="G25" s="24">
        <f>HEX2DEC(F25)</f>
        <v>98</v>
      </c>
      <c r="H25" s="24" t="str">
        <f>MID($A25,3,2)</f>
        <v>56</v>
      </c>
      <c r="I25" s="24">
        <f>HEX2DEC(H25)</f>
        <v>86</v>
      </c>
      <c r="J25" s="24" t="str">
        <f>MID($A25,1,2)</f>
        <v>e0</v>
      </c>
      <c r="K25" s="24">
        <f>HEX2DEC(J25)</f>
        <v>224</v>
      </c>
      <c r="N25" s="21">
        <v>2</v>
      </c>
      <c r="O25">
        <v>2.5</v>
      </c>
      <c r="P25">
        <v>10</v>
      </c>
      <c r="Q25">
        <v>40</v>
      </c>
      <c r="R25">
        <v>160</v>
      </c>
      <c r="S25" t="str">
        <f t="shared" si="2"/>
        <v>10</v>
      </c>
      <c r="U25" s="19"/>
      <c r="W25" s="18" t="s">
        <v>507</v>
      </c>
      <c r="X25" s="19">
        <v>3.0310000000000001</v>
      </c>
    </row>
    <row r="26" spans="1:24" x14ac:dyDescent="0.35">
      <c r="A26" s="23" t="s">
        <v>469</v>
      </c>
      <c r="B26" s="19">
        <v>8.75</v>
      </c>
      <c r="D26" s="24"/>
      <c r="E26" s="24"/>
      <c r="F26" s="24"/>
      <c r="G26" s="24"/>
      <c r="H26" s="24"/>
      <c r="I26" s="24"/>
      <c r="J26" s="24"/>
      <c r="K26" s="24"/>
      <c r="N26" s="21">
        <v>3</v>
      </c>
      <c r="O26">
        <v>2.75</v>
      </c>
      <c r="P26">
        <v>11</v>
      </c>
      <c r="Q26">
        <v>44</v>
      </c>
      <c r="R26">
        <v>176</v>
      </c>
      <c r="S26" t="str">
        <f t="shared" si="2"/>
        <v>11</v>
      </c>
      <c r="U26" s="19"/>
      <c r="W26" s="18" t="s">
        <v>502</v>
      </c>
      <c r="X26" s="19">
        <v>3.0470000000000002</v>
      </c>
    </row>
    <row r="27" spans="1:24" x14ac:dyDescent="0.35">
      <c r="A27" s="23" t="s">
        <v>470</v>
      </c>
      <c r="B27" s="19">
        <v>9.75</v>
      </c>
      <c r="D27" s="24"/>
      <c r="E27" s="24"/>
      <c r="F27" s="24"/>
      <c r="G27" s="24"/>
      <c r="H27" s="24"/>
      <c r="I27" s="24"/>
      <c r="J27" s="24"/>
      <c r="K27" s="24"/>
      <c r="N27" s="21">
        <v>4</v>
      </c>
      <c r="O27">
        <v>3</v>
      </c>
      <c r="P27">
        <v>12</v>
      </c>
      <c r="Q27">
        <v>48</v>
      </c>
      <c r="R27">
        <v>192</v>
      </c>
      <c r="S27" t="str">
        <f t="shared" si="2"/>
        <v>100</v>
      </c>
      <c r="U27" s="19"/>
      <c r="W27" s="18" t="s">
        <v>508</v>
      </c>
      <c r="X27" s="19">
        <v>3.0470000000000002</v>
      </c>
    </row>
    <row r="28" spans="1:24" x14ac:dyDescent="0.35">
      <c r="A28" s="23" t="s">
        <v>472</v>
      </c>
      <c r="B28" s="19">
        <v>10.75</v>
      </c>
      <c r="D28" s="24"/>
      <c r="E28" s="24"/>
      <c r="F28" s="24"/>
      <c r="G28" s="24"/>
      <c r="H28" s="24"/>
      <c r="I28" s="24"/>
      <c r="J28" s="24"/>
      <c r="K28" s="24"/>
      <c r="N28" s="21">
        <v>5</v>
      </c>
      <c r="O28">
        <v>3.25</v>
      </c>
      <c r="P28">
        <v>13</v>
      </c>
      <c r="Q28">
        <v>52</v>
      </c>
      <c r="R28">
        <v>208</v>
      </c>
      <c r="S28" t="str">
        <f t="shared" si="2"/>
        <v>101</v>
      </c>
      <c r="U28" s="19"/>
      <c r="W28" s="18" t="s">
        <v>503</v>
      </c>
      <c r="X28" s="19">
        <v>3.0619999999999998</v>
      </c>
    </row>
    <row r="29" spans="1:24" x14ac:dyDescent="0.35">
      <c r="A29" s="23" t="s">
        <v>471</v>
      </c>
      <c r="B29" s="19">
        <v>11.75</v>
      </c>
      <c r="D29" s="24"/>
      <c r="E29" s="24"/>
      <c r="F29" s="24"/>
      <c r="G29" s="24"/>
      <c r="H29" s="24"/>
      <c r="I29" s="24"/>
      <c r="J29" s="24"/>
      <c r="K29" s="24"/>
      <c r="N29" s="21">
        <v>6</v>
      </c>
      <c r="O29">
        <v>3.5</v>
      </c>
      <c r="P29">
        <v>14</v>
      </c>
      <c r="Q29">
        <v>56</v>
      </c>
      <c r="R29">
        <v>224</v>
      </c>
      <c r="S29" t="str">
        <f t="shared" si="2"/>
        <v>110</v>
      </c>
      <c r="U29" s="19"/>
      <c r="W29" s="18" t="s">
        <v>509</v>
      </c>
      <c r="X29" s="19">
        <v>3.0630000000000002</v>
      </c>
    </row>
    <row r="30" spans="1:24" x14ac:dyDescent="0.35">
      <c r="A30" s="23" t="s">
        <v>476</v>
      </c>
      <c r="B30" s="19">
        <v>14.75</v>
      </c>
      <c r="D30" s="24"/>
      <c r="E30" s="24"/>
      <c r="F30" s="24"/>
      <c r="G30" s="24"/>
      <c r="H30" s="24"/>
      <c r="I30" s="24"/>
      <c r="J30" s="24"/>
      <c r="K30" s="24"/>
      <c r="N30" s="21">
        <v>7</v>
      </c>
      <c r="O30">
        <v>3.75</v>
      </c>
      <c r="P30">
        <v>15</v>
      </c>
      <c r="Q30">
        <v>60</v>
      </c>
      <c r="R30">
        <v>240</v>
      </c>
      <c r="S30" t="str">
        <f t="shared" si="2"/>
        <v>111</v>
      </c>
      <c r="U30" s="19"/>
      <c r="W30" s="18" t="s">
        <v>504</v>
      </c>
      <c r="X30" s="19">
        <v>3.0779999999999998</v>
      </c>
    </row>
    <row r="31" spans="1:24" x14ac:dyDescent="0.35">
      <c r="A31" s="23" t="s">
        <v>475</v>
      </c>
      <c r="B31" s="19">
        <v>15.75</v>
      </c>
      <c r="D31" s="24"/>
      <c r="E31" s="24"/>
      <c r="F31" s="24"/>
      <c r="G31" s="24"/>
      <c r="H31" s="24"/>
      <c r="I31" s="24"/>
      <c r="J31" s="24"/>
      <c r="K31" s="24"/>
      <c r="N31" s="21">
        <v>8</v>
      </c>
      <c r="O31">
        <v>4</v>
      </c>
      <c r="P31">
        <v>16</v>
      </c>
      <c r="Q31">
        <v>64</v>
      </c>
      <c r="R31">
        <v>256</v>
      </c>
      <c r="S31" t="str">
        <f t="shared" si="2"/>
        <v>1000</v>
      </c>
      <c r="U31" s="19"/>
      <c r="W31" s="18" t="s">
        <v>510</v>
      </c>
      <c r="X31" s="19">
        <v>3.0939999999999999</v>
      </c>
    </row>
    <row r="32" spans="1:24" x14ac:dyDescent="0.35">
      <c r="A32" s="23" t="s">
        <v>474</v>
      </c>
      <c r="B32" s="19">
        <v>17.5</v>
      </c>
      <c r="D32" s="24"/>
      <c r="E32" s="24"/>
      <c r="F32" s="24"/>
      <c r="G32" s="24"/>
      <c r="H32" s="24"/>
      <c r="I32" s="24"/>
      <c r="J32" s="24"/>
      <c r="K32" s="24"/>
      <c r="N32" s="21">
        <v>9</v>
      </c>
      <c r="O32">
        <v>4.5</v>
      </c>
      <c r="P32">
        <v>18</v>
      </c>
      <c r="Q32">
        <v>72</v>
      </c>
      <c r="R32">
        <v>288</v>
      </c>
      <c r="S32" t="str">
        <f t="shared" si="2"/>
        <v>1001</v>
      </c>
      <c r="U32" s="19"/>
      <c r="W32" s="2" t="s">
        <v>533</v>
      </c>
      <c r="X32" s="19">
        <v>3.109</v>
      </c>
    </row>
    <row r="33" spans="1:24" x14ac:dyDescent="0.35">
      <c r="A33" s="23" t="s">
        <v>473</v>
      </c>
      <c r="B33" s="19">
        <v>19.5</v>
      </c>
      <c r="D33" s="24"/>
      <c r="E33" s="24"/>
      <c r="F33" s="24"/>
      <c r="G33" s="24"/>
      <c r="H33" s="24"/>
      <c r="I33" s="24"/>
      <c r="J33" s="24"/>
      <c r="K33" s="24"/>
      <c r="N33" s="21" t="s">
        <v>81</v>
      </c>
      <c r="O33">
        <v>5</v>
      </c>
      <c r="P33">
        <v>20</v>
      </c>
      <c r="Q33">
        <v>80</v>
      </c>
      <c r="R33">
        <v>320</v>
      </c>
      <c r="S33" t="str">
        <f t="shared" si="2"/>
        <v>1010</v>
      </c>
      <c r="U33" s="19"/>
      <c r="W33" s="2" t="s">
        <v>534</v>
      </c>
      <c r="X33" s="19">
        <v>3.125</v>
      </c>
    </row>
    <row r="34" spans="1:24" x14ac:dyDescent="0.35">
      <c r="A34" s="23" t="s">
        <v>481</v>
      </c>
      <c r="B34" s="19">
        <v>21.5</v>
      </c>
      <c r="N34" s="21" t="s">
        <v>3</v>
      </c>
      <c r="O34">
        <v>5.5</v>
      </c>
      <c r="P34">
        <v>22</v>
      </c>
      <c r="Q34">
        <v>88</v>
      </c>
      <c r="R34">
        <v>352</v>
      </c>
      <c r="S34" t="str">
        <f t="shared" si="2"/>
        <v>1011</v>
      </c>
      <c r="U34" s="19"/>
      <c r="W34" s="2" t="s">
        <v>535</v>
      </c>
      <c r="X34" s="19">
        <v>3.141</v>
      </c>
    </row>
    <row r="35" spans="1:24" x14ac:dyDescent="0.35">
      <c r="A35" s="23" t="s">
        <v>482</v>
      </c>
      <c r="B35" s="19">
        <v>23.5</v>
      </c>
      <c r="N35" s="21" t="s">
        <v>478</v>
      </c>
      <c r="O35">
        <v>6</v>
      </c>
      <c r="P35">
        <v>24</v>
      </c>
      <c r="Q35">
        <v>96</v>
      </c>
      <c r="R35">
        <v>384</v>
      </c>
      <c r="S35" t="str">
        <f t="shared" si="2"/>
        <v>1100</v>
      </c>
      <c r="U35" s="19"/>
      <c r="W35" s="2" t="s">
        <v>528</v>
      </c>
      <c r="X35" s="19">
        <v>3.1560000000000001</v>
      </c>
    </row>
    <row r="36" spans="1:24" x14ac:dyDescent="0.35">
      <c r="A36" s="23" t="s">
        <v>483</v>
      </c>
      <c r="B36" s="19">
        <v>25.5</v>
      </c>
      <c r="N36" s="21" t="s">
        <v>479</v>
      </c>
      <c r="O36">
        <v>6.5</v>
      </c>
      <c r="P36">
        <v>26</v>
      </c>
      <c r="Q36">
        <v>104</v>
      </c>
      <c r="R36">
        <v>416</v>
      </c>
      <c r="S36" t="str">
        <f t="shared" si="2"/>
        <v>1101</v>
      </c>
      <c r="W36" s="2" t="s">
        <v>529</v>
      </c>
      <c r="X36" s="19">
        <v>3.1720000000000002</v>
      </c>
    </row>
    <row r="37" spans="1:24" x14ac:dyDescent="0.35">
      <c r="A37" s="23" t="s">
        <v>484</v>
      </c>
      <c r="B37" s="19">
        <v>27.5</v>
      </c>
      <c r="N37" s="21" t="s">
        <v>480</v>
      </c>
      <c r="O37">
        <v>7</v>
      </c>
      <c r="P37">
        <v>28</v>
      </c>
      <c r="Q37">
        <v>112</v>
      </c>
      <c r="R37">
        <v>448</v>
      </c>
      <c r="S37" t="str">
        <f t="shared" si="2"/>
        <v>1110</v>
      </c>
      <c r="W37" s="2" t="s">
        <v>530</v>
      </c>
      <c r="X37" s="19">
        <v>3.1880000000000002</v>
      </c>
    </row>
    <row r="38" spans="1:24" x14ac:dyDescent="0.35">
      <c r="A38" s="23" t="s">
        <v>485</v>
      </c>
      <c r="B38" s="19">
        <v>29.5</v>
      </c>
      <c r="N38" s="21" t="s">
        <v>85</v>
      </c>
      <c r="O38">
        <v>7.5</v>
      </c>
      <c r="P38">
        <v>30</v>
      </c>
      <c r="Q38">
        <v>120</v>
      </c>
      <c r="R38">
        <v>480</v>
      </c>
      <c r="S38" t="str">
        <f t="shared" si="2"/>
        <v>1111</v>
      </c>
      <c r="W38" s="2" t="s">
        <v>531</v>
      </c>
      <c r="X38" s="19">
        <v>3.2029999999999998</v>
      </c>
    </row>
    <row r="39" spans="1:24" x14ac:dyDescent="0.35">
      <c r="A39" s="23" t="s">
        <v>477</v>
      </c>
      <c r="B39" s="19">
        <v>31.5</v>
      </c>
      <c r="D39" s="24"/>
      <c r="E39" s="24"/>
      <c r="F39" s="24"/>
      <c r="G39" s="24"/>
      <c r="H39" s="24"/>
      <c r="I39" s="24"/>
      <c r="J39" s="24"/>
      <c r="K39" s="24"/>
      <c r="W39" s="2" t="s">
        <v>536</v>
      </c>
      <c r="X39" s="19">
        <v>3.2189999999999999</v>
      </c>
    </row>
    <row r="40" spans="1:24" x14ac:dyDescent="0.35">
      <c r="A40" s="23" t="s">
        <v>432</v>
      </c>
      <c r="B40" s="19">
        <v>32</v>
      </c>
      <c r="O40">
        <f>U52</f>
        <v>1.5625E-2</v>
      </c>
      <c r="P40" s="3" t="s">
        <v>550</v>
      </c>
      <c r="Q40" s="3" t="s">
        <v>547</v>
      </c>
      <c r="R40" s="3" t="s">
        <v>549</v>
      </c>
      <c r="T40">
        <v>128</v>
      </c>
      <c r="U40">
        <v>512</v>
      </c>
      <c r="W40" s="2" t="s">
        <v>532</v>
      </c>
      <c r="X40" s="19">
        <v>3.234</v>
      </c>
    </row>
    <row r="41" spans="1:24" x14ac:dyDescent="0.35">
      <c r="A41" s="23" t="s">
        <v>437</v>
      </c>
      <c r="B41" s="19">
        <v>32.25</v>
      </c>
      <c r="M41" t="s">
        <v>557</v>
      </c>
      <c r="O41">
        <v>40</v>
      </c>
      <c r="P41">
        <v>41</v>
      </c>
      <c r="Q41">
        <v>42</v>
      </c>
      <c r="R41">
        <v>43</v>
      </c>
      <c r="W41" s="2" t="s">
        <v>537</v>
      </c>
      <c r="X41" s="19">
        <v>3.25</v>
      </c>
    </row>
    <row r="42" spans="1:24" x14ac:dyDescent="0.35">
      <c r="A42" s="23" t="s">
        <v>438</v>
      </c>
      <c r="B42" s="19">
        <v>32.5</v>
      </c>
      <c r="N42" s="21">
        <v>0</v>
      </c>
      <c r="O42">
        <v>2</v>
      </c>
      <c r="P42">
        <v>8</v>
      </c>
      <c r="Q42">
        <v>32</v>
      </c>
      <c r="R42" s="27">
        <v>128</v>
      </c>
      <c r="S42" t="str">
        <f>HEX2BIN(N42)</f>
        <v>0</v>
      </c>
      <c r="T42">
        <f>O42/128</f>
        <v>1.5625E-2</v>
      </c>
      <c r="U42">
        <f>O42/U$40</f>
        <v>3.90625E-3</v>
      </c>
      <c r="W42" s="2" t="s">
        <v>538</v>
      </c>
      <c r="X42" s="19">
        <v>3.266</v>
      </c>
    </row>
    <row r="43" spans="1:24" x14ac:dyDescent="0.35">
      <c r="A43" s="23" t="s">
        <v>439</v>
      </c>
      <c r="B43" s="19">
        <v>32.75</v>
      </c>
      <c r="N43" s="21">
        <v>1</v>
      </c>
      <c r="O43">
        <v>2.016</v>
      </c>
      <c r="P43">
        <v>8.0630000000000006</v>
      </c>
      <c r="Q43">
        <v>32.25</v>
      </c>
      <c r="R43" s="27">
        <v>129</v>
      </c>
      <c r="S43" t="str">
        <f t="shared" ref="S43:S57" si="3">HEX2BIN(N43)</f>
        <v>1</v>
      </c>
      <c r="T43">
        <f>P42/128</f>
        <v>6.25E-2</v>
      </c>
      <c r="U43">
        <f>P42/U40</f>
        <v>1.5625E-2</v>
      </c>
      <c r="W43" s="2" t="s">
        <v>539</v>
      </c>
      <c r="X43" s="19">
        <v>3.2810000000000001</v>
      </c>
    </row>
    <row r="44" spans="1:24" x14ac:dyDescent="0.35">
      <c r="A44" s="23" t="s">
        <v>440</v>
      </c>
      <c r="B44" s="19">
        <v>33</v>
      </c>
      <c r="N44" s="21">
        <v>2</v>
      </c>
      <c r="O44">
        <v>2.0310000000000001</v>
      </c>
      <c r="P44">
        <v>8.125</v>
      </c>
      <c r="Q44">
        <v>32.5</v>
      </c>
      <c r="R44" s="27">
        <v>130</v>
      </c>
      <c r="S44" t="str">
        <f t="shared" si="3"/>
        <v>10</v>
      </c>
      <c r="T44">
        <f>Q42/128</f>
        <v>0.25</v>
      </c>
      <c r="U44">
        <f>Q42/U40</f>
        <v>6.25E-2</v>
      </c>
      <c r="W44" s="2" t="s">
        <v>540</v>
      </c>
      <c r="X44" s="19">
        <v>3.2970000000000002</v>
      </c>
    </row>
    <row r="45" spans="1:24" x14ac:dyDescent="0.35">
      <c r="A45" s="23" t="s">
        <v>441</v>
      </c>
      <c r="B45" s="19">
        <v>33.25</v>
      </c>
      <c r="N45" s="21">
        <v>3</v>
      </c>
      <c r="O45">
        <v>2.0470000000000002</v>
      </c>
      <c r="P45">
        <v>8.1880000000000006</v>
      </c>
      <c r="Q45">
        <v>32.75</v>
      </c>
      <c r="R45" s="27">
        <v>131</v>
      </c>
      <c r="S45" t="str">
        <f t="shared" si="3"/>
        <v>11</v>
      </c>
      <c r="T45">
        <f>R42/T40</f>
        <v>1</v>
      </c>
      <c r="U45">
        <f>R42/U40</f>
        <v>0.25</v>
      </c>
      <c r="W45" s="2" t="s">
        <v>541</v>
      </c>
      <c r="X45" s="19">
        <v>3.3130000000000002</v>
      </c>
    </row>
    <row r="46" spans="1:24" x14ac:dyDescent="0.35">
      <c r="A46" s="23" t="s">
        <v>442</v>
      </c>
      <c r="B46" s="19">
        <v>33.5</v>
      </c>
      <c r="N46" s="21">
        <v>4</v>
      </c>
      <c r="O46">
        <v>2.0630000000000002</v>
      </c>
      <c r="P46">
        <v>8.25</v>
      </c>
      <c r="Q46">
        <v>33</v>
      </c>
      <c r="R46" s="27">
        <v>132</v>
      </c>
      <c r="S46" t="str">
        <f t="shared" si="3"/>
        <v>100</v>
      </c>
      <c r="W46" s="2" t="s">
        <v>542</v>
      </c>
      <c r="X46" s="19">
        <v>3.3279999999999998</v>
      </c>
    </row>
    <row r="47" spans="1:24" x14ac:dyDescent="0.35">
      <c r="A47" s="23" t="s">
        <v>443</v>
      </c>
      <c r="B47" s="19">
        <v>33.75</v>
      </c>
      <c r="N47" s="21">
        <v>5</v>
      </c>
      <c r="O47">
        <v>2.0779999999999998</v>
      </c>
      <c r="P47">
        <v>8.3130000000000006</v>
      </c>
      <c r="Q47" s="19">
        <v>33.25</v>
      </c>
      <c r="R47" s="27">
        <v>133</v>
      </c>
      <c r="S47" t="str">
        <f t="shared" si="3"/>
        <v>101</v>
      </c>
      <c r="W47" s="2" t="s">
        <v>543</v>
      </c>
      <c r="X47" s="19">
        <v>3.3439999999999999</v>
      </c>
    </row>
    <row r="48" spans="1:24" x14ac:dyDescent="0.35">
      <c r="A48" s="23" t="s">
        <v>444</v>
      </c>
      <c r="B48" s="19">
        <v>34</v>
      </c>
      <c r="N48" s="21">
        <v>6</v>
      </c>
      <c r="O48">
        <v>2.0939999999999999</v>
      </c>
      <c r="P48">
        <v>8.375</v>
      </c>
      <c r="Q48" s="19">
        <v>33.5</v>
      </c>
      <c r="R48" s="27">
        <v>134</v>
      </c>
      <c r="S48" t="str">
        <f t="shared" si="3"/>
        <v>110</v>
      </c>
    </row>
    <row r="49" spans="1:21" x14ac:dyDescent="0.35">
      <c r="A49" s="23" t="s">
        <v>445</v>
      </c>
      <c r="B49" s="19">
        <v>34.25</v>
      </c>
      <c r="N49" s="21">
        <v>7</v>
      </c>
      <c r="O49">
        <v>2.109</v>
      </c>
      <c r="P49">
        <v>8.4380000000000006</v>
      </c>
      <c r="Q49" s="19">
        <v>33.75</v>
      </c>
      <c r="R49" s="27">
        <v>135</v>
      </c>
      <c r="S49" t="str">
        <f t="shared" si="3"/>
        <v>111</v>
      </c>
      <c r="U49">
        <v>1</v>
      </c>
    </row>
    <row r="50" spans="1:21" x14ac:dyDescent="0.35">
      <c r="A50" s="23" t="s">
        <v>446</v>
      </c>
      <c r="B50" s="19">
        <v>34.5</v>
      </c>
      <c r="N50" s="21">
        <v>8</v>
      </c>
      <c r="O50">
        <v>2.125</v>
      </c>
      <c r="P50">
        <v>8.5</v>
      </c>
      <c r="Q50" s="19">
        <v>34</v>
      </c>
      <c r="R50" s="27">
        <v>136</v>
      </c>
      <c r="S50" t="str">
        <f t="shared" si="3"/>
        <v>1000</v>
      </c>
      <c r="U50">
        <f>U49/4</f>
        <v>0.25</v>
      </c>
    </row>
    <row r="51" spans="1:21" x14ac:dyDescent="0.35">
      <c r="A51" s="23" t="s">
        <v>447</v>
      </c>
      <c r="B51" s="19">
        <v>35</v>
      </c>
      <c r="N51" s="21">
        <v>9</v>
      </c>
      <c r="O51">
        <v>2.141</v>
      </c>
      <c r="P51">
        <v>8.5630000000000006</v>
      </c>
      <c r="Q51" s="19">
        <v>34.25</v>
      </c>
      <c r="R51" s="27">
        <v>137</v>
      </c>
      <c r="S51" t="str">
        <f t="shared" si="3"/>
        <v>1001</v>
      </c>
      <c r="U51">
        <f t="shared" ref="U51:U52" si="4">U50/4</f>
        <v>6.25E-2</v>
      </c>
    </row>
    <row r="52" spans="1:21" x14ac:dyDescent="0.35">
      <c r="A52" s="23" t="s">
        <v>448</v>
      </c>
      <c r="B52" s="19">
        <v>39</v>
      </c>
      <c r="N52" s="21" t="s">
        <v>81</v>
      </c>
      <c r="O52">
        <v>2.1560000000000001</v>
      </c>
      <c r="P52">
        <v>8.625</v>
      </c>
      <c r="Q52" s="19">
        <v>34.5</v>
      </c>
      <c r="R52" s="27">
        <v>138</v>
      </c>
      <c r="S52" t="str">
        <f t="shared" si="3"/>
        <v>1010</v>
      </c>
      <c r="U52">
        <f t="shared" si="4"/>
        <v>1.5625E-2</v>
      </c>
    </row>
    <row r="53" spans="1:21" x14ac:dyDescent="0.35">
      <c r="A53" s="23" t="s">
        <v>452</v>
      </c>
      <c r="B53" s="19">
        <v>40</v>
      </c>
      <c r="N53" s="21" t="s">
        <v>3</v>
      </c>
      <c r="O53">
        <v>2.1720000000000002</v>
      </c>
      <c r="P53">
        <v>8.6880000000000006</v>
      </c>
      <c r="Q53" s="19">
        <v>34.75</v>
      </c>
      <c r="R53" s="27">
        <v>139</v>
      </c>
      <c r="S53" t="str">
        <f t="shared" si="3"/>
        <v>1011</v>
      </c>
    </row>
    <row r="54" spans="1:21" x14ac:dyDescent="0.35">
      <c r="A54" s="23" t="s">
        <v>453</v>
      </c>
      <c r="B54" s="19">
        <v>40.000999999999998</v>
      </c>
      <c r="N54" s="21" t="s">
        <v>478</v>
      </c>
      <c r="O54">
        <v>2.1880000000000002</v>
      </c>
      <c r="P54">
        <v>8.75</v>
      </c>
      <c r="Q54" s="19">
        <v>35</v>
      </c>
      <c r="R54" s="27">
        <v>140</v>
      </c>
      <c r="S54" t="str">
        <f t="shared" si="3"/>
        <v>1100</v>
      </c>
    </row>
    <row r="55" spans="1:21" x14ac:dyDescent="0.35">
      <c r="A55" s="23" t="s">
        <v>454</v>
      </c>
      <c r="B55" s="19">
        <v>40.002000000000002</v>
      </c>
      <c r="N55" s="21" t="s">
        <v>479</v>
      </c>
      <c r="O55">
        <v>2.2029999999999998</v>
      </c>
      <c r="P55">
        <v>8.8130000000000006</v>
      </c>
      <c r="Q55" s="19">
        <v>35.25</v>
      </c>
      <c r="R55" s="27">
        <v>141</v>
      </c>
      <c r="S55" t="str">
        <f t="shared" si="3"/>
        <v>1101</v>
      </c>
    </row>
    <row r="56" spans="1:21" x14ac:dyDescent="0.35">
      <c r="A56" s="23" t="s">
        <v>455</v>
      </c>
      <c r="B56" s="19">
        <v>40.003</v>
      </c>
      <c r="N56" s="21" t="s">
        <v>480</v>
      </c>
      <c r="O56">
        <v>2.2189999999999999</v>
      </c>
      <c r="P56">
        <v>8.875</v>
      </c>
      <c r="Q56" s="19">
        <v>35.5</v>
      </c>
      <c r="R56" s="27">
        <v>142</v>
      </c>
      <c r="S56" t="str">
        <f t="shared" si="3"/>
        <v>1110</v>
      </c>
    </row>
    <row r="57" spans="1:21" x14ac:dyDescent="0.35">
      <c r="A57" s="23" t="s">
        <v>456</v>
      </c>
      <c r="B57" s="19">
        <v>40.003999999999998</v>
      </c>
      <c r="N57" s="21" t="s">
        <v>85</v>
      </c>
      <c r="O57">
        <v>2.234</v>
      </c>
      <c r="P57">
        <v>8.9380000000000006</v>
      </c>
      <c r="Q57" s="19">
        <v>35.75</v>
      </c>
      <c r="R57" s="27">
        <v>143</v>
      </c>
      <c r="S57" t="str">
        <f t="shared" si="3"/>
        <v>1111</v>
      </c>
    </row>
    <row r="58" spans="1:21" x14ac:dyDescent="0.35">
      <c r="A58" s="23" t="s">
        <v>457</v>
      </c>
      <c r="B58" s="19">
        <v>40.008000000000003</v>
      </c>
    </row>
    <row r="59" spans="1:21" x14ac:dyDescent="0.35">
      <c r="A59" s="23" t="s">
        <v>458</v>
      </c>
      <c r="B59" s="19">
        <v>40.015000000000001</v>
      </c>
    </row>
    <row r="60" spans="1:21" x14ac:dyDescent="0.35">
      <c r="A60" s="23" t="s">
        <v>449</v>
      </c>
      <c r="B60" s="19">
        <v>43</v>
      </c>
    </row>
    <row r="61" spans="1:21" x14ac:dyDescent="0.35">
      <c r="A61" s="23" t="s">
        <v>450</v>
      </c>
      <c r="B61" s="19">
        <v>47</v>
      </c>
      <c r="U61">
        <v>2048</v>
      </c>
    </row>
    <row r="62" spans="1:21" x14ac:dyDescent="0.35">
      <c r="A62" s="23" t="s">
        <v>451</v>
      </c>
      <c r="B62" s="19">
        <v>51</v>
      </c>
      <c r="M62" t="s">
        <v>558</v>
      </c>
      <c r="O62" s="3" t="s">
        <v>560</v>
      </c>
      <c r="P62" s="3" t="s">
        <v>561</v>
      </c>
      <c r="Q62" s="3" t="s">
        <v>562</v>
      </c>
      <c r="R62" s="3" t="s">
        <v>563</v>
      </c>
    </row>
    <row r="63" spans="1:21" x14ac:dyDescent="0.35">
      <c r="A63" s="23" t="s">
        <v>417</v>
      </c>
      <c r="B63" s="19">
        <v>56.584000000000003</v>
      </c>
      <c r="D63" s="25" t="str">
        <f>RIGHT(A63,2)</f>
        <v>42</v>
      </c>
      <c r="E63" s="25">
        <f>HEX2DEC(D63)</f>
        <v>66</v>
      </c>
      <c r="F63" s="25" t="str">
        <f>MID($A63,5,2)</f>
        <v>62</v>
      </c>
      <c r="G63" s="25">
        <f>HEX2DEC(F63)</f>
        <v>98</v>
      </c>
      <c r="H63" s="25" t="str">
        <f>MID($A63,3,2)</f>
        <v>56</v>
      </c>
      <c r="I63" s="25">
        <f>HEX2DEC(H63)</f>
        <v>86</v>
      </c>
      <c r="J63" s="25" t="str">
        <f>MID($A63,1,2)</f>
        <v>00</v>
      </c>
      <c r="K63" s="25">
        <f>HEX2DEC(J63)</f>
        <v>0</v>
      </c>
      <c r="N63" s="21">
        <v>0</v>
      </c>
      <c r="O63">
        <v>2</v>
      </c>
      <c r="P63">
        <v>8</v>
      </c>
      <c r="Q63">
        <v>32</v>
      </c>
      <c r="R63">
        <v>128</v>
      </c>
      <c r="U63">
        <f>O63/U61</f>
        <v>9.765625E-4</v>
      </c>
    </row>
    <row r="64" spans="1:21" x14ac:dyDescent="0.35">
      <c r="A64" s="23" t="s">
        <v>423</v>
      </c>
      <c r="B64" s="19">
        <v>56.585000000000001</v>
      </c>
      <c r="D64" s="25" t="str">
        <f>RIGHT(A64,2)</f>
        <v>42</v>
      </c>
      <c r="E64" s="25">
        <f>HEX2DEC(D64)</f>
        <v>66</v>
      </c>
      <c r="F64" s="25" t="str">
        <f>MID($A64,5,2)</f>
        <v>62</v>
      </c>
      <c r="G64" s="25">
        <f>HEX2DEC(F64)</f>
        <v>98</v>
      </c>
      <c r="H64" s="25" t="str">
        <f>MID($A64,3,2)</f>
        <v>56</v>
      </c>
      <c r="I64" s="25">
        <f>HEX2DEC(H64)</f>
        <v>86</v>
      </c>
      <c r="J64" s="25" t="str">
        <f>MID($A64,1,2)</f>
        <v>e0</v>
      </c>
      <c r="K64" s="25">
        <f>HEX2DEC(J64)</f>
        <v>224</v>
      </c>
      <c r="N64" s="21">
        <v>1</v>
      </c>
      <c r="O64">
        <v>2.0009999999999999</v>
      </c>
      <c r="P64">
        <v>8.0039999999999996</v>
      </c>
      <c r="Q64">
        <v>32.015999999999998</v>
      </c>
      <c r="R64">
        <v>128.06299999999999</v>
      </c>
      <c r="U64">
        <f>P63/U61</f>
        <v>3.90625E-3</v>
      </c>
    </row>
    <row r="65" spans="1:21" x14ac:dyDescent="0.35">
      <c r="A65" s="23" t="s">
        <v>486</v>
      </c>
      <c r="B65" s="19">
        <v>55</v>
      </c>
      <c r="D65" s="25"/>
      <c r="E65" s="25"/>
      <c r="F65" s="25"/>
      <c r="G65" s="25"/>
      <c r="H65" s="25"/>
      <c r="I65" s="25"/>
      <c r="J65" s="25"/>
      <c r="K65" s="25"/>
      <c r="N65" s="21">
        <v>2</v>
      </c>
      <c r="O65">
        <v>2.0019999999999998</v>
      </c>
      <c r="P65">
        <v>8.0079999999999991</v>
      </c>
      <c r="Q65">
        <v>32.030999999999999</v>
      </c>
      <c r="R65">
        <v>128.125</v>
      </c>
      <c r="U65">
        <f>Q63/U61</f>
        <v>1.5625E-2</v>
      </c>
    </row>
    <row r="66" spans="1:21" x14ac:dyDescent="0.35">
      <c r="A66" s="23" t="s">
        <v>487</v>
      </c>
      <c r="B66" s="19">
        <v>59</v>
      </c>
      <c r="D66" s="25"/>
      <c r="E66" s="25"/>
      <c r="F66" s="25"/>
      <c r="G66" s="25"/>
      <c r="H66" s="25"/>
      <c r="I66" s="25"/>
      <c r="J66" s="25"/>
      <c r="K66" s="25"/>
      <c r="N66" s="21">
        <v>3</v>
      </c>
      <c r="O66">
        <v>2.0030000000000001</v>
      </c>
      <c r="P66">
        <v>8.0120000000000005</v>
      </c>
      <c r="Q66">
        <v>32.046999999999997</v>
      </c>
      <c r="R66">
        <v>128.18799999999999</v>
      </c>
      <c r="U66">
        <f>R63/U61</f>
        <v>6.25E-2</v>
      </c>
    </row>
    <row r="67" spans="1:21" x14ac:dyDescent="0.35">
      <c r="A67" s="23" t="s">
        <v>488</v>
      </c>
      <c r="B67" s="19">
        <v>63</v>
      </c>
      <c r="D67" s="25"/>
      <c r="E67" s="25"/>
      <c r="F67" s="25"/>
      <c r="G67" s="25"/>
      <c r="H67" s="25"/>
      <c r="I67" s="25"/>
      <c r="J67" s="25"/>
      <c r="K67" s="25"/>
      <c r="N67" s="21">
        <v>4</v>
      </c>
      <c r="O67">
        <v>2.004</v>
      </c>
      <c r="P67">
        <v>8.016</v>
      </c>
      <c r="Q67">
        <v>32.063000000000002</v>
      </c>
      <c r="R67">
        <v>128.25</v>
      </c>
      <c r="S67">
        <f>N67*U$66</f>
        <v>0.25</v>
      </c>
    </row>
    <row r="68" spans="1:21" x14ac:dyDescent="0.35">
      <c r="A68" s="23" t="s">
        <v>489</v>
      </c>
      <c r="B68" s="19">
        <v>70</v>
      </c>
      <c r="D68" s="25"/>
      <c r="E68" s="25"/>
      <c r="F68" s="25"/>
      <c r="G68" s="25"/>
      <c r="H68" s="25"/>
      <c r="I68" s="25"/>
      <c r="J68" s="25"/>
      <c r="K68" s="25"/>
      <c r="N68" s="21">
        <v>5</v>
      </c>
      <c r="O68">
        <v>2.0049999999999999</v>
      </c>
      <c r="P68">
        <v>8.02</v>
      </c>
      <c r="Q68">
        <v>32.078000000000003</v>
      </c>
      <c r="R68">
        <v>128.31299999999999</v>
      </c>
      <c r="S68">
        <f t="shared" ref="S68:S78" si="5">N68*U$66</f>
        <v>0.3125</v>
      </c>
    </row>
    <row r="69" spans="1:21" x14ac:dyDescent="0.35">
      <c r="A69" s="23" t="s">
        <v>490</v>
      </c>
      <c r="B69" s="19">
        <v>78</v>
      </c>
      <c r="D69" s="25"/>
      <c r="E69" s="25"/>
      <c r="F69" s="25"/>
      <c r="G69" s="25"/>
      <c r="H69" s="25"/>
      <c r="I69" s="25"/>
      <c r="J69" s="25"/>
      <c r="K69" s="25"/>
      <c r="N69" s="21">
        <v>6</v>
      </c>
      <c r="O69">
        <v>2.0059999999999998</v>
      </c>
      <c r="P69">
        <v>8.0229999999999997</v>
      </c>
      <c r="Q69">
        <v>32.094000000000001</v>
      </c>
      <c r="R69">
        <v>128.375</v>
      </c>
      <c r="S69">
        <f t="shared" si="5"/>
        <v>0.375</v>
      </c>
    </row>
    <row r="70" spans="1:21" x14ac:dyDescent="0.35">
      <c r="A70" s="23" t="s">
        <v>491</v>
      </c>
      <c r="B70" s="19">
        <v>86</v>
      </c>
      <c r="D70" s="25"/>
      <c r="E70" s="25"/>
      <c r="F70" s="25"/>
      <c r="G70" s="25"/>
      <c r="H70" s="25"/>
      <c r="I70" s="25"/>
      <c r="J70" s="25"/>
      <c r="K70" s="25"/>
      <c r="N70" s="21">
        <v>7</v>
      </c>
      <c r="O70">
        <v>2.0070000000000001</v>
      </c>
      <c r="P70">
        <v>8.0269999999999992</v>
      </c>
      <c r="Q70">
        <v>32.109000000000002</v>
      </c>
      <c r="R70">
        <v>128.43799999999999</v>
      </c>
      <c r="S70">
        <f t="shared" si="5"/>
        <v>0.4375</v>
      </c>
    </row>
    <row r="71" spans="1:21" x14ac:dyDescent="0.35">
      <c r="A71" s="23" t="s">
        <v>492</v>
      </c>
      <c r="B71" s="19">
        <v>94</v>
      </c>
      <c r="D71" s="25"/>
      <c r="E71" s="25"/>
      <c r="F71" s="25"/>
      <c r="G71" s="25"/>
      <c r="H71" s="25"/>
      <c r="I71" s="25"/>
      <c r="J71" s="25"/>
      <c r="K71" s="25"/>
      <c r="N71" s="21">
        <v>8</v>
      </c>
      <c r="O71">
        <v>2.008</v>
      </c>
      <c r="P71">
        <v>8.0310000000000006</v>
      </c>
      <c r="Q71">
        <v>32.125</v>
      </c>
      <c r="R71">
        <v>128.5</v>
      </c>
      <c r="S71">
        <f t="shared" si="5"/>
        <v>0.5</v>
      </c>
    </row>
    <row r="72" spans="1:21" x14ac:dyDescent="0.35">
      <c r="A72" s="23" t="s">
        <v>493</v>
      </c>
      <c r="B72" s="19">
        <v>126</v>
      </c>
      <c r="D72" s="25"/>
      <c r="E72" s="25"/>
      <c r="F72" s="25"/>
      <c r="G72" s="25"/>
      <c r="H72" s="25"/>
      <c r="I72" s="25"/>
      <c r="J72" s="25"/>
      <c r="K72" s="25"/>
      <c r="N72" s="21">
        <v>9</v>
      </c>
      <c r="O72">
        <v>2.0089999999999999</v>
      </c>
      <c r="P72">
        <v>8.0350000000000001</v>
      </c>
      <c r="Q72">
        <v>32.140999999999998</v>
      </c>
      <c r="R72">
        <v>128.56299999999999</v>
      </c>
      <c r="S72">
        <f t="shared" si="5"/>
        <v>0.5625</v>
      </c>
    </row>
    <row r="73" spans="1:21" x14ac:dyDescent="0.35">
      <c r="A73" s="23" t="s">
        <v>494</v>
      </c>
      <c r="B73" s="19">
        <v>126.5</v>
      </c>
      <c r="D73" s="25"/>
      <c r="E73" s="25"/>
      <c r="F73" s="25"/>
      <c r="G73" s="25"/>
      <c r="H73" s="25"/>
      <c r="I73" s="25"/>
      <c r="J73" s="25"/>
      <c r="K73" s="25"/>
      <c r="N73" s="21">
        <v>10</v>
      </c>
      <c r="O73">
        <v>2.0099999999999998</v>
      </c>
      <c r="P73">
        <v>8.0389999999999997</v>
      </c>
      <c r="Q73">
        <v>32.155999999999999</v>
      </c>
      <c r="R73">
        <v>128.625</v>
      </c>
      <c r="S73">
        <f t="shared" si="5"/>
        <v>0.625</v>
      </c>
    </row>
    <row r="74" spans="1:21" x14ac:dyDescent="0.35">
      <c r="A74" s="23" t="s">
        <v>495</v>
      </c>
      <c r="B74" s="19">
        <v>127</v>
      </c>
      <c r="D74" s="25"/>
      <c r="E74" s="25"/>
      <c r="F74" s="25"/>
      <c r="G74" s="25"/>
      <c r="H74" s="25"/>
      <c r="I74" s="25"/>
      <c r="J74" s="25"/>
      <c r="K74" s="25"/>
      <c r="N74" s="21">
        <v>11</v>
      </c>
      <c r="O74">
        <v>2.0110000000000001</v>
      </c>
      <c r="P74">
        <v>8.0429999999999993</v>
      </c>
      <c r="Q74">
        <v>32.171999999999997</v>
      </c>
      <c r="R74">
        <v>128.68799999999999</v>
      </c>
      <c r="S74">
        <f t="shared" si="5"/>
        <v>0.6875</v>
      </c>
    </row>
    <row r="75" spans="1:21" x14ac:dyDescent="0.35">
      <c r="A75" s="23" t="s">
        <v>433</v>
      </c>
      <c r="B75" s="19">
        <v>128</v>
      </c>
      <c r="N75" s="21">
        <v>12</v>
      </c>
      <c r="O75">
        <v>2.012</v>
      </c>
      <c r="P75">
        <v>8.0470000000000006</v>
      </c>
      <c r="Q75">
        <v>32.188000000000002</v>
      </c>
      <c r="R75">
        <v>128.75</v>
      </c>
      <c r="S75">
        <f t="shared" si="5"/>
        <v>0.75</v>
      </c>
    </row>
    <row r="76" spans="1:21" x14ac:dyDescent="0.35">
      <c r="A76" s="23" t="s">
        <v>463</v>
      </c>
      <c r="B76" s="19">
        <v>129</v>
      </c>
      <c r="N76" s="21">
        <v>13</v>
      </c>
      <c r="O76">
        <v>2.0129999999999999</v>
      </c>
      <c r="P76">
        <v>8.0510000000000002</v>
      </c>
      <c r="Q76">
        <v>32.203000000000003</v>
      </c>
      <c r="R76">
        <v>128.81299999999999</v>
      </c>
      <c r="S76">
        <f t="shared" si="5"/>
        <v>0.8125</v>
      </c>
    </row>
    <row r="77" spans="1:21" x14ac:dyDescent="0.35">
      <c r="A77" s="23" t="s">
        <v>464</v>
      </c>
      <c r="B77" s="19">
        <v>130</v>
      </c>
      <c r="N77" s="21">
        <v>14</v>
      </c>
      <c r="O77">
        <v>2.0139999999999998</v>
      </c>
      <c r="P77">
        <v>8.0549999999999997</v>
      </c>
      <c r="Q77">
        <v>32.219000000000001</v>
      </c>
      <c r="R77">
        <v>128.875</v>
      </c>
      <c r="S77">
        <f t="shared" si="5"/>
        <v>0.875</v>
      </c>
    </row>
    <row r="78" spans="1:21" x14ac:dyDescent="0.35">
      <c r="A78" s="23" t="s">
        <v>465</v>
      </c>
      <c r="B78" s="19">
        <v>131</v>
      </c>
      <c r="N78" s="21">
        <v>15</v>
      </c>
      <c r="O78">
        <v>2.0150000000000001</v>
      </c>
      <c r="P78">
        <v>8.0589999999999993</v>
      </c>
      <c r="Q78">
        <v>32.234000000000002</v>
      </c>
      <c r="R78">
        <v>128.93799999999999</v>
      </c>
      <c r="S78">
        <f t="shared" si="5"/>
        <v>0.9375</v>
      </c>
    </row>
    <row r="79" spans="1:21" x14ac:dyDescent="0.35">
      <c r="A79" s="23" t="s">
        <v>466</v>
      </c>
      <c r="B79" s="19">
        <v>146</v>
      </c>
      <c r="C79" s="20"/>
    </row>
    <row r="80" spans="1:21" x14ac:dyDescent="0.35">
      <c r="A80" s="23" t="s">
        <v>467</v>
      </c>
      <c r="B80" s="19">
        <v>162</v>
      </c>
      <c r="C80" s="20"/>
      <c r="U80">
        <v>32768</v>
      </c>
    </row>
    <row r="81" spans="1:21" x14ac:dyDescent="0.35">
      <c r="A81" s="23" t="s">
        <v>468</v>
      </c>
      <c r="B81" s="19">
        <v>178</v>
      </c>
      <c r="C81" s="20"/>
      <c r="M81" t="s">
        <v>559</v>
      </c>
      <c r="O81" s="3" t="s">
        <v>564</v>
      </c>
      <c r="P81" s="3" t="s">
        <v>565</v>
      </c>
      <c r="Q81" s="3" t="s">
        <v>566</v>
      </c>
      <c r="R81" s="3" t="s">
        <v>567</v>
      </c>
    </row>
    <row r="82" spans="1:21" x14ac:dyDescent="0.35">
      <c r="A82" s="23"/>
      <c r="B82" s="20"/>
      <c r="N82" s="21">
        <v>0</v>
      </c>
      <c r="O82">
        <v>2</v>
      </c>
      <c r="P82">
        <v>8</v>
      </c>
      <c r="Q82">
        <v>32</v>
      </c>
      <c r="R82" s="4">
        <v>128</v>
      </c>
      <c r="U82">
        <f>O82/U80</f>
        <v>6.103515625E-5</v>
      </c>
    </row>
    <row r="83" spans="1:21" x14ac:dyDescent="0.35">
      <c r="A83" s="23" t="s">
        <v>421</v>
      </c>
      <c r="B83">
        <v>162.339</v>
      </c>
      <c r="D83" s="26" t="str">
        <f>RIGHT(A83,2)</f>
        <v>43</v>
      </c>
      <c r="E83" s="26">
        <f>HEX2DEC(D83)</f>
        <v>67</v>
      </c>
      <c r="F83" s="26" t="str">
        <f>MID($A83,5,2)</f>
        <v>22</v>
      </c>
      <c r="G83" s="26">
        <f>HEX2DEC(F83)</f>
        <v>34</v>
      </c>
      <c r="H83" s="26" t="str">
        <f>MID($A83,3,2)</f>
        <v>56</v>
      </c>
      <c r="I83" s="26">
        <f>HEX2DEC(H83)</f>
        <v>86</v>
      </c>
      <c r="J83" s="26" t="str">
        <f>MID($A83,1,2)</f>
        <v>e0</v>
      </c>
      <c r="K83" s="26">
        <f>HEX2DEC(J83)</f>
        <v>224</v>
      </c>
      <c r="N83" s="21">
        <v>1</v>
      </c>
      <c r="R83" s="4">
        <v>128.00399999999999</v>
      </c>
      <c r="U83">
        <f>P82/U80</f>
        <v>2.44140625E-4</v>
      </c>
    </row>
    <row r="84" spans="1:21" x14ac:dyDescent="0.35">
      <c r="A84" s="23" t="s">
        <v>420</v>
      </c>
      <c r="B84">
        <v>178.339</v>
      </c>
      <c r="D84" s="26" t="str">
        <f>RIGHT(A84,2)</f>
        <v>43</v>
      </c>
      <c r="E84" s="26">
        <f>HEX2DEC(D84)</f>
        <v>67</v>
      </c>
      <c r="F84" s="26" t="str">
        <f>MID($A84,5,2)</f>
        <v>32</v>
      </c>
      <c r="G84" s="26">
        <f>HEX2DEC(F84)</f>
        <v>50</v>
      </c>
      <c r="H84" s="26" t="str">
        <f>MID($A84,3,2)</f>
        <v>56</v>
      </c>
      <c r="I84" s="26">
        <f>HEX2DEC(H84)</f>
        <v>86</v>
      </c>
      <c r="J84" s="26" t="str">
        <f>MID($A84,1,2)</f>
        <v>e0</v>
      </c>
      <c r="K84" s="26">
        <f>HEX2DEC(J84)</f>
        <v>224</v>
      </c>
      <c r="N84" s="21">
        <v>2</v>
      </c>
      <c r="R84" s="4">
        <v>128.00800000000001</v>
      </c>
      <c r="U84">
        <f>Q82/U80</f>
        <v>9.765625E-4</v>
      </c>
    </row>
    <row r="85" spans="1:21" x14ac:dyDescent="0.35">
      <c r="A85" s="23" t="s">
        <v>419</v>
      </c>
      <c r="B85">
        <v>210.339</v>
      </c>
      <c r="D85" s="26" t="str">
        <f>RIGHT(A85,2)</f>
        <v>43</v>
      </c>
      <c r="E85" s="26">
        <f>HEX2DEC(D85)</f>
        <v>67</v>
      </c>
      <c r="F85" s="26" t="str">
        <f>MID($A85,5,2)</f>
        <v>52</v>
      </c>
      <c r="G85" s="26">
        <f>HEX2DEC(F85)</f>
        <v>82</v>
      </c>
      <c r="H85" s="26" t="str">
        <f>MID($A85,3,2)</f>
        <v>56</v>
      </c>
      <c r="I85" s="26">
        <f>HEX2DEC(H85)</f>
        <v>86</v>
      </c>
      <c r="J85" s="26" t="str">
        <f>MID($A85,1,2)</f>
        <v>e0</v>
      </c>
      <c r="K85" s="26">
        <f>HEX2DEC(J85)</f>
        <v>224</v>
      </c>
      <c r="N85" s="21">
        <v>3</v>
      </c>
      <c r="R85" s="4">
        <v>128.012</v>
      </c>
      <c r="U85">
        <f>R82/U80</f>
        <v>3.90625E-3</v>
      </c>
    </row>
    <row r="86" spans="1:21" x14ac:dyDescent="0.35">
      <c r="A86" s="23" t="s">
        <v>418</v>
      </c>
      <c r="B86">
        <v>226.33600000000001</v>
      </c>
      <c r="D86" s="26" t="str">
        <f>RIGHT(A86,2)</f>
        <v>43</v>
      </c>
      <c r="E86" s="26">
        <f>HEX2DEC(D86)</f>
        <v>67</v>
      </c>
      <c r="F86" s="26" t="str">
        <f>MID($A86,5,2)</f>
        <v>62</v>
      </c>
      <c r="G86" s="26">
        <f>HEX2DEC(F86)</f>
        <v>98</v>
      </c>
      <c r="H86" s="26" t="str">
        <f>MID($A86,3,2)</f>
        <v>56</v>
      </c>
      <c r="I86" s="26">
        <f>HEX2DEC(H86)</f>
        <v>86</v>
      </c>
      <c r="J86" s="26" t="str">
        <f>MID($A86,1,2)</f>
        <v>00</v>
      </c>
      <c r="K86" s="26">
        <f>HEX2DEC(J86)</f>
        <v>0</v>
      </c>
      <c r="N86" s="21">
        <v>4</v>
      </c>
      <c r="R86" s="4">
        <v>128.01599999999999</v>
      </c>
    </row>
    <row r="87" spans="1:21" x14ac:dyDescent="0.35">
      <c r="A87" s="23" t="s">
        <v>434</v>
      </c>
      <c r="B87" s="20">
        <v>512</v>
      </c>
      <c r="N87" s="21">
        <v>5</v>
      </c>
      <c r="R87" s="4">
        <v>128.02000000000001</v>
      </c>
    </row>
    <row r="88" spans="1:21" x14ac:dyDescent="0.35">
      <c r="A88" s="23" t="s">
        <v>435</v>
      </c>
      <c r="B88" s="20">
        <v>2048</v>
      </c>
      <c r="N88" s="21">
        <v>6</v>
      </c>
      <c r="R88" s="4">
        <v>128.023</v>
      </c>
    </row>
    <row r="89" spans="1:21" x14ac:dyDescent="0.35">
      <c r="A89" s="23" t="s">
        <v>459</v>
      </c>
      <c r="B89" s="20">
        <v>8192</v>
      </c>
      <c r="N89" s="21">
        <v>7</v>
      </c>
      <c r="R89" s="4">
        <v>128.02699999999999</v>
      </c>
    </row>
    <row r="90" spans="1:21" x14ac:dyDescent="0.35">
      <c r="A90" s="23" t="s">
        <v>460</v>
      </c>
      <c r="B90" s="20">
        <v>32768</v>
      </c>
      <c r="N90" s="21">
        <v>8</v>
      </c>
      <c r="R90" s="4">
        <v>128.03100000000001</v>
      </c>
    </row>
    <row r="91" spans="1:21" x14ac:dyDescent="0.35">
      <c r="A91" s="23"/>
      <c r="B91" s="20"/>
      <c r="N91" s="21">
        <v>9</v>
      </c>
      <c r="O91">
        <v>2.0009999999999999</v>
      </c>
      <c r="R91" s="4">
        <v>128.035</v>
      </c>
      <c r="U91">
        <f>U82*9</f>
        <v>5.4931640625E-4</v>
      </c>
    </row>
    <row r="92" spans="1:21" x14ac:dyDescent="0.35">
      <c r="N92" s="21" t="s">
        <v>81</v>
      </c>
      <c r="R92" s="4">
        <v>128.03899999999999</v>
      </c>
    </row>
    <row r="93" spans="1:21" x14ac:dyDescent="0.35">
      <c r="N93" s="21" t="s">
        <v>3</v>
      </c>
      <c r="R93" s="4">
        <v>128.04300000000001</v>
      </c>
    </row>
    <row r="94" spans="1:21" x14ac:dyDescent="0.35">
      <c r="N94" s="21" t="s">
        <v>478</v>
      </c>
      <c r="R94" s="4">
        <v>128.047</v>
      </c>
    </row>
    <row r="95" spans="1:21" x14ac:dyDescent="0.35">
      <c r="N95" s="21" t="s">
        <v>479</v>
      </c>
      <c r="R95" s="4">
        <v>128.05099999999999</v>
      </c>
    </row>
    <row r="96" spans="1:21" x14ac:dyDescent="0.35">
      <c r="N96" s="21" t="s">
        <v>480</v>
      </c>
      <c r="R96" s="4">
        <v>128.05500000000001</v>
      </c>
    </row>
    <row r="97" spans="14:18" x14ac:dyDescent="0.35">
      <c r="N97" s="21" t="s">
        <v>85</v>
      </c>
      <c r="R97" s="4">
        <v>128.059</v>
      </c>
    </row>
  </sheetData>
  <sortState xmlns:xlrd2="http://schemas.microsoft.com/office/spreadsheetml/2017/richdata2" ref="A2:L105">
    <sortCondition ref="B2:B105"/>
  </sortState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A692-935E-4A27-ABAA-ABE44B4EF781}">
  <dimension ref="A1:J2"/>
  <sheetViews>
    <sheetView workbookViewId="0">
      <selection activeCell="K11" sqref="K11"/>
    </sheetView>
  </sheetViews>
  <sheetFormatPr defaultRowHeight="14.5" x14ac:dyDescent="0.35"/>
  <cols>
    <col min="1" max="1" width="14.26953125" customWidth="1"/>
    <col min="2" max="2" width="14.6328125" customWidth="1"/>
    <col min="4" max="4" width="12.26953125" customWidth="1"/>
    <col min="5" max="5" width="3.26953125" customWidth="1"/>
    <col min="6" max="6" width="3.453125" customWidth="1"/>
    <col min="8" max="8" width="3.08984375" customWidth="1"/>
    <col min="9" max="9" width="3.1796875" customWidth="1"/>
    <col min="10" max="10" width="10.26953125" bestFit="1" customWidth="1"/>
  </cols>
  <sheetData>
    <row r="1" spans="1:10" x14ac:dyDescent="0.35">
      <c r="A1" t="s">
        <v>101</v>
      </c>
      <c r="B1" t="s">
        <v>102</v>
      </c>
      <c r="C1" t="s">
        <v>104</v>
      </c>
      <c r="D1" s="1" t="s">
        <v>14</v>
      </c>
      <c r="E1" s="1" t="s">
        <v>106</v>
      </c>
      <c r="F1" s="1" t="s">
        <v>107</v>
      </c>
      <c r="G1" s="1" t="s">
        <v>86</v>
      </c>
      <c r="H1" s="1" t="s">
        <v>106</v>
      </c>
      <c r="I1" s="1" t="s">
        <v>107</v>
      </c>
      <c r="J1" s="1" t="s">
        <v>108</v>
      </c>
    </row>
    <row r="2" spans="1:10" x14ac:dyDescent="0.35">
      <c r="A2" t="s">
        <v>103</v>
      </c>
      <c r="B2" t="s">
        <v>105</v>
      </c>
      <c r="C2">
        <f>LEN(B2)</f>
        <v>640</v>
      </c>
      <c r="D2" t="str">
        <f>MID($B2,E2,F2-E2)</f>
        <v>03</v>
      </c>
      <c r="E2">
        <v>9</v>
      </c>
      <c r="F2">
        <v>11</v>
      </c>
      <c r="G2" t="str">
        <f>MID($B2,H2,I2-H2)</f>
        <v>b4</v>
      </c>
      <c r="H2">
        <v>11</v>
      </c>
      <c r="I2">
        <v>13</v>
      </c>
      <c r="J2">
        <f>HEX2DEC(G2)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First Extended Record 01</vt:lpstr>
      <vt:lpstr>Extd 02</vt:lpstr>
      <vt:lpstr>Sheet7</vt:lpstr>
      <vt:lpstr>Sheet6</vt:lpstr>
      <vt:lpstr>Info Record 03</vt:lpstr>
      <vt:lpstr>Extd 02 Data</vt:lpstr>
      <vt:lpstr>Sheet8</vt:lpstr>
      <vt:lpstr>Info 03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2020-04-25T09:54:46Z</dcterms:created>
  <dcterms:modified xsi:type="dcterms:W3CDTF">2020-05-10T20:50:53Z</dcterms:modified>
</cp:coreProperties>
</file>