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9045" activeTab="1"/>
  </bookViews>
  <sheets>
    <sheet name="Rankings" sheetId="1" r:id="rId1"/>
    <sheet name="Quizzer Stats" sheetId="2" r:id="rId2"/>
  </sheets>
  <externalReferences>
    <externalReference r:id="rId3"/>
  </externalReferences>
  <definedNames>
    <definedName name="_xlnm._FilterDatabase" localSheetId="1" hidden="1">'Quizzer Stats'!$A$1:$X$66</definedName>
    <definedName name="ChQ">Rankings!$G$7:$H$21</definedName>
    <definedName name="ConsolFinal">[1]Schedule!$AK$36:$AL$41</definedName>
    <definedName name="CoQ">Rankings!$J$7:$K$35</definedName>
    <definedName name="ElimRslt">[1]Schedule!$AJ$4:$AM$33</definedName>
    <definedName name="ElimRsltLbl">[1]Schedule!$AJ$4:$AJ$33</definedName>
    <definedName name="IndStats">OFFSET('[1]Ind Stat Entry'!$A$15,0,0,COUNTA('[1]Ind Stat Entry'!$A:$A),48)</definedName>
    <definedName name="_xlnm.Print_Area" localSheetId="0">Rankings!$N$3:$S$39</definedName>
    <definedName name="_xlnm.Print_Titles" localSheetId="1">'Quizzer Stats'!$1:$1</definedName>
    <definedName name="_xlnm.Print_Titles" localSheetId="0">Rankings!$A:$A</definedName>
    <definedName name="Quizlookup">'[1]Quiz Draws Rnd Robin'!$H$5:$H$35</definedName>
    <definedName name="QuizlookupElim">'[1]Quiz Draws Elimination'!$M$5:$M$29</definedName>
    <definedName name="Rb">'[1]Quiz Draws Elimination'!#REF!</definedName>
    <definedName name="RbQ">Rankings!#REF!</definedName>
    <definedName name="Rk">'[1]Quiz Draws Elimination'!#REF!</definedName>
    <definedName name="RkQ">Rankings!#REF!</definedName>
    <definedName name="RookieRk">OFFSET([1]Teams!$S$6,'[1]Quiz Draws Rnd Robin'!$C$2,0,'[1]Quiz Draws Rnd Robin'!#REF!)</definedName>
    <definedName name="RookieRnd">'[1]Quiz Draws Rnd Robin'!#REF!</definedName>
    <definedName name="RookieXYZRk">OFFSET([1]Teams!$W$6,'[1]Quiz Draws Rnd Robin'!$C$2,0,'[1]Quiz Draws Rnd Robin'!#REF!)</definedName>
    <definedName name="SeniorRk">OFFSET([1]Teams!$S$6,0,0,'[1]Quiz Draws Rnd Robin'!$C$2)</definedName>
    <definedName name="SeniorXYzRk">OFFSET([1]Teams!$W$6,0,0,'[1]Quiz Draws Rnd Robin'!$C$2)</definedName>
    <definedName name="Teams">OFFSET([1]Teams!$B$6,0,0,COUNTA([1]Teams!$B:$B)-2,2)</definedName>
    <definedName name="TeamScoreErr">OFFSET([1]Schedule!$AC$4,0,0,COUNTA([1]Schedule!$Z:$Z)-1)</definedName>
    <definedName name="TeamScoreNum">OFFSET([1]Schedule!$X$4,0,0,COUNTA([1]Schedule!$Z:$Z)-1)</definedName>
    <definedName name="TeamScores">OFFSET([1]Schedule!$Z$4,0,0,COUNTA([1]Schedule!$Z:$Z)-1,4)</definedName>
    <definedName name="TeamScoreScore">OFFSET([1]Schedule!$AB$4,0,0,COUNTA([1]Schedule!$Z:$Z)-1)</definedName>
    <definedName name="Z_83219332_D827_4C4D_8B99_A55A38E9A480_.wvu.Cols" localSheetId="1" hidden="1">'Quizzer Stats'!#REF!</definedName>
    <definedName name="Z_83219332_D827_4C4D_8B99_A55A38E9A480_.wvu.PrintArea" localSheetId="0" hidden="1">Rankings!$N$3:$S$39</definedName>
    <definedName name="Z_83219332_D827_4C4D_8B99_A55A38E9A480_.wvu.PrintTitles" localSheetId="1" hidden="1">'Quizzer Stats'!$1:$1</definedName>
    <definedName name="Z_83219332_D827_4C4D_8B99_A55A38E9A480_.wvu.PrintTitles" localSheetId="0" hidden="1">Rankings!$A:$A</definedName>
    <definedName name="Z_D79DD7CC_D877_4752_969F_21ACF5159C17_.wvu.Cols" localSheetId="1" hidden="1">'Quizzer Stats'!#REF!</definedName>
    <definedName name="Z_D79DD7CC_D877_4752_969F_21ACF5159C17_.wvu.PrintArea" localSheetId="0" hidden="1">Rankings!$N$3:$S$39</definedName>
    <definedName name="Z_D79DD7CC_D877_4752_969F_21ACF5159C17_.wvu.PrintTitles" localSheetId="1" hidden="1">'Quizzer Stats'!$1:$1</definedName>
    <definedName name="Z_D79DD7CC_D877_4752_969F_21ACF5159C17_.wvu.PrintTitles" localSheetId="0" hidden="1">Rankings!$A:$A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34" i="2"/>
  <c r="X4" i="2"/>
  <c r="X5" i="2"/>
  <c r="X30" i="2"/>
  <c r="X39" i="2"/>
  <c r="X31" i="2"/>
  <c r="X6" i="2"/>
  <c r="X7" i="2"/>
  <c r="X35" i="2"/>
  <c r="X41" i="2"/>
  <c r="X8" i="2"/>
  <c r="X64" i="2"/>
  <c r="X9" i="2"/>
  <c r="X10" i="2"/>
  <c r="X11" i="2"/>
  <c r="X42" i="2"/>
  <c r="X12" i="2"/>
  <c r="X13" i="2"/>
  <c r="X14" i="2"/>
  <c r="X32" i="2"/>
  <c r="X15" i="2"/>
  <c r="X16" i="2"/>
  <c r="X43" i="2"/>
  <c r="X17" i="2"/>
  <c r="X18" i="2"/>
  <c r="X19" i="2"/>
  <c r="X20" i="2"/>
  <c r="X21" i="2"/>
  <c r="X22" i="2"/>
  <c r="X23" i="2"/>
  <c r="X61" i="2"/>
  <c r="X33" i="2"/>
  <c r="X36" i="2"/>
  <c r="X48" i="2"/>
  <c r="X44" i="2"/>
  <c r="X40" i="2"/>
  <c r="X37" i="2"/>
  <c r="X24" i="2"/>
  <c r="X25" i="2"/>
  <c r="X49" i="2"/>
  <c r="X26" i="2"/>
  <c r="X50" i="2"/>
  <c r="X27" i="2"/>
  <c r="X45" i="2"/>
  <c r="X28" i="2"/>
  <c r="X38" i="2"/>
  <c r="X65" i="2"/>
  <c r="X51" i="2"/>
  <c r="X46" i="2"/>
  <c r="X47" i="2"/>
  <c r="X52" i="2"/>
  <c r="X53" i="2"/>
  <c r="X54" i="2"/>
  <c r="X55" i="2"/>
  <c r="X62" i="2"/>
  <c r="X29" i="2"/>
  <c r="X57" i="2"/>
  <c r="X56" i="2"/>
  <c r="X58" i="2"/>
  <c r="X59" i="2"/>
  <c r="X60" i="2"/>
  <c r="X66" i="2"/>
  <c r="X63" i="2"/>
  <c r="X2" i="2"/>
  <c r="V3" i="2"/>
  <c r="V34" i="2"/>
  <c r="V4" i="2"/>
  <c r="V5" i="2"/>
  <c r="V30" i="2"/>
  <c r="V39" i="2"/>
  <c r="V31" i="2"/>
  <c r="V6" i="2"/>
  <c r="V7" i="2"/>
  <c r="V35" i="2"/>
  <c r="V41" i="2"/>
  <c r="V8" i="2"/>
  <c r="V64" i="2"/>
  <c r="V9" i="2"/>
  <c r="V10" i="2"/>
  <c r="V11" i="2"/>
  <c r="V42" i="2"/>
  <c r="V12" i="2"/>
  <c r="V13" i="2"/>
  <c r="V14" i="2"/>
  <c r="V32" i="2"/>
  <c r="V15" i="2"/>
  <c r="V16" i="2"/>
  <c r="V43" i="2"/>
  <c r="V18" i="2"/>
  <c r="V17" i="2"/>
  <c r="V19" i="2"/>
  <c r="V20" i="2"/>
  <c r="V21" i="2"/>
  <c r="V22" i="2"/>
  <c r="V23" i="2"/>
  <c r="V61" i="2"/>
  <c r="V33" i="2"/>
  <c r="V36" i="2"/>
  <c r="V48" i="2"/>
  <c r="V44" i="2"/>
  <c r="V40" i="2"/>
  <c r="V37" i="2"/>
  <c r="V24" i="2"/>
  <c r="V25" i="2"/>
  <c r="V49" i="2"/>
  <c r="V26" i="2"/>
  <c r="V50" i="2"/>
  <c r="V27" i="2"/>
  <c r="V45" i="2"/>
  <c r="V28" i="2"/>
  <c r="V38" i="2"/>
  <c r="V65" i="2"/>
  <c r="V51" i="2"/>
  <c r="V46" i="2"/>
  <c r="V47" i="2"/>
  <c r="V52" i="2"/>
  <c r="V53" i="2"/>
  <c r="V54" i="2"/>
  <c r="V55" i="2"/>
  <c r="V62" i="2"/>
  <c r="V29" i="2"/>
  <c r="V57" i="2"/>
  <c r="V56" i="2"/>
  <c r="V58" i="2"/>
  <c r="V59" i="2"/>
  <c r="V60" i="2"/>
  <c r="V66" i="2"/>
  <c r="V63" i="2"/>
  <c r="V2" i="2"/>
  <c r="A63" i="2" l="1"/>
  <c r="A66" i="2"/>
  <c r="A60" i="2"/>
  <c r="A59" i="2"/>
  <c r="A58" i="2"/>
  <c r="A56" i="2"/>
  <c r="A57" i="2"/>
  <c r="A29" i="2"/>
  <c r="A62" i="2"/>
  <c r="A55" i="2"/>
  <c r="A54" i="2"/>
  <c r="A53" i="2"/>
  <c r="A52" i="2"/>
  <c r="A47" i="2"/>
  <c r="A46" i="2"/>
  <c r="A51" i="2"/>
  <c r="A65" i="2"/>
  <c r="A38" i="2"/>
  <c r="A28" i="2"/>
  <c r="A45" i="2"/>
  <c r="A27" i="2"/>
  <c r="A50" i="2"/>
  <c r="A26" i="2"/>
  <c r="A49" i="2"/>
  <c r="A25" i="2"/>
  <c r="A24" i="2"/>
  <c r="A37" i="2"/>
  <c r="A40" i="2"/>
  <c r="A44" i="2"/>
  <c r="A48" i="2"/>
  <c r="A36" i="2"/>
  <c r="A33" i="2"/>
  <c r="A61" i="2"/>
  <c r="A23" i="2"/>
  <c r="A22" i="2"/>
  <c r="A21" i="2"/>
  <c r="A20" i="2"/>
  <c r="A19" i="2"/>
  <c r="A17" i="2"/>
  <c r="A18" i="2"/>
  <c r="A43" i="2"/>
  <c r="A16" i="2"/>
  <c r="A15" i="2"/>
  <c r="A32" i="2"/>
  <c r="A14" i="2"/>
  <c r="A13" i="2"/>
  <c r="A12" i="2"/>
  <c r="A42" i="2"/>
  <c r="A11" i="2"/>
  <c r="A10" i="2"/>
  <c r="A9" i="2"/>
  <c r="A64" i="2"/>
  <c r="A8" i="2"/>
  <c r="A41" i="2"/>
  <c r="A35" i="2"/>
  <c r="A7" i="2"/>
  <c r="A6" i="2"/>
  <c r="A31" i="2"/>
  <c r="A39" i="2"/>
  <c r="A30" i="2"/>
  <c r="A5" i="2"/>
  <c r="A4" i="2"/>
  <c r="A34" i="2"/>
  <c r="A3" i="2"/>
  <c r="A2" i="2"/>
  <c r="B46" i="1"/>
  <c r="B47" i="1" s="1"/>
  <c r="N36" i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Q35" i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N35" i="1"/>
  <c r="J13" i="1"/>
  <c r="J14" i="1" s="1"/>
  <c r="B11" i="1"/>
  <c r="B12" i="1" s="1"/>
  <c r="B10" i="1"/>
  <c r="N4" i="1"/>
  <c r="K13" i="1" l="1"/>
  <c r="B13" i="1"/>
  <c r="J15" i="1"/>
  <c r="K15" i="1" s="1"/>
  <c r="K14" i="1"/>
  <c r="B48" i="1"/>
  <c r="B49" i="1" l="1"/>
  <c r="B14" i="1"/>
  <c r="B15" i="1" l="1"/>
  <c r="B50" i="1"/>
  <c r="B16" i="1" l="1"/>
  <c r="B51" i="1"/>
  <c r="B17" i="1" l="1"/>
  <c r="B18" i="1" l="1"/>
  <c r="B19" i="1" l="1"/>
  <c r="B20" i="1" l="1"/>
  <c r="B21" i="1" l="1"/>
  <c r="C7" i="1" l="1"/>
  <c r="C10" i="1"/>
  <c r="C9" i="1"/>
  <c r="C8" i="1"/>
  <c r="C12" i="1"/>
  <c r="C47" i="1"/>
  <c r="C11" i="1"/>
  <c r="C46" i="1"/>
  <c r="C48" i="1"/>
  <c r="C13" i="1"/>
  <c r="C14" i="1"/>
  <c r="C49" i="1"/>
  <c r="C15" i="1"/>
  <c r="C50" i="1"/>
  <c r="C16" i="1"/>
  <c r="C51" i="1"/>
  <c r="C17" i="1"/>
  <c r="C18" i="1"/>
  <c r="C19" i="1"/>
  <c r="C20" i="1"/>
  <c r="C21" i="1"/>
  <c r="H14" i="1" l="1"/>
  <c r="H12" i="1"/>
  <c r="K11" i="1"/>
  <c r="K9" i="1"/>
  <c r="H15" i="1"/>
  <c r="H13" i="1"/>
  <c r="H11" i="1"/>
  <c r="H9" i="1"/>
  <c r="K8" i="1"/>
  <c r="H10" i="1"/>
  <c r="H7" i="1"/>
  <c r="K12" i="1"/>
  <c r="K10" i="1"/>
  <c r="H8" i="1"/>
  <c r="K7" i="1"/>
  <c r="R7" i="1" l="1"/>
  <c r="R10" i="1"/>
  <c r="R11" i="1"/>
  <c r="R8" i="1"/>
  <c r="R12" i="1"/>
  <c r="R9" i="1"/>
  <c r="O15" i="1" l="1"/>
  <c r="O14" i="1"/>
  <c r="O12" i="1" l="1"/>
  <c r="O13" i="1"/>
  <c r="O11" i="1" l="1"/>
  <c r="O8" i="1"/>
  <c r="O7" i="1"/>
  <c r="O10" i="1"/>
  <c r="O9" i="1" l="1"/>
</calcChain>
</file>

<file path=xl/sharedStrings.xml><?xml version="1.0" encoding="utf-8"?>
<sst xmlns="http://schemas.openxmlformats.org/spreadsheetml/2006/main" count="489" uniqueCount="111">
  <si>
    <t xml:space="preserve"> </t>
  </si>
  <si>
    <t>Round Robin</t>
  </si>
  <si>
    <r>
      <t xml:space="preserve">Senior Elimination Round </t>
    </r>
    <r>
      <rPr>
        <sz val="11"/>
        <color theme="1"/>
        <rFont val="Calibri"/>
        <family val="2"/>
        <scheme val="minor"/>
      </rPr>
      <t>(starting positions)</t>
    </r>
  </si>
  <si>
    <t>Senior</t>
  </si>
  <si>
    <t>Championship Division</t>
  </si>
  <si>
    <t>Consolation Division</t>
  </si>
  <si>
    <t>Div</t>
  </si>
  <si>
    <t>Quizzer</t>
  </si>
  <si>
    <t>Team</t>
  </si>
  <si>
    <t>Q1</t>
  </si>
  <si>
    <t>Q2</t>
  </si>
  <si>
    <t>Q3</t>
  </si>
  <si>
    <t>Q4</t>
  </si>
  <si>
    <t>Q5</t>
  </si>
  <si>
    <t>Q6</t>
  </si>
  <si>
    <t>XYZ</t>
  </si>
  <si>
    <t>Q8</t>
  </si>
  <si>
    <t>Q9</t>
  </si>
  <si>
    <t>Q10</t>
  </si>
  <si>
    <t>Q11</t>
  </si>
  <si>
    <t>Q12</t>
  </si>
  <si>
    <t>Final</t>
  </si>
  <si>
    <t>Errs</t>
  </si>
  <si>
    <t>Avg</t>
  </si>
  <si>
    <t>Ch</t>
  </si>
  <si>
    <t/>
  </si>
  <si>
    <t>Stephen Brisbin</t>
  </si>
  <si>
    <t>WCD 5</t>
  </si>
  <si>
    <t>R</t>
  </si>
  <si>
    <t>Alesha Grimes</t>
  </si>
  <si>
    <t>CMD 4</t>
  </si>
  <si>
    <t>Co</t>
  </si>
  <si>
    <t>Andrew Borden</t>
  </si>
  <si>
    <t>PNW 1</t>
  </si>
  <si>
    <t>Shelah Kwok</t>
  </si>
  <si>
    <t>John Juson</t>
  </si>
  <si>
    <t>CMD 2</t>
  </si>
  <si>
    <t>David Awosoga</t>
  </si>
  <si>
    <t>WCD 1</t>
  </si>
  <si>
    <t>Liam MacDiarmid</t>
  </si>
  <si>
    <t>CMD 1</t>
  </si>
  <si>
    <t>Nial Williams</t>
  </si>
  <si>
    <t>Petra Stauffer</t>
  </si>
  <si>
    <t>WCD 3</t>
  </si>
  <si>
    <t>Anastasia Gerke</t>
  </si>
  <si>
    <t>Abigail Taw</t>
  </si>
  <si>
    <t>PNW 2</t>
  </si>
  <si>
    <t>Elise Alder</t>
  </si>
  <si>
    <t>CMD 3</t>
  </si>
  <si>
    <t>Kaylen Beekman</t>
  </si>
  <si>
    <t>Sara Friesen</t>
  </si>
  <si>
    <t>Joshua Van Gaalen</t>
  </si>
  <si>
    <t>WCD 4</t>
  </si>
  <si>
    <t>Esther Asselin</t>
  </si>
  <si>
    <t>Patricia Giesbrecht</t>
  </si>
  <si>
    <t>WCD 2</t>
  </si>
  <si>
    <t>Amanda Barrios</t>
  </si>
  <si>
    <t>PNW 4</t>
  </si>
  <si>
    <t>Sara Hein</t>
  </si>
  <si>
    <t>Anne Stauffer</t>
  </si>
  <si>
    <t>Grace Konrad</t>
  </si>
  <si>
    <t>Ana Hein</t>
  </si>
  <si>
    <t>Gabriel Jones</t>
  </si>
  <si>
    <t>Rachelle Senneker</t>
  </si>
  <si>
    <t>Joshua Hole</t>
  </si>
  <si>
    <t>Sophia Bartel</t>
  </si>
  <si>
    <t>Rachel Asselin</t>
  </si>
  <si>
    <t>Grace Matychuk</t>
  </si>
  <si>
    <t>Garth Poulsen</t>
  </si>
  <si>
    <t>Joshua Chretien</t>
  </si>
  <si>
    <t>Reagan Harder</t>
  </si>
  <si>
    <t>Micah Motz</t>
  </si>
  <si>
    <t>Adam Morris</t>
  </si>
  <si>
    <t>Erin Grimes</t>
  </si>
  <si>
    <t>CMD 5</t>
  </si>
  <si>
    <t>Camden Kositzky</t>
  </si>
  <si>
    <t>Joy Juson</t>
  </si>
  <si>
    <t>Claire Kong</t>
  </si>
  <si>
    <t>Joshua Senneker</t>
  </si>
  <si>
    <t>Bryce Asberg</t>
  </si>
  <si>
    <t>PNW 5</t>
  </si>
  <si>
    <t>Chet Reddekopp</t>
  </si>
  <si>
    <t>Andrew Hagens</t>
  </si>
  <si>
    <t>Cindy Liu</t>
  </si>
  <si>
    <t>Sesame Perry</t>
  </si>
  <si>
    <t>Payton Reddekopp</t>
  </si>
  <si>
    <t>Easten Martens</t>
  </si>
  <si>
    <t>Presley Reddekopp</t>
  </si>
  <si>
    <t>Brooke Senneker</t>
  </si>
  <si>
    <t>Justin Widmer</t>
  </si>
  <si>
    <t>Yael Thieme</t>
  </si>
  <si>
    <t xml:space="preserve">Simon Perry </t>
  </si>
  <si>
    <t>Sophie Ashcraft</t>
  </si>
  <si>
    <t>PNW 3</t>
  </si>
  <si>
    <t>Brooke Delamarter</t>
  </si>
  <si>
    <t>Sam Ashcraft</t>
  </si>
  <si>
    <t>Maddie Ashcraft</t>
  </si>
  <si>
    <t>Keturah Adrian</t>
  </si>
  <si>
    <t>Stephen Miller</t>
  </si>
  <si>
    <t>Abigail Bartel</t>
  </si>
  <si>
    <t>Mary Yowin</t>
  </si>
  <si>
    <t>Makya Warren</t>
  </si>
  <si>
    <t>Thao Ly Nguyen</t>
  </si>
  <si>
    <t>Aida Lisse-DeCorby</t>
  </si>
  <si>
    <t>Jamie Rand</t>
  </si>
  <si>
    <t>Ha Tien Nguyen</t>
  </si>
  <si>
    <t>Ashly Barrios</t>
  </si>
  <si>
    <t>Jessica Monroe</t>
  </si>
  <si>
    <t>TeamSum</t>
  </si>
  <si>
    <t>TeamRank</t>
  </si>
  <si>
    <t>TeamErrors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</si>
</sst>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.00_);[Red]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Fill="1" applyBorder="1"/>
    <xf numFmtId="0" fontId="0" fillId="0" borderId="2" xfId="0" applyFill="1" applyBorder="1"/>
    <xf numFmtId="0" fontId="2" fillId="0" borderId="3" xfId="0" applyFont="1" applyFill="1" applyBorder="1"/>
    <xf numFmtId="0" fontId="0" fillId="0" borderId="3" xfId="0" applyFill="1" applyBorder="1"/>
    <xf numFmtId="0" fontId="1" fillId="0" borderId="4" xfId="0" applyFont="1" applyFill="1" applyBorder="1" applyAlignment="1">
      <alignment horizontal="left" indent="1"/>
    </xf>
    <xf numFmtId="0" fontId="0" fillId="0" borderId="0" xfId="0" applyFill="1" applyBorder="1"/>
    <xf numFmtId="0" fontId="0" fillId="0" borderId="5" xfId="0" applyFill="1" applyBorder="1"/>
    <xf numFmtId="0" fontId="0" fillId="0" borderId="0" xfId="0" applyFill="1"/>
    <xf numFmtId="0" fontId="0" fillId="0" borderId="4" xfId="0" applyFill="1" applyBorder="1" applyAlignment="1">
      <alignment horizontal="left" indent="1"/>
    </xf>
    <xf numFmtId="0" fontId="0" fillId="0" borderId="4" xfId="0" applyFill="1" applyBorder="1"/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horizontal="left" indent="2"/>
    </xf>
    <xf numFmtId="0" fontId="0" fillId="0" borderId="0" xfId="0" quotePrefix="1" applyFill="1" applyBorder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0" fillId="0" borderId="0" xfId="0" quotePrefix="1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35"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lyn\Documents\Great%20West%202017\GW%20Draw%20-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Teams"/>
      <sheetName val="Ind Stat Entry"/>
      <sheetName val="Rankings"/>
      <sheetName val="Quizzer Stats"/>
      <sheetName val="Instructions"/>
      <sheetName val="Quiz Draws Rnd Robin"/>
      <sheetName val="Quiz Draws Elimination"/>
    </sheetNames>
    <sheetDataSet>
      <sheetData sheetId="0">
        <row r="1">
          <cell r="A1" t="str">
            <v>Great West - Apr 2017</v>
          </cell>
        </row>
        <row r="3">
          <cell r="Z3" t="str">
            <v>Quiz #</v>
          </cell>
        </row>
        <row r="4">
          <cell r="X4">
            <v>1</v>
          </cell>
          <cell r="Z4" t="str">
            <v>1.1</v>
          </cell>
          <cell r="AB4">
            <v>30</v>
          </cell>
          <cell r="AC4">
            <v>7</v>
          </cell>
          <cell r="AJ4" t="str">
            <v>Ch Quiz A</v>
          </cell>
          <cell r="AK4" t="str">
            <v>CMD 2</v>
          </cell>
          <cell r="AL4" t="str">
            <v>CMD 3</v>
          </cell>
          <cell r="AM4" t="str">
            <v>WCD 5</v>
          </cell>
        </row>
        <row r="5">
          <cell r="Z5" t="str">
            <v>2.1</v>
          </cell>
          <cell r="AJ5" t="str">
            <v>Ch Quiz B</v>
          </cell>
          <cell r="AK5" t="str">
            <v>WCD 3</v>
          </cell>
          <cell r="AL5" t="str">
            <v>WCD 2</v>
          </cell>
          <cell r="AM5" t="str">
            <v>PNW 2</v>
          </cell>
        </row>
        <row r="6">
          <cell r="Z6" t="str">
            <v>3.1</v>
          </cell>
          <cell r="AJ6" t="str">
            <v>Ch Quiz C</v>
          </cell>
          <cell r="AK6" t="str">
            <v>CMD 4</v>
          </cell>
          <cell r="AL6" t="str">
            <v>WCD 4</v>
          </cell>
          <cell r="AM6" t="str">
            <v>CMD 1</v>
          </cell>
        </row>
        <row r="7">
          <cell r="Z7" t="str">
            <v>4.1</v>
          </cell>
          <cell r="AJ7" t="str">
            <v>Ch Quiz D</v>
          </cell>
          <cell r="AK7" t="str">
            <v>WCD 3</v>
          </cell>
          <cell r="AL7" t="str">
            <v>CMD 2</v>
          </cell>
          <cell r="AM7" t="str">
            <v>CMD 4</v>
          </cell>
        </row>
        <row r="8">
          <cell r="Z8" t="str">
            <v>15.1</v>
          </cell>
          <cell r="AJ8" t="str">
            <v>Ch Quiz E</v>
          </cell>
          <cell r="AK8" t="str">
            <v>WCD 2</v>
          </cell>
          <cell r="AL8" t="str">
            <v>CMD 3</v>
          </cell>
          <cell r="AM8" t="str">
            <v>WCD 4</v>
          </cell>
        </row>
        <row r="9">
          <cell r="Z9" t="str">
            <v>8.1</v>
          </cell>
          <cell r="AJ9" t="str">
            <v>Ch Quiz F</v>
          </cell>
          <cell r="AK9" t="str">
            <v>CMD 1</v>
          </cell>
          <cell r="AL9" t="str">
            <v>WCD 5</v>
          </cell>
          <cell r="AM9" t="str">
            <v>PNW 2</v>
          </cell>
        </row>
        <row r="10">
          <cell r="Z10" t="str">
            <v>12.1</v>
          </cell>
          <cell r="AJ10" t="str">
            <v>Ch Quiz G</v>
          </cell>
          <cell r="AK10" t="str">
            <v>WCD 2</v>
          </cell>
          <cell r="AL10" t="str">
            <v>CMD 4</v>
          </cell>
          <cell r="AM10" t="str">
            <v>CMD 2</v>
          </cell>
        </row>
        <row r="11">
          <cell r="Z11" t="str">
            <v>11.1</v>
          </cell>
          <cell r="AJ11" t="str">
            <v>Co Quiz A</v>
          </cell>
          <cell r="AK11"/>
          <cell r="AL11"/>
          <cell r="AM11"/>
        </row>
        <row r="12">
          <cell r="Z12" t="str">
            <v>7.1</v>
          </cell>
          <cell r="AJ12" t="str">
            <v>Co Quiz B</v>
          </cell>
          <cell r="AK12" t="str">
            <v>PNW 5</v>
          </cell>
          <cell r="AL12"/>
          <cell r="AM12"/>
        </row>
        <row r="13">
          <cell r="Z13" t="str">
            <v>13.1</v>
          </cell>
          <cell r="AJ13" t="str">
            <v>Ch Quiz H</v>
          </cell>
          <cell r="AK13" t="str">
            <v>WCD 4</v>
          </cell>
          <cell r="AL13" t="str">
            <v>CMD 1</v>
          </cell>
          <cell r="AM13" t="str">
            <v>CMD 3</v>
          </cell>
        </row>
        <row r="14">
          <cell r="Z14" t="str">
            <v>9.1</v>
          </cell>
          <cell r="AJ14" t="str">
            <v>Co Quiz C</v>
          </cell>
          <cell r="AK14"/>
          <cell r="AL14" t="str">
            <v>PNW 5</v>
          </cell>
          <cell r="AM14"/>
        </row>
        <row r="15">
          <cell r="Z15" t="str">
            <v>5.1</v>
          </cell>
          <cell r="AJ15" t="str">
            <v>Co Quiz D</v>
          </cell>
          <cell r="AK15" t="str">
            <v>PNW 3</v>
          </cell>
          <cell r="AL15"/>
          <cell r="AM15"/>
        </row>
        <row r="16">
          <cell r="Z16" t="str">
            <v>8.2</v>
          </cell>
          <cell r="AJ16" t="str">
            <v>Ch Quiz I</v>
          </cell>
          <cell r="AK16" t="str">
            <v>CMD 4</v>
          </cell>
          <cell r="AL16" t="str">
            <v>WCD 4</v>
          </cell>
          <cell r="AM16" t="str">
            <v>CMD 2</v>
          </cell>
        </row>
        <row r="17">
          <cell r="Z17" t="str">
            <v>1.2</v>
          </cell>
          <cell r="AJ17" t="str">
            <v>Co Quiz E</v>
          </cell>
          <cell r="AK17" t="str">
            <v>PNW 5</v>
          </cell>
          <cell r="AL17"/>
          <cell r="AM17"/>
        </row>
        <row r="18">
          <cell r="Z18" t="str">
            <v>10.1</v>
          </cell>
          <cell r="AJ18" t="str">
            <v>Co Quiz F</v>
          </cell>
          <cell r="AK18" t="str">
            <v>PNW 3</v>
          </cell>
          <cell r="AL18"/>
          <cell r="AM18"/>
        </row>
        <row r="19">
          <cell r="Z19" t="str">
            <v>6.1</v>
          </cell>
          <cell r="AJ19" t="str">
            <v>Ch FINAL</v>
          </cell>
          <cell r="AK19" t="str">
            <v>WCD 2</v>
          </cell>
          <cell r="AL19" t="str">
            <v>WCD 3</v>
          </cell>
          <cell r="AM19" t="str">
            <v>CMD 4</v>
          </cell>
        </row>
        <row r="20">
          <cell r="Z20" t="str">
            <v>14.1</v>
          </cell>
          <cell r="AJ20">
            <v>0</v>
          </cell>
          <cell r="AK20"/>
          <cell r="AL20"/>
          <cell r="AM20"/>
        </row>
        <row r="21">
          <cell r="Z21" t="str">
            <v>15.2</v>
          </cell>
          <cell r="AJ21">
            <v>0</v>
          </cell>
          <cell r="AK21"/>
          <cell r="AL21"/>
          <cell r="AM21"/>
        </row>
        <row r="22">
          <cell r="Z22" t="str">
            <v>14.2</v>
          </cell>
          <cell r="AJ22">
            <v>0</v>
          </cell>
          <cell r="AK22"/>
          <cell r="AL22"/>
          <cell r="AM22"/>
        </row>
        <row r="23">
          <cell r="Z23" t="str">
            <v>7.2</v>
          </cell>
          <cell r="AJ23">
            <v>0</v>
          </cell>
          <cell r="AK23"/>
          <cell r="AL23"/>
          <cell r="AM23"/>
        </row>
        <row r="24">
          <cell r="Z24" t="str">
            <v>9.2</v>
          </cell>
          <cell r="AJ24">
            <v>0</v>
          </cell>
          <cell r="AK24"/>
          <cell r="AL24"/>
          <cell r="AM24"/>
        </row>
        <row r="25">
          <cell r="Z25" t="str">
            <v>3.2</v>
          </cell>
          <cell r="AJ25"/>
          <cell r="AK25"/>
          <cell r="AL25"/>
          <cell r="AM25"/>
        </row>
        <row r="26">
          <cell r="Z26" t="str">
            <v>10.2</v>
          </cell>
          <cell r="AJ26"/>
          <cell r="AK26"/>
          <cell r="AL26"/>
          <cell r="AM26"/>
        </row>
        <row r="27">
          <cell r="Z27" t="str">
            <v>11.2</v>
          </cell>
          <cell r="AJ27"/>
          <cell r="AK27"/>
          <cell r="AL27"/>
          <cell r="AM27"/>
        </row>
        <row r="28">
          <cell r="Z28" t="str">
            <v>2.2</v>
          </cell>
          <cell r="AJ28"/>
          <cell r="AK28"/>
          <cell r="AL28"/>
          <cell r="AM28"/>
        </row>
        <row r="29">
          <cell r="Z29" t="str">
            <v>4.2</v>
          </cell>
          <cell r="AJ29"/>
          <cell r="AK29"/>
          <cell r="AL29"/>
          <cell r="AM29"/>
        </row>
        <row r="30">
          <cell r="Z30" t="str">
            <v>6.2</v>
          </cell>
          <cell r="AJ30"/>
          <cell r="AK30"/>
          <cell r="AL30"/>
          <cell r="AM30"/>
        </row>
        <row r="31">
          <cell r="Z31" t="str">
            <v>1.3</v>
          </cell>
          <cell r="AJ31"/>
          <cell r="AK31"/>
          <cell r="AL31"/>
          <cell r="AM31"/>
        </row>
        <row r="32">
          <cell r="Z32" t="str">
            <v>13.2</v>
          </cell>
          <cell r="AJ32"/>
          <cell r="AK32"/>
          <cell r="AL32"/>
          <cell r="AM32"/>
        </row>
        <row r="33">
          <cell r="Z33" t="str">
            <v>12.2</v>
          </cell>
          <cell r="AJ33"/>
          <cell r="AK33"/>
          <cell r="AL33"/>
          <cell r="AM33"/>
        </row>
        <row r="34">
          <cell r="Z34" t="str">
            <v>9.3</v>
          </cell>
        </row>
        <row r="35">
          <cell r="Z35" t="str">
            <v>3.3</v>
          </cell>
        </row>
        <row r="36">
          <cell r="Z36" t="str">
            <v>15.3</v>
          </cell>
          <cell r="AK36">
            <v>1</v>
          </cell>
          <cell r="AL36" t="str">
            <v>WCD 1</v>
          </cell>
        </row>
        <row r="37">
          <cell r="Z37" t="str">
            <v>7.3</v>
          </cell>
          <cell r="AK37">
            <v>3</v>
          </cell>
          <cell r="AL37" t="str">
            <v>PNW 1</v>
          </cell>
        </row>
        <row r="38">
          <cell r="Z38" t="str">
            <v>5.2</v>
          </cell>
          <cell r="AK38">
            <v>4</v>
          </cell>
          <cell r="AL38" t="str">
            <v>CMD 5</v>
          </cell>
        </row>
        <row r="39">
          <cell r="Z39" t="str">
            <v>2.3</v>
          </cell>
          <cell r="AK39">
            <v>2</v>
          </cell>
          <cell r="AL39" t="str">
            <v>PNW 4</v>
          </cell>
        </row>
        <row r="40">
          <cell r="Z40" t="str">
            <v>6.3</v>
          </cell>
          <cell r="AK40">
            <v>5</v>
          </cell>
          <cell r="AL40" t="str">
            <v>PNW 3</v>
          </cell>
        </row>
        <row r="41">
          <cell r="Z41" t="str">
            <v>12.3</v>
          </cell>
          <cell r="AK41">
            <v>6</v>
          </cell>
          <cell r="AL41" t="str">
            <v>PNW 5</v>
          </cell>
        </row>
        <row r="42">
          <cell r="Z42" t="str">
            <v>8.3</v>
          </cell>
        </row>
        <row r="43">
          <cell r="Z43" t="str">
            <v>5.3</v>
          </cell>
        </row>
        <row r="44">
          <cell r="Z44" t="str">
            <v>11.3</v>
          </cell>
        </row>
        <row r="45">
          <cell r="Z45" t="str">
            <v>15.4</v>
          </cell>
        </row>
        <row r="46">
          <cell r="Z46" t="str">
            <v>4.3</v>
          </cell>
        </row>
        <row r="47">
          <cell r="Z47" t="str">
            <v>10.3</v>
          </cell>
        </row>
        <row r="48">
          <cell r="Z48" t="str">
            <v>14.3</v>
          </cell>
        </row>
        <row r="49">
          <cell r="Z49" t="str">
            <v>11.4</v>
          </cell>
        </row>
        <row r="50">
          <cell r="Z50" t="str">
            <v>14.4</v>
          </cell>
        </row>
        <row r="51">
          <cell r="Z51" t="str">
            <v>13.3</v>
          </cell>
        </row>
        <row r="52">
          <cell r="Z52" t="str">
            <v>2.4</v>
          </cell>
        </row>
        <row r="53">
          <cell r="Z53" t="str">
            <v>10.4</v>
          </cell>
        </row>
        <row r="54">
          <cell r="Z54" t="str">
            <v>9.4</v>
          </cell>
        </row>
        <row r="55">
          <cell r="Z55" t="str">
            <v>7.4</v>
          </cell>
        </row>
        <row r="56">
          <cell r="Z56" t="str">
            <v>6.4</v>
          </cell>
        </row>
        <row r="57">
          <cell r="Z57" t="str">
            <v>1.4</v>
          </cell>
        </row>
        <row r="58">
          <cell r="Z58" t="str">
            <v>5.4</v>
          </cell>
        </row>
        <row r="59">
          <cell r="Z59" t="str">
            <v>1.5</v>
          </cell>
        </row>
        <row r="60">
          <cell r="Z60" t="str">
            <v>4.4</v>
          </cell>
        </row>
        <row r="61">
          <cell r="Z61" t="str">
            <v>14.5</v>
          </cell>
        </row>
        <row r="62">
          <cell r="Z62" t="str">
            <v>12.4</v>
          </cell>
        </row>
        <row r="63">
          <cell r="Z63" t="str">
            <v>2.5</v>
          </cell>
        </row>
        <row r="64">
          <cell r="Z64" t="str">
            <v>13.4</v>
          </cell>
        </row>
        <row r="65">
          <cell r="Z65" t="str">
            <v>8.4</v>
          </cell>
        </row>
        <row r="66">
          <cell r="Z66" t="str">
            <v>3.4</v>
          </cell>
        </row>
        <row r="67">
          <cell r="Z67" t="str">
            <v>10.5</v>
          </cell>
        </row>
        <row r="68">
          <cell r="Z68" t="str">
            <v>15.5</v>
          </cell>
        </row>
        <row r="69">
          <cell r="Z69" t="str">
            <v>12.5</v>
          </cell>
        </row>
        <row r="70">
          <cell r="Z70" t="str">
            <v>14.6</v>
          </cell>
        </row>
        <row r="71">
          <cell r="Z71" t="str">
            <v>8.5</v>
          </cell>
        </row>
        <row r="72">
          <cell r="Z72" t="str">
            <v>5.5</v>
          </cell>
        </row>
        <row r="73">
          <cell r="Z73" t="str">
            <v>3.5</v>
          </cell>
        </row>
        <row r="74">
          <cell r="Z74" t="str">
            <v>4.5</v>
          </cell>
        </row>
        <row r="75">
          <cell r="Z75" t="str">
            <v>7.5</v>
          </cell>
        </row>
        <row r="76">
          <cell r="Z76" t="str">
            <v>5.6</v>
          </cell>
        </row>
        <row r="77">
          <cell r="Z77" t="str">
            <v>3.6</v>
          </cell>
        </row>
        <row r="78">
          <cell r="Z78" t="str">
            <v>6.5</v>
          </cell>
        </row>
        <row r="79">
          <cell r="Z79" t="str">
            <v>15.6</v>
          </cell>
        </row>
        <row r="80">
          <cell r="Z80" t="str">
            <v>7.6</v>
          </cell>
        </row>
        <row r="81">
          <cell r="Z81" t="str">
            <v>13.5</v>
          </cell>
        </row>
        <row r="82">
          <cell r="Z82" t="str">
            <v>11.5</v>
          </cell>
        </row>
        <row r="83">
          <cell r="Z83" t="str">
            <v>9.5</v>
          </cell>
        </row>
        <row r="84">
          <cell r="Z84" t="str">
            <v>1.6</v>
          </cell>
        </row>
        <row r="85">
          <cell r="Z85" t="str">
            <v>12.6</v>
          </cell>
        </row>
        <row r="86">
          <cell r="Z86" t="str">
            <v>9.6</v>
          </cell>
        </row>
        <row r="87">
          <cell r="Z87" t="str">
            <v>4.6</v>
          </cell>
        </row>
        <row r="88">
          <cell r="Z88" t="str">
            <v>6.6</v>
          </cell>
        </row>
        <row r="89">
          <cell r="Z89" t="str">
            <v>13.6</v>
          </cell>
        </row>
        <row r="90">
          <cell r="Z90" t="str">
            <v>10.6</v>
          </cell>
        </row>
        <row r="91">
          <cell r="Z91" t="str">
            <v>8.6</v>
          </cell>
        </row>
        <row r="92">
          <cell r="Z92" t="str">
            <v>2.6</v>
          </cell>
        </row>
        <row r="93">
          <cell r="Z93" t="str">
            <v>11.6</v>
          </cell>
        </row>
      </sheetData>
      <sheetData sheetId="1">
        <row r="1">
          <cell r="B1" t="str">
            <v>Great West Apr 2017</v>
          </cell>
        </row>
        <row r="5">
          <cell r="B5" t="str">
            <v>Team #</v>
          </cell>
        </row>
        <row r="6">
          <cell r="B6">
            <v>14</v>
          </cell>
          <cell r="C6" t="str">
            <v>CMD 1</v>
          </cell>
          <cell r="S6">
            <v>52.984005400000001</v>
          </cell>
          <cell r="U6">
            <v>7</v>
          </cell>
          <cell r="W6">
            <v>65.981006699999995</v>
          </cell>
          <cell r="Y6">
            <v>7</v>
          </cell>
        </row>
        <row r="7">
          <cell r="B7">
            <v>2</v>
          </cell>
        </row>
        <row r="8">
          <cell r="B8">
            <v>12</v>
          </cell>
        </row>
        <row r="9">
          <cell r="B9">
            <v>11</v>
          </cell>
        </row>
        <row r="10">
          <cell r="B10">
            <v>9</v>
          </cell>
        </row>
        <row r="11">
          <cell r="B11">
            <v>5</v>
          </cell>
        </row>
        <row r="12">
          <cell r="B12">
            <v>10</v>
          </cell>
        </row>
        <row r="13">
          <cell r="B13">
            <v>3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15</v>
          </cell>
        </row>
        <row r="17">
          <cell r="B17">
            <v>1</v>
          </cell>
        </row>
        <row r="18">
          <cell r="B18">
            <v>13</v>
          </cell>
        </row>
        <row r="19">
          <cell r="B19">
            <v>6</v>
          </cell>
        </row>
        <row r="20">
          <cell r="B20">
            <v>4</v>
          </cell>
        </row>
      </sheetData>
      <sheetData sheetId="2">
        <row r="15">
          <cell r="A15" t="str">
            <v>Div 1</v>
          </cell>
        </row>
        <row r="16">
          <cell r="A16" t="str">
            <v>Senior</v>
          </cell>
        </row>
        <row r="17">
          <cell r="A17" t="str">
            <v>Senior</v>
          </cell>
        </row>
        <row r="18">
          <cell r="A18" t="str">
            <v>Senior</v>
          </cell>
        </row>
        <row r="19">
          <cell r="A19" t="str">
            <v>Senior</v>
          </cell>
        </row>
        <row r="20">
          <cell r="A20" t="str">
            <v>Senior</v>
          </cell>
        </row>
        <row r="21">
          <cell r="A21" t="str">
            <v>Senior</v>
          </cell>
        </row>
        <row r="22">
          <cell r="A22" t="str">
            <v>Senior</v>
          </cell>
        </row>
        <row r="23">
          <cell r="A23" t="str">
            <v>Senior</v>
          </cell>
        </row>
        <row r="24">
          <cell r="A24" t="str">
            <v>Senior</v>
          </cell>
        </row>
        <row r="25">
          <cell r="A25" t="str">
            <v>Senior</v>
          </cell>
        </row>
        <row r="26">
          <cell r="A26" t="str">
            <v>Senior</v>
          </cell>
        </row>
        <row r="27">
          <cell r="A27" t="str">
            <v>Senior</v>
          </cell>
        </row>
        <row r="28">
          <cell r="A28" t="str">
            <v>Senior</v>
          </cell>
        </row>
        <row r="29">
          <cell r="A29" t="str">
            <v>Senior</v>
          </cell>
        </row>
        <row r="30">
          <cell r="A30" t="str">
            <v>Senior</v>
          </cell>
        </row>
        <row r="31">
          <cell r="A31" t="str">
            <v>Senior</v>
          </cell>
        </row>
        <row r="32">
          <cell r="A32" t="str">
            <v>Senior</v>
          </cell>
        </row>
        <row r="33">
          <cell r="A33" t="str">
            <v>Senior</v>
          </cell>
        </row>
        <row r="34">
          <cell r="A34" t="str">
            <v>Senior</v>
          </cell>
        </row>
        <row r="35">
          <cell r="A35" t="str">
            <v>Senior</v>
          </cell>
        </row>
        <row r="36">
          <cell r="A36" t="str">
            <v>Senior</v>
          </cell>
        </row>
        <row r="37">
          <cell r="A37" t="str">
            <v>Senior</v>
          </cell>
        </row>
        <row r="38">
          <cell r="A38" t="str">
            <v>Senior</v>
          </cell>
        </row>
        <row r="39">
          <cell r="A39" t="str">
            <v>Senior</v>
          </cell>
        </row>
        <row r="40">
          <cell r="A40" t="str">
            <v>Senior</v>
          </cell>
        </row>
        <row r="41">
          <cell r="A41" t="str">
            <v>Senior</v>
          </cell>
        </row>
        <row r="42">
          <cell r="A42" t="str">
            <v>Senior</v>
          </cell>
        </row>
        <row r="43">
          <cell r="A43" t="str">
            <v>Senior</v>
          </cell>
        </row>
        <row r="44">
          <cell r="A44" t="str">
            <v>Senior</v>
          </cell>
        </row>
        <row r="45">
          <cell r="A45" t="str">
            <v>Senior</v>
          </cell>
        </row>
        <row r="46">
          <cell r="A46" t="str">
            <v>Senior</v>
          </cell>
        </row>
        <row r="47">
          <cell r="A47" t="str">
            <v>Senior</v>
          </cell>
        </row>
        <row r="48">
          <cell r="A48" t="str">
            <v>Senior</v>
          </cell>
        </row>
        <row r="49">
          <cell r="A49" t="str">
            <v>Senior</v>
          </cell>
        </row>
        <row r="50">
          <cell r="A50" t="str">
            <v>Senior</v>
          </cell>
        </row>
        <row r="51">
          <cell r="A51" t="str">
            <v>Senior</v>
          </cell>
        </row>
        <row r="52">
          <cell r="A52" t="str">
            <v>Senior</v>
          </cell>
        </row>
        <row r="53">
          <cell r="A53" t="str">
            <v>Senior</v>
          </cell>
        </row>
        <row r="54">
          <cell r="A54" t="str">
            <v>Senior</v>
          </cell>
        </row>
        <row r="55">
          <cell r="A55" t="str">
            <v>Senior</v>
          </cell>
        </row>
        <row r="56">
          <cell r="A56" t="str">
            <v>Senior</v>
          </cell>
        </row>
        <row r="57">
          <cell r="A57" t="str">
            <v>Senior</v>
          </cell>
        </row>
        <row r="58">
          <cell r="A58" t="str">
            <v>Senior</v>
          </cell>
        </row>
        <row r="59">
          <cell r="A59" t="str">
            <v>Senior</v>
          </cell>
        </row>
        <row r="60">
          <cell r="A60" t="str">
            <v>Senior</v>
          </cell>
        </row>
        <row r="61">
          <cell r="A61" t="str">
            <v>Senior</v>
          </cell>
        </row>
        <row r="62">
          <cell r="A62" t="str">
            <v>Senior</v>
          </cell>
        </row>
        <row r="63">
          <cell r="A63" t="str">
            <v>Senior</v>
          </cell>
        </row>
        <row r="64">
          <cell r="A64" t="str">
            <v>Senior</v>
          </cell>
        </row>
        <row r="65">
          <cell r="A65" t="str">
            <v>Senior</v>
          </cell>
        </row>
        <row r="66">
          <cell r="A66" t="str">
            <v>Senior</v>
          </cell>
        </row>
        <row r="67">
          <cell r="A67" t="str">
            <v>Senior</v>
          </cell>
        </row>
        <row r="68">
          <cell r="A68" t="str">
            <v>Senior</v>
          </cell>
        </row>
        <row r="69">
          <cell r="A69" t="str">
            <v>Senior</v>
          </cell>
        </row>
        <row r="70">
          <cell r="A70" t="str">
            <v>Senior</v>
          </cell>
        </row>
        <row r="71">
          <cell r="A71" t="str">
            <v>Senior</v>
          </cell>
        </row>
        <row r="72">
          <cell r="A72" t="str">
            <v>Senior</v>
          </cell>
        </row>
        <row r="73">
          <cell r="A73" t="str">
            <v>Senior</v>
          </cell>
        </row>
        <row r="74">
          <cell r="A74" t="str">
            <v>Senior</v>
          </cell>
        </row>
        <row r="75">
          <cell r="A75" t="str">
            <v>Senior</v>
          </cell>
        </row>
        <row r="76">
          <cell r="A76" t="str">
            <v>Senior</v>
          </cell>
        </row>
        <row r="77">
          <cell r="A77" t="str">
            <v>Senior</v>
          </cell>
        </row>
        <row r="78">
          <cell r="A78" t="str">
            <v>Senior</v>
          </cell>
        </row>
        <row r="79">
          <cell r="A79" t="str">
            <v>Senior</v>
          </cell>
        </row>
        <row r="80">
          <cell r="A80" t="str">
            <v>Senior</v>
          </cell>
        </row>
        <row r="81">
          <cell r="A81" t="str">
            <v>Senior</v>
          </cell>
        </row>
        <row r="82">
          <cell r="A82" t="str">
            <v>Senior</v>
          </cell>
        </row>
        <row r="83">
          <cell r="A83" t="str">
            <v>Senior</v>
          </cell>
        </row>
        <row r="84">
          <cell r="A84" t="str">
            <v>Senior</v>
          </cell>
        </row>
        <row r="85">
          <cell r="A85" t="str">
            <v>Senior</v>
          </cell>
        </row>
        <row r="86">
          <cell r="A86" t="str">
            <v>Senior</v>
          </cell>
        </row>
        <row r="87">
          <cell r="A87" t="str">
            <v>Senior</v>
          </cell>
        </row>
        <row r="88">
          <cell r="A88" t="str">
            <v>Senior</v>
          </cell>
        </row>
        <row r="89">
          <cell r="A89" t="str">
            <v>Senior</v>
          </cell>
        </row>
        <row r="90">
          <cell r="A90" t="str">
            <v>Senior</v>
          </cell>
        </row>
        <row r="91">
          <cell r="A91" t="str">
            <v>Senior</v>
          </cell>
        </row>
        <row r="92">
          <cell r="A92" t="str">
            <v>Senior</v>
          </cell>
        </row>
        <row r="93">
          <cell r="A93" t="str">
            <v>Senior</v>
          </cell>
        </row>
        <row r="94">
          <cell r="A94" t="str">
            <v>Senior</v>
          </cell>
        </row>
        <row r="95">
          <cell r="A95" t="str">
            <v>Senior</v>
          </cell>
        </row>
      </sheetData>
      <sheetData sheetId="3"/>
      <sheetData sheetId="4"/>
      <sheetData sheetId="5"/>
      <sheetData sheetId="6">
        <row r="2">
          <cell r="C2">
            <v>15</v>
          </cell>
        </row>
        <row r="6">
          <cell r="H6" t="str">
            <v>RR Quiz 1</v>
          </cell>
        </row>
        <row r="7">
          <cell r="H7" t="str">
            <v>RR Quiz 2</v>
          </cell>
        </row>
        <row r="8">
          <cell r="H8" t="str">
            <v>RR Quiz 3</v>
          </cell>
        </row>
        <row r="9">
          <cell r="H9" t="str">
            <v>RR Quiz 4</v>
          </cell>
        </row>
        <row r="10">
          <cell r="H10" t="str">
            <v>RR Quiz 5</v>
          </cell>
        </row>
        <row r="11">
          <cell r="H11" t="str">
            <v>RR Quiz 6</v>
          </cell>
        </row>
        <row r="12">
          <cell r="H12" t="str">
            <v>RR Quiz 7</v>
          </cell>
        </row>
        <row r="13">
          <cell r="H13" t="str">
            <v>RR Quiz 8</v>
          </cell>
        </row>
        <row r="14">
          <cell r="H14" t="str">
            <v>RR Quiz 9</v>
          </cell>
        </row>
        <row r="15">
          <cell r="H15" t="str">
            <v>RR Quiz 10</v>
          </cell>
        </row>
        <row r="16">
          <cell r="H16" t="str">
            <v>RR Quiz 11</v>
          </cell>
        </row>
        <row r="17">
          <cell r="H17" t="str">
            <v>RR Quiz 12</v>
          </cell>
        </row>
        <row r="18">
          <cell r="H18" t="str">
            <v>RR Quiz 13</v>
          </cell>
        </row>
        <row r="19">
          <cell r="H19" t="str">
            <v>RR Quiz 14</v>
          </cell>
        </row>
        <row r="20">
          <cell r="H20" t="str">
            <v>RR Quiz 15</v>
          </cell>
        </row>
        <row r="21">
          <cell r="H21" t="str">
            <v>RR Quiz 16</v>
          </cell>
        </row>
        <row r="22">
          <cell r="H22" t="str">
            <v>RR Quiz 17</v>
          </cell>
        </row>
        <row r="23">
          <cell r="H23" t="str">
            <v>RR Quiz 18</v>
          </cell>
        </row>
        <row r="24">
          <cell r="H24" t="str">
            <v>RR Quiz 19</v>
          </cell>
        </row>
        <row r="25">
          <cell r="H25" t="str">
            <v>RR Quiz 20</v>
          </cell>
        </row>
        <row r="26">
          <cell r="H26" t="str">
            <v>RR Quiz 21</v>
          </cell>
        </row>
        <row r="27">
          <cell r="H27" t="str">
            <v>RR Quiz 22</v>
          </cell>
        </row>
        <row r="28">
          <cell r="H28" t="str">
            <v>RR Quiz 23</v>
          </cell>
        </row>
        <row r="29">
          <cell r="H29" t="str">
            <v>RR Quiz 24</v>
          </cell>
        </row>
        <row r="30">
          <cell r="H30" t="str">
            <v>RR Quiz 25</v>
          </cell>
        </row>
        <row r="31">
          <cell r="H31" t="str">
            <v>RR Quiz 26</v>
          </cell>
        </row>
        <row r="32">
          <cell r="H32" t="str">
            <v>RR Quiz 27</v>
          </cell>
        </row>
        <row r="33">
          <cell r="H33" t="str">
            <v>RR Quiz 28</v>
          </cell>
        </row>
        <row r="34">
          <cell r="H34" t="str">
            <v>RR Quiz 29</v>
          </cell>
        </row>
        <row r="35">
          <cell r="H35" t="str">
            <v>RR Quiz 30</v>
          </cell>
        </row>
      </sheetData>
      <sheetData sheetId="7">
        <row r="6">
          <cell r="M6" t="str">
            <v>Ch Quiz A</v>
          </cell>
        </row>
        <row r="7">
          <cell r="M7" t="str">
            <v>Ch Quiz B</v>
          </cell>
        </row>
        <row r="8">
          <cell r="M8" t="str">
            <v>Ch Quiz C</v>
          </cell>
        </row>
        <row r="9">
          <cell r="M9" t="str">
            <v>Ch Quiz D</v>
          </cell>
        </row>
        <row r="10">
          <cell r="M10" t="str">
            <v>Ch Quiz E</v>
          </cell>
        </row>
        <row r="11">
          <cell r="M11" t="str">
            <v>Ch Quiz F</v>
          </cell>
        </row>
        <row r="12">
          <cell r="M12" t="str">
            <v>Ch Quiz G</v>
          </cell>
        </row>
        <row r="13">
          <cell r="M13" t="str">
            <v>Ch Quiz H</v>
          </cell>
        </row>
        <row r="14">
          <cell r="M14" t="str">
            <v>Ch Quiz I</v>
          </cell>
        </row>
        <row r="15">
          <cell r="M15" t="str">
            <v>Ch FINAL</v>
          </cell>
        </row>
        <row r="16">
          <cell r="M16" t="str">
            <v>Co Quiz A</v>
          </cell>
        </row>
        <row r="17">
          <cell r="M17" t="str">
            <v>Co Quiz B</v>
          </cell>
        </row>
        <row r="18">
          <cell r="M18" t="str">
            <v>Co Quiz C</v>
          </cell>
        </row>
        <row r="19">
          <cell r="M19" t="str">
            <v>Co Quiz D</v>
          </cell>
        </row>
        <row r="20">
          <cell r="M20" t="str">
            <v>Co Quiz E</v>
          </cell>
        </row>
        <row r="21">
          <cell r="M21" t="str">
            <v>Co Quiz 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S51"/>
  <sheetViews>
    <sheetView workbookViewId="0">
      <selection activeCell="C16" sqref="C16"/>
    </sheetView>
  </sheetViews>
  <sheetFormatPr defaultRowHeight="15" x14ac:dyDescent="0.25"/>
  <cols>
    <col min="1" max="1" width="3.42578125" customWidth="1"/>
    <col min="2" max="2" width="6.5703125" customWidth="1"/>
    <col min="3" max="3" width="20.140625" customWidth="1"/>
    <col min="4" max="4" width="14.7109375" customWidth="1"/>
    <col min="7" max="7" width="6.5703125" customWidth="1"/>
    <col min="8" max="8" width="20.140625" customWidth="1"/>
    <col min="9" max="9" width="6.85546875" customWidth="1"/>
    <col min="10" max="10" width="6.5703125" customWidth="1"/>
    <col min="11" max="11" width="20.140625" customWidth="1"/>
    <col min="12" max="12" width="5.85546875" customWidth="1"/>
    <col min="14" max="14" width="6.5703125" customWidth="1"/>
    <col min="15" max="15" width="20.140625" customWidth="1"/>
    <col min="16" max="16" width="14.7109375" customWidth="1"/>
    <col min="17" max="17" width="6.5703125" customWidth="1"/>
    <col min="18" max="18" width="17.42578125" customWidth="1"/>
    <col min="19" max="19" width="5.5703125" customWidth="1"/>
  </cols>
  <sheetData>
    <row r="1" spans="1:19" x14ac:dyDescent="0.25">
      <c r="A1" s="1" t="s">
        <v>0</v>
      </c>
      <c r="G1" s="1"/>
      <c r="J1" s="2"/>
    </row>
    <row r="2" spans="1:19" x14ac:dyDescent="0.25">
      <c r="E2" s="2"/>
    </row>
    <row r="3" spans="1:19" ht="8.25" customHeight="1" x14ac:dyDescent="0.25">
      <c r="B3" s="3"/>
      <c r="C3" s="4"/>
      <c r="D3" s="4"/>
      <c r="E3" s="5"/>
      <c r="G3" s="3"/>
      <c r="H3" s="4"/>
      <c r="I3" s="4"/>
      <c r="J3" s="4"/>
      <c r="K3" s="4"/>
      <c r="L3" s="6"/>
      <c r="N3" s="3"/>
      <c r="O3" s="4"/>
      <c r="P3" s="4"/>
      <c r="Q3" s="4"/>
      <c r="R3" s="4"/>
      <c r="S3" s="6"/>
    </row>
    <row r="4" spans="1:19" x14ac:dyDescent="0.25">
      <c r="B4" s="7" t="s">
        <v>1</v>
      </c>
      <c r="C4" s="8"/>
      <c r="D4" s="8"/>
      <c r="E4" s="9"/>
      <c r="F4" s="10"/>
      <c r="G4" s="7" t="s">
        <v>2</v>
      </c>
      <c r="H4" s="8"/>
      <c r="I4" s="8"/>
      <c r="J4" s="8"/>
      <c r="K4" s="8"/>
      <c r="L4" s="9"/>
      <c r="N4" s="7" t="str">
        <f>"Final Team Standings - "&amp;[1]Schedule!A1</f>
        <v>Final Team Standings - Great West - Apr 2017</v>
      </c>
      <c r="O4" s="8"/>
      <c r="P4" s="8"/>
      <c r="Q4" s="8"/>
      <c r="R4" s="8"/>
      <c r="S4" s="9"/>
    </row>
    <row r="5" spans="1:19" x14ac:dyDescent="0.25">
      <c r="B5" s="11"/>
      <c r="C5" s="8"/>
      <c r="D5" s="8"/>
      <c r="E5" s="9"/>
      <c r="F5" s="10"/>
      <c r="G5" s="12"/>
      <c r="H5" s="10"/>
      <c r="I5" s="10"/>
      <c r="J5" s="10"/>
      <c r="K5" s="10"/>
      <c r="L5" s="9"/>
      <c r="N5" s="12"/>
      <c r="O5" s="10"/>
      <c r="P5" s="10"/>
      <c r="Q5" s="10"/>
      <c r="R5" s="10"/>
      <c r="S5" s="9"/>
    </row>
    <row r="6" spans="1:19" x14ac:dyDescent="0.25">
      <c r="B6" s="7" t="s">
        <v>3</v>
      </c>
      <c r="C6" s="8"/>
      <c r="D6" s="8"/>
      <c r="E6" s="9"/>
      <c r="F6" s="10"/>
      <c r="G6" s="7" t="s">
        <v>4</v>
      </c>
      <c r="H6" s="10"/>
      <c r="I6" s="10"/>
      <c r="J6" s="13" t="s">
        <v>5</v>
      </c>
      <c r="K6" s="10"/>
      <c r="L6" s="9"/>
      <c r="N6" s="7" t="s">
        <v>4</v>
      </c>
      <c r="O6" s="10"/>
      <c r="P6" s="8"/>
      <c r="Q6" s="14" t="s">
        <v>5</v>
      </c>
      <c r="R6" s="10"/>
      <c r="S6" s="9"/>
    </row>
    <row r="7" spans="1:19" x14ac:dyDescent="0.25">
      <c r="B7" s="12">
        <v>1</v>
      </c>
      <c r="C7" s="15" t="str">
        <f ca="1">IFERROR(INDEX(OFFSET([1]Teams!$C$6,0,0,'[1]Quiz Draws Rnd Robin'!$C$2),MATCH(B7,OFFSET([1]Teams!$U$6,0,0,'[1]Quiz Draws Rnd Robin'!$C$2),0)),"")</f>
        <v/>
      </c>
      <c r="D7" s="8"/>
      <c r="E7" s="9"/>
      <c r="G7" s="12">
        <v>1</v>
      </c>
      <c r="H7" s="15" t="str">
        <f ca="1">IFERROR(INDEX(OFFSET([1]Teams!$C$6,0,0,'[1]Quiz Draws Rnd Robin'!$C$2),MATCH(G7,OFFSET([1]Teams!$Y$6,0,0,'[1]Quiz Draws Rnd Robin'!$C$2),0)),"")</f>
        <v/>
      </c>
      <c r="I7" s="16"/>
      <c r="J7" s="10">
        <v>10</v>
      </c>
      <c r="K7" s="15" t="str">
        <f ca="1">IFERROR(INDEX(OFFSET([1]Teams!$C$6,0,0,'[1]Quiz Draws Rnd Robin'!$C$2),MATCH(J7,OFFSET([1]Teams!$Y$6,0,0,'[1]Quiz Draws Rnd Robin'!$C$2),0)),"")</f>
        <v/>
      </c>
      <c r="L7" s="9"/>
      <c r="N7" s="12">
        <v>1</v>
      </c>
      <c r="O7" s="8" t="str">
        <f>INDEX(ElimRslt,MATCH("Ch Final",ElimRsltLbl,0),2)</f>
        <v>WCD 2</v>
      </c>
      <c r="P7" s="8"/>
      <c r="Q7" s="8">
        <v>1</v>
      </c>
      <c r="R7" s="8" t="str">
        <f t="shared" ref="R7:R12" si="0">VLOOKUP(Q7,ConsolFinal,2,FALSE)</f>
        <v>WCD 1</v>
      </c>
      <c r="S7" s="9"/>
    </row>
    <row r="8" spans="1:19" x14ac:dyDescent="0.25">
      <c r="B8" s="12">
        <v>2</v>
      </c>
      <c r="C8" s="15" t="str">
        <f ca="1">IFERROR(INDEX(OFFSET([1]Teams!$C$6,0,0,'[1]Quiz Draws Rnd Robin'!$C$2),MATCH(B8,OFFSET([1]Teams!$U$6,0,0,'[1]Quiz Draws Rnd Robin'!$C$2),0)),"")</f>
        <v/>
      </c>
      <c r="D8" s="8"/>
      <c r="E8" s="9"/>
      <c r="G8" s="12">
        <v>2</v>
      </c>
      <c r="H8" s="15" t="str">
        <f ca="1">IFERROR(INDEX(OFFSET([1]Teams!$C$6,0,0,'[1]Quiz Draws Rnd Robin'!$C$2),MATCH(G8,OFFSET([1]Teams!$Y$6,0,0,'[1]Quiz Draws Rnd Robin'!$C$2),0)),"")</f>
        <v/>
      </c>
      <c r="I8" s="16"/>
      <c r="J8" s="10">
        <v>11</v>
      </c>
      <c r="K8" s="15" t="str">
        <f ca="1">IFERROR(INDEX(OFFSET([1]Teams!$C$6,0,0,'[1]Quiz Draws Rnd Robin'!$C$2),MATCH(J8,OFFSET([1]Teams!$Y$6,0,0,'[1]Quiz Draws Rnd Robin'!$C$2),0)),"")</f>
        <v/>
      </c>
      <c r="L8" s="9"/>
      <c r="N8" s="12">
        <v>2</v>
      </c>
      <c r="O8" s="8" t="str">
        <f>INDEX(ElimRslt,MATCH("Ch Final",ElimRsltLbl,0),3)</f>
        <v>WCD 3</v>
      </c>
      <c r="P8" s="8"/>
      <c r="Q8" s="8">
        <v>2</v>
      </c>
      <c r="R8" s="8" t="str">
        <f t="shared" si="0"/>
        <v>PNW 4</v>
      </c>
      <c r="S8" s="9"/>
    </row>
    <row r="9" spans="1:19" x14ac:dyDescent="0.25">
      <c r="B9" s="12">
        <v>3</v>
      </c>
      <c r="C9" s="15" t="str">
        <f ca="1">IFERROR(INDEX(OFFSET([1]Teams!$C$6,0,0,'[1]Quiz Draws Rnd Robin'!$C$2),MATCH(B9,OFFSET([1]Teams!$U$6,0,0,'[1]Quiz Draws Rnd Robin'!$C$2),0)),"")</f>
        <v/>
      </c>
      <c r="D9" s="8"/>
      <c r="E9" s="9"/>
      <c r="G9" s="12">
        <v>3</v>
      </c>
      <c r="H9" s="15" t="str">
        <f ca="1">IFERROR(INDEX(OFFSET([1]Teams!$C$6,0,0,'[1]Quiz Draws Rnd Robin'!$C$2),MATCH(G9,OFFSET([1]Teams!$Y$6,0,0,'[1]Quiz Draws Rnd Robin'!$C$2),0)),"")</f>
        <v/>
      </c>
      <c r="I9" s="16"/>
      <c r="J9" s="10">
        <v>12</v>
      </c>
      <c r="K9" s="15" t="str">
        <f ca="1">IFERROR(INDEX(OFFSET([1]Teams!$C$6,0,0,'[1]Quiz Draws Rnd Robin'!$C$2),MATCH(J9,OFFSET([1]Teams!$Y$6,0,0,'[1]Quiz Draws Rnd Robin'!$C$2),0)),"")</f>
        <v/>
      </c>
      <c r="L9" s="9"/>
      <c r="N9" s="12">
        <v>3</v>
      </c>
      <c r="O9" s="8" t="str">
        <f>INDEX(ElimRslt,MATCH("Ch Final",ElimRsltLbl,0),4)</f>
        <v>CMD 4</v>
      </c>
      <c r="P9" s="8"/>
      <c r="Q9" s="8">
        <v>3</v>
      </c>
      <c r="R9" s="8" t="str">
        <f t="shared" si="0"/>
        <v>PNW 1</v>
      </c>
      <c r="S9" s="9"/>
    </row>
    <row r="10" spans="1:19" x14ac:dyDescent="0.25">
      <c r="B10" s="12">
        <f>IF(B9&lt;'[1]Quiz Draws Rnd Robin'!C$2,Rankings!B9+1,"")</f>
        <v>4</v>
      </c>
      <c r="C10" s="15" t="str">
        <f ca="1">IFERROR(INDEX(OFFSET([1]Teams!$C$6,0,0,'[1]Quiz Draws Rnd Robin'!$C$2),MATCH(B10,OFFSET([1]Teams!$U$6,0,0,'[1]Quiz Draws Rnd Robin'!$C$2),0)),"")</f>
        <v/>
      </c>
      <c r="D10" s="8"/>
      <c r="E10" s="9"/>
      <c r="G10" s="12">
        <v>4</v>
      </c>
      <c r="H10" s="15" t="str">
        <f ca="1">IFERROR(INDEX(OFFSET([1]Teams!$C$6,0,0,'[1]Quiz Draws Rnd Robin'!$C$2),MATCH(G10,OFFSET([1]Teams!$Y$6,0,0,'[1]Quiz Draws Rnd Robin'!$C$2),0)),"")</f>
        <v/>
      </c>
      <c r="I10" s="16"/>
      <c r="J10" s="10">
        <v>13</v>
      </c>
      <c r="K10" s="15" t="str">
        <f ca="1">IFERROR(INDEX(OFFSET([1]Teams!$C$6,0,0,'[1]Quiz Draws Rnd Robin'!$C$2),MATCH(J10,OFFSET([1]Teams!$Y$6,0,0,'[1]Quiz Draws Rnd Robin'!$C$2),0)),"")</f>
        <v/>
      </c>
      <c r="L10" s="9"/>
      <c r="N10" s="12">
        <v>4</v>
      </c>
      <c r="O10" s="8" t="str">
        <f>INDEX(ElimRslt,MATCH("Ch Quiz I",ElimRsltLbl,0),3)</f>
        <v>WCD 4</v>
      </c>
      <c r="P10" s="8"/>
      <c r="Q10" s="8">
        <v>4</v>
      </c>
      <c r="R10" s="8" t="str">
        <f t="shared" si="0"/>
        <v>CMD 5</v>
      </c>
      <c r="S10" s="9"/>
    </row>
    <row r="11" spans="1:19" x14ac:dyDescent="0.25">
      <c r="B11" s="12">
        <f>IF(B10&lt;'[1]Quiz Draws Rnd Robin'!C$2,Rankings!B10+1,"")</f>
        <v>5</v>
      </c>
      <c r="C11" s="15" t="str">
        <f ca="1">IFERROR(INDEX(OFFSET([1]Teams!$C$6,0,0,'[1]Quiz Draws Rnd Robin'!$C$2),MATCH(B11,OFFSET([1]Teams!$U$6,0,0,'[1]Quiz Draws Rnd Robin'!$C$2),0)),"")</f>
        <v/>
      </c>
      <c r="D11" s="8"/>
      <c r="E11" s="9"/>
      <c r="G11" s="12">
        <v>5</v>
      </c>
      <c r="H11" s="15" t="str">
        <f ca="1">IFERROR(INDEX(OFFSET([1]Teams!$C$6,0,0,'[1]Quiz Draws Rnd Robin'!$C$2),MATCH(G11,OFFSET([1]Teams!$Y$6,0,0,'[1]Quiz Draws Rnd Robin'!$C$2),0)),"")</f>
        <v/>
      </c>
      <c r="I11" s="16"/>
      <c r="J11" s="10">
        <v>14</v>
      </c>
      <c r="K11" s="15" t="str">
        <f ca="1">IFERROR(INDEX(OFFSET([1]Teams!$C$6,0,0,'[1]Quiz Draws Rnd Robin'!$C$2),MATCH(J11,OFFSET([1]Teams!$Y$6,0,0,'[1]Quiz Draws Rnd Robin'!$C$2),0)),"")</f>
        <v/>
      </c>
      <c r="L11" s="9"/>
      <c r="N11" s="12">
        <v>5</v>
      </c>
      <c r="O11" s="8" t="str">
        <f>INDEX(ElimRslt,MATCH("Ch Quiz I",ElimRsltLbl,0),4)</f>
        <v>CMD 2</v>
      </c>
      <c r="P11" s="8"/>
      <c r="Q11" s="8">
        <v>5</v>
      </c>
      <c r="R11" s="8" t="str">
        <f t="shared" si="0"/>
        <v>PNW 3</v>
      </c>
      <c r="S11" s="9"/>
    </row>
    <row r="12" spans="1:19" x14ac:dyDescent="0.25">
      <c r="B12" s="12">
        <f>IF(B11&lt;'[1]Quiz Draws Rnd Robin'!C$2,Rankings!B11+1,"")</f>
        <v>6</v>
      </c>
      <c r="C12" s="15" t="str">
        <f ca="1">IFERROR(INDEX(OFFSET([1]Teams!$C$6,0,0,'[1]Quiz Draws Rnd Robin'!$C$2),MATCH(B12,OFFSET([1]Teams!$U$6,0,0,'[1]Quiz Draws Rnd Robin'!$C$2),0)),"")</f>
        <v/>
      </c>
      <c r="D12" s="8"/>
      <c r="E12" s="9"/>
      <c r="G12" s="12">
        <v>6</v>
      </c>
      <c r="H12" s="15" t="str">
        <f ca="1">IFERROR(INDEX(OFFSET([1]Teams!$C$6,0,0,'[1]Quiz Draws Rnd Robin'!$C$2),MATCH(G12,OFFSET([1]Teams!$Y$6,0,0,'[1]Quiz Draws Rnd Robin'!$C$2),0)),"")</f>
        <v/>
      </c>
      <c r="I12" s="16"/>
      <c r="J12" s="10">
        <v>15</v>
      </c>
      <c r="K12" s="15" t="str">
        <f ca="1">IFERROR(INDEX(OFFSET([1]Teams!$C$6,0,0,'[1]Quiz Draws Rnd Robin'!$C$2),MATCH(J12,OFFSET([1]Teams!$Y$6,0,0,'[1]Quiz Draws Rnd Robin'!$C$2),0)),"")</f>
        <v/>
      </c>
      <c r="L12" s="9"/>
      <c r="N12" s="12">
        <v>6</v>
      </c>
      <c r="O12" s="8" t="str">
        <f>INDEX(ElimRslt,MATCH("Ch Quiz H",ElimRsltLbl,0),3)</f>
        <v>CMD 1</v>
      </c>
      <c r="P12" s="8"/>
      <c r="Q12" s="8">
        <v>6</v>
      </c>
      <c r="R12" s="8" t="str">
        <f t="shared" si="0"/>
        <v>PNW 5</v>
      </c>
      <c r="S12" s="9"/>
    </row>
    <row r="13" spans="1:19" x14ac:dyDescent="0.25">
      <c r="B13" s="12">
        <f>IF(B12&lt;'[1]Quiz Draws Rnd Robin'!C$2,Rankings!B12+1,"")</f>
        <v>7</v>
      </c>
      <c r="C13" s="15" t="str">
        <f ca="1">IFERROR(INDEX(OFFSET([1]Teams!$C$6,0,0,'[1]Quiz Draws Rnd Robin'!$C$2),MATCH(B13,OFFSET([1]Teams!$U$6,0,0,'[1]Quiz Draws Rnd Robin'!$C$2),0)),"")</f>
        <v/>
      </c>
      <c r="D13" s="8"/>
      <c r="E13" s="9"/>
      <c r="G13" s="12">
        <v>7</v>
      </c>
      <c r="H13" s="16" t="str">
        <f ca="1">IFERROR(INDEX(OFFSET([1]Teams!$C$6,0,0,'[1]Quiz Draws Rnd Robin'!$C$2),MATCH(G13,OFFSET([1]Teams!$Y$6,0,0,'[1]Quiz Draws Rnd Robin'!$C$2),0)),"")</f>
        <v/>
      </c>
      <c r="I13" s="16"/>
      <c r="J13" s="10" t="str">
        <f>IFERROR(IF(J12+9&lt;'[1]Quiz Draws Rnd Robin'!C$2,Rankings!J12+1,""),"")</f>
        <v/>
      </c>
      <c r="K13" s="16" t="str">
        <f ca="1">IFERROR(INDEX(OFFSET([1]Teams!$C$6,0,0,'[1]Quiz Draws Rnd Robin'!$C$2),MATCH(J13+9,OFFSET([1]Teams!$Y$6,0,0,'[1]Quiz Draws Rnd Robin'!$C$2),0)),"")</f>
        <v/>
      </c>
      <c r="L13" s="9"/>
      <c r="N13" s="12">
        <v>7</v>
      </c>
      <c r="O13" s="8" t="str">
        <f>INDEX(ElimRslt,MATCH("Ch Quiz H",ElimRsltLbl,0),4)</f>
        <v>CMD 3</v>
      </c>
      <c r="P13" s="8"/>
      <c r="Q13" s="8"/>
      <c r="R13" s="8"/>
      <c r="S13" s="9"/>
    </row>
    <row r="14" spans="1:19" x14ac:dyDescent="0.25">
      <c r="B14" s="12">
        <f>IF(B13&lt;'[1]Quiz Draws Rnd Robin'!C$2,Rankings!B13+1,"")</f>
        <v>8</v>
      </c>
      <c r="C14" s="15" t="str">
        <f ca="1">IFERROR(INDEX(OFFSET([1]Teams!$C$6,0,0,'[1]Quiz Draws Rnd Robin'!$C$2),MATCH(B14,OFFSET([1]Teams!$U$6,0,0,'[1]Quiz Draws Rnd Robin'!$C$2),0)),"")</f>
        <v/>
      </c>
      <c r="D14" s="8"/>
      <c r="E14" s="9"/>
      <c r="G14" s="12">
        <v>8</v>
      </c>
      <c r="H14" s="16" t="str">
        <f ca="1">IFERROR(INDEX(OFFSET([1]Teams!$C$6,0,0,'[1]Quiz Draws Rnd Robin'!$C$2),MATCH(G14,OFFSET([1]Teams!$Y$6,0,0,'[1]Quiz Draws Rnd Robin'!$C$2),0)),"")</f>
        <v/>
      </c>
      <c r="I14" s="16"/>
      <c r="J14" s="10" t="str">
        <f>IFERROR(IF(J13+9&lt;'[1]Quiz Draws Rnd Robin'!C$2,Rankings!J13+1,""),"")</f>
        <v/>
      </c>
      <c r="K14" s="16" t="str">
        <f ca="1">IFERROR(INDEX(OFFSET([1]Teams!$C$6,0,0,'[1]Quiz Draws Rnd Robin'!$C$2),MATCH(J14+9,OFFSET([1]Teams!$Y$6,0,0,'[1]Quiz Draws Rnd Robin'!$C$2),0)),"")</f>
        <v/>
      </c>
      <c r="L14" s="9"/>
      <c r="N14" s="12">
        <v>8</v>
      </c>
      <c r="O14" s="8" t="str">
        <f>INDEX(ElimRslt,MATCH("Ch Quiz F",ElimRsltLbl,0),3)</f>
        <v>WCD 5</v>
      </c>
      <c r="P14" s="8"/>
      <c r="Q14" s="8"/>
      <c r="R14" s="8"/>
      <c r="S14" s="9"/>
    </row>
    <row r="15" spans="1:19" x14ac:dyDescent="0.25">
      <c r="B15" s="12">
        <f>IF(B14&lt;'[1]Quiz Draws Rnd Robin'!C$2,Rankings!B14+1,"")</f>
        <v>9</v>
      </c>
      <c r="C15" s="15" t="str">
        <f ca="1">IFERROR(INDEX(OFFSET([1]Teams!$C$6,0,0,'[1]Quiz Draws Rnd Robin'!$C$2),MATCH(B15,OFFSET([1]Teams!$U$6,0,0,'[1]Quiz Draws Rnd Robin'!$C$2),0)),"")</f>
        <v/>
      </c>
      <c r="D15" s="8"/>
      <c r="E15" s="9"/>
      <c r="G15" s="12">
        <v>9</v>
      </c>
      <c r="H15" s="16" t="str">
        <f ca="1">IFERROR(INDEX(OFFSET([1]Teams!$C$6,0,0,'[1]Quiz Draws Rnd Robin'!$C$2),MATCH(G15,OFFSET([1]Teams!$Y$6,0,0,'[1]Quiz Draws Rnd Robin'!$C$2),0)),"")</f>
        <v/>
      </c>
      <c r="I15" s="16"/>
      <c r="J15" s="10" t="str">
        <f>IFERROR(IF(J14+15&lt;'[1]Quiz Draws Rnd Robin'!C$2,Rankings!J14+1,""),"")</f>
        <v/>
      </c>
      <c r="K15" s="16" t="str">
        <f ca="1">IFERROR(INDEX(OFFSET([1]Teams!$C$6,0,0,'[1]Quiz Draws Rnd Robin'!$C$2),MATCH(J15+9,OFFSET([1]Teams!$Y$6,0,0,'[1]Quiz Draws Rnd Robin'!$C$2),0)),"")</f>
        <v/>
      </c>
      <c r="L15" s="9"/>
      <c r="N15" s="12">
        <v>9</v>
      </c>
      <c r="O15" s="8" t="str">
        <f>INDEX(ElimRslt,MATCH("Ch Quiz F",ElimRsltLbl,0),4)</f>
        <v>PNW 2</v>
      </c>
      <c r="P15" s="8"/>
      <c r="Q15" s="8"/>
      <c r="R15" s="8"/>
      <c r="S15" s="9"/>
    </row>
    <row r="16" spans="1:19" x14ac:dyDescent="0.25">
      <c r="B16" s="12">
        <f>IF(B15&lt;'[1]Quiz Draws Rnd Robin'!C$2,Rankings!B15+1,"")</f>
        <v>10</v>
      </c>
      <c r="C16" s="15" t="str">
        <f ca="1">IFERROR(INDEX(OFFSET([1]Teams!$C$6,0,0,'[1]Quiz Draws Rnd Robin'!$C$2),MATCH(B16,OFFSET([1]Teams!$U$6,0,0,'[1]Quiz Draws Rnd Robin'!$C$2),0)),"")</f>
        <v/>
      </c>
      <c r="D16" s="8"/>
      <c r="E16" s="9"/>
      <c r="G16" s="10"/>
      <c r="H16" s="16"/>
      <c r="I16" s="10"/>
      <c r="J16" s="10"/>
      <c r="K16" s="16"/>
      <c r="L16" s="10"/>
      <c r="N16" s="12"/>
      <c r="O16" s="8"/>
      <c r="P16" s="8"/>
      <c r="Q16" s="8"/>
      <c r="R16" s="8"/>
      <c r="S16" s="9"/>
    </row>
    <row r="17" spans="2:19" x14ac:dyDescent="0.25">
      <c r="B17" s="10">
        <f>IF(B16&lt;'[1]Quiz Draws Rnd Robin'!C$2,Rankings!B16+1,"")</f>
        <v>11</v>
      </c>
      <c r="C17" s="16" t="str">
        <f ca="1">IFERROR(INDEX(OFFSET([1]Teams!$C$6,0,0,'[1]Quiz Draws Rnd Robin'!$C$2),MATCH(B17,OFFSET([1]Teams!$U$6,0,0,'[1]Quiz Draws Rnd Robin'!$C$2),0)),"")</f>
        <v/>
      </c>
      <c r="D17" s="10"/>
      <c r="E17" s="10"/>
      <c r="G17" s="10"/>
      <c r="H17" s="16"/>
      <c r="I17" s="10"/>
      <c r="J17" s="10"/>
      <c r="K17" s="16"/>
      <c r="L17" s="10"/>
      <c r="N17" s="17"/>
      <c r="O17" s="18"/>
      <c r="P17" s="18"/>
      <c r="Q17" s="18"/>
      <c r="R17" s="18"/>
      <c r="S17" s="19"/>
    </row>
    <row r="18" spans="2:19" x14ac:dyDescent="0.25">
      <c r="B18" s="10">
        <f>IF(B17&lt;'[1]Quiz Draws Rnd Robin'!C$2,Rankings!B17+1,"")</f>
        <v>12</v>
      </c>
      <c r="C18" s="16" t="str">
        <f ca="1">IFERROR(INDEX(OFFSET([1]Teams!$C$6,0,0,'[1]Quiz Draws Rnd Robin'!$C$2),MATCH(B18,OFFSET([1]Teams!$U$6,0,0,'[1]Quiz Draws Rnd Robin'!$C$2),0)),"")</f>
        <v/>
      </c>
      <c r="D18" s="10"/>
      <c r="E18" s="10"/>
      <c r="G18" s="10"/>
      <c r="H18" s="16"/>
      <c r="I18" s="10"/>
      <c r="J18" s="10"/>
      <c r="K18" s="16"/>
      <c r="L18" s="10"/>
      <c r="N18" s="4"/>
      <c r="O18" s="4"/>
      <c r="P18" s="4"/>
      <c r="Q18" s="4"/>
      <c r="R18" s="4"/>
      <c r="S18" s="4"/>
    </row>
    <row r="19" spans="2:19" x14ac:dyDescent="0.25">
      <c r="B19" s="10">
        <f>IF(B18&lt;'[1]Quiz Draws Rnd Robin'!C$2,Rankings!B18+1,"")</f>
        <v>13</v>
      </c>
      <c r="C19" s="16" t="str">
        <f ca="1">IFERROR(INDEX(OFFSET([1]Teams!$C$6,0,0,'[1]Quiz Draws Rnd Robin'!$C$2),MATCH(B19,OFFSET([1]Teams!$U$6,0,0,'[1]Quiz Draws Rnd Robin'!$C$2),0)),"")</f>
        <v/>
      </c>
      <c r="D19" s="10"/>
      <c r="E19" s="10"/>
      <c r="G19" s="10"/>
      <c r="H19" s="16"/>
      <c r="I19" s="10"/>
      <c r="J19" s="10"/>
      <c r="K19" s="16"/>
      <c r="L19" s="10"/>
      <c r="N19" s="8"/>
      <c r="O19" s="8"/>
      <c r="P19" s="8"/>
      <c r="Q19" s="8"/>
      <c r="R19" s="8"/>
      <c r="S19" s="8"/>
    </row>
    <row r="20" spans="2:19" x14ac:dyDescent="0.25">
      <c r="B20" s="10">
        <f>IF(B19&lt;'[1]Quiz Draws Rnd Robin'!C$2,Rankings!B19+1,"")</f>
        <v>14</v>
      </c>
      <c r="C20" s="16" t="str">
        <f ca="1">IFERROR(INDEX(OFFSET([1]Teams!$C$6,0,0,'[1]Quiz Draws Rnd Robin'!$C$2),MATCH(B20,OFFSET([1]Teams!$U$6,0,0,'[1]Quiz Draws Rnd Robin'!$C$2),0)),"")</f>
        <v/>
      </c>
      <c r="D20" s="10"/>
      <c r="E20" s="10"/>
      <c r="G20" s="10"/>
      <c r="H20" s="16"/>
      <c r="I20" s="10"/>
      <c r="J20" s="10"/>
      <c r="K20" s="16"/>
      <c r="L20" s="10"/>
      <c r="N20" s="8"/>
      <c r="O20" s="8"/>
      <c r="P20" s="8"/>
      <c r="Q20" s="8"/>
      <c r="R20" s="8"/>
      <c r="S20" s="8"/>
    </row>
    <row r="21" spans="2:19" x14ac:dyDescent="0.25">
      <c r="B21" s="10">
        <f>IF(B20&lt;'[1]Quiz Draws Rnd Robin'!C$2,Rankings!B20+1,"")</f>
        <v>15</v>
      </c>
      <c r="C21" s="16" t="str">
        <f ca="1">IFERROR(INDEX(OFFSET([1]Teams!$C$6,0,0,'[1]Quiz Draws Rnd Robin'!$C$2),MATCH(B21,OFFSET([1]Teams!$U$6,0,0,'[1]Quiz Draws Rnd Robin'!$C$2),0)),"")</f>
        <v/>
      </c>
      <c r="D21" s="10"/>
      <c r="E21" s="10"/>
      <c r="G21" s="10"/>
      <c r="H21" s="16"/>
      <c r="I21" s="10"/>
      <c r="J21" s="10"/>
      <c r="K21" s="16"/>
      <c r="L21" s="10"/>
      <c r="N21" s="8"/>
      <c r="O21" s="8"/>
      <c r="P21" s="8"/>
      <c r="Q21" s="8"/>
      <c r="R21" s="8"/>
      <c r="S21" s="8"/>
    </row>
    <row r="22" spans="2:19" x14ac:dyDescent="0.25">
      <c r="B22" s="10"/>
      <c r="C22" s="16"/>
      <c r="D22" s="10"/>
      <c r="E22" s="10"/>
      <c r="G22" s="10"/>
      <c r="H22" s="10"/>
      <c r="I22" s="10"/>
      <c r="J22" s="10"/>
      <c r="K22" s="16"/>
      <c r="L22" s="10"/>
      <c r="N22" s="8"/>
      <c r="O22" s="8"/>
      <c r="P22" s="8"/>
      <c r="Q22" s="8"/>
      <c r="R22" s="8"/>
      <c r="S22" s="8"/>
    </row>
    <row r="23" spans="2:19" x14ac:dyDescent="0.25">
      <c r="B23" s="10"/>
      <c r="C23" s="16"/>
      <c r="D23" s="10"/>
      <c r="E23" s="10"/>
      <c r="G23" s="10"/>
      <c r="H23" s="10"/>
      <c r="I23" s="10"/>
      <c r="J23" s="10"/>
      <c r="K23" s="16"/>
      <c r="L23" s="10"/>
      <c r="N23" s="14"/>
      <c r="O23" s="8"/>
      <c r="P23" s="8"/>
      <c r="Q23" s="14"/>
      <c r="R23" s="8"/>
      <c r="S23" s="8"/>
    </row>
    <row r="24" spans="2:19" x14ac:dyDescent="0.25">
      <c r="B24" s="10"/>
      <c r="C24" s="16"/>
      <c r="D24" s="10"/>
      <c r="E24" s="10"/>
      <c r="G24" s="10"/>
      <c r="H24" s="10"/>
      <c r="I24" s="10"/>
      <c r="J24" s="10"/>
      <c r="K24" s="16"/>
      <c r="L24" s="10"/>
      <c r="N24" s="8"/>
      <c r="O24" s="8"/>
      <c r="P24" s="8"/>
      <c r="Q24" s="8"/>
      <c r="R24" s="8"/>
      <c r="S24" s="8"/>
    </row>
    <row r="25" spans="2:19" x14ac:dyDescent="0.25">
      <c r="B25" s="10"/>
      <c r="C25" s="16"/>
      <c r="D25" s="10"/>
      <c r="E25" s="10"/>
      <c r="G25" s="10"/>
      <c r="H25" s="10"/>
      <c r="I25" s="10"/>
      <c r="J25" s="10"/>
      <c r="K25" s="16"/>
      <c r="L25" s="10"/>
      <c r="N25" s="8"/>
      <c r="O25" s="8"/>
      <c r="P25" s="8"/>
      <c r="Q25" s="8"/>
      <c r="R25" s="8"/>
      <c r="S25" s="8"/>
    </row>
    <row r="26" spans="2:19" x14ac:dyDescent="0.25">
      <c r="B26" s="10"/>
      <c r="C26" s="16"/>
      <c r="D26" s="10"/>
      <c r="E26" s="10"/>
      <c r="K26" s="20"/>
      <c r="N26" s="8"/>
      <c r="O26" s="8"/>
      <c r="P26" s="8"/>
      <c r="Q26" s="8"/>
      <c r="R26" s="8"/>
      <c r="S26" s="8"/>
    </row>
    <row r="27" spans="2:19" x14ac:dyDescent="0.25">
      <c r="B27" s="10"/>
      <c r="C27" s="16"/>
      <c r="D27" s="10"/>
      <c r="E27" s="10"/>
      <c r="K27" s="20"/>
      <c r="N27" s="8"/>
      <c r="O27" s="8"/>
      <c r="P27" s="8"/>
      <c r="Q27" s="8"/>
      <c r="R27" s="8"/>
      <c r="S27" s="8"/>
    </row>
    <row r="28" spans="2:19" x14ac:dyDescent="0.25">
      <c r="B28" s="10"/>
      <c r="C28" s="16"/>
      <c r="D28" s="10"/>
      <c r="E28" s="10"/>
      <c r="K28" s="20"/>
      <c r="N28" s="8"/>
      <c r="O28" s="8"/>
      <c r="P28" s="8"/>
      <c r="Q28" s="8"/>
      <c r="R28" s="8"/>
      <c r="S28" s="8"/>
    </row>
    <row r="29" spans="2:19" x14ac:dyDescent="0.25">
      <c r="B29" s="10"/>
      <c r="C29" s="16"/>
      <c r="D29" s="10"/>
      <c r="E29" s="10"/>
      <c r="K29" s="20"/>
      <c r="N29" s="8"/>
      <c r="O29" s="8"/>
      <c r="P29" s="8"/>
      <c r="Q29" s="8"/>
      <c r="R29" s="8"/>
      <c r="S29" s="8"/>
    </row>
    <row r="30" spans="2:19" x14ac:dyDescent="0.25">
      <c r="B30" s="10"/>
      <c r="C30" s="16"/>
      <c r="D30" s="10"/>
      <c r="E30" s="10"/>
      <c r="K30" s="20"/>
      <c r="N30" s="8"/>
      <c r="O30" s="8"/>
      <c r="P30" s="8"/>
      <c r="Q30" s="8"/>
      <c r="R30" s="8"/>
      <c r="S30" s="8"/>
    </row>
    <row r="31" spans="2:19" x14ac:dyDescent="0.25">
      <c r="B31" s="10"/>
      <c r="C31" s="16"/>
      <c r="D31" s="10"/>
      <c r="E31" s="10"/>
      <c r="K31" s="20"/>
      <c r="N31" s="8"/>
      <c r="O31" s="8"/>
      <c r="P31" s="8"/>
      <c r="Q31" s="8"/>
      <c r="R31" s="8"/>
      <c r="S31" s="8"/>
    </row>
    <row r="32" spans="2:19" x14ac:dyDescent="0.25">
      <c r="B32" s="10"/>
      <c r="C32" s="16"/>
      <c r="D32" s="10"/>
      <c r="E32" s="10"/>
      <c r="K32" s="20"/>
      <c r="N32" s="8"/>
      <c r="O32" s="8"/>
      <c r="P32" s="8"/>
      <c r="Q32" s="8"/>
      <c r="R32" s="8"/>
      <c r="S32" s="8"/>
    </row>
    <row r="33" spans="2:19" x14ac:dyDescent="0.25">
      <c r="B33" s="10"/>
      <c r="C33" s="16"/>
      <c r="D33" s="10"/>
      <c r="E33" s="10"/>
      <c r="K33" s="20"/>
      <c r="N33" s="8"/>
      <c r="O33" s="8"/>
      <c r="P33" s="8"/>
      <c r="Q33" s="8"/>
      <c r="R33" s="8"/>
      <c r="S33" s="8"/>
    </row>
    <row r="34" spans="2:19" x14ac:dyDescent="0.25">
      <c r="B34" s="10"/>
      <c r="C34" s="16"/>
      <c r="D34" s="10"/>
      <c r="E34" s="10"/>
      <c r="K34" s="20"/>
      <c r="N34" s="21"/>
      <c r="O34" s="8"/>
      <c r="P34" s="8"/>
      <c r="Q34" s="8"/>
      <c r="R34" s="8"/>
      <c r="S34" s="8"/>
    </row>
    <row r="35" spans="2:19" x14ac:dyDescent="0.25">
      <c r="B35" s="10"/>
      <c r="C35" s="16"/>
      <c r="D35" s="10"/>
      <c r="E35" s="10"/>
      <c r="K35" s="20"/>
      <c r="N35" s="8" t="str">
        <f>IFERROR(IF(N34+15&lt;'[1]Quiz Draws Rnd Robin'!C$2,Rankings!N34+1,""),"")</f>
        <v/>
      </c>
      <c r="O35" s="8"/>
      <c r="P35" s="8"/>
      <c r="Q35" s="8" t="str">
        <f>IFERROR(IF(Q34+MAX(#REF!)&lt;'[1]Quiz Draws Rnd Robin'!#REF!,Rankings!Q34+1,""),"")</f>
        <v/>
      </c>
      <c r="R35" s="8"/>
      <c r="S35" s="8"/>
    </row>
    <row r="36" spans="2:19" x14ac:dyDescent="0.25">
      <c r="B36" s="10"/>
      <c r="C36" s="16"/>
      <c r="D36" s="10"/>
      <c r="E36" s="10"/>
      <c r="K36" s="20"/>
      <c r="N36" s="10" t="str">
        <f>IFERROR(IF(N35+15&lt;'[1]Quiz Draws Rnd Robin'!C$2,Rankings!N35+1,""),"")</f>
        <v/>
      </c>
      <c r="O36" s="8"/>
      <c r="P36" s="10"/>
      <c r="Q36" s="8" t="str">
        <f>IFERROR(IF(Q35+MAX(#REF!)&lt;'[1]Quiz Draws Rnd Robin'!#REF!,Rankings!Q35+1,""),"")</f>
        <v/>
      </c>
      <c r="R36" s="8"/>
      <c r="S36" s="10"/>
    </row>
    <row r="37" spans="2:19" x14ac:dyDescent="0.25">
      <c r="B37" s="10"/>
      <c r="C37" s="16"/>
      <c r="D37" s="10"/>
      <c r="E37" s="10"/>
      <c r="K37" s="20"/>
      <c r="N37" s="10" t="str">
        <f>IFERROR(IF(N36+15&lt;'[1]Quiz Draws Rnd Robin'!C$2,Rankings!N36+1,""),"")</f>
        <v/>
      </c>
      <c r="O37" s="8"/>
      <c r="P37" s="10"/>
      <c r="Q37" s="8" t="str">
        <f>IFERROR(IF(Q36+MAX(#REF!)&lt;'[1]Quiz Draws Rnd Robin'!#REF!,Rankings!Q36+1,""),"")</f>
        <v/>
      </c>
      <c r="R37" s="8"/>
      <c r="S37" s="10"/>
    </row>
    <row r="38" spans="2:19" x14ac:dyDescent="0.25">
      <c r="B38" s="10"/>
      <c r="C38" s="16"/>
      <c r="D38" s="10"/>
      <c r="E38" s="10"/>
      <c r="K38" s="20"/>
      <c r="N38" s="10" t="str">
        <f>IFERROR(IF(N37+15&lt;'[1]Quiz Draws Rnd Robin'!C$2,Rankings!N37+1,""),"")</f>
        <v/>
      </c>
      <c r="O38" s="10"/>
      <c r="P38" s="10"/>
      <c r="Q38" s="8" t="str">
        <f>IFERROR(IF(Q37+MAX(#REF!)&lt;'[1]Quiz Draws Rnd Robin'!#REF!,Rankings!Q37+1,""),"")</f>
        <v/>
      </c>
      <c r="R38" s="8"/>
      <c r="S38" s="10"/>
    </row>
    <row r="39" spans="2:19" x14ac:dyDescent="0.25">
      <c r="B39" s="10"/>
      <c r="C39" s="16"/>
      <c r="D39" s="10"/>
      <c r="E39" s="10"/>
      <c r="K39" s="20"/>
      <c r="N39" s="10" t="str">
        <f>IFERROR(IF(N38+15&lt;'[1]Quiz Draws Rnd Robin'!C$2,Rankings!N38+1,""),"")</f>
        <v/>
      </c>
      <c r="O39" s="8"/>
      <c r="P39" s="10"/>
      <c r="Q39" s="8" t="str">
        <f>IFERROR(IF(Q38+MAX(#REF!)&lt;'[1]Quiz Draws Rnd Robin'!#REF!,Rankings!Q38+1,""),"")</f>
        <v/>
      </c>
      <c r="R39" s="8"/>
      <c r="S39" s="10"/>
    </row>
    <row r="40" spans="2:19" x14ac:dyDescent="0.25">
      <c r="B40" s="10"/>
      <c r="C40" s="16"/>
      <c r="D40" s="10"/>
      <c r="E40" s="10"/>
      <c r="K40" s="20"/>
      <c r="N40" s="10" t="str">
        <f>IFERROR(IF(N39+15&lt;'[1]Quiz Draws Rnd Robin'!C$2,Rankings!N39+1,""),"")</f>
        <v/>
      </c>
      <c r="O40" s="8"/>
      <c r="P40" s="10"/>
      <c r="Q40" s="10" t="str">
        <f>IFERROR(IF(Q39+15&lt;'[1]Quiz Draws Rnd Robin'!#REF!,Rankings!Q39+1,""),"")</f>
        <v/>
      </c>
      <c r="R40" s="10"/>
      <c r="S40" s="10"/>
    </row>
    <row r="41" spans="2:19" x14ac:dyDescent="0.25">
      <c r="C41" s="20"/>
      <c r="N41" s="10" t="str">
        <f>IFERROR(IF(N40+15&lt;'[1]Quiz Draws Rnd Robin'!C$2,Rankings!N40+1,""),"")</f>
        <v/>
      </c>
      <c r="O41" s="10"/>
      <c r="P41" s="10"/>
      <c r="Q41" s="10" t="str">
        <f>IFERROR(IF(Q40+15&lt;'[1]Quiz Draws Rnd Robin'!#REF!,Rankings!Q40+1,""),"")</f>
        <v/>
      </c>
      <c r="R41" s="10"/>
      <c r="S41" s="10"/>
    </row>
    <row r="42" spans="2:19" x14ac:dyDescent="0.25">
      <c r="C42" s="20"/>
      <c r="N42" s="10" t="str">
        <f>IFERROR(IF(N41+15&lt;'[1]Quiz Draws Rnd Robin'!C$2,Rankings!N41+1,""),"")</f>
        <v/>
      </c>
      <c r="O42" s="8"/>
      <c r="P42" s="10"/>
      <c r="Q42" s="10" t="str">
        <f>IFERROR(IF(Q41+15&lt;'[1]Quiz Draws Rnd Robin'!#REF!,Rankings!Q41+1,""),"")</f>
        <v/>
      </c>
      <c r="R42" s="10"/>
      <c r="S42" s="10"/>
    </row>
    <row r="43" spans="2:19" x14ac:dyDescent="0.25">
      <c r="C43" s="20"/>
      <c r="N43" t="str">
        <f>IFERROR(IF(N42+15&lt;'[1]Quiz Draws Rnd Robin'!C$2,Rankings!N42+1,""),"")</f>
        <v/>
      </c>
      <c r="Q43" s="10" t="str">
        <f>IFERROR(IF(Q42+15&lt;'[1]Quiz Draws Rnd Robin'!#REF!,Rankings!Q42+1,""),"")</f>
        <v/>
      </c>
      <c r="R43" s="10"/>
    </row>
    <row r="44" spans="2:19" x14ac:dyDescent="0.25">
      <c r="C44" s="20"/>
      <c r="N44" t="str">
        <f>IFERROR(IF(N43+15&lt;'[1]Quiz Draws Rnd Robin'!C$2,Rankings!N43+1,""),"")</f>
        <v/>
      </c>
      <c r="Q44" s="10" t="str">
        <f>IFERROR(IF(Q43+15&lt;'[1]Quiz Draws Rnd Robin'!#REF!,Rankings!Q43+1,""),"")</f>
        <v/>
      </c>
      <c r="R44" s="10"/>
    </row>
    <row r="45" spans="2:19" x14ac:dyDescent="0.25">
      <c r="C45" s="20"/>
      <c r="N45" t="str">
        <f>IFERROR(IF(N44+15&lt;'[1]Quiz Draws Rnd Robin'!C$2,Rankings!N44+1,""),"")</f>
        <v/>
      </c>
      <c r="Q45" s="10" t="str">
        <f>IFERROR(IF(Q44+15&lt;'[1]Quiz Draws Rnd Robin'!#REF!,Rankings!Q44+1,""),"")</f>
        <v/>
      </c>
      <c r="R45" s="10"/>
    </row>
    <row r="46" spans="2:19" x14ac:dyDescent="0.25">
      <c r="B46">
        <f>IF(B45&lt;'[1]Quiz Draws Rnd Robin'!C$2,Rankings!B45+1,"")</f>
        <v>1</v>
      </c>
      <c r="C46" s="20" t="str">
        <f ca="1">IFERROR(INDEX(OFFSET([1]Teams!$C$6,0,0,'[1]Quiz Draws Rnd Robin'!$C$2),MATCH(B46,OFFSET([1]Teams!$U$6,0,0,'[1]Quiz Draws Rnd Robin'!$C$2),0)),"")</f>
        <v/>
      </c>
      <c r="N46" t="str">
        <f>IFERROR(IF(N45+15&lt;'[1]Quiz Draws Rnd Robin'!C$2,Rankings!N45+1,""),"")</f>
        <v/>
      </c>
      <c r="Q46" s="10" t="str">
        <f>IFERROR(IF(Q45+15&lt;'[1]Quiz Draws Rnd Robin'!#REF!,Rankings!Q45+1,""),"")</f>
        <v/>
      </c>
      <c r="R46" s="10"/>
    </row>
    <row r="47" spans="2:19" x14ac:dyDescent="0.25">
      <c r="B47">
        <f>IF(B46&lt;'[1]Quiz Draws Rnd Robin'!C$2,Rankings!B46+1,"")</f>
        <v>2</v>
      </c>
      <c r="C47" s="20" t="str">
        <f ca="1">IFERROR(INDEX(OFFSET([1]Teams!$C$6,0,0,'[1]Quiz Draws Rnd Robin'!$C$2),MATCH(B47,OFFSET([1]Teams!$U$6,0,0,'[1]Quiz Draws Rnd Robin'!$C$2),0)),"")</f>
        <v/>
      </c>
      <c r="N47" t="str">
        <f>IFERROR(IF(N46+15&lt;'[1]Quiz Draws Rnd Robin'!C$2,Rankings!N46+1,""),"")</f>
        <v/>
      </c>
      <c r="Q47" s="10"/>
      <c r="R47" s="10"/>
    </row>
    <row r="48" spans="2:19" x14ac:dyDescent="0.25">
      <c r="B48">
        <f>IF(B47&lt;'[1]Quiz Draws Rnd Robin'!C$2,Rankings!B47+1,"")</f>
        <v>3</v>
      </c>
      <c r="C48" s="20" t="str">
        <f ca="1">IFERROR(INDEX(OFFSET([1]Teams!$C$6,0,0,'[1]Quiz Draws Rnd Robin'!$C$2),MATCH(B48,OFFSET([1]Teams!$U$6,0,0,'[1]Quiz Draws Rnd Robin'!$C$2),0)),"")</f>
        <v/>
      </c>
      <c r="Q48" s="10"/>
      <c r="R48" s="10"/>
    </row>
    <row r="49" spans="2:3" x14ac:dyDescent="0.25">
      <c r="B49">
        <f>IF(B48&lt;'[1]Quiz Draws Rnd Robin'!C$2,Rankings!B48+1,"")</f>
        <v>4</v>
      </c>
      <c r="C49" s="20" t="str">
        <f ca="1">IFERROR(INDEX(OFFSET([1]Teams!$C$6,0,0,'[1]Quiz Draws Rnd Robin'!$C$2),MATCH(B49,OFFSET([1]Teams!$U$6,0,0,'[1]Quiz Draws Rnd Robin'!$C$2),0)),"")</f>
        <v/>
      </c>
    </row>
    <row r="50" spans="2:3" x14ac:dyDescent="0.25">
      <c r="B50">
        <f>IF(B49&lt;'[1]Quiz Draws Rnd Robin'!C$2,Rankings!B49+1,"")</f>
        <v>5</v>
      </c>
      <c r="C50" s="20" t="str">
        <f ca="1">IFERROR(INDEX(OFFSET([1]Teams!$C$6,0,0,'[1]Quiz Draws Rnd Robin'!$C$2),MATCH(B50,OFFSET([1]Teams!$U$6,0,0,'[1]Quiz Draws Rnd Robin'!$C$2),0)),"")</f>
        <v/>
      </c>
    </row>
    <row r="51" spans="2:3" x14ac:dyDescent="0.25">
      <c r="B51">
        <f>IF(B50&lt;'[1]Quiz Draws Rnd Robin'!C$2,Rankings!B50+1,"")</f>
        <v>6</v>
      </c>
      <c r="C51" s="20" t="str">
        <f ca="1">IFERROR(INDEX(OFFSET([1]Teams!$C$6,0,0,'[1]Quiz Draws Rnd Robin'!$C$2),MATCH(B51,OFFSET([1]Teams!$U$6,0,0,'[1]Quiz Draws Rnd Robin'!$C$2),0)),"")</f>
        <v/>
      </c>
    </row>
  </sheetData>
  <conditionalFormatting sqref="B17">
    <cfRule type="expression" dxfId="34" priority="30">
      <formula>AND($B16&lt;&gt;"",$B17="")</formula>
    </cfRule>
    <cfRule type="expression" dxfId="33" priority="31">
      <formula>$B16&lt;&gt;""</formula>
    </cfRule>
  </conditionalFormatting>
  <conditionalFormatting sqref="B18:B51">
    <cfRule type="expression" dxfId="32" priority="29">
      <formula>$B17&lt;&gt;""</formula>
    </cfRule>
  </conditionalFormatting>
  <conditionalFormatting sqref="B18:E51">
    <cfRule type="expression" dxfId="31" priority="28">
      <formula>AND($B17&lt;&gt;"",$B18="")</formula>
    </cfRule>
  </conditionalFormatting>
  <conditionalFormatting sqref="E17:E51">
    <cfRule type="expression" dxfId="30" priority="27">
      <formula>$B16&lt;&gt;""</formula>
    </cfRule>
  </conditionalFormatting>
  <conditionalFormatting sqref="N35:N42 S32 N43:P51 S34:S51 P32:P42">
    <cfRule type="expression" dxfId="29" priority="32">
      <formula>$N31&lt;&gt;""</formula>
    </cfRule>
  </conditionalFormatting>
  <conditionalFormatting sqref="G41:L52 G8:G15 L8:L15 I8:J15">
    <cfRule type="expression" dxfId="28" priority="33">
      <formula>$J7&lt;&gt;""</formula>
    </cfRule>
  </conditionalFormatting>
  <conditionalFormatting sqref="N35:N46">
    <cfRule type="expression" dxfId="27" priority="26">
      <formula>$N34&lt;&gt;""</formula>
    </cfRule>
  </conditionalFormatting>
  <conditionalFormatting sqref="S35:S46">
    <cfRule type="expression" dxfId="26" priority="25">
      <formula>$N34</formula>
    </cfRule>
  </conditionalFormatting>
  <conditionalFormatting sqref="N35:N42 N43:P46 P35:P42 S34:S46">
    <cfRule type="expression" dxfId="25" priority="24">
      <formula>AND(OR($N33&lt;&gt;"",$WQ33&lt;&gt;""),AND($N34="",$Q34=""))</formula>
    </cfRule>
  </conditionalFormatting>
  <conditionalFormatting sqref="H7:H12">
    <cfRule type="expression" dxfId="24" priority="23">
      <formula>$B6&lt;&gt;""</formula>
    </cfRule>
  </conditionalFormatting>
  <conditionalFormatting sqref="K7:K12">
    <cfRule type="expression" dxfId="23" priority="22">
      <formula>$B6&lt;&gt;""</formula>
    </cfRule>
  </conditionalFormatting>
  <conditionalFormatting sqref="K13:K15">
    <cfRule type="expression" dxfId="22" priority="20">
      <formula>AND($G12&lt;&gt;"",$G13="")</formula>
    </cfRule>
  </conditionalFormatting>
  <conditionalFormatting sqref="K13:K15">
    <cfRule type="expression" dxfId="21" priority="21">
      <formula>$J12&lt;&gt;""</formula>
    </cfRule>
  </conditionalFormatting>
  <conditionalFormatting sqref="H13:H15">
    <cfRule type="expression" dxfId="20" priority="19">
      <formula>$J12&lt;&gt;""</formula>
    </cfRule>
  </conditionalFormatting>
  <conditionalFormatting sqref="G16:L40">
    <cfRule type="expression" dxfId="19" priority="15">
      <formula>AND(OR($G15&lt;&gt;"",$J15&lt;&gt;""),AND($G16="",$J16=""))</formula>
    </cfRule>
    <cfRule type="expression" dxfId="18" priority="18">
      <formula>OR($G15&lt;&gt;"",$J15&lt;&gt;"")</formula>
    </cfRule>
  </conditionalFormatting>
  <conditionalFormatting sqref="G16:G40">
    <cfRule type="expression" dxfId="17" priority="17">
      <formula>OR($G15&lt;&gt;"",$J15&lt;&gt;"")</formula>
    </cfRule>
  </conditionalFormatting>
  <conditionalFormatting sqref="L16:L40">
    <cfRule type="expression" dxfId="16" priority="16">
      <formula>OR($G15&lt;&gt;"",$J15&lt;&gt;"")</formula>
    </cfRule>
  </conditionalFormatting>
  <conditionalFormatting sqref="C7:C51">
    <cfRule type="expression" dxfId="15" priority="14">
      <formula>B7=""</formula>
    </cfRule>
  </conditionalFormatting>
  <conditionalFormatting sqref="O41">
    <cfRule type="expression" dxfId="14" priority="13">
      <formula>$N40&lt;&gt;""</formula>
    </cfRule>
  </conditionalFormatting>
  <conditionalFormatting sqref="O39:O44">
    <cfRule type="expression" dxfId="13" priority="12">
      <formula>AND($N38&lt;&gt;"",$N39="")</formula>
    </cfRule>
  </conditionalFormatting>
  <conditionalFormatting sqref="O38">
    <cfRule type="expression" dxfId="12" priority="11">
      <formula>$N37&lt;&gt;""</formula>
    </cfRule>
  </conditionalFormatting>
  <conditionalFormatting sqref="O38">
    <cfRule type="expression" dxfId="11" priority="10">
      <formula>AND($N37&lt;&gt;"",$N38="")</formula>
    </cfRule>
  </conditionalFormatting>
  <conditionalFormatting sqref="Q41:Q46 Q47:R57 R40:R46">
    <cfRule type="expression" dxfId="10" priority="9">
      <formula>$N33&lt;&gt;""</formula>
    </cfRule>
  </conditionalFormatting>
  <conditionalFormatting sqref="Q41:Q46 Q47:R52 R40:R46">
    <cfRule type="expression" dxfId="9" priority="8">
      <formula>AND($N33&lt;&gt;"",$N34="")</formula>
    </cfRule>
  </conditionalFormatting>
  <conditionalFormatting sqref="N34">
    <cfRule type="expression" dxfId="8" priority="7">
      <formula>$N33&lt;&gt;""</formula>
    </cfRule>
  </conditionalFormatting>
  <conditionalFormatting sqref="N34">
    <cfRule type="expression" dxfId="7" priority="6">
      <formula>$N33&lt;&gt;""</formula>
    </cfRule>
  </conditionalFormatting>
  <conditionalFormatting sqref="S34">
    <cfRule type="expression" dxfId="6" priority="5">
      <formula>$N33</formula>
    </cfRule>
  </conditionalFormatting>
  <conditionalFormatting sqref="N34 P34">
    <cfRule type="expression" dxfId="5" priority="4">
      <formula>AND(OR($N33&lt;&gt;"",$Q33&lt;&gt;""),AND($N34="",$Q34=""))</formula>
    </cfRule>
  </conditionalFormatting>
  <conditionalFormatting sqref="Q40">
    <cfRule type="expression" dxfId="4" priority="3">
      <formula>$N33&lt;&gt;""</formula>
    </cfRule>
  </conditionalFormatting>
  <conditionalFormatting sqref="Q40">
    <cfRule type="expression" dxfId="3" priority="2">
      <formula>AND($N33&lt;&gt;"",$N34="")</formula>
    </cfRule>
  </conditionalFormatting>
  <conditionalFormatting sqref="S33">
    <cfRule type="expression" dxfId="2" priority="1">
      <formula>$N32&lt;&gt;""</formula>
    </cfRule>
  </conditionalFormatting>
  <pageMargins left="0.36" right="0.25" top="0.74803149606299213" bottom="0.74803149606299213" header="0.31496062992125984" footer="0.31496062992125984"/>
  <pageSetup scale="1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 fitToPage="1"/>
  </sheetPr>
  <dimension ref="A1:X66"/>
  <sheetViews>
    <sheetView tabSelected="1" topLeftCell="A22" workbookViewId="0">
      <selection activeCell="O9" sqref="O9"/>
    </sheetView>
  </sheetViews>
  <sheetFormatPr defaultRowHeight="15" x14ac:dyDescent="0.25"/>
  <cols>
    <col min="1" max="1" width="3" style="23" bestFit="1" customWidth="1"/>
    <col min="2" max="2" width="6.140625" bestFit="1" customWidth="1"/>
    <col min="3" max="3" width="2.140625" bestFit="1" customWidth="1"/>
    <col min="4" max="4" width="18.42578125" bestFit="1" customWidth="1"/>
    <col min="5" max="5" width="8.140625" bestFit="1" customWidth="1"/>
    <col min="6" max="6" width="2.28515625" customWidth="1"/>
    <col min="7" max="12" width="5.7109375" style="28" bestFit="1" customWidth="1"/>
    <col min="13" max="13" width="6.5703125" style="28" customWidth="1"/>
    <col min="14" max="15" width="5.7109375" style="28" bestFit="1" customWidth="1"/>
    <col min="16" max="18" width="6.7109375" style="28" bestFit="1" customWidth="1"/>
    <col min="19" max="19" width="9.85546875" style="28" bestFit="1" customWidth="1"/>
    <col min="20" max="20" width="6.5703125" customWidth="1"/>
    <col min="21" max="21" width="6.5703125" style="30" bestFit="1" customWidth="1"/>
    <col min="22" max="22" width="12" style="22" bestFit="1" customWidth="1"/>
    <col min="23" max="23" width="12.42578125" bestFit="1" customWidth="1"/>
    <col min="24" max="24" width="13.28515625" bestFit="1" customWidth="1"/>
  </cols>
  <sheetData>
    <row r="1" spans="1:24" s="1" customFormat="1" x14ac:dyDescent="0.25">
      <c r="A1" s="24"/>
      <c r="B1" s="1" t="s">
        <v>6</v>
      </c>
      <c r="D1" s="1" t="s">
        <v>7</v>
      </c>
      <c r="E1" s="1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20</v>
      </c>
      <c r="S1" s="27" t="s">
        <v>21</v>
      </c>
      <c r="T1" s="1" t="s">
        <v>22</v>
      </c>
      <c r="U1" s="29" t="s">
        <v>23</v>
      </c>
      <c r="V1" s="25" t="s">
        <v>108</v>
      </c>
      <c r="W1" s="1" t="s">
        <v>109</v>
      </c>
      <c r="X1" s="1" t="s">
        <v>110</v>
      </c>
    </row>
    <row r="2" spans="1:24" x14ac:dyDescent="0.25">
      <c r="A2" s="26">
        <f>IFERROR(RANK(U2,$U$2:$U$63,0),"NS")</f>
        <v>1</v>
      </c>
      <c r="B2" t="s">
        <v>24</v>
      </c>
      <c r="C2" t="s">
        <v>25</v>
      </c>
      <c r="D2" t="s">
        <v>26</v>
      </c>
      <c r="E2" t="s">
        <v>27</v>
      </c>
      <c r="G2" s="28">
        <v>80</v>
      </c>
      <c r="H2" s="28">
        <v>60</v>
      </c>
      <c r="I2" s="28">
        <v>60</v>
      </c>
      <c r="J2" s="28">
        <v>10</v>
      </c>
      <c r="K2" s="28">
        <v>10</v>
      </c>
      <c r="L2" s="28">
        <v>10</v>
      </c>
      <c r="M2" s="28" t="s">
        <v>25</v>
      </c>
      <c r="N2" s="28">
        <v>10</v>
      </c>
      <c r="O2" s="28">
        <v>40</v>
      </c>
      <c r="P2" s="28" t="s">
        <v>25</v>
      </c>
      <c r="Q2" s="28" t="s">
        <v>25</v>
      </c>
      <c r="R2" s="28" t="s">
        <v>25</v>
      </c>
      <c r="S2" s="28" t="s">
        <v>25</v>
      </c>
      <c r="T2">
        <v>12</v>
      </c>
      <c r="U2" s="30">
        <v>34.999879999999997</v>
      </c>
      <c r="V2" s="22">
        <f>SUMIF(E:E,E2,U:U)</f>
        <v>107.4997</v>
      </c>
      <c r="W2">
        <v>1</v>
      </c>
      <c r="X2">
        <f>SUMIF(E:E,E2,T:T)</f>
        <v>30</v>
      </c>
    </row>
    <row r="3" spans="1:24" x14ac:dyDescent="0.25">
      <c r="A3" s="26">
        <f>IFERROR(RANK(U3,$U$2:$U$63,0),"NS")</f>
        <v>2</v>
      </c>
      <c r="B3" t="s">
        <v>24</v>
      </c>
      <c r="C3" t="s">
        <v>28</v>
      </c>
      <c r="D3" t="s">
        <v>29</v>
      </c>
      <c r="E3" t="s">
        <v>30</v>
      </c>
      <c r="G3" s="28">
        <v>90</v>
      </c>
      <c r="H3" s="28">
        <v>-20</v>
      </c>
      <c r="I3" s="28">
        <v>20</v>
      </c>
      <c r="J3" s="28">
        <v>20</v>
      </c>
      <c r="K3" s="28">
        <v>20</v>
      </c>
      <c r="L3" s="28">
        <v>40</v>
      </c>
      <c r="M3" s="28" t="s">
        <v>25</v>
      </c>
      <c r="N3" s="28">
        <v>20</v>
      </c>
      <c r="O3" s="28">
        <v>40</v>
      </c>
      <c r="P3" s="28">
        <v>60</v>
      </c>
      <c r="Q3" s="28">
        <v>40</v>
      </c>
      <c r="R3" s="28" t="s">
        <v>25</v>
      </c>
      <c r="S3" s="28">
        <v>20</v>
      </c>
      <c r="T3">
        <v>5</v>
      </c>
      <c r="U3" s="30">
        <v>32.999949999999998</v>
      </c>
      <c r="V3" s="22">
        <f>SUMIF(E:E,E3,U:U)</f>
        <v>52.9998</v>
      </c>
      <c r="W3">
        <v>8</v>
      </c>
      <c r="X3">
        <f>SUMIF(E:E,E3,T:T)</f>
        <v>20</v>
      </c>
    </row>
    <row r="4" spans="1:24" x14ac:dyDescent="0.25">
      <c r="A4" s="26">
        <f>IFERROR(RANK(U4,$U$2:$U$63,0),"NS")</f>
        <v>4</v>
      </c>
      <c r="B4" t="s">
        <v>24</v>
      </c>
      <c r="D4" t="s">
        <v>34</v>
      </c>
      <c r="E4" t="s">
        <v>27</v>
      </c>
      <c r="G4" s="28">
        <v>20</v>
      </c>
      <c r="H4" s="28">
        <v>20</v>
      </c>
      <c r="I4" s="28">
        <v>90</v>
      </c>
      <c r="J4" s="28">
        <v>20</v>
      </c>
      <c r="K4" s="28">
        <v>10</v>
      </c>
      <c r="L4" s="28">
        <v>0</v>
      </c>
      <c r="M4" s="28" t="s">
        <v>25</v>
      </c>
      <c r="N4" s="28">
        <v>40</v>
      </c>
      <c r="O4" s="28">
        <v>40</v>
      </c>
      <c r="P4" s="28" t="s">
        <v>25</v>
      </c>
      <c r="Q4" s="28" t="s">
        <v>25</v>
      </c>
      <c r="R4" s="28" t="s">
        <v>25</v>
      </c>
      <c r="S4" s="28" t="s">
        <v>25</v>
      </c>
      <c r="T4">
        <v>5</v>
      </c>
      <c r="U4" s="30">
        <v>29.999949999999998</v>
      </c>
      <c r="V4" s="22">
        <f>SUMIF(E:E,E4,U:U)</f>
        <v>107.4997</v>
      </c>
      <c r="W4">
        <v>1</v>
      </c>
      <c r="X4">
        <f>SUMIF(E:E,E4,T:T)</f>
        <v>30</v>
      </c>
    </row>
    <row r="5" spans="1:24" x14ac:dyDescent="0.25">
      <c r="A5" s="26">
        <f>IFERROR(RANK(U5,$U$2:$U$63,0),"NS")</f>
        <v>5</v>
      </c>
      <c r="B5" t="s">
        <v>24</v>
      </c>
      <c r="C5" t="s">
        <v>25</v>
      </c>
      <c r="D5" t="s">
        <v>35</v>
      </c>
      <c r="E5" t="s">
        <v>36</v>
      </c>
      <c r="G5" s="28">
        <v>80</v>
      </c>
      <c r="H5" s="28">
        <v>60</v>
      </c>
      <c r="I5" s="28">
        <v>60</v>
      </c>
      <c r="J5" s="28">
        <v>-10</v>
      </c>
      <c r="K5" s="28">
        <v>40</v>
      </c>
      <c r="L5" s="28">
        <v>30</v>
      </c>
      <c r="M5" s="28" t="s">
        <v>25</v>
      </c>
      <c r="N5" s="28">
        <v>40</v>
      </c>
      <c r="O5" s="28">
        <v>20</v>
      </c>
      <c r="P5" s="28">
        <v>0</v>
      </c>
      <c r="Q5" s="28">
        <v>-20</v>
      </c>
      <c r="R5" s="28" t="s">
        <v>25</v>
      </c>
      <c r="S5" s="28" t="s">
        <v>25</v>
      </c>
      <c r="T5">
        <v>10</v>
      </c>
      <c r="U5" s="30">
        <v>29.9999</v>
      </c>
      <c r="V5" s="22">
        <f>SUMIF(E:E,E5,U:U)</f>
        <v>67.999629999999996</v>
      </c>
      <c r="W5">
        <v>6</v>
      </c>
      <c r="X5">
        <f>SUMIF(E:E,E5,T:T)</f>
        <v>37</v>
      </c>
    </row>
    <row r="6" spans="1:24" x14ac:dyDescent="0.25">
      <c r="A6" s="26">
        <f>IFERROR(RANK(U6,$U$2:$U$63,0),"NS")</f>
        <v>9</v>
      </c>
      <c r="B6" t="s">
        <v>24</v>
      </c>
      <c r="C6" t="s">
        <v>25</v>
      </c>
      <c r="D6" t="s">
        <v>42</v>
      </c>
      <c r="E6" t="s">
        <v>43</v>
      </c>
      <c r="G6" s="28">
        <v>10</v>
      </c>
      <c r="H6" s="28">
        <v>0</v>
      </c>
      <c r="I6" s="28">
        <v>40</v>
      </c>
      <c r="J6" s="28">
        <v>40</v>
      </c>
      <c r="K6" s="28">
        <v>40</v>
      </c>
      <c r="L6" s="28">
        <v>20</v>
      </c>
      <c r="M6" s="28" t="s">
        <v>25</v>
      </c>
      <c r="N6" s="28">
        <v>40</v>
      </c>
      <c r="O6" s="28">
        <v>20</v>
      </c>
      <c r="P6" s="28" t="s">
        <v>25</v>
      </c>
      <c r="Q6" s="28" t="s">
        <v>25</v>
      </c>
      <c r="R6" s="28" t="s">
        <v>25</v>
      </c>
      <c r="S6" s="28">
        <v>20</v>
      </c>
      <c r="T6">
        <v>5</v>
      </c>
      <c r="U6" s="30">
        <v>26.249949999999998</v>
      </c>
      <c r="V6" s="22">
        <f>SUMIF(E:E,E6,U:U)</f>
        <v>92.499740000000003</v>
      </c>
      <c r="W6">
        <v>2</v>
      </c>
      <c r="X6">
        <f>SUMIF(E:E,E6,T:T)</f>
        <v>26</v>
      </c>
    </row>
    <row r="7" spans="1:24" x14ac:dyDescent="0.25">
      <c r="A7" s="26">
        <f>IFERROR(RANK(U7,$U$2:$U$63,0),"NS")</f>
        <v>10</v>
      </c>
      <c r="B7" t="s">
        <v>24</v>
      </c>
      <c r="C7" t="s">
        <v>28</v>
      </c>
      <c r="D7" t="s">
        <v>44</v>
      </c>
      <c r="E7" t="s">
        <v>43</v>
      </c>
      <c r="G7" s="28">
        <v>20</v>
      </c>
      <c r="H7" s="28">
        <v>0</v>
      </c>
      <c r="I7" s="28">
        <v>20</v>
      </c>
      <c r="J7" s="28">
        <v>40</v>
      </c>
      <c r="K7" s="28">
        <v>20</v>
      </c>
      <c r="L7" s="28">
        <v>40</v>
      </c>
      <c r="M7" s="28" t="s">
        <v>25</v>
      </c>
      <c r="N7" s="28">
        <v>20</v>
      </c>
      <c r="O7" s="28">
        <v>40</v>
      </c>
      <c r="P7" s="28" t="s">
        <v>25</v>
      </c>
      <c r="Q7" s="28" t="s">
        <v>25</v>
      </c>
      <c r="R7" s="28" t="s">
        <v>25</v>
      </c>
      <c r="S7" s="28">
        <v>-10</v>
      </c>
      <c r="T7">
        <v>4</v>
      </c>
      <c r="U7" s="30">
        <v>24.999960000000002</v>
      </c>
      <c r="V7" s="22">
        <f>SUMIF(E:E,E7,U:U)</f>
        <v>92.499740000000003</v>
      </c>
      <c r="W7">
        <v>2</v>
      </c>
      <c r="X7">
        <f>SUMIF(E:E,E7,T:T)</f>
        <v>26</v>
      </c>
    </row>
    <row r="8" spans="1:24" x14ac:dyDescent="0.25">
      <c r="A8" s="26">
        <f>IFERROR(RANK(U8,$U$2:$U$63,0),"NS")</f>
        <v>13</v>
      </c>
      <c r="B8" t="s">
        <v>24</v>
      </c>
      <c r="C8" t="s">
        <v>28</v>
      </c>
      <c r="D8" t="s">
        <v>49</v>
      </c>
      <c r="E8" t="s">
        <v>43</v>
      </c>
      <c r="G8" s="28">
        <v>60</v>
      </c>
      <c r="H8" s="28">
        <v>10</v>
      </c>
      <c r="I8" s="28">
        <v>40</v>
      </c>
      <c r="J8" s="28">
        <v>40</v>
      </c>
      <c r="K8" s="28">
        <v>10</v>
      </c>
      <c r="L8" s="28">
        <v>20</v>
      </c>
      <c r="M8" s="28" t="s">
        <v>25</v>
      </c>
      <c r="N8" s="28">
        <v>0</v>
      </c>
      <c r="O8" s="28">
        <v>10</v>
      </c>
      <c r="P8" s="28" t="s">
        <v>25</v>
      </c>
      <c r="Q8" s="28" t="s">
        <v>25</v>
      </c>
      <c r="R8" s="28" t="s">
        <v>25</v>
      </c>
      <c r="S8" s="28">
        <v>40</v>
      </c>
      <c r="T8">
        <v>10</v>
      </c>
      <c r="U8" s="30">
        <v>23.7499</v>
      </c>
      <c r="V8" s="22">
        <f>SUMIF(E:E,E8,U:U)</f>
        <v>92.499740000000003</v>
      </c>
      <c r="W8">
        <v>2</v>
      </c>
      <c r="X8">
        <f>SUMIF(E:E,E8,T:T)</f>
        <v>26</v>
      </c>
    </row>
    <row r="9" spans="1:24" x14ac:dyDescent="0.25">
      <c r="A9" s="26">
        <f>IFERROR(RANK(U9,$U$2:$U$63,0),"NS")</f>
        <v>14</v>
      </c>
      <c r="B9" t="s">
        <v>24</v>
      </c>
      <c r="C9" t="s">
        <v>25</v>
      </c>
      <c r="D9" t="s">
        <v>51</v>
      </c>
      <c r="E9" t="s">
        <v>52</v>
      </c>
      <c r="G9" s="28">
        <v>40</v>
      </c>
      <c r="H9" s="28">
        <v>20</v>
      </c>
      <c r="I9" s="28">
        <v>40</v>
      </c>
      <c r="J9" s="28">
        <v>20</v>
      </c>
      <c r="K9" s="28">
        <v>10</v>
      </c>
      <c r="L9" s="28">
        <v>10</v>
      </c>
      <c r="M9" s="28" t="s">
        <v>25</v>
      </c>
      <c r="N9" s="28">
        <v>40</v>
      </c>
      <c r="O9" s="28">
        <v>20</v>
      </c>
      <c r="P9" s="28">
        <v>20</v>
      </c>
      <c r="Q9" s="28">
        <v>0</v>
      </c>
      <c r="R9" s="28" t="s">
        <v>25</v>
      </c>
      <c r="S9" s="28" t="s">
        <v>25</v>
      </c>
      <c r="T9">
        <v>5</v>
      </c>
      <c r="U9" s="30">
        <v>21.999949999999998</v>
      </c>
      <c r="V9" s="22">
        <f>SUMIF(E:E,E9,U:U)</f>
        <v>72.999619999999993</v>
      </c>
      <c r="W9">
        <v>4</v>
      </c>
      <c r="X9">
        <f>SUMIF(E:E,E9,T:T)</f>
        <v>38</v>
      </c>
    </row>
    <row r="10" spans="1:24" x14ac:dyDescent="0.25">
      <c r="A10" s="26">
        <f>IFERROR(RANK(U10,$U$2:$U$63,0),"NS")</f>
        <v>15</v>
      </c>
      <c r="B10" t="s">
        <v>24</v>
      </c>
      <c r="C10" t="s">
        <v>25</v>
      </c>
      <c r="D10" t="s">
        <v>53</v>
      </c>
      <c r="E10" t="s">
        <v>27</v>
      </c>
      <c r="G10" s="28">
        <v>20</v>
      </c>
      <c r="H10" s="28">
        <v>0</v>
      </c>
      <c r="I10" s="28">
        <v>40</v>
      </c>
      <c r="J10" s="28">
        <v>0</v>
      </c>
      <c r="K10" s="28">
        <v>40</v>
      </c>
      <c r="L10" s="28">
        <v>40</v>
      </c>
      <c r="M10" s="28" t="s">
        <v>25</v>
      </c>
      <c r="N10" s="28">
        <v>-10</v>
      </c>
      <c r="O10" s="28">
        <v>40</v>
      </c>
      <c r="P10" s="28" t="s">
        <v>25</v>
      </c>
      <c r="Q10" s="28" t="s">
        <v>25</v>
      </c>
      <c r="R10" s="28" t="s">
        <v>25</v>
      </c>
      <c r="S10" s="28" t="s">
        <v>25</v>
      </c>
      <c r="T10">
        <v>5</v>
      </c>
      <c r="U10" s="30">
        <v>21.249949999999998</v>
      </c>
      <c r="V10" s="22">
        <f>SUMIF(E:E,E10,U:U)</f>
        <v>107.4997</v>
      </c>
      <c r="W10">
        <v>1</v>
      </c>
      <c r="X10">
        <f>SUMIF(E:E,E10,T:T)</f>
        <v>30</v>
      </c>
    </row>
    <row r="11" spans="1:24" x14ac:dyDescent="0.25">
      <c r="A11" s="26">
        <f>IFERROR(RANK(U11,$U$2:$U$63,0),"NS")</f>
        <v>16</v>
      </c>
      <c r="B11" t="s">
        <v>24</v>
      </c>
      <c r="C11" t="s">
        <v>28</v>
      </c>
      <c r="D11" t="s">
        <v>54</v>
      </c>
      <c r="E11" t="s">
        <v>55</v>
      </c>
      <c r="G11" s="28">
        <v>20</v>
      </c>
      <c r="H11" s="28">
        <v>20</v>
      </c>
      <c r="I11" s="28">
        <v>40</v>
      </c>
      <c r="J11" s="28">
        <v>0</v>
      </c>
      <c r="K11" s="28">
        <v>20</v>
      </c>
      <c r="L11" s="28">
        <v>0</v>
      </c>
      <c r="M11" s="28" t="s">
        <v>25</v>
      </c>
      <c r="N11" s="28">
        <v>20</v>
      </c>
      <c r="O11" s="28">
        <v>20</v>
      </c>
      <c r="P11" s="28">
        <v>40</v>
      </c>
      <c r="Q11" s="28" t="s">
        <v>25</v>
      </c>
      <c r="R11" s="28" t="s">
        <v>25</v>
      </c>
      <c r="S11" s="28">
        <v>40</v>
      </c>
      <c r="T11">
        <v>4</v>
      </c>
      <c r="U11" s="30">
        <v>19.999960000000002</v>
      </c>
      <c r="V11" s="22">
        <f>SUMIF(E:E,E11,U:U)</f>
        <v>74.444074444444439</v>
      </c>
      <c r="W11">
        <v>3</v>
      </c>
      <c r="X11">
        <f>SUMIF(E:E,E11,T:T)</f>
        <v>37</v>
      </c>
    </row>
    <row r="12" spans="1:24" x14ac:dyDescent="0.25">
      <c r="A12" s="26">
        <f>IFERROR(RANK(U12,$U$2:$U$63,0),"NS")</f>
        <v>18</v>
      </c>
      <c r="B12" t="s">
        <v>24</v>
      </c>
      <c r="D12" t="s">
        <v>58</v>
      </c>
      <c r="E12" t="s">
        <v>36</v>
      </c>
      <c r="G12" s="28">
        <v>40</v>
      </c>
      <c r="H12" s="28">
        <v>0</v>
      </c>
      <c r="I12" s="28">
        <v>10</v>
      </c>
      <c r="J12" s="28">
        <v>30</v>
      </c>
      <c r="K12" s="28">
        <v>50</v>
      </c>
      <c r="L12" s="28">
        <v>0</v>
      </c>
      <c r="M12" s="28" t="s">
        <v>25</v>
      </c>
      <c r="N12" s="28">
        <v>20</v>
      </c>
      <c r="O12" s="28">
        <v>40</v>
      </c>
      <c r="P12" s="28">
        <v>0</v>
      </c>
      <c r="Q12" s="28">
        <v>0</v>
      </c>
      <c r="R12" s="28" t="s">
        <v>25</v>
      </c>
      <c r="S12" s="28" t="s">
        <v>25</v>
      </c>
      <c r="T12">
        <v>9</v>
      </c>
      <c r="U12" s="30">
        <v>18.99991</v>
      </c>
      <c r="V12" s="22">
        <f>SUMIF(E:E,E12,U:U)</f>
        <v>67.999629999999996</v>
      </c>
      <c r="W12">
        <v>6</v>
      </c>
      <c r="X12">
        <f>SUMIF(E:E,E12,T:T)</f>
        <v>37</v>
      </c>
    </row>
    <row r="13" spans="1:24" x14ac:dyDescent="0.25">
      <c r="A13" s="26">
        <f>IFERROR(RANK(U13,$U$2:$U$63,0),"NS")</f>
        <v>19</v>
      </c>
      <c r="B13" t="s">
        <v>24</v>
      </c>
      <c r="C13" t="s">
        <v>25</v>
      </c>
      <c r="D13" t="s">
        <v>59</v>
      </c>
      <c r="E13" t="s">
        <v>55</v>
      </c>
      <c r="G13" s="28">
        <v>30</v>
      </c>
      <c r="H13" s="28">
        <v>40</v>
      </c>
      <c r="I13" s="28">
        <v>20</v>
      </c>
      <c r="J13" s="28">
        <v>20</v>
      </c>
      <c r="K13" s="28">
        <v>0</v>
      </c>
      <c r="L13" s="28">
        <v>-20</v>
      </c>
      <c r="M13" s="28" t="s">
        <v>25</v>
      </c>
      <c r="N13" s="28">
        <v>20</v>
      </c>
      <c r="O13" s="28">
        <v>20</v>
      </c>
      <c r="P13" s="28">
        <v>40</v>
      </c>
      <c r="Q13" s="28" t="s">
        <v>25</v>
      </c>
      <c r="R13" s="28" t="s">
        <v>25</v>
      </c>
      <c r="S13" s="28">
        <v>20</v>
      </c>
      <c r="T13">
        <v>8</v>
      </c>
      <c r="U13" s="30">
        <v>18.888808888888889</v>
      </c>
      <c r="V13" s="22">
        <f>SUMIF(E:E,E13,U:U)</f>
        <v>74.444074444444439</v>
      </c>
      <c r="W13">
        <v>3</v>
      </c>
      <c r="X13">
        <f>SUMIF(E:E,E13,T:T)</f>
        <v>37</v>
      </c>
    </row>
    <row r="14" spans="1:24" x14ac:dyDescent="0.25">
      <c r="A14" s="26">
        <f>IFERROR(RANK(U14,$U$2:$U$63,0),"NS")</f>
        <v>20</v>
      </c>
      <c r="B14" t="s">
        <v>24</v>
      </c>
      <c r="C14" t="s">
        <v>25</v>
      </c>
      <c r="D14" t="s">
        <v>60</v>
      </c>
      <c r="E14" t="s">
        <v>55</v>
      </c>
      <c r="G14" s="28">
        <v>-10</v>
      </c>
      <c r="H14" s="28">
        <v>20</v>
      </c>
      <c r="I14" s="28">
        <v>10</v>
      </c>
      <c r="J14" s="28">
        <v>0</v>
      </c>
      <c r="K14" s="28">
        <v>0</v>
      </c>
      <c r="L14" s="28">
        <v>60</v>
      </c>
      <c r="M14" s="28" t="s">
        <v>25</v>
      </c>
      <c r="N14" s="28">
        <v>20</v>
      </c>
      <c r="O14" s="28">
        <v>20</v>
      </c>
      <c r="P14" s="28">
        <v>20</v>
      </c>
      <c r="Q14" s="28" t="s">
        <v>25</v>
      </c>
      <c r="R14" s="28" t="s">
        <v>25</v>
      </c>
      <c r="S14" s="28">
        <v>0</v>
      </c>
      <c r="T14">
        <v>9</v>
      </c>
      <c r="U14" s="30">
        <v>15.555465555555555</v>
      </c>
      <c r="V14" s="22">
        <f>SUMIF(E:E,E14,U:U)</f>
        <v>74.444074444444439</v>
      </c>
      <c r="W14">
        <v>3</v>
      </c>
      <c r="X14">
        <f>SUMIF(E:E,E14,T:T)</f>
        <v>37</v>
      </c>
    </row>
    <row r="15" spans="1:24" x14ac:dyDescent="0.25">
      <c r="A15" s="26">
        <f>IFERROR(RANK(U15,$U$2:$U$63,0),"NS")</f>
        <v>22</v>
      </c>
      <c r="B15" t="s">
        <v>24</v>
      </c>
      <c r="C15" t="s">
        <v>28</v>
      </c>
      <c r="D15" t="s">
        <v>62</v>
      </c>
      <c r="E15" t="s">
        <v>27</v>
      </c>
      <c r="G15" s="28">
        <v>0</v>
      </c>
      <c r="H15" s="28">
        <v>20</v>
      </c>
      <c r="I15" s="28">
        <v>40</v>
      </c>
      <c r="J15" s="28">
        <v>20</v>
      </c>
      <c r="K15" s="28">
        <v>20</v>
      </c>
      <c r="L15" s="28">
        <v>0</v>
      </c>
      <c r="M15" s="28" t="s">
        <v>25</v>
      </c>
      <c r="N15" s="28">
        <v>-10</v>
      </c>
      <c r="O15" s="28">
        <v>20</v>
      </c>
      <c r="P15" s="28" t="s">
        <v>25</v>
      </c>
      <c r="Q15" s="28" t="s">
        <v>25</v>
      </c>
      <c r="R15" s="28" t="s">
        <v>25</v>
      </c>
      <c r="S15" s="28" t="s">
        <v>25</v>
      </c>
      <c r="T15">
        <v>3</v>
      </c>
      <c r="U15" s="30">
        <v>13.749969999999999</v>
      </c>
      <c r="V15" s="22">
        <f>SUMIF(E:E,E15,U:U)</f>
        <v>107.4997</v>
      </c>
      <c r="W15">
        <v>1</v>
      </c>
      <c r="X15">
        <f>SUMIF(E:E,E15,T:T)</f>
        <v>30</v>
      </c>
    </row>
    <row r="16" spans="1:24" x14ac:dyDescent="0.25">
      <c r="A16" s="26">
        <f>IFERROR(RANK(U16,$U$2:$U$63,0),"NS")</f>
        <v>23</v>
      </c>
      <c r="B16" t="s">
        <v>24</v>
      </c>
      <c r="C16" t="s">
        <v>28</v>
      </c>
      <c r="D16" t="s">
        <v>63</v>
      </c>
      <c r="E16" t="s">
        <v>55</v>
      </c>
      <c r="G16" s="28">
        <v>-10</v>
      </c>
      <c r="H16" s="28">
        <v>40</v>
      </c>
      <c r="I16" s="28">
        <v>40</v>
      </c>
      <c r="J16" s="28">
        <v>-10</v>
      </c>
      <c r="K16" s="28">
        <v>20</v>
      </c>
      <c r="L16" s="28">
        <v>-20</v>
      </c>
      <c r="M16" s="28" t="s">
        <v>25</v>
      </c>
      <c r="N16" s="28">
        <v>-20</v>
      </c>
      <c r="O16" s="28">
        <v>60</v>
      </c>
      <c r="P16" s="28">
        <v>20</v>
      </c>
      <c r="Q16" s="28" t="s">
        <v>25</v>
      </c>
      <c r="R16" s="28" t="s">
        <v>25</v>
      </c>
      <c r="S16" s="28">
        <v>0</v>
      </c>
      <c r="T16">
        <v>14</v>
      </c>
      <c r="U16" s="30">
        <v>13.333193333333334</v>
      </c>
      <c r="V16" s="22">
        <f>SUMIF(E:E,E16,U:U)</f>
        <v>74.444074444444439</v>
      </c>
      <c r="W16">
        <v>3</v>
      </c>
      <c r="X16">
        <f>SUMIF(E:E,E16,T:T)</f>
        <v>37</v>
      </c>
    </row>
    <row r="17" spans="1:24" x14ac:dyDescent="0.25">
      <c r="A17" s="26">
        <f>IFERROR(RANK(U17,$U$2:$U$63,0),"NS")</f>
        <v>25</v>
      </c>
      <c r="B17" t="s">
        <v>24</v>
      </c>
      <c r="C17" t="s">
        <v>28</v>
      </c>
      <c r="D17" t="s">
        <v>66</v>
      </c>
      <c r="E17" t="s">
        <v>52</v>
      </c>
      <c r="G17" s="28">
        <v>0</v>
      </c>
      <c r="H17" s="28">
        <v>0</v>
      </c>
      <c r="I17" s="28">
        <v>20</v>
      </c>
      <c r="J17" s="28">
        <v>-10</v>
      </c>
      <c r="K17" s="28">
        <v>20</v>
      </c>
      <c r="L17" s="28">
        <v>20</v>
      </c>
      <c r="M17" s="28" t="s">
        <v>25</v>
      </c>
      <c r="N17" s="28">
        <v>20</v>
      </c>
      <c r="O17" s="28">
        <v>20</v>
      </c>
      <c r="P17" s="28">
        <v>20</v>
      </c>
      <c r="Q17" s="28">
        <v>20</v>
      </c>
      <c r="R17" s="28" t="s">
        <v>25</v>
      </c>
      <c r="S17" s="28" t="s">
        <v>25</v>
      </c>
      <c r="T17">
        <v>4</v>
      </c>
      <c r="U17" s="30">
        <v>12.99996</v>
      </c>
      <c r="V17" s="22">
        <f>SUMIF(E:E,E17,U:U)</f>
        <v>72.999619999999993</v>
      </c>
      <c r="W17">
        <v>4</v>
      </c>
      <c r="X17">
        <f>SUMIF(E:E,E17,T:T)</f>
        <v>38</v>
      </c>
    </row>
    <row r="18" spans="1:24" x14ac:dyDescent="0.25">
      <c r="A18" s="26">
        <f>IFERROR(RANK(U18,$U$2:$U$63,0),"NS")</f>
        <v>25</v>
      </c>
      <c r="B18" t="s">
        <v>24</v>
      </c>
      <c r="C18" t="s">
        <v>28</v>
      </c>
      <c r="D18" t="s">
        <v>65</v>
      </c>
      <c r="E18" t="s">
        <v>36</v>
      </c>
      <c r="G18" s="28">
        <v>20</v>
      </c>
      <c r="H18" s="28">
        <v>20</v>
      </c>
      <c r="I18" s="28">
        <v>20</v>
      </c>
      <c r="J18" s="28">
        <v>20</v>
      </c>
      <c r="K18" s="28">
        <v>0</v>
      </c>
      <c r="L18" s="28">
        <v>-10</v>
      </c>
      <c r="M18" s="28" t="s">
        <v>25</v>
      </c>
      <c r="N18" s="28">
        <v>20</v>
      </c>
      <c r="O18" s="28">
        <v>20</v>
      </c>
      <c r="P18" s="28">
        <v>0</v>
      </c>
      <c r="Q18" s="28">
        <v>20</v>
      </c>
      <c r="R18" s="28" t="s">
        <v>25</v>
      </c>
      <c r="S18" s="28" t="s">
        <v>25</v>
      </c>
      <c r="T18">
        <v>4</v>
      </c>
      <c r="U18" s="30">
        <v>12.99996</v>
      </c>
      <c r="V18" s="22">
        <f>SUMIF(E:E,E18,U:U)</f>
        <v>67.999629999999996</v>
      </c>
      <c r="W18">
        <v>6</v>
      </c>
      <c r="X18">
        <f>SUMIF(E:E,E18,T:T)</f>
        <v>37</v>
      </c>
    </row>
    <row r="19" spans="1:24" x14ac:dyDescent="0.25">
      <c r="A19" s="26">
        <f>IFERROR(RANK(U19,$U$2:$U$63,0),"NS")</f>
        <v>27</v>
      </c>
      <c r="B19" t="s">
        <v>24</v>
      </c>
      <c r="C19" t="s">
        <v>25</v>
      </c>
      <c r="D19" t="s">
        <v>67</v>
      </c>
      <c r="E19" t="s">
        <v>52</v>
      </c>
      <c r="G19" s="28">
        <v>0</v>
      </c>
      <c r="H19" s="28">
        <v>0</v>
      </c>
      <c r="I19" s="28">
        <v>20</v>
      </c>
      <c r="J19" s="28">
        <v>0</v>
      </c>
      <c r="K19" s="28">
        <v>0</v>
      </c>
      <c r="L19" s="28">
        <v>40</v>
      </c>
      <c r="M19" s="28" t="s">
        <v>25</v>
      </c>
      <c r="N19" s="28">
        <v>0</v>
      </c>
      <c r="O19" s="28">
        <v>20</v>
      </c>
      <c r="P19" s="28">
        <v>10</v>
      </c>
      <c r="Q19" s="28">
        <v>40</v>
      </c>
      <c r="R19" s="28" t="s">
        <v>25</v>
      </c>
      <c r="S19" s="28" t="s">
        <v>25</v>
      </c>
      <c r="T19">
        <v>5</v>
      </c>
      <c r="U19" s="30">
        <v>12.99995</v>
      </c>
      <c r="V19" s="22">
        <f>SUMIF(E:E,E19,U:U)</f>
        <v>72.999619999999993</v>
      </c>
      <c r="W19">
        <v>4</v>
      </c>
      <c r="X19">
        <f>SUMIF(E:E,E19,T:T)</f>
        <v>38</v>
      </c>
    </row>
    <row r="20" spans="1:24" x14ac:dyDescent="0.25">
      <c r="A20" s="26">
        <f>IFERROR(RANK(U20,$U$2:$U$63,0),"NS")</f>
        <v>28</v>
      </c>
      <c r="B20" t="s">
        <v>24</v>
      </c>
      <c r="D20" t="s">
        <v>68</v>
      </c>
      <c r="E20" t="s">
        <v>52</v>
      </c>
      <c r="G20" s="28">
        <v>40</v>
      </c>
      <c r="H20" s="28">
        <v>40</v>
      </c>
      <c r="I20" s="28">
        <v>20</v>
      </c>
      <c r="J20" s="28">
        <v>30</v>
      </c>
      <c r="K20" s="28">
        <v>10</v>
      </c>
      <c r="L20" s="28">
        <v>0</v>
      </c>
      <c r="M20" s="28" t="s">
        <v>25</v>
      </c>
      <c r="N20" s="28">
        <v>-10</v>
      </c>
      <c r="O20" s="28">
        <v>0</v>
      </c>
      <c r="P20" s="28">
        <v>10</v>
      </c>
      <c r="Q20" s="28">
        <v>-10</v>
      </c>
      <c r="R20" s="28" t="s">
        <v>25</v>
      </c>
      <c r="S20" s="28" t="s">
        <v>25</v>
      </c>
      <c r="T20">
        <v>9</v>
      </c>
      <c r="U20" s="30">
        <v>12.99991</v>
      </c>
      <c r="V20" s="22">
        <f>SUMIF(E:E,E20,U:U)</f>
        <v>72.999619999999993</v>
      </c>
      <c r="W20">
        <v>4</v>
      </c>
      <c r="X20">
        <f>SUMIF(E:E,E20,T:T)</f>
        <v>38</v>
      </c>
    </row>
    <row r="21" spans="1:24" x14ac:dyDescent="0.25">
      <c r="A21" s="26">
        <f>IFERROR(RANK(U21,$U$2:$U$63,0),"NS")</f>
        <v>29</v>
      </c>
      <c r="B21" t="s">
        <v>24</v>
      </c>
      <c r="C21" t="s">
        <v>28</v>
      </c>
      <c r="D21" t="s">
        <v>69</v>
      </c>
      <c r="E21" t="s">
        <v>43</v>
      </c>
      <c r="G21" s="28">
        <v>40</v>
      </c>
      <c r="H21" s="28">
        <v>10</v>
      </c>
      <c r="I21" s="28">
        <v>20</v>
      </c>
      <c r="J21" s="28">
        <v>0</v>
      </c>
      <c r="K21" s="28">
        <v>0</v>
      </c>
      <c r="L21" s="28">
        <v>20</v>
      </c>
      <c r="M21" s="28" t="s">
        <v>25</v>
      </c>
      <c r="N21" s="28">
        <v>-10</v>
      </c>
      <c r="O21" s="28">
        <v>20</v>
      </c>
      <c r="P21" s="28" t="s">
        <v>25</v>
      </c>
      <c r="Q21" s="28" t="s">
        <v>25</v>
      </c>
      <c r="R21" s="28" t="s">
        <v>25</v>
      </c>
      <c r="S21" s="28">
        <v>20</v>
      </c>
      <c r="T21">
        <v>7</v>
      </c>
      <c r="U21" s="30">
        <v>12.499930000000001</v>
      </c>
      <c r="V21" s="22">
        <f>SUMIF(E:E,E21,U:U)</f>
        <v>92.499740000000003</v>
      </c>
      <c r="W21">
        <v>2</v>
      </c>
      <c r="X21">
        <f>SUMIF(E:E,E21,T:T)</f>
        <v>26</v>
      </c>
    </row>
    <row r="22" spans="1:24" x14ac:dyDescent="0.25">
      <c r="A22" s="26">
        <f>IFERROR(RANK(U22,$U$2:$U$63,0),"NS")</f>
        <v>30</v>
      </c>
      <c r="B22" t="s">
        <v>24</v>
      </c>
      <c r="C22" t="s">
        <v>25</v>
      </c>
      <c r="D22" t="s">
        <v>70</v>
      </c>
      <c r="E22" t="s">
        <v>30</v>
      </c>
      <c r="G22" s="28">
        <v>20</v>
      </c>
      <c r="H22" s="28">
        <v>40</v>
      </c>
      <c r="I22" s="28">
        <v>20</v>
      </c>
      <c r="J22" s="28">
        <v>20</v>
      </c>
      <c r="K22" s="28">
        <v>0</v>
      </c>
      <c r="L22" s="28">
        <v>-10</v>
      </c>
      <c r="M22" s="28" t="s">
        <v>25</v>
      </c>
      <c r="N22" s="28">
        <v>20</v>
      </c>
      <c r="O22" s="28">
        <v>-10</v>
      </c>
      <c r="P22" s="28">
        <v>0</v>
      </c>
      <c r="Q22" s="28">
        <v>20</v>
      </c>
      <c r="R22" s="28" t="s">
        <v>25</v>
      </c>
      <c r="S22" s="28">
        <v>20</v>
      </c>
      <c r="T22">
        <v>8</v>
      </c>
      <c r="U22" s="30">
        <v>11.999919999999999</v>
      </c>
      <c r="V22" s="22">
        <f>SUMIF(E:E,E22,U:U)</f>
        <v>52.9998</v>
      </c>
      <c r="W22">
        <v>8</v>
      </c>
      <c r="X22">
        <f>SUMIF(E:E,E22,T:T)</f>
        <v>20</v>
      </c>
    </row>
    <row r="23" spans="1:24" x14ac:dyDescent="0.25">
      <c r="A23" s="26">
        <f>IFERROR(RANK(U23,$U$2:$U$63,0),"NS")</f>
        <v>31</v>
      </c>
      <c r="B23" t="s">
        <v>24</v>
      </c>
      <c r="C23" t="s">
        <v>25</v>
      </c>
      <c r="D23" t="s">
        <v>71</v>
      </c>
      <c r="E23" t="s">
        <v>52</v>
      </c>
      <c r="G23" s="28">
        <v>20</v>
      </c>
      <c r="H23" s="28">
        <v>-20</v>
      </c>
      <c r="I23" s="28">
        <v>30</v>
      </c>
      <c r="J23" s="28">
        <v>40</v>
      </c>
      <c r="K23" s="28">
        <v>-10</v>
      </c>
      <c r="L23" s="28">
        <v>20</v>
      </c>
      <c r="M23" s="28" t="s">
        <v>25</v>
      </c>
      <c r="N23" s="28">
        <v>10</v>
      </c>
      <c r="O23" s="28">
        <v>20</v>
      </c>
      <c r="P23" s="28">
        <v>0</v>
      </c>
      <c r="Q23" s="28">
        <v>10</v>
      </c>
      <c r="R23" s="28" t="s">
        <v>25</v>
      </c>
      <c r="S23" s="28" t="s">
        <v>25</v>
      </c>
      <c r="T23">
        <v>15</v>
      </c>
      <c r="U23" s="30">
        <v>11.99985</v>
      </c>
      <c r="V23" s="22">
        <f>SUMIF(E:E,E23,U:U)</f>
        <v>72.999619999999993</v>
      </c>
      <c r="W23">
        <v>4</v>
      </c>
      <c r="X23">
        <f>SUMIF(E:E,E23,T:T)</f>
        <v>38</v>
      </c>
    </row>
    <row r="24" spans="1:24" x14ac:dyDescent="0.25">
      <c r="A24" s="26">
        <f>IFERROR(RANK(U24,$U$2:$U$63,0),"NS")</f>
        <v>39</v>
      </c>
      <c r="B24" t="s">
        <v>24</v>
      </c>
      <c r="C24" t="s">
        <v>28</v>
      </c>
      <c r="D24" t="s">
        <v>81</v>
      </c>
      <c r="E24" t="s">
        <v>30</v>
      </c>
      <c r="G24" s="28">
        <v>40</v>
      </c>
      <c r="H24" s="28">
        <v>20</v>
      </c>
      <c r="I24" s="28">
        <v>20</v>
      </c>
      <c r="J24" s="28">
        <v>0</v>
      </c>
      <c r="K24" s="28">
        <v>0</v>
      </c>
      <c r="L24" s="28">
        <v>0</v>
      </c>
      <c r="M24" s="28" t="s">
        <v>25</v>
      </c>
      <c r="N24" s="28">
        <v>0</v>
      </c>
      <c r="O24" s="28">
        <v>0</v>
      </c>
      <c r="P24" s="28">
        <v>0</v>
      </c>
      <c r="Q24" s="28">
        <v>0</v>
      </c>
      <c r="R24" s="28" t="s">
        <v>25</v>
      </c>
      <c r="S24" s="28">
        <v>20</v>
      </c>
      <c r="T24">
        <v>7</v>
      </c>
      <c r="U24" s="30">
        <v>7.99993</v>
      </c>
      <c r="V24" s="22">
        <f>SUMIF(E:E,E24,U:U)</f>
        <v>52.9998</v>
      </c>
      <c r="W24">
        <v>8</v>
      </c>
      <c r="X24">
        <f>SUMIF(E:E,E24,T:T)</f>
        <v>20</v>
      </c>
    </row>
    <row r="25" spans="1:24" x14ac:dyDescent="0.25">
      <c r="A25" s="26">
        <f>IFERROR(RANK(U25,$U$2:$U$63,0),"NS")</f>
        <v>40</v>
      </c>
      <c r="B25" t="s">
        <v>24</v>
      </c>
      <c r="C25" t="s">
        <v>28</v>
      </c>
      <c r="D25" t="s">
        <v>82</v>
      </c>
      <c r="E25" t="s">
        <v>27</v>
      </c>
      <c r="G25" s="28">
        <v>20</v>
      </c>
      <c r="H25" s="28">
        <v>0</v>
      </c>
      <c r="I25" s="28">
        <v>20</v>
      </c>
      <c r="J25" s="28">
        <v>0</v>
      </c>
      <c r="K25" s="28">
        <v>20</v>
      </c>
      <c r="L25" s="28">
        <v>0</v>
      </c>
      <c r="M25" s="28" t="s">
        <v>25</v>
      </c>
      <c r="N25" s="28">
        <v>0</v>
      </c>
      <c r="O25" s="28">
        <v>0</v>
      </c>
      <c r="P25" s="28" t="s">
        <v>25</v>
      </c>
      <c r="Q25" s="28" t="s">
        <v>25</v>
      </c>
      <c r="R25" s="28" t="s">
        <v>25</v>
      </c>
      <c r="S25" s="28" t="s">
        <v>25</v>
      </c>
      <c r="T25">
        <v>5</v>
      </c>
      <c r="U25" s="30">
        <v>7.4999500000000001</v>
      </c>
      <c r="V25" s="22">
        <f>SUMIF(E:E,E25,U:U)</f>
        <v>107.4997</v>
      </c>
      <c r="W25">
        <v>1</v>
      </c>
      <c r="X25">
        <f>SUMIF(E:E,E25,T:T)</f>
        <v>30</v>
      </c>
    </row>
    <row r="26" spans="1:24" x14ac:dyDescent="0.25">
      <c r="A26" s="26">
        <f>IFERROR(RANK(U26,$U$2:$U$63,0),"NS")</f>
        <v>42</v>
      </c>
      <c r="B26" t="s">
        <v>24</v>
      </c>
      <c r="C26" t="s">
        <v>28</v>
      </c>
      <c r="D26" t="s">
        <v>84</v>
      </c>
      <c r="E26" t="s">
        <v>55</v>
      </c>
      <c r="G26" s="28">
        <v>0</v>
      </c>
      <c r="H26" s="28">
        <v>0</v>
      </c>
      <c r="I26" s="28">
        <v>20</v>
      </c>
      <c r="J26" s="28">
        <v>0</v>
      </c>
      <c r="K26" s="28">
        <v>20</v>
      </c>
      <c r="L26" s="28">
        <v>0</v>
      </c>
      <c r="M26" s="28" t="s">
        <v>25</v>
      </c>
      <c r="N26" s="28">
        <v>0</v>
      </c>
      <c r="O26" s="28">
        <v>0</v>
      </c>
      <c r="P26" s="28">
        <v>20</v>
      </c>
      <c r="Q26" s="28" t="s">
        <v>25</v>
      </c>
      <c r="R26" s="28" t="s">
        <v>25</v>
      </c>
      <c r="S26" s="28">
        <v>0</v>
      </c>
      <c r="T26">
        <v>2</v>
      </c>
      <c r="U26" s="30">
        <v>6.6666466666666668</v>
      </c>
      <c r="V26" s="22">
        <f>SUMIF(E:E,E26,U:U)</f>
        <v>74.444074444444439</v>
      </c>
      <c r="W26">
        <v>3</v>
      </c>
      <c r="X26">
        <f>SUMIF(E:E,E26,T:T)</f>
        <v>37</v>
      </c>
    </row>
    <row r="27" spans="1:24" x14ac:dyDescent="0.25">
      <c r="A27" s="26">
        <f>IFERROR(RANK(U27,$U$2:$U$63,0),"NS")</f>
        <v>44</v>
      </c>
      <c r="B27" t="s">
        <v>24</v>
      </c>
      <c r="C27" t="s">
        <v>28</v>
      </c>
      <c r="D27" t="s">
        <v>86</v>
      </c>
      <c r="E27" t="s">
        <v>36</v>
      </c>
      <c r="G27" s="28">
        <v>40</v>
      </c>
      <c r="H27" s="28">
        <v>0</v>
      </c>
      <c r="I27" s="28">
        <v>-10</v>
      </c>
      <c r="J27" s="28">
        <v>10</v>
      </c>
      <c r="K27" s="28">
        <v>-20</v>
      </c>
      <c r="L27" s="28">
        <v>-10</v>
      </c>
      <c r="M27" s="28" t="s">
        <v>25</v>
      </c>
      <c r="N27" s="28">
        <v>0</v>
      </c>
      <c r="O27" s="28">
        <v>10</v>
      </c>
      <c r="P27" s="28">
        <v>20</v>
      </c>
      <c r="Q27" s="28">
        <v>20</v>
      </c>
      <c r="R27" s="28" t="s">
        <v>25</v>
      </c>
      <c r="S27" s="28" t="s">
        <v>25</v>
      </c>
      <c r="T27">
        <v>14</v>
      </c>
      <c r="U27" s="30">
        <v>5.99986</v>
      </c>
      <c r="V27" s="22">
        <f>SUMIF(E:E,E27,U:U)</f>
        <v>67.999629999999996</v>
      </c>
      <c r="W27">
        <v>6</v>
      </c>
      <c r="X27">
        <f>SUMIF(E:E,E27,T:T)</f>
        <v>37</v>
      </c>
    </row>
    <row r="28" spans="1:24" x14ac:dyDescent="0.25">
      <c r="A28" s="26">
        <f>IFERROR(RANK(U28,$U$2:$U$63,0),"NS")</f>
        <v>46</v>
      </c>
      <c r="B28" t="s">
        <v>24</v>
      </c>
      <c r="C28" t="s">
        <v>28</v>
      </c>
      <c r="D28" t="s">
        <v>88</v>
      </c>
      <c r="E28" t="s">
        <v>43</v>
      </c>
      <c r="G28" s="28">
        <v>0</v>
      </c>
      <c r="H28" s="28">
        <v>0</v>
      </c>
      <c r="I28" s="28">
        <v>20</v>
      </c>
      <c r="J28" s="28">
        <v>20</v>
      </c>
      <c r="K28" s="28">
        <v>0</v>
      </c>
      <c r="L28" s="28">
        <v>0</v>
      </c>
      <c r="M28" s="28" t="s">
        <v>25</v>
      </c>
      <c r="N28" s="28">
        <v>0</v>
      </c>
      <c r="O28" s="28">
        <v>0</v>
      </c>
      <c r="P28" s="28" t="s">
        <v>25</v>
      </c>
      <c r="Q28" s="28" t="s">
        <v>25</v>
      </c>
      <c r="R28" s="28" t="s">
        <v>25</v>
      </c>
      <c r="S28" s="28">
        <v>0</v>
      </c>
      <c r="T28">
        <v>0</v>
      </c>
      <c r="U28" s="30">
        <v>5</v>
      </c>
      <c r="V28" s="22">
        <f>SUMIF(E:E,E28,U:U)</f>
        <v>92.499740000000003</v>
      </c>
      <c r="W28">
        <v>2</v>
      </c>
      <c r="X28">
        <f>SUMIF(E:E,E28,T:T)</f>
        <v>26</v>
      </c>
    </row>
    <row r="29" spans="1:24" x14ac:dyDescent="0.25">
      <c r="A29" s="26">
        <f>IFERROR(RANK(U29,$U$2:$U$63,0),"NS")</f>
        <v>56</v>
      </c>
      <c r="B29" t="s">
        <v>24</v>
      </c>
      <c r="D29" t="s">
        <v>100</v>
      </c>
      <c r="E29" t="s">
        <v>30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 t="s">
        <v>25</v>
      </c>
      <c r="N29" s="28">
        <v>0</v>
      </c>
      <c r="O29" s="28">
        <v>0</v>
      </c>
      <c r="P29" s="28">
        <v>0</v>
      </c>
      <c r="Q29" s="28">
        <v>0</v>
      </c>
      <c r="R29" s="28" t="s">
        <v>25</v>
      </c>
      <c r="S29" s="28">
        <v>0</v>
      </c>
      <c r="T29">
        <v>0</v>
      </c>
      <c r="U29" s="30">
        <v>0</v>
      </c>
      <c r="V29" s="22">
        <f>SUMIF(E:E,E29,U:U)</f>
        <v>52.9998</v>
      </c>
      <c r="W29">
        <v>8</v>
      </c>
      <c r="X29">
        <f>SUMIF(E:E,E29,T:T)</f>
        <v>20</v>
      </c>
    </row>
    <row r="30" spans="1:24" x14ac:dyDescent="0.25">
      <c r="A30" s="26">
        <f>IFERROR(RANK(U30,$U$2:$U$63,0),"NS")</f>
        <v>6</v>
      </c>
      <c r="B30" t="s">
        <v>31</v>
      </c>
      <c r="C30" t="s">
        <v>28</v>
      </c>
      <c r="D30" t="s">
        <v>37</v>
      </c>
      <c r="E30" t="s">
        <v>38</v>
      </c>
      <c r="G30" s="28">
        <v>40</v>
      </c>
      <c r="H30" s="28">
        <v>40</v>
      </c>
      <c r="I30" s="28">
        <v>20</v>
      </c>
      <c r="J30" s="28">
        <v>40</v>
      </c>
      <c r="K30" s="28">
        <v>20</v>
      </c>
      <c r="L30" s="28">
        <v>10</v>
      </c>
      <c r="M30" s="28">
        <v>90</v>
      </c>
      <c r="N30" s="28">
        <v>36</v>
      </c>
      <c r="O30" s="28">
        <v>6</v>
      </c>
      <c r="P30" s="28">
        <v>54</v>
      </c>
      <c r="Q30" s="28" t="s">
        <v>25</v>
      </c>
      <c r="R30" s="28" t="s">
        <v>25</v>
      </c>
      <c r="S30" s="28" t="s">
        <v>25</v>
      </c>
      <c r="T30">
        <v>9</v>
      </c>
      <c r="U30" s="30">
        <v>29.555465555555557</v>
      </c>
      <c r="V30" s="22">
        <f>SUMIF(E:E,E30,U:U)</f>
        <v>71.999599999999987</v>
      </c>
      <c r="W30">
        <v>5</v>
      </c>
      <c r="X30">
        <f>SUMIF(E:E,E30,T:T)</f>
        <v>40</v>
      </c>
    </row>
    <row r="31" spans="1:24" x14ac:dyDescent="0.25">
      <c r="A31" s="26">
        <f>IFERROR(RANK(U31,$U$2:$U$63,0),"NS")</f>
        <v>8</v>
      </c>
      <c r="B31" t="s">
        <v>24</v>
      </c>
      <c r="D31" t="s">
        <v>41</v>
      </c>
      <c r="E31" t="s">
        <v>40</v>
      </c>
      <c r="G31" s="28">
        <v>0</v>
      </c>
      <c r="H31" s="28">
        <v>20</v>
      </c>
      <c r="I31" s="28">
        <v>0</v>
      </c>
      <c r="J31" s="28">
        <v>10</v>
      </c>
      <c r="K31" s="28">
        <v>40</v>
      </c>
      <c r="L31" s="28">
        <v>60</v>
      </c>
      <c r="M31" s="28">
        <v>90</v>
      </c>
      <c r="N31" s="28">
        <v>0</v>
      </c>
      <c r="O31" s="28">
        <v>90</v>
      </c>
      <c r="P31" s="28">
        <v>20</v>
      </c>
      <c r="Q31" s="28" t="s">
        <v>25</v>
      </c>
      <c r="R31" s="28" t="s">
        <v>25</v>
      </c>
      <c r="S31" s="28" t="s">
        <v>25</v>
      </c>
      <c r="T31">
        <v>7</v>
      </c>
      <c r="U31" s="30">
        <v>26.666596666666667</v>
      </c>
      <c r="V31" s="22">
        <f>SUMIF(E:E,E31,U:U)</f>
        <v>64.444224444444444</v>
      </c>
      <c r="W31">
        <v>7</v>
      </c>
      <c r="X31">
        <f>SUMIF(E:E,E31,T:T)</f>
        <v>22</v>
      </c>
    </row>
    <row r="32" spans="1:24" x14ac:dyDescent="0.25">
      <c r="A32" s="26">
        <f>IFERROR(RANK(U32,$U$2:$U$63,0),"NS")</f>
        <v>21</v>
      </c>
      <c r="B32" t="s">
        <v>24</v>
      </c>
      <c r="D32" t="s">
        <v>61</v>
      </c>
      <c r="E32" t="s">
        <v>48</v>
      </c>
      <c r="G32" s="28">
        <v>0</v>
      </c>
      <c r="H32" s="28">
        <v>0</v>
      </c>
      <c r="I32" s="28">
        <v>20</v>
      </c>
      <c r="J32" s="28">
        <v>20</v>
      </c>
      <c r="K32" s="28">
        <v>20</v>
      </c>
      <c r="L32" s="28">
        <v>-10</v>
      </c>
      <c r="M32" s="28">
        <v>60</v>
      </c>
      <c r="N32" s="28">
        <v>20</v>
      </c>
      <c r="O32" s="28">
        <v>40</v>
      </c>
      <c r="P32" s="28">
        <v>20</v>
      </c>
      <c r="Q32" s="28" t="s">
        <v>25</v>
      </c>
      <c r="R32" s="28" t="s">
        <v>25</v>
      </c>
      <c r="S32" s="28" t="s">
        <v>25</v>
      </c>
      <c r="T32">
        <v>6</v>
      </c>
      <c r="U32" s="30">
        <v>14.444384444444445</v>
      </c>
      <c r="V32" s="22">
        <f>SUMIF(E:E,E32,U:U)</f>
        <v>51.110841111111107</v>
      </c>
      <c r="W32">
        <v>10</v>
      </c>
      <c r="X32">
        <f>SUMIF(E:E,E32,T:T)</f>
        <v>27</v>
      </c>
    </row>
    <row r="33" spans="1:24" x14ac:dyDescent="0.25">
      <c r="A33" s="26">
        <f>IFERROR(RANK(U33,$U$2:$U$63,0),"NS")</f>
        <v>33</v>
      </c>
      <c r="B33" t="s">
        <v>31</v>
      </c>
      <c r="C33" t="s">
        <v>28</v>
      </c>
      <c r="D33" t="s">
        <v>73</v>
      </c>
      <c r="E33" t="s">
        <v>74</v>
      </c>
      <c r="G33" s="28">
        <v>20</v>
      </c>
      <c r="H33" s="28">
        <v>-20</v>
      </c>
      <c r="I33" s="28">
        <v>0</v>
      </c>
      <c r="J33" s="28">
        <v>40</v>
      </c>
      <c r="K33" s="28">
        <v>0</v>
      </c>
      <c r="L33" s="28">
        <v>20</v>
      </c>
      <c r="M33" s="28">
        <v>60</v>
      </c>
      <c r="N33" s="28">
        <v>12</v>
      </c>
      <c r="O33" s="28">
        <v>12</v>
      </c>
      <c r="P33" s="28">
        <v>12</v>
      </c>
      <c r="Q33" s="28" t="s">
        <v>25</v>
      </c>
      <c r="R33" s="28" t="s">
        <v>25</v>
      </c>
      <c r="S33" s="28" t="s">
        <v>25</v>
      </c>
      <c r="T33">
        <v>9</v>
      </c>
      <c r="U33" s="30">
        <v>10.666576666666666</v>
      </c>
      <c r="V33" s="22">
        <f>SUMIF(E:E,E33,U:U)</f>
        <v>25.77744777777778</v>
      </c>
      <c r="W33">
        <v>13</v>
      </c>
      <c r="X33">
        <f>SUMIF(E:E,E33,T:T)</f>
        <v>33</v>
      </c>
    </row>
    <row r="34" spans="1:24" x14ac:dyDescent="0.25">
      <c r="A34" s="26">
        <f>IFERROR(RANK(U34,$U$2:$U$63,0),"NS")</f>
        <v>3</v>
      </c>
      <c r="B34" t="s">
        <v>31</v>
      </c>
      <c r="D34" t="s">
        <v>32</v>
      </c>
      <c r="E34" t="s">
        <v>33</v>
      </c>
      <c r="G34" s="28">
        <v>-20</v>
      </c>
      <c r="H34" s="28">
        <v>90</v>
      </c>
      <c r="I34" s="28">
        <v>90</v>
      </c>
      <c r="J34" s="28">
        <v>0</v>
      </c>
      <c r="K34" s="28">
        <v>60</v>
      </c>
      <c r="L34" s="28">
        <v>-10</v>
      </c>
      <c r="M34" s="28">
        <v>50</v>
      </c>
      <c r="N34" s="28">
        <v>18</v>
      </c>
      <c r="O34" s="28">
        <v>36</v>
      </c>
      <c r="P34" s="28">
        <v>24</v>
      </c>
      <c r="Q34" s="28" t="s">
        <v>25</v>
      </c>
      <c r="R34" s="28" t="s">
        <v>25</v>
      </c>
      <c r="S34" s="28" t="s">
        <v>25</v>
      </c>
      <c r="T34">
        <v>13</v>
      </c>
      <c r="U34" s="30">
        <v>31.999870000000001</v>
      </c>
      <c r="V34" s="22">
        <f>SUMIF(E:E,E34,U:U)</f>
        <v>51.777437777777784</v>
      </c>
      <c r="W34">
        <v>9</v>
      </c>
      <c r="X34">
        <f>SUMIF(E:E,E34,T:T)</f>
        <v>34</v>
      </c>
    </row>
    <row r="35" spans="1:24" x14ac:dyDescent="0.25">
      <c r="A35" s="26">
        <f>IFERROR(RANK(U35,$U$2:$U$63,0),"NS")</f>
        <v>11</v>
      </c>
      <c r="B35" t="s">
        <v>24</v>
      </c>
      <c r="C35" t="s">
        <v>25</v>
      </c>
      <c r="D35" t="s">
        <v>45</v>
      </c>
      <c r="E35" t="s">
        <v>46</v>
      </c>
      <c r="G35" s="28">
        <v>40</v>
      </c>
      <c r="H35" s="28">
        <v>40</v>
      </c>
      <c r="I35" s="28">
        <v>20</v>
      </c>
      <c r="J35" s="28">
        <v>60</v>
      </c>
      <c r="K35" s="28">
        <v>20</v>
      </c>
      <c r="L35" s="28">
        <v>10</v>
      </c>
      <c r="M35" s="28">
        <v>40</v>
      </c>
      <c r="N35" s="28">
        <v>-10</v>
      </c>
      <c r="O35" s="28">
        <v>20</v>
      </c>
      <c r="P35" s="28" t="s">
        <v>25</v>
      </c>
      <c r="Q35" s="28" t="s">
        <v>25</v>
      </c>
      <c r="R35" s="28" t="s">
        <v>25</v>
      </c>
      <c r="S35" s="28" t="s">
        <v>25</v>
      </c>
      <c r="T35">
        <v>9</v>
      </c>
      <c r="U35" s="30">
        <v>24.99991</v>
      </c>
      <c r="V35" s="22">
        <f>SUMIF(E:E,E35,U:U)</f>
        <v>32.499830000000003</v>
      </c>
      <c r="W35">
        <v>12</v>
      </c>
      <c r="X35">
        <f>SUMIF(E:E,E35,T:T)</f>
        <v>17</v>
      </c>
    </row>
    <row r="36" spans="1:24" x14ac:dyDescent="0.25">
      <c r="A36" s="26">
        <f>IFERROR(RANK(U36,$U$2:$U$63,0),"NS")</f>
        <v>34</v>
      </c>
      <c r="B36" t="s">
        <v>31</v>
      </c>
      <c r="C36" t="s">
        <v>28</v>
      </c>
      <c r="D36" t="s">
        <v>75</v>
      </c>
      <c r="E36" t="s">
        <v>33</v>
      </c>
      <c r="G36" s="28">
        <v>20</v>
      </c>
      <c r="H36" s="28">
        <v>20</v>
      </c>
      <c r="I36" s="28">
        <v>0</v>
      </c>
      <c r="J36" s="28">
        <v>-10</v>
      </c>
      <c r="K36" s="28">
        <v>40</v>
      </c>
      <c r="L36" s="28">
        <v>20</v>
      </c>
      <c r="M36" s="28">
        <v>40</v>
      </c>
      <c r="N36" s="28">
        <v>0</v>
      </c>
      <c r="O36" s="28">
        <v>-6</v>
      </c>
      <c r="P36" s="28">
        <v>0</v>
      </c>
      <c r="Q36" s="28" t="s">
        <v>25</v>
      </c>
      <c r="R36" s="28" t="s">
        <v>25</v>
      </c>
      <c r="S36" s="28" t="s">
        <v>25</v>
      </c>
      <c r="T36">
        <v>9</v>
      </c>
      <c r="U36" s="30">
        <v>9.3332433333333338</v>
      </c>
      <c r="V36" s="22">
        <f>SUMIF(E:E,E36,U:U)</f>
        <v>51.777437777777784</v>
      </c>
      <c r="W36">
        <v>9</v>
      </c>
      <c r="X36">
        <f>SUMIF(E:E,E36,T:T)</f>
        <v>34</v>
      </c>
    </row>
    <row r="37" spans="1:24" x14ac:dyDescent="0.25">
      <c r="A37" s="26">
        <f>IFERROR(RANK(U37,$U$2:$U$63,0),"NS")</f>
        <v>38</v>
      </c>
      <c r="B37" t="s">
        <v>31</v>
      </c>
      <c r="C37" t="s">
        <v>25</v>
      </c>
      <c r="D37" t="s">
        <v>79</v>
      </c>
      <c r="E37" t="s">
        <v>80</v>
      </c>
      <c r="G37" s="28">
        <v>0</v>
      </c>
      <c r="H37" s="28">
        <v>20</v>
      </c>
      <c r="I37" s="28">
        <v>0</v>
      </c>
      <c r="J37" s="28">
        <v>20</v>
      </c>
      <c r="K37" s="28">
        <v>20</v>
      </c>
      <c r="L37" s="28">
        <v>20</v>
      </c>
      <c r="M37" s="28">
        <v>40</v>
      </c>
      <c r="N37" s="28">
        <v>-6</v>
      </c>
      <c r="O37" s="28">
        <v>0</v>
      </c>
      <c r="P37" s="28">
        <v>0</v>
      </c>
      <c r="Q37" s="28" t="s">
        <v>25</v>
      </c>
      <c r="R37" s="28" t="s">
        <v>25</v>
      </c>
      <c r="S37" s="28" t="s">
        <v>25</v>
      </c>
      <c r="T37">
        <v>3</v>
      </c>
      <c r="U37" s="30">
        <v>8.2221922222222208</v>
      </c>
      <c r="V37" s="22">
        <f>SUMIF(E:E,E37,U:U)</f>
        <v>7.332983333333333</v>
      </c>
      <c r="W37">
        <v>14</v>
      </c>
      <c r="X37">
        <f>SUMIF(E:E,E37,T:T)</f>
        <v>35</v>
      </c>
    </row>
    <row r="38" spans="1:24" x14ac:dyDescent="0.25">
      <c r="A38" s="26">
        <f>IFERROR(RANK(U38,$U$2:$U$63,0),"NS")</f>
        <v>47</v>
      </c>
      <c r="B38" t="s">
        <v>24</v>
      </c>
      <c r="C38" t="s">
        <v>28</v>
      </c>
      <c r="D38" t="s">
        <v>89</v>
      </c>
      <c r="E38" t="s">
        <v>46</v>
      </c>
      <c r="G38" s="28">
        <v>0</v>
      </c>
      <c r="H38" s="28">
        <v>20</v>
      </c>
      <c r="I38" s="28">
        <v>20</v>
      </c>
      <c r="J38" s="28">
        <v>0</v>
      </c>
      <c r="K38" s="28">
        <v>0</v>
      </c>
      <c r="L38" s="28">
        <v>0</v>
      </c>
      <c r="M38" s="28">
        <v>40</v>
      </c>
      <c r="N38" s="28">
        <v>0</v>
      </c>
      <c r="O38" s="28">
        <v>0</v>
      </c>
      <c r="P38" s="28" t="s">
        <v>25</v>
      </c>
      <c r="Q38" s="28" t="s">
        <v>25</v>
      </c>
      <c r="R38" s="28" t="s">
        <v>25</v>
      </c>
      <c r="S38" s="28" t="s">
        <v>25</v>
      </c>
      <c r="T38">
        <v>3</v>
      </c>
      <c r="U38" s="30">
        <v>4.9999700000000002</v>
      </c>
      <c r="V38" s="22">
        <f>SUMIF(E:E,E38,U:U)</f>
        <v>32.499830000000003</v>
      </c>
      <c r="W38">
        <v>12</v>
      </c>
      <c r="X38">
        <f>SUMIF(E:E,E38,T:T)</f>
        <v>17</v>
      </c>
    </row>
    <row r="39" spans="1:24" x14ac:dyDescent="0.25">
      <c r="A39" s="26">
        <f>IFERROR(RANK(U39,$U$2:$U$63,0),"NS")</f>
        <v>7</v>
      </c>
      <c r="B39" t="s">
        <v>24</v>
      </c>
      <c r="C39" t="s">
        <v>28</v>
      </c>
      <c r="D39" t="s">
        <v>39</v>
      </c>
      <c r="E39" t="s">
        <v>40</v>
      </c>
      <c r="G39" s="28">
        <v>-20</v>
      </c>
      <c r="H39" s="28">
        <v>90</v>
      </c>
      <c r="I39" s="28">
        <v>10</v>
      </c>
      <c r="J39" s="28">
        <v>40</v>
      </c>
      <c r="K39" s="28">
        <v>20</v>
      </c>
      <c r="L39" s="28">
        <v>60</v>
      </c>
      <c r="M39" s="28">
        <v>30</v>
      </c>
      <c r="N39" s="28">
        <v>20</v>
      </c>
      <c r="O39" s="28">
        <v>40</v>
      </c>
      <c r="P39" s="28">
        <v>0</v>
      </c>
      <c r="Q39" s="28" t="s">
        <v>25</v>
      </c>
      <c r="R39" s="28" t="s">
        <v>25</v>
      </c>
      <c r="S39" s="28" t="s">
        <v>25</v>
      </c>
      <c r="T39">
        <v>8</v>
      </c>
      <c r="U39" s="30">
        <v>28.888808888888889</v>
      </c>
      <c r="V39" s="22">
        <f>SUMIF(E:E,E39,U:U)</f>
        <v>64.444224444444444</v>
      </c>
      <c r="W39">
        <v>7</v>
      </c>
      <c r="X39">
        <f>SUMIF(E:E,E39,T:T)</f>
        <v>22</v>
      </c>
    </row>
    <row r="40" spans="1:24" x14ac:dyDescent="0.25">
      <c r="A40" s="26">
        <f>IFERROR(RANK(U40,$U$2:$U$63,0),"NS")</f>
        <v>37</v>
      </c>
      <c r="B40" t="s">
        <v>31</v>
      </c>
      <c r="D40" t="s">
        <v>78</v>
      </c>
      <c r="E40" t="s">
        <v>38</v>
      </c>
      <c r="G40" s="28">
        <v>0</v>
      </c>
      <c r="H40" s="28">
        <v>-20</v>
      </c>
      <c r="I40" s="28">
        <v>0</v>
      </c>
      <c r="J40" s="28">
        <v>30</v>
      </c>
      <c r="K40" s="28">
        <v>-20</v>
      </c>
      <c r="L40" s="28">
        <v>20</v>
      </c>
      <c r="M40" s="28">
        <v>30</v>
      </c>
      <c r="N40" s="28">
        <v>12</v>
      </c>
      <c r="O40" s="28">
        <v>24</v>
      </c>
      <c r="P40" s="28">
        <v>36</v>
      </c>
      <c r="Q40" s="28" t="s">
        <v>25</v>
      </c>
      <c r="R40" s="28" t="s">
        <v>25</v>
      </c>
      <c r="S40" s="28" t="s">
        <v>25</v>
      </c>
      <c r="T40">
        <v>17</v>
      </c>
      <c r="U40" s="30">
        <v>9.11094111111111</v>
      </c>
      <c r="V40" s="22">
        <f>SUMIF(E:E,E40,U:U)</f>
        <v>71.999599999999987</v>
      </c>
      <c r="W40">
        <v>5</v>
      </c>
      <c r="X40">
        <f>SUMIF(E:E,E40,T:T)</f>
        <v>40</v>
      </c>
    </row>
    <row r="41" spans="1:24" x14ac:dyDescent="0.25">
      <c r="A41" s="26">
        <f>IFERROR(RANK(U41,$U$2:$U$63,0),"NS")</f>
        <v>12</v>
      </c>
      <c r="B41" t="s">
        <v>24</v>
      </c>
      <c r="C41" t="s">
        <v>28</v>
      </c>
      <c r="D41" t="s">
        <v>47</v>
      </c>
      <c r="E41" t="s">
        <v>48</v>
      </c>
      <c r="G41" s="28">
        <v>60</v>
      </c>
      <c r="H41" s="28">
        <v>0</v>
      </c>
      <c r="I41" s="28">
        <v>20</v>
      </c>
      <c r="J41" s="28">
        <v>40</v>
      </c>
      <c r="K41" s="28">
        <v>60</v>
      </c>
      <c r="L41" s="28">
        <v>20</v>
      </c>
      <c r="M41" s="28">
        <v>20</v>
      </c>
      <c r="N41" s="28">
        <v>0</v>
      </c>
      <c r="O41" s="28">
        <v>20</v>
      </c>
      <c r="P41" s="28">
        <v>0</v>
      </c>
      <c r="Q41" s="28" t="s">
        <v>25</v>
      </c>
      <c r="R41" s="28" t="s">
        <v>25</v>
      </c>
      <c r="S41" s="28" t="s">
        <v>25</v>
      </c>
      <c r="T41">
        <v>4</v>
      </c>
      <c r="U41" s="30">
        <v>24.444404444444444</v>
      </c>
      <c r="V41" s="22">
        <f>SUMIF(E:E,E41,U:U)</f>
        <v>51.110841111111107</v>
      </c>
      <c r="W41">
        <v>10</v>
      </c>
      <c r="X41">
        <f>SUMIF(E:E,E41,T:T)</f>
        <v>27</v>
      </c>
    </row>
    <row r="42" spans="1:24" x14ac:dyDescent="0.25">
      <c r="A42" s="26">
        <f>IFERROR(RANK(U42,$U$2:$U$63,0),"NS")</f>
        <v>17</v>
      </c>
      <c r="B42" t="s">
        <v>31</v>
      </c>
      <c r="C42" t="s">
        <v>28</v>
      </c>
      <c r="D42" t="s">
        <v>56</v>
      </c>
      <c r="E42" t="s">
        <v>57</v>
      </c>
      <c r="G42" s="28">
        <v>20</v>
      </c>
      <c r="H42" s="28">
        <v>20</v>
      </c>
      <c r="I42" s="28">
        <v>40</v>
      </c>
      <c r="J42" s="28">
        <v>10</v>
      </c>
      <c r="K42" s="28">
        <v>0</v>
      </c>
      <c r="L42" s="28">
        <v>40</v>
      </c>
      <c r="M42" s="28">
        <v>20</v>
      </c>
      <c r="N42" s="28">
        <v>24</v>
      </c>
      <c r="O42" s="28">
        <v>0</v>
      </c>
      <c r="P42" s="28">
        <v>24</v>
      </c>
      <c r="Q42" s="28" t="s">
        <v>25</v>
      </c>
      <c r="R42" s="28" t="s">
        <v>25</v>
      </c>
      <c r="S42" s="28" t="s">
        <v>25</v>
      </c>
      <c r="T42">
        <v>6</v>
      </c>
      <c r="U42" s="30">
        <v>19.777717777777777</v>
      </c>
      <c r="V42" s="22">
        <f>SUMIF(E:E,E42,U:U)</f>
        <v>40.221952222222214</v>
      </c>
      <c r="W42">
        <v>11</v>
      </c>
      <c r="X42">
        <f>SUMIF(E:E,E42,T:T)</f>
        <v>27</v>
      </c>
    </row>
    <row r="43" spans="1:24" x14ac:dyDescent="0.25">
      <c r="A43" s="26">
        <f>IFERROR(RANK(U43,$U$2:$U$63,0),"NS")</f>
        <v>24</v>
      </c>
      <c r="B43" t="s">
        <v>31</v>
      </c>
      <c r="C43" t="s">
        <v>25</v>
      </c>
      <c r="D43" t="s">
        <v>64</v>
      </c>
      <c r="E43" t="s">
        <v>57</v>
      </c>
      <c r="G43" s="28">
        <v>0</v>
      </c>
      <c r="H43" s="28">
        <v>30</v>
      </c>
      <c r="I43" s="28">
        <v>-20</v>
      </c>
      <c r="J43" s="28">
        <v>0</v>
      </c>
      <c r="K43" s="28">
        <v>40</v>
      </c>
      <c r="L43" s="28">
        <v>20</v>
      </c>
      <c r="M43" s="28">
        <v>20</v>
      </c>
      <c r="N43" s="28">
        <v>24</v>
      </c>
      <c r="O43" s="28">
        <v>-12</v>
      </c>
      <c r="P43" s="28">
        <v>36</v>
      </c>
      <c r="Q43" s="28" t="s">
        <v>25</v>
      </c>
      <c r="R43" s="28" t="s">
        <v>25</v>
      </c>
      <c r="S43" s="28" t="s">
        <v>25</v>
      </c>
      <c r="T43">
        <v>12</v>
      </c>
      <c r="U43" s="30">
        <v>13.11099111111111</v>
      </c>
      <c r="V43" s="22">
        <f>SUMIF(E:E,E43,U:U)</f>
        <v>40.221952222222214</v>
      </c>
      <c r="W43">
        <v>11</v>
      </c>
      <c r="X43">
        <f>SUMIF(E:E,E43,T:T)</f>
        <v>27</v>
      </c>
    </row>
    <row r="44" spans="1:24" x14ac:dyDescent="0.25">
      <c r="A44" s="26">
        <f>IFERROR(RANK(U44,$U$2:$U$63,0),"NS")</f>
        <v>36</v>
      </c>
      <c r="B44" t="s">
        <v>31</v>
      </c>
      <c r="C44" t="s">
        <v>25</v>
      </c>
      <c r="D44" t="s">
        <v>77</v>
      </c>
      <c r="E44" t="s">
        <v>33</v>
      </c>
      <c r="G44" s="28">
        <v>40</v>
      </c>
      <c r="H44" s="28">
        <v>10</v>
      </c>
      <c r="I44" s="28">
        <v>10</v>
      </c>
      <c r="J44" s="28">
        <v>20</v>
      </c>
      <c r="K44" s="28">
        <v>-10</v>
      </c>
      <c r="L44" s="28">
        <v>0</v>
      </c>
      <c r="M44" s="28">
        <v>20</v>
      </c>
      <c r="N44" s="28">
        <v>-12</v>
      </c>
      <c r="O44" s="28">
        <v>12</v>
      </c>
      <c r="P44" s="28">
        <v>12</v>
      </c>
      <c r="Q44" s="28" t="s">
        <v>25</v>
      </c>
      <c r="R44" s="28" t="s">
        <v>25</v>
      </c>
      <c r="S44" s="28" t="s">
        <v>25</v>
      </c>
      <c r="T44">
        <v>10</v>
      </c>
      <c r="U44" s="30">
        <v>9.1110111111111109</v>
      </c>
      <c r="V44" s="22">
        <f>SUMIF(E:E,E44,U:U)</f>
        <v>51.777437777777784</v>
      </c>
      <c r="W44">
        <v>9</v>
      </c>
      <c r="X44">
        <f>SUMIF(E:E,E44,T:T)</f>
        <v>34</v>
      </c>
    </row>
    <row r="45" spans="1:24" x14ac:dyDescent="0.25">
      <c r="A45" s="26">
        <f>IFERROR(RANK(U45,$U$2:$U$63,0),"NS")</f>
        <v>45</v>
      </c>
      <c r="B45" t="s">
        <v>31</v>
      </c>
      <c r="C45" t="s">
        <v>25</v>
      </c>
      <c r="D45" t="s">
        <v>87</v>
      </c>
      <c r="E45" t="s">
        <v>74</v>
      </c>
      <c r="G45" s="28">
        <v>20</v>
      </c>
      <c r="H45" s="28">
        <v>0</v>
      </c>
      <c r="I45" s="28">
        <v>0</v>
      </c>
      <c r="J45" s="28">
        <v>0</v>
      </c>
      <c r="K45" s="28">
        <v>20</v>
      </c>
      <c r="L45" s="28">
        <v>0</v>
      </c>
      <c r="M45" s="28">
        <v>20</v>
      </c>
      <c r="N45" s="28">
        <v>12</v>
      </c>
      <c r="O45" s="28">
        <v>0</v>
      </c>
      <c r="P45" s="28">
        <v>0</v>
      </c>
      <c r="Q45" s="28" t="s">
        <v>25</v>
      </c>
      <c r="R45" s="28" t="s">
        <v>25</v>
      </c>
      <c r="S45" s="28" t="s">
        <v>25</v>
      </c>
      <c r="T45">
        <v>4</v>
      </c>
      <c r="U45" s="30">
        <v>5.7777377777777774</v>
      </c>
      <c r="V45" s="22">
        <f>SUMIF(E:E,E45,U:U)</f>
        <v>25.77744777777778</v>
      </c>
      <c r="W45">
        <v>13</v>
      </c>
      <c r="X45">
        <f>SUMIF(E:E,E45,T:T)</f>
        <v>33</v>
      </c>
    </row>
    <row r="46" spans="1:24" x14ac:dyDescent="0.25">
      <c r="A46" s="26">
        <f>IFERROR(RANK(U46,$U$2:$U$63,0),"NS")</f>
        <v>49</v>
      </c>
      <c r="B46" t="s">
        <v>31</v>
      </c>
      <c r="C46" t="s">
        <v>25</v>
      </c>
      <c r="D46" t="s">
        <v>92</v>
      </c>
      <c r="E46" t="s">
        <v>93</v>
      </c>
      <c r="G46" s="28">
        <v>0</v>
      </c>
      <c r="H46" s="28">
        <v>40</v>
      </c>
      <c r="I46" s="28">
        <v>-10</v>
      </c>
      <c r="J46" s="28">
        <v>0</v>
      </c>
      <c r="K46" s="28">
        <v>0</v>
      </c>
      <c r="L46" s="28">
        <v>0</v>
      </c>
      <c r="M46" s="28">
        <v>20</v>
      </c>
      <c r="N46" s="28">
        <v>0</v>
      </c>
      <c r="O46" s="28">
        <v>0</v>
      </c>
      <c r="P46" s="28">
        <v>0</v>
      </c>
      <c r="Q46" s="28" t="s">
        <v>25</v>
      </c>
      <c r="R46" s="28" t="s">
        <v>25</v>
      </c>
      <c r="S46" s="28" t="s">
        <v>25</v>
      </c>
      <c r="T46">
        <v>6</v>
      </c>
      <c r="U46" s="30">
        <v>3.3332733333333335</v>
      </c>
      <c r="V46" s="22">
        <f>SUMIF(E:E,E46,U:U)</f>
        <v>-3.5558555555555555</v>
      </c>
      <c r="W46">
        <v>15</v>
      </c>
      <c r="X46">
        <f>SUMIF(E:E,E46,T:T)</f>
        <v>30</v>
      </c>
    </row>
    <row r="47" spans="1:24" x14ac:dyDescent="0.25">
      <c r="A47" s="26">
        <f>IFERROR(RANK(U47,$U$2:$U$63,0),"NS")</f>
        <v>50</v>
      </c>
      <c r="B47" t="s">
        <v>31</v>
      </c>
      <c r="C47" t="s">
        <v>28</v>
      </c>
      <c r="D47" t="s">
        <v>94</v>
      </c>
      <c r="E47" t="s">
        <v>80</v>
      </c>
      <c r="G47" s="28">
        <v>0</v>
      </c>
      <c r="H47" s="28">
        <v>0</v>
      </c>
      <c r="I47" s="28">
        <v>0</v>
      </c>
      <c r="J47" s="28">
        <v>20</v>
      </c>
      <c r="K47" s="28">
        <v>0</v>
      </c>
      <c r="L47" s="28">
        <v>10</v>
      </c>
      <c r="M47" s="28">
        <v>20</v>
      </c>
      <c r="N47" s="28">
        <v>6</v>
      </c>
      <c r="O47" s="28">
        <v>-6</v>
      </c>
      <c r="P47" s="28">
        <v>0</v>
      </c>
      <c r="Q47" s="28" t="s">
        <v>25</v>
      </c>
      <c r="R47" s="28" t="s">
        <v>25</v>
      </c>
      <c r="S47" s="28" t="s">
        <v>25</v>
      </c>
      <c r="T47">
        <v>10</v>
      </c>
      <c r="U47" s="30">
        <v>3.3332333333333333</v>
      </c>
      <c r="V47" s="22">
        <f>SUMIF(E:E,E47,U:U)</f>
        <v>7.332983333333333</v>
      </c>
      <c r="W47">
        <v>14</v>
      </c>
      <c r="X47">
        <f>SUMIF(E:E,E47,T:T)</f>
        <v>35</v>
      </c>
    </row>
    <row r="48" spans="1:24" x14ac:dyDescent="0.25">
      <c r="A48" s="26">
        <f>IFERROR(RANK(U48,$U$2:$U$63,0),"NS")</f>
        <v>35</v>
      </c>
      <c r="B48" t="s">
        <v>31</v>
      </c>
      <c r="C48" t="s">
        <v>25</v>
      </c>
      <c r="D48" t="s">
        <v>76</v>
      </c>
      <c r="E48" t="s">
        <v>74</v>
      </c>
      <c r="G48" s="28">
        <v>20</v>
      </c>
      <c r="H48" s="28">
        <v>40</v>
      </c>
      <c r="I48" s="28">
        <v>40</v>
      </c>
      <c r="J48" s="28">
        <v>-10</v>
      </c>
      <c r="K48" s="28">
        <v>-20</v>
      </c>
      <c r="L48" s="28">
        <v>-10</v>
      </c>
      <c r="M48" s="28">
        <v>0</v>
      </c>
      <c r="N48" s="28">
        <v>12</v>
      </c>
      <c r="O48" s="28">
        <v>24</v>
      </c>
      <c r="P48" s="28">
        <v>-12</v>
      </c>
      <c r="Q48" s="28" t="s">
        <v>25</v>
      </c>
      <c r="R48" s="28" t="s">
        <v>25</v>
      </c>
      <c r="S48" s="28" t="s">
        <v>25</v>
      </c>
      <c r="T48">
        <v>16</v>
      </c>
      <c r="U48" s="30">
        <v>9.3331733333333347</v>
      </c>
      <c r="V48" s="22">
        <f>SUMIF(E:E,E48,U:U)</f>
        <v>25.77744777777778</v>
      </c>
      <c r="W48">
        <v>13</v>
      </c>
      <c r="X48">
        <f>SUMIF(E:E,E48,T:T)</f>
        <v>33</v>
      </c>
    </row>
    <row r="49" spans="1:24" x14ac:dyDescent="0.25">
      <c r="A49" s="26">
        <f>IFERROR(RANK(U49,$U$2:$U$63,0),"NS")</f>
        <v>41</v>
      </c>
      <c r="B49" t="s">
        <v>31</v>
      </c>
      <c r="C49" t="s">
        <v>28</v>
      </c>
      <c r="D49" t="s">
        <v>83</v>
      </c>
      <c r="E49" t="s">
        <v>38</v>
      </c>
      <c r="G49" s="28">
        <v>0</v>
      </c>
      <c r="H49" s="28">
        <v>0</v>
      </c>
      <c r="I49" s="28">
        <v>20</v>
      </c>
      <c r="J49" s="28">
        <v>0</v>
      </c>
      <c r="K49" s="28">
        <v>20</v>
      </c>
      <c r="L49" s="28">
        <v>0</v>
      </c>
      <c r="M49" s="28">
        <v>0</v>
      </c>
      <c r="N49" s="28">
        <v>0</v>
      </c>
      <c r="O49" s="28">
        <v>12</v>
      </c>
      <c r="P49" s="28">
        <v>12</v>
      </c>
      <c r="Q49" s="28" t="s">
        <v>25</v>
      </c>
      <c r="R49" s="28" t="s">
        <v>25</v>
      </c>
      <c r="S49" s="28" t="s">
        <v>25</v>
      </c>
      <c r="T49">
        <v>2</v>
      </c>
      <c r="U49" s="30">
        <v>7.1110911111111106</v>
      </c>
      <c r="V49" s="22">
        <f>SUMIF(E:E,E49,U:U)</f>
        <v>71.999599999999987</v>
      </c>
      <c r="W49">
        <v>5</v>
      </c>
      <c r="X49">
        <f>SUMIF(E:E,E49,T:T)</f>
        <v>40</v>
      </c>
    </row>
    <row r="50" spans="1:24" x14ac:dyDescent="0.25">
      <c r="A50" s="26">
        <f>IFERROR(RANK(U50,$U$2:$U$63,0),"NS")</f>
        <v>43</v>
      </c>
      <c r="B50" t="s">
        <v>24</v>
      </c>
      <c r="C50" t="s">
        <v>25</v>
      </c>
      <c r="D50" t="s">
        <v>85</v>
      </c>
      <c r="E50" t="s">
        <v>40</v>
      </c>
      <c r="G50" s="28">
        <v>0</v>
      </c>
      <c r="H50" s="28">
        <v>20</v>
      </c>
      <c r="I50" s="28">
        <v>0</v>
      </c>
      <c r="J50" s="28">
        <v>0</v>
      </c>
      <c r="K50" s="28">
        <v>0</v>
      </c>
      <c r="L50" s="28">
        <v>20</v>
      </c>
      <c r="M50" s="28">
        <v>0</v>
      </c>
      <c r="N50" s="28">
        <v>0</v>
      </c>
      <c r="O50" s="28">
        <v>20</v>
      </c>
      <c r="P50" s="28">
        <v>0</v>
      </c>
      <c r="Q50" s="28" t="s">
        <v>25</v>
      </c>
      <c r="R50" s="28" t="s">
        <v>25</v>
      </c>
      <c r="S50" s="28" t="s">
        <v>25</v>
      </c>
      <c r="T50">
        <v>5</v>
      </c>
      <c r="U50" s="30">
        <v>6.6666166666666671</v>
      </c>
      <c r="V50" s="22">
        <f>SUMIF(E:E,E50,U:U)</f>
        <v>64.444224444444444</v>
      </c>
      <c r="W50">
        <v>7</v>
      </c>
      <c r="X50">
        <f>SUMIF(E:E,E50,T:T)</f>
        <v>22</v>
      </c>
    </row>
    <row r="51" spans="1:24" x14ac:dyDescent="0.25">
      <c r="A51" s="26">
        <f>IFERROR(RANK(U51,$U$2:$U$63,0),"NS")</f>
        <v>48</v>
      </c>
      <c r="B51" t="s">
        <v>31</v>
      </c>
      <c r="C51" t="s">
        <v>25</v>
      </c>
      <c r="D51" t="s">
        <v>91</v>
      </c>
      <c r="E51" t="s">
        <v>38</v>
      </c>
      <c r="G51" s="28">
        <v>0</v>
      </c>
      <c r="H51" s="28">
        <v>0</v>
      </c>
      <c r="I51" s="28">
        <v>0</v>
      </c>
      <c r="J51" s="28">
        <v>0</v>
      </c>
      <c r="K51" s="28">
        <v>10</v>
      </c>
      <c r="L51" s="28">
        <v>0</v>
      </c>
      <c r="M51" s="28">
        <v>0</v>
      </c>
      <c r="N51" s="28">
        <v>12</v>
      </c>
      <c r="O51" s="28">
        <v>12</v>
      </c>
      <c r="P51" s="28">
        <v>0</v>
      </c>
      <c r="Q51" s="28" t="s">
        <v>25</v>
      </c>
      <c r="R51" s="28" t="s">
        <v>25</v>
      </c>
      <c r="S51" s="28" t="s">
        <v>25</v>
      </c>
      <c r="T51">
        <v>5</v>
      </c>
      <c r="U51" s="30">
        <v>3.7777277777777778</v>
      </c>
      <c r="V51" s="22">
        <f>SUMIF(E:E,E51,U:U)</f>
        <v>71.999599999999987</v>
      </c>
      <c r="W51">
        <v>5</v>
      </c>
      <c r="X51">
        <f>SUMIF(E:E,E51,T:T)</f>
        <v>40</v>
      </c>
    </row>
    <row r="52" spans="1:24" x14ac:dyDescent="0.25">
      <c r="A52" s="26">
        <f>IFERROR(RANK(U52,$U$2:$U$63,0),"NS")</f>
        <v>51</v>
      </c>
      <c r="B52" t="s">
        <v>24</v>
      </c>
      <c r="C52" t="s">
        <v>25</v>
      </c>
      <c r="D52" t="s">
        <v>95</v>
      </c>
      <c r="E52" t="s">
        <v>46</v>
      </c>
      <c r="G52" s="28">
        <v>0</v>
      </c>
      <c r="H52" s="28">
        <v>20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 t="s">
        <v>25</v>
      </c>
      <c r="Q52" s="28" t="s">
        <v>25</v>
      </c>
      <c r="R52" s="28" t="s">
        <v>25</v>
      </c>
      <c r="S52" s="28" t="s">
        <v>25</v>
      </c>
      <c r="T52">
        <v>5</v>
      </c>
      <c r="U52" s="30">
        <v>2.4999500000000001</v>
      </c>
      <c r="V52" s="22">
        <f>SUMIF(E:E,E52,U:U)</f>
        <v>32.499830000000003</v>
      </c>
      <c r="W52">
        <v>12</v>
      </c>
      <c r="X52">
        <f>SUMIF(E:E,E52,T:T)</f>
        <v>17</v>
      </c>
    </row>
    <row r="53" spans="1:24" x14ac:dyDescent="0.25">
      <c r="A53" s="26">
        <f>IFERROR(RANK(U53,$U$2:$U$63,0),"NS")</f>
        <v>52</v>
      </c>
      <c r="B53" t="s">
        <v>31</v>
      </c>
      <c r="D53" t="s">
        <v>96</v>
      </c>
      <c r="E53" t="s">
        <v>57</v>
      </c>
      <c r="G53" s="28">
        <v>-10</v>
      </c>
      <c r="H53" s="28">
        <v>0</v>
      </c>
      <c r="I53" s="28">
        <v>0</v>
      </c>
      <c r="J53" s="28">
        <v>0</v>
      </c>
      <c r="K53" s="28">
        <v>20</v>
      </c>
      <c r="L53" s="28">
        <v>0</v>
      </c>
      <c r="M53" s="28">
        <v>0</v>
      </c>
      <c r="N53" s="28">
        <v>0</v>
      </c>
      <c r="O53" s="28">
        <v>12</v>
      </c>
      <c r="P53" s="28">
        <v>0</v>
      </c>
      <c r="Q53" s="28" t="s">
        <v>25</v>
      </c>
      <c r="R53" s="28" t="s">
        <v>25</v>
      </c>
      <c r="S53" s="28" t="s">
        <v>25</v>
      </c>
      <c r="T53">
        <v>5</v>
      </c>
      <c r="U53" s="30">
        <v>2.4443944444444448</v>
      </c>
      <c r="V53" s="22">
        <f>SUMIF(E:E,E53,U:U)</f>
        <v>40.221952222222214</v>
      </c>
      <c r="W53">
        <v>11</v>
      </c>
      <c r="X53">
        <f>SUMIF(E:E,E53,T:T)</f>
        <v>27</v>
      </c>
    </row>
    <row r="54" spans="1:24" x14ac:dyDescent="0.25">
      <c r="A54" s="26">
        <f>IFERROR(RANK(U54,$U$2:$U$63,0),"NS")</f>
        <v>53</v>
      </c>
      <c r="B54" t="s">
        <v>24</v>
      </c>
      <c r="C54" t="s">
        <v>28</v>
      </c>
      <c r="D54" t="s">
        <v>97</v>
      </c>
      <c r="E54" t="s">
        <v>40</v>
      </c>
      <c r="G54" s="28">
        <v>0</v>
      </c>
      <c r="H54" s="28">
        <v>0</v>
      </c>
      <c r="I54" s="28">
        <v>0</v>
      </c>
      <c r="J54" s="28">
        <v>20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 t="s">
        <v>25</v>
      </c>
      <c r="R54" s="28" t="s">
        <v>25</v>
      </c>
      <c r="S54" s="28" t="s">
        <v>25</v>
      </c>
      <c r="T54">
        <v>2</v>
      </c>
      <c r="U54" s="30">
        <v>2.2222022222222222</v>
      </c>
      <c r="V54" s="22">
        <f>SUMIF(E:E,E54,U:U)</f>
        <v>64.444224444444444</v>
      </c>
      <c r="W54">
        <v>7</v>
      </c>
      <c r="X54">
        <f>SUMIF(E:E,E54,T:T)</f>
        <v>22</v>
      </c>
    </row>
    <row r="55" spans="1:24" x14ac:dyDescent="0.25">
      <c r="A55" s="26">
        <f>IFERROR(RANK(U55,$U$2:$U$63,0),"NS")</f>
        <v>54</v>
      </c>
      <c r="B55" t="s">
        <v>31</v>
      </c>
      <c r="C55" t="s">
        <v>25</v>
      </c>
      <c r="D55" t="s">
        <v>98</v>
      </c>
      <c r="E55" t="s">
        <v>33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12</v>
      </c>
      <c r="Q55" s="28" t="s">
        <v>25</v>
      </c>
      <c r="R55" s="28" t="s">
        <v>25</v>
      </c>
      <c r="S55" s="28" t="s">
        <v>25</v>
      </c>
      <c r="T55">
        <v>2</v>
      </c>
      <c r="U55" s="30">
        <v>1.3333133333333334</v>
      </c>
      <c r="V55" s="22">
        <f>SUMIF(E:E,E55,U:U)</f>
        <v>51.777437777777784</v>
      </c>
      <c r="W55">
        <v>9</v>
      </c>
      <c r="X55">
        <f>SUMIF(E:E,E55,T:T)</f>
        <v>34</v>
      </c>
    </row>
    <row r="56" spans="1:24" x14ac:dyDescent="0.25">
      <c r="A56" s="26">
        <f>IFERROR(RANK(U56,$U$2:$U$63,0),"NS")</f>
        <v>56</v>
      </c>
      <c r="B56" t="s">
        <v>31</v>
      </c>
      <c r="C56" t="s">
        <v>28</v>
      </c>
      <c r="D56" t="s">
        <v>102</v>
      </c>
      <c r="E56" t="s">
        <v>93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 t="s">
        <v>25</v>
      </c>
      <c r="R56" s="28" t="s">
        <v>25</v>
      </c>
      <c r="S56" s="28" t="s">
        <v>25</v>
      </c>
      <c r="T56">
        <v>0</v>
      </c>
      <c r="U56" s="30">
        <v>0</v>
      </c>
      <c r="V56" s="22">
        <f>SUMIF(E:E,E56,U:U)</f>
        <v>-3.5558555555555555</v>
      </c>
      <c r="W56">
        <v>15</v>
      </c>
      <c r="X56">
        <f>SUMIF(E:E,E56,T:T)</f>
        <v>30</v>
      </c>
    </row>
    <row r="57" spans="1:24" x14ac:dyDescent="0.25">
      <c r="A57" s="26">
        <f>IFERROR(RANK(U57,$U$2:$U$63,0),"NS")</f>
        <v>56</v>
      </c>
      <c r="B57" t="s">
        <v>24</v>
      </c>
      <c r="C57" t="s">
        <v>28</v>
      </c>
      <c r="D57" t="s">
        <v>101</v>
      </c>
      <c r="E57" t="s">
        <v>46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 t="s">
        <v>25</v>
      </c>
      <c r="Q57" s="28" t="s">
        <v>25</v>
      </c>
      <c r="R57" s="28" t="s">
        <v>25</v>
      </c>
      <c r="S57" s="28" t="s">
        <v>25</v>
      </c>
      <c r="T57">
        <v>0</v>
      </c>
      <c r="U57" s="30">
        <v>0</v>
      </c>
      <c r="V57" s="22">
        <f>SUMIF(E:E,E57,U:U)</f>
        <v>32.499830000000003</v>
      </c>
      <c r="W57">
        <v>12</v>
      </c>
      <c r="X57">
        <f>SUMIF(E:E,E57,T:T)</f>
        <v>17</v>
      </c>
    </row>
    <row r="58" spans="1:24" x14ac:dyDescent="0.25">
      <c r="A58" s="26">
        <f>IFERROR(RANK(U58,$U$2:$U$63,0),"NS")</f>
        <v>59</v>
      </c>
      <c r="B58" t="s">
        <v>31</v>
      </c>
      <c r="C58" t="s">
        <v>25</v>
      </c>
      <c r="D58" t="s">
        <v>103</v>
      </c>
      <c r="E58" t="s">
        <v>74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 t="s">
        <v>25</v>
      </c>
      <c r="R58" s="28" t="s">
        <v>25</v>
      </c>
      <c r="S58" s="28" t="s">
        <v>25</v>
      </c>
      <c r="T58">
        <v>4</v>
      </c>
      <c r="U58" s="30">
        <v>-4.0000000000000003E-5</v>
      </c>
      <c r="V58" s="22">
        <f>SUMIF(E:E,E58,U:U)</f>
        <v>25.77744777777778</v>
      </c>
      <c r="W58">
        <v>13</v>
      </c>
      <c r="X58">
        <f>SUMIF(E:E,E58,T:T)</f>
        <v>33</v>
      </c>
    </row>
    <row r="59" spans="1:24" x14ac:dyDescent="0.25">
      <c r="A59" s="26">
        <f>IFERROR(RANK(U59,$U$2:$U$63,0),"NS")</f>
        <v>60</v>
      </c>
      <c r="B59" t="s">
        <v>31</v>
      </c>
      <c r="C59" t="s">
        <v>25</v>
      </c>
      <c r="D59" t="s">
        <v>104</v>
      </c>
      <c r="E59" t="s">
        <v>93</v>
      </c>
      <c r="G59" s="28">
        <v>0</v>
      </c>
      <c r="H59" s="28">
        <v>-20</v>
      </c>
      <c r="I59" s="28">
        <v>20</v>
      </c>
      <c r="J59" s="28">
        <v>-10</v>
      </c>
      <c r="K59" s="28">
        <v>0</v>
      </c>
      <c r="L59" s="28">
        <v>0</v>
      </c>
      <c r="M59" s="28">
        <v>0</v>
      </c>
      <c r="N59" s="28">
        <v>12</v>
      </c>
      <c r="O59" s="28">
        <v>0</v>
      </c>
      <c r="P59" s="28">
        <v>-6</v>
      </c>
      <c r="Q59" s="28" t="s">
        <v>25</v>
      </c>
      <c r="R59" s="28" t="s">
        <v>25</v>
      </c>
      <c r="S59" s="28" t="s">
        <v>25</v>
      </c>
      <c r="T59">
        <v>10</v>
      </c>
      <c r="U59" s="30">
        <v>-0.44454444444444441</v>
      </c>
      <c r="V59" s="22">
        <f>SUMIF(E:E,E59,U:U)</f>
        <v>-3.5558555555555555</v>
      </c>
      <c r="W59">
        <v>15</v>
      </c>
      <c r="X59">
        <f>SUMIF(E:E,E59,T:T)</f>
        <v>30</v>
      </c>
    </row>
    <row r="60" spans="1:24" x14ac:dyDescent="0.25">
      <c r="A60" s="26">
        <f>IFERROR(RANK(U60,$U$2:$U$63,0),"NS")</f>
        <v>61</v>
      </c>
      <c r="B60" t="s">
        <v>31</v>
      </c>
      <c r="C60" t="s">
        <v>28</v>
      </c>
      <c r="D60" t="s">
        <v>105</v>
      </c>
      <c r="E60" t="s">
        <v>80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-6</v>
      </c>
      <c r="Q60" s="28" t="s">
        <v>25</v>
      </c>
      <c r="R60" s="28" t="s">
        <v>25</v>
      </c>
      <c r="S60" s="28" t="s">
        <v>25</v>
      </c>
      <c r="T60">
        <v>3</v>
      </c>
      <c r="U60" s="30">
        <v>-0.6666966666666666</v>
      </c>
      <c r="V60" s="22">
        <f>SUMIF(E:E,E60,U:U)</f>
        <v>7.332983333333333</v>
      </c>
      <c r="W60">
        <v>14</v>
      </c>
      <c r="X60">
        <f>SUMIF(E:E,E60,T:T)</f>
        <v>35</v>
      </c>
    </row>
    <row r="61" spans="1:24" x14ac:dyDescent="0.25">
      <c r="A61" s="26">
        <f>IFERROR(RANK(U61,$U$2:$U$63,0),"NS")</f>
        <v>32</v>
      </c>
      <c r="B61" t="s">
        <v>24</v>
      </c>
      <c r="C61" t="s">
        <v>25</v>
      </c>
      <c r="D61" t="s">
        <v>72</v>
      </c>
      <c r="E61" t="s">
        <v>48</v>
      </c>
      <c r="G61" s="28">
        <v>40</v>
      </c>
      <c r="H61" s="28">
        <v>10</v>
      </c>
      <c r="I61" s="28">
        <v>10</v>
      </c>
      <c r="J61" s="28">
        <v>20</v>
      </c>
      <c r="K61" s="28">
        <v>0</v>
      </c>
      <c r="L61" s="28">
        <v>-10</v>
      </c>
      <c r="M61" s="28">
        <v>-10</v>
      </c>
      <c r="N61" s="28">
        <v>-20</v>
      </c>
      <c r="O61" s="28">
        <v>60</v>
      </c>
      <c r="P61" s="28">
        <v>-10</v>
      </c>
      <c r="Q61" s="28" t="s">
        <v>25</v>
      </c>
      <c r="R61" s="28" t="s">
        <v>25</v>
      </c>
      <c r="S61" s="28" t="s">
        <v>25</v>
      </c>
      <c r="T61">
        <v>13</v>
      </c>
      <c r="U61" s="30">
        <v>11.11098111111111</v>
      </c>
      <c r="V61" s="22">
        <f>SUMIF(E:E,E61,U:U)</f>
        <v>51.110841111111107</v>
      </c>
      <c r="W61">
        <v>10</v>
      </c>
      <c r="X61">
        <f>SUMIF(E:E,E61,T:T)</f>
        <v>27</v>
      </c>
    </row>
    <row r="62" spans="1:24" x14ac:dyDescent="0.25">
      <c r="A62" s="26">
        <f>IFERROR(RANK(U62,$U$2:$U$63,0),"NS")</f>
        <v>55</v>
      </c>
      <c r="B62" t="s">
        <v>24</v>
      </c>
      <c r="C62" t="s">
        <v>25</v>
      </c>
      <c r="D62" t="s">
        <v>99</v>
      </c>
      <c r="E62" t="s">
        <v>48</v>
      </c>
      <c r="G62" s="28">
        <v>10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-10</v>
      </c>
      <c r="N62" s="28">
        <v>0</v>
      </c>
      <c r="O62" s="28">
        <v>0</v>
      </c>
      <c r="P62" s="28">
        <v>0</v>
      </c>
      <c r="Q62" s="28" t="s">
        <v>25</v>
      </c>
      <c r="R62" s="28" t="s">
        <v>25</v>
      </c>
      <c r="S62" s="28" t="s">
        <v>25</v>
      </c>
      <c r="T62">
        <v>4</v>
      </c>
      <c r="U62" s="30">
        <v>1.1110711111111111</v>
      </c>
      <c r="V62" s="22">
        <f>SUMIF(E:E,E62,U:U)</f>
        <v>51.110841111111107</v>
      </c>
      <c r="W62">
        <v>10</v>
      </c>
      <c r="X62">
        <f>SUMIF(E:E,E62,T:T)</f>
        <v>27</v>
      </c>
    </row>
    <row r="63" spans="1:24" x14ac:dyDescent="0.25">
      <c r="A63" s="26">
        <f>IFERROR(RANK(U63,$U$2:$U$63,0),"NS")</f>
        <v>62</v>
      </c>
      <c r="B63" t="s">
        <v>31</v>
      </c>
      <c r="C63" t="s">
        <v>28</v>
      </c>
      <c r="D63" t="s">
        <v>107</v>
      </c>
      <c r="E63" t="s">
        <v>93</v>
      </c>
      <c r="G63" s="28">
        <v>0</v>
      </c>
      <c r="H63" s="28">
        <v>-10</v>
      </c>
      <c r="I63" s="28">
        <v>0</v>
      </c>
      <c r="J63" s="28">
        <v>-10</v>
      </c>
      <c r="K63" s="28">
        <v>-20</v>
      </c>
      <c r="L63" s="28">
        <v>0</v>
      </c>
      <c r="M63" s="28">
        <v>-10</v>
      </c>
      <c r="N63" s="28">
        <v>0</v>
      </c>
      <c r="O63" s="28">
        <v>-12</v>
      </c>
      <c r="P63" s="28">
        <v>-6</v>
      </c>
      <c r="Q63" s="28" t="s">
        <v>25</v>
      </c>
      <c r="R63" s="28" t="s">
        <v>25</v>
      </c>
      <c r="S63" s="28" t="s">
        <v>25</v>
      </c>
      <c r="T63">
        <v>14</v>
      </c>
      <c r="U63" s="30">
        <v>-6.4445844444444447</v>
      </c>
      <c r="V63" s="22">
        <f>SUMIF(E:E,E63,U:U)</f>
        <v>-3.5558555555555555</v>
      </c>
      <c r="W63">
        <v>15</v>
      </c>
      <c r="X63">
        <f>SUMIF(E:E,E63,T:T)</f>
        <v>30</v>
      </c>
    </row>
    <row r="64" spans="1:24" x14ac:dyDescent="0.25">
      <c r="A64" s="26" t="str">
        <f>IFERROR(RANK(U64,$U$2:$U$63,0),"NS")</f>
        <v>NS</v>
      </c>
      <c r="B64" t="s">
        <v>31</v>
      </c>
      <c r="C64" t="s">
        <v>25</v>
      </c>
      <c r="D64" t="s">
        <v>50</v>
      </c>
      <c r="E64" t="s">
        <v>38</v>
      </c>
      <c r="G64" s="28">
        <v>20</v>
      </c>
      <c r="H64" s="28">
        <v>40</v>
      </c>
      <c r="I64" s="28">
        <v>20</v>
      </c>
      <c r="J64" s="28">
        <v>20</v>
      </c>
      <c r="K64" s="28">
        <v>20</v>
      </c>
      <c r="L64" s="28">
        <v>40</v>
      </c>
      <c r="M64" s="28">
        <v>-20</v>
      </c>
      <c r="N64" s="28">
        <v>12</v>
      </c>
      <c r="O64" s="28">
        <v>6</v>
      </c>
      <c r="P64" s="28">
        <v>24</v>
      </c>
      <c r="Q64" s="28" t="s">
        <v>25</v>
      </c>
      <c r="R64" s="28" t="s">
        <v>25</v>
      </c>
      <c r="S64" s="28" t="s">
        <v>25</v>
      </c>
      <c r="T64">
        <v>7</v>
      </c>
      <c r="U64" s="30">
        <v>22.444374444444442</v>
      </c>
      <c r="V64" s="22">
        <f>SUMIF(E:E,E64,U:U)</f>
        <v>71.999599999999987</v>
      </c>
      <c r="W64">
        <v>5</v>
      </c>
      <c r="X64">
        <f>SUMIF(E:E,E64,T:T)</f>
        <v>40</v>
      </c>
    </row>
    <row r="65" spans="1:24" x14ac:dyDescent="0.25">
      <c r="A65" s="26" t="str">
        <f>IFERROR(RANK(U65,$U$2:$U$63,0),"NS")</f>
        <v>NS</v>
      </c>
      <c r="B65" t="s">
        <v>31</v>
      </c>
      <c r="C65" t="s">
        <v>28</v>
      </c>
      <c r="D65" t="s">
        <v>90</v>
      </c>
      <c r="E65" t="s">
        <v>57</v>
      </c>
      <c r="G65" s="28">
        <v>20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-20</v>
      </c>
      <c r="N65" s="28">
        <v>12</v>
      </c>
      <c r="O65" s="28">
        <v>0</v>
      </c>
      <c r="P65" s="28">
        <v>12</v>
      </c>
      <c r="Q65" s="28" t="s">
        <v>25</v>
      </c>
      <c r="R65" s="28" t="s">
        <v>25</v>
      </c>
      <c r="S65" s="28" t="s">
        <v>25</v>
      </c>
      <c r="T65">
        <v>4</v>
      </c>
      <c r="U65" s="30">
        <v>4.888848888888889</v>
      </c>
      <c r="V65" s="22">
        <f>SUMIF(E:E,E65,U:U)</f>
        <v>40.221952222222214</v>
      </c>
      <c r="W65">
        <v>11</v>
      </c>
      <c r="X65">
        <f>SUMIF(E:E,E65,T:T)</f>
        <v>27</v>
      </c>
    </row>
    <row r="66" spans="1:24" x14ac:dyDescent="0.25">
      <c r="A66" s="26" t="str">
        <f>IFERROR(RANK(U66,$U$2:$U$63,0),"NS")</f>
        <v>NS</v>
      </c>
      <c r="B66" t="s">
        <v>31</v>
      </c>
      <c r="D66" t="s">
        <v>106</v>
      </c>
      <c r="E66" t="s">
        <v>80</v>
      </c>
      <c r="G66" s="28">
        <v>-10</v>
      </c>
      <c r="H66" s="28">
        <v>0</v>
      </c>
      <c r="I66" s="28">
        <v>-20</v>
      </c>
      <c r="J66" s="28">
        <v>-20</v>
      </c>
      <c r="K66" s="28">
        <v>20</v>
      </c>
      <c r="L66" s="28">
        <v>-20</v>
      </c>
      <c r="M66" s="28">
        <v>-20</v>
      </c>
      <c r="N66" s="28">
        <v>-6</v>
      </c>
      <c r="O66" s="28">
        <v>24</v>
      </c>
      <c r="P66" s="28">
        <v>0</v>
      </c>
      <c r="Q66" s="28" t="s">
        <v>25</v>
      </c>
      <c r="R66" s="28" t="s">
        <v>25</v>
      </c>
      <c r="S66" s="28" t="s">
        <v>25</v>
      </c>
      <c r="T66">
        <v>19</v>
      </c>
      <c r="U66" s="30">
        <v>-3.5557455555555553</v>
      </c>
      <c r="V66" s="22">
        <f>SUMIF(E:E,E66,U:U)</f>
        <v>7.332983333333333</v>
      </c>
      <c r="W66">
        <v>14</v>
      </c>
      <c r="X66">
        <f>SUMIF(E:E,E66,T:T)</f>
        <v>35</v>
      </c>
    </row>
  </sheetData>
  <autoFilter ref="A1:X66">
    <sortState ref="A2:X66">
      <sortCondition descending="1" ref="M1:M66"/>
    </sortState>
  </autoFilter>
  <conditionalFormatting sqref="A2:A62">
    <cfRule type="expression" dxfId="1" priority="1">
      <formula>$A2=$A1</formula>
    </cfRule>
  </conditionalFormatting>
  <conditionalFormatting sqref="A63">
    <cfRule type="expression" dxfId="0" priority="35">
      <formula>$A63=#REF!</formula>
    </cfRule>
  </conditionalFormatting>
  <pageMargins left="0.31496062992125984" right="0.35433070866141736" top="0.31496062992125984" bottom="0.31496062992125984" header="0.31496062992125984" footer="0.31496062992125984"/>
  <pageSetup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Rankings</vt:lpstr>
      <vt:lpstr>Quizzer Stats</vt:lpstr>
      <vt:lpstr>ChQ</vt:lpstr>
      <vt:lpstr>CoQ</vt:lpstr>
      <vt:lpstr>Rankings!Print_Area</vt:lpstr>
      <vt:lpstr>'Quizzer Stats'!Print_Titles</vt:lpstr>
      <vt:lpstr>Rankings!Print_Titles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</dc:creator>
  <cp:lastModifiedBy>Scott Peterson</cp:lastModifiedBy>
  <dcterms:created xsi:type="dcterms:W3CDTF">2017-04-10T02:47:12Z</dcterms:created>
  <dcterms:modified xsi:type="dcterms:W3CDTF">2017-04-11T15:11:40Z</dcterms:modified>
</cp:coreProperties>
</file>