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taszek\Desktop\"/>
    </mc:Choice>
  </mc:AlternateContent>
  <xr:revisionPtr revIDLastSave="0" documentId="13_ncr:1_{9AB319D1-E1D1-4796-B0B6-F854DF2E2EA6}" xr6:coauthVersionLast="47" xr6:coauthVersionMax="47" xr10:uidLastSave="{00000000-0000-0000-0000-000000000000}"/>
  <bookViews>
    <workbookView xWindow="-120" yWindow="-120" windowWidth="29040" windowHeight="15840" xr2:uid="{F09E54E6-3DE5-4443-BB9E-78C1E33E085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" i="1" l="1"/>
  <c r="G16" i="1"/>
  <c r="G17" i="1"/>
  <c r="G19" i="1"/>
  <c r="E19" i="1"/>
  <c r="E18" i="1"/>
  <c r="E17" i="1"/>
  <c r="E16" i="1"/>
  <c r="E15" i="1"/>
  <c r="AG8" i="1"/>
  <c r="AG7" i="1"/>
  <c r="AG6" i="1"/>
  <c r="AG5" i="1"/>
  <c r="AG4" i="1"/>
  <c r="AD5" i="1"/>
  <c r="AD6" i="1"/>
  <c r="AD7" i="1"/>
  <c r="AD8" i="1"/>
  <c r="AD4" i="1"/>
</calcChain>
</file>

<file path=xl/sharedStrings.xml><?xml version="1.0" encoding="utf-8"?>
<sst xmlns="http://schemas.openxmlformats.org/spreadsheetml/2006/main" count="89" uniqueCount="31">
  <si>
    <t>PI6.3</t>
  </si>
  <si>
    <t>PI6.IP</t>
  </si>
  <si>
    <t>PI6.1</t>
  </si>
  <si>
    <t>Average Codebusters Acknowledgement Time (ACAT)</t>
  </si>
  <si>
    <t>Average CI Ticket Lifetime (ATL)</t>
  </si>
  <si>
    <t>Average Codebusters Handle Time (ACHT)</t>
  </si>
  <si>
    <t>Average External Dependency Time (AEDT)</t>
  </si>
  <si>
    <t>SR</t>
  </si>
  <si>
    <t>IR</t>
  </si>
  <si>
    <t>Partner</t>
  </si>
  <si>
    <t>N/A</t>
  </si>
  <si>
    <t>Date range</t>
  </si>
  <si>
    <t>Incident Request Ratio (IRR)</t>
  </si>
  <si>
    <t>Escalation Ratio (ER)</t>
  </si>
  <si>
    <r>
      <rPr>
        <b/>
        <sz val="11"/>
        <color theme="1"/>
        <rFont val="Calibri"/>
        <family val="2"/>
        <scheme val="minor"/>
      </rPr>
      <t>PI6.2</t>
    </r>
    <r>
      <rPr>
        <sz val="11"/>
        <color theme="1"/>
        <rFont val="Calibri"/>
        <family val="2"/>
        <scheme val="minor"/>
      </rPr>
      <t xml:space="preserve"> </t>
    </r>
  </si>
  <si>
    <r>
      <rPr>
        <b/>
        <sz val="11"/>
        <color theme="1"/>
        <rFont val="Calibri"/>
        <family val="2"/>
        <scheme val="minor"/>
      </rPr>
      <t>PI6.4</t>
    </r>
    <r>
      <rPr>
        <sz val="11"/>
        <color theme="1"/>
        <rFont val="Calibri"/>
        <family val="2"/>
        <scheme val="minor"/>
      </rPr>
      <t xml:space="preserve"> </t>
    </r>
  </si>
  <si>
    <t>19-12-2022 - 08-01-2023</t>
  </si>
  <si>
    <t>09-01-2023 - 29-01-2023</t>
  </si>
  <si>
    <t>30-01-2023 - 19-02-2023</t>
  </si>
  <si>
    <t>20-02-2023 - 12-03-2023</t>
  </si>
  <si>
    <t>13-03-2023 - 26-03-2023</t>
  </si>
  <si>
    <t>PI</t>
  </si>
  <si>
    <t>Created / Closed</t>
  </si>
  <si>
    <t>Created</t>
  </si>
  <si>
    <t>Closed</t>
  </si>
  <si>
    <t>Created Cumulative</t>
  </si>
  <si>
    <t>Closed Cumulative</t>
  </si>
  <si>
    <t>In Progress</t>
  </si>
  <si>
    <t>Codebusters KPI's - Split per type (Resolved, in Calendar Days)</t>
  </si>
  <si>
    <t>Codebusters KPI's - All Maintenance Requests
(Resolved, in Calendar Days)</t>
  </si>
  <si>
    <t>SLA Compliance Ratio (SCR)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</si>
</sst>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BA8CDC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Alignment="1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0" borderId="14" xfId="0" applyBorder="1" applyAlignment="1">
      <alignment horizontal="center" wrapText="1"/>
    </xf>
    <xf numFmtId="0" fontId="0" fillId="4" borderId="13" xfId="0" applyFill="1" applyBorder="1" applyAlignment="1">
      <alignment horizontal="center" vertical="center"/>
    </xf>
    <xf numFmtId="0" fontId="0" fillId="6" borderId="13" xfId="0" applyFill="1" applyBorder="1" applyAlignment="1">
      <alignment horizontal="center" vertical="center"/>
    </xf>
    <xf numFmtId="0" fontId="0" fillId="5" borderId="13" xfId="0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15" fontId="0" fillId="0" borderId="13" xfId="0" applyNumberFormat="1" applyBorder="1" applyAlignment="1">
      <alignment horizontal="center" wrapText="1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7" borderId="0" xfId="0" applyFill="1"/>
    <xf numFmtId="0" fontId="0" fillId="0" borderId="0" xfId="0" applyBorder="1" applyAlignment="1">
      <alignment horizontal="center" wrapText="1"/>
    </xf>
    <xf numFmtId="170" fontId="0" fillId="0" borderId="18" xfId="0" applyNumberFormat="1" applyBorder="1" applyAlignment="1">
      <alignment horizontal="center" vertical="center"/>
    </xf>
    <xf numFmtId="0" fontId="0" fillId="8" borderId="18" xfId="0" applyFill="1" applyBorder="1" applyAlignment="1">
      <alignment horizontal="center" vertical="center"/>
    </xf>
    <xf numFmtId="0" fontId="0" fillId="8" borderId="1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8" borderId="17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8" borderId="19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22" xfId="0" applyFill="1" applyBorder="1" applyAlignment="1">
      <alignment horizontal="center" vertical="center"/>
    </xf>
    <xf numFmtId="0" fontId="0" fillId="8" borderId="23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wrapText="1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15" xfId="0" applyFill="1" applyBorder="1" applyAlignment="1">
      <alignment horizontal="center" wrapText="1"/>
    </xf>
    <xf numFmtId="0" fontId="0" fillId="8" borderId="7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15" fontId="1" fillId="0" borderId="13" xfId="0" applyNumberFormat="1" applyFont="1" applyBorder="1" applyAlignment="1">
      <alignment horizontal="center" wrapText="1"/>
    </xf>
    <xf numFmtId="0" fontId="1" fillId="0" borderId="14" xfId="0" applyFont="1" applyBorder="1" applyAlignment="1">
      <alignment horizont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 wrapText="1"/>
    </xf>
    <xf numFmtId="0" fontId="0" fillId="8" borderId="15" xfId="0" applyFill="1" applyBorder="1"/>
    <xf numFmtId="0" fontId="0" fillId="0" borderId="4" xfId="0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8" borderId="14" xfId="0" applyFill="1" applyBorder="1" applyAlignment="1">
      <alignment horizontal="center" vertical="center"/>
    </xf>
    <xf numFmtId="0" fontId="0" fillId="8" borderId="15" xfId="0" applyFill="1" applyBorder="1" applyAlignment="1">
      <alignment horizontal="center" vertical="center"/>
    </xf>
    <xf numFmtId="10" fontId="0" fillId="0" borderId="2" xfId="0" applyNumberFormat="1" applyBorder="1" applyAlignment="1">
      <alignment horizontal="center"/>
    </xf>
    <xf numFmtId="10" fontId="0" fillId="0" borderId="4" xfId="0" applyNumberFormat="1" applyBorder="1" applyAlignment="1">
      <alignment horizontal="center"/>
    </xf>
    <xf numFmtId="10" fontId="0" fillId="8" borderId="5" xfId="0" applyNumberFormat="1" applyFill="1" applyBorder="1" applyAlignment="1">
      <alignment horizontal="center"/>
    </xf>
    <xf numFmtId="10" fontId="0" fillId="8" borderId="6" xfId="0" applyNumberFormat="1" applyFill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6" xfId="0" applyNumberFormat="1" applyBorder="1" applyAlignment="1">
      <alignment horizontal="center"/>
    </xf>
    <xf numFmtId="10" fontId="0" fillId="8" borderId="7" xfId="0" applyNumberFormat="1" applyFill="1" applyBorder="1" applyAlignment="1">
      <alignment horizontal="center"/>
    </xf>
    <xf numFmtId="10" fontId="0" fillId="8" borderId="9" xfId="0" applyNumberFormat="1" applyFill="1" applyBorder="1" applyAlignment="1">
      <alignment horizontal="center"/>
    </xf>
    <xf numFmtId="10" fontId="0" fillId="0" borderId="16" xfId="0" applyNumberFormat="1" applyBorder="1" applyAlignment="1">
      <alignment horizontal="center" vertical="center"/>
    </xf>
    <xf numFmtId="10" fontId="0" fillId="8" borderId="16" xfId="0" applyNumberFormat="1" applyFill="1" applyBorder="1" applyAlignment="1">
      <alignment horizontal="center" vertical="center"/>
    </xf>
    <xf numFmtId="10" fontId="0" fillId="8" borderId="20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A8CDC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Created / Closed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Sheet1!$AB$3</c:f>
              <c:strCache>
                <c:ptCount val="1"/>
                <c:pt idx="0">
                  <c:v>Created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clip" horzOverflow="clip" vert="horz" wrap="square" lIns="38100" tIns="19050" rIns="38100" bIns="182880" anchor="b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F4DD-4F20-977B-8B348E0D4FF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b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Sheet1!$Z$4:$Z$8</c15:sqref>
                  </c15:fullRef>
                </c:ext>
              </c:extLst>
              <c:f>Sheet1!$Z$4:$Z$8</c:f>
              <c:strCache>
                <c:ptCount val="5"/>
                <c:pt idx="0">
                  <c:v>PI6.1</c:v>
                </c:pt>
                <c:pt idx="1">
                  <c:v>PI6.2 </c:v>
                </c:pt>
                <c:pt idx="2">
                  <c:v>PI6.3</c:v>
                </c:pt>
                <c:pt idx="3">
                  <c:v>PI6.4 </c:v>
                </c:pt>
                <c:pt idx="4">
                  <c:v>PI6.IP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Sheet1!$AB$4:$AB$9</c15:sqref>
                  </c15:fullRef>
                </c:ext>
              </c:extLst>
              <c:f>Sheet1!$AB$4:$AB$8</c:f>
              <c:numCache>
                <c:formatCode>General</c:formatCode>
                <c:ptCount val="5"/>
                <c:pt idx="0">
                  <c:v>55</c:v>
                </c:pt>
                <c:pt idx="1">
                  <c:v>51</c:v>
                </c:pt>
                <c:pt idx="2">
                  <c:v>52</c:v>
                </c:pt>
                <c:pt idx="3">
                  <c:v>51</c:v>
                </c:pt>
                <c:pt idx="4">
                  <c:v>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D-4F20-977B-8B348E0D4FF6}"/>
            </c:ext>
          </c:extLst>
        </c:ser>
        <c:ser>
          <c:idx val="3"/>
          <c:order val="2"/>
          <c:tx>
            <c:strRef>
              <c:f>Sheet1!$AE$3</c:f>
              <c:strCache>
                <c:ptCount val="1"/>
                <c:pt idx="0">
                  <c:v>Closed</c:v>
                </c:pt>
              </c:strCache>
            </c:strRef>
          </c:tx>
          <c:spPr>
            <a:solidFill>
              <a:srgbClr val="92D05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Sheet1!$Z$4:$Z$8</c15:sqref>
                  </c15:fullRef>
                </c:ext>
              </c:extLst>
              <c:f>Sheet1!$Z$4:$Z$8</c:f>
              <c:strCache>
                <c:ptCount val="5"/>
                <c:pt idx="0">
                  <c:v>PI6.1</c:v>
                </c:pt>
                <c:pt idx="1">
                  <c:v>PI6.2 </c:v>
                </c:pt>
                <c:pt idx="2">
                  <c:v>PI6.3</c:v>
                </c:pt>
                <c:pt idx="3">
                  <c:v>PI6.4 </c:v>
                </c:pt>
                <c:pt idx="4">
                  <c:v>PI6.IP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Sheet1!$AE$4:$AE$9</c15:sqref>
                  </c15:fullRef>
                </c:ext>
              </c:extLst>
              <c:f>Sheet1!$AE$4:$AE$8</c:f>
              <c:numCache>
                <c:formatCode>General</c:formatCode>
                <c:ptCount val="5"/>
                <c:pt idx="0">
                  <c:v>68</c:v>
                </c:pt>
                <c:pt idx="1">
                  <c:v>69</c:v>
                </c:pt>
                <c:pt idx="2">
                  <c:v>53</c:v>
                </c:pt>
                <c:pt idx="3">
                  <c:v>51</c:v>
                </c:pt>
                <c:pt idx="4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DD-4F20-977B-8B348E0D4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5"/>
        <c:axId val="1113438648"/>
        <c:axId val="1113440944"/>
        <c:extLst>
          <c:ext xmlns:c15="http://schemas.microsoft.com/office/drawing/2012/chart" uri="{02D57815-91ED-43cb-92C2-25804820EDAC}">
            <c15:filteredBarSeries>
              <c15:ser>
                <c:idx val="4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Sheet1!$AF$3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5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ullRef>
                          <c15:sqref>Sheet1!$Z$4:$Z$8</c15:sqref>
                        </c15:fullRef>
                        <c15:formulaRef>
                          <c15:sqref>Sheet1!$Z$4:$Z$8</c15:sqref>
                        </c15:formulaRef>
                      </c:ext>
                    </c:extLst>
                    <c:strCache>
                      <c:ptCount val="5"/>
                      <c:pt idx="0">
                        <c:v>PI6.1</c:v>
                      </c:pt>
                      <c:pt idx="1">
                        <c:v>PI6.2 </c:v>
                      </c:pt>
                      <c:pt idx="2">
                        <c:v>PI6.3</c:v>
                      </c:pt>
                      <c:pt idx="3">
                        <c:v>PI6.4 </c:v>
                      </c:pt>
                      <c:pt idx="4">
                        <c:v>PI6.IP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ullRef>
                          <c15:sqref>Sheet1!$AF$4:$AF$9</c15:sqref>
                        </c15:fullRef>
                        <c15:formulaRef>
                          <c15:sqref>Sheet1!$AF$4:$AF$8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4DD-4F20-977B-8B348E0D4FF6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2"/>
          <c:order val="1"/>
          <c:tx>
            <c:strRef>
              <c:f>Sheet1!$AD$3</c:f>
              <c:strCache>
                <c:ptCount val="1"/>
                <c:pt idx="0">
                  <c:v>Created Cumulative</c:v>
                </c:pt>
              </c:strCache>
            </c:strRef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00B0F0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PI6.1</c:v>
              </c:pt>
              <c:pt idx="1">
                <c:v>PI6.2 </c:v>
              </c:pt>
              <c:pt idx="2">
                <c:v>PI6.3</c:v>
              </c:pt>
              <c:pt idx="3">
                <c:v>PI6.4 </c:v>
              </c:pt>
              <c:pt idx="4">
                <c:v>PI6.IP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Sheet1!$AD$4:$AD$9</c15:sqref>
                  </c15:fullRef>
                </c:ext>
              </c:extLst>
              <c:f>Sheet1!$AD$4:$AD$8</c:f>
              <c:numCache>
                <c:formatCode>General</c:formatCode>
                <c:ptCount val="5"/>
                <c:pt idx="0">
                  <c:v>55</c:v>
                </c:pt>
                <c:pt idx="1">
                  <c:v>106</c:v>
                </c:pt>
                <c:pt idx="2">
                  <c:v>158</c:v>
                </c:pt>
                <c:pt idx="3">
                  <c:v>209</c:v>
                </c:pt>
                <c:pt idx="4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DD-4F20-977B-8B348E0D4FF6}"/>
            </c:ext>
          </c:extLst>
        </c:ser>
        <c:ser>
          <c:idx val="5"/>
          <c:order val="4"/>
          <c:tx>
            <c:strRef>
              <c:f>Sheet1!$AG$3</c:f>
              <c:strCache>
                <c:ptCount val="1"/>
                <c:pt idx="0">
                  <c:v>Closed Cumulative</c:v>
                </c:pt>
              </c:strCache>
            </c:strRef>
          </c:tx>
          <c:spPr>
            <a:ln w="28575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dLbls>
            <c:spPr>
              <a:solidFill>
                <a:srgbClr val="92D050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5"/>
              <c:pt idx="0">
                <c:v>PI6.1</c:v>
              </c:pt>
              <c:pt idx="1">
                <c:v>PI6.2 </c:v>
              </c:pt>
              <c:pt idx="2">
                <c:v>PI6.3</c:v>
              </c:pt>
              <c:pt idx="3">
                <c:v>PI6.4 </c:v>
              </c:pt>
              <c:pt idx="4">
                <c:v>PI6.IP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Sheet1!$AG$4:$AG$9</c15:sqref>
                  </c15:fullRef>
                </c:ext>
              </c:extLst>
              <c:f>Sheet1!$AG$4:$AG$8</c:f>
              <c:numCache>
                <c:formatCode>General</c:formatCode>
                <c:ptCount val="5"/>
                <c:pt idx="0">
                  <c:v>68</c:v>
                </c:pt>
                <c:pt idx="1">
                  <c:v>137</c:v>
                </c:pt>
                <c:pt idx="2">
                  <c:v>190</c:v>
                </c:pt>
                <c:pt idx="3">
                  <c:v>241</c:v>
                </c:pt>
                <c:pt idx="4">
                  <c:v>282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DD-4F20-977B-8B348E0D4F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438648"/>
        <c:axId val="1113440944"/>
      </c:lineChart>
      <c:catAx>
        <c:axId val="1113438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40944"/>
        <c:crosses val="autoZero"/>
        <c:auto val="1"/>
        <c:lblAlgn val="ctr"/>
        <c:lblOffset val="100"/>
        <c:noMultiLvlLbl val="0"/>
      </c:catAx>
      <c:valAx>
        <c:axId val="1113440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4386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b="1"/>
              <a:t>Customer Requests</a:t>
            </a:r>
            <a:r>
              <a:rPr lang="pl-PL" b="1" baseline="0"/>
              <a:t> In Progress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Sheet1!$Z$14:$Z$18</c:f>
              <c:strCache>
                <c:ptCount val="5"/>
                <c:pt idx="0">
                  <c:v>PI6.1</c:v>
                </c:pt>
                <c:pt idx="1">
                  <c:v>PI6.2 </c:v>
                </c:pt>
                <c:pt idx="2">
                  <c:v>PI6.3</c:v>
                </c:pt>
                <c:pt idx="3">
                  <c:v>PI6.4 </c:v>
                </c:pt>
                <c:pt idx="4">
                  <c:v>PI6.IP</c:v>
                </c:pt>
              </c:strCache>
            </c:strRef>
          </c:cat>
          <c:val>
            <c:numRef>
              <c:f>Sheet1!$AB$14:$AB$18</c:f>
              <c:numCache>
                <c:formatCode>General</c:formatCode>
                <c:ptCount val="5"/>
                <c:pt idx="0">
                  <c:v>337</c:v>
                </c:pt>
                <c:pt idx="1">
                  <c:v>267</c:v>
                </c:pt>
                <c:pt idx="2">
                  <c:v>215</c:v>
                </c:pt>
                <c:pt idx="3">
                  <c:v>166</c:v>
                </c:pt>
                <c:pt idx="4">
                  <c:v>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03-4720-8758-B9EA8B8D21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04123040"/>
        <c:axId val="110411648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Sheet1!$Z$14:$Z$18</c15:sqref>
                        </c15:formulaRef>
                      </c:ext>
                    </c:extLst>
                    <c:strCache>
                      <c:ptCount val="5"/>
                      <c:pt idx="0">
                        <c:v>PI6.1</c:v>
                      </c:pt>
                      <c:pt idx="1">
                        <c:v>PI6.2 </c:v>
                      </c:pt>
                      <c:pt idx="2">
                        <c:v>PI6.3</c:v>
                      </c:pt>
                      <c:pt idx="3">
                        <c:v>PI6.4 </c:v>
                      </c:pt>
                      <c:pt idx="4">
                        <c:v>PI6.IP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Sheet1!$AC$14:$AC$18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A03-4720-8758-B9EA8B8D211D}"/>
                  </c:ext>
                </c:extLst>
              </c15:ser>
            </c15:filteredBarSeries>
          </c:ext>
        </c:extLst>
      </c:barChart>
      <c:catAx>
        <c:axId val="110412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16480"/>
        <c:crosses val="autoZero"/>
        <c:auto val="1"/>
        <c:lblAlgn val="ctr"/>
        <c:lblOffset val="100"/>
        <c:noMultiLvlLbl val="0"/>
      </c:catAx>
      <c:valAx>
        <c:axId val="110411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4123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653415</xdr:colOff>
      <xdr:row>12</xdr:row>
      <xdr:rowOff>48576</xdr:rowOff>
    </xdr:from>
    <xdr:to>
      <xdr:col>21</xdr:col>
      <xdr:colOff>266700</xdr:colOff>
      <xdr:row>27</xdr:row>
      <xdr:rowOff>47624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7B33157-62D8-1E04-39B9-2BFA61D32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677226</xdr:colOff>
      <xdr:row>12</xdr:row>
      <xdr:rowOff>58100</xdr:rowOff>
    </xdr:from>
    <xdr:to>
      <xdr:col>14</xdr:col>
      <xdr:colOff>687704</xdr:colOff>
      <xdr:row>27</xdr:row>
      <xdr:rowOff>64769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00AD50F-40B9-2BB2-93EC-10A99544B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7D88D4-ADED-4435-8671-2A3F1EAA82F5}">
  <sheetPr>
    <pageSetUpPr autoPageBreaks="0"/>
  </sheetPr>
  <dimension ref="B1:AG30"/>
  <sheetViews>
    <sheetView tabSelected="1" zoomScaleNormal="100" workbookViewId="0">
      <selection activeCell="B39" sqref="B39"/>
    </sheetView>
  </sheetViews>
  <sheetFormatPr defaultRowHeight="14.4" x14ac:dyDescent="0.3"/>
  <cols>
    <col min="1" max="1" width="2.88671875" customWidth="1"/>
    <col min="2" max="2" width="6.109375" customWidth="1"/>
    <col min="3" max="3" width="22" customWidth="1"/>
    <col min="4" max="18" width="12.21875" customWidth="1"/>
    <col min="19" max="24" width="9.5546875" customWidth="1"/>
    <col min="27" max="27" width="26.44140625" customWidth="1"/>
    <col min="30" max="30" width="13.88671875" customWidth="1"/>
    <col min="33" max="33" width="14.88671875" customWidth="1"/>
  </cols>
  <sheetData>
    <row r="1" spans="2:33" ht="15" thickBot="1" x14ac:dyDescent="0.35"/>
    <row r="2" spans="2:33" ht="15" thickBot="1" x14ac:dyDescent="0.35">
      <c r="B2" s="31" t="s">
        <v>28</v>
      </c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3"/>
      <c r="Z2" s="65" t="s">
        <v>21</v>
      </c>
      <c r="AA2" s="10" t="s">
        <v>11</v>
      </c>
      <c r="AB2" s="31" t="s">
        <v>22</v>
      </c>
      <c r="AC2" s="32"/>
      <c r="AD2" s="32"/>
      <c r="AE2" s="32"/>
      <c r="AF2" s="32"/>
      <c r="AG2" s="33"/>
    </row>
    <row r="3" spans="2:33" ht="14.4" customHeight="1" thickBot="1" x14ac:dyDescent="0.35">
      <c r="B3" s="65" t="s">
        <v>21</v>
      </c>
      <c r="C3" s="10" t="s">
        <v>11</v>
      </c>
      <c r="D3" s="3" t="s">
        <v>4</v>
      </c>
      <c r="E3" s="4"/>
      <c r="F3" s="5"/>
      <c r="G3" s="3" t="s">
        <v>6</v>
      </c>
      <c r="H3" s="4"/>
      <c r="I3" s="5"/>
      <c r="J3" s="3" t="s">
        <v>3</v>
      </c>
      <c r="K3" s="4"/>
      <c r="L3" s="5"/>
      <c r="M3" s="3" t="s">
        <v>5</v>
      </c>
      <c r="N3" s="4"/>
      <c r="O3" s="5"/>
      <c r="P3" s="3" t="s">
        <v>30</v>
      </c>
      <c r="Q3" s="4"/>
      <c r="R3" s="5"/>
      <c r="Z3" s="66"/>
      <c r="AA3" s="11"/>
      <c r="AB3" s="29" t="s">
        <v>23</v>
      </c>
      <c r="AC3" s="30"/>
      <c r="AD3" s="34" t="s">
        <v>25</v>
      </c>
      <c r="AE3" s="29" t="s">
        <v>24</v>
      </c>
      <c r="AF3" s="30"/>
      <c r="AG3" s="34" t="s">
        <v>26</v>
      </c>
    </row>
    <row r="4" spans="2:33" ht="15" thickBot="1" x14ac:dyDescent="0.35">
      <c r="B4" s="66"/>
      <c r="C4" s="11"/>
      <c r="D4" s="12" t="s">
        <v>7</v>
      </c>
      <c r="E4" s="13" t="s">
        <v>8</v>
      </c>
      <c r="F4" s="14" t="s">
        <v>9</v>
      </c>
      <c r="G4" s="16" t="s">
        <v>7</v>
      </c>
      <c r="H4" s="17" t="s">
        <v>8</v>
      </c>
      <c r="I4" s="18" t="s">
        <v>9</v>
      </c>
      <c r="J4" s="12" t="s">
        <v>7</v>
      </c>
      <c r="K4" s="13" t="s">
        <v>8</v>
      </c>
      <c r="L4" s="14" t="s">
        <v>9</v>
      </c>
      <c r="M4" s="12" t="s">
        <v>7</v>
      </c>
      <c r="N4" s="13" t="s">
        <v>8</v>
      </c>
      <c r="O4" s="14" t="s">
        <v>9</v>
      </c>
      <c r="P4" s="12" t="s">
        <v>7</v>
      </c>
      <c r="Q4" s="13" t="s">
        <v>8</v>
      </c>
      <c r="R4" s="14" t="s">
        <v>9</v>
      </c>
      <c r="Z4" s="63" t="s">
        <v>2</v>
      </c>
      <c r="AA4" s="35" t="s">
        <v>16</v>
      </c>
      <c r="AB4" s="36">
        <v>55</v>
      </c>
      <c r="AC4" s="38"/>
      <c r="AD4" s="68">
        <f>SUM(AB$4:AB4)</f>
        <v>55</v>
      </c>
      <c r="AE4" s="36">
        <v>68</v>
      </c>
      <c r="AF4" s="38"/>
      <c r="AG4" s="68">
        <f>SUM(AE$4:AE4)</f>
        <v>68</v>
      </c>
    </row>
    <row r="5" spans="2:33" x14ac:dyDescent="0.3">
      <c r="B5" s="63" t="s">
        <v>2</v>
      </c>
      <c r="C5" s="35" t="s">
        <v>16</v>
      </c>
      <c r="D5" s="24">
        <v>23.8</v>
      </c>
      <c r="E5" s="21">
        <v>42.9</v>
      </c>
      <c r="F5" s="8">
        <v>20</v>
      </c>
      <c r="G5" s="26">
        <v>10.6</v>
      </c>
      <c r="H5" s="27">
        <v>8.4</v>
      </c>
      <c r="I5" s="28">
        <v>5</v>
      </c>
      <c r="J5" s="23">
        <v>4.7</v>
      </c>
      <c r="K5" s="8">
        <v>6.4</v>
      </c>
      <c r="L5" s="25">
        <v>3.4</v>
      </c>
      <c r="M5" s="24">
        <v>16.2</v>
      </c>
      <c r="N5" s="21">
        <v>20</v>
      </c>
      <c r="O5" s="9">
        <v>8.6</v>
      </c>
      <c r="P5" s="24" t="s">
        <v>10</v>
      </c>
      <c r="Q5" s="86">
        <v>0.28570000000000001</v>
      </c>
      <c r="R5" s="9" t="s">
        <v>10</v>
      </c>
      <c r="Z5" s="57" t="s">
        <v>14</v>
      </c>
      <c r="AA5" s="57" t="s">
        <v>17</v>
      </c>
      <c r="AB5" s="58">
        <v>51</v>
      </c>
      <c r="AC5" s="59"/>
      <c r="AD5" s="69">
        <f>SUM(AB$4:AB5)</f>
        <v>106</v>
      </c>
      <c r="AE5" s="58">
        <v>69</v>
      </c>
      <c r="AF5" s="59"/>
      <c r="AG5" s="69">
        <f>SUM(AE$4:AE5)</f>
        <v>137</v>
      </c>
    </row>
    <row r="6" spans="2:33" x14ac:dyDescent="0.3">
      <c r="B6" s="57" t="s">
        <v>14</v>
      </c>
      <c r="C6" s="57" t="s">
        <v>17</v>
      </c>
      <c r="D6" s="45">
        <v>68.3</v>
      </c>
      <c r="E6" s="46">
        <v>45.3</v>
      </c>
      <c r="F6" s="47">
        <v>7.4</v>
      </c>
      <c r="G6" s="45">
        <v>53.9</v>
      </c>
      <c r="H6" s="46">
        <v>25.3</v>
      </c>
      <c r="I6" s="48">
        <v>5.7</v>
      </c>
      <c r="J6" s="49">
        <v>7.1</v>
      </c>
      <c r="K6" s="47">
        <v>5.0999999999999996</v>
      </c>
      <c r="L6" s="48">
        <v>7.8</v>
      </c>
      <c r="M6" s="45">
        <v>22</v>
      </c>
      <c r="N6" s="46">
        <v>13.3</v>
      </c>
      <c r="O6" s="50">
        <v>11.3</v>
      </c>
      <c r="P6" s="45" t="s">
        <v>10</v>
      </c>
      <c r="Q6" s="87">
        <v>0.1111</v>
      </c>
      <c r="R6" s="50" t="s">
        <v>10</v>
      </c>
      <c r="Z6" s="64" t="s">
        <v>0</v>
      </c>
      <c r="AA6" s="15" t="s">
        <v>18</v>
      </c>
      <c r="AB6" s="37">
        <v>52</v>
      </c>
      <c r="AC6" s="39"/>
      <c r="AD6" s="7">
        <f>SUM(AB$4:AB6)</f>
        <v>158</v>
      </c>
      <c r="AE6" s="37">
        <v>53</v>
      </c>
      <c r="AF6" s="39"/>
      <c r="AG6" s="7">
        <f>SUM(AE$4:AE6)</f>
        <v>190</v>
      </c>
    </row>
    <row r="7" spans="2:33" ht="14.4" customHeight="1" x14ac:dyDescent="0.3">
      <c r="B7" s="64" t="s">
        <v>0</v>
      </c>
      <c r="C7" s="15" t="s">
        <v>18</v>
      </c>
      <c r="D7" s="44">
        <v>28</v>
      </c>
      <c r="E7" s="21">
        <v>57.2</v>
      </c>
      <c r="F7" s="8">
        <v>7.9</v>
      </c>
      <c r="G7" s="24">
        <v>14.2</v>
      </c>
      <c r="H7" s="21">
        <v>27.9</v>
      </c>
      <c r="I7" s="25">
        <v>16.7</v>
      </c>
      <c r="J7" s="23">
        <v>4.5999999999999996</v>
      </c>
      <c r="K7" s="8">
        <v>7.1</v>
      </c>
      <c r="L7" s="25">
        <v>4.4000000000000004</v>
      </c>
      <c r="M7" s="24">
        <v>14.4</v>
      </c>
      <c r="N7" s="21">
        <v>26.5</v>
      </c>
      <c r="O7" s="9">
        <v>10</v>
      </c>
      <c r="P7" s="24" t="s">
        <v>10</v>
      </c>
      <c r="Q7" s="86">
        <v>0.1</v>
      </c>
      <c r="R7" s="9" t="s">
        <v>10</v>
      </c>
      <c r="Z7" s="57" t="s">
        <v>15</v>
      </c>
      <c r="AA7" s="57" t="s">
        <v>19</v>
      </c>
      <c r="AB7" s="58">
        <v>51</v>
      </c>
      <c r="AC7" s="59"/>
      <c r="AD7" s="69">
        <f>SUM(AB$4:AB7)</f>
        <v>209</v>
      </c>
      <c r="AE7" s="58">
        <v>51</v>
      </c>
      <c r="AF7" s="59"/>
      <c r="AG7" s="69">
        <f>SUM(AE$4:AE7)</f>
        <v>241</v>
      </c>
    </row>
    <row r="8" spans="2:33" x14ac:dyDescent="0.3">
      <c r="B8" s="57" t="s">
        <v>15</v>
      </c>
      <c r="C8" s="57" t="s">
        <v>19</v>
      </c>
      <c r="D8" s="45">
        <v>28.7</v>
      </c>
      <c r="E8" s="46">
        <v>40.700000000000003</v>
      </c>
      <c r="F8" s="47">
        <v>24.6</v>
      </c>
      <c r="G8" s="45">
        <v>12.5</v>
      </c>
      <c r="H8" s="46">
        <v>14.9</v>
      </c>
      <c r="I8" s="48">
        <v>15.4</v>
      </c>
      <c r="J8" s="49">
        <v>6.9</v>
      </c>
      <c r="K8" s="47">
        <v>5.6</v>
      </c>
      <c r="L8" s="48">
        <v>5.6</v>
      </c>
      <c r="M8" s="45">
        <v>19.399999999999999</v>
      </c>
      <c r="N8" s="46">
        <v>24.9</v>
      </c>
      <c r="O8" s="50">
        <v>15.3</v>
      </c>
      <c r="P8" s="45" t="s">
        <v>10</v>
      </c>
      <c r="Q8" s="87">
        <v>0</v>
      </c>
      <c r="R8" s="50" t="s">
        <v>10</v>
      </c>
      <c r="Z8" s="64" t="s">
        <v>1</v>
      </c>
      <c r="AA8" s="15" t="s">
        <v>20</v>
      </c>
      <c r="AB8" s="37">
        <v>39</v>
      </c>
      <c r="AC8" s="39"/>
      <c r="AD8" s="7">
        <f>SUM(AB$4:AB8)</f>
        <v>248</v>
      </c>
      <c r="AE8" s="37">
        <v>41</v>
      </c>
      <c r="AF8" s="39"/>
      <c r="AG8" s="7">
        <f>SUM(AE$4:AE8)</f>
        <v>282</v>
      </c>
    </row>
    <row r="9" spans="2:33" ht="14.4" customHeight="1" thickBot="1" x14ac:dyDescent="0.35">
      <c r="B9" s="64" t="s">
        <v>1</v>
      </c>
      <c r="C9" s="15" t="s">
        <v>20</v>
      </c>
      <c r="D9" s="24">
        <v>37.5</v>
      </c>
      <c r="E9" s="21">
        <v>18.100000000000001</v>
      </c>
      <c r="F9" s="8">
        <v>32.200000000000003</v>
      </c>
      <c r="G9" s="24">
        <v>7.3</v>
      </c>
      <c r="H9" s="21">
        <v>0</v>
      </c>
      <c r="I9" s="25">
        <v>6.8</v>
      </c>
      <c r="J9" s="23">
        <v>6.7</v>
      </c>
      <c r="K9" s="8">
        <v>17.8</v>
      </c>
      <c r="L9" s="25">
        <v>6</v>
      </c>
      <c r="M9" s="24">
        <v>19.600000000000001</v>
      </c>
      <c r="N9" s="21">
        <v>19.2</v>
      </c>
      <c r="O9" s="9">
        <v>18.100000000000001</v>
      </c>
      <c r="P9" s="24" t="s">
        <v>10</v>
      </c>
      <c r="Q9" s="86">
        <v>0</v>
      </c>
      <c r="R9" s="9" t="s">
        <v>10</v>
      </c>
      <c r="Z9" s="67"/>
      <c r="AA9" s="60"/>
      <c r="AB9" s="61"/>
      <c r="AC9" s="62"/>
      <c r="AD9" s="70"/>
      <c r="AE9" s="61"/>
      <c r="AF9" s="62"/>
      <c r="AG9" s="70"/>
    </row>
    <row r="10" spans="2:33" ht="15" thickBot="1" x14ac:dyDescent="0.35">
      <c r="B10" s="67"/>
      <c r="C10" s="60"/>
      <c r="D10" s="51"/>
      <c r="E10" s="52"/>
      <c r="F10" s="53"/>
      <c r="G10" s="51"/>
      <c r="H10" s="52"/>
      <c r="I10" s="54"/>
      <c r="J10" s="55"/>
      <c r="K10" s="53"/>
      <c r="L10" s="54"/>
      <c r="M10" s="51"/>
      <c r="N10" s="52"/>
      <c r="O10" s="56"/>
      <c r="P10" s="51"/>
      <c r="Q10" s="88"/>
      <c r="R10" s="56"/>
    </row>
    <row r="11" spans="2:33" ht="14.4" customHeight="1" thickBot="1" x14ac:dyDescent="0.35">
      <c r="B11" s="1"/>
      <c r="C11" s="1"/>
    </row>
    <row r="12" spans="2:33" ht="14.4" customHeight="1" thickBot="1" x14ac:dyDescent="0.35">
      <c r="B12" s="1"/>
      <c r="Z12" s="65" t="s">
        <v>21</v>
      </c>
      <c r="AA12" s="10" t="s">
        <v>11</v>
      </c>
      <c r="AB12" s="73" t="s">
        <v>27</v>
      </c>
      <c r="AC12" s="74"/>
    </row>
    <row r="13" spans="2:33" ht="31.8" customHeight="1" thickBot="1" x14ac:dyDescent="0.35">
      <c r="B13" s="65" t="s">
        <v>21</v>
      </c>
      <c r="C13" s="10" t="s">
        <v>11</v>
      </c>
      <c r="D13" s="10" t="s">
        <v>24</v>
      </c>
      <c r="E13" s="71" t="s">
        <v>29</v>
      </c>
      <c r="F13" s="72"/>
      <c r="G13" s="72"/>
      <c r="H13" s="72"/>
      <c r="I13" s="2"/>
      <c r="Z13" s="66"/>
      <c r="AA13" s="11"/>
      <c r="AB13" s="22"/>
      <c r="AC13" s="75"/>
    </row>
    <row r="14" spans="2:33" ht="15" thickBot="1" x14ac:dyDescent="0.35">
      <c r="B14" s="66"/>
      <c r="C14" s="11"/>
      <c r="D14" s="11"/>
      <c r="E14" s="29" t="s">
        <v>12</v>
      </c>
      <c r="F14" s="30"/>
      <c r="G14" s="29" t="s">
        <v>13</v>
      </c>
      <c r="H14" s="30"/>
      <c r="Z14" s="63" t="s">
        <v>2</v>
      </c>
      <c r="AA14" s="35" t="s">
        <v>16</v>
      </c>
      <c r="AB14" s="36">
        <v>337</v>
      </c>
      <c r="AC14" s="38"/>
    </row>
    <row r="15" spans="2:33" x14ac:dyDescent="0.3">
      <c r="B15" s="63" t="s">
        <v>2</v>
      </c>
      <c r="C15" s="35" t="s">
        <v>16</v>
      </c>
      <c r="D15" s="19">
        <v>68</v>
      </c>
      <c r="E15" s="78">
        <f>12/68</f>
        <v>0.17647058823529413</v>
      </c>
      <c r="F15" s="79"/>
      <c r="G15" s="78">
        <f>1/68</f>
        <v>1.4705882352941176E-2</v>
      </c>
      <c r="H15" s="79"/>
      <c r="Z15" s="57" t="s">
        <v>14</v>
      </c>
      <c r="AA15" s="57" t="s">
        <v>17</v>
      </c>
      <c r="AB15" s="37">
        <v>267</v>
      </c>
      <c r="AC15" s="39"/>
    </row>
    <row r="16" spans="2:33" x14ac:dyDescent="0.3">
      <c r="B16" s="57" t="s">
        <v>14</v>
      </c>
      <c r="C16" s="57" t="s">
        <v>17</v>
      </c>
      <c r="D16" s="76">
        <v>69</v>
      </c>
      <c r="E16" s="80">
        <f>10/69</f>
        <v>0.14492753623188406</v>
      </c>
      <c r="F16" s="81"/>
      <c r="G16" s="80">
        <f>3/69</f>
        <v>4.3478260869565216E-2</v>
      </c>
      <c r="H16" s="81"/>
      <c r="Z16" s="64" t="s">
        <v>0</v>
      </c>
      <c r="AA16" s="15" t="s">
        <v>18</v>
      </c>
      <c r="AB16" s="37">
        <v>215</v>
      </c>
      <c r="AC16" s="39"/>
    </row>
    <row r="17" spans="2:29" x14ac:dyDescent="0.3">
      <c r="B17" s="64" t="s">
        <v>0</v>
      </c>
      <c r="C17" s="15" t="s">
        <v>18</v>
      </c>
      <c r="D17" s="20">
        <v>53</v>
      </c>
      <c r="E17" s="82">
        <f>12/53</f>
        <v>0.22641509433962265</v>
      </c>
      <c r="F17" s="83"/>
      <c r="G17" s="82">
        <f>3/53</f>
        <v>5.6603773584905662E-2</v>
      </c>
      <c r="H17" s="83"/>
      <c r="Z17" s="57" t="s">
        <v>15</v>
      </c>
      <c r="AA17" s="57" t="s">
        <v>19</v>
      </c>
      <c r="AB17" s="37">
        <v>166</v>
      </c>
      <c r="AC17" s="39"/>
    </row>
    <row r="18" spans="2:29" x14ac:dyDescent="0.3">
      <c r="B18" s="57" t="s">
        <v>15</v>
      </c>
      <c r="C18" s="57" t="s">
        <v>19</v>
      </c>
      <c r="D18" s="76">
        <v>51</v>
      </c>
      <c r="E18" s="80">
        <f>14/51</f>
        <v>0.27450980392156865</v>
      </c>
      <c r="F18" s="81"/>
      <c r="G18" s="80">
        <v>0</v>
      </c>
      <c r="H18" s="81"/>
      <c r="Z18" s="64" t="s">
        <v>1</v>
      </c>
      <c r="AA18" s="15" t="s">
        <v>20</v>
      </c>
      <c r="AB18" s="37">
        <v>126</v>
      </c>
      <c r="AC18" s="39"/>
    </row>
    <row r="19" spans="2:29" ht="15" thickBot="1" x14ac:dyDescent="0.35">
      <c r="B19" s="64" t="s">
        <v>1</v>
      </c>
      <c r="C19" s="15" t="s">
        <v>20</v>
      </c>
      <c r="D19" s="20">
        <v>41</v>
      </c>
      <c r="E19" s="82">
        <f>5/41</f>
        <v>0.12195121951219512</v>
      </c>
      <c r="F19" s="83"/>
      <c r="G19" s="82">
        <f>3/41</f>
        <v>7.3170731707317069E-2</v>
      </c>
      <c r="H19" s="83"/>
      <c r="Z19" s="67"/>
      <c r="AA19" s="60"/>
      <c r="AB19" s="40"/>
      <c r="AC19" s="41"/>
    </row>
    <row r="20" spans="2:29" ht="15" thickBot="1" x14ac:dyDescent="0.35">
      <c r="B20" s="67"/>
      <c r="C20" s="60"/>
      <c r="D20" s="77"/>
      <c r="E20" s="84"/>
      <c r="F20" s="85"/>
      <c r="G20" s="84"/>
      <c r="H20" s="85"/>
    </row>
    <row r="21" spans="2:29" x14ac:dyDescent="0.3">
      <c r="C21" s="43"/>
      <c r="D21" s="6"/>
      <c r="E21" s="6"/>
      <c r="F21" s="6"/>
      <c r="G21" s="6"/>
      <c r="H21" s="6"/>
      <c r="I21" s="6"/>
    </row>
    <row r="22" spans="2:29" x14ac:dyDescent="0.3">
      <c r="C22" s="43"/>
      <c r="D22" s="6"/>
      <c r="E22" s="6"/>
      <c r="F22" s="6"/>
      <c r="G22" s="6"/>
      <c r="H22" s="6"/>
      <c r="I22" s="6"/>
    </row>
    <row r="23" spans="2:29" x14ac:dyDescent="0.3">
      <c r="C23" s="43"/>
      <c r="D23" s="6"/>
      <c r="E23" s="6"/>
      <c r="F23" s="6"/>
      <c r="G23" s="6"/>
      <c r="H23" s="6"/>
      <c r="I23" s="6"/>
    </row>
    <row r="24" spans="2:29" x14ac:dyDescent="0.3">
      <c r="C24" s="43"/>
      <c r="D24" s="6"/>
      <c r="E24" s="6"/>
      <c r="F24" s="6"/>
      <c r="G24" s="6"/>
      <c r="H24" s="6"/>
      <c r="I24" s="6"/>
    </row>
    <row r="25" spans="2:29" x14ac:dyDescent="0.3">
      <c r="C25" s="43"/>
      <c r="D25" s="6"/>
      <c r="E25" s="6"/>
      <c r="F25" s="6"/>
      <c r="G25" s="6"/>
      <c r="H25" s="6"/>
      <c r="I25" s="6"/>
    </row>
    <row r="26" spans="2:29" x14ac:dyDescent="0.3">
      <c r="C26" s="43"/>
      <c r="D26" s="6"/>
      <c r="E26" s="6"/>
      <c r="F26" s="6"/>
      <c r="G26" s="6"/>
      <c r="H26" s="6"/>
      <c r="I26" s="6"/>
    </row>
    <row r="27" spans="2:29" x14ac:dyDescent="0.3">
      <c r="C27" s="43"/>
      <c r="D27" s="6"/>
      <c r="E27" s="6"/>
      <c r="F27" s="6"/>
      <c r="G27" s="6"/>
      <c r="H27" s="6"/>
      <c r="I27" s="6"/>
    </row>
    <row r="28" spans="2:29" x14ac:dyDescent="0.3">
      <c r="C28" s="43"/>
      <c r="D28" s="6"/>
      <c r="E28" s="6"/>
      <c r="F28" s="6"/>
      <c r="G28" s="6"/>
      <c r="H28" s="6"/>
      <c r="I28" s="6"/>
    </row>
    <row r="30" spans="2:29" s="42" customFormat="1" ht="4.8" customHeight="1" x14ac:dyDescent="0.3"/>
  </sheetData>
  <dataConsolidate/>
  <mergeCells count="52">
    <mergeCell ref="AB19:AC19"/>
    <mergeCell ref="AB12:AC13"/>
    <mergeCell ref="AB16:AC16"/>
    <mergeCell ref="AB17:AC17"/>
    <mergeCell ref="AB18:AC18"/>
    <mergeCell ref="AA12:AA13"/>
    <mergeCell ref="AB14:AC14"/>
    <mergeCell ref="G15:H15"/>
    <mergeCell ref="G17:H17"/>
    <mergeCell ref="G18:H18"/>
    <mergeCell ref="G19:H19"/>
    <mergeCell ref="G20:H20"/>
    <mergeCell ref="Z12:Z13"/>
    <mergeCell ref="E15:F15"/>
    <mergeCell ref="E16:F16"/>
    <mergeCell ref="E17:F17"/>
    <mergeCell ref="E18:F18"/>
    <mergeCell ref="E19:F19"/>
    <mergeCell ref="E20:F20"/>
    <mergeCell ref="AE3:AF3"/>
    <mergeCell ref="AE4:AF4"/>
    <mergeCell ref="AE5:AF5"/>
    <mergeCell ref="AE6:AF6"/>
    <mergeCell ref="AE7:AF7"/>
    <mergeCell ref="AE8:AF8"/>
    <mergeCell ref="AB7:AC7"/>
    <mergeCell ref="AB8:AC8"/>
    <mergeCell ref="AB9:AC9"/>
    <mergeCell ref="AE9:AF9"/>
    <mergeCell ref="AB4:AC4"/>
    <mergeCell ref="AB5:AC5"/>
    <mergeCell ref="AB6:AC6"/>
    <mergeCell ref="AB15:AC15"/>
    <mergeCell ref="Z2:Z3"/>
    <mergeCell ref="AA2:AA3"/>
    <mergeCell ref="AB2:AG2"/>
    <mergeCell ref="AB3:AC3"/>
    <mergeCell ref="P3:R3"/>
    <mergeCell ref="B2:R2"/>
    <mergeCell ref="B3:B4"/>
    <mergeCell ref="C3:C4"/>
    <mergeCell ref="E14:F14"/>
    <mergeCell ref="E13:H13"/>
    <mergeCell ref="G14:H14"/>
    <mergeCell ref="B13:B14"/>
    <mergeCell ref="G16:H16"/>
    <mergeCell ref="D3:F3"/>
    <mergeCell ref="G3:I3"/>
    <mergeCell ref="J3:L3"/>
    <mergeCell ref="M3:O3"/>
    <mergeCell ref="C13:C14"/>
    <mergeCell ref="D13:D14"/>
  </mergeCells>
  <pageMargins left="0.7" right="0.7" top="0.75" bottom="0.75" header="0.3" footer="0.3"/>
  <pageSetup paperSize="9" orientation="portrait" r:id="rId1"/>
  <headerFooter>
    <oddHeader>&amp;R&amp;"Calibri"&amp;12&amp;KFF8C00CONFIDENTIAL &amp; RESTRICTED&amp;1#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Marcin STASZEK (contractor)</dc:creator>
  <cp:lastModifiedBy>Marcin STASZEK (contractor)</cp:lastModifiedBy>
  <dcterms:created xsi:type="dcterms:W3CDTF">2023-04-17T14:53:30Z</dcterms:created>
  <dcterms:modified xsi:type="dcterms:W3CDTF">2023-04-18T07:30:42Z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2023-04-18T07:30:42Z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2c945640-6f53-4521-9055-a4908eddf24c</vt:lpwstr>
  </property>
  <property fmtid="{D5CDD505-2E9C-101B-9397-08002B2CF9AE}" pid="8" name="MSIP_Label_d2db9220-a04a-4f06-aab9-80cbe5287fb3_ContentBits">
    <vt:lpwstr>1</vt:lpwstr>
  </property>
</Properties>
</file>