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gsahskr-my.sharepoint.com/personal/22027_gsa_hs_kr/Documents/GSA/4학기/일물실/physics-experiment/4. 운동량 보존/"/>
    </mc:Choice>
  </mc:AlternateContent>
  <xr:revisionPtr revIDLastSave="1" documentId="11_946C3AF4C4D1B55BD19D39B4C57E7023401F6149" xr6:coauthVersionLast="47" xr6:coauthVersionMax="47" xr10:uidLastSave="{FEED9AE6-D351-45B0-8675-1E5D78AB3712}"/>
  <bookViews>
    <workbookView xWindow="-48" yWindow="-48" windowWidth="23136" windowHeight="1305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2" i="1" l="1"/>
  <c r="K84" i="1"/>
  <c r="M102" i="1"/>
  <c r="N102" i="1"/>
  <c r="O102" i="1"/>
  <c r="P102" i="1"/>
  <c r="Q102" i="1"/>
  <c r="M93" i="1"/>
  <c r="N93" i="1"/>
  <c r="O93" i="1"/>
  <c r="P93" i="1"/>
  <c r="Q93" i="1"/>
  <c r="M84" i="1"/>
  <c r="N84" i="1"/>
  <c r="O84" i="1"/>
  <c r="P84" i="1"/>
  <c r="Q84" i="1"/>
  <c r="M68" i="1"/>
  <c r="N68" i="1"/>
  <c r="O68" i="1"/>
  <c r="P68" i="1"/>
  <c r="Q68" i="1"/>
  <c r="M57" i="1"/>
  <c r="N57" i="1"/>
  <c r="O57" i="1"/>
  <c r="P57" i="1"/>
  <c r="Q57" i="1"/>
  <c r="M46" i="1"/>
  <c r="N46" i="1"/>
  <c r="O46" i="1"/>
  <c r="P46" i="1"/>
  <c r="Q46" i="1"/>
  <c r="L33" i="1"/>
  <c r="O33" i="1"/>
  <c r="K33" i="1"/>
  <c r="L24" i="1"/>
  <c r="O24" i="1"/>
  <c r="K24" i="1"/>
  <c r="L13" i="1"/>
  <c r="O13" i="1"/>
  <c r="K13" i="1"/>
  <c r="D33" i="1"/>
  <c r="G33" i="1"/>
  <c r="C33" i="1"/>
  <c r="C24" i="1"/>
  <c r="D24" i="1"/>
  <c r="G24" i="1"/>
  <c r="C13" i="1"/>
  <c r="D13" i="1"/>
  <c r="G13" i="1"/>
  <c r="F102" i="1"/>
  <c r="F93" i="1"/>
  <c r="F84" i="1"/>
  <c r="E68" i="1"/>
  <c r="F68" i="1"/>
  <c r="H57" i="1"/>
  <c r="D102" i="1"/>
  <c r="C102" i="1"/>
  <c r="A102" i="1"/>
  <c r="E101" i="1"/>
  <c r="I101" i="1" s="1"/>
  <c r="P99" i="1"/>
  <c r="D93" i="1"/>
  <c r="C93" i="1"/>
  <c r="A93" i="1"/>
  <c r="G91" i="1"/>
  <c r="G89" i="1"/>
  <c r="D84" i="1"/>
  <c r="C84" i="1"/>
  <c r="A84" i="1"/>
  <c r="O83" i="1"/>
  <c r="M83" i="1"/>
  <c r="Q83" i="1" s="1"/>
  <c r="H83" i="1"/>
  <c r="G83" i="1"/>
  <c r="J83" i="1" s="1"/>
  <c r="O82" i="1"/>
  <c r="M82" i="1"/>
  <c r="Q82" i="1" s="1"/>
  <c r="H82" i="1"/>
  <c r="G82" i="1"/>
  <c r="J82" i="1" s="1"/>
  <c r="O81" i="1"/>
  <c r="M81" i="1"/>
  <c r="Q81" i="1" s="1"/>
  <c r="H81" i="1"/>
  <c r="H84" i="1" s="1"/>
  <c r="G81" i="1"/>
  <c r="O80" i="1"/>
  <c r="M80" i="1"/>
  <c r="Q80" i="1" s="1"/>
  <c r="H80" i="1"/>
  <c r="G80" i="1"/>
  <c r="J80" i="1" s="1"/>
  <c r="O79" i="1"/>
  <c r="M79" i="1"/>
  <c r="Q79" i="1" s="1"/>
  <c r="H79" i="1"/>
  <c r="G79" i="1"/>
  <c r="D68" i="1"/>
  <c r="C68" i="1"/>
  <c r="A68" i="1"/>
  <c r="P67" i="1"/>
  <c r="O67" i="1"/>
  <c r="R67" i="1" s="1"/>
  <c r="M67" i="1"/>
  <c r="Q67" i="1" s="1"/>
  <c r="H67" i="1"/>
  <c r="G67" i="1"/>
  <c r="J67" i="1" s="1"/>
  <c r="E67" i="1"/>
  <c r="I67" i="1" s="1"/>
  <c r="P66" i="1"/>
  <c r="O66" i="1"/>
  <c r="R66" i="1" s="1"/>
  <c r="M66" i="1"/>
  <c r="Q66" i="1" s="1"/>
  <c r="H66" i="1"/>
  <c r="G66" i="1"/>
  <c r="E66" i="1"/>
  <c r="I66" i="1" s="1"/>
  <c r="P65" i="1"/>
  <c r="O65" i="1"/>
  <c r="R65" i="1" s="1"/>
  <c r="M65" i="1"/>
  <c r="Q65" i="1" s="1"/>
  <c r="S65" i="1" s="1"/>
  <c r="J65" i="1"/>
  <c r="H65" i="1"/>
  <c r="G65" i="1"/>
  <c r="E65" i="1"/>
  <c r="I65" i="1" s="1"/>
  <c r="P64" i="1"/>
  <c r="O64" i="1"/>
  <c r="R64" i="1" s="1"/>
  <c r="M64" i="1"/>
  <c r="Q64" i="1" s="1"/>
  <c r="H64" i="1"/>
  <c r="J64" i="1" s="1"/>
  <c r="G64" i="1"/>
  <c r="E64" i="1"/>
  <c r="I64" i="1" s="1"/>
  <c r="P63" i="1"/>
  <c r="O63" i="1"/>
  <c r="R63" i="1" s="1"/>
  <c r="M63" i="1"/>
  <c r="Q63" i="1" s="1"/>
  <c r="J63" i="1"/>
  <c r="I63" i="1"/>
  <c r="H63" i="1"/>
  <c r="H68" i="1" s="1"/>
  <c r="G63" i="1"/>
  <c r="G68" i="1" s="1"/>
  <c r="E63" i="1"/>
  <c r="D57" i="1"/>
  <c r="C57" i="1"/>
  <c r="A57" i="1"/>
  <c r="Q56" i="1"/>
  <c r="P56" i="1"/>
  <c r="O56" i="1"/>
  <c r="M56" i="1"/>
  <c r="H56" i="1"/>
  <c r="G56" i="1"/>
  <c r="J56" i="1" s="1"/>
  <c r="F56" i="1"/>
  <c r="E56" i="1"/>
  <c r="I56" i="1" s="1"/>
  <c r="K56" i="1" s="1"/>
  <c r="P55" i="1"/>
  <c r="R55" i="1" s="1"/>
  <c r="O55" i="1"/>
  <c r="M55" i="1"/>
  <c r="Q55" i="1" s="1"/>
  <c r="H55" i="1"/>
  <c r="G55" i="1"/>
  <c r="J55" i="1" s="1"/>
  <c r="F55" i="1"/>
  <c r="E55" i="1"/>
  <c r="I55" i="1" s="1"/>
  <c r="K55" i="1" s="1"/>
  <c r="P54" i="1"/>
  <c r="R54" i="1" s="1"/>
  <c r="O54" i="1"/>
  <c r="M54" i="1"/>
  <c r="Q54" i="1" s="1"/>
  <c r="H54" i="1"/>
  <c r="G54" i="1"/>
  <c r="J54" i="1" s="1"/>
  <c r="F54" i="1"/>
  <c r="E54" i="1"/>
  <c r="I54" i="1" s="1"/>
  <c r="R53" i="1"/>
  <c r="P53" i="1"/>
  <c r="O53" i="1"/>
  <c r="M53" i="1"/>
  <c r="Q53" i="1" s="1"/>
  <c r="H53" i="1"/>
  <c r="G53" i="1"/>
  <c r="F53" i="1"/>
  <c r="E53" i="1"/>
  <c r="I53" i="1" s="1"/>
  <c r="P52" i="1"/>
  <c r="O52" i="1"/>
  <c r="N52" i="1"/>
  <c r="M52" i="1"/>
  <c r="Q52" i="1" s="1"/>
  <c r="H52" i="1"/>
  <c r="G52" i="1"/>
  <c r="J52" i="1" s="1"/>
  <c r="F52" i="1"/>
  <c r="F57" i="1" s="1"/>
  <c r="E52" i="1"/>
  <c r="I52" i="1" s="1"/>
  <c r="D46" i="1"/>
  <c r="C46" i="1"/>
  <c r="A46" i="1"/>
  <c r="P45" i="1"/>
  <c r="O45" i="1"/>
  <c r="R45" i="1" s="1"/>
  <c r="N45" i="1"/>
  <c r="M45" i="1"/>
  <c r="Q45" i="1" s="1"/>
  <c r="S45" i="1" s="1"/>
  <c r="H45" i="1"/>
  <c r="J45" i="1" s="1"/>
  <c r="G45" i="1"/>
  <c r="F45" i="1"/>
  <c r="E45" i="1"/>
  <c r="I45" i="1" s="1"/>
  <c r="P44" i="1"/>
  <c r="O44" i="1"/>
  <c r="R44" i="1" s="1"/>
  <c r="N44" i="1"/>
  <c r="Q44" i="1" s="1"/>
  <c r="M44" i="1"/>
  <c r="H44" i="1"/>
  <c r="G44" i="1"/>
  <c r="J44" i="1" s="1"/>
  <c r="F44" i="1"/>
  <c r="E44" i="1"/>
  <c r="I44" i="1" s="1"/>
  <c r="P43" i="1"/>
  <c r="R43" i="1" s="1"/>
  <c r="O43" i="1"/>
  <c r="N43" i="1"/>
  <c r="M43" i="1"/>
  <c r="H43" i="1"/>
  <c r="G43" i="1"/>
  <c r="J43" i="1" s="1"/>
  <c r="F43" i="1"/>
  <c r="E43" i="1"/>
  <c r="I43" i="1" s="1"/>
  <c r="P42" i="1"/>
  <c r="R42" i="1" s="1"/>
  <c r="O42" i="1"/>
  <c r="N42" i="1"/>
  <c r="M42" i="1"/>
  <c r="Q42" i="1" s="1"/>
  <c r="S42" i="1" s="1"/>
  <c r="H42" i="1"/>
  <c r="G42" i="1"/>
  <c r="J42" i="1" s="1"/>
  <c r="F42" i="1"/>
  <c r="E42" i="1"/>
  <c r="I42" i="1" s="1"/>
  <c r="K42" i="1" s="1"/>
  <c r="P41" i="1"/>
  <c r="O41" i="1"/>
  <c r="R41" i="1" s="1"/>
  <c r="N41" i="1"/>
  <c r="M41" i="1"/>
  <c r="Q41" i="1" s="1"/>
  <c r="H41" i="1"/>
  <c r="H46" i="1" s="1"/>
  <c r="G41" i="1"/>
  <c r="G46" i="1" s="1"/>
  <c r="F41" i="1"/>
  <c r="F46" i="1" s="1"/>
  <c r="E41" i="1"/>
  <c r="B33" i="1"/>
  <c r="A33" i="1"/>
  <c r="N32" i="1"/>
  <c r="M32" i="1"/>
  <c r="P32" i="1" s="1"/>
  <c r="F32" i="1"/>
  <c r="E32" i="1"/>
  <c r="H32" i="1" s="1"/>
  <c r="N31" i="1"/>
  <c r="M31" i="1"/>
  <c r="P31" i="1" s="1"/>
  <c r="F31" i="1"/>
  <c r="E31" i="1"/>
  <c r="H31" i="1" s="1"/>
  <c r="N30" i="1"/>
  <c r="M30" i="1"/>
  <c r="F30" i="1"/>
  <c r="H30" i="1" s="1"/>
  <c r="E30" i="1"/>
  <c r="N29" i="1"/>
  <c r="M29" i="1"/>
  <c r="P29" i="1" s="1"/>
  <c r="F29" i="1"/>
  <c r="F33" i="1" s="1"/>
  <c r="E29" i="1"/>
  <c r="E33" i="1" s="1"/>
  <c r="N28" i="1"/>
  <c r="N33" i="1" s="1"/>
  <c r="M28" i="1"/>
  <c r="M33" i="1" s="1"/>
  <c r="F28" i="1"/>
  <c r="E28" i="1"/>
  <c r="H28" i="1" s="1"/>
  <c r="B24" i="1"/>
  <c r="A24" i="1"/>
  <c r="N23" i="1"/>
  <c r="M23" i="1"/>
  <c r="P23" i="1" s="1"/>
  <c r="F23" i="1"/>
  <c r="H23" i="1" s="1"/>
  <c r="E23" i="1"/>
  <c r="N22" i="1"/>
  <c r="M22" i="1"/>
  <c r="P22" i="1" s="1"/>
  <c r="F22" i="1"/>
  <c r="E22" i="1"/>
  <c r="H22" i="1" s="1"/>
  <c r="N21" i="1"/>
  <c r="P21" i="1" s="1"/>
  <c r="M21" i="1"/>
  <c r="F21" i="1"/>
  <c r="E21" i="1"/>
  <c r="H21" i="1" s="1"/>
  <c r="N20" i="1"/>
  <c r="M20" i="1"/>
  <c r="P20" i="1" s="1"/>
  <c r="F20" i="1"/>
  <c r="F24" i="1" s="1"/>
  <c r="E20" i="1"/>
  <c r="H20" i="1" s="1"/>
  <c r="N19" i="1"/>
  <c r="N24" i="1" s="1"/>
  <c r="M19" i="1"/>
  <c r="P19" i="1" s="1"/>
  <c r="F19" i="1"/>
  <c r="E19" i="1"/>
  <c r="E24" i="1" s="1"/>
  <c r="B13" i="1"/>
  <c r="A13" i="1"/>
  <c r="N12" i="1"/>
  <c r="N13" i="1" s="1"/>
  <c r="M12" i="1"/>
  <c r="P12" i="1" s="1"/>
  <c r="F12" i="1"/>
  <c r="E12" i="1"/>
  <c r="H12" i="1" s="1"/>
  <c r="N11" i="1"/>
  <c r="M11" i="1"/>
  <c r="P11" i="1" s="1"/>
  <c r="F11" i="1"/>
  <c r="E11" i="1"/>
  <c r="H11" i="1" s="1"/>
  <c r="N10" i="1"/>
  <c r="M10" i="1"/>
  <c r="P10" i="1" s="1"/>
  <c r="F10" i="1"/>
  <c r="E10" i="1"/>
  <c r="H10" i="1" s="1"/>
  <c r="N9" i="1"/>
  <c r="M9" i="1"/>
  <c r="M13" i="1" s="1"/>
  <c r="F9" i="1"/>
  <c r="H9" i="1" s="1"/>
  <c r="E9" i="1"/>
  <c r="N8" i="1"/>
  <c r="M8" i="1"/>
  <c r="P8" i="1" s="1"/>
  <c r="F8" i="1"/>
  <c r="F13" i="1" s="1"/>
  <c r="E8" i="1"/>
  <c r="H8" i="1" s="1"/>
  <c r="K3" i="1"/>
  <c r="H101" i="1" s="1"/>
  <c r="I3" i="1"/>
  <c r="P92" i="1" s="1"/>
  <c r="G3" i="1"/>
  <c r="P82" i="1" s="1"/>
  <c r="R82" i="1" s="1"/>
  <c r="F3" i="1"/>
  <c r="O100" i="1" s="1"/>
  <c r="S44" i="1" l="1"/>
  <c r="P24" i="1"/>
  <c r="K67" i="1"/>
  <c r="E13" i="1"/>
  <c r="I68" i="1"/>
  <c r="S64" i="1"/>
  <c r="K65" i="1"/>
  <c r="P28" i="1"/>
  <c r="P33" i="1" s="1"/>
  <c r="E46" i="1"/>
  <c r="P101" i="1"/>
  <c r="P9" i="1"/>
  <c r="P13" i="1" s="1"/>
  <c r="G57" i="1"/>
  <c r="G84" i="1"/>
  <c r="J53" i="1"/>
  <c r="J57" i="1" s="1"/>
  <c r="K45" i="1"/>
  <c r="S53" i="1"/>
  <c r="E97" i="1"/>
  <c r="E57" i="1"/>
  <c r="H19" i="1"/>
  <c r="H24" i="1" s="1"/>
  <c r="R46" i="1"/>
  <c r="Q43" i="1"/>
  <c r="S43" i="1" s="1"/>
  <c r="S54" i="1"/>
  <c r="J66" i="1"/>
  <c r="K66" i="1" s="1"/>
  <c r="J79" i="1"/>
  <c r="P97" i="1"/>
  <c r="P30" i="1"/>
  <c r="J41" i="1"/>
  <c r="K54" i="1"/>
  <c r="H29" i="1"/>
  <c r="H33" i="1" s="1"/>
  <c r="K44" i="1"/>
  <c r="I41" i="1"/>
  <c r="R52" i="1"/>
  <c r="R56" i="1"/>
  <c r="S56" i="1" s="1"/>
  <c r="K64" i="1"/>
  <c r="S66" i="1"/>
  <c r="J81" i="1"/>
  <c r="E99" i="1"/>
  <c r="I99" i="1" s="1"/>
  <c r="M24" i="1"/>
  <c r="S55" i="1"/>
  <c r="S82" i="1"/>
  <c r="K52" i="1"/>
  <c r="I57" i="1"/>
  <c r="I8" i="1"/>
  <c r="H13" i="1"/>
  <c r="J46" i="1"/>
  <c r="S41" i="1"/>
  <c r="S46" i="1" s="1"/>
  <c r="K43" i="1"/>
  <c r="S52" i="1"/>
  <c r="I46" i="1"/>
  <c r="K41" i="1"/>
  <c r="R57" i="1"/>
  <c r="S67" i="1"/>
  <c r="S63" i="1"/>
  <c r="R68" i="1"/>
  <c r="G88" i="1"/>
  <c r="G90" i="1"/>
  <c r="G92" i="1"/>
  <c r="E98" i="1"/>
  <c r="I98" i="1" s="1"/>
  <c r="P98" i="1"/>
  <c r="E100" i="1"/>
  <c r="I100" i="1" s="1"/>
  <c r="P100" i="1"/>
  <c r="R100" i="1" s="1"/>
  <c r="H88" i="1"/>
  <c r="M89" i="1"/>
  <c r="Q89" i="1" s="1"/>
  <c r="H90" i="1"/>
  <c r="M91" i="1"/>
  <c r="Q91" i="1" s="1"/>
  <c r="H92" i="1"/>
  <c r="G98" i="1"/>
  <c r="G100" i="1"/>
  <c r="J100" i="1" s="1"/>
  <c r="O89" i="1"/>
  <c r="R89" i="1" s="1"/>
  <c r="O91" i="1"/>
  <c r="M97" i="1"/>
  <c r="Q97" i="1" s="1"/>
  <c r="H98" i="1"/>
  <c r="M99" i="1"/>
  <c r="Q99" i="1" s="1"/>
  <c r="S99" i="1" s="1"/>
  <c r="H100" i="1"/>
  <c r="M101" i="1"/>
  <c r="Q101" i="1" s="1"/>
  <c r="K63" i="1"/>
  <c r="E79" i="1"/>
  <c r="P79" i="1"/>
  <c r="R79" i="1" s="1"/>
  <c r="E81" i="1"/>
  <c r="I81" i="1" s="1"/>
  <c r="K81" i="1" s="1"/>
  <c r="P81" i="1"/>
  <c r="R81" i="1" s="1"/>
  <c r="S81" i="1" s="1"/>
  <c r="E83" i="1"/>
  <c r="I83" i="1" s="1"/>
  <c r="K83" i="1" s="1"/>
  <c r="P83" i="1"/>
  <c r="R83" i="1" s="1"/>
  <c r="S83" i="1" s="1"/>
  <c r="E89" i="1"/>
  <c r="I89" i="1" s="1"/>
  <c r="P89" i="1"/>
  <c r="E91" i="1"/>
  <c r="I91" i="1" s="1"/>
  <c r="P91" i="1"/>
  <c r="O97" i="1"/>
  <c r="R97" i="1" s="1"/>
  <c r="O99" i="1"/>
  <c r="R99" i="1" s="1"/>
  <c r="O101" i="1"/>
  <c r="R101" i="1" s="1"/>
  <c r="M88" i="1"/>
  <c r="Q88" i="1" s="1"/>
  <c r="H89" i="1"/>
  <c r="J89" i="1" s="1"/>
  <c r="M90" i="1"/>
  <c r="Q90" i="1" s="1"/>
  <c r="H91" i="1"/>
  <c r="J91" i="1" s="1"/>
  <c r="M92" i="1"/>
  <c r="Q92" i="1" s="1"/>
  <c r="G97" i="1"/>
  <c r="G99" i="1"/>
  <c r="J99" i="1" s="1"/>
  <c r="K99" i="1" s="1"/>
  <c r="G101" i="1"/>
  <c r="J101" i="1" s="1"/>
  <c r="K101" i="1" s="1"/>
  <c r="O88" i="1"/>
  <c r="O90" i="1"/>
  <c r="O92" i="1"/>
  <c r="R92" i="1" s="1"/>
  <c r="H97" i="1"/>
  <c r="M98" i="1"/>
  <c r="Q98" i="1" s="1"/>
  <c r="H99" i="1"/>
  <c r="M100" i="1"/>
  <c r="Q100" i="1" s="1"/>
  <c r="E80" i="1"/>
  <c r="I80" i="1" s="1"/>
  <c r="K80" i="1" s="1"/>
  <c r="P80" i="1"/>
  <c r="R80" i="1" s="1"/>
  <c r="S80" i="1" s="1"/>
  <c r="E82" i="1"/>
  <c r="I82" i="1" s="1"/>
  <c r="K82" i="1" s="1"/>
  <c r="E88" i="1"/>
  <c r="P88" i="1"/>
  <c r="E90" i="1"/>
  <c r="I90" i="1" s="1"/>
  <c r="P90" i="1"/>
  <c r="E92" i="1"/>
  <c r="I92" i="1" s="1"/>
  <c r="O98" i="1"/>
  <c r="G102" i="1" l="1"/>
  <c r="K46" i="1"/>
  <c r="H102" i="1"/>
  <c r="H93" i="1"/>
  <c r="S57" i="1"/>
  <c r="S90" i="1"/>
  <c r="I79" i="1"/>
  <c r="E84" i="1"/>
  <c r="K53" i="1"/>
  <c r="K57" i="1" s="1"/>
  <c r="R90" i="1"/>
  <c r="K68" i="1"/>
  <c r="I97" i="1"/>
  <c r="I102" i="1" s="1"/>
  <c r="E102" i="1"/>
  <c r="S101" i="1"/>
  <c r="J98" i="1"/>
  <c r="K98" i="1" s="1"/>
  <c r="S68" i="1"/>
  <c r="J84" i="1"/>
  <c r="G93" i="1"/>
  <c r="I88" i="1"/>
  <c r="E93" i="1"/>
  <c r="J68" i="1"/>
  <c r="R91" i="1"/>
  <c r="S91" i="1" s="1"/>
  <c r="K100" i="1"/>
  <c r="K89" i="1"/>
  <c r="R98" i="1"/>
  <c r="K91" i="1"/>
  <c r="J92" i="1"/>
  <c r="K92" i="1" s="1"/>
  <c r="S100" i="1"/>
  <c r="J97" i="1"/>
  <c r="J90" i="1"/>
  <c r="K90" i="1" s="1"/>
  <c r="R84" i="1"/>
  <c r="I93" i="1"/>
  <c r="I84" i="1"/>
  <c r="K79" i="1"/>
  <c r="R88" i="1"/>
  <c r="S98" i="1"/>
  <c r="S92" i="1"/>
  <c r="R102" i="1"/>
  <c r="S97" i="1"/>
  <c r="S89" i="1"/>
  <c r="J88" i="1"/>
  <c r="K88" i="1" s="1"/>
  <c r="S79" i="1"/>
  <c r="S84" i="1" s="1"/>
  <c r="S102" i="1" l="1"/>
  <c r="R93" i="1"/>
  <c r="J102" i="1"/>
  <c r="K97" i="1"/>
  <c r="S88" i="1"/>
  <c r="S93" i="1" s="1"/>
  <c r="K93" i="1"/>
  <c r="J93" i="1"/>
</calcChain>
</file>

<file path=xl/sharedStrings.xml><?xml version="1.0" encoding="utf-8"?>
<sst xmlns="http://schemas.openxmlformats.org/spreadsheetml/2006/main" count="175" uniqueCount="39">
  <si>
    <t>질량막대1</t>
  </si>
  <si>
    <t>질량막대2</t>
  </si>
  <si>
    <t>질량막대3</t>
  </si>
  <si>
    <t>질량막대4</t>
  </si>
  <si>
    <t>레드카트</t>
  </si>
  <si>
    <t>블루카트</t>
  </si>
  <si>
    <t>블루+질량막대 2개</t>
  </si>
  <si>
    <t>레드+질량막대 2개</t>
  </si>
  <si>
    <t>블루+막대4개</t>
  </si>
  <si>
    <t>레드+막대 4개</t>
  </si>
  <si>
    <t>분열 실험(질량막대 0)</t>
  </si>
  <si>
    <t>red 속도(m/s)</t>
  </si>
  <si>
    <t>blue 속도(m/s)</t>
  </si>
  <si>
    <t>red (충돌전)운동량</t>
  </si>
  <si>
    <t>blue (충돌전)운동량</t>
  </si>
  <si>
    <t>red (충돌후)운동량</t>
  </si>
  <si>
    <t>blue (충돌후)운동량</t>
  </si>
  <si>
    <t>충돌 전 총p</t>
  </si>
  <si>
    <t>충돌 후 총 p</t>
  </si>
  <si>
    <t>오차율</t>
  </si>
  <si>
    <t>red (충돌전)E</t>
  </si>
  <si>
    <t>blue (충돌잔)E</t>
  </si>
  <si>
    <t>red (충돌후)E</t>
  </si>
  <si>
    <t>blue (충돌후)E</t>
  </si>
  <si>
    <t>충돌 전 총E</t>
  </si>
  <si>
    <t>충돌 후 총 E</t>
  </si>
  <si>
    <t>분열 실험(질량막대 2)</t>
  </si>
  <si>
    <t>blue (충돌잔)운동량</t>
  </si>
  <si>
    <t>분열 실험(질량막대 4)</t>
  </si>
  <si>
    <t>완전비탄성(질량막대0)</t>
  </si>
  <si>
    <t>red  전 속도(m/s)</t>
  </si>
  <si>
    <t>blue  충돌 전 속도(m/s)</t>
  </si>
  <si>
    <t>red  후 속도(m/s)</t>
  </si>
  <si>
    <t>blue  충돌 후 속도(m/s)</t>
  </si>
  <si>
    <t>완전비탄성(질량막대2)</t>
  </si>
  <si>
    <t>완전비탄성(질량막대4)</t>
  </si>
  <si>
    <t>탄성충돌(질량막대0)</t>
  </si>
  <si>
    <t>탄성충돌(질량막대2)</t>
  </si>
  <si>
    <t>탄성충돌(질량막대4)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</si>
</sst>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1"/>
      <color rgb="FF70AD47"/>
      <name val="&quot;맑은 고딕&quot;"/>
      <family val="3"/>
      <charset val="129"/>
    </font>
    <font>
      <sz val="11"/>
      <color rgb="FFFF0000"/>
      <name val="&quot;맑은 고딕&quot;"/>
      <family val="3"/>
      <charset val="129"/>
    </font>
    <font>
      <sz val="11"/>
      <color rgb="FF4472C4"/>
      <name val="&quot;맑은 고딕&quot;"/>
      <family val="3"/>
      <charset val="129"/>
    </font>
    <font>
      <sz val="10"/>
      <color rgb="FF0D0D0D"/>
      <name val="Arial"/>
      <family val="2"/>
      <scheme val="minor"/>
    </font>
    <font>
      <sz val="9"/>
      <color rgb="FF000000"/>
      <name val="&quot;Google Sans Mono&quot;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/>
    <xf numFmtId="0" fontId="6" fillId="0" borderId="0" xfId="0" applyFont="1" applyAlignment="1"/>
    <xf numFmtId="0" fontId="7" fillId="2" borderId="0" xfId="0" applyFont="1" applyFill="1"/>
    <xf numFmtId="0" fontId="7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2"/>
  <sheetViews>
    <sheetView tabSelected="1" topLeftCell="AD13" workbookViewId="0">
      <selection activeCell="M10" sqref="M10"/>
    </sheetView>
  </sheetViews>
  <sheetFormatPr defaultColWidth="12.6640625" defaultRowHeight="15.75" customHeight="1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7">
      <c r="A2" s="3">
        <v>0.25309999999999999</v>
      </c>
      <c r="B2" s="3">
        <v>0.24690000000000001</v>
      </c>
      <c r="C2" s="4">
        <v>0.2545</v>
      </c>
      <c r="D2" s="4">
        <v>0.25509999999999999</v>
      </c>
      <c r="F2" s="5">
        <v>0.2515</v>
      </c>
      <c r="G2" s="6">
        <v>0.24740000000000001</v>
      </c>
      <c r="I2" s="2">
        <v>0.74739999999999995</v>
      </c>
      <c r="J2" s="2">
        <v>0.75149999999999995</v>
      </c>
      <c r="K2" s="2">
        <v>1.2569999999999999</v>
      </c>
      <c r="L2" s="2">
        <v>1.2611000000000001</v>
      </c>
    </row>
    <row r="3" spans="1:17">
      <c r="F3" s="7">
        <f t="shared" ref="F3:G3" si="0">F2+0.033</f>
        <v>0.28449999999999998</v>
      </c>
      <c r="G3" s="7">
        <f t="shared" si="0"/>
        <v>0.28039999999999998</v>
      </c>
      <c r="I3" s="7">
        <f>I2+0.033</f>
        <v>0.78039999999999998</v>
      </c>
      <c r="K3" s="7">
        <f>K2+0.033</f>
        <v>1.2899999999999998</v>
      </c>
    </row>
    <row r="4" spans="1:17">
      <c r="F4" s="8">
        <v>3.3000000000000002E-2</v>
      </c>
      <c r="G4" s="8">
        <v>3.3000000000000002E-2</v>
      </c>
    </row>
    <row r="6" spans="1:17">
      <c r="A6" s="2" t="s">
        <v>10</v>
      </c>
    </row>
    <row r="7" spans="1:17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  <c r="P7" s="2" t="s">
        <v>25</v>
      </c>
      <c r="Q7" s="2" t="s">
        <v>19</v>
      </c>
    </row>
    <row r="8" spans="1:17">
      <c r="A8" s="3">
        <v>0.88900000000000001</v>
      </c>
      <c r="B8" s="3">
        <v>-0.92800000000000005</v>
      </c>
      <c r="C8" s="2">
        <v>0</v>
      </c>
      <c r="D8" s="2">
        <v>0</v>
      </c>
      <c r="E8" s="7">
        <f t="shared" ref="E8:F8" si="1">F$2*A8</f>
        <v>0.22358349999999999</v>
      </c>
      <c r="F8" s="7">
        <f t="shared" si="1"/>
        <v>-0.22958720000000002</v>
      </c>
      <c r="G8" s="2">
        <v>0</v>
      </c>
      <c r="H8" s="7">
        <f t="shared" ref="H8:H12" si="2">E8+F8</f>
        <v>-6.0037000000000285E-3</v>
      </c>
      <c r="I8" s="7" t="e">
        <f>(G8-H8)/G8*100</f>
        <v>#DIV/0!</v>
      </c>
      <c r="K8" s="2">
        <v>0</v>
      </c>
      <c r="L8" s="2">
        <v>0</v>
      </c>
      <c r="M8" s="7">
        <f t="shared" ref="M8:N8" si="3">(F$2*A8^2)/2</f>
        <v>9.9382865750000007E-2</v>
      </c>
      <c r="N8" s="7">
        <f t="shared" si="3"/>
        <v>0.10652846080000002</v>
      </c>
      <c r="O8" s="2">
        <v>0</v>
      </c>
      <c r="P8" s="7">
        <f t="shared" ref="P8:P12" si="4">M8+N8</f>
        <v>0.20591132655000002</v>
      </c>
    </row>
    <row r="9" spans="1:17">
      <c r="A9" s="3">
        <v>0.89200000000000002</v>
      </c>
      <c r="B9" s="3">
        <v>-0.93200000000000005</v>
      </c>
      <c r="C9" s="2">
        <v>0</v>
      </c>
      <c r="D9" s="2">
        <v>0</v>
      </c>
      <c r="E9" s="7">
        <f t="shared" ref="E9:F9" si="5">F$2*A9</f>
        <v>0.22433800000000001</v>
      </c>
      <c r="F9" s="7">
        <f t="shared" si="5"/>
        <v>-0.23057680000000003</v>
      </c>
      <c r="G9" s="2">
        <v>0</v>
      </c>
      <c r="H9" s="7">
        <f t="shared" si="2"/>
        <v>-6.2388000000000166E-3</v>
      </c>
      <c r="K9" s="2">
        <v>0</v>
      </c>
      <c r="L9" s="2">
        <v>0</v>
      </c>
      <c r="M9" s="7">
        <f t="shared" ref="M9:N9" si="6">(F$2*A9^2)/2</f>
        <v>0.100054748</v>
      </c>
      <c r="N9" s="7">
        <f t="shared" si="6"/>
        <v>0.10744878880000001</v>
      </c>
      <c r="O9" s="2">
        <v>0</v>
      </c>
      <c r="P9" s="7">
        <f t="shared" si="4"/>
        <v>0.2075035368</v>
      </c>
    </row>
    <row r="10" spans="1:17">
      <c r="A10" s="3">
        <v>0.86299999999999999</v>
      </c>
      <c r="B10" s="3">
        <v>-0.93300000000000005</v>
      </c>
      <c r="C10" s="2">
        <v>0</v>
      </c>
      <c r="D10" s="2">
        <v>0</v>
      </c>
      <c r="E10" s="7">
        <f t="shared" ref="E10:F10" si="7">F$2*A10</f>
        <v>0.2170445</v>
      </c>
      <c r="F10" s="7">
        <f t="shared" si="7"/>
        <v>-0.23082420000000001</v>
      </c>
      <c r="G10" s="2">
        <v>0</v>
      </c>
      <c r="H10" s="7">
        <f t="shared" si="2"/>
        <v>-1.3779700000000006E-2</v>
      </c>
      <c r="K10" s="2">
        <v>0</v>
      </c>
      <c r="L10" s="2">
        <v>0</v>
      </c>
      <c r="M10" s="7">
        <f t="shared" ref="M10:N10" si="8">(F$2*A10^2)/2</f>
        <v>9.365470175E-2</v>
      </c>
      <c r="N10" s="7">
        <f t="shared" si="8"/>
        <v>0.10767948930000001</v>
      </c>
      <c r="O10" s="2">
        <v>0</v>
      </c>
      <c r="P10" s="7">
        <f t="shared" si="4"/>
        <v>0.20133419105</v>
      </c>
    </row>
    <row r="11" spans="1:17">
      <c r="A11" s="3">
        <v>0.88400000000000001</v>
      </c>
      <c r="B11" s="3">
        <v>-0.93</v>
      </c>
      <c r="C11" s="2">
        <v>0</v>
      </c>
      <c r="D11" s="2">
        <v>0</v>
      </c>
      <c r="E11" s="7">
        <f t="shared" ref="E11:F11" si="9">F$2*A11</f>
        <v>0.222326</v>
      </c>
      <c r="F11" s="7">
        <f t="shared" si="9"/>
        <v>-0.23008200000000001</v>
      </c>
      <c r="G11" s="2">
        <v>0</v>
      </c>
      <c r="H11" s="7">
        <f t="shared" si="2"/>
        <v>-7.7560000000000129E-3</v>
      </c>
      <c r="K11" s="2">
        <v>0</v>
      </c>
      <c r="L11" s="2">
        <v>0</v>
      </c>
      <c r="M11" s="7">
        <f t="shared" ref="M11:N11" si="10">(F$2*A11^2)/2</f>
        <v>9.8268092000000001E-2</v>
      </c>
      <c r="N11" s="7">
        <f t="shared" si="10"/>
        <v>0.10698813000000001</v>
      </c>
      <c r="O11" s="2">
        <v>0</v>
      </c>
      <c r="P11" s="7">
        <f t="shared" si="4"/>
        <v>0.20525622200000002</v>
      </c>
    </row>
    <row r="12" spans="1:17">
      <c r="A12" s="3">
        <v>0.72799999999999998</v>
      </c>
      <c r="B12" s="3">
        <v>-0.93700000000000006</v>
      </c>
      <c r="C12" s="2">
        <v>0</v>
      </c>
      <c r="D12" s="2">
        <v>0</v>
      </c>
      <c r="E12" s="7">
        <f t="shared" ref="E12:F12" si="11">F$2*A12</f>
        <v>0.183092</v>
      </c>
      <c r="F12" s="7">
        <f t="shared" si="11"/>
        <v>-0.23181380000000001</v>
      </c>
      <c r="G12" s="2">
        <v>0</v>
      </c>
      <c r="H12" s="7">
        <f t="shared" si="2"/>
        <v>-4.872180000000001E-2</v>
      </c>
      <c r="K12" s="2">
        <v>0</v>
      </c>
      <c r="L12" s="2">
        <v>0</v>
      </c>
      <c r="M12" s="7">
        <f t="shared" ref="M12:N12" si="12">(F$2*A12^2)/2</f>
        <v>6.6645488000000003E-2</v>
      </c>
      <c r="N12" s="7">
        <f t="shared" si="12"/>
        <v>0.10860476530000002</v>
      </c>
      <c r="O12" s="2">
        <v>0</v>
      </c>
      <c r="P12" s="7">
        <f t="shared" si="4"/>
        <v>0.17525025330000002</v>
      </c>
    </row>
    <row r="13" spans="1:17">
      <c r="A13" s="2">
        <f t="shared" ref="A13:G13" si="13">AVERAGE(A8:A12)</f>
        <v>0.85120000000000007</v>
      </c>
      <c r="B13" s="7">
        <f t="shared" si="13"/>
        <v>-0.93200000000000005</v>
      </c>
      <c r="C13" s="7">
        <f t="shared" si="13"/>
        <v>0</v>
      </c>
      <c r="D13" s="7">
        <f t="shared" si="13"/>
        <v>0</v>
      </c>
      <c r="E13" s="7">
        <f t="shared" si="13"/>
        <v>0.21407680000000001</v>
      </c>
      <c r="F13" s="7">
        <f t="shared" si="13"/>
        <v>-0.2305768</v>
      </c>
      <c r="G13" s="7">
        <f t="shared" si="13"/>
        <v>0</v>
      </c>
      <c r="H13" s="7">
        <f>AVERAGE(H8:H12)</f>
        <v>-1.6500000000000015E-2</v>
      </c>
      <c r="K13">
        <f>AVERAGE(K8:K12)</f>
        <v>0</v>
      </c>
      <c r="L13">
        <f t="shared" ref="L13:P13" si="14">AVERAGE(L8:L12)</f>
        <v>0</v>
      </c>
      <c r="M13">
        <f t="shared" si="14"/>
        <v>9.1601179100000013E-2</v>
      </c>
      <c r="N13">
        <f t="shared" si="14"/>
        <v>0.10744992684000002</v>
      </c>
      <c r="O13">
        <f t="shared" si="14"/>
        <v>0</v>
      </c>
      <c r="P13">
        <f t="shared" si="14"/>
        <v>0.19905110594000003</v>
      </c>
    </row>
    <row r="17" spans="1:17">
      <c r="A17" s="2" t="s">
        <v>26</v>
      </c>
    </row>
    <row r="18" spans="1:17">
      <c r="A18" s="2" t="s">
        <v>11</v>
      </c>
      <c r="B18" s="2" t="s">
        <v>12</v>
      </c>
      <c r="C18" s="2" t="s">
        <v>13</v>
      </c>
      <c r="D18" s="2" t="s">
        <v>27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s">
        <v>24</v>
      </c>
      <c r="P18" s="2" t="s">
        <v>25</v>
      </c>
      <c r="Q18" s="2" t="s">
        <v>19</v>
      </c>
    </row>
    <row r="19" spans="1:17">
      <c r="A19" s="3">
        <v>1.08</v>
      </c>
      <c r="B19" s="3">
        <v>-0.39100000000000001</v>
      </c>
      <c r="C19" s="2">
        <v>0</v>
      </c>
      <c r="D19" s="2">
        <v>0</v>
      </c>
      <c r="E19" s="7">
        <f t="shared" ref="E19:E23" si="15">F$2*A19</f>
        <v>0.27162000000000003</v>
      </c>
      <c r="F19" s="7">
        <f t="shared" ref="F19:F23" si="16">I$2*B19</f>
        <v>-0.29223339999999998</v>
      </c>
      <c r="G19" s="2">
        <v>0</v>
      </c>
      <c r="H19" s="7">
        <f t="shared" ref="H19:H23" si="17">E19+F19</f>
        <v>-2.0613399999999948E-2</v>
      </c>
      <c r="K19" s="2">
        <v>0</v>
      </c>
      <c r="L19" s="2">
        <v>0</v>
      </c>
      <c r="M19" s="7">
        <f t="shared" ref="M19:M23" si="18">(F$2*A19^2)/2</f>
        <v>0.14667480000000002</v>
      </c>
      <c r="N19" s="7">
        <f t="shared" ref="N19:N23" si="19">(I$2*B19^2)/2</f>
        <v>5.7131629700000006E-2</v>
      </c>
      <c r="O19" s="2">
        <v>0</v>
      </c>
      <c r="P19" s="7">
        <f t="shared" ref="P19:P23" si="20">M19+N19</f>
        <v>0.20380642970000001</v>
      </c>
    </row>
    <row r="20" spans="1:17">
      <c r="A20" s="3">
        <v>1.073</v>
      </c>
      <c r="B20" s="3">
        <v>-0.39700000000000002</v>
      </c>
      <c r="C20" s="2">
        <v>0</v>
      </c>
      <c r="D20" s="2">
        <v>0</v>
      </c>
      <c r="E20" s="7">
        <f t="shared" si="15"/>
        <v>0.26985949999999997</v>
      </c>
      <c r="F20" s="7">
        <f t="shared" si="16"/>
        <v>-0.29671779999999998</v>
      </c>
      <c r="G20" s="2">
        <v>0</v>
      </c>
      <c r="H20" s="7">
        <f t="shared" si="17"/>
        <v>-2.6858300000000002E-2</v>
      </c>
      <c r="K20" s="2">
        <v>0</v>
      </c>
      <c r="L20" s="2">
        <v>0</v>
      </c>
      <c r="M20" s="7">
        <f t="shared" si="18"/>
        <v>0.14477962174999998</v>
      </c>
      <c r="N20" s="7">
        <f t="shared" si="19"/>
        <v>5.8898483300000005E-2</v>
      </c>
      <c r="O20" s="2">
        <v>0</v>
      </c>
      <c r="P20" s="7">
        <f t="shared" si="20"/>
        <v>0.20367810504999997</v>
      </c>
    </row>
    <row r="21" spans="1:17">
      <c r="A21" s="3">
        <v>1.0489999999999999</v>
      </c>
      <c r="B21" s="3">
        <v>-0.39300000000000002</v>
      </c>
      <c r="C21" s="2">
        <v>0</v>
      </c>
      <c r="D21" s="2">
        <v>0</v>
      </c>
      <c r="E21" s="7">
        <f t="shared" si="15"/>
        <v>0.26382349999999999</v>
      </c>
      <c r="F21" s="7">
        <f t="shared" si="16"/>
        <v>-0.29372819999999999</v>
      </c>
      <c r="G21" s="2">
        <v>0</v>
      </c>
      <c r="H21" s="7">
        <f t="shared" si="17"/>
        <v>-2.9904700000000006E-2</v>
      </c>
      <c r="K21" s="2">
        <v>0</v>
      </c>
      <c r="L21" s="2">
        <v>0</v>
      </c>
      <c r="M21" s="7">
        <f t="shared" si="18"/>
        <v>0.13837542575</v>
      </c>
      <c r="N21" s="7">
        <f t="shared" si="19"/>
        <v>5.7717591299999996E-2</v>
      </c>
      <c r="O21" s="2">
        <v>0</v>
      </c>
      <c r="P21" s="7">
        <f t="shared" si="20"/>
        <v>0.19609301704999998</v>
      </c>
    </row>
    <row r="22" spans="1:17">
      <c r="A22" s="3">
        <v>1.052</v>
      </c>
      <c r="B22" s="3">
        <v>-0.39200000000000002</v>
      </c>
      <c r="C22" s="2">
        <v>0</v>
      </c>
      <c r="D22" s="2">
        <v>0</v>
      </c>
      <c r="E22" s="7">
        <f t="shared" si="15"/>
        <v>0.26457800000000004</v>
      </c>
      <c r="F22" s="7">
        <f t="shared" si="16"/>
        <v>-0.29298079999999999</v>
      </c>
      <c r="G22" s="2">
        <v>0</v>
      </c>
      <c r="H22" s="7">
        <f t="shared" si="17"/>
        <v>-2.840279999999995E-2</v>
      </c>
      <c r="K22" s="2">
        <v>0</v>
      </c>
      <c r="L22" s="2">
        <v>0</v>
      </c>
      <c r="M22" s="7">
        <f t="shared" si="18"/>
        <v>0.13916802800000003</v>
      </c>
      <c r="N22" s="7">
        <f t="shared" si="19"/>
        <v>5.7424236800000007E-2</v>
      </c>
      <c r="O22" s="2">
        <v>0</v>
      </c>
      <c r="P22" s="7">
        <f t="shared" si="20"/>
        <v>0.19659226480000003</v>
      </c>
    </row>
    <row r="23" spans="1:17">
      <c r="A23" s="3">
        <v>1.034</v>
      </c>
      <c r="B23" s="3">
        <v>-0.39400000000000002</v>
      </c>
      <c r="C23" s="2">
        <v>0</v>
      </c>
      <c r="D23" s="2">
        <v>0</v>
      </c>
      <c r="E23" s="7">
        <f t="shared" si="15"/>
        <v>0.26005100000000003</v>
      </c>
      <c r="F23" s="7">
        <f t="shared" si="16"/>
        <v>-0.2944756</v>
      </c>
      <c r="G23" s="2">
        <v>0</v>
      </c>
      <c r="H23" s="7">
        <f t="shared" si="17"/>
        <v>-3.4424599999999972E-2</v>
      </c>
      <c r="K23" s="2">
        <v>0</v>
      </c>
      <c r="L23" s="2">
        <v>0</v>
      </c>
      <c r="M23" s="7">
        <f t="shared" si="18"/>
        <v>0.13444636700000001</v>
      </c>
      <c r="N23" s="7">
        <f t="shared" si="19"/>
        <v>5.8011693199999999E-2</v>
      </c>
      <c r="O23" s="2">
        <v>0</v>
      </c>
      <c r="P23" s="7">
        <f t="shared" si="20"/>
        <v>0.1924580602</v>
      </c>
    </row>
    <row r="24" spans="1:17">
      <c r="A24" s="7">
        <f t="shared" ref="A24:G24" si="21">AVERAGE(A19:A23)</f>
        <v>1.0575999999999999</v>
      </c>
      <c r="B24" s="7">
        <f t="shared" si="21"/>
        <v>-0.39340000000000003</v>
      </c>
      <c r="C24" s="7">
        <f t="shared" si="21"/>
        <v>0</v>
      </c>
      <c r="D24" s="7">
        <f t="shared" si="21"/>
        <v>0</v>
      </c>
      <c r="E24" s="7">
        <f t="shared" si="21"/>
        <v>0.26598640000000001</v>
      </c>
      <c r="F24" s="7">
        <f t="shared" si="21"/>
        <v>-0.29402715999999995</v>
      </c>
      <c r="G24" s="7">
        <f t="shared" si="21"/>
        <v>0</v>
      </c>
      <c r="H24" s="7">
        <f>AVERAGE(H19:H23)</f>
        <v>-2.8040759999999977E-2</v>
      </c>
      <c r="K24">
        <f>AVERAGE(K19:K23)</f>
        <v>0</v>
      </c>
      <c r="L24">
        <f t="shared" ref="L24:O24" si="22">AVERAGE(L19:L23)</f>
        <v>0</v>
      </c>
      <c r="M24">
        <f t="shared" si="22"/>
        <v>0.14068884850000002</v>
      </c>
      <c r="N24">
        <f t="shared" si="22"/>
        <v>5.7836726860000007E-2</v>
      </c>
      <c r="O24">
        <f t="shared" si="22"/>
        <v>0</v>
      </c>
      <c r="P24">
        <f>AVERAGE(P19:P23)</f>
        <v>0.19852557535999998</v>
      </c>
    </row>
    <row r="26" spans="1:17">
      <c r="A26" s="2" t="s">
        <v>28</v>
      </c>
    </row>
    <row r="27" spans="1:17">
      <c r="A27" s="2" t="s">
        <v>11</v>
      </c>
      <c r="B27" s="2" t="s">
        <v>12</v>
      </c>
      <c r="C27" s="2" t="s">
        <v>13</v>
      </c>
      <c r="D27" s="2" t="s">
        <v>27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19</v>
      </c>
      <c r="K27" s="2" t="s">
        <v>20</v>
      </c>
      <c r="L27" s="2" t="s">
        <v>21</v>
      </c>
      <c r="M27" s="2" t="s">
        <v>22</v>
      </c>
      <c r="N27" s="2" t="s">
        <v>23</v>
      </c>
      <c r="O27" s="2" t="s">
        <v>24</v>
      </c>
      <c r="P27" s="2" t="s">
        <v>25</v>
      </c>
      <c r="Q27" s="2" t="s">
        <v>19</v>
      </c>
    </row>
    <row r="28" spans="1:17">
      <c r="A28" s="3">
        <v>1.137</v>
      </c>
      <c r="B28" s="3">
        <v>-0.253</v>
      </c>
      <c r="C28" s="2">
        <v>0</v>
      </c>
      <c r="D28" s="2">
        <v>0</v>
      </c>
      <c r="E28" s="7">
        <f t="shared" ref="E28:E32" si="23">F$2*A28</f>
        <v>0.28595550000000003</v>
      </c>
      <c r="F28" s="7">
        <f t="shared" ref="F28:F32" si="24">K$2*B28</f>
        <v>-0.318021</v>
      </c>
      <c r="G28" s="2">
        <v>0</v>
      </c>
      <c r="H28" s="7">
        <f t="shared" ref="H28:H32" si="25">E28+F28</f>
        <v>-3.2065499999999969E-2</v>
      </c>
      <c r="K28" s="2">
        <v>0</v>
      </c>
      <c r="L28" s="2">
        <v>0</v>
      </c>
      <c r="M28" s="7">
        <f t="shared" ref="M28:M32" si="26">(F$2*A28^2)/2</f>
        <v>0.16256570175000001</v>
      </c>
      <c r="N28" s="7">
        <f t="shared" ref="N28:N32" si="27">(K$2*B28^2)/2</f>
        <v>4.0229656499999995E-2</v>
      </c>
      <c r="O28" s="2">
        <v>0</v>
      </c>
      <c r="P28" s="7">
        <f t="shared" ref="P28:P32" si="28">M28+N28</f>
        <v>0.20279535825</v>
      </c>
    </row>
    <row r="29" spans="1:17">
      <c r="A29" s="3">
        <v>1.167</v>
      </c>
      <c r="B29" s="3">
        <v>-0.24</v>
      </c>
      <c r="C29" s="2">
        <v>0</v>
      </c>
      <c r="D29" s="2">
        <v>0</v>
      </c>
      <c r="E29" s="7">
        <f t="shared" si="23"/>
        <v>0.2935005</v>
      </c>
      <c r="F29" s="7">
        <f t="shared" si="24"/>
        <v>-0.30167999999999995</v>
      </c>
      <c r="G29" s="2">
        <v>0</v>
      </c>
      <c r="H29" s="7">
        <f t="shared" si="25"/>
        <v>-8.1794999999999507E-3</v>
      </c>
      <c r="K29" s="2">
        <v>0</v>
      </c>
      <c r="L29" s="2">
        <v>0</v>
      </c>
      <c r="M29" s="7">
        <f t="shared" si="26"/>
        <v>0.17125754175000002</v>
      </c>
      <c r="N29" s="7">
        <f t="shared" si="27"/>
        <v>3.6201599999999994E-2</v>
      </c>
      <c r="O29" s="2">
        <v>0</v>
      </c>
      <c r="P29" s="7">
        <f t="shared" si="28"/>
        <v>0.20745914175000002</v>
      </c>
    </row>
    <row r="30" spans="1:17">
      <c r="A30" s="3">
        <v>1.1579999999999999</v>
      </c>
      <c r="B30" s="3">
        <v>-0.247</v>
      </c>
      <c r="C30" s="2">
        <v>0</v>
      </c>
      <c r="D30" s="2">
        <v>0</v>
      </c>
      <c r="E30" s="7">
        <f t="shared" si="23"/>
        <v>0.29123699999999997</v>
      </c>
      <c r="F30" s="7">
        <f t="shared" si="24"/>
        <v>-0.31047899999999995</v>
      </c>
      <c r="G30" s="2">
        <v>0</v>
      </c>
      <c r="H30" s="7">
        <f t="shared" si="25"/>
        <v>-1.9241999999999981E-2</v>
      </c>
      <c r="K30" s="2">
        <v>0</v>
      </c>
      <c r="L30" s="2">
        <v>0</v>
      </c>
      <c r="M30" s="7">
        <f t="shared" si="26"/>
        <v>0.16862622299999999</v>
      </c>
      <c r="N30" s="7">
        <f t="shared" si="27"/>
        <v>3.8344156499999997E-2</v>
      </c>
      <c r="O30" s="2">
        <v>0</v>
      </c>
      <c r="P30" s="7">
        <f t="shared" si="28"/>
        <v>0.2069703795</v>
      </c>
    </row>
    <row r="31" spans="1:17">
      <c r="A31" s="3">
        <v>1.129</v>
      </c>
      <c r="B31" s="3">
        <v>-0.255</v>
      </c>
      <c r="C31" s="2">
        <v>0</v>
      </c>
      <c r="D31" s="2">
        <v>0</v>
      </c>
      <c r="E31" s="7">
        <f t="shared" si="23"/>
        <v>0.28394350000000002</v>
      </c>
      <c r="F31" s="7">
        <f t="shared" si="24"/>
        <v>-0.32053499999999996</v>
      </c>
      <c r="G31" s="2">
        <v>0</v>
      </c>
      <c r="H31" s="7">
        <f t="shared" si="25"/>
        <v>-3.6591499999999944E-2</v>
      </c>
      <c r="K31" s="2">
        <v>0</v>
      </c>
      <c r="L31" s="2">
        <v>0</v>
      </c>
      <c r="M31" s="7">
        <f t="shared" si="26"/>
        <v>0.16028610574999999</v>
      </c>
      <c r="N31" s="7">
        <f t="shared" si="27"/>
        <v>4.0868212499999994E-2</v>
      </c>
      <c r="O31" s="2">
        <v>0</v>
      </c>
      <c r="P31" s="7">
        <f t="shared" si="28"/>
        <v>0.20115431824999999</v>
      </c>
    </row>
    <row r="32" spans="1:17">
      <c r="A32" s="3">
        <v>1.137</v>
      </c>
      <c r="B32" s="3">
        <v>-0.248</v>
      </c>
      <c r="C32" s="2">
        <v>0</v>
      </c>
      <c r="D32" s="2">
        <v>0</v>
      </c>
      <c r="E32" s="7">
        <f t="shared" si="23"/>
        <v>0.28595550000000003</v>
      </c>
      <c r="F32" s="7">
        <f t="shared" si="24"/>
        <v>-0.31173599999999996</v>
      </c>
      <c r="G32" s="2">
        <v>0</v>
      </c>
      <c r="H32" s="7">
        <f t="shared" si="25"/>
        <v>-2.5780499999999928E-2</v>
      </c>
      <c r="K32" s="2">
        <v>0</v>
      </c>
      <c r="L32" s="2">
        <v>0</v>
      </c>
      <c r="M32" s="7">
        <f t="shared" si="26"/>
        <v>0.16256570175000001</v>
      </c>
      <c r="N32" s="7">
        <f t="shared" si="27"/>
        <v>3.8655263999999995E-2</v>
      </c>
      <c r="O32" s="2">
        <v>0</v>
      </c>
      <c r="P32" s="7">
        <f t="shared" si="28"/>
        <v>0.20122096575000001</v>
      </c>
    </row>
    <row r="33" spans="1:19">
      <c r="A33" s="7">
        <f t="shared" ref="A33:B33" si="29">AVERAGE(A28:A32)</f>
        <v>1.1456</v>
      </c>
      <c r="B33" s="7">
        <f t="shared" si="29"/>
        <v>-0.24859999999999999</v>
      </c>
      <c r="C33">
        <f>AVERAGE(C28:C32)</f>
        <v>0</v>
      </c>
      <c r="D33">
        <f t="shared" ref="D33:H33" si="30">AVERAGE(D28:D32)</f>
        <v>0</v>
      </c>
      <c r="E33">
        <f t="shared" si="30"/>
        <v>0.2881184</v>
      </c>
      <c r="F33">
        <f t="shared" si="30"/>
        <v>-0.31249019999999994</v>
      </c>
      <c r="G33">
        <f t="shared" si="30"/>
        <v>0</v>
      </c>
      <c r="H33">
        <f t="shared" si="30"/>
        <v>-2.4371799999999954E-2</v>
      </c>
      <c r="K33">
        <f>AVERAGE(K28:K32)</f>
        <v>0</v>
      </c>
      <c r="L33">
        <f t="shared" ref="L33:O33" si="31">AVERAGE(L28:L32)</f>
        <v>0</v>
      </c>
      <c r="M33">
        <f t="shared" si="31"/>
        <v>0.16506025480000003</v>
      </c>
      <c r="N33">
        <f t="shared" si="31"/>
        <v>3.8859777899999996E-2</v>
      </c>
      <c r="O33">
        <f t="shared" si="31"/>
        <v>0</v>
      </c>
      <c r="P33">
        <f>AVERAGE(P28:P32)</f>
        <v>0.2039200327</v>
      </c>
    </row>
    <row r="39" spans="1:19">
      <c r="A39" s="2" t="s">
        <v>29</v>
      </c>
    </row>
    <row r="40" spans="1:19">
      <c r="A40" s="2" t="s">
        <v>30</v>
      </c>
      <c r="B40" s="2" t="s">
        <v>31</v>
      </c>
      <c r="C40" s="2" t="s">
        <v>32</v>
      </c>
      <c r="D40" s="2" t="s">
        <v>33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18</v>
      </c>
      <c r="K40" s="2" t="s">
        <v>19</v>
      </c>
      <c r="M40" s="2" t="s">
        <v>20</v>
      </c>
      <c r="N40" s="2" t="s">
        <v>21</v>
      </c>
      <c r="O40" s="2" t="s">
        <v>22</v>
      </c>
      <c r="P40" s="2" t="s">
        <v>23</v>
      </c>
      <c r="Q40" s="2" t="s">
        <v>24</v>
      </c>
      <c r="R40" s="2" t="s">
        <v>25</v>
      </c>
      <c r="S40" s="2" t="s">
        <v>19</v>
      </c>
    </row>
    <row r="41" spans="1:19">
      <c r="A41" s="3">
        <v>0.69</v>
      </c>
      <c r="B41" s="2">
        <v>0</v>
      </c>
      <c r="C41" s="3">
        <v>0.33900000000000002</v>
      </c>
      <c r="D41" s="3">
        <v>0.33900000000000002</v>
      </c>
      <c r="E41" s="7">
        <f t="shared" ref="E41:F41" si="32">F$2*A41</f>
        <v>0.17353499999999999</v>
      </c>
      <c r="F41" s="7">
        <f t="shared" si="32"/>
        <v>0</v>
      </c>
      <c r="G41" s="7">
        <f t="shared" ref="G41:H41" si="33">F$2*C41</f>
        <v>8.5258500000000001E-2</v>
      </c>
      <c r="H41" s="7">
        <f t="shared" si="33"/>
        <v>8.3868600000000015E-2</v>
      </c>
      <c r="I41" s="7">
        <f t="shared" ref="I41:I45" si="34">E41+F41</f>
        <v>0.17353499999999999</v>
      </c>
      <c r="J41" s="7">
        <f t="shared" ref="J41:J45" si="35">G41+H41</f>
        <v>0.16912710000000003</v>
      </c>
      <c r="K41" s="9">
        <f t="shared" ref="K41:K45" si="36">(ABS(I41-J41)/I41*100)</f>
        <v>2.5400639640418157</v>
      </c>
      <c r="M41" s="7">
        <f t="shared" ref="M41:N41" si="37">(F$2*A41^2)/2</f>
        <v>5.9869574999999987E-2</v>
      </c>
      <c r="N41" s="7">
        <f t="shared" si="37"/>
        <v>0</v>
      </c>
      <c r="O41" s="7">
        <f t="shared" ref="O41:P41" si="38">(F$2*C41^2)/2</f>
        <v>1.4451315750000001E-2</v>
      </c>
      <c r="P41" s="7">
        <f t="shared" si="38"/>
        <v>1.4215727700000002E-2</v>
      </c>
      <c r="Q41" s="7">
        <f t="shared" ref="Q41:Q45" si="39">M41+N41</f>
        <v>5.9869574999999987E-2</v>
      </c>
      <c r="R41" s="7">
        <f t="shared" ref="R41:R45" si="40">O41+P41</f>
        <v>2.8667043450000002E-2</v>
      </c>
      <c r="S41" s="9">
        <f t="shared" ref="S41:S45" si="41">(ABS(Q41-R41)/Q41*100)</f>
        <v>52.117509686681409</v>
      </c>
    </row>
    <row r="42" spans="1:19">
      <c r="A42" s="3">
        <v>0.85099999999999998</v>
      </c>
      <c r="B42" s="2">
        <v>0</v>
      </c>
      <c r="C42" s="3">
        <v>0.41499999999999998</v>
      </c>
      <c r="D42" s="3">
        <v>0.41599999999999998</v>
      </c>
      <c r="E42" s="7">
        <f t="shared" ref="E42:F42" si="42">F$2*A42</f>
        <v>0.21402650000000001</v>
      </c>
      <c r="F42" s="7">
        <f t="shared" si="42"/>
        <v>0</v>
      </c>
      <c r="G42" s="7">
        <f t="shared" ref="G42:H42" si="43">F$2*C42</f>
        <v>0.10437249999999999</v>
      </c>
      <c r="H42" s="7">
        <f t="shared" si="43"/>
        <v>0.10291839999999999</v>
      </c>
      <c r="I42" s="7">
        <f t="shared" si="34"/>
        <v>0.21402650000000001</v>
      </c>
      <c r="J42" s="7">
        <f t="shared" si="35"/>
        <v>0.2072909</v>
      </c>
      <c r="K42" s="9">
        <f t="shared" si="36"/>
        <v>3.1470869261516716</v>
      </c>
      <c r="M42" s="7">
        <f t="shared" ref="M42:N42" si="44">(F$2*A42^2)/2</f>
        <v>9.1068275749999997E-2</v>
      </c>
      <c r="N42" s="7">
        <f t="shared" si="44"/>
        <v>0</v>
      </c>
      <c r="O42" s="7">
        <f t="shared" ref="O42:P42" si="45">(F$2*C42^2)/2</f>
        <v>2.1657293749999997E-2</v>
      </c>
      <c r="P42" s="7">
        <f t="shared" si="45"/>
        <v>2.1407027199999998E-2</v>
      </c>
      <c r="Q42" s="7">
        <f t="shared" si="39"/>
        <v>9.1068275749999997E-2</v>
      </c>
      <c r="R42" s="7">
        <f t="shared" si="40"/>
        <v>4.3064320949999998E-2</v>
      </c>
      <c r="S42" s="9">
        <f t="shared" si="41"/>
        <v>52.712049728250179</v>
      </c>
    </row>
    <row r="43" spans="1:19">
      <c r="A43" s="3">
        <v>0.77100000000000002</v>
      </c>
      <c r="B43" s="2">
        <v>0</v>
      </c>
      <c r="C43" s="3">
        <v>0.38300000000000001</v>
      </c>
      <c r="D43" s="3">
        <v>0.378</v>
      </c>
      <c r="E43" s="7">
        <f t="shared" ref="E43:F43" si="46">F$2*A43</f>
        <v>0.19390650000000001</v>
      </c>
      <c r="F43" s="7">
        <f t="shared" si="46"/>
        <v>0</v>
      </c>
      <c r="G43" s="7">
        <f t="shared" ref="G43:H43" si="47">F$2*C43</f>
        <v>9.6324500000000007E-2</v>
      </c>
      <c r="H43" s="7">
        <f t="shared" si="47"/>
        <v>9.3517200000000009E-2</v>
      </c>
      <c r="I43" s="7">
        <f t="shared" si="34"/>
        <v>0.19390650000000001</v>
      </c>
      <c r="J43" s="7">
        <f t="shared" si="35"/>
        <v>0.1898417</v>
      </c>
      <c r="K43" s="9">
        <f t="shared" si="36"/>
        <v>2.0962680467132393</v>
      </c>
      <c r="M43" s="7">
        <f t="shared" ref="M43:N43" si="48">(F$2*A43^2)/2</f>
        <v>7.475095575E-2</v>
      </c>
      <c r="N43" s="7">
        <f t="shared" si="48"/>
        <v>0</v>
      </c>
      <c r="O43" s="7">
        <f t="shared" ref="O43:P43" si="49">(F$2*C43^2)/2</f>
        <v>1.8446141750000002E-2</v>
      </c>
      <c r="P43" s="7">
        <f t="shared" si="49"/>
        <v>1.7674750800000003E-2</v>
      </c>
      <c r="Q43" s="7">
        <f t="shared" si="39"/>
        <v>7.475095575E-2</v>
      </c>
      <c r="R43" s="7">
        <f t="shared" si="40"/>
        <v>3.6120892550000006E-2</v>
      </c>
      <c r="S43" s="9">
        <f t="shared" si="41"/>
        <v>51.678353557372404</v>
      </c>
    </row>
    <row r="44" spans="1:19">
      <c r="A44" s="3">
        <v>0.93500000000000005</v>
      </c>
      <c r="B44" s="2">
        <v>0</v>
      </c>
      <c r="C44" s="3">
        <v>0.45800000000000002</v>
      </c>
      <c r="D44" s="3">
        <v>0.46</v>
      </c>
      <c r="E44" s="7">
        <f t="shared" ref="E44:F44" si="50">F$2*A44</f>
        <v>0.23515250000000001</v>
      </c>
      <c r="F44" s="7">
        <f t="shared" si="50"/>
        <v>0</v>
      </c>
      <c r="G44" s="7">
        <f t="shared" ref="G44:H44" si="51">F$2*C44</f>
        <v>0.11518700000000001</v>
      </c>
      <c r="H44" s="7">
        <f t="shared" si="51"/>
        <v>0.113804</v>
      </c>
      <c r="I44" s="7">
        <f t="shared" si="34"/>
        <v>0.23515250000000001</v>
      </c>
      <c r="J44" s="7">
        <f t="shared" si="35"/>
        <v>0.228991</v>
      </c>
      <c r="K44" s="9">
        <f t="shared" si="36"/>
        <v>2.6202145416272478</v>
      </c>
      <c r="M44" s="7">
        <f t="shared" ref="M44:N44" si="52">(F$2*A44^2)/2</f>
        <v>0.10993379375000002</v>
      </c>
      <c r="N44" s="7">
        <f t="shared" si="52"/>
        <v>0</v>
      </c>
      <c r="O44" s="7">
        <f t="shared" ref="O44:P44" si="53">(F$2*C44^2)/2</f>
        <v>2.6377823000000002E-2</v>
      </c>
      <c r="P44" s="7">
        <f t="shared" si="53"/>
        <v>2.6174920000000001E-2</v>
      </c>
      <c r="Q44" s="7">
        <f t="shared" si="39"/>
        <v>0.10993379375000002</v>
      </c>
      <c r="R44" s="7">
        <f t="shared" si="40"/>
        <v>5.2552742999999999E-2</v>
      </c>
      <c r="S44" s="9">
        <f t="shared" si="41"/>
        <v>52.196007062659945</v>
      </c>
    </row>
    <row r="45" spans="1:19">
      <c r="A45" s="3">
        <v>0.83299999999999996</v>
      </c>
      <c r="B45" s="2">
        <v>0</v>
      </c>
      <c r="C45" s="3">
        <v>0.40699999999999997</v>
      </c>
      <c r="D45" s="3">
        <v>0.40899999999999997</v>
      </c>
      <c r="E45" s="7">
        <f t="shared" ref="E45:F45" si="54">F$2*A45</f>
        <v>0.20949950000000001</v>
      </c>
      <c r="F45" s="7">
        <f t="shared" si="54"/>
        <v>0</v>
      </c>
      <c r="G45" s="7">
        <f t="shared" ref="G45:H45" si="55">F$2*C45</f>
        <v>0.10236049999999999</v>
      </c>
      <c r="H45" s="7">
        <f t="shared" si="55"/>
        <v>0.1011866</v>
      </c>
      <c r="I45" s="7">
        <f t="shared" si="34"/>
        <v>0.20949950000000001</v>
      </c>
      <c r="J45" s="7">
        <f t="shared" si="35"/>
        <v>0.20354709999999998</v>
      </c>
      <c r="K45" s="9">
        <f t="shared" si="36"/>
        <v>2.8412478311404197</v>
      </c>
      <c r="M45" s="7">
        <f t="shared" ref="M45:N45" si="56">(F$2*A45^2)/2</f>
        <v>8.725654175E-2</v>
      </c>
      <c r="N45" s="7">
        <f t="shared" si="56"/>
        <v>0</v>
      </c>
      <c r="O45" s="7">
        <f t="shared" ref="O45:P45" si="57">(F$2*C45^2)/2</f>
        <v>2.0830361749999998E-2</v>
      </c>
      <c r="P45" s="7">
        <f t="shared" si="57"/>
        <v>2.0692659699999998E-2</v>
      </c>
      <c r="Q45" s="7">
        <f t="shared" si="39"/>
        <v>8.725654175E-2</v>
      </c>
      <c r="R45" s="7">
        <f t="shared" si="40"/>
        <v>4.1523021449999996E-2</v>
      </c>
      <c r="S45" s="9">
        <f t="shared" si="41"/>
        <v>52.412712425656046</v>
      </c>
    </row>
    <row r="46" spans="1:19">
      <c r="A46" s="7">
        <f>AVERAGE(A41:A45)</f>
        <v>0.81600000000000006</v>
      </c>
      <c r="C46" s="7">
        <f t="shared" ref="C46:H46" si="58">AVERAGE(C41:C45)</f>
        <v>0.40039999999999998</v>
      </c>
      <c r="D46" s="7">
        <f t="shared" si="58"/>
        <v>0.40039999999999998</v>
      </c>
      <c r="E46" s="7">
        <f t="shared" si="58"/>
        <v>0.20522399999999999</v>
      </c>
      <c r="F46" s="7">
        <f t="shared" si="58"/>
        <v>0</v>
      </c>
      <c r="G46" s="7">
        <f t="shared" si="58"/>
        <v>0.1007006</v>
      </c>
      <c r="H46" s="7">
        <f t="shared" si="58"/>
        <v>9.9058960000000001E-2</v>
      </c>
      <c r="I46" s="7">
        <f t="shared" ref="I46:K46" si="59">AVERAGE(I41:I45)</f>
        <v>0.20522399999999999</v>
      </c>
      <c r="J46" s="7">
        <f t="shared" si="59"/>
        <v>0.19975956</v>
      </c>
      <c r="K46" s="7">
        <f t="shared" si="59"/>
        <v>2.6489762619348793</v>
      </c>
      <c r="M46" s="7">
        <f t="shared" ref="M46:Q46" si="60">AVERAGE(M41:M45)</f>
        <v>8.4575828399999997E-2</v>
      </c>
      <c r="N46" s="7">
        <f t="shared" si="60"/>
        <v>0</v>
      </c>
      <c r="O46" s="7">
        <f t="shared" si="60"/>
        <v>2.0352587200000001E-2</v>
      </c>
      <c r="P46" s="7">
        <f t="shared" si="60"/>
        <v>2.003301708E-2</v>
      </c>
      <c r="Q46" s="7">
        <f t="shared" si="60"/>
        <v>8.4575828399999997E-2</v>
      </c>
      <c r="R46" s="7">
        <f>AVERAGE(R41:R45)</f>
        <v>4.0385604280000001E-2</v>
      </c>
      <c r="S46" s="7">
        <f t="shared" ref="S46" si="61">AVERAGE(S41:S45)</f>
        <v>52.223326492123988</v>
      </c>
    </row>
    <row r="50" spans="1:19">
      <c r="A50" s="2" t="s">
        <v>34</v>
      </c>
    </row>
    <row r="51" spans="1:19">
      <c r="A51" s="2" t="s">
        <v>30</v>
      </c>
      <c r="B51" s="2" t="s">
        <v>31</v>
      </c>
      <c r="C51" s="2" t="s">
        <v>32</v>
      </c>
      <c r="D51" s="2" t="s">
        <v>33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18</v>
      </c>
      <c r="K51" s="2" t="s">
        <v>19</v>
      </c>
      <c r="M51" s="2" t="s">
        <v>20</v>
      </c>
      <c r="N51" s="2" t="s">
        <v>21</v>
      </c>
      <c r="O51" s="2" t="s">
        <v>22</v>
      </c>
      <c r="P51" s="2" t="s">
        <v>23</v>
      </c>
      <c r="Q51" s="2" t="s">
        <v>24</v>
      </c>
      <c r="R51" s="2" t="s">
        <v>25</v>
      </c>
      <c r="S51" s="2" t="s">
        <v>19</v>
      </c>
    </row>
    <row r="52" spans="1:19">
      <c r="A52" s="3">
        <v>1.0669999999999999</v>
      </c>
      <c r="B52" s="2">
        <v>0</v>
      </c>
      <c r="C52" s="3">
        <v>0.26500000000000001</v>
      </c>
      <c r="D52" s="3">
        <v>0.26800000000000002</v>
      </c>
      <c r="E52" s="7">
        <f t="shared" ref="E52:E56" si="62">F$2*A52</f>
        <v>0.26835049999999999</v>
      </c>
      <c r="F52" s="7">
        <f t="shared" ref="F52:F56" si="63">I$2*B52</f>
        <v>0</v>
      </c>
      <c r="G52" s="7">
        <f t="shared" ref="G52:G56" si="64">F$2*C52</f>
        <v>6.6647499999999998E-2</v>
      </c>
      <c r="H52" s="7">
        <f t="shared" ref="H52:H56" si="65">I$2*D52</f>
        <v>0.20030319999999999</v>
      </c>
      <c r="I52" s="7">
        <f t="shared" ref="I52:I56" si="66">E52+F52</f>
        <v>0.26835049999999999</v>
      </c>
      <c r="J52" s="7">
        <f t="shared" ref="J52:J56" si="67">G52+H52</f>
        <v>0.26695069999999999</v>
      </c>
      <c r="K52" s="7">
        <f t="shared" ref="K52:K56" si="68">(ABS(I52-J52)/I52*100)</f>
        <v>0.52163122483468694</v>
      </c>
      <c r="M52" s="7">
        <f t="shared" ref="M52:M56" si="69">(F$2*A52^2)/2</f>
        <v>0.14316499174999997</v>
      </c>
      <c r="N52" s="7">
        <f>(I$2*B52^2)/2</f>
        <v>0</v>
      </c>
      <c r="O52" s="7">
        <f t="shared" ref="O52:O56" si="70">(F$2*C52^2)/2</f>
        <v>8.8307937500000013E-3</v>
      </c>
      <c r="P52" s="7">
        <f t="shared" ref="P52:P56" si="71">(I$2*D52^2)/2</f>
        <v>2.6840628800000002E-2</v>
      </c>
      <c r="Q52" s="7">
        <f t="shared" ref="Q52:Q56" si="72">M52+N52</f>
        <v>0.14316499174999997</v>
      </c>
      <c r="R52" s="7">
        <f t="shared" ref="R52:R56" si="73">O52+P52</f>
        <v>3.5671422550000005E-2</v>
      </c>
      <c r="S52" s="7">
        <f t="shared" ref="S52:S56" si="74">(ABS(Q52-R52)/Q52*100)</f>
        <v>75.083697408168916</v>
      </c>
    </row>
    <row r="53" spans="1:19">
      <c r="A53" s="3">
        <v>0.98199999999999998</v>
      </c>
      <c r="B53" s="2">
        <v>0</v>
      </c>
      <c r="C53" s="3">
        <v>0.24199999999999999</v>
      </c>
      <c r="D53" s="3">
        <v>0.24299999999999999</v>
      </c>
      <c r="E53" s="7">
        <f t="shared" si="62"/>
        <v>0.246973</v>
      </c>
      <c r="F53" s="7">
        <f t="shared" si="63"/>
        <v>0</v>
      </c>
      <c r="G53" s="7">
        <f t="shared" si="64"/>
        <v>6.0863E-2</v>
      </c>
      <c r="H53" s="7">
        <f t="shared" si="65"/>
        <v>0.18161819999999998</v>
      </c>
      <c r="I53" s="7">
        <f t="shared" si="66"/>
        <v>0.246973</v>
      </c>
      <c r="J53" s="7">
        <f t="shared" si="67"/>
        <v>0.24248119999999998</v>
      </c>
      <c r="K53" s="7">
        <f t="shared" si="68"/>
        <v>1.8187413199013731</v>
      </c>
      <c r="M53" s="7">
        <f t="shared" si="69"/>
        <v>0.12126374299999999</v>
      </c>
      <c r="N53" s="2">
        <v>0</v>
      </c>
      <c r="O53" s="7">
        <f t="shared" si="70"/>
        <v>7.3644230000000001E-3</v>
      </c>
      <c r="P53" s="7">
        <f t="shared" si="71"/>
        <v>2.2066611299999997E-2</v>
      </c>
      <c r="Q53" s="7">
        <f t="shared" si="72"/>
        <v>0.12126374299999999</v>
      </c>
      <c r="R53" s="7">
        <f t="shared" si="73"/>
        <v>2.9431034299999999E-2</v>
      </c>
      <c r="S53" s="7">
        <f t="shared" si="74"/>
        <v>75.729732917777397</v>
      </c>
    </row>
    <row r="54" spans="1:19">
      <c r="A54" s="3">
        <v>0.97</v>
      </c>
      <c r="B54" s="2">
        <v>0</v>
      </c>
      <c r="C54" s="3">
        <v>0.23599999999999999</v>
      </c>
      <c r="D54" s="3">
        <v>0.23799999999999999</v>
      </c>
      <c r="E54" s="7">
        <f t="shared" si="62"/>
        <v>0.24395500000000001</v>
      </c>
      <c r="F54" s="7">
        <f t="shared" si="63"/>
        <v>0</v>
      </c>
      <c r="G54" s="7">
        <f t="shared" si="64"/>
        <v>5.9353999999999997E-2</v>
      </c>
      <c r="H54" s="7">
        <f t="shared" si="65"/>
        <v>0.17788119999999999</v>
      </c>
      <c r="I54" s="7">
        <f t="shared" si="66"/>
        <v>0.24395500000000001</v>
      </c>
      <c r="J54" s="7">
        <f t="shared" si="67"/>
        <v>0.23723519999999998</v>
      </c>
      <c r="K54" s="7">
        <f t="shared" si="68"/>
        <v>2.7545243999918121</v>
      </c>
      <c r="M54" s="7">
        <f t="shared" si="69"/>
        <v>0.118318175</v>
      </c>
      <c r="N54" s="2">
        <v>0</v>
      </c>
      <c r="O54" s="7">
        <f t="shared" si="70"/>
        <v>7.0037719999999993E-3</v>
      </c>
      <c r="P54" s="7">
        <f t="shared" si="71"/>
        <v>2.1167862799999996E-2</v>
      </c>
      <c r="Q54" s="7">
        <f t="shared" si="72"/>
        <v>0.118318175</v>
      </c>
      <c r="R54" s="7">
        <f t="shared" si="73"/>
        <v>2.8171634799999994E-2</v>
      </c>
      <c r="S54" s="7">
        <f t="shared" si="74"/>
        <v>76.189934640219064</v>
      </c>
    </row>
    <row r="55" spans="1:19">
      <c r="A55" s="3">
        <v>0.94299999999999995</v>
      </c>
      <c r="B55" s="2">
        <v>0</v>
      </c>
      <c r="C55" s="3">
        <v>0.23400000000000001</v>
      </c>
      <c r="D55" s="3">
        <v>0.23699999999999999</v>
      </c>
      <c r="E55" s="7">
        <f t="shared" si="62"/>
        <v>0.2371645</v>
      </c>
      <c r="F55" s="7">
        <f t="shared" si="63"/>
        <v>0</v>
      </c>
      <c r="G55" s="7">
        <f t="shared" si="64"/>
        <v>5.8851000000000001E-2</v>
      </c>
      <c r="H55" s="7">
        <f t="shared" si="65"/>
        <v>0.17713379999999998</v>
      </c>
      <c r="I55" s="7">
        <f t="shared" si="66"/>
        <v>0.2371645</v>
      </c>
      <c r="J55" s="7">
        <f t="shared" si="67"/>
        <v>0.23598479999999999</v>
      </c>
      <c r="K55" s="7">
        <f t="shared" si="68"/>
        <v>0.49741845849610955</v>
      </c>
      <c r="M55" s="7">
        <f t="shared" si="69"/>
        <v>0.11182306174999999</v>
      </c>
      <c r="N55" s="2">
        <v>0</v>
      </c>
      <c r="O55" s="7">
        <f t="shared" si="70"/>
        <v>6.8855670000000004E-3</v>
      </c>
      <c r="P55" s="7">
        <f t="shared" si="71"/>
        <v>2.0990355299999996E-2</v>
      </c>
      <c r="Q55" s="7">
        <f t="shared" si="72"/>
        <v>0.11182306174999999</v>
      </c>
      <c r="R55" s="7">
        <f t="shared" si="73"/>
        <v>2.7875922299999994E-2</v>
      </c>
      <c r="S55" s="7">
        <f t="shared" si="74"/>
        <v>75.071401315838145</v>
      </c>
    </row>
    <row r="56" spans="1:19">
      <c r="A56" s="3">
        <v>1.0229999999999999</v>
      </c>
      <c r="B56" s="2">
        <v>0</v>
      </c>
      <c r="C56" s="3">
        <v>0.25700000000000001</v>
      </c>
      <c r="D56" s="3">
        <v>0.253</v>
      </c>
      <c r="E56" s="7">
        <f t="shared" si="62"/>
        <v>0.25728449999999997</v>
      </c>
      <c r="F56" s="7">
        <f t="shared" si="63"/>
        <v>0</v>
      </c>
      <c r="G56" s="7">
        <f t="shared" si="64"/>
        <v>6.4635499999999999E-2</v>
      </c>
      <c r="H56" s="7">
        <f t="shared" si="65"/>
        <v>0.18909219999999999</v>
      </c>
      <c r="I56" s="7">
        <f t="shared" si="66"/>
        <v>0.25728449999999997</v>
      </c>
      <c r="J56" s="7">
        <f t="shared" si="67"/>
        <v>0.2537277</v>
      </c>
      <c r="K56" s="7">
        <f t="shared" si="68"/>
        <v>1.3824385067891658</v>
      </c>
      <c r="M56" s="7">
        <f t="shared" si="69"/>
        <v>0.13160102174999999</v>
      </c>
      <c r="N56" s="2">
        <v>0</v>
      </c>
      <c r="O56" s="7">
        <f t="shared" si="70"/>
        <v>8.3056617500000002E-3</v>
      </c>
      <c r="P56" s="7">
        <f t="shared" si="71"/>
        <v>2.3920163299999998E-2</v>
      </c>
      <c r="Q56" s="7">
        <f t="shared" si="72"/>
        <v>0.13160102174999999</v>
      </c>
      <c r="R56" s="7">
        <f t="shared" si="73"/>
        <v>3.2225825049999997E-2</v>
      </c>
      <c r="S56" s="7">
        <f t="shared" si="74"/>
        <v>75.512481117951509</v>
      </c>
    </row>
    <row r="57" spans="1:19">
      <c r="A57" s="7">
        <f>AVERAGE(A52:A56)</f>
        <v>0.99700000000000011</v>
      </c>
      <c r="C57" s="7">
        <f t="shared" ref="C57:H57" si="75">AVERAGE(C52:C56)</f>
        <v>0.24679999999999999</v>
      </c>
      <c r="D57" s="7">
        <f t="shared" si="75"/>
        <v>0.24779999999999996</v>
      </c>
      <c r="E57" s="7">
        <f t="shared" si="75"/>
        <v>0.25074550000000001</v>
      </c>
      <c r="F57" s="7">
        <f t="shared" si="75"/>
        <v>0</v>
      </c>
      <c r="G57" s="7">
        <f t="shared" si="75"/>
        <v>6.2070199999999999E-2</v>
      </c>
      <c r="H57" s="7">
        <f t="shared" si="75"/>
        <v>0.18520571999999999</v>
      </c>
      <c r="I57" s="7">
        <f t="shared" ref="I57:K57" si="76">AVERAGE(I52:I56)</f>
        <v>0.25074550000000001</v>
      </c>
      <c r="J57" s="7">
        <f t="shared" si="76"/>
        <v>0.24727591999999995</v>
      </c>
      <c r="K57" s="7">
        <f t="shared" si="76"/>
        <v>1.3949507820026295</v>
      </c>
      <c r="M57" s="7">
        <f t="shared" ref="M57:Q57" si="77">AVERAGE(M52:M56)</f>
        <v>0.12523419864999999</v>
      </c>
      <c r="N57" s="7">
        <f t="shared" si="77"/>
        <v>0</v>
      </c>
      <c r="O57" s="7">
        <f t="shared" si="77"/>
        <v>7.6780434999999996E-3</v>
      </c>
      <c r="P57" s="7">
        <f t="shared" si="77"/>
        <v>2.2997124299999998E-2</v>
      </c>
      <c r="Q57" s="7">
        <f t="shared" si="77"/>
        <v>0.12523419864999999</v>
      </c>
      <c r="R57" s="7">
        <f t="shared" ref="Q57:S57" si="78">AVERAGE(R52:R56)</f>
        <v>3.0675167799999997E-2</v>
      </c>
      <c r="S57" s="7">
        <f t="shared" si="78"/>
        <v>75.517449479991001</v>
      </c>
    </row>
    <row r="61" spans="1:19">
      <c r="A61" s="2" t="s">
        <v>35</v>
      </c>
    </row>
    <row r="62" spans="1:19">
      <c r="A62" s="2" t="s">
        <v>30</v>
      </c>
      <c r="B62" s="2" t="s">
        <v>31</v>
      </c>
      <c r="C62" s="2" t="s">
        <v>32</v>
      </c>
      <c r="D62" s="2" t="s">
        <v>33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M62" s="2" t="s">
        <v>20</v>
      </c>
      <c r="N62" s="2" t="s">
        <v>21</v>
      </c>
      <c r="O62" s="2" t="s">
        <v>22</v>
      </c>
      <c r="P62" s="2" t="s">
        <v>23</v>
      </c>
      <c r="Q62" s="2" t="s">
        <v>24</v>
      </c>
      <c r="R62" s="2" t="s">
        <v>25</v>
      </c>
      <c r="S62" s="2" t="s">
        <v>19</v>
      </c>
    </row>
    <row r="63" spans="1:19">
      <c r="A63" s="3">
        <v>0.90700000000000003</v>
      </c>
      <c r="B63" s="2">
        <v>0</v>
      </c>
      <c r="C63" s="3">
        <v>0.15</v>
      </c>
      <c r="D63" s="3">
        <v>0.154</v>
      </c>
      <c r="E63" s="7">
        <f t="shared" ref="E63:E67" si="79">F$2*A63</f>
        <v>0.22811050000000002</v>
      </c>
      <c r="F63" s="2">
        <v>0</v>
      </c>
      <c r="G63" s="7">
        <f t="shared" ref="G63:G67" si="80">F$2*C63</f>
        <v>3.7725000000000002E-2</v>
      </c>
      <c r="H63" s="7">
        <f t="shared" ref="H63:H67" si="81">K$2*D63</f>
        <v>0.19357799999999997</v>
      </c>
      <c r="I63" s="7">
        <f t="shared" ref="I63:I67" si="82">E63+F63</f>
        <v>0.22811050000000002</v>
      </c>
      <c r="J63" s="7">
        <f t="shared" ref="J63:J67" si="83">G63+H63</f>
        <v>0.23130299999999998</v>
      </c>
      <c r="K63" s="7">
        <f t="shared" ref="K63:K67" si="84">(J63-I63)/I63*100</f>
        <v>1.3995410119218357</v>
      </c>
      <c r="M63" s="7">
        <f t="shared" ref="M63:M67" si="85">(F$2*A63^2)/2</f>
        <v>0.10344811175000002</v>
      </c>
      <c r="N63" s="2">
        <v>0</v>
      </c>
      <c r="O63" s="7">
        <f t="shared" ref="O63:O67" si="86">(F$2*C63^2)/2</f>
        <v>2.8293749999999999E-3</v>
      </c>
      <c r="P63" s="7">
        <f t="shared" ref="P63:P67" si="87">(K$2*D63^2)/2</f>
        <v>1.4905505999999999E-2</v>
      </c>
      <c r="Q63" s="7">
        <f t="shared" ref="Q63:Q67" si="88">M63+N63</f>
        <v>0.10344811175000002</v>
      </c>
      <c r="R63" s="7">
        <f t="shared" ref="R63:R67" si="89">O63+P63</f>
        <v>1.7734880999999997E-2</v>
      </c>
      <c r="S63" s="9">
        <f t="shared" ref="S63:S67" si="90">(ABS(Q63-R63)/Q63*100)</f>
        <v>82.856254502876425</v>
      </c>
    </row>
    <row r="64" spans="1:19">
      <c r="A64" s="3">
        <v>0.99399999999999999</v>
      </c>
      <c r="B64" s="2">
        <v>0</v>
      </c>
      <c r="C64" s="3">
        <v>0.16500000000000001</v>
      </c>
      <c r="D64" s="3">
        <v>0.16600000000000001</v>
      </c>
      <c r="E64" s="7">
        <f t="shared" si="79"/>
        <v>0.24999099999999999</v>
      </c>
      <c r="F64" s="2">
        <v>0</v>
      </c>
      <c r="G64" s="7">
        <f t="shared" si="80"/>
        <v>4.14975E-2</v>
      </c>
      <c r="H64" s="7">
        <f t="shared" si="81"/>
        <v>0.20866199999999999</v>
      </c>
      <c r="I64" s="7">
        <f t="shared" si="82"/>
        <v>0.24999099999999999</v>
      </c>
      <c r="J64" s="7">
        <f t="shared" si="83"/>
        <v>0.25015949999999998</v>
      </c>
      <c r="K64" s="7">
        <f t="shared" si="84"/>
        <v>6.7402426487348788E-2</v>
      </c>
      <c r="M64" s="7">
        <f t="shared" si="85"/>
        <v>0.12424552700000001</v>
      </c>
      <c r="N64" s="2">
        <v>0</v>
      </c>
      <c r="O64" s="7">
        <f t="shared" si="86"/>
        <v>3.4235437500000003E-3</v>
      </c>
      <c r="P64" s="7">
        <f t="shared" si="87"/>
        <v>1.7318946000000002E-2</v>
      </c>
      <c r="Q64" s="7">
        <f t="shared" si="88"/>
        <v>0.12424552700000001</v>
      </c>
      <c r="R64" s="7">
        <f t="shared" si="89"/>
        <v>2.0742489750000002E-2</v>
      </c>
      <c r="S64" s="9">
        <f t="shared" si="90"/>
        <v>83.30524224827829</v>
      </c>
    </row>
    <row r="65" spans="1:19">
      <c r="A65" s="3">
        <v>1.1679999999999999</v>
      </c>
      <c r="B65" s="2">
        <v>0</v>
      </c>
      <c r="C65" s="3">
        <v>0.19600000000000001</v>
      </c>
      <c r="D65" s="3">
        <v>0.2</v>
      </c>
      <c r="E65" s="7">
        <f t="shared" si="79"/>
        <v>0.29375199999999996</v>
      </c>
      <c r="F65" s="2">
        <v>0</v>
      </c>
      <c r="G65" s="7">
        <f t="shared" si="80"/>
        <v>4.9294000000000004E-2</v>
      </c>
      <c r="H65" s="7">
        <f t="shared" si="81"/>
        <v>0.25140000000000001</v>
      </c>
      <c r="I65" s="7">
        <f t="shared" si="82"/>
        <v>0.29375199999999996</v>
      </c>
      <c r="J65" s="7">
        <f t="shared" si="83"/>
        <v>0.30069400000000002</v>
      </c>
      <c r="K65" s="7">
        <f t="shared" si="84"/>
        <v>2.3632179525586414</v>
      </c>
      <c r="M65" s="7">
        <f t="shared" si="85"/>
        <v>0.17155116799999998</v>
      </c>
      <c r="N65" s="2">
        <v>0</v>
      </c>
      <c r="O65" s="7">
        <f t="shared" si="86"/>
        <v>4.8308120000000012E-3</v>
      </c>
      <c r="P65" s="7">
        <f t="shared" si="87"/>
        <v>2.5140000000000003E-2</v>
      </c>
      <c r="Q65" s="7">
        <f t="shared" si="88"/>
        <v>0.17155116799999998</v>
      </c>
      <c r="R65" s="7">
        <f t="shared" si="89"/>
        <v>2.9970812000000003E-2</v>
      </c>
      <c r="S65" s="9">
        <f t="shared" si="90"/>
        <v>82.529520288663946</v>
      </c>
    </row>
    <row r="66" spans="1:19">
      <c r="A66" s="3">
        <v>0.85499999999999998</v>
      </c>
      <c r="B66" s="2">
        <v>0</v>
      </c>
      <c r="C66" s="3">
        <v>0.14399999999999999</v>
      </c>
      <c r="D66" s="3">
        <v>0.14499999999999999</v>
      </c>
      <c r="E66" s="7">
        <f t="shared" si="79"/>
        <v>0.21503249999999999</v>
      </c>
      <c r="F66" s="2">
        <v>0</v>
      </c>
      <c r="G66" s="7">
        <f t="shared" si="80"/>
        <v>3.6215999999999998E-2</v>
      </c>
      <c r="H66" s="7">
        <f t="shared" si="81"/>
        <v>0.18226499999999998</v>
      </c>
      <c r="I66" s="7">
        <f t="shared" si="82"/>
        <v>0.21503249999999999</v>
      </c>
      <c r="J66" s="7">
        <f t="shared" si="83"/>
        <v>0.21848099999999998</v>
      </c>
      <c r="K66" s="7">
        <f t="shared" si="84"/>
        <v>1.6037110669317396</v>
      </c>
      <c r="M66" s="7">
        <f t="shared" si="85"/>
        <v>9.1926393749999988E-2</v>
      </c>
      <c r="N66" s="2">
        <v>0</v>
      </c>
      <c r="O66" s="7">
        <f t="shared" si="86"/>
        <v>2.6075519999999995E-3</v>
      </c>
      <c r="P66" s="7">
        <f t="shared" si="87"/>
        <v>1.3214212499999997E-2</v>
      </c>
      <c r="Q66" s="7">
        <f t="shared" si="88"/>
        <v>9.1926393749999988E-2</v>
      </c>
      <c r="R66" s="7">
        <f t="shared" si="89"/>
        <v>1.5821764499999998E-2</v>
      </c>
      <c r="S66" s="9">
        <f t="shared" si="90"/>
        <v>82.788659649775497</v>
      </c>
    </row>
    <row r="67" spans="1:19">
      <c r="A67" s="3">
        <v>1.27</v>
      </c>
      <c r="B67" s="2">
        <v>0</v>
      </c>
      <c r="C67" s="3">
        <v>0.222</v>
      </c>
      <c r="D67" s="3">
        <v>0.215</v>
      </c>
      <c r="E67" s="7">
        <f t="shared" si="79"/>
        <v>0.31940499999999999</v>
      </c>
      <c r="F67" s="2">
        <v>0</v>
      </c>
      <c r="G67" s="7">
        <f t="shared" si="80"/>
        <v>5.5833000000000001E-2</v>
      </c>
      <c r="H67" s="7">
        <f t="shared" si="81"/>
        <v>0.27025499999999997</v>
      </c>
      <c r="I67" s="7">
        <f t="shared" si="82"/>
        <v>0.31940499999999999</v>
      </c>
      <c r="J67" s="7">
        <f t="shared" si="83"/>
        <v>0.32608799999999999</v>
      </c>
      <c r="K67" s="7">
        <f t="shared" si="84"/>
        <v>2.0923279222303957</v>
      </c>
      <c r="M67" s="7">
        <f t="shared" si="85"/>
        <v>0.20282217499999999</v>
      </c>
      <c r="N67" s="2">
        <v>0</v>
      </c>
      <c r="O67" s="7">
        <f t="shared" si="86"/>
        <v>6.1974630000000003E-3</v>
      </c>
      <c r="P67" s="7">
        <f t="shared" si="87"/>
        <v>2.9052412499999996E-2</v>
      </c>
      <c r="Q67" s="7">
        <f t="shared" si="88"/>
        <v>0.20282217499999999</v>
      </c>
      <c r="R67" s="7">
        <f t="shared" si="89"/>
        <v>3.52498755E-2</v>
      </c>
      <c r="S67" s="9">
        <f t="shared" si="90"/>
        <v>82.620304954327608</v>
      </c>
    </row>
    <row r="68" spans="1:19">
      <c r="A68" s="7">
        <f>AVERAGE(A63:A67)</f>
        <v>1.0387999999999999</v>
      </c>
      <c r="C68" s="7">
        <f t="shared" ref="C68:H68" si="91">AVERAGE(C63:C67)</f>
        <v>0.1754</v>
      </c>
      <c r="D68" s="7">
        <f t="shared" si="91"/>
        <v>0.17599999999999999</v>
      </c>
      <c r="E68" s="7">
        <f t="shared" si="91"/>
        <v>0.2612582</v>
      </c>
      <c r="F68" s="7">
        <f t="shared" si="91"/>
        <v>0</v>
      </c>
      <c r="G68" s="7">
        <f t="shared" si="91"/>
        <v>4.4113100000000002E-2</v>
      </c>
      <c r="H68" s="7">
        <f t="shared" si="91"/>
        <v>0.22123200000000001</v>
      </c>
      <c r="I68" s="7">
        <f t="shared" ref="I68:K68" si="92">AVERAGE(I63:I67)</f>
        <v>0.2612582</v>
      </c>
      <c r="J68" s="7">
        <f t="shared" si="92"/>
        <v>0.26534509999999994</v>
      </c>
      <c r="K68" s="7">
        <f t="shared" si="92"/>
        <v>1.5052400760259921</v>
      </c>
      <c r="M68" s="7">
        <f t="shared" ref="M68:Q68" si="93">AVERAGE(M63:M67)</f>
        <v>0.13879867510000002</v>
      </c>
      <c r="N68" s="7">
        <f t="shared" si="93"/>
        <v>0</v>
      </c>
      <c r="O68" s="7">
        <f t="shared" si="93"/>
        <v>3.9777491499999994E-3</v>
      </c>
      <c r="P68" s="7">
        <f t="shared" si="93"/>
        <v>1.9926215399999999E-2</v>
      </c>
      <c r="Q68" s="7">
        <f t="shared" si="93"/>
        <v>0.13879867510000002</v>
      </c>
      <c r="R68" s="7">
        <f t="shared" ref="Q68:S68" si="94">AVERAGE(R63:R67)</f>
        <v>2.390396455E-2</v>
      </c>
      <c r="S68" s="7">
        <f t="shared" si="94"/>
        <v>82.819996328784356</v>
      </c>
    </row>
    <row r="76" spans="1:19">
      <c r="A76" s="3"/>
      <c r="B76" s="3"/>
    </row>
    <row r="77" spans="1:19">
      <c r="A77" s="2" t="s">
        <v>36</v>
      </c>
    </row>
    <row r="78" spans="1:19">
      <c r="A78" s="2" t="s">
        <v>30</v>
      </c>
      <c r="B78" s="2" t="s">
        <v>31</v>
      </c>
      <c r="C78" s="2" t="s">
        <v>32</v>
      </c>
      <c r="D78" s="2" t="s">
        <v>33</v>
      </c>
      <c r="E78" s="2" t="s">
        <v>13</v>
      </c>
      <c r="F78" s="2" t="s">
        <v>27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19</v>
      </c>
      <c r="M78" s="2" t="s">
        <v>20</v>
      </c>
      <c r="N78" s="2" t="s">
        <v>21</v>
      </c>
      <c r="O78" s="2" t="s">
        <v>22</v>
      </c>
      <c r="P78" s="2" t="s">
        <v>23</v>
      </c>
      <c r="Q78" s="2" t="s">
        <v>24</v>
      </c>
      <c r="R78" s="2" t="s">
        <v>25</v>
      </c>
      <c r="S78" s="2" t="s">
        <v>19</v>
      </c>
    </row>
    <row r="79" spans="1:19">
      <c r="A79" s="3">
        <v>1.0620000000000001</v>
      </c>
      <c r="B79" s="2">
        <v>0</v>
      </c>
      <c r="C79" s="3">
        <v>0.03</v>
      </c>
      <c r="D79" s="3">
        <v>1.0049999999999999</v>
      </c>
      <c r="E79" s="7">
        <f t="shared" ref="E79:E83" si="95">(F$3)*A79</f>
        <v>0.30213899999999999</v>
      </c>
      <c r="F79" s="2">
        <v>0</v>
      </c>
      <c r="G79" s="7">
        <f t="shared" ref="G79:H79" si="96">(F$2+0.033)*C79</f>
        <v>8.5349999999999992E-3</v>
      </c>
      <c r="H79" s="7">
        <f t="shared" si="96"/>
        <v>0.28180199999999994</v>
      </c>
      <c r="I79" s="7">
        <f t="shared" ref="I79:I83" si="97">E79+F79</f>
        <v>0.30213899999999999</v>
      </c>
      <c r="J79" s="7">
        <f t="shared" ref="J79:J83" si="98">G79+H79</f>
        <v>0.29033699999999996</v>
      </c>
      <c r="K79" s="9">
        <f t="shared" ref="K79:K83" si="99">(ABS(I79-J79)/I79)*100</f>
        <v>3.9061491565140667</v>
      </c>
      <c r="M79" s="7">
        <f t="shared" ref="M79:M83" si="100">((F$2+0.033)*A79^2)/2</f>
        <v>0.16043580899999998</v>
      </c>
      <c r="N79" s="2">
        <v>0</v>
      </c>
      <c r="O79" s="7">
        <f>((F$2+0.033)*C79^2)/2</f>
        <v>1.2802499999999998E-4</v>
      </c>
      <c r="P79" s="7">
        <f t="shared" ref="P79:P83" si="101">(G$3*D79^2)/2</f>
        <v>0.14160550499999996</v>
      </c>
      <c r="Q79" s="7">
        <f t="shared" ref="Q79:Q83" si="102">M79+N79</f>
        <v>0.16043580899999998</v>
      </c>
      <c r="R79" s="7">
        <f t="shared" ref="R79:R83" si="103">O79+P79</f>
        <v>0.14173352999999997</v>
      </c>
      <c r="S79" s="9">
        <f t="shared" ref="S79:S83" si="104">(ABS(Q79-R79)/Q79*100)</f>
        <v>11.6571724956989</v>
      </c>
    </row>
    <row r="80" spans="1:19">
      <c r="A80" s="3">
        <v>1.2509999999999999</v>
      </c>
      <c r="B80" s="2">
        <v>0</v>
      </c>
      <c r="C80" s="3">
        <v>6.2E-2</v>
      </c>
      <c r="D80" s="3">
        <v>1.169</v>
      </c>
      <c r="E80" s="7">
        <f t="shared" si="95"/>
        <v>0.35590949999999993</v>
      </c>
      <c r="F80" s="2">
        <v>0</v>
      </c>
      <c r="G80" s="7">
        <f t="shared" ref="G80:H80" si="105">(F$2+0.033)*C80</f>
        <v>1.7638999999999998E-2</v>
      </c>
      <c r="H80" s="7">
        <f t="shared" si="105"/>
        <v>0.32778760000000001</v>
      </c>
      <c r="I80" s="7">
        <f t="shared" si="97"/>
        <v>0.35590949999999993</v>
      </c>
      <c r="J80" s="7">
        <f t="shared" si="98"/>
        <v>0.34542660000000003</v>
      </c>
      <c r="K80" s="9">
        <f t="shared" si="99"/>
        <v>2.9453835876816741</v>
      </c>
      <c r="M80" s="7">
        <f t="shared" si="100"/>
        <v>0.22262139224999994</v>
      </c>
      <c r="N80" s="2">
        <v>0</v>
      </c>
      <c r="O80" s="7">
        <f t="shared" ref="O80:O83" si="106">(F$2*C80^2)/2</f>
        <v>4.8338299999999999E-4</v>
      </c>
      <c r="P80" s="7">
        <f t="shared" si="101"/>
        <v>0.1915918522</v>
      </c>
      <c r="Q80" s="7">
        <f t="shared" si="102"/>
        <v>0.22262139224999994</v>
      </c>
      <c r="R80" s="7">
        <f t="shared" si="103"/>
        <v>0.1920752352</v>
      </c>
      <c r="S80" s="9">
        <f t="shared" si="104"/>
        <v>13.721123896169482</v>
      </c>
    </row>
    <row r="81" spans="1:19">
      <c r="A81" s="3">
        <v>1.1359999999999999</v>
      </c>
      <c r="B81" s="2">
        <v>0</v>
      </c>
      <c r="C81" s="3">
        <v>0.03</v>
      </c>
      <c r="D81" s="3">
        <v>1.101</v>
      </c>
      <c r="E81" s="7">
        <f t="shared" si="95"/>
        <v>0.32319199999999992</v>
      </c>
      <c r="F81" s="2">
        <v>0</v>
      </c>
      <c r="G81" s="7">
        <f t="shared" ref="G81:H81" si="107">(F$2+0.033)*C81</f>
        <v>8.5349999999999992E-3</v>
      </c>
      <c r="H81" s="7">
        <f t="shared" si="107"/>
        <v>0.30872039999999995</v>
      </c>
      <c r="I81" s="7">
        <f t="shared" si="97"/>
        <v>0.32319199999999992</v>
      </c>
      <c r="J81" s="7">
        <f t="shared" si="98"/>
        <v>0.31725539999999997</v>
      </c>
      <c r="K81" s="9">
        <f t="shared" si="99"/>
        <v>1.8368647738805293</v>
      </c>
      <c r="M81" s="7">
        <f t="shared" si="100"/>
        <v>0.18357305599999996</v>
      </c>
      <c r="N81" s="2">
        <v>0</v>
      </c>
      <c r="O81" s="7">
        <f t="shared" si="106"/>
        <v>1.13175E-4</v>
      </c>
      <c r="P81" s="7">
        <f t="shared" si="101"/>
        <v>0.16995058019999998</v>
      </c>
      <c r="Q81" s="7">
        <f t="shared" si="102"/>
        <v>0.18357305599999996</v>
      </c>
      <c r="R81" s="7">
        <f t="shared" si="103"/>
        <v>0.17006375519999997</v>
      </c>
      <c r="S81" s="9">
        <f t="shared" si="104"/>
        <v>7.3590869457443624</v>
      </c>
    </row>
    <row r="82" spans="1:19">
      <c r="A82" s="3">
        <v>1.294</v>
      </c>
      <c r="B82" s="2">
        <v>0</v>
      </c>
      <c r="C82" s="3">
        <v>3.7999999999999999E-2</v>
      </c>
      <c r="D82" s="3">
        <v>1.2509999999999999</v>
      </c>
      <c r="E82" s="7">
        <f t="shared" si="95"/>
        <v>0.368143</v>
      </c>
      <c r="F82" s="2">
        <v>0</v>
      </c>
      <c r="G82" s="7">
        <f t="shared" ref="G82:H82" si="108">(F$2+0.033)*C82</f>
        <v>1.0810999999999999E-2</v>
      </c>
      <c r="H82" s="7">
        <f t="shared" si="108"/>
        <v>0.35078039999999994</v>
      </c>
      <c r="I82" s="7">
        <f t="shared" si="97"/>
        <v>0.368143</v>
      </c>
      <c r="J82" s="7">
        <f t="shared" si="98"/>
        <v>0.36159139999999995</v>
      </c>
      <c r="K82" s="9">
        <f t="shared" si="99"/>
        <v>1.7796345441852885</v>
      </c>
      <c r="M82" s="7">
        <f t="shared" si="100"/>
        <v>0.23818852099999999</v>
      </c>
      <c r="N82" s="2">
        <v>0</v>
      </c>
      <c r="O82" s="7">
        <f t="shared" si="106"/>
        <v>1.81583E-4</v>
      </c>
      <c r="P82" s="7">
        <f t="shared" si="101"/>
        <v>0.21941314019999994</v>
      </c>
      <c r="Q82" s="7">
        <f t="shared" si="102"/>
        <v>0.23818852099999999</v>
      </c>
      <c r="R82" s="7">
        <f t="shared" si="103"/>
        <v>0.21959472319999995</v>
      </c>
      <c r="S82" s="9">
        <f t="shared" si="104"/>
        <v>7.8063366454171126</v>
      </c>
    </row>
    <row r="83" spans="1:19">
      <c r="A83" s="3">
        <v>1.1679999999999999</v>
      </c>
      <c r="B83" s="2">
        <v>0</v>
      </c>
      <c r="C83" s="3">
        <v>4.1000000000000002E-2</v>
      </c>
      <c r="D83" s="3">
        <v>1.1160000000000001</v>
      </c>
      <c r="E83" s="7">
        <f t="shared" si="95"/>
        <v>0.33229599999999992</v>
      </c>
      <c r="F83" s="2">
        <v>0</v>
      </c>
      <c r="G83" s="7">
        <f t="shared" ref="G83:H83" si="109">(F$2+0.033)*C83</f>
        <v>1.16645E-2</v>
      </c>
      <c r="H83" s="7">
        <f t="shared" si="109"/>
        <v>0.31292639999999999</v>
      </c>
      <c r="I83" s="7">
        <f t="shared" si="97"/>
        <v>0.33229599999999992</v>
      </c>
      <c r="J83" s="7">
        <f t="shared" si="98"/>
        <v>0.32459090000000002</v>
      </c>
      <c r="K83" s="9">
        <f t="shared" si="99"/>
        <v>2.3187459373570283</v>
      </c>
      <c r="M83" s="7">
        <f t="shared" si="100"/>
        <v>0.19406086399999997</v>
      </c>
      <c r="N83" s="2">
        <v>0</v>
      </c>
      <c r="O83" s="7">
        <f t="shared" si="106"/>
        <v>2.1138575000000004E-4</v>
      </c>
      <c r="P83" s="7">
        <f t="shared" si="101"/>
        <v>0.17461293120000004</v>
      </c>
      <c r="Q83" s="7">
        <f t="shared" si="102"/>
        <v>0.19406086399999997</v>
      </c>
      <c r="R83" s="7">
        <f t="shared" si="103"/>
        <v>0.17482431695000003</v>
      </c>
      <c r="S83" s="9">
        <f t="shared" si="104"/>
        <v>9.9126359913557565</v>
      </c>
    </row>
    <row r="84" spans="1:19">
      <c r="A84" s="7">
        <f>AVERAGE(A79:A83)</f>
        <v>1.1822000000000001</v>
      </c>
      <c r="C84" s="7">
        <f t="shared" ref="C84:H84" si="110">AVERAGE(C79:C83)</f>
        <v>4.02E-2</v>
      </c>
      <c r="D84" s="7">
        <f t="shared" si="110"/>
        <v>1.1283999999999998</v>
      </c>
      <c r="E84" s="7">
        <f t="shared" si="110"/>
        <v>0.33633589999999997</v>
      </c>
      <c r="F84" s="7">
        <f t="shared" si="110"/>
        <v>0</v>
      </c>
      <c r="G84" s="7">
        <f t="shared" si="110"/>
        <v>1.14369E-2</v>
      </c>
      <c r="H84" s="7">
        <f t="shared" si="110"/>
        <v>0.31640335999999997</v>
      </c>
      <c r="I84" s="7">
        <f t="shared" ref="I84:J84" si="111">AVERAGE(I79:I83)</f>
        <v>0.33633589999999997</v>
      </c>
      <c r="J84" s="7">
        <f t="shared" si="111"/>
        <v>0.32784025999999999</v>
      </c>
      <c r="K84" s="10">
        <f>AVERAGE(K79:K83)</f>
        <v>2.5573555999237172</v>
      </c>
      <c r="M84" s="7">
        <f t="shared" ref="M84:Q84" si="112">AVERAGE(M79:M83)</f>
        <v>0.19977592844999997</v>
      </c>
      <c r="N84" s="7">
        <f t="shared" si="112"/>
        <v>0</v>
      </c>
      <c r="O84" s="7">
        <f t="shared" si="112"/>
        <v>2.2351034999999996E-4</v>
      </c>
      <c r="P84" s="7">
        <f t="shared" si="112"/>
        <v>0.17943480175999998</v>
      </c>
      <c r="Q84" s="7">
        <f t="shared" si="112"/>
        <v>0.19977592844999997</v>
      </c>
      <c r="R84" s="7">
        <f t="shared" ref="Q84:S84" si="113">AVERAGE(R79:R83)</f>
        <v>0.17965831211</v>
      </c>
      <c r="S84" s="7">
        <f t="shared" si="113"/>
        <v>10.091271194877121</v>
      </c>
    </row>
    <row r="86" spans="1:19">
      <c r="A86" s="2" t="s">
        <v>37</v>
      </c>
    </row>
    <row r="87" spans="1:19">
      <c r="A87" s="2" t="s">
        <v>30</v>
      </c>
      <c r="B87" s="2" t="s">
        <v>31</v>
      </c>
      <c r="C87" s="2" t="s">
        <v>32</v>
      </c>
      <c r="D87" s="2" t="s">
        <v>33</v>
      </c>
      <c r="E87" s="2" t="s">
        <v>13</v>
      </c>
      <c r="F87" s="2" t="s">
        <v>27</v>
      </c>
      <c r="G87" s="2" t="s">
        <v>15</v>
      </c>
      <c r="H87" s="2" t="s">
        <v>16</v>
      </c>
      <c r="I87" s="2" t="s">
        <v>17</v>
      </c>
      <c r="J87" s="2" t="s">
        <v>18</v>
      </c>
      <c r="K87" s="2" t="s">
        <v>19</v>
      </c>
      <c r="M87" s="2" t="s">
        <v>20</v>
      </c>
      <c r="N87" s="2" t="s">
        <v>21</v>
      </c>
      <c r="O87" s="2" t="s">
        <v>22</v>
      </c>
      <c r="P87" s="2" t="s">
        <v>23</v>
      </c>
      <c r="Q87" s="2" t="s">
        <v>24</v>
      </c>
      <c r="R87" s="2" t="s">
        <v>25</v>
      </c>
      <c r="S87" s="2" t="s">
        <v>19</v>
      </c>
    </row>
    <row r="88" spans="1:19">
      <c r="A88" s="3">
        <v>0.82499999999999996</v>
      </c>
      <c r="B88" s="2">
        <v>0</v>
      </c>
      <c r="C88" s="3">
        <v>-0.36</v>
      </c>
      <c r="D88" s="3">
        <v>0.42599999999999999</v>
      </c>
      <c r="E88" s="7">
        <f t="shared" ref="E88:E92" si="114">F$3*A88</f>
        <v>0.23471249999999996</v>
      </c>
      <c r="F88" s="2">
        <v>0</v>
      </c>
      <c r="G88" s="7">
        <f t="shared" ref="G88:G92" si="115">F$3*C88</f>
        <v>-0.10241999999999998</v>
      </c>
      <c r="H88" s="7">
        <f t="shared" ref="H88:H92" si="116">I$3*D88</f>
        <v>0.33245039999999998</v>
      </c>
      <c r="I88" s="7">
        <f t="shared" ref="I88:I92" si="117">E88+F88</f>
        <v>0.23471249999999996</v>
      </c>
      <c r="J88" s="7">
        <f t="shared" ref="J88:J92" si="118">G88+H88</f>
        <v>0.2300304</v>
      </c>
      <c r="K88" s="7">
        <f t="shared" ref="K88:K92" si="119">(ABS(I88-J88)/I88*100)</f>
        <v>1.9948234542259007</v>
      </c>
      <c r="M88" s="7">
        <f t="shared" ref="M88:M92" si="120">(F$3*A88^2)/2</f>
        <v>9.6818906249999975E-2</v>
      </c>
      <c r="N88" s="2">
        <v>0</v>
      </c>
      <c r="O88" s="7">
        <f t="shared" ref="O88:O92" si="121">(F$3*C88^2)/2</f>
        <v>1.8435599999999996E-2</v>
      </c>
      <c r="P88" s="7">
        <f t="shared" ref="P88:P92" si="122">(I$3*D88^2)/2</f>
        <v>7.0811935199999995E-2</v>
      </c>
      <c r="Q88" s="7">
        <f t="shared" ref="Q88:Q92" si="123">M88+N88</f>
        <v>9.6818906249999975E-2</v>
      </c>
      <c r="R88" s="7">
        <f t="shared" ref="R88:R92" si="124">O88+P88</f>
        <v>8.9247535199999992E-2</v>
      </c>
      <c r="S88" s="9">
        <f t="shared" ref="S88:S92" si="125">(ABS(Q88-R88)/Q88*100)</f>
        <v>7.8201369373556471</v>
      </c>
    </row>
    <row r="89" spans="1:19">
      <c r="A89" s="3">
        <v>0.88600000000000001</v>
      </c>
      <c r="B89" s="2">
        <v>0</v>
      </c>
      <c r="C89" s="3">
        <v>-0.36299999999999999</v>
      </c>
      <c r="D89" s="3">
        <v>0.44800000000000001</v>
      </c>
      <c r="E89" s="7">
        <f t="shared" si="114"/>
        <v>0.25206699999999999</v>
      </c>
      <c r="F89" s="2">
        <v>0</v>
      </c>
      <c r="G89" s="7">
        <f t="shared" si="115"/>
        <v>-0.10327349999999999</v>
      </c>
      <c r="H89" s="7">
        <f t="shared" si="116"/>
        <v>0.34961920000000002</v>
      </c>
      <c r="I89" s="7">
        <f t="shared" si="117"/>
        <v>0.25206699999999999</v>
      </c>
      <c r="J89" s="7">
        <f t="shared" si="118"/>
        <v>0.24634570000000003</v>
      </c>
      <c r="K89" s="7">
        <f t="shared" si="119"/>
        <v>2.2697536766018387</v>
      </c>
      <c r="M89" s="7">
        <f t="shared" si="120"/>
        <v>0.11166568099999999</v>
      </c>
      <c r="N89" s="2">
        <v>0</v>
      </c>
      <c r="O89" s="7">
        <f t="shared" si="121"/>
        <v>1.8744140249999999E-2</v>
      </c>
      <c r="P89" s="7">
        <f t="shared" si="122"/>
        <v>7.8314700800000012E-2</v>
      </c>
      <c r="Q89" s="7">
        <f t="shared" si="123"/>
        <v>0.11166568099999999</v>
      </c>
      <c r="R89" s="7">
        <f t="shared" si="124"/>
        <v>9.7058841050000011E-2</v>
      </c>
      <c r="S89" s="9">
        <f t="shared" si="125"/>
        <v>13.08086765709151</v>
      </c>
    </row>
    <row r="90" spans="1:19">
      <c r="A90" s="3">
        <v>0.67</v>
      </c>
      <c r="B90" s="2">
        <v>0</v>
      </c>
      <c r="C90" s="3">
        <v>-0.28899999999999998</v>
      </c>
      <c r="D90" s="3">
        <v>0.34100000000000003</v>
      </c>
      <c r="E90" s="7">
        <f t="shared" si="114"/>
        <v>0.19061500000000001</v>
      </c>
      <c r="F90" s="2">
        <v>0</v>
      </c>
      <c r="G90" s="7">
        <f t="shared" si="115"/>
        <v>-8.2220499999999988E-2</v>
      </c>
      <c r="H90" s="7">
        <f t="shared" si="116"/>
        <v>0.26611640000000003</v>
      </c>
      <c r="I90" s="7">
        <f t="shared" si="117"/>
        <v>0.19061500000000001</v>
      </c>
      <c r="J90" s="7">
        <f t="shared" si="118"/>
        <v>0.18389590000000006</v>
      </c>
      <c r="K90" s="7">
        <f t="shared" si="119"/>
        <v>3.5249586863572908</v>
      </c>
      <c r="M90" s="7">
        <f t="shared" si="120"/>
        <v>6.3856025000000011E-2</v>
      </c>
      <c r="N90" s="2">
        <v>0</v>
      </c>
      <c r="O90" s="7">
        <f t="shared" si="121"/>
        <v>1.1880862249999997E-2</v>
      </c>
      <c r="P90" s="7">
        <f t="shared" si="122"/>
        <v>4.5372846200000011E-2</v>
      </c>
      <c r="Q90" s="7">
        <f t="shared" si="123"/>
        <v>6.3856025000000011E-2</v>
      </c>
      <c r="R90" s="7">
        <f t="shared" si="124"/>
        <v>5.725370845000001E-2</v>
      </c>
      <c r="S90" s="9">
        <f t="shared" si="125"/>
        <v>10.339379173695825</v>
      </c>
    </row>
    <row r="91" spans="1:19">
      <c r="A91" s="3">
        <v>0.80900000000000005</v>
      </c>
      <c r="B91" s="2">
        <v>0</v>
      </c>
      <c r="C91" s="3">
        <v>-0.36499999999999999</v>
      </c>
      <c r="D91" s="3">
        <v>0.39900000000000002</v>
      </c>
      <c r="E91" s="7">
        <f t="shared" si="114"/>
        <v>0.23016049999999999</v>
      </c>
      <c r="F91" s="2">
        <v>0</v>
      </c>
      <c r="G91" s="7">
        <f t="shared" si="115"/>
        <v>-0.10384249999999999</v>
      </c>
      <c r="H91" s="7">
        <f t="shared" si="116"/>
        <v>0.31137960000000003</v>
      </c>
      <c r="I91" s="7">
        <f t="shared" si="117"/>
        <v>0.23016049999999999</v>
      </c>
      <c r="J91" s="7">
        <f t="shared" si="118"/>
        <v>0.20753710000000003</v>
      </c>
      <c r="K91" s="7">
        <f t="shared" si="119"/>
        <v>9.8294016566700027</v>
      </c>
      <c r="M91" s="7">
        <f t="shared" si="120"/>
        <v>9.3099922250000008E-2</v>
      </c>
      <c r="N91" s="2">
        <v>0</v>
      </c>
      <c r="O91" s="7">
        <f t="shared" si="121"/>
        <v>1.8951256249999996E-2</v>
      </c>
      <c r="P91" s="7">
        <f t="shared" si="122"/>
        <v>6.2120230200000001E-2</v>
      </c>
      <c r="Q91" s="7">
        <f t="shared" si="123"/>
        <v>9.3099922250000008E-2</v>
      </c>
      <c r="R91" s="7">
        <f t="shared" si="124"/>
        <v>8.1071486449999994E-2</v>
      </c>
      <c r="S91" s="9">
        <f t="shared" si="125"/>
        <v>12.919920349342734</v>
      </c>
    </row>
    <row r="92" spans="1:19">
      <c r="A92" s="3">
        <v>0.85399999999999998</v>
      </c>
      <c r="B92" s="2">
        <v>0</v>
      </c>
      <c r="C92" s="3">
        <v>-0.374</v>
      </c>
      <c r="D92" s="3">
        <v>0.441</v>
      </c>
      <c r="E92" s="7">
        <f t="shared" si="114"/>
        <v>0.24296299999999998</v>
      </c>
      <c r="F92" s="2">
        <v>0</v>
      </c>
      <c r="G92" s="7">
        <f t="shared" si="115"/>
        <v>-0.10640299999999998</v>
      </c>
      <c r="H92" s="7">
        <f t="shared" si="116"/>
        <v>0.34415639999999997</v>
      </c>
      <c r="I92" s="7">
        <f t="shared" si="117"/>
        <v>0.24296299999999998</v>
      </c>
      <c r="J92" s="7">
        <f t="shared" si="118"/>
        <v>0.2377534</v>
      </c>
      <c r="K92" s="7">
        <f t="shared" si="119"/>
        <v>2.1441947950922491</v>
      </c>
      <c r="M92" s="7">
        <f t="shared" si="120"/>
        <v>0.10374520099999998</v>
      </c>
      <c r="N92" s="2">
        <v>0</v>
      </c>
      <c r="O92" s="7">
        <f t="shared" si="121"/>
        <v>1.9897360999999999E-2</v>
      </c>
      <c r="P92" s="7">
        <f t="shared" si="122"/>
        <v>7.5886486200000006E-2</v>
      </c>
      <c r="Q92" s="7">
        <f t="shared" si="123"/>
        <v>0.10374520099999998</v>
      </c>
      <c r="R92" s="7">
        <f t="shared" si="124"/>
        <v>9.5783847200000008E-2</v>
      </c>
      <c r="S92" s="9">
        <f t="shared" si="125"/>
        <v>7.6739489858427046</v>
      </c>
    </row>
    <row r="93" spans="1:19">
      <c r="A93" s="7">
        <f>AVERAGE(A88:A92)</f>
        <v>0.80879999999999996</v>
      </c>
      <c r="C93" s="7">
        <f t="shared" ref="C93:H93" si="126">AVERAGE(C88:C92)</f>
        <v>-0.35019999999999996</v>
      </c>
      <c r="D93" s="7">
        <f t="shared" si="126"/>
        <v>0.41100000000000003</v>
      </c>
      <c r="E93" s="7">
        <f t="shared" si="126"/>
        <v>0.23010359999999999</v>
      </c>
      <c r="F93" s="7">
        <f t="shared" si="126"/>
        <v>0</v>
      </c>
      <c r="G93" s="7">
        <f t="shared" si="126"/>
        <v>-9.9631899999999982E-2</v>
      </c>
      <c r="H93" s="7">
        <f t="shared" si="126"/>
        <v>0.32074439999999999</v>
      </c>
      <c r="I93" s="7">
        <f t="shared" ref="I93:K93" si="127">AVERAGE(I88:I92)</f>
        <v>0.23010359999999999</v>
      </c>
      <c r="J93" s="7">
        <f t="shared" si="127"/>
        <v>0.22111249999999999</v>
      </c>
      <c r="K93" s="7">
        <f t="shared" si="127"/>
        <v>3.9526264537894571</v>
      </c>
      <c r="M93" s="7">
        <f t="shared" ref="M93:Q93" si="128">AVERAGE(M88:M92)</f>
        <v>9.383714709999999E-2</v>
      </c>
      <c r="N93" s="7">
        <f t="shared" si="128"/>
        <v>0</v>
      </c>
      <c r="O93" s="7">
        <f t="shared" si="128"/>
        <v>1.7581843949999999E-2</v>
      </c>
      <c r="P93" s="7">
        <f t="shared" si="128"/>
        <v>6.6501239720000008E-2</v>
      </c>
      <c r="Q93" s="7">
        <f t="shared" si="128"/>
        <v>9.383714709999999E-2</v>
      </c>
      <c r="R93" s="7">
        <f t="shared" ref="Q93:S93" si="129">AVERAGE(R88:R92)</f>
        <v>8.4083083670000003E-2</v>
      </c>
      <c r="S93" s="7">
        <f t="shared" si="129"/>
        <v>10.366850620665684</v>
      </c>
    </row>
    <row r="95" spans="1:19">
      <c r="A95" s="2" t="s">
        <v>38</v>
      </c>
    </row>
    <row r="96" spans="1:19">
      <c r="A96" s="2" t="s">
        <v>30</v>
      </c>
      <c r="B96" s="2" t="s">
        <v>31</v>
      </c>
      <c r="C96" s="2" t="s">
        <v>32</v>
      </c>
      <c r="D96" s="2" t="s">
        <v>33</v>
      </c>
      <c r="E96" s="2" t="s">
        <v>13</v>
      </c>
      <c r="F96" s="2" t="s">
        <v>27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</v>
      </c>
      <c r="M96" s="2" t="s">
        <v>20</v>
      </c>
      <c r="N96" s="2" t="s">
        <v>21</v>
      </c>
      <c r="O96" s="2" t="s">
        <v>22</v>
      </c>
      <c r="P96" s="2" t="s">
        <v>23</v>
      </c>
      <c r="Q96" s="2" t="s">
        <v>24</v>
      </c>
      <c r="R96" s="2" t="s">
        <v>25</v>
      </c>
      <c r="S96" s="2" t="s">
        <v>19</v>
      </c>
    </row>
    <row r="97" spans="1:19">
      <c r="A97" s="3">
        <v>0.755</v>
      </c>
      <c r="B97" s="2">
        <v>0</v>
      </c>
      <c r="C97" s="3">
        <v>-0.45700000000000002</v>
      </c>
      <c r="D97" s="3">
        <v>0.25900000000000001</v>
      </c>
      <c r="E97" s="7">
        <f t="shared" ref="E97:E101" si="130">F$3*A97</f>
        <v>0.21479749999999997</v>
      </c>
      <c r="F97" s="2">
        <v>0</v>
      </c>
      <c r="G97" s="7">
        <f t="shared" ref="G97:G101" si="131">F$3*C97</f>
        <v>-0.13001650000000001</v>
      </c>
      <c r="H97" s="7">
        <f t="shared" ref="H97:H101" si="132">K$3*D97</f>
        <v>0.33410999999999996</v>
      </c>
      <c r="I97" s="7">
        <f t="shared" ref="I97:I101" si="133">E97+F97</f>
        <v>0.21479749999999997</v>
      </c>
      <c r="J97" s="7">
        <f t="shared" ref="J97:J101" si="134">G97+H97</f>
        <v>0.20409349999999996</v>
      </c>
      <c r="K97" s="9">
        <f t="shared" ref="K97:K101" si="135">(ABS(I97-J97)/I97*100)</f>
        <v>4.983298222744688</v>
      </c>
      <c r="M97" s="7">
        <f t="shared" ref="M97:M101" si="136">(F$3*A97^2)/2</f>
        <v>8.1086056249999997E-2</v>
      </c>
      <c r="N97" s="2">
        <v>0</v>
      </c>
      <c r="O97" s="7">
        <f t="shared" ref="O97:O101" si="137">(F$3*C97^2)/2</f>
        <v>2.9708770249999999E-2</v>
      </c>
      <c r="P97" s="7">
        <f t="shared" ref="P97:P101" si="138">(K$3*D97^2)/2</f>
        <v>4.3267244999999996E-2</v>
      </c>
      <c r="Q97" s="7">
        <f t="shared" ref="Q97:Q101" si="139">M97+N97</f>
        <v>8.1086056249999997E-2</v>
      </c>
      <c r="R97" s="7">
        <f t="shared" ref="R97:R101" si="140">O97+P97</f>
        <v>7.2976015249999998E-2</v>
      </c>
      <c r="S97" s="9">
        <f t="shared" ref="S97:S101" si="141">(ABS(Q97-R97)/Q97*100)</f>
        <v>10.001770187213907</v>
      </c>
    </row>
    <row r="98" spans="1:19">
      <c r="A98" s="3">
        <v>0.629</v>
      </c>
      <c r="B98" s="2">
        <v>0</v>
      </c>
      <c r="C98" s="3">
        <v>-0.39</v>
      </c>
      <c r="D98" s="3">
        <v>0.25800000000000001</v>
      </c>
      <c r="E98" s="7">
        <f t="shared" si="130"/>
        <v>0.17895049999999998</v>
      </c>
      <c r="F98" s="2">
        <v>0</v>
      </c>
      <c r="G98" s="7">
        <f t="shared" si="131"/>
        <v>-0.110955</v>
      </c>
      <c r="H98" s="7">
        <f t="shared" si="132"/>
        <v>0.33281999999999995</v>
      </c>
      <c r="I98" s="7">
        <f t="shared" si="133"/>
        <v>0.17895049999999998</v>
      </c>
      <c r="J98" s="7">
        <f t="shared" si="134"/>
        <v>0.22186499999999995</v>
      </c>
      <c r="K98" s="9">
        <f t="shared" si="135"/>
        <v>23.981212681719231</v>
      </c>
      <c r="M98" s="7">
        <f t="shared" si="136"/>
        <v>5.6279932249999998E-2</v>
      </c>
      <c r="N98" s="2">
        <v>0</v>
      </c>
      <c r="O98" s="7">
        <f t="shared" si="137"/>
        <v>2.1636224999999999E-2</v>
      </c>
      <c r="P98" s="7">
        <f t="shared" si="138"/>
        <v>4.2933779999999991E-2</v>
      </c>
      <c r="Q98" s="7">
        <f t="shared" si="139"/>
        <v>5.6279932249999998E-2</v>
      </c>
      <c r="R98" s="7">
        <f t="shared" si="140"/>
        <v>6.4570004999999986E-2</v>
      </c>
      <c r="S98" s="9">
        <f t="shared" si="141"/>
        <v>14.730068815958797</v>
      </c>
    </row>
    <row r="99" spans="1:19">
      <c r="A99" s="3">
        <v>0.71399999999999997</v>
      </c>
      <c r="B99" s="2">
        <v>0</v>
      </c>
      <c r="C99" s="3">
        <v>-0.44700000000000001</v>
      </c>
      <c r="D99" s="3">
        <v>0.247</v>
      </c>
      <c r="E99" s="7">
        <f t="shared" si="130"/>
        <v>0.20313299999999998</v>
      </c>
      <c r="F99" s="2">
        <v>0</v>
      </c>
      <c r="G99" s="7">
        <f t="shared" si="131"/>
        <v>-0.12717149999999999</v>
      </c>
      <c r="H99" s="7">
        <f t="shared" si="132"/>
        <v>0.31862999999999997</v>
      </c>
      <c r="I99" s="7">
        <f t="shared" si="133"/>
        <v>0.20313299999999998</v>
      </c>
      <c r="J99" s="7">
        <f t="shared" si="134"/>
        <v>0.19145849999999998</v>
      </c>
      <c r="K99" s="9">
        <f t="shared" si="135"/>
        <v>5.7472198018047314</v>
      </c>
      <c r="M99" s="7">
        <f t="shared" si="136"/>
        <v>7.2518480999999982E-2</v>
      </c>
      <c r="N99" s="2">
        <v>0</v>
      </c>
      <c r="O99" s="7">
        <f t="shared" si="137"/>
        <v>2.8422830249999999E-2</v>
      </c>
      <c r="P99" s="7">
        <f t="shared" si="138"/>
        <v>3.9350804999999996E-2</v>
      </c>
      <c r="Q99" s="7">
        <f t="shared" si="139"/>
        <v>7.2518480999999982E-2</v>
      </c>
      <c r="R99" s="7">
        <f t="shared" si="140"/>
        <v>6.7773635249999992E-2</v>
      </c>
      <c r="S99" s="9">
        <f t="shared" si="141"/>
        <v>6.5429469627197392</v>
      </c>
    </row>
    <row r="100" spans="1:19">
      <c r="A100" s="3">
        <v>0.66100000000000003</v>
      </c>
      <c r="B100" s="2">
        <v>0</v>
      </c>
      <c r="C100" s="3">
        <v>-0.41599999999999998</v>
      </c>
      <c r="D100" s="3">
        <v>0.23</v>
      </c>
      <c r="E100" s="7">
        <f t="shared" si="130"/>
        <v>0.18805449999999999</v>
      </c>
      <c r="F100" s="2">
        <v>0</v>
      </c>
      <c r="G100" s="7">
        <f t="shared" si="131"/>
        <v>-0.11835199999999998</v>
      </c>
      <c r="H100" s="7">
        <f t="shared" si="132"/>
        <v>0.29669999999999996</v>
      </c>
      <c r="I100" s="7">
        <f t="shared" si="133"/>
        <v>0.18805449999999999</v>
      </c>
      <c r="J100" s="7">
        <f t="shared" si="134"/>
        <v>0.17834799999999998</v>
      </c>
      <c r="K100" s="9">
        <f t="shared" si="135"/>
        <v>5.1615356186637422</v>
      </c>
      <c r="M100" s="7">
        <f t="shared" si="136"/>
        <v>6.2152012250000006E-2</v>
      </c>
      <c r="N100" s="2">
        <v>0</v>
      </c>
      <c r="O100" s="7">
        <f t="shared" si="137"/>
        <v>2.4617215999999997E-2</v>
      </c>
      <c r="P100" s="7">
        <f t="shared" si="138"/>
        <v>3.4120499999999998E-2</v>
      </c>
      <c r="Q100" s="7">
        <f t="shared" si="139"/>
        <v>6.2152012250000006E-2</v>
      </c>
      <c r="R100" s="7">
        <f t="shared" si="140"/>
        <v>5.8737715999999995E-2</v>
      </c>
      <c r="S100" s="9">
        <f t="shared" si="141"/>
        <v>5.4934605114092836</v>
      </c>
    </row>
    <row r="101" spans="1:19">
      <c r="A101" s="3">
        <v>0.73599999999999999</v>
      </c>
      <c r="B101" s="2">
        <v>0</v>
      </c>
      <c r="C101" s="3">
        <v>-0.45100000000000001</v>
      </c>
      <c r="D101" s="3">
        <v>0.253</v>
      </c>
      <c r="E101" s="7">
        <f t="shared" si="130"/>
        <v>0.20939199999999997</v>
      </c>
      <c r="F101" s="2">
        <v>0</v>
      </c>
      <c r="G101" s="7">
        <f t="shared" si="131"/>
        <v>-0.12830949999999999</v>
      </c>
      <c r="H101" s="7">
        <f t="shared" si="132"/>
        <v>0.32636999999999994</v>
      </c>
      <c r="I101" s="7">
        <f t="shared" si="133"/>
        <v>0.20939199999999997</v>
      </c>
      <c r="J101" s="7">
        <f t="shared" si="134"/>
        <v>0.19806049999999994</v>
      </c>
      <c r="K101" s="9">
        <f t="shared" si="135"/>
        <v>5.4116203102315383</v>
      </c>
      <c r="M101" s="7">
        <f t="shared" si="136"/>
        <v>7.705625599999999E-2</v>
      </c>
      <c r="N101" s="2">
        <v>0</v>
      </c>
      <c r="O101" s="7">
        <f t="shared" si="137"/>
        <v>2.8933792249999996E-2</v>
      </c>
      <c r="P101" s="7">
        <f t="shared" si="138"/>
        <v>4.1285804999999995E-2</v>
      </c>
      <c r="Q101" s="7">
        <f t="shared" si="139"/>
        <v>7.705625599999999E-2</v>
      </c>
      <c r="R101" s="7">
        <f t="shared" si="140"/>
        <v>7.0219597249999988E-2</v>
      </c>
      <c r="S101" s="9">
        <f t="shared" si="141"/>
        <v>8.872295521339634</v>
      </c>
    </row>
    <row r="102" spans="1:19">
      <c r="A102" s="7">
        <f>AVERAGE(A97:A101)</f>
        <v>0.69900000000000007</v>
      </c>
      <c r="C102" s="7">
        <f t="shared" ref="C102:H102" si="142">AVERAGE(C97:C101)</f>
        <v>-0.43220000000000003</v>
      </c>
      <c r="D102" s="7">
        <f t="shared" si="142"/>
        <v>0.24939999999999998</v>
      </c>
      <c r="E102" s="7">
        <f t="shared" si="142"/>
        <v>0.1988655</v>
      </c>
      <c r="F102" s="7">
        <f t="shared" si="142"/>
        <v>0</v>
      </c>
      <c r="G102" s="7">
        <f t="shared" si="142"/>
        <v>-0.1229609</v>
      </c>
      <c r="H102" s="7">
        <f t="shared" si="142"/>
        <v>0.32172599999999996</v>
      </c>
      <c r="I102" s="7">
        <f t="shared" ref="I102:J102" si="143">AVERAGE(I97:I101)</f>
        <v>0.1988655</v>
      </c>
      <c r="J102" s="7">
        <f t="shared" si="143"/>
        <v>0.19876509999999997</v>
      </c>
      <c r="K102" s="2">
        <f>AVERAGE(K97:K101)</f>
        <v>9.0569773270327865</v>
      </c>
      <c r="M102" s="7">
        <f t="shared" ref="M102:Q102" si="144">AVERAGE(M97:M101)</f>
        <v>6.9818547549999985E-2</v>
      </c>
      <c r="N102" s="7">
        <f t="shared" si="144"/>
        <v>0</v>
      </c>
      <c r="O102" s="7">
        <f t="shared" si="144"/>
        <v>2.6663766750000002E-2</v>
      </c>
      <c r="P102" s="7">
        <f t="shared" si="144"/>
        <v>4.0191626999999994E-2</v>
      </c>
      <c r="Q102" s="7">
        <f t="shared" si="144"/>
        <v>6.9818547549999985E-2</v>
      </c>
      <c r="R102" s="7">
        <f t="shared" ref="Q102:S102" si="145">AVERAGE(R97:R101)</f>
        <v>6.6855393749999992E-2</v>
      </c>
      <c r="S102" s="7">
        <f t="shared" si="145"/>
        <v>9.128108399728271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현승 류</cp:lastModifiedBy>
  <dcterms:modified xsi:type="dcterms:W3CDTF">2023-09-17T11:42:37Z</dcterms:modified>
</cp:coreProperties>
</file>