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race\CMU\Courses\Fall 2024\Policy Analysis in Practice\Assignment\4\4.2\Final Submission\Appendix A\"/>
    </mc:Choice>
  </mc:AlternateContent>
  <xr:revisionPtr revIDLastSave="0" documentId="13_ncr:1_{AB7E398D-B4EF-46FD-82D5-651765775FBA}" xr6:coauthVersionLast="47" xr6:coauthVersionMax="47" xr10:uidLastSave="{00000000-0000-0000-0000-000000000000}"/>
  <bookViews>
    <workbookView xWindow="-108" yWindow="-108" windowWidth="23256" windowHeight="12456" xr2:uid="{4C110BDD-A485-45B6-95A1-DB6443D4E6D8}"/>
  </bookViews>
  <sheets>
    <sheet name="Guidebook" sheetId="27" r:id="rId1"/>
    <sheet name="Summ_Alt3" sheetId="29" r:id="rId2"/>
    <sheet name="Burden impact" sheetId="23" state="hidden" r:id="rId3"/>
    <sheet name="Burden impact calc" sheetId="22" state="hidden" r:id="rId4"/>
    <sheet name="%need met" sheetId="24" state="hidden" r:id="rId5"/>
    <sheet name="Burden" sheetId="20" r:id="rId6"/>
    <sheet name="$2026_Pr3" sheetId="12" r:id="rId7"/>
    <sheet name="#2026_Pr3" sheetId="13" r:id="rId8"/>
    <sheet name="Spend_Pr3" sheetId="14" r:id="rId9"/>
    <sheet name="Impact analysis" sheetId="18" r:id="rId10"/>
    <sheet name="Energy_HH" sheetId="7" state="hidden" r:id="rId11"/>
    <sheet name="Federal funding" sheetId="26" r:id="rId12"/>
    <sheet name="Pres_spending" sheetId="17" state="hidden" r:id="rId13"/>
    <sheet name="$24" sheetId="6" state="hidden" r:id="rId14"/>
    <sheet name="Sheet2" sheetId="25" state="hidden" r:id="rId15"/>
    <sheet name="$25" sheetId="8" state="hidden" r:id="rId16"/>
    <sheet name="FPL" sheetId="5" state="hidden" r:id="rId17"/>
    <sheet name="Sheet1" sheetId="19" state="hidden" r:id="rId18"/>
    <sheet name="Tracking_Pr3" sheetId="16" state="hidden" r:id="rId19"/>
    <sheet name="Rough" sheetId="11" state="hidden" r:id="rId20"/>
    <sheet name="Rough2" sheetId="15" state="hidden" r:id="rId21"/>
    <sheet name="#2024" sheetId="2" state="hidden" r:id="rId22"/>
    <sheet name="#2025" sheetId="1" state="hidden" r:id="rId23"/>
    <sheet name="#difference" sheetId="3" state="hidden" r:id="rId24"/>
    <sheet name="HH" sheetId="4" state="hidden" r:id="rId25"/>
    <sheet name="25_extra_cal" sheetId="9" state="hidden" r:id="rId26"/>
  </sheets>
  <externalReferences>
    <externalReference r:id="rId27"/>
    <externalReference r:id="rId28"/>
  </externalReferences>
  <definedNames>
    <definedName name="_xlnm._FilterDatabase" localSheetId="9" hidden="1">'Impact analysis'!$A$1:$H$79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8" l="1"/>
  <c r="F49" i="18"/>
  <c r="F48" i="18"/>
  <c r="F47" i="18"/>
  <c r="F46" i="18"/>
  <c r="F45" i="18"/>
  <c r="F44" i="18"/>
  <c r="F43" i="18"/>
  <c r="F42" i="18"/>
  <c r="F41" i="18"/>
  <c r="F40" i="18"/>
  <c r="F39" i="18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11" i="18"/>
  <c r="F10" i="18"/>
  <c r="F9" i="18"/>
  <c r="F8" i="18"/>
  <c r="F7" i="18"/>
  <c r="F6" i="18"/>
  <c r="F5" i="18"/>
  <c r="F4" i="18"/>
  <c r="F3" i="18"/>
  <c r="F2" i="18"/>
  <c r="G21" i="18" l="1"/>
  <c r="E25" i="18" l="1"/>
  <c r="G25" i="18" s="1"/>
  <c r="E24" i="18"/>
  <c r="E45" i="18"/>
  <c r="G45" i="18" s="1"/>
  <c r="E20" i="18"/>
  <c r="G20" i="18" s="1"/>
  <c r="AB4" i="18" s="1"/>
  <c r="E13" i="18"/>
  <c r="E12" i="18"/>
  <c r="E17" i="18"/>
  <c r="G17" i="18" s="1"/>
  <c r="E16" i="18"/>
  <c r="E9" i="18"/>
  <c r="E8" i="18"/>
  <c r="E5" i="18"/>
  <c r="E4" i="18"/>
  <c r="G4" i="18" s="1"/>
  <c r="AH2" i="20"/>
  <c r="AH60" i="20" s="1"/>
  <c r="AG2" i="20"/>
  <c r="AF2" i="20"/>
  <c r="AF44" i="20" s="1"/>
  <c r="AE2" i="20"/>
  <c r="AE8" i="20" s="1"/>
  <c r="AD2" i="20"/>
  <c r="AD48" i="20" s="1"/>
  <c r="AC2" i="20"/>
  <c r="V2" i="20"/>
  <c r="U2" i="20"/>
  <c r="U18" i="20" s="1"/>
  <c r="R2" i="20"/>
  <c r="R66" i="20" s="1"/>
  <c r="Q2" i="20"/>
  <c r="Q16" i="20" s="1"/>
  <c r="P2" i="20"/>
  <c r="P6" i="20" s="1"/>
  <c r="O2" i="20"/>
  <c r="N2" i="20"/>
  <c r="M2" i="20"/>
  <c r="J2" i="20"/>
  <c r="I2" i="20"/>
  <c r="H2" i="20"/>
  <c r="H45" i="20" s="1"/>
  <c r="G2" i="20"/>
  <c r="F2" i="20"/>
  <c r="F62" i="20" s="1"/>
  <c r="E2" i="20"/>
  <c r="E62" i="20" s="1"/>
  <c r="H69" i="20"/>
  <c r="AH68" i="20"/>
  <c r="AG68" i="20"/>
  <c r="AF68" i="20"/>
  <c r="AE68" i="20"/>
  <c r="R68" i="20"/>
  <c r="O68" i="20"/>
  <c r="H68" i="20"/>
  <c r="G68" i="20"/>
  <c r="F68" i="20"/>
  <c r="E68" i="20"/>
  <c r="F67" i="20"/>
  <c r="O65" i="20"/>
  <c r="H65" i="20"/>
  <c r="AG64" i="20"/>
  <c r="AF64" i="20"/>
  <c r="F64" i="20"/>
  <c r="E64" i="20"/>
  <c r="AH63" i="20"/>
  <c r="AG63" i="20"/>
  <c r="AD63" i="20"/>
  <c r="G63" i="20"/>
  <c r="F63" i="20"/>
  <c r="AF62" i="20"/>
  <c r="AE62" i="20"/>
  <c r="AD62" i="20"/>
  <c r="AC62" i="20"/>
  <c r="O62" i="20"/>
  <c r="AG61" i="20"/>
  <c r="AD61" i="20"/>
  <c r="V61" i="20"/>
  <c r="O61" i="20"/>
  <c r="F61" i="20"/>
  <c r="E61" i="20"/>
  <c r="AG60" i="20"/>
  <c r="AF60" i="20"/>
  <c r="AE60" i="20"/>
  <c r="AD60" i="20"/>
  <c r="F60" i="20"/>
  <c r="F59" i="20"/>
  <c r="E59" i="20"/>
  <c r="AH58" i="20"/>
  <c r="AG58" i="20"/>
  <c r="H58" i="20"/>
  <c r="G58" i="20"/>
  <c r="F58" i="20"/>
  <c r="E58" i="20"/>
  <c r="AG57" i="20"/>
  <c r="H57" i="20"/>
  <c r="G57" i="20"/>
  <c r="F57" i="20"/>
  <c r="E57" i="20"/>
  <c r="AH56" i="20"/>
  <c r="AD56" i="20"/>
  <c r="F56" i="20"/>
  <c r="E56" i="20"/>
  <c r="AG55" i="20"/>
  <c r="V55" i="20"/>
  <c r="F55" i="20"/>
  <c r="E55" i="20"/>
  <c r="O54" i="20"/>
  <c r="AE52" i="20"/>
  <c r="AD52" i="20"/>
  <c r="F52" i="20"/>
  <c r="E52" i="20"/>
  <c r="AH51" i="20"/>
  <c r="AG51" i="20"/>
  <c r="AD51" i="20"/>
  <c r="AC51" i="20"/>
  <c r="O51" i="20"/>
  <c r="F51" i="20"/>
  <c r="E51" i="20"/>
  <c r="AH50" i="20"/>
  <c r="AG50" i="20"/>
  <c r="AF50" i="20"/>
  <c r="AG49" i="20"/>
  <c r="AD49" i="20"/>
  <c r="AC49" i="20"/>
  <c r="F49" i="20"/>
  <c r="E49" i="20"/>
  <c r="AH48" i="20"/>
  <c r="AG48" i="20"/>
  <c r="AF48" i="20"/>
  <c r="AE48" i="20"/>
  <c r="J48" i="20"/>
  <c r="F48" i="20"/>
  <c r="E48" i="20"/>
  <c r="AG47" i="20"/>
  <c r="H47" i="20"/>
  <c r="G47" i="20"/>
  <c r="F47" i="20"/>
  <c r="G46" i="20"/>
  <c r="F46" i="20"/>
  <c r="E46" i="20"/>
  <c r="AH45" i="20"/>
  <c r="AG45" i="20"/>
  <c r="G45" i="20"/>
  <c r="F45" i="20"/>
  <c r="E45" i="20"/>
  <c r="AH44" i="20"/>
  <c r="AG44" i="20"/>
  <c r="H44" i="20"/>
  <c r="G44" i="20"/>
  <c r="F44" i="20"/>
  <c r="AD43" i="20"/>
  <c r="V43" i="20"/>
  <c r="U43" i="20"/>
  <c r="R43" i="20"/>
  <c r="F43" i="20"/>
  <c r="E43" i="20"/>
  <c r="AG42" i="20"/>
  <c r="AG41" i="20"/>
  <c r="V41" i="20"/>
  <c r="U41" i="20"/>
  <c r="O40" i="20"/>
  <c r="N40" i="20"/>
  <c r="M40" i="20"/>
  <c r="AH39" i="20"/>
  <c r="AG39" i="20"/>
  <c r="F39" i="20"/>
  <c r="E39" i="20"/>
  <c r="AG38" i="20"/>
  <c r="H38" i="20"/>
  <c r="G38" i="20"/>
  <c r="F38" i="20"/>
  <c r="E38" i="20"/>
  <c r="AH37" i="20"/>
  <c r="O37" i="20"/>
  <c r="AG36" i="20"/>
  <c r="AF36" i="20"/>
  <c r="AE36" i="20"/>
  <c r="AD36" i="20"/>
  <c r="H36" i="20"/>
  <c r="G36" i="20"/>
  <c r="F36" i="20"/>
  <c r="E36" i="20"/>
  <c r="AH35" i="20"/>
  <c r="AG35" i="20"/>
  <c r="H35" i="20"/>
  <c r="G35" i="20"/>
  <c r="F35" i="20"/>
  <c r="E35" i="20"/>
  <c r="AH34" i="20"/>
  <c r="AG34" i="20"/>
  <c r="AF34" i="20"/>
  <c r="AG33" i="20"/>
  <c r="AD33" i="20"/>
  <c r="AC33" i="20"/>
  <c r="V33" i="20"/>
  <c r="U33" i="20"/>
  <c r="R33" i="20"/>
  <c r="Q33" i="20"/>
  <c r="P33" i="20"/>
  <c r="F33" i="20"/>
  <c r="E33" i="20"/>
  <c r="AG32" i="20"/>
  <c r="AF32" i="20"/>
  <c r="F32" i="20"/>
  <c r="E32" i="20"/>
  <c r="R31" i="20"/>
  <c r="Q31" i="20"/>
  <c r="O31" i="20"/>
  <c r="N31" i="20"/>
  <c r="M31" i="20"/>
  <c r="H31" i="20"/>
  <c r="F31" i="20"/>
  <c r="G30" i="20"/>
  <c r="F30" i="20"/>
  <c r="AD29" i="20"/>
  <c r="H29" i="20"/>
  <c r="G29" i="20"/>
  <c r="AG28" i="20"/>
  <c r="AF28" i="20"/>
  <c r="AE28" i="20"/>
  <c r="AD28" i="20"/>
  <c r="O28" i="20"/>
  <c r="F28" i="20"/>
  <c r="AG26" i="20"/>
  <c r="AF26" i="20"/>
  <c r="AE26" i="20"/>
  <c r="AD26" i="20"/>
  <c r="AC26" i="20"/>
  <c r="F26" i="20"/>
  <c r="E26" i="20"/>
  <c r="AH25" i="20"/>
  <c r="AG25" i="20"/>
  <c r="F25" i="20"/>
  <c r="E25" i="20"/>
  <c r="AH24" i="20"/>
  <c r="F24" i="20"/>
  <c r="E24" i="20"/>
  <c r="AH23" i="20"/>
  <c r="AG23" i="20"/>
  <c r="F23" i="20"/>
  <c r="E23" i="20"/>
  <c r="AH22" i="20"/>
  <c r="AG22" i="20"/>
  <c r="AF22" i="20"/>
  <c r="AE22" i="20"/>
  <c r="U21" i="20"/>
  <c r="R21" i="20"/>
  <c r="G21" i="20"/>
  <c r="F21" i="20"/>
  <c r="E21" i="20"/>
  <c r="O20" i="20"/>
  <c r="F20" i="20"/>
  <c r="E20" i="20"/>
  <c r="F19" i="20"/>
  <c r="E19" i="20"/>
  <c r="AG18" i="20"/>
  <c r="H18" i="20"/>
  <c r="G18" i="20"/>
  <c r="F18" i="20"/>
  <c r="E18" i="20"/>
  <c r="H16" i="20"/>
  <c r="F16" i="20"/>
  <c r="F15" i="20"/>
  <c r="E15" i="20"/>
  <c r="U14" i="20"/>
  <c r="R14" i="20"/>
  <c r="G14" i="20"/>
  <c r="F14" i="20"/>
  <c r="E14" i="20"/>
  <c r="H13" i="20"/>
  <c r="F13" i="20"/>
  <c r="E13" i="20"/>
  <c r="AH12" i="20"/>
  <c r="AG12" i="20"/>
  <c r="F12" i="20"/>
  <c r="F11" i="20"/>
  <c r="E11" i="20"/>
  <c r="AE10" i="20"/>
  <c r="AD10" i="20"/>
  <c r="AC10" i="20"/>
  <c r="R10" i="20"/>
  <c r="Q10" i="20"/>
  <c r="F10" i="20"/>
  <c r="E10" i="20"/>
  <c r="AG9" i="20"/>
  <c r="AC9" i="20"/>
  <c r="V9" i="20"/>
  <c r="U9" i="20"/>
  <c r="F9" i="20"/>
  <c r="E9" i="20"/>
  <c r="AG8" i="20"/>
  <c r="AF8" i="20"/>
  <c r="H8" i="20"/>
  <c r="G8" i="20"/>
  <c r="F8" i="20"/>
  <c r="E8" i="20"/>
  <c r="AH7" i="20"/>
  <c r="AG7" i="20"/>
  <c r="AF7" i="20"/>
  <c r="AE7" i="20"/>
  <c r="G7" i="20"/>
  <c r="F7" i="20"/>
  <c r="AG6" i="20"/>
  <c r="AF6" i="20"/>
  <c r="F6" i="20"/>
  <c r="E6" i="20"/>
  <c r="AH5" i="20"/>
  <c r="AG5" i="20"/>
  <c r="F5" i="20"/>
  <c r="AC67" i="20"/>
  <c r="V12" i="20"/>
  <c r="H55" i="20"/>
  <c r="E29" i="18" l="1"/>
  <c r="G29" i="18" s="1"/>
  <c r="G5" i="18"/>
  <c r="E32" i="18"/>
  <c r="G32" i="18" s="1"/>
  <c r="G8" i="18"/>
  <c r="E33" i="18"/>
  <c r="G33" i="18" s="1"/>
  <c r="G9" i="18"/>
  <c r="E40" i="18"/>
  <c r="G40" i="18" s="1"/>
  <c r="AA6" i="18" s="1"/>
  <c r="G16" i="18"/>
  <c r="AA4" i="18" s="1"/>
  <c r="E44" i="18"/>
  <c r="G44" i="18" s="1"/>
  <c r="AB6" i="18" s="1"/>
  <c r="E41" i="18"/>
  <c r="G41" i="18" s="1"/>
  <c r="X4" i="18"/>
  <c r="E36" i="18"/>
  <c r="G36" i="18" s="1"/>
  <c r="G12" i="18"/>
  <c r="E37" i="18"/>
  <c r="G37" i="18" s="1"/>
  <c r="G13" i="18"/>
  <c r="E48" i="18"/>
  <c r="G48" i="18" s="1"/>
  <c r="G24" i="18"/>
  <c r="AC4" i="18" s="1"/>
  <c r="E49" i="18"/>
  <c r="G49" i="18" s="1"/>
  <c r="E28" i="18"/>
  <c r="G28" i="18" s="1"/>
  <c r="X6" i="18" s="1"/>
  <c r="I23" i="20"/>
  <c r="I21" i="20"/>
  <c r="I60" i="20"/>
  <c r="I7" i="20"/>
  <c r="I50" i="20"/>
  <c r="I54" i="20"/>
  <c r="I48" i="20"/>
  <c r="I44" i="20"/>
  <c r="I20" i="20"/>
  <c r="I5" i="20"/>
  <c r="I17" i="20"/>
  <c r="I9" i="20"/>
  <c r="I58" i="20"/>
  <c r="I36" i="20"/>
  <c r="I38" i="20"/>
  <c r="I32" i="20"/>
  <c r="I22" i="20"/>
  <c r="I16" i="20"/>
  <c r="I34" i="20"/>
  <c r="I13" i="20"/>
  <c r="I8" i="20"/>
  <c r="I18" i="20"/>
  <c r="J60" i="20"/>
  <c r="J56" i="20"/>
  <c r="J28" i="20"/>
  <c r="J7" i="20"/>
  <c r="J44" i="20"/>
  <c r="J32" i="20"/>
  <c r="J8" i="20"/>
  <c r="J20" i="20"/>
  <c r="J13" i="20"/>
  <c r="J5" i="20"/>
  <c r="J18" i="20"/>
  <c r="J9" i="20"/>
  <c r="J58" i="20"/>
  <c r="J36" i="20"/>
  <c r="J22" i="20"/>
  <c r="J16" i="20"/>
  <c r="J52" i="20"/>
  <c r="J34" i="20"/>
  <c r="J66" i="20"/>
  <c r="J6" i="20"/>
  <c r="M37" i="20"/>
  <c r="M53" i="20"/>
  <c r="M14" i="20"/>
  <c r="M64" i="20"/>
  <c r="M44" i="20"/>
  <c r="M32" i="20"/>
  <c r="M5" i="20"/>
  <c r="M48" i="20"/>
  <c r="M35" i="20"/>
  <c r="M16" i="20"/>
  <c r="M12" i="20"/>
  <c r="M28" i="20"/>
  <c r="M47" i="20"/>
  <c r="M29" i="20"/>
  <c r="M66" i="20"/>
  <c r="M45" i="20"/>
  <c r="M9" i="20"/>
  <c r="M21" i="20"/>
  <c r="M58" i="20"/>
  <c r="M17" i="20"/>
  <c r="M24" i="20"/>
  <c r="M7" i="20"/>
  <c r="M56" i="20"/>
  <c r="M22" i="20"/>
  <c r="M69" i="20"/>
  <c r="M42" i="20"/>
  <c r="M13" i="20"/>
  <c r="M60" i="20"/>
  <c r="M18" i="20"/>
  <c r="M6" i="20"/>
  <c r="M41" i="20"/>
  <c r="M23" i="20"/>
  <c r="M15" i="20"/>
  <c r="M67" i="20"/>
  <c r="N53" i="20"/>
  <c r="N64" i="20"/>
  <c r="N46" i="20"/>
  <c r="N32" i="20"/>
  <c r="N5" i="20"/>
  <c r="N39" i="20"/>
  <c r="N12" i="20"/>
  <c r="N42" i="20"/>
  <c r="N6" i="20"/>
  <c r="N41" i="20"/>
  <c r="N58" i="20"/>
  <c r="N30" i="20"/>
  <c r="N17" i="20"/>
  <c r="N66" i="20"/>
  <c r="N67" i="20"/>
  <c r="N24" i="20"/>
  <c r="N7" i="20"/>
  <c r="N22" i="20"/>
  <c r="N69" i="20"/>
  <c r="N13" i="20"/>
  <c r="N47" i="20"/>
  <c r="N29" i="20"/>
  <c r="N23" i="20"/>
  <c r="N15" i="20"/>
  <c r="N59" i="20"/>
  <c r="N57" i="20"/>
  <c r="N28" i="20"/>
  <c r="M20" i="20"/>
  <c r="N37" i="20"/>
  <c r="I42" i="20"/>
  <c r="N20" i="20"/>
  <c r="J54" i="20"/>
  <c r="M57" i="20"/>
  <c r="M54" i="20"/>
  <c r="N54" i="20"/>
  <c r="J12" i="20"/>
  <c r="J68" i="20"/>
  <c r="I68" i="20"/>
  <c r="I6" i="20"/>
  <c r="O64" i="20"/>
  <c r="O46" i="20"/>
  <c r="O32" i="20"/>
  <c r="O14" i="20"/>
  <c r="O10" i="20"/>
  <c r="O5" i="20"/>
  <c r="O44" i="20"/>
  <c r="O39" i="20"/>
  <c r="O25" i="20"/>
  <c r="O12" i="20"/>
  <c r="O50" i="20"/>
  <c r="O48" i="20"/>
  <c r="O42" i="20"/>
  <c r="O35" i="20"/>
  <c r="O69" i="20"/>
  <c r="O67" i="20"/>
  <c r="O18" i="20"/>
  <c r="O59" i="20"/>
  <c r="O26" i="20"/>
  <c r="P23" i="20"/>
  <c r="O49" i="20"/>
  <c r="O19" i="20"/>
  <c r="O29" i="20"/>
  <c r="O34" i="20"/>
  <c r="O38" i="20"/>
  <c r="O47" i="20"/>
  <c r="O52" i="20"/>
  <c r="Q66" i="20"/>
  <c r="AC48" i="20"/>
  <c r="AC8" i="20"/>
  <c r="AC27" i="20"/>
  <c r="AH10" i="20"/>
  <c r="O13" i="20"/>
  <c r="H17" i="20"/>
  <c r="R19" i="20"/>
  <c r="P34" i="20"/>
  <c r="AH49" i="20"/>
  <c r="O63" i="20"/>
  <c r="H5" i="20"/>
  <c r="AH26" i="20"/>
  <c r="AH32" i="20"/>
  <c r="Q34" i="20"/>
  <c r="O36" i="20"/>
  <c r="AH38" i="20"/>
  <c r="AH42" i="20"/>
  <c r="AH47" i="20"/>
  <c r="H50" i="20"/>
  <c r="O56" i="20"/>
  <c r="O22" i="20"/>
  <c r="O27" i="20"/>
  <c r="AC36" i="20"/>
  <c r="O53" i="20"/>
  <c r="O57" i="20"/>
  <c r="O66" i="20"/>
  <c r="O7" i="20"/>
  <c r="O11" i="20"/>
  <c r="O24" i="20"/>
  <c r="Q53" i="20"/>
  <c r="P16" i="20"/>
  <c r="P59" i="20"/>
  <c r="O21" i="20"/>
  <c r="O15" i="20"/>
  <c r="O23" i="20"/>
  <c r="O41" i="20"/>
  <c r="O55" i="20"/>
  <c r="P41" i="20"/>
  <c r="R39" i="20"/>
  <c r="R16" i="20"/>
  <c r="R42" i="20"/>
  <c r="Q15" i="20"/>
  <c r="O60" i="20"/>
  <c r="P66" i="20"/>
  <c r="O9" i="20"/>
  <c r="AC11" i="20"/>
  <c r="Q14" i="20"/>
  <c r="O17" i="20"/>
  <c r="O30" i="20"/>
  <c r="O33" i="20"/>
  <c r="O43" i="20"/>
  <c r="O45" i="20"/>
  <c r="O58" i="20"/>
  <c r="H34" i="20"/>
  <c r="H30" i="20"/>
  <c r="H37" i="20"/>
  <c r="H23" i="20"/>
  <c r="H21" i="20"/>
  <c r="H46" i="20"/>
  <c r="H14" i="20"/>
  <c r="H7" i="20"/>
  <c r="AH18" i="20"/>
  <c r="AH33" i="20"/>
  <c r="AH61" i="20"/>
  <c r="AH36" i="20"/>
  <c r="AH57" i="20"/>
  <c r="AH55" i="20"/>
  <c r="AH9" i="20"/>
  <c r="AD27" i="20"/>
  <c r="E65" i="20"/>
  <c r="AD8" i="20"/>
  <c r="AD35" i="20"/>
  <c r="F65" i="20"/>
  <c r="AF12" i="20"/>
  <c r="AD25" i="20"/>
  <c r="P40" i="20"/>
  <c r="P67" i="20"/>
  <c r="R64" i="20"/>
  <c r="R61" i="20"/>
  <c r="R48" i="20"/>
  <c r="R45" i="20"/>
  <c r="R32" i="20"/>
  <c r="R29" i="20"/>
  <c r="R23" i="20"/>
  <c r="R18" i="20"/>
  <c r="R13" i="20"/>
  <c r="R49" i="20"/>
  <c r="R36" i="20"/>
  <c r="R24" i="20"/>
  <c r="R58" i="20"/>
  <c r="R46" i="20"/>
  <c r="R35" i="20"/>
  <c r="R59" i="20"/>
  <c r="R47" i="20"/>
  <c r="R34" i="20"/>
  <c r="R50" i="20"/>
  <c r="R26" i="20"/>
  <c r="R9" i="20"/>
  <c r="R62" i="20"/>
  <c r="R63" i="20"/>
  <c r="R51" i="20"/>
  <c r="R7" i="20"/>
  <c r="R37" i="20"/>
  <c r="R8" i="20"/>
  <c r="R30" i="20"/>
  <c r="R20" i="20"/>
  <c r="R53" i="20"/>
  <c r="R69" i="20"/>
  <c r="R57" i="20"/>
  <c r="R28" i="20"/>
  <c r="R27" i="20"/>
  <c r="R52" i="20"/>
  <c r="R38" i="20"/>
  <c r="R6" i="20"/>
  <c r="Q22" i="20"/>
  <c r="U68" i="20"/>
  <c r="U66" i="20"/>
  <c r="U64" i="20"/>
  <c r="U62" i="20"/>
  <c r="U60" i="20"/>
  <c r="U58" i="20"/>
  <c r="U56" i="20"/>
  <c r="U54" i="20"/>
  <c r="U52" i="20"/>
  <c r="U50" i="20"/>
  <c r="U48" i="20"/>
  <c r="U46" i="20"/>
  <c r="U44" i="20"/>
  <c r="U42" i="20"/>
  <c r="U40" i="20"/>
  <c r="U38" i="20"/>
  <c r="U36" i="20"/>
  <c r="U34" i="20"/>
  <c r="U32" i="20"/>
  <c r="U30" i="20"/>
  <c r="U28" i="20"/>
  <c r="U26" i="20"/>
  <c r="U61" i="20"/>
  <c r="U45" i="20"/>
  <c r="U29" i="20"/>
  <c r="U23" i="20"/>
  <c r="U13" i="20"/>
  <c r="U67" i="20"/>
  <c r="U51" i="20"/>
  <c r="U35" i="20"/>
  <c r="U11" i="20"/>
  <c r="U59" i="20"/>
  <c r="U47" i="20"/>
  <c r="U57" i="20"/>
  <c r="U17" i="20"/>
  <c r="U10" i="20"/>
  <c r="U7" i="20"/>
  <c r="U69" i="20"/>
  <c r="U27" i="20"/>
  <c r="U37" i="20"/>
  <c r="U6" i="20"/>
  <c r="U20" i="20"/>
  <c r="U53" i="20"/>
  <c r="U39" i="20"/>
  <c r="U31" i="20"/>
  <c r="U63" i="20"/>
  <c r="U8" i="20"/>
  <c r="U65" i="20"/>
  <c r="U22" i="20"/>
  <c r="U19" i="20"/>
  <c r="U16" i="20"/>
  <c r="R22" i="20"/>
  <c r="U12" i="20"/>
  <c r="P15" i="20"/>
  <c r="V49" i="20"/>
  <c r="P54" i="20"/>
  <c r="Q54" i="20"/>
  <c r="P30" i="20"/>
  <c r="R56" i="20"/>
  <c r="R67" i="20"/>
  <c r="Q11" i="20"/>
  <c r="P17" i="20"/>
  <c r="AC25" i="20"/>
  <c r="R44" i="20"/>
  <c r="R55" i="20"/>
  <c r="P21" i="20"/>
  <c r="P58" i="20"/>
  <c r="P55" i="20"/>
  <c r="P42" i="20"/>
  <c r="P39" i="20"/>
  <c r="P26" i="20"/>
  <c r="P62" i="20"/>
  <c r="P61" i="20"/>
  <c r="P25" i="20"/>
  <c r="P18" i="20"/>
  <c r="P14" i="20"/>
  <c r="P60" i="20"/>
  <c r="P48" i="20"/>
  <c r="P37" i="20"/>
  <c r="P8" i="20"/>
  <c r="P5" i="20"/>
  <c r="P49" i="20"/>
  <c r="P36" i="20"/>
  <c r="P24" i="20"/>
  <c r="P10" i="20"/>
  <c r="P68" i="20"/>
  <c r="P56" i="20"/>
  <c r="P44" i="20"/>
  <c r="P43" i="20"/>
  <c r="P35" i="20"/>
  <c r="P45" i="20"/>
  <c r="P69" i="20"/>
  <c r="P57" i="20"/>
  <c r="P27" i="20"/>
  <c r="P63" i="20"/>
  <c r="P51" i="20"/>
  <c r="P29" i="20"/>
  <c r="P46" i="20"/>
  <c r="P50" i="20"/>
  <c r="P9" i="20"/>
  <c r="P28" i="20"/>
  <c r="P7" i="20"/>
  <c r="P64" i="20"/>
  <c r="P52" i="20"/>
  <c r="P38" i="20"/>
  <c r="P47" i="20"/>
  <c r="Q58" i="20"/>
  <c r="Q55" i="20"/>
  <c r="Q42" i="20"/>
  <c r="Q39" i="20"/>
  <c r="Q26" i="20"/>
  <c r="Q64" i="20"/>
  <c r="Q61" i="20"/>
  <c r="Q48" i="20"/>
  <c r="Q45" i="20"/>
  <c r="Q32" i="20"/>
  <c r="Q29" i="20"/>
  <c r="Q23" i="20"/>
  <c r="Q18" i="20"/>
  <c r="Q60" i="20"/>
  <c r="Q37" i="20"/>
  <c r="Q8" i="20"/>
  <c r="Q5" i="20"/>
  <c r="Q49" i="20"/>
  <c r="Q36" i="20"/>
  <c r="Q24" i="20"/>
  <c r="Q59" i="20"/>
  <c r="Q47" i="20"/>
  <c r="Q35" i="20"/>
  <c r="Q13" i="20"/>
  <c r="Q68" i="20"/>
  <c r="Q56" i="20"/>
  <c r="Q44" i="20"/>
  <c r="Q43" i="20"/>
  <c r="Q50" i="20"/>
  <c r="Q9" i="20"/>
  <c r="Q57" i="20"/>
  <c r="Q28" i="20"/>
  <c r="Q27" i="20"/>
  <c r="Q63" i="20"/>
  <c r="Q51" i="20"/>
  <c r="Q7" i="20"/>
  <c r="Q38" i="20"/>
  <c r="Q20" i="20"/>
  <c r="Q62" i="20"/>
  <c r="Q69" i="20"/>
  <c r="Q52" i="20"/>
  <c r="Q46" i="20"/>
  <c r="Q6" i="20"/>
  <c r="Q30" i="20"/>
  <c r="P22" i="20"/>
  <c r="P20" i="20"/>
  <c r="Q25" i="20"/>
  <c r="Q40" i="20"/>
  <c r="R54" i="20"/>
  <c r="Q67" i="20"/>
  <c r="R5" i="20"/>
  <c r="P12" i="20"/>
  <c r="P32" i="20"/>
  <c r="R40" i="20"/>
  <c r="V68" i="20"/>
  <c r="V66" i="20"/>
  <c r="V64" i="20"/>
  <c r="V62" i="20"/>
  <c r="V60" i="20"/>
  <c r="V58" i="20"/>
  <c r="V56" i="20"/>
  <c r="V54" i="20"/>
  <c r="V52" i="20"/>
  <c r="V50" i="20"/>
  <c r="V48" i="20"/>
  <c r="V46" i="20"/>
  <c r="V44" i="20"/>
  <c r="V42" i="20"/>
  <c r="V40" i="20"/>
  <c r="V38" i="20"/>
  <c r="V36" i="20"/>
  <c r="V34" i="20"/>
  <c r="V32" i="20"/>
  <c r="V30" i="20"/>
  <c r="V28" i="20"/>
  <c r="V26" i="20"/>
  <c r="V24" i="20"/>
  <c r="V22" i="20"/>
  <c r="V20" i="20"/>
  <c r="V18" i="20"/>
  <c r="V16" i="20"/>
  <c r="V14" i="20"/>
  <c r="V67" i="20"/>
  <c r="V51" i="20"/>
  <c r="V35" i="20"/>
  <c r="V11" i="20"/>
  <c r="V59" i="20"/>
  <c r="V47" i="20"/>
  <c r="V69" i="20"/>
  <c r="V17" i="20"/>
  <c r="V13" i="20"/>
  <c r="V10" i="20"/>
  <c r="V7" i="20"/>
  <c r="V57" i="20"/>
  <c r="V23" i="20"/>
  <c r="V27" i="20"/>
  <c r="V63" i="20"/>
  <c r="V37" i="20"/>
  <c r="V8" i="20"/>
  <c r="V53" i="20"/>
  <c r="V39" i="20"/>
  <c r="V45" i="20"/>
  <c r="V6" i="20"/>
  <c r="V29" i="20"/>
  <c r="V65" i="20"/>
  <c r="V31" i="20"/>
  <c r="V19" i="20"/>
  <c r="V15" i="20"/>
  <c r="V21" i="20"/>
  <c r="U5" i="20"/>
  <c r="Q12" i="20"/>
  <c r="P13" i="20"/>
  <c r="U25" i="20"/>
  <c r="P65" i="20"/>
  <c r="W2" i="20"/>
  <c r="V5" i="20"/>
  <c r="R12" i="20"/>
  <c r="V25" i="20"/>
  <c r="U49" i="20"/>
  <c r="Q65" i="20"/>
  <c r="AC63" i="20"/>
  <c r="AC60" i="20"/>
  <c r="AC47" i="20"/>
  <c r="AC44" i="20"/>
  <c r="AC31" i="20"/>
  <c r="AC28" i="20"/>
  <c r="AC22" i="20"/>
  <c r="AC17" i="20"/>
  <c r="AC69" i="20"/>
  <c r="AC66" i="20"/>
  <c r="AC53" i="20"/>
  <c r="AC50" i="20"/>
  <c r="AC37" i="20"/>
  <c r="AC34" i="20"/>
  <c r="AC57" i="20"/>
  <c r="AC56" i="20"/>
  <c r="AC43" i="20"/>
  <c r="AC12" i="20"/>
  <c r="AC68" i="20"/>
  <c r="AC55" i="20"/>
  <c r="AC21" i="20"/>
  <c r="AC16" i="20"/>
  <c r="AC32" i="20"/>
  <c r="AC6" i="20"/>
  <c r="AC52" i="20"/>
  <c r="AC29" i="20"/>
  <c r="AC45" i="20"/>
  <c r="AC7" i="20"/>
  <c r="AC38" i="20"/>
  <c r="AC58" i="20"/>
  <c r="AC46" i="20"/>
  <c r="AC40" i="20"/>
  <c r="AC20" i="20"/>
  <c r="AC18" i="20"/>
  <c r="AC14" i="20"/>
  <c r="AC5" i="20"/>
  <c r="AC41" i="20"/>
  <c r="AC42" i="20"/>
  <c r="AC23" i="20"/>
  <c r="AC65" i="20"/>
  <c r="AC64" i="20"/>
  <c r="AC39" i="20"/>
  <c r="AC30" i="20"/>
  <c r="AC19" i="20"/>
  <c r="AC15" i="20"/>
  <c r="AC59" i="20"/>
  <c r="AC13" i="20"/>
  <c r="AC54" i="20"/>
  <c r="AC24" i="20"/>
  <c r="P11" i="20"/>
  <c r="R60" i="20"/>
  <c r="AC61" i="20"/>
  <c r="R65" i="20"/>
  <c r="R11" i="20"/>
  <c r="R15" i="20"/>
  <c r="Q17" i="20"/>
  <c r="P19" i="20"/>
  <c r="AC35" i="20"/>
  <c r="Q41" i="20"/>
  <c r="U55" i="20"/>
  <c r="R25" i="20"/>
  <c r="U15" i="20"/>
  <c r="R17" i="20"/>
  <c r="Q19" i="20"/>
  <c r="Q21" i="20"/>
  <c r="U24" i="20"/>
  <c r="P31" i="20"/>
  <c r="R41" i="20"/>
  <c r="P53" i="20"/>
  <c r="AD22" i="20"/>
  <c r="AD69" i="20"/>
  <c r="AD66" i="20"/>
  <c r="AD53" i="20"/>
  <c r="AD50" i="20"/>
  <c r="AD37" i="20"/>
  <c r="AD34" i="20"/>
  <c r="AD12" i="20"/>
  <c r="AD68" i="20"/>
  <c r="AD55" i="20"/>
  <c r="AD21" i="20"/>
  <c r="AD16" i="20"/>
  <c r="AD65" i="20"/>
  <c r="AD44" i="20"/>
  <c r="AD32" i="20"/>
  <c r="AD6" i="20"/>
  <c r="AD67" i="20"/>
  <c r="AD42" i="20"/>
  <c r="AD31" i="20"/>
  <c r="AD30" i="20"/>
  <c r="AD9" i="20"/>
  <c r="AD11" i="20"/>
  <c r="AD24" i="20"/>
  <c r="AD47" i="20"/>
  <c r="AE69" i="20"/>
  <c r="AE67" i="20"/>
  <c r="AE65" i="20"/>
  <c r="AE63" i="20"/>
  <c r="AE61" i="20"/>
  <c r="AE59" i="20"/>
  <c r="AE57" i="20"/>
  <c r="AE55" i="20"/>
  <c r="AE53" i="20"/>
  <c r="AE51" i="20"/>
  <c r="AE49" i="20"/>
  <c r="AE47" i="20"/>
  <c r="AE45" i="20"/>
  <c r="AE43" i="20"/>
  <c r="AE41" i="20"/>
  <c r="AE39" i="20"/>
  <c r="AE37" i="20"/>
  <c r="AE35" i="20"/>
  <c r="AE33" i="20"/>
  <c r="AE31" i="20"/>
  <c r="AE29" i="20"/>
  <c r="AE27" i="20"/>
  <c r="AE25" i="20"/>
  <c r="AE66" i="20"/>
  <c r="AE50" i="20"/>
  <c r="AE34" i="20"/>
  <c r="AE12" i="20"/>
  <c r="AE56" i="20"/>
  <c r="AE40" i="20"/>
  <c r="AE24" i="20"/>
  <c r="AE19" i="20"/>
  <c r="AE44" i="20"/>
  <c r="AE32" i="20"/>
  <c r="AE6" i="20"/>
  <c r="AE54" i="20"/>
  <c r="AE42" i="20"/>
  <c r="AE30" i="20"/>
  <c r="AE9" i="20"/>
  <c r="AE11" i="20"/>
  <c r="AE23" i="20"/>
  <c r="AD41" i="20"/>
  <c r="AD54" i="20"/>
  <c r="G69" i="20"/>
  <c r="G66" i="20"/>
  <c r="G53" i="20"/>
  <c r="G50" i="20"/>
  <c r="G37" i="20"/>
  <c r="G34" i="20"/>
  <c r="G22" i="20"/>
  <c r="G59" i="20"/>
  <c r="G56" i="20"/>
  <c r="G43" i="20"/>
  <c r="G40" i="20"/>
  <c r="G27" i="20"/>
  <c r="G65" i="20"/>
  <c r="G54" i="20"/>
  <c r="G41" i="20"/>
  <c r="G64" i="20"/>
  <c r="G51" i="20"/>
  <c r="G20" i="20"/>
  <c r="G9" i="20"/>
  <c r="G6" i="20"/>
  <c r="G52" i="20"/>
  <c r="G39" i="20"/>
  <c r="G28" i="20"/>
  <c r="G19" i="20"/>
  <c r="G15" i="20"/>
  <c r="N45" i="20"/>
  <c r="AG69" i="20"/>
  <c r="AG56" i="20"/>
  <c r="AG53" i="20"/>
  <c r="AG40" i="20"/>
  <c r="AG37" i="20"/>
  <c r="AG24" i="20"/>
  <c r="AG19" i="20"/>
  <c r="AG14" i="20"/>
  <c r="AG10" i="20"/>
  <c r="AG62" i="20"/>
  <c r="AG59" i="20"/>
  <c r="AG46" i="20"/>
  <c r="AG43" i="20"/>
  <c r="AG30" i="20"/>
  <c r="AG27" i="20"/>
  <c r="AG67" i="20"/>
  <c r="AG54" i="20"/>
  <c r="AG31" i="20"/>
  <c r="AG20" i="20"/>
  <c r="AG66" i="20"/>
  <c r="AG65" i="20"/>
  <c r="AG52" i="20"/>
  <c r="AG29" i="20"/>
  <c r="AG15" i="20"/>
  <c r="H10" i="20"/>
  <c r="AG11" i="20"/>
  <c r="AE13" i="20"/>
  <c r="AE17" i="20"/>
  <c r="AE21" i="20"/>
  <c r="G26" i="20"/>
  <c r="G42" i="20"/>
  <c r="AH69" i="20"/>
  <c r="AH19" i="20"/>
  <c r="AH62" i="20"/>
  <c r="AH59" i="20"/>
  <c r="AH46" i="20"/>
  <c r="AH43" i="20"/>
  <c r="AH30" i="20"/>
  <c r="AH27" i="20"/>
  <c r="AH8" i="20"/>
  <c r="AH6" i="20"/>
  <c r="AH67" i="20"/>
  <c r="AH54" i="20"/>
  <c r="AH31" i="20"/>
  <c r="AH20" i="20"/>
  <c r="AH66" i="20"/>
  <c r="AH65" i="20"/>
  <c r="AH52" i="20"/>
  <c r="AH29" i="20"/>
  <c r="AH15" i="20"/>
  <c r="AH64" i="20"/>
  <c r="AH53" i="20"/>
  <c r="AH41" i="20"/>
  <c r="AH28" i="20"/>
  <c r="AH11" i="20"/>
  <c r="J69" i="20"/>
  <c r="J67" i="20"/>
  <c r="J65" i="20"/>
  <c r="J63" i="20"/>
  <c r="J61" i="20"/>
  <c r="J59" i="20"/>
  <c r="J57" i="20"/>
  <c r="J55" i="20"/>
  <c r="J53" i="20"/>
  <c r="J51" i="20"/>
  <c r="J49" i="20"/>
  <c r="J47" i="20"/>
  <c r="J45" i="20"/>
  <c r="J43" i="20"/>
  <c r="J41" i="20"/>
  <c r="J39" i="20"/>
  <c r="J37" i="20"/>
  <c r="J35" i="20"/>
  <c r="J33" i="20"/>
  <c r="J31" i="20"/>
  <c r="J29" i="20"/>
  <c r="J27" i="20"/>
  <c r="J25" i="20"/>
  <c r="J23" i="20"/>
  <c r="J21" i="20"/>
  <c r="J19" i="20"/>
  <c r="J17" i="20"/>
  <c r="J15" i="20"/>
  <c r="J24" i="20"/>
  <c r="J62" i="20"/>
  <c r="J46" i="20"/>
  <c r="J30" i="20"/>
  <c r="J14" i="20"/>
  <c r="J10" i="20"/>
  <c r="J64" i="20"/>
  <c r="J40" i="20"/>
  <c r="J26" i="20"/>
  <c r="J50" i="20"/>
  <c r="J38" i="20"/>
  <c r="J11" i="20"/>
  <c r="AE5" i="20"/>
  <c r="N10" i="20"/>
  <c r="H11" i="20"/>
  <c r="G12" i="20"/>
  <c r="AH13" i="20"/>
  <c r="AE14" i="20"/>
  <c r="AE15" i="20"/>
  <c r="AG16" i="20"/>
  <c r="AH17" i="20"/>
  <c r="AE18" i="20"/>
  <c r="AE20" i="20"/>
  <c r="AH21" i="20"/>
  <c r="H25" i="20"/>
  <c r="N26" i="20"/>
  <c r="G32" i="20"/>
  <c r="G33" i="20"/>
  <c r="M34" i="20"/>
  <c r="AD38" i="20"/>
  <c r="AH40" i="20"/>
  <c r="AE46" i="20"/>
  <c r="G48" i="20"/>
  <c r="G49" i="20"/>
  <c r="AE58" i="20"/>
  <c r="G60" i="20"/>
  <c r="G61" i="20"/>
  <c r="AD23" i="20"/>
  <c r="AF69" i="20"/>
  <c r="AF67" i="20"/>
  <c r="AF65" i="20"/>
  <c r="AF63" i="20"/>
  <c r="AF61" i="20"/>
  <c r="AF59" i="20"/>
  <c r="AF57" i="20"/>
  <c r="AF55" i="20"/>
  <c r="AF53" i="20"/>
  <c r="AF51" i="20"/>
  <c r="AF49" i="20"/>
  <c r="AF47" i="20"/>
  <c r="AF45" i="20"/>
  <c r="AF43" i="20"/>
  <c r="AF41" i="20"/>
  <c r="AF39" i="20"/>
  <c r="AF37" i="20"/>
  <c r="AF35" i="20"/>
  <c r="AF33" i="20"/>
  <c r="AF31" i="20"/>
  <c r="AF29" i="20"/>
  <c r="AF27" i="20"/>
  <c r="AF25" i="20"/>
  <c r="AF23" i="20"/>
  <c r="AF21" i="20"/>
  <c r="AF19" i="20"/>
  <c r="AF17" i="20"/>
  <c r="AF15" i="20"/>
  <c r="AF13" i="20"/>
  <c r="AF56" i="20"/>
  <c r="AF40" i="20"/>
  <c r="AF24" i="20"/>
  <c r="AF14" i="20"/>
  <c r="AF10" i="20"/>
  <c r="AF42" i="20"/>
  <c r="AF30" i="20"/>
  <c r="AF9" i="20"/>
  <c r="AF52" i="20"/>
  <c r="AF66" i="20"/>
  <c r="AF54" i="20"/>
  <c r="AF20" i="20"/>
  <c r="G10" i="20"/>
  <c r="AF11" i="20"/>
  <c r="AD13" i="20"/>
  <c r="AD17" i="20"/>
  <c r="H59" i="20"/>
  <c r="H56" i="20"/>
  <c r="H43" i="20"/>
  <c r="H40" i="20"/>
  <c r="H27" i="20"/>
  <c r="H24" i="20"/>
  <c r="H19" i="20"/>
  <c r="H12" i="20"/>
  <c r="H66" i="20"/>
  <c r="H53" i="20"/>
  <c r="H20" i="20"/>
  <c r="H9" i="20"/>
  <c r="H6" i="20"/>
  <c r="H62" i="20"/>
  <c r="H52" i="20"/>
  <c r="H39" i="20"/>
  <c r="H28" i="20"/>
  <c r="H15" i="20"/>
  <c r="H63" i="20"/>
  <c r="H64" i="20"/>
  <c r="H51" i="20"/>
  <c r="N9" i="20"/>
  <c r="AE16" i="20"/>
  <c r="AD59" i="20"/>
  <c r="G62" i="20"/>
  <c r="G67" i="20"/>
  <c r="I69" i="20"/>
  <c r="I67" i="20"/>
  <c r="I65" i="20"/>
  <c r="I63" i="20"/>
  <c r="I61" i="20"/>
  <c r="I59" i="20"/>
  <c r="I57" i="20"/>
  <c r="I55" i="20"/>
  <c r="I53" i="20"/>
  <c r="I51" i="20"/>
  <c r="I49" i="20"/>
  <c r="I47" i="20"/>
  <c r="I45" i="20"/>
  <c r="I43" i="20"/>
  <c r="I41" i="20"/>
  <c r="I39" i="20"/>
  <c r="I37" i="20"/>
  <c r="I35" i="20"/>
  <c r="I33" i="20"/>
  <c r="I31" i="20"/>
  <c r="I29" i="20"/>
  <c r="I27" i="20"/>
  <c r="I25" i="20"/>
  <c r="I56" i="20"/>
  <c r="I40" i="20"/>
  <c r="I24" i="20"/>
  <c r="I19" i="20"/>
  <c r="I12" i="20"/>
  <c r="I62" i="20"/>
  <c r="I46" i="20"/>
  <c r="I30" i="20"/>
  <c r="I14" i="20"/>
  <c r="I52" i="20"/>
  <c r="I28" i="20"/>
  <c r="I15" i="20"/>
  <c r="I64" i="20"/>
  <c r="I26" i="20"/>
  <c r="AD5" i="20"/>
  <c r="I10" i="20"/>
  <c r="G11" i="20"/>
  <c r="AG13" i="20"/>
  <c r="AD14" i="20"/>
  <c r="AD15" i="20"/>
  <c r="AF16" i="20"/>
  <c r="AG17" i="20"/>
  <c r="AD18" i="20"/>
  <c r="AD20" i="20"/>
  <c r="AG21" i="20"/>
  <c r="G25" i="20"/>
  <c r="H26" i="20"/>
  <c r="N35" i="20"/>
  <c r="AD40" i="20"/>
  <c r="H42" i="20"/>
  <c r="N43" i="20"/>
  <c r="N44" i="20"/>
  <c r="AD46" i="20"/>
  <c r="G55" i="20"/>
  <c r="N56" i="20"/>
  <c r="AD58" i="20"/>
  <c r="H67" i="20"/>
  <c r="M62" i="20"/>
  <c r="M59" i="20"/>
  <c r="M46" i="20"/>
  <c r="M43" i="20"/>
  <c r="M30" i="20"/>
  <c r="M27" i="20"/>
  <c r="M10" i="20"/>
  <c r="M68" i="20"/>
  <c r="M65" i="20"/>
  <c r="M52" i="20"/>
  <c r="M49" i="20"/>
  <c r="M36" i="20"/>
  <c r="M33" i="20"/>
  <c r="M39" i="20"/>
  <c r="M26" i="20"/>
  <c r="M51" i="20"/>
  <c r="M38" i="20"/>
  <c r="M19" i="20"/>
  <c r="M11" i="20"/>
  <c r="M61" i="20"/>
  <c r="M63" i="20"/>
  <c r="M50" i="20"/>
  <c r="M8" i="20"/>
  <c r="G5" i="20"/>
  <c r="AF5" i="20"/>
  <c r="I11" i="20"/>
  <c r="G13" i="20"/>
  <c r="AH14" i="20"/>
  <c r="AH16" i="20"/>
  <c r="AF18" i="20"/>
  <c r="AD19" i="20"/>
  <c r="H22" i="20"/>
  <c r="G23" i="20"/>
  <c r="G24" i="20"/>
  <c r="M25" i="20"/>
  <c r="H32" i="20"/>
  <c r="H33" i="20"/>
  <c r="N34" i="20"/>
  <c r="AE38" i="20"/>
  <c r="AD39" i="20"/>
  <c r="H41" i="20"/>
  <c r="J42" i="20"/>
  <c r="AF46" i="20"/>
  <c r="H48" i="20"/>
  <c r="H49" i="20"/>
  <c r="H54" i="20"/>
  <c r="M55" i="20"/>
  <c r="AD57" i="20"/>
  <c r="AF58" i="20"/>
  <c r="H60" i="20"/>
  <c r="H61" i="20"/>
  <c r="AD64" i="20"/>
  <c r="I66" i="20"/>
  <c r="N68" i="20"/>
  <c r="N65" i="20"/>
  <c r="N52" i="20"/>
  <c r="N49" i="20"/>
  <c r="N36" i="20"/>
  <c r="N33" i="20"/>
  <c r="N21" i="20"/>
  <c r="N16" i="20"/>
  <c r="N8" i="20"/>
  <c r="N51" i="20"/>
  <c r="N38" i="20"/>
  <c r="N27" i="20"/>
  <c r="N19" i="20"/>
  <c r="N11" i="20"/>
  <c r="N60" i="20"/>
  <c r="N48" i="20"/>
  <c r="N63" i="20"/>
  <c r="N50" i="20"/>
  <c r="N62" i="20"/>
  <c r="N61" i="20"/>
  <c r="N25" i="20"/>
  <c r="N18" i="20"/>
  <c r="N14" i="20"/>
  <c r="AD7" i="20"/>
  <c r="G16" i="20"/>
  <c r="G17" i="20"/>
  <c r="G31" i="20"/>
  <c r="AF38" i="20"/>
  <c r="AD45" i="20"/>
  <c r="N55" i="20"/>
  <c r="AE64" i="20"/>
  <c r="E27" i="20"/>
  <c r="E40" i="20"/>
  <c r="E41" i="20"/>
  <c r="E54" i="20"/>
  <c r="E63" i="20"/>
  <c r="E60" i="20"/>
  <c r="E47" i="20"/>
  <c r="E44" i="20"/>
  <c r="E31" i="20"/>
  <c r="E28" i="20"/>
  <c r="E7" i="20"/>
  <c r="E5" i="20"/>
  <c r="E69" i="20"/>
  <c r="E66" i="20"/>
  <c r="E53" i="20"/>
  <c r="E50" i="20"/>
  <c r="E37" i="20"/>
  <c r="E34" i="20"/>
  <c r="E22" i="20"/>
  <c r="E17" i="20"/>
  <c r="F27" i="20"/>
  <c r="E29" i="20"/>
  <c r="F40" i="20"/>
  <c r="F41" i="20"/>
  <c r="E42" i="20"/>
  <c r="F54" i="20"/>
  <c r="F69" i="20"/>
  <c r="F66" i="20"/>
  <c r="F53" i="20"/>
  <c r="F50" i="20"/>
  <c r="F37" i="20"/>
  <c r="F34" i="20"/>
  <c r="F22" i="20"/>
  <c r="F17" i="20"/>
  <c r="E12" i="20"/>
  <c r="E16" i="20"/>
  <c r="F29" i="20"/>
  <c r="E30" i="20"/>
  <c r="F42" i="20"/>
  <c r="E67" i="20"/>
  <c r="O6" i="20"/>
  <c r="O8" i="20"/>
  <c r="O16" i="20"/>
  <c r="Z4" i="18" l="1"/>
  <c r="Z6" i="18"/>
  <c r="Y4" i="18"/>
  <c r="Y6" i="18"/>
  <c r="AC6" i="18"/>
  <c r="W67" i="20"/>
  <c r="W64" i="20"/>
  <c r="W51" i="20"/>
  <c r="W48" i="20"/>
  <c r="W35" i="20"/>
  <c r="W32" i="20"/>
  <c r="W57" i="20"/>
  <c r="W54" i="20"/>
  <c r="W41" i="20"/>
  <c r="W38" i="20"/>
  <c r="W25" i="20"/>
  <c r="W20" i="20"/>
  <c r="W15" i="20"/>
  <c r="W9" i="20"/>
  <c r="W17" i="20"/>
  <c r="W13" i="20"/>
  <c r="W10" i="20"/>
  <c r="W7" i="20"/>
  <c r="W34" i="20"/>
  <c r="W23" i="20"/>
  <c r="W45" i="20"/>
  <c r="W69" i="20"/>
  <c r="W58" i="20"/>
  <c r="W46" i="20"/>
  <c r="W33" i="20"/>
  <c r="W22" i="20"/>
  <c r="X2" i="20"/>
  <c r="W63" i="20"/>
  <c r="W62" i="20"/>
  <c r="W65" i="20"/>
  <c r="W28" i="20"/>
  <c r="W36" i="20"/>
  <c r="W6" i="20"/>
  <c r="W52" i="20"/>
  <c r="W29" i="20"/>
  <c r="W53" i="20"/>
  <c r="W31" i="20"/>
  <c r="W16" i="20"/>
  <c r="W5" i="20"/>
  <c r="W18" i="20"/>
  <c r="W37" i="20"/>
  <c r="W8" i="20"/>
  <c r="W40" i="20"/>
  <c r="W39" i="20"/>
  <c r="W30" i="20"/>
  <c r="W19" i="20"/>
  <c r="W21" i="20"/>
  <c r="W27" i="20"/>
  <c r="W11" i="20"/>
  <c r="W61" i="20"/>
  <c r="W44" i="20"/>
  <c r="W12" i="20"/>
  <c r="W56" i="20"/>
  <c r="W50" i="20"/>
  <c r="W68" i="20"/>
  <c r="W43" i="20"/>
  <c r="W60" i="20"/>
  <c r="W49" i="20"/>
  <c r="W47" i="20"/>
  <c r="W42" i="20"/>
  <c r="W26" i="20"/>
  <c r="W55" i="20"/>
  <c r="W59" i="20"/>
  <c r="W14" i="20"/>
  <c r="W66" i="20"/>
  <c r="W24" i="20"/>
  <c r="X57" i="20" l="1"/>
  <c r="X54" i="20"/>
  <c r="X41" i="20"/>
  <c r="X38" i="20"/>
  <c r="X25" i="20"/>
  <c r="X20" i="20"/>
  <c r="X15" i="20"/>
  <c r="X9" i="20"/>
  <c r="X7" i="20"/>
  <c r="X48" i="20"/>
  <c r="X35" i="20"/>
  <c r="X34" i="20"/>
  <c r="X23" i="20"/>
  <c r="X56" i="20"/>
  <c r="X69" i="20"/>
  <c r="X58" i="20"/>
  <c r="X46" i="20"/>
  <c r="X33" i="20"/>
  <c r="X22" i="20"/>
  <c r="Y2" i="20"/>
  <c r="X45" i="20"/>
  <c r="X44" i="20"/>
  <c r="X28" i="20"/>
  <c r="X37" i="20"/>
  <c r="X8" i="20"/>
  <c r="X52" i="20"/>
  <c r="X53" i="20"/>
  <c r="X65" i="20"/>
  <c r="X39" i="20"/>
  <c r="X30" i="20"/>
  <c r="X19" i="20"/>
  <c r="X16" i="20"/>
  <c r="X18" i="20"/>
  <c r="X14" i="20"/>
  <c r="X12" i="20"/>
  <c r="X59" i="20"/>
  <c r="X47" i="20"/>
  <c r="X51" i="20"/>
  <c r="X36" i="20"/>
  <c r="X6" i="20"/>
  <c r="X29" i="20"/>
  <c r="X64" i="20"/>
  <c r="X31" i="20"/>
  <c r="X21" i="20"/>
  <c r="X5" i="20"/>
  <c r="X40" i="20"/>
  <c r="X17" i="20"/>
  <c r="X66" i="20"/>
  <c r="X60" i="20"/>
  <c r="X49" i="20"/>
  <c r="X13" i="20"/>
  <c r="X32" i="20"/>
  <c r="X61" i="20"/>
  <c r="X68" i="20"/>
  <c r="X43" i="20"/>
  <c r="X10" i="20"/>
  <c r="X63" i="20"/>
  <c r="X67" i="20"/>
  <c r="X50" i="20"/>
  <c r="X27" i="20"/>
  <c r="X42" i="20"/>
  <c r="X26" i="20"/>
  <c r="X55" i="20"/>
  <c r="X62" i="20"/>
  <c r="X24" i="20"/>
  <c r="X11" i="20"/>
  <c r="Y57" i="20" l="1"/>
  <c r="Y54" i="20"/>
  <c r="Y41" i="20"/>
  <c r="Y38" i="20"/>
  <c r="Y25" i="20"/>
  <c r="Y20" i="20"/>
  <c r="Y7" i="20"/>
  <c r="Y5" i="20"/>
  <c r="Y63" i="20"/>
  <c r="Y60" i="20"/>
  <c r="Y47" i="20"/>
  <c r="Y44" i="20"/>
  <c r="Y31" i="20"/>
  <c r="Y28" i="20"/>
  <c r="Y69" i="20"/>
  <c r="Y58" i="20"/>
  <c r="Y46" i="20"/>
  <c r="Y33" i="20"/>
  <c r="Y22" i="20"/>
  <c r="Z2" i="20"/>
  <c r="Y45" i="20"/>
  <c r="Y68" i="20"/>
  <c r="Y55" i="20"/>
  <c r="Y56" i="20"/>
  <c r="Y43" i="20"/>
  <c r="Y12" i="20"/>
  <c r="Y37" i="20"/>
  <c r="Y35" i="20"/>
  <c r="Y8" i="20"/>
  <c r="Y51" i="20"/>
  <c r="Y36" i="20"/>
  <c r="Y6" i="20"/>
  <c r="Y53" i="20"/>
  <c r="Y64" i="20"/>
  <c r="Y39" i="20"/>
  <c r="Y21" i="20"/>
  <c r="Y40" i="20"/>
  <c r="Y18" i="20"/>
  <c r="Y14" i="20"/>
  <c r="Y52" i="20"/>
  <c r="Y29" i="20"/>
  <c r="Y65" i="20"/>
  <c r="Y30" i="20"/>
  <c r="Y19" i="20"/>
  <c r="Y16" i="20"/>
  <c r="Y17" i="20"/>
  <c r="Y15" i="20"/>
  <c r="Y66" i="20"/>
  <c r="Y59" i="20"/>
  <c r="Y49" i="20"/>
  <c r="Y13" i="20"/>
  <c r="Y32" i="20"/>
  <c r="Y61" i="20"/>
  <c r="Y50" i="20"/>
  <c r="Y26" i="20"/>
  <c r="Y10" i="20"/>
  <c r="Y34" i="20"/>
  <c r="Y67" i="20"/>
  <c r="Y9" i="20"/>
  <c r="Y24" i="20"/>
  <c r="Y27" i="20"/>
  <c r="Y48" i="20"/>
  <c r="Y42" i="20"/>
  <c r="Y23" i="20"/>
  <c r="Y11" i="20"/>
  <c r="Y62" i="20"/>
  <c r="Z63" i="20" l="1"/>
  <c r="Z60" i="20"/>
  <c r="Z47" i="20"/>
  <c r="Z44" i="20"/>
  <c r="Z31" i="20"/>
  <c r="Z28" i="20"/>
  <c r="Z22" i="20"/>
  <c r="Z17" i="20"/>
  <c r="Z45" i="20"/>
  <c r="Z57" i="20"/>
  <c r="Z56" i="20"/>
  <c r="Z43" i="20"/>
  <c r="Z12" i="20"/>
  <c r="Z68" i="20"/>
  <c r="Z55" i="20"/>
  <c r="Z21" i="20"/>
  <c r="Z16" i="20"/>
  <c r="Z69" i="20"/>
  <c r="AL10" i="20" s="1"/>
  <c r="Z51" i="20"/>
  <c r="Z36" i="20"/>
  <c r="Z6" i="20"/>
  <c r="Z52" i="20"/>
  <c r="Z29" i="20"/>
  <c r="Z65" i="20"/>
  <c r="Z64" i="20"/>
  <c r="Z39" i="20"/>
  <c r="Z30" i="20"/>
  <c r="Z19" i="20"/>
  <c r="Z38" i="20"/>
  <c r="Z58" i="20"/>
  <c r="Z46" i="20"/>
  <c r="Z15" i="20"/>
  <c r="Z59" i="20"/>
  <c r="Z53" i="20"/>
  <c r="Z7" i="20"/>
  <c r="Z66" i="20"/>
  <c r="Z40" i="20"/>
  <c r="Z20" i="20"/>
  <c r="Z18" i="20"/>
  <c r="Z14" i="20"/>
  <c r="Z5" i="20"/>
  <c r="Z13" i="20"/>
  <c r="Z41" i="20"/>
  <c r="Z32" i="20"/>
  <c r="Z67" i="20"/>
  <c r="Z25" i="20"/>
  <c r="Z61" i="20"/>
  <c r="Z50" i="20"/>
  <c r="Z42" i="20"/>
  <c r="Z54" i="20"/>
  <c r="Z8" i="20"/>
  <c r="Z9" i="20"/>
  <c r="Z24" i="20"/>
  <c r="Z48" i="20"/>
  <c r="Z35" i="20"/>
  <c r="Z26" i="20"/>
  <c r="Z10" i="20"/>
  <c r="Z11" i="20"/>
  <c r="Z33" i="20"/>
  <c r="Z23" i="20"/>
  <c r="Z37" i="20"/>
  <c r="Z34" i="20"/>
  <c r="Z49" i="20"/>
  <c r="Z62" i="20"/>
  <c r="Z27" i="20"/>
  <c r="AL9" i="20" l="1"/>
  <c r="AL8" i="20"/>
  <c r="AL11" i="20" s="1"/>
  <c r="AH69" i="24" l="1"/>
  <c r="AG69" i="24"/>
  <c r="AF69" i="24"/>
  <c r="AE69" i="24"/>
  <c r="AD69" i="24"/>
  <c r="AC69" i="24"/>
  <c r="AH68" i="24"/>
  <c r="AG68" i="24"/>
  <c r="AF68" i="24"/>
  <c r="AE68" i="24"/>
  <c r="AD68" i="24"/>
  <c r="AC68" i="24"/>
  <c r="AG67" i="24"/>
  <c r="AF67" i="24"/>
  <c r="AE67" i="24"/>
  <c r="AD67" i="24"/>
  <c r="AC67" i="24"/>
  <c r="AG66" i="24"/>
  <c r="AF66" i="24"/>
  <c r="AE66" i="24"/>
  <c r="AD66" i="24"/>
  <c r="AC66" i="24"/>
  <c r="AG65" i="24"/>
  <c r="AF65" i="24"/>
  <c r="AE65" i="24"/>
  <c r="AD65" i="24"/>
  <c r="AC65" i="24"/>
  <c r="AG64" i="24"/>
  <c r="AF64" i="24"/>
  <c r="AE64" i="24"/>
  <c r="AD64" i="24"/>
  <c r="AC64" i="24"/>
  <c r="AG63" i="24"/>
  <c r="AF63" i="24"/>
  <c r="AE63" i="24"/>
  <c r="AD63" i="24"/>
  <c r="AC63" i="24"/>
  <c r="AG62" i="24"/>
  <c r="AF62" i="24"/>
  <c r="AE62" i="24"/>
  <c r="AD62" i="24"/>
  <c r="AC62" i="24"/>
  <c r="AG61" i="24"/>
  <c r="AF61" i="24"/>
  <c r="AE61" i="24"/>
  <c r="AD61" i="24"/>
  <c r="AC61" i="24"/>
  <c r="AG60" i="24"/>
  <c r="AF60" i="24"/>
  <c r="AE60" i="24"/>
  <c r="AD60" i="24"/>
  <c r="AC60" i="24"/>
  <c r="AG59" i="24"/>
  <c r="AF59" i="24"/>
  <c r="AE59" i="24"/>
  <c r="AD59" i="24"/>
  <c r="AC59" i="24"/>
  <c r="AG58" i="24"/>
  <c r="AF58" i="24"/>
  <c r="AE58" i="24"/>
  <c r="AD58" i="24"/>
  <c r="AC58" i="24"/>
  <c r="AG57" i="24"/>
  <c r="AF57" i="24"/>
  <c r="AE57" i="24"/>
  <c r="AD57" i="24"/>
  <c r="AC57" i="24"/>
  <c r="AG56" i="24"/>
  <c r="AF56" i="24"/>
  <c r="AE56" i="24"/>
  <c r="AD56" i="24"/>
  <c r="AC56" i="24"/>
  <c r="AG55" i="24"/>
  <c r="AF55" i="24"/>
  <c r="AE55" i="24"/>
  <c r="AD55" i="24"/>
  <c r="AC55" i="24"/>
  <c r="AG54" i="24"/>
  <c r="AF54" i="24"/>
  <c r="AE54" i="24"/>
  <c r="AD54" i="24"/>
  <c r="AC54" i="24"/>
  <c r="AF53" i="24"/>
  <c r="AE53" i="24"/>
  <c r="AD53" i="24"/>
  <c r="AC53" i="24"/>
  <c r="AF52" i="24"/>
  <c r="AE52" i="24"/>
  <c r="AD52" i="24"/>
  <c r="AC52" i="24"/>
  <c r="AF51" i="24"/>
  <c r="AE51" i="24"/>
  <c r="AD51" i="24"/>
  <c r="AC51" i="24"/>
  <c r="AF50" i="24"/>
  <c r="AE50" i="24"/>
  <c r="AD50" i="24"/>
  <c r="AC50" i="24"/>
  <c r="AF49" i="24"/>
  <c r="AE49" i="24"/>
  <c r="AD49" i="24"/>
  <c r="AC49" i="24"/>
  <c r="AF48" i="24"/>
  <c r="AE48" i="24"/>
  <c r="AD48" i="24"/>
  <c r="AC48" i="24"/>
  <c r="AF47" i="24"/>
  <c r="AE47" i="24"/>
  <c r="AD47" i="24"/>
  <c r="AC47" i="24"/>
  <c r="AE46" i="24"/>
  <c r="AD46" i="24"/>
  <c r="AC46" i="24"/>
  <c r="AE45" i="24"/>
  <c r="AD45" i="24"/>
  <c r="AC45" i="24"/>
  <c r="AE44" i="24"/>
  <c r="AD44" i="24"/>
  <c r="AC44" i="24"/>
  <c r="AE43" i="24"/>
  <c r="AD43" i="24"/>
  <c r="AC43" i="24"/>
  <c r="AE42" i="24"/>
  <c r="AD42" i="24"/>
  <c r="AC42" i="24"/>
  <c r="AE41" i="24"/>
  <c r="AD41" i="24"/>
  <c r="AC41" i="24"/>
  <c r="AE40" i="24"/>
  <c r="AD40" i="24"/>
  <c r="AC40" i="24"/>
  <c r="AD39" i="24"/>
  <c r="AC39" i="24"/>
  <c r="AD38" i="24"/>
  <c r="AC38" i="24"/>
  <c r="AD37" i="24"/>
  <c r="AC37" i="24"/>
  <c r="AD36" i="24"/>
  <c r="AC36" i="24"/>
  <c r="AD35" i="24"/>
  <c r="AC35" i="24"/>
  <c r="AD34" i="24"/>
  <c r="AC34" i="24"/>
  <c r="AD33" i="24"/>
  <c r="AC33" i="24"/>
  <c r="AC32" i="24"/>
  <c r="AC31" i="24"/>
  <c r="AC30" i="24"/>
  <c r="AC29" i="24"/>
  <c r="AC28" i="24"/>
  <c r="AC27" i="24"/>
  <c r="AC26" i="24"/>
  <c r="AC25" i="24"/>
  <c r="Z69" i="24"/>
  <c r="Y69" i="24"/>
  <c r="X69" i="24"/>
  <c r="W69" i="24"/>
  <c r="V69" i="24"/>
  <c r="U69" i="24"/>
  <c r="Z68" i="24"/>
  <c r="Y68" i="24"/>
  <c r="X68" i="24"/>
  <c r="W68" i="24"/>
  <c r="V68" i="24"/>
  <c r="U68" i="24"/>
  <c r="Y67" i="24"/>
  <c r="X67" i="24"/>
  <c r="W67" i="24"/>
  <c r="V67" i="24"/>
  <c r="U67" i="24"/>
  <c r="Y66" i="24"/>
  <c r="X66" i="24"/>
  <c r="W66" i="24"/>
  <c r="V66" i="24"/>
  <c r="U66" i="24"/>
  <c r="Y65" i="24"/>
  <c r="X65" i="24"/>
  <c r="W65" i="24"/>
  <c r="V65" i="24"/>
  <c r="U65" i="24"/>
  <c r="Y64" i="24"/>
  <c r="X64" i="24"/>
  <c r="W64" i="24"/>
  <c r="V64" i="24"/>
  <c r="U64" i="24"/>
  <c r="Y63" i="24"/>
  <c r="X63" i="24"/>
  <c r="W63" i="24"/>
  <c r="V63" i="24"/>
  <c r="U63" i="24"/>
  <c r="Y62" i="24"/>
  <c r="X62" i="24"/>
  <c r="W62" i="24"/>
  <c r="V62" i="24"/>
  <c r="U62" i="24"/>
  <c r="Y61" i="24"/>
  <c r="X61" i="24"/>
  <c r="W61" i="24"/>
  <c r="V61" i="24"/>
  <c r="U61" i="24"/>
  <c r="Y60" i="24"/>
  <c r="X60" i="24"/>
  <c r="W60" i="24"/>
  <c r="V60" i="24"/>
  <c r="U60" i="24"/>
  <c r="Y59" i="24"/>
  <c r="X59" i="24"/>
  <c r="W59" i="24"/>
  <c r="V59" i="24"/>
  <c r="U59" i="24"/>
  <c r="Y58" i="24"/>
  <c r="X58" i="24"/>
  <c r="W58" i="24"/>
  <c r="V58" i="24"/>
  <c r="U58" i="24"/>
  <c r="Y57" i="24"/>
  <c r="X57" i="24"/>
  <c r="W57" i="24"/>
  <c r="V57" i="24"/>
  <c r="U57" i="24"/>
  <c r="Y56" i="24"/>
  <c r="X56" i="24"/>
  <c r="W56" i="24"/>
  <c r="V56" i="24"/>
  <c r="U56" i="24"/>
  <c r="Y55" i="24"/>
  <c r="X55" i="24"/>
  <c r="W55" i="24"/>
  <c r="V55" i="24"/>
  <c r="U55" i="24"/>
  <c r="Y54" i="24"/>
  <c r="X54" i="24"/>
  <c r="W54" i="24"/>
  <c r="V54" i="24"/>
  <c r="U54" i="24"/>
  <c r="X53" i="24"/>
  <c r="W53" i="24"/>
  <c r="V53" i="24"/>
  <c r="U53" i="24"/>
  <c r="X52" i="24"/>
  <c r="W52" i="24"/>
  <c r="V52" i="24"/>
  <c r="U52" i="24"/>
  <c r="X51" i="24"/>
  <c r="W51" i="24"/>
  <c r="V51" i="24"/>
  <c r="U51" i="24"/>
  <c r="X50" i="24"/>
  <c r="W50" i="24"/>
  <c r="V50" i="24"/>
  <c r="U50" i="24"/>
  <c r="X49" i="24"/>
  <c r="W49" i="24"/>
  <c r="V49" i="24"/>
  <c r="U49" i="24"/>
  <c r="X48" i="24"/>
  <c r="W48" i="24"/>
  <c r="V48" i="24"/>
  <c r="U48" i="24"/>
  <c r="X47" i="24"/>
  <c r="W47" i="24"/>
  <c r="V47" i="24"/>
  <c r="U47" i="24"/>
  <c r="W46" i="24"/>
  <c r="V46" i="24"/>
  <c r="U46" i="24"/>
  <c r="W45" i="24"/>
  <c r="V45" i="24"/>
  <c r="U45" i="24"/>
  <c r="W44" i="24"/>
  <c r="V44" i="24"/>
  <c r="U44" i="24"/>
  <c r="W43" i="24"/>
  <c r="V43" i="24"/>
  <c r="U43" i="24"/>
  <c r="W42" i="24"/>
  <c r="V42" i="24"/>
  <c r="U42" i="24"/>
  <c r="W41" i="24"/>
  <c r="V41" i="24"/>
  <c r="U41" i="24"/>
  <c r="W40" i="24"/>
  <c r="V40" i="24"/>
  <c r="U40" i="24"/>
  <c r="V39" i="24"/>
  <c r="U39" i="24"/>
  <c r="V38" i="24"/>
  <c r="U38" i="24"/>
  <c r="V37" i="24"/>
  <c r="U37" i="24"/>
  <c r="V36" i="24"/>
  <c r="U36" i="24"/>
  <c r="V35" i="24"/>
  <c r="U35" i="24"/>
  <c r="V34" i="24"/>
  <c r="U34" i="24"/>
  <c r="V33" i="24"/>
  <c r="U33" i="24"/>
  <c r="U32" i="24"/>
  <c r="U31" i="24"/>
  <c r="U30" i="24"/>
  <c r="U29" i="24"/>
  <c r="U28" i="24"/>
  <c r="U27" i="24"/>
  <c r="U26" i="24"/>
  <c r="U25" i="24"/>
  <c r="R69" i="24"/>
  <c r="Q69" i="24"/>
  <c r="P69" i="24"/>
  <c r="O69" i="24"/>
  <c r="N69" i="24"/>
  <c r="M69" i="24"/>
  <c r="R68" i="24"/>
  <c r="Q68" i="24"/>
  <c r="P68" i="24"/>
  <c r="O68" i="24"/>
  <c r="N68" i="24"/>
  <c r="M68" i="24"/>
  <c r="Q67" i="24"/>
  <c r="P67" i="24"/>
  <c r="O67" i="24"/>
  <c r="N67" i="24"/>
  <c r="M67" i="24"/>
  <c r="Q66" i="24"/>
  <c r="P66" i="24"/>
  <c r="O66" i="24"/>
  <c r="N66" i="24"/>
  <c r="M66" i="24"/>
  <c r="Q65" i="24"/>
  <c r="P65" i="24"/>
  <c r="O65" i="24"/>
  <c r="N65" i="24"/>
  <c r="M65" i="24"/>
  <c r="Q64" i="24"/>
  <c r="P64" i="24"/>
  <c r="O64" i="24"/>
  <c r="N64" i="24"/>
  <c r="M64" i="24"/>
  <c r="Q63" i="24"/>
  <c r="P63" i="24"/>
  <c r="O63" i="24"/>
  <c r="N63" i="24"/>
  <c r="M63" i="24"/>
  <c r="Q62" i="24"/>
  <c r="P62" i="24"/>
  <c r="O62" i="24"/>
  <c r="N62" i="24"/>
  <c r="M62" i="24"/>
  <c r="Q61" i="24"/>
  <c r="P61" i="24"/>
  <c r="O61" i="24"/>
  <c r="N61" i="24"/>
  <c r="M61" i="24"/>
  <c r="Q60" i="24"/>
  <c r="P60" i="24"/>
  <c r="O60" i="24"/>
  <c r="N60" i="24"/>
  <c r="M60" i="24"/>
  <c r="Q59" i="24"/>
  <c r="P59" i="24"/>
  <c r="O59" i="24"/>
  <c r="N59" i="24"/>
  <c r="M59" i="24"/>
  <c r="Q58" i="24"/>
  <c r="P58" i="24"/>
  <c r="O58" i="24"/>
  <c r="N58" i="24"/>
  <c r="M58" i="24"/>
  <c r="Q57" i="24"/>
  <c r="P57" i="24"/>
  <c r="O57" i="24"/>
  <c r="N57" i="24"/>
  <c r="M57" i="24"/>
  <c r="Q56" i="24"/>
  <c r="P56" i="24"/>
  <c r="O56" i="24"/>
  <c r="N56" i="24"/>
  <c r="M56" i="24"/>
  <c r="Q55" i="24"/>
  <c r="P55" i="24"/>
  <c r="O55" i="24"/>
  <c r="N55" i="24"/>
  <c r="M55" i="24"/>
  <c r="Q54" i="24"/>
  <c r="P54" i="24"/>
  <c r="O54" i="24"/>
  <c r="N54" i="24"/>
  <c r="M54" i="24"/>
  <c r="P53" i="24"/>
  <c r="O53" i="24"/>
  <c r="N53" i="24"/>
  <c r="M53" i="24"/>
  <c r="P52" i="24"/>
  <c r="O52" i="24"/>
  <c r="N52" i="24"/>
  <c r="M52" i="24"/>
  <c r="P51" i="24"/>
  <c r="O51" i="24"/>
  <c r="N51" i="24"/>
  <c r="M51" i="24"/>
  <c r="P50" i="24"/>
  <c r="O50" i="24"/>
  <c r="N50" i="24"/>
  <c r="M50" i="24"/>
  <c r="P49" i="24"/>
  <c r="O49" i="24"/>
  <c r="N49" i="24"/>
  <c r="M49" i="24"/>
  <c r="P48" i="24"/>
  <c r="O48" i="24"/>
  <c r="N48" i="24"/>
  <c r="M48" i="24"/>
  <c r="P47" i="24"/>
  <c r="O47" i="24"/>
  <c r="N47" i="24"/>
  <c r="M47" i="24"/>
  <c r="O46" i="24"/>
  <c r="N46" i="24"/>
  <c r="M46" i="24"/>
  <c r="O45" i="24"/>
  <c r="N45" i="24"/>
  <c r="M45" i="24"/>
  <c r="O44" i="24"/>
  <c r="N44" i="24"/>
  <c r="M44" i="24"/>
  <c r="O43" i="24"/>
  <c r="N43" i="24"/>
  <c r="M43" i="24"/>
  <c r="O42" i="24"/>
  <c r="N42" i="24"/>
  <c r="M42" i="24"/>
  <c r="O41" i="24"/>
  <c r="N41" i="24"/>
  <c r="M41" i="24"/>
  <c r="O40" i="24"/>
  <c r="N40" i="24"/>
  <c r="M40" i="24"/>
  <c r="N39" i="24"/>
  <c r="M39" i="24"/>
  <c r="N38" i="24"/>
  <c r="M38" i="24"/>
  <c r="N37" i="24"/>
  <c r="M37" i="24"/>
  <c r="N36" i="24"/>
  <c r="M36" i="24"/>
  <c r="N35" i="24"/>
  <c r="M35" i="24"/>
  <c r="N34" i="24"/>
  <c r="M34" i="24"/>
  <c r="N33" i="24"/>
  <c r="M33" i="24"/>
  <c r="M32" i="24"/>
  <c r="M31" i="24"/>
  <c r="M30" i="24"/>
  <c r="M29" i="24"/>
  <c r="M28" i="24"/>
  <c r="M27" i="24"/>
  <c r="M26" i="24"/>
  <c r="M25" i="24"/>
  <c r="F33" i="24"/>
  <c r="F34" i="24"/>
  <c r="F35" i="24"/>
  <c r="F36" i="24"/>
  <c r="F37" i="24"/>
  <c r="F38" i="24"/>
  <c r="F39" i="24"/>
  <c r="F40" i="24"/>
  <c r="G40" i="24"/>
  <c r="F41" i="24"/>
  <c r="G41" i="24"/>
  <c r="F42" i="24"/>
  <c r="G42" i="24"/>
  <c r="F43" i="24"/>
  <c r="G43" i="24"/>
  <c r="F44" i="24"/>
  <c r="G44" i="24"/>
  <c r="F45" i="24"/>
  <c r="G45" i="24"/>
  <c r="F46" i="24"/>
  <c r="G46" i="24"/>
  <c r="F47" i="24"/>
  <c r="G47" i="24"/>
  <c r="H47" i="24"/>
  <c r="F48" i="24"/>
  <c r="G48" i="24"/>
  <c r="H48" i="24"/>
  <c r="F49" i="24"/>
  <c r="G49" i="24"/>
  <c r="H49" i="24"/>
  <c r="F50" i="24"/>
  <c r="G50" i="24"/>
  <c r="H50" i="24"/>
  <c r="F51" i="24"/>
  <c r="G51" i="24"/>
  <c r="H51" i="24"/>
  <c r="F52" i="24"/>
  <c r="G52" i="24"/>
  <c r="H52" i="24"/>
  <c r="F53" i="24"/>
  <c r="G53" i="24"/>
  <c r="H53" i="24"/>
  <c r="F54" i="24"/>
  <c r="G54" i="24"/>
  <c r="H54" i="24"/>
  <c r="I54" i="24"/>
  <c r="F55" i="24"/>
  <c r="G55" i="24"/>
  <c r="H55" i="24"/>
  <c r="I55" i="24"/>
  <c r="F56" i="24"/>
  <c r="G56" i="24"/>
  <c r="H56" i="24"/>
  <c r="I56" i="24"/>
  <c r="F57" i="24"/>
  <c r="G57" i="24"/>
  <c r="H57" i="24"/>
  <c r="I57" i="24"/>
  <c r="F58" i="24"/>
  <c r="G58" i="24"/>
  <c r="H58" i="24"/>
  <c r="I58" i="24"/>
  <c r="F59" i="24"/>
  <c r="G59" i="24"/>
  <c r="H59" i="24"/>
  <c r="I59" i="24"/>
  <c r="F60" i="24"/>
  <c r="G60" i="24"/>
  <c r="H60" i="24"/>
  <c r="I60" i="24"/>
  <c r="F61" i="24"/>
  <c r="G61" i="24"/>
  <c r="H61" i="24"/>
  <c r="I61" i="24"/>
  <c r="F62" i="24"/>
  <c r="G62" i="24"/>
  <c r="H62" i="24"/>
  <c r="I62" i="24"/>
  <c r="F63" i="24"/>
  <c r="G63" i="24"/>
  <c r="H63" i="24"/>
  <c r="I63" i="24"/>
  <c r="F64" i="24"/>
  <c r="G64" i="24"/>
  <c r="H64" i="24"/>
  <c r="I64" i="24"/>
  <c r="F65" i="24"/>
  <c r="G65" i="24"/>
  <c r="H65" i="24"/>
  <c r="I65" i="24"/>
  <c r="F66" i="24"/>
  <c r="G66" i="24"/>
  <c r="H66" i="24"/>
  <c r="I66" i="24"/>
  <c r="F67" i="24"/>
  <c r="G67" i="24"/>
  <c r="H67" i="24"/>
  <c r="I67" i="24"/>
  <c r="F68" i="24"/>
  <c r="G68" i="24"/>
  <c r="H68" i="24"/>
  <c r="I68" i="24"/>
  <c r="J68" i="24"/>
  <c r="F69" i="24"/>
  <c r="G69" i="24"/>
  <c r="H69" i="24"/>
  <c r="I69" i="24"/>
  <c r="J69" i="24"/>
  <c r="E25" i="24"/>
  <c r="E26" i="24"/>
  <c r="E27" i="24"/>
  <c r="E28" i="24"/>
  <c r="E29" i="24"/>
  <c r="E30" i="24"/>
  <c r="E31" i="24"/>
  <c r="E32" i="24"/>
  <c r="E33" i="24"/>
  <c r="E34" i="24"/>
  <c r="E35" i="24"/>
  <c r="E36" i="24"/>
  <c r="E37" i="24"/>
  <c r="E38" i="24"/>
  <c r="E39" i="24"/>
  <c r="E40" i="24"/>
  <c r="E41" i="24"/>
  <c r="E42" i="24"/>
  <c r="E43" i="24"/>
  <c r="E44" i="24"/>
  <c r="E45" i="24"/>
  <c r="E46" i="24"/>
  <c r="E47" i="24"/>
  <c r="E48" i="24"/>
  <c r="E49" i="24"/>
  <c r="E50" i="24"/>
  <c r="E51" i="24"/>
  <c r="E52" i="24"/>
  <c r="E53" i="24"/>
  <c r="E54" i="24"/>
  <c r="E55" i="24"/>
  <c r="E56" i="24"/>
  <c r="E57" i="24"/>
  <c r="E58" i="24"/>
  <c r="E59" i="24"/>
  <c r="E60" i="24"/>
  <c r="E61" i="24"/>
  <c r="E62" i="24"/>
  <c r="E63" i="24"/>
  <c r="E64" i="24"/>
  <c r="E65" i="24"/>
  <c r="E66" i="24"/>
  <c r="E67" i="24"/>
  <c r="E68" i="24"/>
  <c r="E69" i="24"/>
  <c r="D31" i="29"/>
  <c r="D18" i="26"/>
  <c r="C18" i="26"/>
  <c r="E18" i="26" s="1"/>
  <c r="E17" i="26"/>
  <c r="L17" i="26" s="1"/>
  <c r="D17" i="26"/>
  <c r="C17" i="26"/>
  <c r="D16" i="26"/>
  <c r="C16" i="26"/>
  <c r="E16" i="26" s="1"/>
  <c r="L14" i="26"/>
  <c r="L18" i="26" s="1"/>
  <c r="J14" i="26"/>
  <c r="L10" i="26"/>
  <c r="K10" i="26"/>
  <c r="J10" i="26"/>
  <c r="I10" i="26"/>
  <c r="H10" i="26"/>
  <c r="G10" i="26"/>
  <c r="F10" i="26"/>
  <c r="I16" i="26" l="1"/>
  <c r="H16" i="26"/>
  <c r="G16" i="26"/>
  <c r="F16" i="26"/>
  <c r="I18" i="26"/>
  <c r="H18" i="26"/>
  <c r="G18" i="26"/>
  <c r="O18" i="26" s="1"/>
  <c r="P18" i="26" s="1"/>
  <c r="F18" i="26"/>
  <c r="F17" i="26"/>
  <c r="G17" i="26"/>
  <c r="H17" i="26"/>
  <c r="I17" i="26"/>
  <c r="L16" i="26"/>
  <c r="O16" i="26" l="1"/>
  <c r="P16" i="26" s="1"/>
  <c r="AH2" i="24" l="1"/>
  <c r="AG2" i="24"/>
  <c r="AF2" i="24"/>
  <c r="AE2" i="24"/>
  <c r="AD2" i="24"/>
  <c r="AC2" i="24"/>
  <c r="V2" i="24"/>
  <c r="U2" i="24"/>
  <c r="R2" i="24"/>
  <c r="Q2" i="24"/>
  <c r="P2" i="24"/>
  <c r="O2" i="24"/>
  <c r="N2" i="24"/>
  <c r="M2" i="24"/>
  <c r="J2" i="24"/>
  <c r="I2" i="24"/>
  <c r="H2" i="24"/>
  <c r="G2" i="24"/>
  <c r="F2" i="24"/>
  <c r="E2" i="24"/>
  <c r="W2" i="24" l="1"/>
  <c r="AH2" i="22"/>
  <c r="AG2" i="22"/>
  <c r="AF2" i="22"/>
  <c r="AE2" i="22"/>
  <c r="AD2" i="22"/>
  <c r="AC2" i="22"/>
  <c r="V2" i="22"/>
  <c r="U2" i="22"/>
  <c r="R2" i="22"/>
  <c r="Q2" i="22"/>
  <c r="P2" i="22"/>
  <c r="O2" i="22"/>
  <c r="N2" i="22"/>
  <c r="M2" i="22"/>
  <c r="J2" i="22"/>
  <c r="I2" i="22"/>
  <c r="H2" i="22"/>
  <c r="G2" i="22"/>
  <c r="F2" i="22"/>
  <c r="E2" i="22"/>
  <c r="X2" i="24" l="1"/>
  <c r="W2" i="22"/>
  <c r="Y2" i="24" l="1"/>
  <c r="X2" i="22"/>
  <c r="Z2" i="24" l="1"/>
  <c r="Y2" i="22"/>
  <c r="Z2" i="22" l="1"/>
  <c r="Q7" i="12" l="1"/>
  <c r="Q7" i="24" s="1"/>
  <c r="P23" i="12"/>
  <c r="P23" i="24" s="1"/>
  <c r="Q41" i="12"/>
  <c r="Q41" i="24" s="1"/>
  <c r="P45" i="12"/>
  <c r="P45" i="24" s="1"/>
  <c r="Q45" i="12"/>
  <c r="Q45" i="24" s="1"/>
  <c r="Q53" i="12"/>
  <c r="Q53" i="24" s="1"/>
  <c r="R53" i="12"/>
  <c r="R53" i="24" s="1"/>
  <c r="S16" i="29"/>
  <c r="AE62" i="22"/>
  <c r="AC69" i="22"/>
  <c r="AC58" i="22"/>
  <c r="AC55" i="22"/>
  <c r="AC48" i="22"/>
  <c r="AC33" i="22"/>
  <c r="AC25" i="22"/>
  <c r="V56" i="22"/>
  <c r="U30" i="22"/>
  <c r="AG67" i="22"/>
  <c r="U42" i="22"/>
  <c r="Q68" i="22"/>
  <c r="P68" i="22"/>
  <c r="O68" i="22"/>
  <c r="N68" i="22"/>
  <c r="O67" i="22"/>
  <c r="M66" i="22"/>
  <c r="Q65" i="22"/>
  <c r="P65" i="22"/>
  <c r="M65" i="22"/>
  <c r="Q64" i="22"/>
  <c r="P64" i="22"/>
  <c r="Q63" i="22"/>
  <c r="M62" i="22"/>
  <c r="N61" i="22"/>
  <c r="M61" i="22"/>
  <c r="Q60" i="22"/>
  <c r="P60" i="22"/>
  <c r="O60" i="22"/>
  <c r="M59" i="22"/>
  <c r="Q58" i="22"/>
  <c r="P58" i="22"/>
  <c r="O58" i="22"/>
  <c r="Q57" i="22"/>
  <c r="P56" i="22"/>
  <c r="Q55" i="22"/>
  <c r="P55" i="22"/>
  <c r="O55" i="22"/>
  <c r="N55" i="22"/>
  <c r="M55" i="22"/>
  <c r="M54" i="22"/>
  <c r="R53" i="22"/>
  <c r="Q53" i="22"/>
  <c r="P53" i="22"/>
  <c r="O53" i="22"/>
  <c r="P50" i="22"/>
  <c r="O50" i="22"/>
  <c r="N50" i="22"/>
  <c r="M50" i="22"/>
  <c r="M49" i="22"/>
  <c r="M48" i="22"/>
  <c r="Q47" i="22"/>
  <c r="Q45" i="22"/>
  <c r="P45" i="22"/>
  <c r="O45" i="22"/>
  <c r="N45" i="22"/>
  <c r="M45" i="22"/>
  <c r="N44" i="22"/>
  <c r="O43" i="22"/>
  <c r="N43" i="22"/>
  <c r="M43" i="22"/>
  <c r="Q41" i="22"/>
  <c r="P41" i="22"/>
  <c r="Q40" i="22"/>
  <c r="P40" i="22"/>
  <c r="O40" i="22"/>
  <c r="M39" i="22"/>
  <c r="M38" i="22"/>
  <c r="N37" i="22"/>
  <c r="N34" i="22"/>
  <c r="M34" i="22"/>
  <c r="M33" i="22"/>
  <c r="Q32" i="22"/>
  <c r="O32" i="22"/>
  <c r="M32" i="22"/>
  <c r="M29" i="22"/>
  <c r="Q28" i="22"/>
  <c r="P28" i="22"/>
  <c r="O28" i="22"/>
  <c r="N28" i="22"/>
  <c r="M27" i="22"/>
  <c r="Q23" i="22"/>
  <c r="P23" i="22"/>
  <c r="O23" i="22"/>
  <c r="M21" i="22"/>
  <c r="Q20" i="22"/>
  <c r="P18" i="22"/>
  <c r="M13" i="22"/>
  <c r="N12" i="22"/>
  <c r="P10" i="12"/>
  <c r="P10" i="24" s="1"/>
  <c r="P7" i="12"/>
  <c r="P7" i="24" s="1"/>
  <c r="O7" i="12"/>
  <c r="O7" i="24" s="1"/>
  <c r="N7" i="12"/>
  <c r="N7" i="24" s="1"/>
  <c r="M7" i="12"/>
  <c r="M7" i="24" s="1"/>
  <c r="R36" i="22"/>
  <c r="P69" i="22"/>
  <c r="O52" i="22"/>
  <c r="M58" i="22"/>
  <c r="J17" i="22"/>
  <c r="J18" i="22"/>
  <c r="J22" i="22"/>
  <c r="J31" i="22"/>
  <c r="J35" i="22"/>
  <c r="H39" i="22"/>
  <c r="I39" i="22"/>
  <c r="F47" i="22"/>
  <c r="G47" i="22"/>
  <c r="H47" i="22"/>
  <c r="J49" i="22"/>
  <c r="H50" i="22"/>
  <c r="H53" i="22"/>
  <c r="H54" i="22"/>
  <c r="I54" i="22"/>
  <c r="J57" i="12"/>
  <c r="J57" i="24" s="1"/>
  <c r="J57" i="22" s="1"/>
  <c r="I60" i="22"/>
  <c r="J60" i="12"/>
  <c r="J60" i="24" s="1"/>
  <c r="J60" i="22" s="1"/>
  <c r="H61" i="22"/>
  <c r="J63" i="12"/>
  <c r="J63" i="24" s="1"/>
  <c r="J63" i="22" s="1"/>
  <c r="G64" i="22"/>
  <c r="F65" i="22"/>
  <c r="G65" i="22"/>
  <c r="H65" i="22"/>
  <c r="J66" i="12"/>
  <c r="J66" i="24" s="1"/>
  <c r="J66" i="22" s="1"/>
  <c r="J67" i="12"/>
  <c r="J67" i="24" s="1"/>
  <c r="J67" i="22" s="1"/>
  <c r="H68" i="22"/>
  <c r="I68" i="22"/>
  <c r="J68" i="22"/>
  <c r="E32" i="22"/>
  <c r="T74" i="18"/>
  <c r="T75" i="18"/>
  <c r="T76" i="18"/>
  <c r="T77" i="18"/>
  <c r="T78" i="18"/>
  <c r="T79" i="18"/>
  <c r="E26" i="18"/>
  <c r="G26" i="18" s="1"/>
  <c r="E23" i="18"/>
  <c r="E22" i="18"/>
  <c r="E19" i="18"/>
  <c r="E18" i="18"/>
  <c r="E15" i="18"/>
  <c r="E14" i="18"/>
  <c r="E11" i="18"/>
  <c r="E10" i="18"/>
  <c r="E7" i="18"/>
  <c r="E6" i="18"/>
  <c r="E3" i="18"/>
  <c r="E2" i="18"/>
  <c r="G2" i="18" s="1"/>
  <c r="E47" i="18" l="1"/>
  <c r="G47" i="18" s="1"/>
  <c r="G23" i="18"/>
  <c r="E27" i="18"/>
  <c r="G27" i="18" s="1"/>
  <c r="X5" i="18" s="1"/>
  <c r="G3" i="18"/>
  <c r="X3" i="18" s="1"/>
  <c r="E31" i="18"/>
  <c r="G31" i="18" s="1"/>
  <c r="G7" i="18"/>
  <c r="E35" i="18"/>
  <c r="G35" i="18" s="1"/>
  <c r="G11" i="18"/>
  <c r="E38" i="18"/>
  <c r="G38" i="18" s="1"/>
  <c r="G14" i="18"/>
  <c r="E39" i="18"/>
  <c r="G39" i="18" s="1"/>
  <c r="G15" i="18"/>
  <c r="E42" i="18"/>
  <c r="G42" i="18" s="1"/>
  <c r="G18" i="18"/>
  <c r="AB3" i="18" s="1"/>
  <c r="E43" i="18"/>
  <c r="G43" i="18" s="1"/>
  <c r="G19" i="18"/>
  <c r="E30" i="18"/>
  <c r="G30" i="18" s="1"/>
  <c r="G6" i="18"/>
  <c r="E34" i="18"/>
  <c r="G34" i="18" s="1"/>
  <c r="Z5" i="18" s="1"/>
  <c r="G10" i="18"/>
  <c r="Z3" i="18" s="1"/>
  <c r="E46" i="18"/>
  <c r="G46" i="18" s="1"/>
  <c r="AC5" i="18" s="1"/>
  <c r="G22" i="18"/>
  <c r="O37" i="22"/>
  <c r="O37" i="12"/>
  <c r="O37" i="24" s="1"/>
  <c r="G16" i="29"/>
  <c r="V61" i="22"/>
  <c r="V50" i="22"/>
  <c r="V38" i="22"/>
  <c r="V48" i="22"/>
  <c r="V59" i="22"/>
  <c r="V37" i="22"/>
  <c r="V16" i="22"/>
  <c r="V43" i="22"/>
  <c r="P32" i="22"/>
  <c r="P32" i="12"/>
  <c r="P32" i="24" s="1"/>
  <c r="V18" i="22"/>
  <c r="U31" i="22"/>
  <c r="U45" i="22"/>
  <c r="V58" i="22"/>
  <c r="AF60" i="22"/>
  <c r="AF41" i="22"/>
  <c r="V45" i="22"/>
  <c r="AD25" i="22"/>
  <c r="V19" i="22"/>
  <c r="V46" i="22"/>
  <c r="I28" i="22"/>
  <c r="I28" i="12"/>
  <c r="I28" i="24" s="1"/>
  <c r="F33" i="22"/>
  <c r="F29" i="12"/>
  <c r="F29" i="24" s="1"/>
  <c r="M17" i="22"/>
  <c r="M17" i="12"/>
  <c r="M17" i="24" s="1"/>
  <c r="U7" i="12"/>
  <c r="U7" i="24" s="1"/>
  <c r="V34" i="22"/>
  <c r="U63" i="22"/>
  <c r="AE33" i="12"/>
  <c r="V22" i="22"/>
  <c r="V35" i="22"/>
  <c r="V51" i="22"/>
  <c r="AF35" i="22"/>
  <c r="G57" i="22"/>
  <c r="V8" i="12"/>
  <c r="V8" i="24" s="1"/>
  <c r="U37" i="22"/>
  <c r="U53" i="22"/>
  <c r="AF44" i="22"/>
  <c r="N67" i="22"/>
  <c r="N40" i="22"/>
  <c r="N36" i="22"/>
  <c r="N23" i="22"/>
  <c r="N48" i="22"/>
  <c r="N13" i="22"/>
  <c r="M14" i="22"/>
  <c r="N51" i="22"/>
  <c r="M69" i="22"/>
  <c r="V10" i="12"/>
  <c r="V10" i="24" s="1"/>
  <c r="V39" i="22"/>
  <c r="U54" i="22"/>
  <c r="U67" i="22"/>
  <c r="O19" i="22"/>
  <c r="M47" i="22"/>
  <c r="N69" i="22"/>
  <c r="V54" i="22"/>
  <c r="V67" i="22"/>
  <c r="AG57" i="22"/>
  <c r="O15" i="22"/>
  <c r="N52" i="22"/>
  <c r="O69" i="22"/>
  <c r="U55" i="22"/>
  <c r="O28" i="12"/>
  <c r="O28" i="24" s="1"/>
  <c r="Q61" i="22"/>
  <c r="Q9" i="12"/>
  <c r="Q9" i="24" s="1"/>
  <c r="Q56" i="22"/>
  <c r="N10" i="12"/>
  <c r="N10" i="24" s="1"/>
  <c r="P15" i="22"/>
  <c r="O20" i="22"/>
  <c r="M42" i="22"/>
  <c r="O47" i="22"/>
  <c r="N64" i="22"/>
  <c r="U13" i="22"/>
  <c r="U29" i="22"/>
  <c r="V55" i="22"/>
  <c r="V69" i="22"/>
  <c r="N28" i="12"/>
  <c r="N28" i="24" s="1"/>
  <c r="H39" i="12"/>
  <c r="H39" i="24" s="1"/>
  <c r="I18" i="22"/>
  <c r="I18" i="12"/>
  <c r="I18" i="24" s="1"/>
  <c r="U27" i="22"/>
  <c r="U61" i="22"/>
  <c r="U48" i="22"/>
  <c r="U26" i="22"/>
  <c r="U38" i="22"/>
  <c r="U16" i="22"/>
  <c r="U43" i="22"/>
  <c r="U58" i="22"/>
  <c r="M21" i="12"/>
  <c r="P37" i="22"/>
  <c r="P37" i="12"/>
  <c r="P37" i="24" s="1"/>
  <c r="I14" i="22"/>
  <c r="I14" i="12"/>
  <c r="I14" i="24" s="1"/>
  <c r="V5" i="22"/>
  <c r="U59" i="22"/>
  <c r="V32" i="22"/>
  <c r="U62" i="22"/>
  <c r="V6" i="22"/>
  <c r="U34" i="22"/>
  <c r="U47" i="22"/>
  <c r="V62" i="22"/>
  <c r="AD33" i="22"/>
  <c r="V47" i="22"/>
  <c r="G68" i="22"/>
  <c r="V7" i="12"/>
  <c r="V7" i="24" s="1"/>
  <c r="U22" i="22"/>
  <c r="U35" i="22"/>
  <c r="U51" i="22"/>
  <c r="V63" i="22"/>
  <c r="V64" i="22"/>
  <c r="O32" i="12"/>
  <c r="O32" i="24" s="1"/>
  <c r="U23" i="22"/>
  <c r="U66" i="22"/>
  <c r="N4" i="29"/>
  <c r="M53" i="22"/>
  <c r="M67" i="22"/>
  <c r="M57" i="22"/>
  <c r="M40" i="22"/>
  <c r="M35" i="22"/>
  <c r="M23" i="22"/>
  <c r="M31" i="22"/>
  <c r="M9" i="12"/>
  <c r="M9" i="24" s="1"/>
  <c r="M5" i="22"/>
  <c r="M19" i="12"/>
  <c r="M19" i="24" s="1"/>
  <c r="M46" i="22"/>
  <c r="M51" i="22"/>
  <c r="M56" i="22"/>
  <c r="M63" i="22"/>
  <c r="U10" i="12"/>
  <c r="U10" i="24" s="1"/>
  <c r="U39" i="22"/>
  <c r="V53" i="22"/>
  <c r="V66" i="22"/>
  <c r="M41" i="22"/>
  <c r="U24" i="22"/>
  <c r="O5" i="12"/>
  <c r="O5" i="24" s="1"/>
  <c r="O48" i="22"/>
  <c r="O13" i="22"/>
  <c r="O61" i="22"/>
  <c r="O44" i="22"/>
  <c r="O26" i="22"/>
  <c r="M25" i="22"/>
  <c r="O51" i="22"/>
  <c r="U40" i="22"/>
  <c r="P28" i="12"/>
  <c r="P28" i="24" s="1"/>
  <c r="G39" i="22"/>
  <c r="P66" i="22"/>
  <c r="P57" i="22"/>
  <c r="P48" i="22"/>
  <c r="P61" i="22"/>
  <c r="Q11" i="29"/>
  <c r="P52" i="22"/>
  <c r="P17" i="22"/>
  <c r="M10" i="12"/>
  <c r="M10" i="24" s="1"/>
  <c r="N20" i="22"/>
  <c r="M30" i="22"/>
  <c r="N47" i="22"/>
  <c r="M64" i="22"/>
  <c r="V40" i="22"/>
  <c r="U69" i="22"/>
  <c r="I39" i="12"/>
  <c r="I39" i="24" s="1"/>
  <c r="R66" i="12"/>
  <c r="R66" i="24" s="1"/>
  <c r="R22" i="22"/>
  <c r="O10" i="12"/>
  <c r="O10" i="24" s="1"/>
  <c r="Q15" i="22"/>
  <c r="P20" i="22"/>
  <c r="M26" i="22"/>
  <c r="M37" i="22"/>
  <c r="P47" i="22"/>
  <c r="N53" i="22"/>
  <c r="N58" i="22"/>
  <c r="O64" i="22"/>
  <c r="Q69" i="22"/>
  <c r="V29" i="22"/>
  <c r="V42" i="22"/>
  <c r="U56" i="22"/>
  <c r="AE9" i="22"/>
  <c r="AC61" i="22"/>
  <c r="AC20" i="22"/>
  <c r="AC60" i="22"/>
  <c r="I57" i="22"/>
  <c r="H15" i="22"/>
  <c r="H57" i="22"/>
  <c r="J43" i="12"/>
  <c r="J43" i="24" s="1"/>
  <c r="G29" i="22"/>
  <c r="G29" i="12"/>
  <c r="G29" i="24" s="1"/>
  <c r="P9" i="22"/>
  <c r="P9" i="12"/>
  <c r="P9" i="24" s="1"/>
  <c r="P26" i="22"/>
  <c r="P26" i="12"/>
  <c r="P26" i="24" s="1"/>
  <c r="R39" i="22"/>
  <c r="R39" i="12"/>
  <c r="R39" i="24" s="1"/>
  <c r="AD20" i="22"/>
  <c r="AD20" i="12"/>
  <c r="AD20" i="24" s="1"/>
  <c r="E47" i="22"/>
  <c r="AC21" i="22"/>
  <c r="AC21" i="12"/>
  <c r="AC21" i="24" s="1"/>
  <c r="I10" i="22"/>
  <c r="J12" i="29"/>
  <c r="I10" i="12"/>
  <c r="I10" i="24" s="1"/>
  <c r="I30" i="22"/>
  <c r="I30" i="12"/>
  <c r="I30" i="24" s="1"/>
  <c r="F44" i="22"/>
  <c r="V11" i="22"/>
  <c r="G25" i="29"/>
  <c r="V11" i="12"/>
  <c r="V11" i="24" s="1"/>
  <c r="J19" i="22"/>
  <c r="J19" i="12"/>
  <c r="J19" i="24" s="1"/>
  <c r="E36" i="22"/>
  <c r="P18" i="12"/>
  <c r="P18" i="24" s="1"/>
  <c r="G53" i="22"/>
  <c r="J25" i="22"/>
  <c r="J25" i="12"/>
  <c r="J25" i="24" s="1"/>
  <c r="J50" i="22"/>
  <c r="J50" i="12"/>
  <c r="J50" i="24" s="1"/>
  <c r="R63" i="22"/>
  <c r="R63" i="12"/>
  <c r="R63" i="24" s="1"/>
  <c r="U19" i="22"/>
  <c r="U19" i="12"/>
  <c r="U19" i="24" s="1"/>
  <c r="AD57" i="22"/>
  <c r="N16" i="29"/>
  <c r="AC32" i="22"/>
  <c r="AC56" i="22"/>
  <c r="AC65" i="22"/>
  <c r="AC39" i="22"/>
  <c r="AC41" i="22"/>
  <c r="AC57" i="22"/>
  <c r="AC40" i="22"/>
  <c r="AC31" i="22"/>
  <c r="AC49" i="22"/>
  <c r="AC42" i="22"/>
  <c r="AC64" i="22"/>
  <c r="AC38" i="22"/>
  <c r="AC63" i="22"/>
  <c r="AC26" i="22"/>
  <c r="AC44" i="22"/>
  <c r="AC30" i="22"/>
  <c r="AC52" i="22"/>
  <c r="AC36" i="22"/>
  <c r="AC62" i="22"/>
  <c r="AC68" i="22"/>
  <c r="AC29" i="22"/>
  <c r="AC66" i="22"/>
  <c r="AC54" i="22"/>
  <c r="AC53" i="22"/>
  <c r="AC28" i="22"/>
  <c r="AC37" i="22"/>
  <c r="AC50" i="22"/>
  <c r="E61" i="22"/>
  <c r="AE9" i="12"/>
  <c r="AE9" i="24" s="1"/>
  <c r="AD38" i="22"/>
  <c r="O16" i="29"/>
  <c r="AD41" i="22"/>
  <c r="AD65" i="22"/>
  <c r="AD49" i="22"/>
  <c r="AD55" i="22"/>
  <c r="AD39" i="22"/>
  <c r="AD44" i="22"/>
  <c r="AD68" i="22"/>
  <c r="AD54" i="22"/>
  <c r="AD63" i="22"/>
  <c r="AD52" i="22"/>
  <c r="Q23" i="29"/>
  <c r="AF9" i="22"/>
  <c r="AF9" i="12"/>
  <c r="AF9" i="24" s="1"/>
  <c r="G39" i="12"/>
  <c r="G39" i="24" s="1"/>
  <c r="P33" i="22"/>
  <c r="P33" i="12"/>
  <c r="P33" i="24" s="1"/>
  <c r="E68" i="22"/>
  <c r="E40" i="22"/>
  <c r="N8" i="22"/>
  <c r="O10" i="29"/>
  <c r="N8" i="12"/>
  <c r="N8" i="24" s="1"/>
  <c r="P12" i="22"/>
  <c r="P12" i="12"/>
  <c r="P12" i="24" s="1"/>
  <c r="O29" i="22"/>
  <c r="O29" i="12"/>
  <c r="O29" i="24" s="1"/>
  <c r="Q33" i="22"/>
  <c r="Q33" i="12"/>
  <c r="Q33" i="24" s="1"/>
  <c r="R42" i="22"/>
  <c r="R42" i="12"/>
  <c r="R42" i="24" s="1"/>
  <c r="R16" i="29"/>
  <c r="AG65" i="22"/>
  <c r="AG54" i="22"/>
  <c r="AG62" i="22"/>
  <c r="E58" i="22"/>
  <c r="J39" i="22"/>
  <c r="J39" i="12"/>
  <c r="J39" i="24" s="1"/>
  <c r="H22" i="22"/>
  <c r="H22" i="12"/>
  <c r="H22" i="24" s="1"/>
  <c r="R25" i="22"/>
  <c r="R25" i="12"/>
  <c r="R25" i="24" s="1"/>
  <c r="AC46" i="22"/>
  <c r="V32" i="12"/>
  <c r="V32" i="24" s="1"/>
  <c r="O23" i="12"/>
  <c r="O23" i="24" s="1"/>
  <c r="J11" i="22"/>
  <c r="K13" i="29"/>
  <c r="J11" i="12"/>
  <c r="J11" i="24" s="1"/>
  <c r="R22" i="12"/>
  <c r="R22" i="24" s="1"/>
  <c r="G4" i="29"/>
  <c r="F35" i="22"/>
  <c r="F43" i="22"/>
  <c r="F51" i="22"/>
  <c r="F59" i="22"/>
  <c r="F67" i="22"/>
  <c r="F46" i="22"/>
  <c r="F62" i="22"/>
  <c r="F38" i="22"/>
  <c r="F54" i="22"/>
  <c r="F37" i="22"/>
  <c r="F41" i="22"/>
  <c r="F55" i="22"/>
  <c r="F69" i="22"/>
  <c r="F52" i="22"/>
  <c r="F66" i="22"/>
  <c r="F49" i="22"/>
  <c r="F56" i="22"/>
  <c r="F53" i="22"/>
  <c r="F63" i="22"/>
  <c r="F34" i="22"/>
  <c r="F48" i="22"/>
  <c r="F45" i="22"/>
  <c r="F42" i="22"/>
  <c r="F60" i="22"/>
  <c r="F39" i="22"/>
  <c r="F57" i="22"/>
  <c r="J54" i="22"/>
  <c r="J54" i="12"/>
  <c r="J54" i="24" s="1"/>
  <c r="I36" i="22"/>
  <c r="I36" i="12"/>
  <c r="I36" i="24" s="1"/>
  <c r="J10" i="22"/>
  <c r="K12" i="29"/>
  <c r="J10" i="12"/>
  <c r="J10" i="24" s="1"/>
  <c r="H4" i="29"/>
  <c r="G43" i="22"/>
  <c r="G51" i="22"/>
  <c r="G59" i="22"/>
  <c r="G67" i="22"/>
  <c r="G46" i="22"/>
  <c r="G54" i="22"/>
  <c r="G62" i="22"/>
  <c r="G40" i="22"/>
  <c r="G44" i="22"/>
  <c r="G58" i="22"/>
  <c r="G66" i="22"/>
  <c r="G48" i="22"/>
  <c r="G45" i="22"/>
  <c r="G41" i="22"/>
  <c r="G55" i="22"/>
  <c r="G69" i="22"/>
  <c r="G52" i="22"/>
  <c r="G49" i="22"/>
  <c r="G63" i="22"/>
  <c r="G42" i="22"/>
  <c r="G56" i="22"/>
  <c r="G60" i="22"/>
  <c r="F64" i="22"/>
  <c r="J46" i="22"/>
  <c r="J46" i="12"/>
  <c r="J46" i="24" s="1"/>
  <c r="H36" i="22"/>
  <c r="H36" i="12"/>
  <c r="H36" i="24" s="1"/>
  <c r="H18" i="22"/>
  <c r="H18" i="12"/>
  <c r="H18" i="24" s="1"/>
  <c r="P5" i="22"/>
  <c r="Q7" i="29"/>
  <c r="P5" i="12"/>
  <c r="P5" i="24" s="1"/>
  <c r="H12" i="22"/>
  <c r="H12" i="12"/>
  <c r="H12" i="24" s="1"/>
  <c r="E64" i="22"/>
  <c r="I46" i="22"/>
  <c r="I46" i="12"/>
  <c r="I46" i="24" s="1"/>
  <c r="R7" i="29"/>
  <c r="Q5" i="22"/>
  <c r="Q5" i="12"/>
  <c r="Q5" i="24" s="1"/>
  <c r="O36" i="22"/>
  <c r="O36" i="12"/>
  <c r="O36" i="24" s="1"/>
  <c r="F25" i="29"/>
  <c r="U11" i="22"/>
  <c r="I53" i="22"/>
  <c r="I53" i="12"/>
  <c r="I53" i="24" s="1"/>
  <c r="F36" i="22"/>
  <c r="R18" i="22"/>
  <c r="R18" i="12"/>
  <c r="R18" i="24" s="1"/>
  <c r="P36" i="22"/>
  <c r="P36" i="12"/>
  <c r="P36" i="24" s="1"/>
  <c r="R57" i="22"/>
  <c r="R57" i="12"/>
  <c r="R57" i="24" s="1"/>
  <c r="Q36" i="22"/>
  <c r="Q36" i="12"/>
  <c r="Q36" i="24" s="1"/>
  <c r="G61" i="22"/>
  <c r="J9" i="29"/>
  <c r="I7" i="22"/>
  <c r="I7" i="12"/>
  <c r="I7" i="24" s="1"/>
  <c r="F61" i="22"/>
  <c r="E43" i="22"/>
  <c r="I25" i="22"/>
  <c r="I25" i="12"/>
  <c r="I25" i="24" s="1"/>
  <c r="I9" i="29"/>
  <c r="H7" i="22"/>
  <c r="H7" i="12"/>
  <c r="H7" i="24" s="1"/>
  <c r="AF41" i="12"/>
  <c r="AF41" i="24" s="1"/>
  <c r="F68" i="22"/>
  <c r="F40" i="22"/>
  <c r="N16" i="22"/>
  <c r="N16" i="12"/>
  <c r="N16" i="24" s="1"/>
  <c r="N29" i="22"/>
  <c r="N29" i="12"/>
  <c r="N29" i="24" s="1"/>
  <c r="Q50" i="22"/>
  <c r="Q50" i="12"/>
  <c r="Q50" i="24" s="1"/>
  <c r="V14" i="22"/>
  <c r="V14" i="12"/>
  <c r="V14" i="24" s="1"/>
  <c r="J22" i="12"/>
  <c r="J22" i="24" s="1"/>
  <c r="F58" i="22"/>
  <c r="I22" i="22"/>
  <c r="I22" i="12"/>
  <c r="I22" i="24" s="1"/>
  <c r="Q25" i="22"/>
  <c r="Q25" i="12"/>
  <c r="Q25" i="24" s="1"/>
  <c r="AC45" i="22"/>
  <c r="E50" i="22"/>
  <c r="P10" i="29"/>
  <c r="O8" i="22"/>
  <c r="O8" i="12"/>
  <c r="O8" i="24" s="1"/>
  <c r="Q12" i="22"/>
  <c r="Q12" i="12"/>
  <c r="Q12" i="24" s="1"/>
  <c r="P29" i="22"/>
  <c r="P29" i="12"/>
  <c r="P29" i="24" s="1"/>
  <c r="Q10" i="29"/>
  <c r="P8" i="22"/>
  <c r="P8" i="12"/>
  <c r="P8" i="24" s="1"/>
  <c r="R12" i="22"/>
  <c r="R12" i="12"/>
  <c r="R12" i="24" s="1"/>
  <c r="R21" i="22"/>
  <c r="R21" i="12"/>
  <c r="R21" i="24" s="1"/>
  <c r="Q29" i="22"/>
  <c r="Q29" i="12"/>
  <c r="Q29" i="24" s="1"/>
  <c r="U8" i="22"/>
  <c r="F22" i="29"/>
  <c r="U8" i="12"/>
  <c r="U8" i="24" s="1"/>
  <c r="AC47" i="22"/>
  <c r="R36" i="12"/>
  <c r="R36" i="24" s="1"/>
  <c r="N23" i="12"/>
  <c r="N23" i="24" s="1"/>
  <c r="G21" i="22"/>
  <c r="G21" i="12"/>
  <c r="G21" i="24" s="1"/>
  <c r="Q39" i="22"/>
  <c r="Q39" i="12"/>
  <c r="Q39" i="24" s="1"/>
  <c r="F4" i="29"/>
  <c r="E38" i="22"/>
  <c r="E62" i="22"/>
  <c r="E25" i="22"/>
  <c r="E33" i="22"/>
  <c r="E41" i="22"/>
  <c r="E49" i="22"/>
  <c r="E57" i="22"/>
  <c r="E65" i="22"/>
  <c r="E30" i="22"/>
  <c r="E46" i="22"/>
  <c r="E54" i="22"/>
  <c r="E37" i="22"/>
  <c r="E51" i="22"/>
  <c r="E55" i="22"/>
  <c r="E69" i="22"/>
  <c r="E48" i="22"/>
  <c r="E27" i="22"/>
  <c r="E45" i="22"/>
  <c r="E60" i="22"/>
  <c r="E35" i="22"/>
  <c r="E53" i="22"/>
  <c r="E34" i="22"/>
  <c r="E63" i="22"/>
  <c r="E52" i="22"/>
  <c r="E66" i="22"/>
  <c r="E31" i="22"/>
  <c r="E59" i="22"/>
  <c r="E28" i="22"/>
  <c r="E42" i="22"/>
  <c r="E56" i="22"/>
  <c r="E39" i="22"/>
  <c r="E67" i="22"/>
  <c r="J36" i="22"/>
  <c r="J36" i="12"/>
  <c r="J36" i="24" s="1"/>
  <c r="O7" i="29"/>
  <c r="N5" i="22"/>
  <c r="N5" i="12"/>
  <c r="N5" i="24" s="1"/>
  <c r="E29" i="22"/>
  <c r="Q18" i="22"/>
  <c r="Q18" i="12"/>
  <c r="Q18" i="24" s="1"/>
  <c r="U5" i="22"/>
  <c r="F19" i="29"/>
  <c r="U5" i="12"/>
  <c r="U5" i="24" s="1"/>
  <c r="E44" i="22"/>
  <c r="E26" i="22"/>
  <c r="K9" i="29"/>
  <c r="J7" i="22"/>
  <c r="J7" i="12"/>
  <c r="J7" i="24" s="1"/>
  <c r="R49" i="22"/>
  <c r="R49" i="12"/>
  <c r="R49" i="24" s="1"/>
  <c r="V18" i="12"/>
  <c r="V18" i="24" s="1"/>
  <c r="N19" i="22"/>
  <c r="N19" i="12"/>
  <c r="N19" i="24" s="1"/>
  <c r="H33" i="22"/>
  <c r="H33" i="12"/>
  <c r="H33" i="24" s="1"/>
  <c r="AG33" i="22"/>
  <c r="AG33" i="12"/>
  <c r="AG33" i="24" s="1"/>
  <c r="I50" i="22"/>
  <c r="I50" i="12"/>
  <c r="I50" i="24" s="1"/>
  <c r="J42" i="22"/>
  <c r="J42" i="12"/>
  <c r="J42" i="24" s="1"/>
  <c r="H25" i="22"/>
  <c r="H25" i="12"/>
  <c r="H25" i="24" s="1"/>
  <c r="O11" i="22"/>
  <c r="P13" i="29"/>
  <c r="O11" i="12"/>
  <c r="O11" i="24" s="1"/>
  <c r="R15" i="22"/>
  <c r="R15" i="12"/>
  <c r="R15" i="24" s="1"/>
  <c r="AC34" i="22"/>
  <c r="I42" i="22"/>
  <c r="I42" i="12"/>
  <c r="I42" i="24" s="1"/>
  <c r="M16" i="22"/>
  <c r="M16" i="12"/>
  <c r="M16" i="24" s="1"/>
  <c r="R46" i="22"/>
  <c r="R46" i="12"/>
  <c r="R46" i="24" s="1"/>
  <c r="P16" i="29"/>
  <c r="AE57" i="22"/>
  <c r="AE65" i="22"/>
  <c r="AE49" i="22"/>
  <c r="G50" i="22"/>
  <c r="O12" i="22"/>
  <c r="O12" i="12"/>
  <c r="O12" i="24" s="1"/>
  <c r="Q42" i="22"/>
  <c r="Q42" i="12"/>
  <c r="Q42" i="24" s="1"/>
  <c r="Q16" i="29"/>
  <c r="AF57" i="22"/>
  <c r="AF65" i="22"/>
  <c r="AF49" i="22"/>
  <c r="AF68" i="22"/>
  <c r="AF51" i="22"/>
  <c r="AF54" i="22"/>
  <c r="AF52" i="22"/>
  <c r="AF62" i="22"/>
  <c r="P15" i="12"/>
  <c r="P15" i="24" s="1"/>
  <c r="F50" i="22"/>
  <c r="R25" i="29"/>
  <c r="AG11" i="22"/>
  <c r="AG11" i="12"/>
  <c r="AG11" i="24" s="1"/>
  <c r="I21" i="22"/>
  <c r="I21" i="12"/>
  <c r="I21" i="24" s="1"/>
  <c r="H29" i="22"/>
  <c r="H29" i="12"/>
  <c r="H29" i="24" s="1"/>
  <c r="H21" i="22"/>
  <c r="H21" i="12"/>
  <c r="H21" i="24" s="1"/>
  <c r="S4" i="29"/>
  <c r="R69" i="22"/>
  <c r="R68" i="22"/>
  <c r="R10" i="29"/>
  <c r="Q8" i="22"/>
  <c r="Q8" i="12"/>
  <c r="Q8" i="24" s="1"/>
  <c r="M22" i="22"/>
  <c r="M22" i="12"/>
  <c r="M22" i="24" s="1"/>
  <c r="N26" i="22"/>
  <c r="N26" i="12"/>
  <c r="N26" i="24" s="1"/>
  <c r="P39" i="22"/>
  <c r="P39" i="12"/>
  <c r="P39" i="24" s="1"/>
  <c r="G22" i="29"/>
  <c r="V8" i="22"/>
  <c r="U22" i="12"/>
  <c r="U22" i="24" s="1"/>
  <c r="AD47" i="22"/>
  <c r="U11" i="12"/>
  <c r="U11" i="24" s="1"/>
  <c r="Q32" i="12"/>
  <c r="Q32" i="24" s="1"/>
  <c r="M23" i="12"/>
  <c r="M23" i="24" s="1"/>
  <c r="N12" i="12"/>
  <c r="N12" i="24" s="1"/>
  <c r="J18" i="12"/>
  <c r="J18" i="24" s="1"/>
  <c r="H60" i="22"/>
  <c r="G19" i="29"/>
  <c r="J31" i="12"/>
  <c r="J31" i="24" s="1"/>
  <c r="I63" i="22"/>
  <c r="N8" i="29"/>
  <c r="M6" i="22"/>
  <c r="M6" i="12"/>
  <c r="P16" i="22"/>
  <c r="P16" i="12"/>
  <c r="P16" i="24" s="1"/>
  <c r="H63" i="22"/>
  <c r="H49" i="22"/>
  <c r="J17" i="12"/>
  <c r="J17" i="24" s="1"/>
  <c r="N10" i="22"/>
  <c r="O12" i="29"/>
  <c r="N27" i="22"/>
  <c r="N27" i="12"/>
  <c r="N27" i="24" s="1"/>
  <c r="P41" i="12"/>
  <c r="P41" i="24" s="1"/>
  <c r="H66" i="22"/>
  <c r="J59" i="12"/>
  <c r="J59" i="24" s="1"/>
  <c r="J59" i="22" s="1"/>
  <c r="H52" i="22"/>
  <c r="O10" i="22"/>
  <c r="P12" i="29"/>
  <c r="N24" i="22"/>
  <c r="N24" i="12"/>
  <c r="N24" i="24" s="1"/>
  <c r="P17" i="12"/>
  <c r="P17" i="24" s="1"/>
  <c r="N13" i="12"/>
  <c r="N13" i="24" s="1"/>
  <c r="J35" i="12"/>
  <c r="J35" i="24" s="1"/>
  <c r="I69" i="22"/>
  <c r="M13" i="12"/>
  <c r="M13" i="24" s="1"/>
  <c r="H69" i="22"/>
  <c r="J62" i="12"/>
  <c r="J62" i="24" s="1"/>
  <c r="J62" i="22" s="1"/>
  <c r="J58" i="12"/>
  <c r="J58" i="24" s="1"/>
  <c r="J58" i="22" s="1"/>
  <c r="H55" i="22"/>
  <c r="R12" i="29"/>
  <c r="Q10" i="22"/>
  <c r="Q10" i="12"/>
  <c r="Q10" i="24" s="1"/>
  <c r="P24" i="22"/>
  <c r="P24" i="12"/>
  <c r="P24" i="24" s="1"/>
  <c r="Q47" i="12"/>
  <c r="Q47" i="24" s="1"/>
  <c r="P40" i="12"/>
  <c r="P40" i="24" s="1"/>
  <c r="Q20" i="12"/>
  <c r="Q20" i="24" s="1"/>
  <c r="I62" i="22"/>
  <c r="P4" i="29"/>
  <c r="O65" i="22"/>
  <c r="O57" i="22"/>
  <c r="O49" i="22"/>
  <c r="O41" i="22"/>
  <c r="O54" i="22"/>
  <c r="O62" i="22"/>
  <c r="O46" i="22"/>
  <c r="Q7" i="22"/>
  <c r="R9" i="29"/>
  <c r="P20" i="12"/>
  <c r="P20" i="24" s="1"/>
  <c r="J4" i="29"/>
  <c r="I56" i="22"/>
  <c r="I64" i="22"/>
  <c r="I67" i="22"/>
  <c r="I59" i="22"/>
  <c r="I66" i="22"/>
  <c r="M7" i="22"/>
  <c r="N9" i="29"/>
  <c r="N31" i="22"/>
  <c r="N31" i="12"/>
  <c r="N31" i="24" s="1"/>
  <c r="Q37" i="22"/>
  <c r="Q37" i="12"/>
  <c r="Q37" i="24" s="1"/>
  <c r="U13" i="12"/>
  <c r="U13" i="24" s="1"/>
  <c r="P10" i="22"/>
  <c r="Q12" i="29"/>
  <c r="O24" i="22"/>
  <c r="O24" i="12"/>
  <c r="O24" i="24" s="1"/>
  <c r="Q34" i="22"/>
  <c r="Q34" i="12"/>
  <c r="Q34" i="24" s="1"/>
  <c r="Q40" i="12"/>
  <c r="Q40" i="24" s="1"/>
  <c r="O4" i="29"/>
  <c r="N62" i="22"/>
  <c r="N54" i="22"/>
  <c r="N46" i="22"/>
  <c r="N38" i="22"/>
  <c r="N65" i="22"/>
  <c r="N57" i="22"/>
  <c r="N49" i="22"/>
  <c r="N41" i="22"/>
  <c r="N33" i="22"/>
  <c r="I58" i="22"/>
  <c r="U7" i="22"/>
  <c r="F21" i="29"/>
  <c r="M11" i="22"/>
  <c r="N13" i="29"/>
  <c r="M11" i="12"/>
  <c r="M11" i="24" s="1"/>
  <c r="N35" i="22"/>
  <c r="N39" i="22"/>
  <c r="O42" i="22"/>
  <c r="P49" i="22"/>
  <c r="N56" i="22"/>
  <c r="O59" i="22"/>
  <c r="O63" i="22"/>
  <c r="G21" i="29"/>
  <c r="V7" i="22"/>
  <c r="O20" i="12"/>
  <c r="O20" i="24" s="1"/>
  <c r="J49" i="12"/>
  <c r="J49" i="24" s="1"/>
  <c r="I4" i="29"/>
  <c r="H48" i="22"/>
  <c r="H56" i="22"/>
  <c r="H64" i="22"/>
  <c r="H51" i="22"/>
  <c r="H59" i="22"/>
  <c r="H67" i="22"/>
  <c r="O16" i="22"/>
  <c r="O16" i="12"/>
  <c r="O16" i="24" s="1"/>
  <c r="K4" i="29"/>
  <c r="J61" i="12"/>
  <c r="J61" i="24" s="1"/>
  <c r="J69" i="22"/>
  <c r="J64" i="12"/>
  <c r="J64" i="24" s="1"/>
  <c r="J64" i="22" s="1"/>
  <c r="M10" i="22"/>
  <c r="N12" i="29"/>
  <c r="Q16" i="22"/>
  <c r="Q16" i="12"/>
  <c r="Q16" i="24" s="1"/>
  <c r="P13" i="22"/>
  <c r="P13" i="12"/>
  <c r="P13" i="24" s="1"/>
  <c r="M24" i="22"/>
  <c r="M24" i="12"/>
  <c r="M24" i="24" s="1"/>
  <c r="O34" i="22"/>
  <c r="O34" i="12"/>
  <c r="O34" i="24" s="1"/>
  <c r="V5" i="12"/>
  <c r="V5" i="24" s="1"/>
  <c r="N7" i="22"/>
  <c r="O9" i="29"/>
  <c r="Q13" i="22"/>
  <c r="Q13" i="12"/>
  <c r="Q13" i="24" s="1"/>
  <c r="O27" i="22"/>
  <c r="O27" i="12"/>
  <c r="O27" i="24" s="1"/>
  <c r="P34" i="22"/>
  <c r="P34" i="12"/>
  <c r="P34" i="24" s="1"/>
  <c r="V31" i="22"/>
  <c r="V31" i="12"/>
  <c r="V31" i="24" s="1"/>
  <c r="I55" i="22"/>
  <c r="O7" i="22"/>
  <c r="P9" i="29"/>
  <c r="U6" i="22"/>
  <c r="F20" i="29"/>
  <c r="U6" i="12"/>
  <c r="U6" i="24" s="1"/>
  <c r="U10" i="22"/>
  <c r="F24" i="29"/>
  <c r="P7" i="22"/>
  <c r="Q9" i="29"/>
  <c r="Q48" i="22"/>
  <c r="Q48" i="12"/>
  <c r="Q48" i="24" s="1"/>
  <c r="N66" i="22"/>
  <c r="Q24" i="22"/>
  <c r="Q24" i="12"/>
  <c r="Q24" i="24" s="1"/>
  <c r="N42" i="22"/>
  <c r="N59" i="22"/>
  <c r="N63" i="22"/>
  <c r="O66" i="22"/>
  <c r="J65" i="12"/>
  <c r="J65" i="24" s="1"/>
  <c r="J65" i="22" s="1"/>
  <c r="H62" i="22"/>
  <c r="H58" i="22"/>
  <c r="Q4" i="29"/>
  <c r="P59" i="22"/>
  <c r="P51" i="22"/>
  <c r="P62" i="22"/>
  <c r="P54" i="22"/>
  <c r="P67" i="22"/>
  <c r="I65" i="22"/>
  <c r="I61" i="22"/>
  <c r="R4" i="29"/>
  <c r="Q62" i="22"/>
  <c r="Q54" i="22"/>
  <c r="Q67" i="22"/>
  <c r="Q59" i="22"/>
  <c r="M8" i="22"/>
  <c r="N10" i="29"/>
  <c r="M8" i="12"/>
  <c r="M8" i="24" s="1"/>
  <c r="O56" i="22"/>
  <c r="N60" i="22"/>
  <c r="P63" i="22"/>
  <c r="Q66" i="22"/>
  <c r="F16" i="29"/>
  <c r="U65" i="22"/>
  <c r="U57" i="22"/>
  <c r="U49" i="22"/>
  <c r="U41" i="22"/>
  <c r="U33" i="22"/>
  <c r="U25" i="22"/>
  <c r="U68" i="22"/>
  <c r="U60" i="22"/>
  <c r="U52" i="22"/>
  <c r="U44" i="22"/>
  <c r="U36" i="22"/>
  <c r="U28" i="22"/>
  <c r="U32" i="22"/>
  <c r="U46" i="22"/>
  <c r="U50" i="22"/>
  <c r="U64" i="22"/>
  <c r="Q28" i="12"/>
  <c r="Q28" i="24" s="1"/>
  <c r="Q23" i="12"/>
  <c r="Q23" i="24" s="1"/>
  <c r="N20" i="12"/>
  <c r="N20" i="24" s="1"/>
  <c r="N11" i="29"/>
  <c r="M9" i="22"/>
  <c r="V33" i="22"/>
  <c r="V41" i="22"/>
  <c r="V49" i="22"/>
  <c r="V57" i="22"/>
  <c r="V65" i="22"/>
  <c r="M28" i="22"/>
  <c r="M36" i="22"/>
  <c r="M44" i="22"/>
  <c r="M52" i="22"/>
  <c r="M60" i="22"/>
  <c r="M68" i="22"/>
  <c r="V36" i="22"/>
  <c r="V44" i="22"/>
  <c r="V52" i="22"/>
  <c r="V60" i="22"/>
  <c r="V68" i="22"/>
  <c r="M6" i="24"/>
  <c r="AE44" i="22"/>
  <c r="AE52" i="22"/>
  <c r="AE60" i="22"/>
  <c r="AE68" i="22"/>
  <c r="AE46" i="22"/>
  <c r="AD60" i="22"/>
  <c r="AD46" i="22"/>
  <c r="AD36" i="22"/>
  <c r="AE41" i="22"/>
  <c r="AD62" i="22"/>
  <c r="AF67" i="22"/>
  <c r="AG64" i="22"/>
  <c r="AG56" i="22"/>
  <c r="AG63" i="22"/>
  <c r="AG66" i="22"/>
  <c r="AG69" i="22"/>
  <c r="AG61" i="22"/>
  <c r="AG58" i="22"/>
  <c r="AG55" i="22"/>
  <c r="AG68" i="22"/>
  <c r="AG60" i="22"/>
  <c r="AF63" i="22"/>
  <c r="AF64" i="22"/>
  <c r="AF56" i="22"/>
  <c r="AF48" i="22"/>
  <c r="AF53" i="22"/>
  <c r="AF66" i="22"/>
  <c r="AF50" i="22"/>
  <c r="AF55" i="22"/>
  <c r="AF69" i="22"/>
  <c r="AF61" i="22"/>
  <c r="AF58" i="22"/>
  <c r="AF47" i="22"/>
  <c r="AF59" i="22"/>
  <c r="AE67" i="22"/>
  <c r="AE59" i="22"/>
  <c r="AE51" i="22"/>
  <c r="AE43" i="22"/>
  <c r="AE63" i="22"/>
  <c r="AE55" i="22"/>
  <c r="AE47" i="22"/>
  <c r="AE45" i="22"/>
  <c r="AE58" i="22"/>
  <c r="AE42" i="22"/>
  <c r="AE64" i="22"/>
  <c r="AE56" i="22"/>
  <c r="AE48" i="22"/>
  <c r="AE40" i="22"/>
  <c r="AE69" i="22"/>
  <c r="AE61" i="22"/>
  <c r="AE53" i="22"/>
  <c r="AE66" i="22"/>
  <c r="AE50" i="22"/>
  <c r="AE54" i="22"/>
  <c r="AG59" i="22"/>
  <c r="AD67" i="22"/>
  <c r="AD59" i="22"/>
  <c r="AD51" i="22"/>
  <c r="AD43" i="22"/>
  <c r="AD35" i="22"/>
  <c r="AD64" i="22"/>
  <c r="AD48" i="22"/>
  <c r="AD61" i="22"/>
  <c r="AD45" i="22"/>
  <c r="AD66" i="22"/>
  <c r="AD58" i="22"/>
  <c r="AD50" i="22"/>
  <c r="AD34" i="22"/>
  <c r="AD56" i="22"/>
  <c r="AD40" i="22"/>
  <c r="AD69" i="22"/>
  <c r="AD53" i="22"/>
  <c r="AD37" i="22"/>
  <c r="AD42" i="22"/>
  <c r="AC27" i="22"/>
  <c r="AC35" i="22"/>
  <c r="AC43" i="22"/>
  <c r="AC51" i="22"/>
  <c r="AC59" i="22"/>
  <c r="AC67" i="22"/>
  <c r="E5" i="13"/>
  <c r="AB5" i="18" l="1"/>
  <c r="AA3" i="18"/>
  <c r="AA5" i="18"/>
  <c r="AC3" i="18"/>
  <c r="Y3" i="18"/>
  <c r="Y5" i="18"/>
  <c r="AE33" i="24"/>
  <c r="O19" i="12"/>
  <c r="O19" i="24" s="1"/>
  <c r="U21" i="22"/>
  <c r="U21" i="12"/>
  <c r="AD25" i="12"/>
  <c r="AD25" i="24" s="1"/>
  <c r="P31" i="22"/>
  <c r="P31" i="12"/>
  <c r="P31" i="24" s="1"/>
  <c r="P23" i="29"/>
  <c r="M18" i="22"/>
  <c r="M18" i="12"/>
  <c r="M18" i="24" s="1"/>
  <c r="Q26" i="22"/>
  <c r="Q26" i="12"/>
  <c r="Q26" i="24" s="1"/>
  <c r="V30" i="22"/>
  <c r="V30" i="12"/>
  <c r="V30" i="24" s="1"/>
  <c r="J43" i="22"/>
  <c r="F29" i="22"/>
  <c r="M15" i="22"/>
  <c r="M15" i="12"/>
  <c r="M15" i="24" s="1"/>
  <c r="M21" i="24"/>
  <c r="H15" i="12"/>
  <c r="H15" i="24" s="1"/>
  <c r="U15" i="22"/>
  <c r="U15" i="12"/>
  <c r="U15" i="24" s="1"/>
  <c r="M14" i="12"/>
  <c r="M14" i="24" s="1"/>
  <c r="R11" i="29"/>
  <c r="U16" i="12"/>
  <c r="U16" i="24" s="1"/>
  <c r="AF44" i="12"/>
  <c r="AF44" i="24" s="1"/>
  <c r="V22" i="12"/>
  <c r="V22" i="24" s="1"/>
  <c r="G24" i="29"/>
  <c r="V29" i="12"/>
  <c r="V29" i="24" s="1"/>
  <c r="U23" i="12"/>
  <c r="U23" i="24" s="1"/>
  <c r="O26" i="12"/>
  <c r="O26" i="24" s="1"/>
  <c r="O15" i="12"/>
  <c r="O15" i="24" s="1"/>
  <c r="O31" i="22"/>
  <c r="O31" i="12"/>
  <c r="O31" i="24" s="1"/>
  <c r="V10" i="22"/>
  <c r="R66" i="22"/>
  <c r="V24" i="22"/>
  <c r="V24" i="12"/>
  <c r="V24" i="24" s="1"/>
  <c r="V21" i="22"/>
  <c r="V21" i="12"/>
  <c r="V21" i="24" s="1"/>
  <c r="V6" i="12"/>
  <c r="V6" i="24" s="1"/>
  <c r="P7" i="29"/>
  <c r="M5" i="12"/>
  <c r="V19" i="12"/>
  <c r="V19" i="24" s="1"/>
  <c r="G20" i="29"/>
  <c r="U24" i="12"/>
  <c r="U24" i="24" s="1"/>
  <c r="M19" i="22"/>
  <c r="O5" i="22"/>
  <c r="N7" i="29"/>
  <c r="AF35" i="12"/>
  <c r="AF35" i="24" s="1"/>
  <c r="AE33" i="22"/>
  <c r="J14" i="22"/>
  <c r="J14" i="12"/>
  <c r="J14" i="24" s="1"/>
  <c r="V27" i="22"/>
  <c r="V27" i="12"/>
  <c r="Q17" i="22"/>
  <c r="Q17" i="12"/>
  <c r="Q17" i="24" s="1"/>
  <c r="V23" i="22"/>
  <c r="V23" i="12"/>
  <c r="V23" i="24" s="1"/>
  <c r="Q44" i="22"/>
  <c r="Q44" i="12"/>
  <c r="Q44" i="24" s="1"/>
  <c r="Q31" i="22"/>
  <c r="Q31" i="12"/>
  <c r="Q31" i="24" s="1"/>
  <c r="V16" i="12"/>
  <c r="V16" i="24" s="1"/>
  <c r="AC20" i="12"/>
  <c r="AC20" i="24" s="1"/>
  <c r="V26" i="22"/>
  <c r="V26" i="12"/>
  <c r="V26" i="24" s="1"/>
  <c r="Q9" i="22"/>
  <c r="P44" i="22"/>
  <c r="P44" i="12"/>
  <c r="P44" i="24" s="1"/>
  <c r="V15" i="22"/>
  <c r="V15" i="12"/>
  <c r="V15" i="24" s="1"/>
  <c r="V13" i="22"/>
  <c r="V13" i="12"/>
  <c r="V13" i="24" s="1"/>
  <c r="O13" i="12"/>
  <c r="O13" i="24" s="1"/>
  <c r="Q15" i="12"/>
  <c r="Q15" i="24" s="1"/>
  <c r="J28" i="22"/>
  <c r="J28" i="12"/>
  <c r="J28" i="24" s="1"/>
  <c r="Q52" i="22"/>
  <c r="Q52" i="12"/>
  <c r="Q52" i="24" s="1"/>
  <c r="P24" i="29"/>
  <c r="AE10" i="22"/>
  <c r="AE10" i="12"/>
  <c r="AE10" i="24" s="1"/>
  <c r="AE35" i="22"/>
  <c r="AE35" i="12"/>
  <c r="AE35" i="24" s="1"/>
  <c r="AF13" i="22"/>
  <c r="AF13" i="12"/>
  <c r="AF13" i="24" s="1"/>
  <c r="AG32" i="22"/>
  <c r="AG32" i="12"/>
  <c r="AG32" i="24" s="1"/>
  <c r="AE6" i="22"/>
  <c r="P20" i="29"/>
  <c r="AE6" i="12"/>
  <c r="AE6" i="24" s="1"/>
  <c r="V20" i="22"/>
  <c r="V20" i="12"/>
  <c r="V20" i="24" s="1"/>
  <c r="Q19" i="22"/>
  <c r="Q19" i="12"/>
  <c r="Q19" i="24" s="1"/>
  <c r="J12" i="22"/>
  <c r="J12" i="12"/>
  <c r="J12" i="24" s="1"/>
  <c r="I23" i="22"/>
  <c r="I23" i="12"/>
  <c r="I23" i="24" s="1"/>
  <c r="O25" i="22"/>
  <c r="O25" i="12"/>
  <c r="O25" i="24" s="1"/>
  <c r="J55" i="22"/>
  <c r="J55" i="12"/>
  <c r="J55" i="24" s="1"/>
  <c r="R19" i="22"/>
  <c r="R19" i="12"/>
  <c r="R19" i="24" s="1"/>
  <c r="E8" i="22"/>
  <c r="F10" i="29"/>
  <c r="E8" i="12"/>
  <c r="E8" i="24" s="1"/>
  <c r="G24" i="22"/>
  <c r="G24" i="12"/>
  <c r="G24" i="24" s="1"/>
  <c r="AD31" i="22"/>
  <c r="AD31" i="12"/>
  <c r="AD31" i="24" s="1"/>
  <c r="AD27" i="22"/>
  <c r="AD27" i="12"/>
  <c r="AF29" i="22"/>
  <c r="AF29" i="12"/>
  <c r="AF29" i="24" s="1"/>
  <c r="V12" i="22"/>
  <c r="V12" i="12"/>
  <c r="V12" i="24" s="1"/>
  <c r="Q27" i="22"/>
  <c r="Q27" i="12"/>
  <c r="Q27" i="24" s="1"/>
  <c r="I15" i="22"/>
  <c r="I15" i="12"/>
  <c r="I15" i="24" s="1"/>
  <c r="H23" i="22"/>
  <c r="H23" i="12"/>
  <c r="H23" i="24" s="1"/>
  <c r="J53" i="22"/>
  <c r="J53" i="12"/>
  <c r="J53" i="24" s="1"/>
  <c r="H30" i="22"/>
  <c r="H30" i="12"/>
  <c r="H30" i="24" s="1"/>
  <c r="I37" i="22"/>
  <c r="I37" i="12"/>
  <c r="I37" i="24" s="1"/>
  <c r="O33" i="22"/>
  <c r="O33" i="12"/>
  <c r="O33" i="24" s="1"/>
  <c r="I41" i="22"/>
  <c r="I41" i="12"/>
  <c r="I41" i="24" s="1"/>
  <c r="J20" i="22"/>
  <c r="J20" i="12"/>
  <c r="J20" i="24" s="1"/>
  <c r="R26" i="22"/>
  <c r="R26" i="12"/>
  <c r="R26" i="24" s="1"/>
  <c r="AC13" i="22"/>
  <c r="AC13" i="12"/>
  <c r="AC13" i="24" s="1"/>
  <c r="AD18" i="22"/>
  <c r="AD18" i="12"/>
  <c r="AD18" i="24" s="1"/>
  <c r="AG31" i="22"/>
  <c r="AG31" i="12"/>
  <c r="AG31" i="24" s="1"/>
  <c r="AG20" i="22"/>
  <c r="AG20" i="12"/>
  <c r="AG20" i="24" s="1"/>
  <c r="AG30" i="22"/>
  <c r="AG30" i="12"/>
  <c r="AG30" i="24" s="1"/>
  <c r="H16" i="29"/>
  <c r="W62" i="22"/>
  <c r="W54" i="22"/>
  <c r="W46" i="22"/>
  <c r="W65" i="22"/>
  <c r="W57" i="22"/>
  <c r="W49" i="22"/>
  <c r="W41" i="22"/>
  <c r="W67" i="22"/>
  <c r="W53" i="22"/>
  <c r="W63" i="22"/>
  <c r="W59" i="22"/>
  <c r="W45" i="22"/>
  <c r="W52" i="22"/>
  <c r="W55" i="22"/>
  <c r="W60" i="22"/>
  <c r="W56" i="22"/>
  <c r="W42" i="22"/>
  <c r="W66" i="22"/>
  <c r="W48" i="22"/>
  <c r="W69" i="22"/>
  <c r="W51" i="22"/>
  <c r="W47" i="22"/>
  <c r="W58" i="22"/>
  <c r="W68" i="22"/>
  <c r="W61" i="22"/>
  <c r="W40" i="22"/>
  <c r="W43" i="22"/>
  <c r="W64" i="22"/>
  <c r="W44" i="22"/>
  <c r="W50" i="22"/>
  <c r="Q35" i="22"/>
  <c r="Q35" i="12"/>
  <c r="Q35" i="24" s="1"/>
  <c r="J45" i="22"/>
  <c r="J45" i="12"/>
  <c r="J45" i="24" s="1"/>
  <c r="H6" i="22"/>
  <c r="I8" i="29"/>
  <c r="H6" i="12"/>
  <c r="H6" i="24" s="1"/>
  <c r="R35" i="22"/>
  <c r="R35" i="12"/>
  <c r="R35" i="24" s="1"/>
  <c r="F20" i="22"/>
  <c r="F20" i="12"/>
  <c r="F20" i="24" s="1"/>
  <c r="AD14" i="22"/>
  <c r="AD14" i="12"/>
  <c r="AD14" i="24" s="1"/>
  <c r="I33" i="22"/>
  <c r="I33" i="12"/>
  <c r="I33" i="24" s="1"/>
  <c r="O21" i="22"/>
  <c r="O21" i="12"/>
  <c r="O21" i="24" s="1"/>
  <c r="J34" i="22"/>
  <c r="J34" i="12"/>
  <c r="J34" i="24" s="1"/>
  <c r="H42" i="22"/>
  <c r="H42" i="12"/>
  <c r="H42" i="24" s="1"/>
  <c r="R43" i="22"/>
  <c r="R43" i="12"/>
  <c r="R43" i="24" s="1"/>
  <c r="N20" i="29"/>
  <c r="AC6" i="22"/>
  <c r="AC6" i="12"/>
  <c r="AC6" i="24" s="1"/>
  <c r="AC19" i="22"/>
  <c r="AC19" i="12"/>
  <c r="AC19" i="24" s="1"/>
  <c r="I47" i="22"/>
  <c r="I47" i="12"/>
  <c r="I47" i="24" s="1"/>
  <c r="H13" i="22"/>
  <c r="H13" i="12"/>
  <c r="H13" i="24" s="1"/>
  <c r="I24" i="22"/>
  <c r="I24" i="12"/>
  <c r="I24" i="24" s="1"/>
  <c r="R60" i="22"/>
  <c r="R60" i="12"/>
  <c r="R60" i="24" s="1"/>
  <c r="F15" i="22"/>
  <c r="F15" i="12"/>
  <c r="F15" i="24" s="1"/>
  <c r="E20" i="22"/>
  <c r="E20" i="12"/>
  <c r="E20" i="24" s="1"/>
  <c r="Q21" i="29"/>
  <c r="AF7" i="22"/>
  <c r="AF7" i="12"/>
  <c r="AF7" i="24" s="1"/>
  <c r="AF40" i="22"/>
  <c r="AF40" i="12"/>
  <c r="AF40" i="24" s="1"/>
  <c r="AG46" i="22"/>
  <c r="AG46" i="12"/>
  <c r="AG46" i="24" s="1"/>
  <c r="G25" i="22"/>
  <c r="G25" i="12"/>
  <c r="G25" i="24" s="1"/>
  <c r="E23" i="22"/>
  <c r="E23" i="12"/>
  <c r="E23" i="24" s="1"/>
  <c r="G16" i="22"/>
  <c r="G16" i="12"/>
  <c r="G16" i="24" s="1"/>
  <c r="G14" i="22"/>
  <c r="G14" i="12"/>
  <c r="G14" i="24" s="1"/>
  <c r="O21" i="29"/>
  <c r="AD7" i="22"/>
  <c r="AD7" i="12"/>
  <c r="AD7" i="24" s="1"/>
  <c r="AC5" i="22"/>
  <c r="N19" i="29"/>
  <c r="AC5" i="12"/>
  <c r="O35" i="22"/>
  <c r="O35" i="12"/>
  <c r="O35" i="24" s="1"/>
  <c r="I12" i="22"/>
  <c r="I12" i="12"/>
  <c r="I12" i="24" s="1"/>
  <c r="J27" i="22"/>
  <c r="J27" i="12"/>
  <c r="J27" i="24" s="1"/>
  <c r="H35" i="22"/>
  <c r="H35" i="12"/>
  <c r="H35" i="24" s="1"/>
  <c r="N22" i="22"/>
  <c r="N22" i="12"/>
  <c r="N22" i="24" s="1"/>
  <c r="P8" i="29"/>
  <c r="O6" i="22"/>
  <c r="O6" i="12"/>
  <c r="O6" i="24" s="1"/>
  <c r="G6" i="22"/>
  <c r="H8" i="29"/>
  <c r="G6" i="12"/>
  <c r="G6" i="24" s="1"/>
  <c r="F23" i="22"/>
  <c r="F23" i="12"/>
  <c r="F23" i="24" s="1"/>
  <c r="F14" i="22"/>
  <c r="F14" i="12"/>
  <c r="F14" i="24" s="1"/>
  <c r="AC8" i="22"/>
  <c r="N22" i="29"/>
  <c r="AC8" i="12"/>
  <c r="AC8" i="24" s="1"/>
  <c r="U17" i="22"/>
  <c r="U17" i="12"/>
  <c r="U17" i="24" s="1"/>
  <c r="O11" i="29"/>
  <c r="N9" i="22"/>
  <c r="N9" i="12"/>
  <c r="N9" i="24" s="1"/>
  <c r="J44" i="22"/>
  <c r="J44" i="12"/>
  <c r="J44" i="24" s="1"/>
  <c r="O14" i="22"/>
  <c r="O14" i="12"/>
  <c r="O14" i="24" s="1"/>
  <c r="H9" i="22"/>
  <c r="I11" i="29"/>
  <c r="H9" i="12"/>
  <c r="H9" i="24" s="1"/>
  <c r="R29" i="22"/>
  <c r="R29" i="12"/>
  <c r="R29" i="24" s="1"/>
  <c r="R31" i="22"/>
  <c r="R31" i="12"/>
  <c r="R31" i="24" s="1"/>
  <c r="R8" i="22"/>
  <c r="S10" i="29"/>
  <c r="R8" i="12"/>
  <c r="R8" i="24" s="1"/>
  <c r="AD12" i="22"/>
  <c r="AD12" i="12"/>
  <c r="AD12" i="24" s="1"/>
  <c r="F6" i="22"/>
  <c r="G8" i="29"/>
  <c r="F6" i="12"/>
  <c r="F6" i="24" s="1"/>
  <c r="AG41" i="22"/>
  <c r="AG41" i="12"/>
  <c r="AG41" i="24" s="1"/>
  <c r="AF12" i="22"/>
  <c r="AF12" i="12"/>
  <c r="AF12" i="24" s="1"/>
  <c r="AG5" i="22"/>
  <c r="R19" i="29"/>
  <c r="AG5" i="12"/>
  <c r="AE30" i="22"/>
  <c r="AE30" i="12"/>
  <c r="AE30" i="24" s="1"/>
  <c r="J26" i="22"/>
  <c r="J26" i="12"/>
  <c r="J26" i="24" s="1"/>
  <c r="F25" i="22"/>
  <c r="F25" i="12"/>
  <c r="F25" i="24" s="1"/>
  <c r="AG50" i="22"/>
  <c r="AG50" i="12"/>
  <c r="AG50" i="24" s="1"/>
  <c r="Q14" i="22"/>
  <c r="Q14" i="12"/>
  <c r="Q14" i="24" s="1"/>
  <c r="J48" i="22"/>
  <c r="J48" i="12"/>
  <c r="J48" i="24" s="1"/>
  <c r="N25" i="22"/>
  <c r="N25" i="12"/>
  <c r="N25" i="24" s="1"/>
  <c r="O30" i="22"/>
  <c r="O30" i="12"/>
  <c r="O30" i="24" s="1"/>
  <c r="R24" i="22"/>
  <c r="R24" i="12"/>
  <c r="R24" i="24" s="1"/>
  <c r="AE25" i="22"/>
  <c r="AE25" i="12"/>
  <c r="AE25" i="24" s="1"/>
  <c r="G12" i="22"/>
  <c r="G12" i="12"/>
  <c r="G12" i="24" s="1"/>
  <c r="F7" i="22"/>
  <c r="G9" i="29"/>
  <c r="F7" i="12"/>
  <c r="F7" i="24" s="1"/>
  <c r="AC23" i="22"/>
  <c r="AC23" i="12"/>
  <c r="AC23" i="24" s="1"/>
  <c r="O18" i="22"/>
  <c r="O18" i="12"/>
  <c r="O18" i="24" s="1"/>
  <c r="J40" i="22"/>
  <c r="J40" i="12"/>
  <c r="J40" i="24" s="1"/>
  <c r="I27" i="22"/>
  <c r="I27" i="12"/>
  <c r="I27" i="24" s="1"/>
  <c r="H41" i="22"/>
  <c r="H41" i="12"/>
  <c r="H41" i="24" s="1"/>
  <c r="R47" i="22"/>
  <c r="R47" i="12"/>
  <c r="R47" i="24" s="1"/>
  <c r="E22" i="22"/>
  <c r="E22" i="12"/>
  <c r="E22" i="24" s="1"/>
  <c r="AD16" i="22"/>
  <c r="AD16" i="12"/>
  <c r="AD16" i="24" s="1"/>
  <c r="AE16" i="22"/>
  <c r="AE16" i="12"/>
  <c r="AE16" i="24" s="1"/>
  <c r="AG29" i="22"/>
  <c r="AG29" i="12"/>
  <c r="AG29" i="24" s="1"/>
  <c r="AF46" i="22"/>
  <c r="AF46" i="12"/>
  <c r="AF46" i="24" s="1"/>
  <c r="N15" i="22"/>
  <c r="N15" i="12"/>
  <c r="N15" i="24" s="1"/>
  <c r="P22" i="22"/>
  <c r="P22" i="12"/>
  <c r="P22" i="24" s="1"/>
  <c r="N21" i="22"/>
  <c r="N21" i="12"/>
  <c r="N21" i="24" s="1"/>
  <c r="J32" i="22"/>
  <c r="J32" i="12"/>
  <c r="J32" i="24" s="1"/>
  <c r="G28" i="22"/>
  <c r="G28" i="12"/>
  <c r="G28" i="24" s="1"/>
  <c r="AD9" i="22"/>
  <c r="O23" i="29"/>
  <c r="AD9" i="12"/>
  <c r="AD9" i="24" s="1"/>
  <c r="Q24" i="29"/>
  <c r="AF10" i="22"/>
  <c r="AF10" i="12"/>
  <c r="AF10" i="24" s="1"/>
  <c r="P30" i="22"/>
  <c r="P30" i="12"/>
  <c r="P30" i="24" s="1"/>
  <c r="P21" i="22"/>
  <c r="P21" i="12"/>
  <c r="P21" i="24" s="1"/>
  <c r="H17" i="22"/>
  <c r="H17" i="12"/>
  <c r="H17" i="24" s="1"/>
  <c r="O38" i="22"/>
  <c r="O38" i="12"/>
  <c r="O38" i="24" s="1"/>
  <c r="E6" i="22"/>
  <c r="F8" i="29"/>
  <c r="E6" i="12"/>
  <c r="E6" i="24" s="1"/>
  <c r="G27" i="22"/>
  <c r="G27" i="12"/>
  <c r="G27" i="24" s="1"/>
  <c r="AF26" i="22"/>
  <c r="AF26" i="12"/>
  <c r="AF26" i="24" s="1"/>
  <c r="U14" i="22"/>
  <c r="U14" i="12"/>
  <c r="U14" i="24" s="1"/>
  <c r="Q46" i="22"/>
  <c r="Q46" i="12"/>
  <c r="Q46" i="24" s="1"/>
  <c r="P38" i="22"/>
  <c r="P38" i="12"/>
  <c r="P38" i="24" s="1"/>
  <c r="J16" i="22"/>
  <c r="J16" i="12"/>
  <c r="J16" i="24" s="1"/>
  <c r="H10" i="22"/>
  <c r="I12" i="29"/>
  <c r="H10" i="12"/>
  <c r="H10" i="24" s="1"/>
  <c r="H24" i="22"/>
  <c r="H24" i="12"/>
  <c r="H24" i="24" s="1"/>
  <c r="N18" i="22"/>
  <c r="N18" i="12"/>
  <c r="N18" i="24" s="1"/>
  <c r="H45" i="22"/>
  <c r="H45" i="12"/>
  <c r="H45" i="24" s="1"/>
  <c r="H34" i="22"/>
  <c r="H34" i="12"/>
  <c r="H34" i="24" s="1"/>
  <c r="I31" i="22"/>
  <c r="I31" i="12"/>
  <c r="I31" i="24" s="1"/>
  <c r="R7" i="22"/>
  <c r="S9" i="29"/>
  <c r="R7" i="12"/>
  <c r="R7" i="24" s="1"/>
  <c r="R28" i="22"/>
  <c r="R28" i="12"/>
  <c r="R28" i="24" s="1"/>
  <c r="R56" i="22"/>
  <c r="R56" i="12"/>
  <c r="R56" i="24" s="1"/>
  <c r="AF22" i="22"/>
  <c r="AF22" i="12"/>
  <c r="AF22" i="24" s="1"/>
  <c r="G18" i="22"/>
  <c r="G18" i="12"/>
  <c r="G18" i="24" s="1"/>
  <c r="E24" i="22"/>
  <c r="E24" i="12"/>
  <c r="E24" i="24" s="1"/>
  <c r="E15" i="22"/>
  <c r="E15" i="12"/>
  <c r="E15" i="24" s="1"/>
  <c r="G36" i="22"/>
  <c r="G36" i="12"/>
  <c r="G36" i="24" s="1"/>
  <c r="G31" i="22"/>
  <c r="G31" i="12"/>
  <c r="G31" i="24" s="1"/>
  <c r="G19" i="22"/>
  <c r="G19" i="12"/>
  <c r="G19" i="24" s="1"/>
  <c r="F13" i="22"/>
  <c r="F13" i="12"/>
  <c r="F13" i="24" s="1"/>
  <c r="AC12" i="22"/>
  <c r="AC12" i="12"/>
  <c r="AC12" i="24" s="1"/>
  <c r="AC9" i="22"/>
  <c r="N23" i="29"/>
  <c r="AC9" i="12"/>
  <c r="AC9" i="24" s="1"/>
  <c r="AC7" i="22"/>
  <c r="N21" i="29"/>
  <c r="AC7" i="12"/>
  <c r="AC7" i="24" s="1"/>
  <c r="V17" i="22"/>
  <c r="V17" i="12"/>
  <c r="V17" i="24" s="1"/>
  <c r="H27" i="22"/>
  <c r="H27" i="12"/>
  <c r="H27" i="24" s="1"/>
  <c r="N14" i="22"/>
  <c r="N14" i="12"/>
  <c r="N14" i="24" s="1"/>
  <c r="I11" i="22"/>
  <c r="J13" i="29"/>
  <c r="I11" i="12"/>
  <c r="I11" i="24" s="1"/>
  <c r="R54" i="22"/>
  <c r="R54" i="12"/>
  <c r="R54" i="24" s="1"/>
  <c r="E12" i="22"/>
  <c r="E12" i="12"/>
  <c r="E12" i="24" s="1"/>
  <c r="AG15" i="22"/>
  <c r="AG15" i="12"/>
  <c r="AG15" i="24" s="1"/>
  <c r="AG40" i="22"/>
  <c r="AG40" i="12"/>
  <c r="AG40" i="24" s="1"/>
  <c r="V9" i="22"/>
  <c r="G23" i="29"/>
  <c r="V9" i="12"/>
  <c r="V9" i="24" s="1"/>
  <c r="P11" i="22"/>
  <c r="Q13" i="29"/>
  <c r="P11" i="12"/>
  <c r="P11" i="24" s="1"/>
  <c r="H19" i="22"/>
  <c r="H19" i="12"/>
  <c r="H19" i="24" s="1"/>
  <c r="R9" i="22"/>
  <c r="S11" i="29"/>
  <c r="R9" i="12"/>
  <c r="R9" i="24" s="1"/>
  <c r="R27" i="22"/>
  <c r="R27" i="12"/>
  <c r="R27" i="24" s="1"/>
  <c r="AF28" i="22"/>
  <c r="AF28" i="12"/>
  <c r="AF28" i="24" s="1"/>
  <c r="G33" i="22"/>
  <c r="G33" i="12"/>
  <c r="G33" i="24" s="1"/>
  <c r="G13" i="22"/>
  <c r="G13" i="12"/>
  <c r="G13" i="24" s="1"/>
  <c r="AE39" i="22"/>
  <c r="AE39" i="12"/>
  <c r="AE39" i="24" s="1"/>
  <c r="AF45" i="22"/>
  <c r="AF45" i="12"/>
  <c r="AF45" i="24" s="1"/>
  <c r="AG48" i="22"/>
  <c r="AG48" i="12"/>
  <c r="AG48" i="24" s="1"/>
  <c r="I29" i="22"/>
  <c r="I29" i="12"/>
  <c r="I29" i="24" s="1"/>
  <c r="I40" i="22"/>
  <c r="I40" i="12"/>
  <c r="I40" i="24" s="1"/>
  <c r="G38" i="22"/>
  <c r="G38" i="12"/>
  <c r="G38" i="24" s="1"/>
  <c r="F27" i="22"/>
  <c r="F27" i="12"/>
  <c r="F27" i="24" s="1"/>
  <c r="AE18" i="22"/>
  <c r="AE18" i="12"/>
  <c r="AE18" i="24" s="1"/>
  <c r="AF24" i="22"/>
  <c r="AF24" i="12"/>
  <c r="AF24" i="24" s="1"/>
  <c r="AG39" i="22"/>
  <c r="AG39" i="12"/>
  <c r="AG39" i="24" s="1"/>
  <c r="AF25" i="22"/>
  <c r="AF25" i="12"/>
  <c r="AF25" i="24" s="1"/>
  <c r="Q43" i="22"/>
  <c r="Q43" i="12"/>
  <c r="Q43" i="24" s="1"/>
  <c r="P27" i="22"/>
  <c r="P27" i="12"/>
  <c r="P27" i="24" s="1"/>
  <c r="J37" i="22"/>
  <c r="J37" i="12"/>
  <c r="J37" i="24" s="1"/>
  <c r="H38" i="22"/>
  <c r="H38" i="12"/>
  <c r="H38" i="24" s="1"/>
  <c r="I7" i="29"/>
  <c r="H5" i="22"/>
  <c r="H5" i="12"/>
  <c r="H5" i="24" s="1"/>
  <c r="R41" i="22"/>
  <c r="R41" i="12"/>
  <c r="R41" i="24" s="1"/>
  <c r="R23" i="22"/>
  <c r="R23" i="12"/>
  <c r="R23" i="24" s="1"/>
  <c r="AF43" i="22"/>
  <c r="AF43" i="12"/>
  <c r="AF43" i="24" s="1"/>
  <c r="E17" i="22"/>
  <c r="E17" i="12"/>
  <c r="E17" i="24" s="1"/>
  <c r="G15" i="22"/>
  <c r="G15" i="12"/>
  <c r="G15" i="24" s="1"/>
  <c r="F19" i="22"/>
  <c r="F19" i="12"/>
  <c r="F19" i="24" s="1"/>
  <c r="AC15" i="22"/>
  <c r="AC15" i="12"/>
  <c r="AC15" i="24" s="1"/>
  <c r="AF32" i="22"/>
  <c r="AF32" i="12"/>
  <c r="AF32" i="24" s="1"/>
  <c r="AG23" i="22"/>
  <c r="AG23" i="12"/>
  <c r="AG23" i="24" s="1"/>
  <c r="R23" i="29"/>
  <c r="AG9" i="22"/>
  <c r="AG9" i="12"/>
  <c r="AG9" i="24" s="1"/>
  <c r="Q51" i="22"/>
  <c r="Q51" i="12"/>
  <c r="Q51" i="24" s="1"/>
  <c r="P35" i="22"/>
  <c r="P35" i="12"/>
  <c r="P35" i="24" s="1"/>
  <c r="H46" i="22"/>
  <c r="H46" i="12"/>
  <c r="H46" i="24" s="1"/>
  <c r="R17" i="22"/>
  <c r="R17" i="12"/>
  <c r="R17" i="24" s="1"/>
  <c r="R44" i="22"/>
  <c r="R44" i="12"/>
  <c r="R44" i="24" s="1"/>
  <c r="R51" i="22"/>
  <c r="R51" i="12"/>
  <c r="R51" i="24" s="1"/>
  <c r="F11" i="22"/>
  <c r="G13" i="29"/>
  <c r="F11" i="12"/>
  <c r="F11" i="24" s="1"/>
  <c r="AC24" i="22"/>
  <c r="AC24" i="12"/>
  <c r="AC24" i="24" s="1"/>
  <c r="AE5" i="22"/>
  <c r="P19" i="29"/>
  <c r="AE5" i="12"/>
  <c r="AG47" i="22"/>
  <c r="AG47" i="12"/>
  <c r="AG47" i="24" s="1"/>
  <c r="J38" i="22"/>
  <c r="J38" i="12"/>
  <c r="J38" i="24" s="1"/>
  <c r="H43" i="22"/>
  <c r="H43" i="12"/>
  <c r="H43" i="24" s="1"/>
  <c r="R38" i="22"/>
  <c r="R38" i="12"/>
  <c r="R38" i="24" s="1"/>
  <c r="R59" i="22"/>
  <c r="R59" i="12"/>
  <c r="R59" i="24" s="1"/>
  <c r="E16" i="22"/>
  <c r="E16" i="12"/>
  <c r="E16" i="24" s="1"/>
  <c r="AE13" i="22"/>
  <c r="AE13" i="12"/>
  <c r="AE13" i="24" s="1"/>
  <c r="AF23" i="22"/>
  <c r="AF23" i="12"/>
  <c r="AF23" i="24" s="1"/>
  <c r="AG18" i="22"/>
  <c r="AG18" i="12"/>
  <c r="AG18" i="24" s="1"/>
  <c r="U9" i="22"/>
  <c r="F23" i="29"/>
  <c r="U9" i="12"/>
  <c r="U9" i="24" s="1"/>
  <c r="K10" i="29"/>
  <c r="J8" i="22"/>
  <c r="J8" i="12"/>
  <c r="J8" i="24" s="1"/>
  <c r="J10" i="29"/>
  <c r="I8" i="22"/>
  <c r="I8" i="12"/>
  <c r="I8" i="24" s="1"/>
  <c r="R20" i="22"/>
  <c r="R20" i="12"/>
  <c r="R20" i="24" s="1"/>
  <c r="E19" i="22"/>
  <c r="E19" i="12"/>
  <c r="E19" i="24" s="1"/>
  <c r="AD13" i="22"/>
  <c r="AD13" i="12"/>
  <c r="AD13" i="24" s="1"/>
  <c r="AE29" i="22"/>
  <c r="AE29" i="12"/>
  <c r="AE29" i="24" s="1"/>
  <c r="AF39" i="22"/>
  <c r="AF39" i="12"/>
  <c r="AF11" i="22"/>
  <c r="Q25" i="29"/>
  <c r="AF11" i="12"/>
  <c r="AF11" i="24" s="1"/>
  <c r="P43" i="22"/>
  <c r="P43" i="12"/>
  <c r="P43" i="24" s="1"/>
  <c r="H11" i="22"/>
  <c r="I13" i="29"/>
  <c r="H11" i="12"/>
  <c r="H11" i="24" s="1"/>
  <c r="E5" i="22"/>
  <c r="F7" i="29"/>
  <c r="E5" i="12"/>
  <c r="G11" i="29"/>
  <c r="F9" i="22"/>
  <c r="F9" i="12"/>
  <c r="F9" i="24" s="1"/>
  <c r="AD6" i="22"/>
  <c r="O20" i="29"/>
  <c r="AD6" i="12"/>
  <c r="AD6" i="24" s="1"/>
  <c r="Q6" i="22"/>
  <c r="R8" i="29"/>
  <c r="Q6" i="12"/>
  <c r="Q6" i="24" s="1"/>
  <c r="J56" i="22"/>
  <c r="J56" i="12"/>
  <c r="J56" i="24" s="1"/>
  <c r="N17" i="22"/>
  <c r="N17" i="12"/>
  <c r="N17" i="24" s="1"/>
  <c r="I51" i="22"/>
  <c r="I51" i="12"/>
  <c r="I51" i="24" s="1"/>
  <c r="S7" i="29"/>
  <c r="R5" i="22"/>
  <c r="R5" i="12"/>
  <c r="R5" i="24" s="1"/>
  <c r="R16" i="22"/>
  <c r="R16" i="12"/>
  <c r="R16" i="24" s="1"/>
  <c r="AE12" i="22"/>
  <c r="AE12" i="12"/>
  <c r="AE12" i="24" s="1"/>
  <c r="G26" i="22"/>
  <c r="G26" i="12"/>
  <c r="G26" i="24" s="1"/>
  <c r="F5" i="22"/>
  <c r="G7" i="29"/>
  <c r="F5" i="12"/>
  <c r="F5" i="24" s="1"/>
  <c r="F18" i="22"/>
  <c r="F18" i="12"/>
  <c r="F18" i="24" s="1"/>
  <c r="AF18" i="22"/>
  <c r="AF18" i="12"/>
  <c r="AF18" i="24" s="1"/>
  <c r="Q21" i="22"/>
  <c r="Q21" i="12"/>
  <c r="Q21" i="24" s="1"/>
  <c r="H26" i="22"/>
  <c r="H26" i="12"/>
  <c r="H26" i="24" s="1"/>
  <c r="I20" i="22"/>
  <c r="I20" i="12"/>
  <c r="I20" i="24" s="1"/>
  <c r="R58" i="22"/>
  <c r="R58" i="12"/>
  <c r="R58" i="24" s="1"/>
  <c r="AF14" i="22"/>
  <c r="AF14" i="12"/>
  <c r="AF14" i="24" s="1"/>
  <c r="E18" i="22"/>
  <c r="E18" i="12"/>
  <c r="E18" i="24" s="1"/>
  <c r="AE8" i="22"/>
  <c r="P22" i="29"/>
  <c r="AE8" i="12"/>
  <c r="AE8" i="24" s="1"/>
  <c r="P14" i="22"/>
  <c r="P14" i="12"/>
  <c r="P14" i="24" s="1"/>
  <c r="I34" i="22"/>
  <c r="I34" i="12"/>
  <c r="I34" i="24" s="1"/>
  <c r="R34" i="22"/>
  <c r="R34" i="12"/>
  <c r="R34" i="24" s="1"/>
  <c r="F32" i="22"/>
  <c r="F32" i="12"/>
  <c r="F32" i="24" s="1"/>
  <c r="AE17" i="22"/>
  <c r="AE17" i="12"/>
  <c r="AE17" i="24" s="1"/>
  <c r="G23" i="22"/>
  <c r="G23" i="12"/>
  <c r="G23" i="24" s="1"/>
  <c r="AE28" i="22"/>
  <c r="AE28" i="12"/>
  <c r="AE28" i="24" s="1"/>
  <c r="AG22" i="22"/>
  <c r="AG22" i="12"/>
  <c r="AG22" i="24" s="1"/>
  <c r="AG28" i="22"/>
  <c r="AG28" i="12"/>
  <c r="AG28" i="24" s="1"/>
  <c r="AE14" i="22"/>
  <c r="AE14" i="12"/>
  <c r="AE14" i="24" s="1"/>
  <c r="Q30" i="22"/>
  <c r="Q30" i="12"/>
  <c r="Q30" i="24" s="1"/>
  <c r="I52" i="22"/>
  <c r="I52" i="12"/>
  <c r="I52" i="24" s="1"/>
  <c r="R65" i="22"/>
  <c r="R65" i="12"/>
  <c r="R65" i="24" s="1"/>
  <c r="E14" i="22"/>
  <c r="E14" i="12"/>
  <c r="E14" i="24" s="1"/>
  <c r="F28" i="22"/>
  <c r="F28" i="12"/>
  <c r="F28" i="24" s="1"/>
  <c r="E11" i="22"/>
  <c r="F13" i="29"/>
  <c r="E11" i="12"/>
  <c r="E11" i="24" s="1"/>
  <c r="AD32" i="22"/>
  <c r="AD32" i="12"/>
  <c r="AD32" i="24" s="1"/>
  <c r="AE24" i="22"/>
  <c r="AE24" i="12"/>
  <c r="AE24" i="24" s="1"/>
  <c r="AG37" i="22"/>
  <c r="AG37" i="12"/>
  <c r="AG37" i="24" s="1"/>
  <c r="N11" i="22"/>
  <c r="O13" i="29"/>
  <c r="N11" i="12"/>
  <c r="N11" i="24" s="1"/>
  <c r="Q38" i="22"/>
  <c r="Q38" i="12"/>
  <c r="Q38" i="24" s="1"/>
  <c r="J51" i="22"/>
  <c r="J51" i="12"/>
  <c r="J51" i="24" s="1"/>
  <c r="H32" i="22"/>
  <c r="H32" i="12"/>
  <c r="H32" i="24" s="1"/>
  <c r="I17" i="22"/>
  <c r="I17" i="12"/>
  <c r="I17" i="24" s="1"/>
  <c r="R10" i="22"/>
  <c r="S12" i="29"/>
  <c r="R10" i="12"/>
  <c r="R10" i="24" s="1"/>
  <c r="AF6" i="22"/>
  <c r="Q20" i="29"/>
  <c r="AF6" i="12"/>
  <c r="AF6" i="24" s="1"/>
  <c r="F8" i="22"/>
  <c r="G10" i="29"/>
  <c r="F8" i="12"/>
  <c r="F8" i="24" s="1"/>
  <c r="G12" i="29"/>
  <c r="F10" i="22"/>
  <c r="F10" i="12"/>
  <c r="F10" i="24" s="1"/>
  <c r="F22" i="22"/>
  <c r="F22" i="12"/>
  <c r="F22" i="24" s="1"/>
  <c r="AG49" i="22"/>
  <c r="AG49" i="12"/>
  <c r="AG49" i="24" s="1"/>
  <c r="AD30" i="22"/>
  <c r="AD30" i="12"/>
  <c r="AD30" i="24" s="1"/>
  <c r="AC17" i="22"/>
  <c r="AC17" i="12"/>
  <c r="AC17" i="24" s="1"/>
  <c r="AE15" i="22"/>
  <c r="AE15" i="12"/>
  <c r="AE15" i="24" s="1"/>
  <c r="AE32" i="22"/>
  <c r="AE32" i="12"/>
  <c r="AE32" i="24" s="1"/>
  <c r="AE11" i="22"/>
  <c r="P25" i="29"/>
  <c r="AE11" i="12"/>
  <c r="AE11" i="24" s="1"/>
  <c r="AF5" i="22"/>
  <c r="Q19" i="29"/>
  <c r="AF5" i="12"/>
  <c r="AG44" i="22"/>
  <c r="AG44" i="12"/>
  <c r="AG45" i="22"/>
  <c r="AG45" i="12"/>
  <c r="AG45" i="24" s="1"/>
  <c r="AG8" i="22"/>
  <c r="R22" i="29"/>
  <c r="AG8" i="12"/>
  <c r="AG8" i="24" s="1"/>
  <c r="AD8" i="22"/>
  <c r="O22" i="29"/>
  <c r="AD8" i="12"/>
  <c r="AD8" i="24" s="1"/>
  <c r="AE23" i="22"/>
  <c r="AE23" i="12"/>
  <c r="AE23" i="24" s="1"/>
  <c r="AE19" i="22"/>
  <c r="AE19" i="12"/>
  <c r="AE19" i="24" s="1"/>
  <c r="AF42" i="22"/>
  <c r="AF42" i="12"/>
  <c r="AF42" i="24" s="1"/>
  <c r="AF21" i="22"/>
  <c r="AF21" i="12"/>
  <c r="AF21" i="24" s="1"/>
  <c r="AG52" i="22"/>
  <c r="AG52" i="12"/>
  <c r="AG52" i="24" s="1"/>
  <c r="AG53" i="22"/>
  <c r="AG53" i="12"/>
  <c r="AG53" i="24" s="1"/>
  <c r="AG16" i="22"/>
  <c r="AG16" i="12"/>
  <c r="AG16" i="24" s="1"/>
  <c r="AG25" i="22"/>
  <c r="AG25" i="12"/>
  <c r="AG25" i="24" s="1"/>
  <c r="U12" i="22"/>
  <c r="U12" i="12"/>
  <c r="U12" i="24" s="1"/>
  <c r="P46" i="22"/>
  <c r="P46" i="12"/>
  <c r="P46" i="24" s="1"/>
  <c r="I6" i="22"/>
  <c r="J8" i="29"/>
  <c r="I6" i="12"/>
  <c r="I6" i="24" s="1"/>
  <c r="J5" i="22"/>
  <c r="K7" i="29"/>
  <c r="J5" i="12"/>
  <c r="J5" i="24" s="1"/>
  <c r="H14" i="22"/>
  <c r="H14" i="12"/>
  <c r="H14" i="24" s="1"/>
  <c r="H16" i="22"/>
  <c r="H16" i="12"/>
  <c r="H16" i="24" s="1"/>
  <c r="I45" i="22"/>
  <c r="I45" i="12"/>
  <c r="I45" i="24" s="1"/>
  <c r="I48" i="22"/>
  <c r="I48" i="12"/>
  <c r="I48" i="24" s="1"/>
  <c r="P11" i="29"/>
  <c r="O9" i="22"/>
  <c r="O9" i="12"/>
  <c r="O9" i="24" s="1"/>
  <c r="J41" i="22"/>
  <c r="J41" i="12"/>
  <c r="J41" i="24" s="1"/>
  <c r="I49" i="22"/>
  <c r="I49" i="12"/>
  <c r="I49" i="24" s="1"/>
  <c r="R52" i="22"/>
  <c r="R52" i="12"/>
  <c r="R52" i="24" s="1"/>
  <c r="R45" i="22"/>
  <c r="R45" i="12"/>
  <c r="R45" i="24" s="1"/>
  <c r="R64" i="22"/>
  <c r="R64" i="12"/>
  <c r="R64" i="24" s="1"/>
  <c r="AF30" i="22"/>
  <c r="AF30" i="12"/>
  <c r="AF30" i="24" s="1"/>
  <c r="G7" i="22"/>
  <c r="H9" i="29"/>
  <c r="G7" i="12"/>
  <c r="G7" i="24" s="1"/>
  <c r="G17" i="22"/>
  <c r="G17" i="12"/>
  <c r="G17" i="24" s="1"/>
  <c r="G5" i="22"/>
  <c r="H7" i="29"/>
  <c r="G5" i="12"/>
  <c r="G5" i="24" s="1"/>
  <c r="F31" i="22"/>
  <c r="F31" i="12"/>
  <c r="F31" i="24" s="1"/>
  <c r="AC14" i="22"/>
  <c r="AC14" i="12"/>
  <c r="AC14" i="24" s="1"/>
  <c r="AC18" i="22"/>
  <c r="AC18" i="12"/>
  <c r="AC18" i="24" s="1"/>
  <c r="AD19" i="22"/>
  <c r="AD19" i="12"/>
  <c r="AD19" i="24" s="1"/>
  <c r="AD15" i="22"/>
  <c r="AD15" i="12"/>
  <c r="AD15" i="24" s="1"/>
  <c r="J6" i="22"/>
  <c r="K8" i="29"/>
  <c r="J6" i="12"/>
  <c r="J6" i="24" s="1"/>
  <c r="R50" i="22"/>
  <c r="R50" i="12"/>
  <c r="R50" i="24" s="1"/>
  <c r="AF36" i="22"/>
  <c r="AF36" i="12"/>
  <c r="AF36" i="24" s="1"/>
  <c r="H11" i="29"/>
  <c r="G9" i="22"/>
  <c r="G9" i="12"/>
  <c r="G9" i="24" s="1"/>
  <c r="AE26" i="22"/>
  <c r="AE26" i="12"/>
  <c r="AE26" i="24" s="1"/>
  <c r="AF8" i="22"/>
  <c r="Q22" i="29"/>
  <c r="AF8" i="12"/>
  <c r="AF8" i="24" s="1"/>
  <c r="AG12" i="22"/>
  <c r="AG12" i="12"/>
  <c r="AG12" i="24" s="1"/>
  <c r="AG51" i="22"/>
  <c r="AG51" i="12"/>
  <c r="AG51" i="24" s="1"/>
  <c r="N30" i="22"/>
  <c r="N30" i="12"/>
  <c r="N30" i="24" s="1"/>
  <c r="I35" i="22"/>
  <c r="I35" i="12"/>
  <c r="I35" i="24" s="1"/>
  <c r="AC10" i="22"/>
  <c r="N24" i="29"/>
  <c r="AC10" i="12"/>
  <c r="AC10" i="24" s="1"/>
  <c r="F26" i="22"/>
  <c r="F26" i="12"/>
  <c r="F26" i="24" s="1"/>
  <c r="G10" i="22"/>
  <c r="H12" i="29"/>
  <c r="G10" i="12"/>
  <c r="G10" i="24" s="1"/>
  <c r="AE34" i="22"/>
  <c r="AE34" i="12"/>
  <c r="AE34" i="24" s="1"/>
  <c r="AF16" i="22"/>
  <c r="AF16" i="12"/>
  <c r="AF16" i="24" s="1"/>
  <c r="P19" i="22"/>
  <c r="P19" i="12"/>
  <c r="P19" i="24" s="1"/>
  <c r="H37" i="22"/>
  <c r="H37" i="12"/>
  <c r="H37" i="24" s="1"/>
  <c r="H44" i="22"/>
  <c r="H44" i="12"/>
  <c r="H44" i="24" s="1"/>
  <c r="H31" i="22"/>
  <c r="H31" i="12"/>
  <c r="H31" i="24" s="1"/>
  <c r="R6" i="22"/>
  <c r="S8" i="29"/>
  <c r="R6" i="12"/>
  <c r="R6" i="24" s="1"/>
  <c r="AF17" i="22"/>
  <c r="AF17" i="12"/>
  <c r="AF17" i="24" s="1"/>
  <c r="AG7" i="22"/>
  <c r="R21" i="29"/>
  <c r="AG7" i="12"/>
  <c r="AG7" i="24" s="1"/>
  <c r="Q49" i="22"/>
  <c r="Q49" i="12"/>
  <c r="Q49" i="24" s="1"/>
  <c r="I32" i="22"/>
  <c r="I32" i="12"/>
  <c r="I32" i="24" s="1"/>
  <c r="G34" i="22"/>
  <c r="G34" i="12"/>
  <c r="G34" i="24" s="1"/>
  <c r="G30" i="22"/>
  <c r="G30" i="12"/>
  <c r="G30" i="24" s="1"/>
  <c r="F16" i="22"/>
  <c r="F16" i="12"/>
  <c r="F16" i="24" s="1"/>
  <c r="P42" i="22"/>
  <c r="P42" i="12"/>
  <c r="P42" i="24" s="1"/>
  <c r="J29" i="22"/>
  <c r="J29" i="12"/>
  <c r="J29" i="24" s="1"/>
  <c r="E9" i="22"/>
  <c r="F11" i="29"/>
  <c r="E9" i="12"/>
  <c r="E9" i="24" s="1"/>
  <c r="F12" i="22"/>
  <c r="F12" i="12"/>
  <c r="F12" i="24" s="1"/>
  <c r="G20" i="22"/>
  <c r="G20" i="12"/>
  <c r="G20" i="24" s="1"/>
  <c r="G22" i="22"/>
  <c r="G22" i="12"/>
  <c r="G22" i="24" s="1"/>
  <c r="F21" i="22"/>
  <c r="F21" i="12"/>
  <c r="F21" i="24" s="1"/>
  <c r="AC11" i="22"/>
  <c r="N25" i="29"/>
  <c r="AC11" i="12"/>
  <c r="AC11" i="24" s="1"/>
  <c r="R24" i="29"/>
  <c r="AG10" i="22"/>
  <c r="AG10" i="12"/>
  <c r="AG10" i="24" s="1"/>
  <c r="O39" i="22"/>
  <c r="O39" i="12"/>
  <c r="O39" i="24" s="1"/>
  <c r="J21" i="22"/>
  <c r="J21" i="12"/>
  <c r="J21" i="24" s="1"/>
  <c r="I16" i="22"/>
  <c r="I16" i="12"/>
  <c r="I16" i="24" s="1"/>
  <c r="J52" i="22"/>
  <c r="J52" i="12"/>
  <c r="J52" i="24" s="1"/>
  <c r="R61" i="22"/>
  <c r="R61" i="12"/>
  <c r="R61" i="24" s="1"/>
  <c r="AG35" i="22"/>
  <c r="AG35" i="12"/>
  <c r="AG35" i="24" s="1"/>
  <c r="O24" i="29"/>
  <c r="AD10" i="22"/>
  <c r="AD10" i="12"/>
  <c r="AD10" i="24" s="1"/>
  <c r="AE21" i="22"/>
  <c r="AE21" i="12"/>
  <c r="AE21" i="24" s="1"/>
  <c r="AF38" i="22"/>
  <c r="AF38" i="12"/>
  <c r="AF38" i="24" s="1"/>
  <c r="AG26" i="22"/>
  <c r="AG26" i="12"/>
  <c r="AG26" i="24" s="1"/>
  <c r="AE36" i="22"/>
  <c r="AE36" i="12"/>
  <c r="AE36" i="24" s="1"/>
  <c r="J13" i="22"/>
  <c r="J13" i="12"/>
  <c r="J13" i="24" s="1"/>
  <c r="R14" i="22"/>
  <c r="R14" i="12"/>
  <c r="R14" i="24" s="1"/>
  <c r="R67" i="22"/>
  <c r="R67" i="12"/>
  <c r="R67" i="24" s="1"/>
  <c r="G32" i="22"/>
  <c r="G32" i="12"/>
  <c r="G32" i="24" s="1"/>
  <c r="E7" i="22"/>
  <c r="F9" i="29"/>
  <c r="E7" i="12"/>
  <c r="E7" i="24" s="1"/>
  <c r="AG27" i="22"/>
  <c r="AG27" i="12"/>
  <c r="AG27" i="24" s="1"/>
  <c r="AD26" i="22"/>
  <c r="AD26" i="12"/>
  <c r="AD26" i="24" s="1"/>
  <c r="AG17" i="22"/>
  <c r="AG17" i="12"/>
  <c r="AG17" i="24" s="1"/>
  <c r="AG34" i="22"/>
  <c r="AG34" i="12"/>
  <c r="AG34" i="24" s="1"/>
  <c r="AD22" i="22"/>
  <c r="AD22" i="12"/>
  <c r="AD22" i="24" s="1"/>
  <c r="N32" i="22"/>
  <c r="N32" i="12"/>
  <c r="N32" i="24" s="1"/>
  <c r="Q11" i="22"/>
  <c r="R13" i="29"/>
  <c r="Q11" i="12"/>
  <c r="Q11" i="24" s="1"/>
  <c r="I26" i="22"/>
  <c r="I26" i="12"/>
  <c r="I26" i="24" s="1"/>
  <c r="I44" i="22"/>
  <c r="I44" i="12"/>
  <c r="I44" i="24" s="1"/>
  <c r="R37" i="22"/>
  <c r="R37" i="12"/>
  <c r="R37" i="24" s="1"/>
  <c r="AF19" i="22"/>
  <c r="AF19" i="12"/>
  <c r="AF19" i="24" s="1"/>
  <c r="AD29" i="22"/>
  <c r="AD29" i="12"/>
  <c r="AD29" i="24" s="1"/>
  <c r="AE37" i="22"/>
  <c r="AE37" i="12"/>
  <c r="AE37" i="24" s="1"/>
  <c r="AG42" i="22"/>
  <c r="AG42" i="12"/>
  <c r="AG42" i="24" s="1"/>
  <c r="M20" i="22"/>
  <c r="M20" i="12"/>
  <c r="M20" i="24" s="1"/>
  <c r="P25" i="22"/>
  <c r="P25" i="12"/>
  <c r="P25" i="24" s="1"/>
  <c r="J15" i="22"/>
  <c r="J15" i="12"/>
  <c r="J15" i="24" s="1"/>
  <c r="I13" i="22"/>
  <c r="I13" i="12"/>
  <c r="I13" i="24" s="1"/>
  <c r="O22" i="22"/>
  <c r="O22" i="12"/>
  <c r="O22" i="24" s="1"/>
  <c r="R13" i="22"/>
  <c r="R13" i="12"/>
  <c r="R13" i="24" s="1"/>
  <c r="E13" i="22"/>
  <c r="E13" i="12"/>
  <c r="E13" i="24" s="1"/>
  <c r="AD5" i="22"/>
  <c r="O19" i="29"/>
  <c r="AD5" i="12"/>
  <c r="AG38" i="22"/>
  <c r="AG38" i="12"/>
  <c r="AG38" i="24" s="1"/>
  <c r="AF15" i="22"/>
  <c r="AF15" i="12"/>
  <c r="AF15" i="24" s="1"/>
  <c r="AG13" i="22"/>
  <c r="AG13" i="12"/>
  <c r="AG13" i="24" s="1"/>
  <c r="M12" i="22"/>
  <c r="M12" i="12"/>
  <c r="M12" i="24" s="1"/>
  <c r="Q8" i="29"/>
  <c r="P6" i="22"/>
  <c r="P6" i="12"/>
  <c r="P6" i="24" s="1"/>
  <c r="I43" i="22"/>
  <c r="I43" i="12"/>
  <c r="I43" i="24" s="1"/>
  <c r="J30" i="22"/>
  <c r="J30" i="12"/>
  <c r="J30" i="24" s="1"/>
  <c r="R30" i="22"/>
  <c r="R30" i="12"/>
  <c r="R30" i="24" s="1"/>
  <c r="G37" i="22"/>
  <c r="G37" i="12"/>
  <c r="G37" i="24" s="1"/>
  <c r="AD17" i="22"/>
  <c r="AD17" i="12"/>
  <c r="AD17" i="24" s="1"/>
  <c r="AD21" i="22"/>
  <c r="AD21" i="12"/>
  <c r="AD21" i="24" s="1"/>
  <c r="AF33" i="22"/>
  <c r="AF33" i="12"/>
  <c r="AF33" i="24" s="1"/>
  <c r="AF31" i="22"/>
  <c r="AF31" i="12"/>
  <c r="AF31" i="24" s="1"/>
  <c r="AF34" i="22"/>
  <c r="AF34" i="12"/>
  <c r="AF34" i="24" s="1"/>
  <c r="AG43" i="22"/>
  <c r="AG43" i="12"/>
  <c r="AG43" i="24" s="1"/>
  <c r="AG21" i="22"/>
  <c r="AG21" i="12"/>
  <c r="AG21" i="24" s="1"/>
  <c r="AE22" i="22"/>
  <c r="AE22" i="12"/>
  <c r="AE22" i="24" s="1"/>
  <c r="Q22" i="22"/>
  <c r="Q22" i="12"/>
  <c r="Q22" i="24" s="1"/>
  <c r="J33" i="22"/>
  <c r="J33" i="12"/>
  <c r="J33" i="24" s="1"/>
  <c r="I9" i="22"/>
  <c r="J11" i="29"/>
  <c r="I9" i="12"/>
  <c r="I9" i="24" s="1"/>
  <c r="J9" i="22"/>
  <c r="K11" i="29"/>
  <c r="J9" i="12"/>
  <c r="J9" i="24" s="1"/>
  <c r="R32" i="22"/>
  <c r="R32" i="12"/>
  <c r="R32" i="24" s="1"/>
  <c r="G8" i="22"/>
  <c r="H10" i="29"/>
  <c r="G8" i="12"/>
  <c r="G8" i="24" s="1"/>
  <c r="AG6" i="22"/>
  <c r="R20" i="29"/>
  <c r="AG6" i="12"/>
  <c r="AG6" i="24" s="1"/>
  <c r="AD28" i="22"/>
  <c r="AD28" i="12"/>
  <c r="AD28" i="24" s="1"/>
  <c r="J47" i="22"/>
  <c r="J47" i="12"/>
  <c r="J47" i="24" s="1"/>
  <c r="H40" i="22"/>
  <c r="H40" i="12"/>
  <c r="H40" i="24" s="1"/>
  <c r="I19" i="22"/>
  <c r="I19" i="12"/>
  <c r="I19" i="24" s="1"/>
  <c r="H20" i="22"/>
  <c r="H20" i="12"/>
  <c r="H20" i="24" s="1"/>
  <c r="R55" i="22"/>
  <c r="R55" i="12"/>
  <c r="R55" i="24" s="1"/>
  <c r="R40" i="22"/>
  <c r="R40" i="12"/>
  <c r="R40" i="24" s="1"/>
  <c r="E21" i="22"/>
  <c r="E21" i="12"/>
  <c r="G35" i="22"/>
  <c r="G35" i="12"/>
  <c r="G35" i="24" s="1"/>
  <c r="G11" i="22"/>
  <c r="H13" i="29"/>
  <c r="G11" i="12"/>
  <c r="G11" i="24" s="1"/>
  <c r="F24" i="22"/>
  <c r="F24" i="12"/>
  <c r="F24" i="24" s="1"/>
  <c r="F30" i="22"/>
  <c r="F30" i="12"/>
  <c r="F30" i="24" s="1"/>
  <c r="AG14" i="22"/>
  <c r="AG14" i="12"/>
  <c r="AG14" i="24" s="1"/>
  <c r="P21" i="29"/>
  <c r="AE7" i="22"/>
  <c r="AE7" i="12"/>
  <c r="AE7" i="24" s="1"/>
  <c r="AG36" i="22"/>
  <c r="AG36" i="12"/>
  <c r="AG36" i="24" s="1"/>
  <c r="J61" i="22"/>
  <c r="U18" i="22"/>
  <c r="U18" i="12"/>
  <c r="U18" i="24" s="1"/>
  <c r="J24" i="22"/>
  <c r="J24" i="12"/>
  <c r="J24" i="24" s="1"/>
  <c r="J23" i="22"/>
  <c r="J23" i="12"/>
  <c r="J23" i="24" s="1"/>
  <c r="J7" i="29"/>
  <c r="I5" i="22"/>
  <c r="I5" i="12"/>
  <c r="I5" i="24" s="1"/>
  <c r="AG19" i="22"/>
  <c r="AG19" i="12"/>
  <c r="AG19" i="24" s="1"/>
  <c r="R62" i="22"/>
  <c r="R62" i="12"/>
  <c r="R62" i="24" s="1"/>
  <c r="R48" i="22"/>
  <c r="R48" i="12"/>
  <c r="R48" i="24" s="1"/>
  <c r="AD24" i="22"/>
  <c r="AD24" i="12"/>
  <c r="AD24" i="24" s="1"/>
  <c r="AD11" i="22"/>
  <c r="O25" i="29"/>
  <c r="AD11" i="12"/>
  <c r="AD11" i="24" s="1"/>
  <c r="AE31" i="22"/>
  <c r="AE31" i="12"/>
  <c r="AE31" i="24" s="1"/>
  <c r="AE27" i="22"/>
  <c r="AE27" i="12"/>
  <c r="AE27" i="24" s="1"/>
  <c r="AF37" i="22"/>
  <c r="AF37" i="12"/>
  <c r="AF37" i="24" s="1"/>
  <c r="AG24" i="22"/>
  <c r="AG24" i="12"/>
  <c r="AG24" i="24" s="1"/>
  <c r="AF20" i="22"/>
  <c r="AF20" i="12"/>
  <c r="AF20" i="24" s="1"/>
  <c r="AE20" i="22"/>
  <c r="AE20" i="12"/>
  <c r="AE20" i="24" s="1"/>
  <c r="V28" i="22"/>
  <c r="V28" i="12"/>
  <c r="V28" i="24" s="1"/>
  <c r="V25" i="22"/>
  <c r="V25" i="12"/>
  <c r="V25" i="24" s="1"/>
  <c r="U20" i="22"/>
  <c r="U20" i="12"/>
  <c r="U20" i="24" s="1"/>
  <c r="I38" i="22"/>
  <c r="I38" i="12"/>
  <c r="I38" i="24" s="1"/>
  <c r="H28" i="22"/>
  <c r="H28" i="12"/>
  <c r="H28" i="24" s="1"/>
  <c r="I10" i="29"/>
  <c r="H8" i="22"/>
  <c r="H8" i="12"/>
  <c r="H8" i="24" s="1"/>
  <c r="O8" i="29"/>
  <c r="N6" i="22"/>
  <c r="N6" i="12"/>
  <c r="N6" i="24" s="1"/>
  <c r="O17" i="22"/>
  <c r="O17" i="12"/>
  <c r="O17" i="24" s="1"/>
  <c r="R33" i="22"/>
  <c r="R33" i="12"/>
  <c r="R33" i="24" s="1"/>
  <c r="S13" i="29"/>
  <c r="R11" i="22"/>
  <c r="R11" i="12"/>
  <c r="R11" i="24" s="1"/>
  <c r="AF27" i="22"/>
  <c r="AF27" i="12"/>
  <c r="AF27" i="24" s="1"/>
  <c r="AE38" i="22"/>
  <c r="AE38" i="12"/>
  <c r="AE38" i="24" s="1"/>
  <c r="E10" i="22"/>
  <c r="F12" i="29"/>
  <c r="E10" i="12"/>
  <c r="E10" i="24" s="1"/>
  <c r="F17" i="22"/>
  <c r="F17" i="12"/>
  <c r="F17" i="24" s="1"/>
  <c r="AD23" i="22"/>
  <c r="AD23" i="12"/>
  <c r="AD23" i="24" s="1"/>
  <c r="AC16" i="22"/>
  <c r="AC16" i="12"/>
  <c r="AC16" i="24" s="1"/>
  <c r="AC22" i="22"/>
  <c r="AC22" i="12"/>
  <c r="AH69" i="22"/>
  <c r="AH68" i="22"/>
  <c r="Z69" i="13"/>
  <c r="R69" i="13"/>
  <c r="J69" i="13"/>
  <c r="Z68" i="13"/>
  <c r="R68" i="13"/>
  <c r="J68" i="13"/>
  <c r="Z67" i="13"/>
  <c r="R67" i="13"/>
  <c r="J67" i="13"/>
  <c r="Z66" i="13"/>
  <c r="R66" i="13"/>
  <c r="J66" i="13"/>
  <c r="Z65" i="13"/>
  <c r="R65" i="13"/>
  <c r="J65" i="13"/>
  <c r="Z64" i="13"/>
  <c r="R64" i="13"/>
  <c r="J64" i="13"/>
  <c r="Z63" i="13"/>
  <c r="R63" i="13"/>
  <c r="J63" i="13"/>
  <c r="Z62" i="13"/>
  <c r="R62" i="13"/>
  <c r="J62" i="13"/>
  <c r="Z61" i="13"/>
  <c r="R61" i="13"/>
  <c r="J61" i="13"/>
  <c r="Z60" i="13"/>
  <c r="R60" i="13"/>
  <c r="J60" i="13"/>
  <c r="Z59" i="13"/>
  <c r="R59" i="13"/>
  <c r="J59" i="13"/>
  <c r="Z58" i="13"/>
  <c r="R58" i="13"/>
  <c r="J58" i="13"/>
  <c r="Z57" i="13"/>
  <c r="R57" i="13"/>
  <c r="J57" i="13"/>
  <c r="Z56" i="13"/>
  <c r="R56" i="13"/>
  <c r="J56" i="13"/>
  <c r="Z55" i="13"/>
  <c r="R55" i="13"/>
  <c r="J55" i="13"/>
  <c r="Z54" i="13"/>
  <c r="R54" i="13"/>
  <c r="J54" i="13"/>
  <c r="Z53" i="13"/>
  <c r="R53" i="13"/>
  <c r="J53" i="13"/>
  <c r="Z52" i="13"/>
  <c r="R52" i="13"/>
  <c r="J52" i="13"/>
  <c r="Z51" i="13"/>
  <c r="R51" i="13"/>
  <c r="J51" i="13"/>
  <c r="Z50" i="13"/>
  <c r="Y50" i="13"/>
  <c r="R50" i="13"/>
  <c r="Q50" i="13"/>
  <c r="J50" i="13"/>
  <c r="I50" i="13"/>
  <c r="Z49" i="13"/>
  <c r="Y49" i="13"/>
  <c r="R49" i="13"/>
  <c r="Q49" i="13"/>
  <c r="J49" i="13"/>
  <c r="I49" i="13"/>
  <c r="Z48" i="13"/>
  <c r="Y48" i="13"/>
  <c r="R48" i="13"/>
  <c r="Q48" i="13"/>
  <c r="J48" i="13"/>
  <c r="I48" i="13"/>
  <c r="Z47" i="13"/>
  <c r="Y47" i="13"/>
  <c r="R47" i="13"/>
  <c r="Q47" i="13"/>
  <c r="J47" i="13"/>
  <c r="I47" i="13"/>
  <c r="Z46" i="13"/>
  <c r="Y46" i="13"/>
  <c r="R46" i="13"/>
  <c r="Q46" i="13"/>
  <c r="J46" i="13"/>
  <c r="I46" i="13"/>
  <c r="Z45" i="13"/>
  <c r="Y45" i="13"/>
  <c r="R45" i="13"/>
  <c r="Q45" i="13"/>
  <c r="J45" i="13"/>
  <c r="I45" i="13"/>
  <c r="Z44" i="13"/>
  <c r="Y44" i="13"/>
  <c r="R44" i="13"/>
  <c r="Q44" i="13"/>
  <c r="J44" i="13"/>
  <c r="I44" i="13"/>
  <c r="AF43" i="13"/>
  <c r="Z43" i="13"/>
  <c r="Y43" i="13"/>
  <c r="X43" i="13"/>
  <c r="R43" i="13"/>
  <c r="Q43" i="13"/>
  <c r="P43" i="13"/>
  <c r="J43" i="13"/>
  <c r="I43" i="13"/>
  <c r="H43" i="13"/>
  <c r="AF42" i="13"/>
  <c r="Z42" i="13"/>
  <c r="Y42" i="13"/>
  <c r="X42" i="13"/>
  <c r="R42" i="13"/>
  <c r="Q42" i="13"/>
  <c r="P42" i="13"/>
  <c r="J42" i="13"/>
  <c r="I42" i="13"/>
  <c r="H42" i="13"/>
  <c r="AF41" i="13"/>
  <c r="Z41" i="13"/>
  <c r="Y41" i="13"/>
  <c r="X41" i="13"/>
  <c r="R41" i="13"/>
  <c r="Q41" i="13"/>
  <c r="P41" i="13"/>
  <c r="J41" i="13"/>
  <c r="I41" i="13"/>
  <c r="H41" i="13"/>
  <c r="AF40" i="13"/>
  <c r="Z40" i="13"/>
  <c r="Y40" i="13"/>
  <c r="X40" i="13"/>
  <c r="R40" i="13"/>
  <c r="Q40" i="13"/>
  <c r="P40" i="13"/>
  <c r="J40" i="13"/>
  <c r="I40" i="13"/>
  <c r="H40" i="13"/>
  <c r="AF39" i="13"/>
  <c r="Z39" i="13"/>
  <c r="Y39" i="13"/>
  <c r="X39" i="13"/>
  <c r="R39" i="13"/>
  <c r="Q39" i="13"/>
  <c r="P39" i="13"/>
  <c r="J39" i="13"/>
  <c r="I39" i="13"/>
  <c r="H39" i="13"/>
  <c r="AF38" i="13"/>
  <c r="Z38" i="13"/>
  <c r="Y38" i="13"/>
  <c r="X38" i="13"/>
  <c r="R38" i="13"/>
  <c r="Q38" i="13"/>
  <c r="P38" i="13"/>
  <c r="J38" i="13"/>
  <c r="I38" i="13"/>
  <c r="H38" i="13"/>
  <c r="AF37" i="13"/>
  <c r="AE37" i="13"/>
  <c r="Z37" i="13"/>
  <c r="Y37" i="13"/>
  <c r="X37" i="13"/>
  <c r="W37" i="13"/>
  <c r="R37" i="13"/>
  <c r="Q37" i="13"/>
  <c r="P37" i="13"/>
  <c r="O37" i="13"/>
  <c r="J37" i="13"/>
  <c r="I37" i="13"/>
  <c r="H37" i="13"/>
  <c r="G37" i="13"/>
  <c r="AF36" i="13"/>
  <c r="AE36" i="13"/>
  <c r="Z36" i="13"/>
  <c r="Y36" i="13"/>
  <c r="X36" i="13"/>
  <c r="W36" i="13"/>
  <c r="R36" i="13"/>
  <c r="Q36" i="13"/>
  <c r="P36" i="13"/>
  <c r="O36" i="13"/>
  <c r="J36" i="13"/>
  <c r="I36" i="13"/>
  <c r="H36" i="13"/>
  <c r="G36" i="13"/>
  <c r="AF35" i="13"/>
  <c r="AE35" i="13"/>
  <c r="Z35" i="13"/>
  <c r="Y35" i="13"/>
  <c r="X35" i="13"/>
  <c r="W35" i="13"/>
  <c r="R35" i="13"/>
  <c r="Q35" i="13"/>
  <c r="P35" i="13"/>
  <c r="O35" i="13"/>
  <c r="J35" i="13"/>
  <c r="I35" i="13"/>
  <c r="H35" i="13"/>
  <c r="G35" i="13"/>
  <c r="AF34" i="13"/>
  <c r="AE34" i="13"/>
  <c r="Z34" i="13"/>
  <c r="Y34" i="13"/>
  <c r="X34" i="13"/>
  <c r="W34" i="13"/>
  <c r="R34" i="13"/>
  <c r="Q34" i="13"/>
  <c r="P34" i="13"/>
  <c r="O34" i="13"/>
  <c r="J34" i="13"/>
  <c r="I34" i="13"/>
  <c r="H34" i="13"/>
  <c r="G34" i="13"/>
  <c r="AF33" i="13"/>
  <c r="AE33" i="13"/>
  <c r="Z33" i="13"/>
  <c r="Y33" i="13"/>
  <c r="X33" i="13"/>
  <c r="W33" i="13"/>
  <c r="R33" i="13"/>
  <c r="Q33" i="13"/>
  <c r="P33" i="13"/>
  <c r="O33" i="13"/>
  <c r="J33" i="13"/>
  <c r="I33" i="13"/>
  <c r="H33" i="13"/>
  <c r="G33" i="13"/>
  <c r="AF32" i="13"/>
  <c r="AE32" i="13"/>
  <c r="Z32" i="13"/>
  <c r="Y32" i="13"/>
  <c r="X32" i="13"/>
  <c r="W32" i="13"/>
  <c r="R32" i="13"/>
  <c r="Q32" i="13"/>
  <c r="P32" i="13"/>
  <c r="O32" i="13"/>
  <c r="J32" i="13"/>
  <c r="I32" i="13"/>
  <c r="H32" i="13"/>
  <c r="G32" i="13"/>
  <c r="AF31" i="13"/>
  <c r="AE31" i="13"/>
  <c r="Z31" i="13"/>
  <c r="Y31" i="13"/>
  <c r="X31" i="13"/>
  <c r="W31" i="13"/>
  <c r="R31" i="13"/>
  <c r="Q31" i="13"/>
  <c r="P31" i="13"/>
  <c r="O31" i="13"/>
  <c r="J31" i="13"/>
  <c r="I31" i="13"/>
  <c r="H31" i="13"/>
  <c r="G31" i="13"/>
  <c r="AF30" i="13"/>
  <c r="AE30" i="13"/>
  <c r="AD30" i="13"/>
  <c r="Z30" i="13"/>
  <c r="Y30" i="13"/>
  <c r="X30" i="13"/>
  <c r="W30" i="13"/>
  <c r="V30" i="13"/>
  <c r="R30" i="13"/>
  <c r="Q30" i="13"/>
  <c r="P30" i="13"/>
  <c r="O30" i="13"/>
  <c r="N30" i="13"/>
  <c r="J30" i="13"/>
  <c r="I30" i="13"/>
  <c r="H30" i="13"/>
  <c r="G30" i="13"/>
  <c r="F30" i="13"/>
  <c r="AF29" i="13"/>
  <c r="AE29" i="13"/>
  <c r="AD29" i="13"/>
  <c r="Z29" i="13"/>
  <c r="Y29" i="13"/>
  <c r="X29" i="13"/>
  <c r="W29" i="13"/>
  <c r="V29" i="13"/>
  <c r="R29" i="13"/>
  <c r="Q29" i="13"/>
  <c r="P29" i="13"/>
  <c r="O29" i="13"/>
  <c r="N29" i="13"/>
  <c r="J29" i="13"/>
  <c r="I29" i="13"/>
  <c r="H29" i="13"/>
  <c r="G29" i="13"/>
  <c r="F29" i="13"/>
  <c r="AF28" i="13"/>
  <c r="AE28" i="13"/>
  <c r="AD28" i="13"/>
  <c r="Z28" i="13"/>
  <c r="Y28" i="13"/>
  <c r="X28" i="13"/>
  <c r="W28" i="13"/>
  <c r="V28" i="13"/>
  <c r="R28" i="13"/>
  <c r="Q28" i="13"/>
  <c r="P28" i="13"/>
  <c r="O28" i="13"/>
  <c r="N28" i="13"/>
  <c r="J28" i="13"/>
  <c r="I28" i="13"/>
  <c r="H28" i="13"/>
  <c r="G28" i="13"/>
  <c r="F28" i="13"/>
  <c r="AF27" i="13"/>
  <c r="AE27" i="13"/>
  <c r="AD27" i="13"/>
  <c r="Z27" i="13"/>
  <c r="Y27" i="13"/>
  <c r="X27" i="13"/>
  <c r="W27" i="13"/>
  <c r="V27" i="13"/>
  <c r="R27" i="13"/>
  <c r="Q27" i="13"/>
  <c r="P27" i="13"/>
  <c r="O27" i="13"/>
  <c r="N27" i="13"/>
  <c r="J27" i="13"/>
  <c r="I27" i="13"/>
  <c r="H27" i="13"/>
  <c r="G27" i="13"/>
  <c r="F27" i="13"/>
  <c r="AF26" i="13"/>
  <c r="AE26" i="13"/>
  <c r="AD26" i="13"/>
  <c r="Z26" i="13"/>
  <c r="Y26" i="13"/>
  <c r="X26" i="13"/>
  <c r="W26" i="13"/>
  <c r="V26" i="13"/>
  <c r="R26" i="13"/>
  <c r="Q26" i="13"/>
  <c r="P26" i="13"/>
  <c r="O26" i="13"/>
  <c r="N26" i="13"/>
  <c r="J26" i="13"/>
  <c r="I26" i="13"/>
  <c r="H26" i="13"/>
  <c r="G26" i="13"/>
  <c r="F26" i="13"/>
  <c r="AF25" i="13"/>
  <c r="AE25" i="13"/>
  <c r="AD25" i="13"/>
  <c r="Z25" i="13"/>
  <c r="Y25" i="13"/>
  <c r="X25" i="13"/>
  <c r="W25" i="13"/>
  <c r="V25" i="13"/>
  <c r="R25" i="13"/>
  <c r="Q25" i="13"/>
  <c r="P25" i="13"/>
  <c r="O25" i="13"/>
  <c r="N25" i="13"/>
  <c r="J25" i="13"/>
  <c r="I25" i="13"/>
  <c r="H25" i="13"/>
  <c r="G25" i="13"/>
  <c r="F25" i="13"/>
  <c r="AF24" i="13"/>
  <c r="AE24" i="13"/>
  <c r="AD24" i="13"/>
  <c r="Z24" i="13"/>
  <c r="Y24" i="13"/>
  <c r="X24" i="13"/>
  <c r="W24" i="13"/>
  <c r="V24" i="13"/>
  <c r="R24" i="13"/>
  <c r="Q24" i="13"/>
  <c r="P24" i="13"/>
  <c r="O24" i="13"/>
  <c r="N24" i="13"/>
  <c r="J24" i="13"/>
  <c r="I24" i="13"/>
  <c r="H24" i="13"/>
  <c r="G24" i="13"/>
  <c r="F24" i="13"/>
  <c r="AF23" i="13"/>
  <c r="AE23" i="13"/>
  <c r="AD23" i="13"/>
  <c r="AC23" i="13"/>
  <c r="Z23" i="13"/>
  <c r="Y23" i="13"/>
  <c r="X23" i="13"/>
  <c r="W23" i="13"/>
  <c r="V23" i="13"/>
  <c r="U23" i="13"/>
  <c r="R23" i="13"/>
  <c r="Q23" i="13"/>
  <c r="P23" i="13"/>
  <c r="O23" i="13"/>
  <c r="N23" i="13"/>
  <c r="M23" i="13"/>
  <c r="J23" i="13"/>
  <c r="I23" i="13"/>
  <c r="H23" i="13"/>
  <c r="G23" i="13"/>
  <c r="F23" i="13"/>
  <c r="E23" i="13"/>
  <c r="AF22" i="13"/>
  <c r="AE22" i="13"/>
  <c r="AD22" i="13"/>
  <c r="AC22" i="13"/>
  <c r="Z22" i="13"/>
  <c r="Y22" i="13"/>
  <c r="X22" i="13"/>
  <c r="W22" i="13"/>
  <c r="V22" i="13"/>
  <c r="U22" i="13"/>
  <c r="R22" i="13"/>
  <c r="Q22" i="13"/>
  <c r="P22" i="13"/>
  <c r="O22" i="13"/>
  <c r="N22" i="13"/>
  <c r="M22" i="13"/>
  <c r="J22" i="13"/>
  <c r="I22" i="13"/>
  <c r="H22" i="13"/>
  <c r="G22" i="13"/>
  <c r="F22" i="13"/>
  <c r="E22" i="13"/>
  <c r="AF21" i="13"/>
  <c r="AE21" i="13"/>
  <c r="AD21" i="13"/>
  <c r="AC21" i="13"/>
  <c r="Z21" i="13"/>
  <c r="Y21" i="13"/>
  <c r="X21" i="13"/>
  <c r="W21" i="13"/>
  <c r="V21" i="13"/>
  <c r="U21" i="13"/>
  <c r="R21" i="13"/>
  <c r="Q21" i="13"/>
  <c r="P21" i="13"/>
  <c r="O21" i="13"/>
  <c r="N21" i="13"/>
  <c r="M21" i="13"/>
  <c r="J21" i="13"/>
  <c r="I21" i="13"/>
  <c r="H21" i="13"/>
  <c r="G21" i="13"/>
  <c r="F21" i="13"/>
  <c r="E21" i="13"/>
  <c r="AF20" i="13"/>
  <c r="AE20" i="13"/>
  <c r="AD20" i="13"/>
  <c r="AC20" i="13"/>
  <c r="Z20" i="13"/>
  <c r="Y20" i="13"/>
  <c r="X20" i="13"/>
  <c r="W20" i="13"/>
  <c r="V20" i="13"/>
  <c r="U20" i="13"/>
  <c r="R20" i="13"/>
  <c r="Q20" i="13"/>
  <c r="P20" i="13"/>
  <c r="O20" i="13"/>
  <c r="N20" i="13"/>
  <c r="M20" i="13"/>
  <c r="J20" i="13"/>
  <c r="I20" i="13"/>
  <c r="H20" i="13"/>
  <c r="G20" i="13"/>
  <c r="F20" i="13"/>
  <c r="E20" i="13"/>
  <c r="AF19" i="13"/>
  <c r="AE19" i="13"/>
  <c r="AD19" i="13"/>
  <c r="AC19" i="13"/>
  <c r="Z19" i="13"/>
  <c r="Y19" i="13"/>
  <c r="X19" i="13"/>
  <c r="W19" i="13"/>
  <c r="V19" i="13"/>
  <c r="U19" i="13"/>
  <c r="R19" i="13"/>
  <c r="Q19" i="13"/>
  <c r="P19" i="13"/>
  <c r="O19" i="13"/>
  <c r="N19" i="13"/>
  <c r="M19" i="13"/>
  <c r="J19" i="13"/>
  <c r="I19" i="13"/>
  <c r="H19" i="13"/>
  <c r="G19" i="13"/>
  <c r="F19" i="13"/>
  <c r="E19" i="13"/>
  <c r="AF18" i="13"/>
  <c r="AE18" i="13"/>
  <c r="AD18" i="13"/>
  <c r="AC18" i="13"/>
  <c r="Z18" i="13"/>
  <c r="Y18" i="13"/>
  <c r="X18" i="13"/>
  <c r="W18" i="13"/>
  <c r="V18" i="13"/>
  <c r="U18" i="13"/>
  <c r="R18" i="13"/>
  <c r="Q18" i="13"/>
  <c r="P18" i="13"/>
  <c r="O18" i="13"/>
  <c r="N18" i="13"/>
  <c r="M18" i="13"/>
  <c r="J18" i="13"/>
  <c r="I18" i="13"/>
  <c r="H18" i="13"/>
  <c r="G18" i="13"/>
  <c r="F18" i="13"/>
  <c r="E18" i="13"/>
  <c r="AF17" i="13"/>
  <c r="AE17" i="13"/>
  <c r="AD17" i="13"/>
  <c r="AC17" i="13"/>
  <c r="Z17" i="13"/>
  <c r="Y17" i="13"/>
  <c r="X17" i="13"/>
  <c r="W17" i="13"/>
  <c r="V17" i="13"/>
  <c r="U17" i="13"/>
  <c r="R17" i="13"/>
  <c r="Q17" i="13"/>
  <c r="P17" i="13"/>
  <c r="O17" i="13"/>
  <c r="N17" i="13"/>
  <c r="M17" i="13"/>
  <c r="J17" i="13"/>
  <c r="I17" i="13"/>
  <c r="H17" i="13"/>
  <c r="G17" i="13"/>
  <c r="F17" i="13"/>
  <c r="E17" i="13"/>
  <c r="AF16" i="13"/>
  <c r="AE16" i="13"/>
  <c r="AD16" i="13"/>
  <c r="AC16" i="13"/>
  <c r="Z16" i="13"/>
  <c r="Y16" i="13"/>
  <c r="X16" i="13"/>
  <c r="W16" i="13"/>
  <c r="V16" i="13"/>
  <c r="U16" i="13"/>
  <c r="R16" i="13"/>
  <c r="Q16" i="13"/>
  <c r="P16" i="13"/>
  <c r="O16" i="13"/>
  <c r="N16" i="13"/>
  <c r="M16" i="13"/>
  <c r="J16" i="13"/>
  <c r="I16" i="13"/>
  <c r="H16" i="13"/>
  <c r="G16" i="13"/>
  <c r="F16" i="13"/>
  <c r="E16" i="13"/>
  <c r="AF15" i="13"/>
  <c r="AE15" i="13"/>
  <c r="AD15" i="13"/>
  <c r="AC15" i="13"/>
  <c r="Z15" i="13"/>
  <c r="Y15" i="13"/>
  <c r="X15" i="13"/>
  <c r="W15" i="13"/>
  <c r="V15" i="13"/>
  <c r="U15" i="13"/>
  <c r="R15" i="13"/>
  <c r="Q15" i="13"/>
  <c r="P15" i="13"/>
  <c r="O15" i="13"/>
  <c r="N15" i="13"/>
  <c r="M15" i="13"/>
  <c r="J15" i="13"/>
  <c r="I15" i="13"/>
  <c r="H15" i="13"/>
  <c r="G15" i="13"/>
  <c r="F15" i="13"/>
  <c r="E15" i="13"/>
  <c r="AF14" i="13"/>
  <c r="AE14" i="13"/>
  <c r="AD14" i="13"/>
  <c r="AC14" i="13"/>
  <c r="Z14" i="13"/>
  <c r="Y14" i="13"/>
  <c r="X14" i="13"/>
  <c r="W14" i="13"/>
  <c r="V14" i="13"/>
  <c r="U14" i="13"/>
  <c r="R14" i="13"/>
  <c r="Q14" i="13"/>
  <c r="P14" i="13"/>
  <c r="O14" i="13"/>
  <c r="N14" i="13"/>
  <c r="M14" i="13"/>
  <c r="J14" i="13"/>
  <c r="I14" i="13"/>
  <c r="H14" i="13"/>
  <c r="G14" i="13"/>
  <c r="F14" i="13"/>
  <c r="E14" i="13"/>
  <c r="AF13" i="13"/>
  <c r="AE13" i="13"/>
  <c r="AD13" i="13"/>
  <c r="AC13" i="13"/>
  <c r="Z13" i="13"/>
  <c r="Y13" i="13"/>
  <c r="X13" i="13"/>
  <c r="W13" i="13"/>
  <c r="V13" i="13"/>
  <c r="U13" i="13"/>
  <c r="R13" i="13"/>
  <c r="Q13" i="13"/>
  <c r="P13" i="13"/>
  <c r="O13" i="13"/>
  <c r="N13" i="13"/>
  <c r="M13" i="13"/>
  <c r="J13" i="13"/>
  <c r="I13" i="13"/>
  <c r="H13" i="13"/>
  <c r="G13" i="13"/>
  <c r="F13" i="13"/>
  <c r="E13" i="13"/>
  <c r="AF12" i="13"/>
  <c r="AE12" i="13"/>
  <c r="AD12" i="13"/>
  <c r="AC12" i="13"/>
  <c r="Z12" i="13"/>
  <c r="Y12" i="13"/>
  <c r="X12" i="13"/>
  <c r="W12" i="13"/>
  <c r="V12" i="13"/>
  <c r="U12" i="13"/>
  <c r="R12" i="13"/>
  <c r="Q12" i="13"/>
  <c r="P12" i="13"/>
  <c r="O12" i="13"/>
  <c r="N12" i="13"/>
  <c r="M12" i="13"/>
  <c r="J12" i="13"/>
  <c r="I12" i="13"/>
  <c r="H12" i="13"/>
  <c r="G12" i="13"/>
  <c r="F12" i="13"/>
  <c r="E12" i="13"/>
  <c r="AF11" i="13"/>
  <c r="AE11" i="13"/>
  <c r="AD11" i="13"/>
  <c r="AC11" i="13"/>
  <c r="Z11" i="13"/>
  <c r="Y11" i="13"/>
  <c r="X11" i="13"/>
  <c r="W11" i="13"/>
  <c r="V11" i="13"/>
  <c r="U11" i="13"/>
  <c r="R11" i="13"/>
  <c r="Q11" i="13"/>
  <c r="P11" i="13"/>
  <c r="O11" i="13"/>
  <c r="N11" i="13"/>
  <c r="M11" i="13"/>
  <c r="J11" i="13"/>
  <c r="I11" i="13"/>
  <c r="H11" i="13"/>
  <c r="G11" i="13"/>
  <c r="F11" i="13"/>
  <c r="E11" i="13"/>
  <c r="AF10" i="13"/>
  <c r="AE10" i="13"/>
  <c r="AD10" i="13"/>
  <c r="AC10" i="13"/>
  <c r="Z10" i="13"/>
  <c r="Y10" i="13"/>
  <c r="X10" i="13"/>
  <c r="W10" i="13"/>
  <c r="V10" i="13"/>
  <c r="U10" i="13"/>
  <c r="R10" i="13"/>
  <c r="Q10" i="13"/>
  <c r="P10" i="13"/>
  <c r="O10" i="13"/>
  <c r="N10" i="13"/>
  <c r="M10" i="13"/>
  <c r="J10" i="13"/>
  <c r="I10" i="13"/>
  <c r="H10" i="13"/>
  <c r="G10" i="13"/>
  <c r="F10" i="13"/>
  <c r="E10" i="13"/>
  <c r="AF9" i="13"/>
  <c r="AE9" i="13"/>
  <c r="AD9" i="13"/>
  <c r="AC9" i="13"/>
  <c r="Z9" i="13"/>
  <c r="Y9" i="13"/>
  <c r="X9" i="13"/>
  <c r="W9" i="13"/>
  <c r="V9" i="13"/>
  <c r="U9" i="13"/>
  <c r="R9" i="13"/>
  <c r="Q9" i="13"/>
  <c r="P9" i="13"/>
  <c r="O9" i="13"/>
  <c r="N9" i="13"/>
  <c r="M9" i="13"/>
  <c r="J9" i="13"/>
  <c r="I9" i="13"/>
  <c r="H9" i="13"/>
  <c r="G9" i="13"/>
  <c r="F9" i="13"/>
  <c r="E9" i="13"/>
  <c r="AF8" i="13"/>
  <c r="AE8" i="13"/>
  <c r="AD8" i="13"/>
  <c r="AC8" i="13"/>
  <c r="Z8" i="13"/>
  <c r="Y8" i="13"/>
  <c r="X8" i="13"/>
  <c r="W8" i="13"/>
  <c r="V8" i="13"/>
  <c r="U8" i="13"/>
  <c r="R8" i="13"/>
  <c r="Q8" i="13"/>
  <c r="P8" i="13"/>
  <c r="O8" i="13"/>
  <c r="N8" i="13"/>
  <c r="M8" i="13"/>
  <c r="J8" i="13"/>
  <c r="I8" i="13"/>
  <c r="H8" i="13"/>
  <c r="G8" i="13"/>
  <c r="F8" i="13"/>
  <c r="E8" i="13"/>
  <c r="AF7" i="13"/>
  <c r="AE7" i="13"/>
  <c r="AD7" i="13"/>
  <c r="AC7" i="13"/>
  <c r="Z7" i="13"/>
  <c r="Y7" i="13"/>
  <c r="X7" i="13"/>
  <c r="W7" i="13"/>
  <c r="V7" i="13"/>
  <c r="U7" i="13"/>
  <c r="R7" i="13"/>
  <c r="Q7" i="13"/>
  <c r="P7" i="13"/>
  <c r="O7" i="13"/>
  <c r="N7" i="13"/>
  <c r="M7" i="13"/>
  <c r="J7" i="13"/>
  <c r="I7" i="13"/>
  <c r="H7" i="13"/>
  <c r="G7" i="13"/>
  <c r="F7" i="13"/>
  <c r="E7" i="13"/>
  <c r="AF6" i="13"/>
  <c r="AE6" i="13"/>
  <c r="AD6" i="13"/>
  <c r="AC6" i="13"/>
  <c r="Z6" i="13"/>
  <c r="Y6" i="13"/>
  <c r="X6" i="13"/>
  <c r="W6" i="13"/>
  <c r="V6" i="13"/>
  <c r="U6" i="13"/>
  <c r="R6" i="13"/>
  <c r="Q6" i="13"/>
  <c r="P6" i="13"/>
  <c r="O6" i="13"/>
  <c r="N6" i="13"/>
  <c r="M6" i="13"/>
  <c r="J6" i="13"/>
  <c r="I6" i="13"/>
  <c r="H6" i="13"/>
  <c r="G6" i="13"/>
  <c r="F6" i="13"/>
  <c r="E6" i="13"/>
  <c r="D2" i="18" s="1"/>
  <c r="AF5" i="13"/>
  <c r="AE5" i="13"/>
  <c r="AD5" i="13"/>
  <c r="AC5" i="13"/>
  <c r="Z5" i="13"/>
  <c r="Y5" i="13"/>
  <c r="X5" i="13"/>
  <c r="W5" i="13"/>
  <c r="V5" i="13"/>
  <c r="U5" i="13"/>
  <c r="R5" i="13"/>
  <c r="D23" i="18" s="1"/>
  <c r="Q5" i="13"/>
  <c r="D19" i="18" s="1"/>
  <c r="P5" i="13"/>
  <c r="O5" i="13"/>
  <c r="N5" i="13"/>
  <c r="M5" i="13"/>
  <c r="J5" i="13"/>
  <c r="I5" i="13"/>
  <c r="H5" i="13"/>
  <c r="G5" i="13"/>
  <c r="F5" i="13"/>
  <c r="E28" i="17"/>
  <c r="C28" i="17"/>
  <c r="D28" i="17" s="1"/>
  <c r="F28" i="17" s="1"/>
  <c r="E26" i="17"/>
  <c r="C26" i="17"/>
  <c r="D26" i="17" s="1"/>
  <c r="F26" i="17" s="1"/>
  <c r="E24" i="17"/>
  <c r="D24" i="17"/>
  <c r="F24" i="17" s="1"/>
  <c r="N15" i="17"/>
  <c r="N16" i="17" s="1"/>
  <c r="K15" i="17"/>
  <c r="K16" i="17" s="1"/>
  <c r="J15" i="17"/>
  <c r="J16" i="17" s="1"/>
  <c r="I15" i="17"/>
  <c r="I16" i="17" s="1"/>
  <c r="H15" i="17"/>
  <c r="H16" i="17" s="1"/>
  <c r="N13" i="17"/>
  <c r="K13" i="17"/>
  <c r="J13" i="17"/>
  <c r="I13" i="17"/>
  <c r="H13" i="17"/>
  <c r="N12" i="17"/>
  <c r="K12" i="17"/>
  <c r="J12" i="17"/>
  <c r="I12" i="17"/>
  <c r="H12" i="17"/>
  <c r="N11" i="17"/>
  <c r="N19" i="17" s="1"/>
  <c r="N21" i="17" s="1"/>
  <c r="K11" i="17"/>
  <c r="K19" i="17" s="1"/>
  <c r="J11" i="17"/>
  <c r="J19" i="17" s="1"/>
  <c r="I11" i="17"/>
  <c r="I19" i="17" s="1"/>
  <c r="H11" i="17"/>
  <c r="H19" i="17" s="1"/>
  <c r="D4" i="18" l="1"/>
  <c r="D8" i="18"/>
  <c r="D12" i="18"/>
  <c r="D16" i="18"/>
  <c r="D20" i="18"/>
  <c r="D6" i="18"/>
  <c r="D24" i="18"/>
  <c r="D10" i="18"/>
  <c r="D5" i="18"/>
  <c r="D14" i="18"/>
  <c r="D9" i="18"/>
  <c r="D46" i="18"/>
  <c r="D18" i="18"/>
  <c r="D13" i="18"/>
  <c r="D22" i="18"/>
  <c r="D17" i="18"/>
  <c r="D47" i="18"/>
  <c r="D3" i="18"/>
  <c r="D7" i="18"/>
  <c r="D48" i="18"/>
  <c r="D11" i="18"/>
  <c r="D15" i="18"/>
  <c r="T8" i="18"/>
  <c r="T4" i="18"/>
  <c r="V27" i="24"/>
  <c r="U21" i="24"/>
  <c r="M5" i="24"/>
  <c r="T3" i="18"/>
  <c r="AC22" i="24"/>
  <c r="AH23" i="22"/>
  <c r="AH23" i="12"/>
  <c r="AH23" i="24" s="1"/>
  <c r="W12" i="22"/>
  <c r="W12" i="12"/>
  <c r="W12" i="24" s="1"/>
  <c r="W10" i="22"/>
  <c r="H24" i="29"/>
  <c r="W10" i="12"/>
  <c r="W10" i="24" s="1"/>
  <c r="AH16" i="22"/>
  <c r="AH16" i="12"/>
  <c r="AH16" i="24" s="1"/>
  <c r="AH36" i="22"/>
  <c r="AH36" i="12"/>
  <c r="AH36" i="24" s="1"/>
  <c r="AH63" i="22"/>
  <c r="AH63" i="12"/>
  <c r="AH63" i="24" s="1"/>
  <c r="W26" i="22"/>
  <c r="W26" i="12"/>
  <c r="W26" i="24" s="1"/>
  <c r="AH38" i="22"/>
  <c r="AH38" i="12"/>
  <c r="AH38" i="24" s="1"/>
  <c r="AH55" i="22"/>
  <c r="AH55" i="12"/>
  <c r="AH55" i="24" s="1"/>
  <c r="S25" i="29"/>
  <c r="AH11" i="22"/>
  <c r="AH11" i="12"/>
  <c r="AH11" i="24" s="1"/>
  <c r="AH41" i="22"/>
  <c r="AH41" i="12"/>
  <c r="AH41" i="24" s="1"/>
  <c r="AH54" i="22"/>
  <c r="AH54" i="12"/>
  <c r="AH54" i="24" s="1"/>
  <c r="AH42" i="22"/>
  <c r="AH42" i="12"/>
  <c r="AH42" i="24" s="1"/>
  <c r="AG44" i="24"/>
  <c r="AE5" i="24"/>
  <c r="T13" i="18"/>
  <c r="AH27" i="22"/>
  <c r="AH27" i="12"/>
  <c r="AH27" i="24" s="1"/>
  <c r="AH59" i="22"/>
  <c r="AH59" i="12"/>
  <c r="AH59" i="24" s="1"/>
  <c r="AD5" i="24"/>
  <c r="T9" i="18"/>
  <c r="W32" i="22"/>
  <c r="W32" i="12"/>
  <c r="W32" i="24" s="1"/>
  <c r="AH67" i="22"/>
  <c r="AH67" i="12"/>
  <c r="AH67" i="24" s="1"/>
  <c r="AH14" i="22"/>
  <c r="AH14" i="12"/>
  <c r="AH14" i="24" s="1"/>
  <c r="AH32" i="22"/>
  <c r="AH32" i="12"/>
  <c r="AH32" i="24" s="1"/>
  <c r="AH34" i="22"/>
  <c r="AH34" i="12"/>
  <c r="AH34" i="24" s="1"/>
  <c r="AH13" i="22"/>
  <c r="AH13" i="12"/>
  <c r="AH13" i="24" s="1"/>
  <c r="AH6" i="22"/>
  <c r="S20" i="29"/>
  <c r="AH6" i="12"/>
  <c r="AH6" i="24" s="1"/>
  <c r="AH12" i="22"/>
  <c r="AH12" i="12"/>
  <c r="AH12" i="24" s="1"/>
  <c r="AH56" i="22"/>
  <c r="AH56" i="12"/>
  <c r="AH56" i="24" s="1"/>
  <c r="AH22" i="22"/>
  <c r="AH22" i="12"/>
  <c r="AH22" i="24" s="1"/>
  <c r="AH28" i="22"/>
  <c r="AH28" i="12"/>
  <c r="AH28" i="24" s="1"/>
  <c r="AH45" i="22"/>
  <c r="AH45" i="12"/>
  <c r="AH45" i="24" s="1"/>
  <c r="W36" i="22"/>
  <c r="W36" i="12"/>
  <c r="W36" i="24" s="1"/>
  <c r="W20" i="22"/>
  <c r="W20" i="12"/>
  <c r="W20" i="24" s="1"/>
  <c r="W13" i="22"/>
  <c r="W13" i="12"/>
  <c r="W13" i="24" s="1"/>
  <c r="W33" i="22"/>
  <c r="W33" i="12"/>
  <c r="AD27" i="24"/>
  <c r="AH25" i="22"/>
  <c r="AH25" i="12"/>
  <c r="AH25" i="24" s="1"/>
  <c r="AH39" i="22"/>
  <c r="AH39" i="12"/>
  <c r="AH39" i="24" s="1"/>
  <c r="W24" i="22"/>
  <c r="W24" i="12"/>
  <c r="W24" i="24" s="1"/>
  <c r="AH46" i="22"/>
  <c r="AH46" i="12"/>
  <c r="AH46" i="24" s="1"/>
  <c r="E21" i="24"/>
  <c r="AH60" i="22"/>
  <c r="AH60" i="12"/>
  <c r="AH60" i="24" s="1"/>
  <c r="AH62" i="22"/>
  <c r="AH62" i="12"/>
  <c r="AH62" i="24" s="1"/>
  <c r="AG5" i="24"/>
  <c r="AH47" i="22"/>
  <c r="AH47" i="12"/>
  <c r="AH47" i="24" s="1"/>
  <c r="T17" i="18"/>
  <c r="AF5" i="24"/>
  <c r="W19" i="22"/>
  <c r="W19" i="12"/>
  <c r="W19" i="24" s="1"/>
  <c r="AH40" i="22"/>
  <c r="AH40" i="12"/>
  <c r="AH40" i="24" s="1"/>
  <c r="S19" i="29"/>
  <c r="AH5" i="22"/>
  <c r="AH5" i="12"/>
  <c r="AH35" i="22"/>
  <c r="AH35" i="12"/>
  <c r="AH35" i="24" s="1"/>
  <c r="AH50" i="22"/>
  <c r="AH50" i="12"/>
  <c r="AH65" i="22"/>
  <c r="AH65" i="12"/>
  <c r="AH65" i="24" s="1"/>
  <c r="AC5" i="24"/>
  <c r="T5" i="18"/>
  <c r="W34" i="22"/>
  <c r="W34" i="12"/>
  <c r="W34" i="24" s="1"/>
  <c r="AH48" i="22"/>
  <c r="AH48" i="12"/>
  <c r="AH48" i="24" s="1"/>
  <c r="AH20" i="22"/>
  <c r="AH20" i="12"/>
  <c r="AH20" i="24" s="1"/>
  <c r="W29" i="22"/>
  <c r="W29" i="12"/>
  <c r="W29" i="24" s="1"/>
  <c r="AH30" i="22"/>
  <c r="AH30" i="12"/>
  <c r="AH30" i="24" s="1"/>
  <c r="AH43" i="22"/>
  <c r="AH43" i="12"/>
  <c r="AH43" i="24" s="1"/>
  <c r="AH44" i="22"/>
  <c r="AH44" i="12"/>
  <c r="AH44" i="24" s="1"/>
  <c r="AH53" i="22"/>
  <c r="AH53" i="12"/>
  <c r="AH53" i="24" s="1"/>
  <c r="W11" i="22"/>
  <c r="H25" i="29"/>
  <c r="W11" i="12"/>
  <c r="W11" i="24" s="1"/>
  <c r="W27" i="22"/>
  <c r="W27" i="12"/>
  <c r="W27" i="24" s="1"/>
  <c r="AH64" i="22"/>
  <c r="AH64" i="12"/>
  <c r="AH64" i="24" s="1"/>
  <c r="AF39" i="24"/>
  <c r="AH8" i="22"/>
  <c r="S22" i="29"/>
  <c r="AH8" i="12"/>
  <c r="AH8" i="24" s="1"/>
  <c r="AH52" i="22"/>
  <c r="AH52" i="12"/>
  <c r="AH52" i="24" s="1"/>
  <c r="W15" i="22"/>
  <c r="W15" i="12"/>
  <c r="W15" i="24" s="1"/>
  <c r="W28" i="22"/>
  <c r="W28" i="12"/>
  <c r="W28" i="24" s="1"/>
  <c r="W6" i="22"/>
  <c r="H20" i="29"/>
  <c r="W6" i="12"/>
  <c r="W6" i="24" s="1"/>
  <c r="AH33" i="22"/>
  <c r="AH33" i="12"/>
  <c r="AH33" i="24" s="1"/>
  <c r="AH10" i="22"/>
  <c r="S24" i="29"/>
  <c r="AH10" i="12"/>
  <c r="AH10" i="24" s="1"/>
  <c r="H21" i="29"/>
  <c r="W7" i="22"/>
  <c r="W7" i="12"/>
  <c r="W7" i="24" s="1"/>
  <c r="W14" i="22"/>
  <c r="W14" i="12"/>
  <c r="W14" i="24" s="1"/>
  <c r="AH24" i="22"/>
  <c r="AH24" i="12"/>
  <c r="AH24" i="24" s="1"/>
  <c r="AH26" i="22"/>
  <c r="AH26" i="12"/>
  <c r="AH26" i="24" s="1"/>
  <c r="W21" i="22"/>
  <c r="W21" i="12"/>
  <c r="W21" i="24" s="1"/>
  <c r="W22" i="22"/>
  <c r="W22" i="12"/>
  <c r="W22" i="24" s="1"/>
  <c r="AH15" i="22"/>
  <c r="AH15" i="12"/>
  <c r="AH15" i="24" s="1"/>
  <c r="E5" i="24"/>
  <c r="W35" i="22"/>
  <c r="W35" i="12"/>
  <c r="W35" i="24" s="1"/>
  <c r="W30" i="22"/>
  <c r="W30" i="12"/>
  <c r="W30" i="24" s="1"/>
  <c r="AH19" i="22"/>
  <c r="AH19" i="12"/>
  <c r="AH19" i="24" s="1"/>
  <c r="AH31" i="22"/>
  <c r="AH31" i="12"/>
  <c r="AH31" i="24" s="1"/>
  <c r="AH58" i="22"/>
  <c r="AH58" i="12"/>
  <c r="AH58" i="24" s="1"/>
  <c r="W18" i="22"/>
  <c r="W18" i="12"/>
  <c r="W18" i="24" s="1"/>
  <c r="H19" i="29"/>
  <c r="W5" i="22"/>
  <c r="W5" i="12"/>
  <c r="W39" i="22"/>
  <c r="W39" i="12"/>
  <c r="W39" i="24" s="1"/>
  <c r="W38" i="22"/>
  <c r="W38" i="12"/>
  <c r="W38" i="24" s="1"/>
  <c r="AH49" i="22"/>
  <c r="AH49" i="12"/>
  <c r="AH49" i="24" s="1"/>
  <c r="AH66" i="22"/>
  <c r="AH66" i="12"/>
  <c r="AH66" i="24" s="1"/>
  <c r="AH18" i="22"/>
  <c r="AH18" i="12"/>
  <c r="AH18" i="24" s="1"/>
  <c r="W37" i="22"/>
  <c r="W37" i="12"/>
  <c r="W37" i="24" s="1"/>
  <c r="I16" i="29"/>
  <c r="X65" i="22"/>
  <c r="X57" i="22"/>
  <c r="X49" i="22"/>
  <c r="X62" i="22"/>
  <c r="X54" i="22"/>
  <c r="X66" i="22"/>
  <c r="X48" i="22"/>
  <c r="X60" i="22"/>
  <c r="X56" i="22"/>
  <c r="X55" i="22"/>
  <c r="X58" i="22"/>
  <c r="X63" i="22"/>
  <c r="X59" i="22"/>
  <c r="X52" i="22"/>
  <c r="X69" i="22"/>
  <c r="X51" i="22"/>
  <c r="X67" i="22"/>
  <c r="X47" i="22"/>
  <c r="X64" i="22"/>
  <c r="X50" i="22"/>
  <c r="X68" i="22"/>
  <c r="X53" i="22"/>
  <c r="X61" i="22"/>
  <c r="AH21" i="22"/>
  <c r="AH21" i="12"/>
  <c r="AH21" i="24" s="1"/>
  <c r="W23" i="22"/>
  <c r="W23" i="12"/>
  <c r="W23" i="24" s="1"/>
  <c r="W16" i="22"/>
  <c r="W16" i="12"/>
  <c r="W16" i="24" s="1"/>
  <c r="W9" i="22"/>
  <c r="H23" i="29"/>
  <c r="W9" i="12"/>
  <c r="W9" i="24" s="1"/>
  <c r="AH57" i="22"/>
  <c r="AH57" i="12"/>
  <c r="AH57" i="24" s="1"/>
  <c r="AH29" i="22"/>
  <c r="AH29" i="12"/>
  <c r="AH29" i="24" s="1"/>
  <c r="H22" i="29"/>
  <c r="W8" i="22"/>
  <c r="W8" i="12"/>
  <c r="W8" i="24" s="1"/>
  <c r="W17" i="22"/>
  <c r="W17" i="12"/>
  <c r="W17" i="24" s="1"/>
  <c r="S23" i="29"/>
  <c r="AH9" i="22"/>
  <c r="AH9" i="12"/>
  <c r="AH9" i="24" s="1"/>
  <c r="AH37" i="22"/>
  <c r="AH37" i="12"/>
  <c r="AH37" i="24" s="1"/>
  <c r="W25" i="22"/>
  <c r="W25" i="12"/>
  <c r="W25" i="24" s="1"/>
  <c r="AH51" i="22"/>
  <c r="AH51" i="12"/>
  <c r="AH51" i="24" s="1"/>
  <c r="AH17" i="22"/>
  <c r="AH17" i="12"/>
  <c r="AH17" i="24" s="1"/>
  <c r="AH7" i="22"/>
  <c r="S21" i="29"/>
  <c r="AH7" i="12"/>
  <c r="AH7" i="24" s="1"/>
  <c r="AH61" i="22"/>
  <c r="AH61" i="12"/>
  <c r="AH61" i="24" s="1"/>
  <c r="W31" i="22"/>
  <c r="W31" i="12"/>
  <c r="W31" i="24" s="1"/>
  <c r="K24" i="17"/>
  <c r="K28" i="17"/>
  <c r="K26" i="17"/>
  <c r="N24" i="17"/>
  <c r="N28" i="17"/>
  <c r="I24" i="17"/>
  <c r="R24" i="17" s="1"/>
  <c r="S24" i="17" s="1"/>
  <c r="J24" i="17"/>
  <c r="H24" i="17"/>
  <c r="N26" i="17"/>
  <c r="J26" i="17"/>
  <c r="I26" i="17"/>
  <c r="H26" i="17"/>
  <c r="J28" i="17"/>
  <c r="I28" i="17"/>
  <c r="R28" i="17" s="1"/>
  <c r="S28" i="17" s="1"/>
  <c r="H28" i="17"/>
  <c r="X18" i="22" l="1"/>
  <c r="X18" i="12"/>
  <c r="X18" i="24" s="1"/>
  <c r="X38" i="22"/>
  <c r="X38" i="12"/>
  <c r="X38" i="24" s="1"/>
  <c r="X10" i="22"/>
  <c r="I24" i="29"/>
  <c r="X10" i="12"/>
  <c r="X10" i="24" s="1"/>
  <c r="X9" i="22"/>
  <c r="I23" i="29"/>
  <c r="X9" i="12"/>
  <c r="X9" i="24" s="1"/>
  <c r="X17" i="22"/>
  <c r="X17" i="12"/>
  <c r="X17" i="24" s="1"/>
  <c r="X44" i="22"/>
  <c r="X44" i="12"/>
  <c r="X44" i="24" s="1"/>
  <c r="AH50" i="24"/>
  <c r="I22" i="29"/>
  <c r="X8" i="22"/>
  <c r="X8" i="12"/>
  <c r="X8" i="24" s="1"/>
  <c r="W33" i="24"/>
  <c r="X34" i="22"/>
  <c r="X34" i="12"/>
  <c r="X34" i="24" s="1"/>
  <c r="W5" i="24"/>
  <c r="X36" i="22"/>
  <c r="X36" i="12"/>
  <c r="X36" i="24" s="1"/>
  <c r="AH5" i="24"/>
  <c r="X15" i="22"/>
  <c r="X15" i="12"/>
  <c r="X15" i="24" s="1"/>
  <c r="X46" i="22"/>
  <c r="X46" i="12"/>
  <c r="X46" i="24" s="1"/>
  <c r="I25" i="29"/>
  <c r="X11" i="22"/>
  <c r="X11" i="12"/>
  <c r="X11" i="24" s="1"/>
  <c r="X43" i="22"/>
  <c r="X43" i="12"/>
  <c r="X43" i="24" s="1"/>
  <c r="X28" i="22"/>
  <c r="X28" i="12"/>
  <c r="X28" i="24" s="1"/>
  <c r="X27" i="22"/>
  <c r="X27" i="12"/>
  <c r="X27" i="24" s="1"/>
  <c r="X29" i="22"/>
  <c r="X29" i="12"/>
  <c r="X29" i="24" s="1"/>
  <c r="X33" i="22"/>
  <c r="X33" i="12"/>
  <c r="X33" i="24" s="1"/>
  <c r="X35" i="22"/>
  <c r="X35" i="12"/>
  <c r="X35" i="24" s="1"/>
  <c r="X20" i="22"/>
  <c r="X20" i="12"/>
  <c r="X20" i="24" s="1"/>
  <c r="X41" i="22"/>
  <c r="X41" i="12"/>
  <c r="X41" i="24" s="1"/>
  <c r="X26" i="22"/>
  <c r="X26" i="12"/>
  <c r="X26" i="24" s="1"/>
  <c r="X32" i="22"/>
  <c r="X32" i="12"/>
  <c r="X32" i="24" s="1"/>
  <c r="X40" i="22"/>
  <c r="X40" i="12"/>
  <c r="X40" i="24" s="1"/>
  <c r="X5" i="22"/>
  <c r="I19" i="29"/>
  <c r="X5" i="12"/>
  <c r="X37" i="22"/>
  <c r="X37" i="12"/>
  <c r="X37" i="24" s="1"/>
  <c r="X14" i="22"/>
  <c r="X14" i="12"/>
  <c r="X14" i="24" s="1"/>
  <c r="X19" i="22"/>
  <c r="X19" i="12"/>
  <c r="X19" i="24" s="1"/>
  <c r="X22" i="22"/>
  <c r="X22" i="12"/>
  <c r="X22" i="24" s="1"/>
  <c r="X45" i="22"/>
  <c r="X45" i="12"/>
  <c r="X45" i="24" s="1"/>
  <c r="X24" i="22"/>
  <c r="X24" i="12"/>
  <c r="X24" i="24" s="1"/>
  <c r="X13" i="22"/>
  <c r="X13" i="12"/>
  <c r="X13" i="24" s="1"/>
  <c r="X42" i="22"/>
  <c r="X42" i="12"/>
  <c r="X42" i="24" s="1"/>
  <c r="X31" i="22"/>
  <c r="X31" i="12"/>
  <c r="X31" i="24" s="1"/>
  <c r="J16" i="29"/>
  <c r="Y67" i="22"/>
  <c r="Y62" i="22"/>
  <c r="Y54" i="22"/>
  <c r="Y59" i="22"/>
  <c r="Y60" i="22"/>
  <c r="Y56" i="22"/>
  <c r="Y63" i="22"/>
  <c r="Y66" i="22"/>
  <c r="Y69" i="22"/>
  <c r="Y55" i="22"/>
  <c r="Y58" i="22"/>
  <c r="Y64" i="22"/>
  <c r="Y61" i="22"/>
  <c r="Y65" i="22"/>
  <c r="Y57" i="22"/>
  <c r="Y68" i="22"/>
  <c r="X25" i="22"/>
  <c r="X25" i="12"/>
  <c r="X25" i="24" s="1"/>
  <c r="T2" i="18"/>
  <c r="X12" i="22"/>
  <c r="X12" i="12"/>
  <c r="X12" i="24" s="1"/>
  <c r="I21" i="29"/>
  <c r="X7" i="22"/>
  <c r="X7" i="12"/>
  <c r="X7" i="24" s="1"/>
  <c r="X21" i="22"/>
  <c r="X21" i="12"/>
  <c r="X21" i="24" s="1"/>
  <c r="X6" i="22"/>
  <c r="I20" i="29"/>
  <c r="X6" i="12"/>
  <c r="X6" i="24" s="1"/>
  <c r="X39" i="22"/>
  <c r="X39" i="12"/>
  <c r="X23" i="22"/>
  <c r="X23" i="12"/>
  <c r="X23" i="24" s="1"/>
  <c r="X16" i="22"/>
  <c r="X16" i="12"/>
  <c r="X16" i="24" s="1"/>
  <c r="X30" i="22"/>
  <c r="X30" i="12"/>
  <c r="X30" i="24" s="1"/>
  <c r="AH69" i="13"/>
  <c r="AG69" i="13"/>
  <c r="Y69" i="13"/>
  <c r="Q69" i="13"/>
  <c r="I69" i="13"/>
  <c r="AH68" i="13"/>
  <c r="AG68" i="13"/>
  <c r="Y68" i="13"/>
  <c r="Q68" i="13"/>
  <c r="I68" i="13"/>
  <c r="AH67" i="13"/>
  <c r="AG67" i="13"/>
  <c r="Y67" i="13"/>
  <c r="Q67" i="13"/>
  <c r="I67" i="13"/>
  <c r="AH66" i="13"/>
  <c r="AG66" i="13"/>
  <c r="Y66" i="13"/>
  <c r="Q66" i="13"/>
  <c r="I66" i="13"/>
  <c r="AH65" i="13"/>
  <c r="AG65" i="13"/>
  <c r="Y65" i="13"/>
  <c r="Q65" i="13"/>
  <c r="I65" i="13"/>
  <c r="AH64" i="13"/>
  <c r="AG64" i="13"/>
  <c r="Y64" i="13"/>
  <c r="Q64" i="13"/>
  <c r="I64" i="13"/>
  <c r="AH63" i="13"/>
  <c r="AG63" i="13"/>
  <c r="Y63" i="13"/>
  <c r="Q63" i="13"/>
  <c r="I63" i="13"/>
  <c r="AH62" i="13"/>
  <c r="AG62" i="13"/>
  <c r="Y62" i="13"/>
  <c r="Q62" i="13"/>
  <c r="I62" i="13"/>
  <c r="AH61" i="13"/>
  <c r="AG61" i="13"/>
  <c r="Y61" i="13"/>
  <c r="Q61" i="13"/>
  <c r="I61" i="13"/>
  <c r="AH60" i="13"/>
  <c r="AG60" i="13"/>
  <c r="Y60" i="13"/>
  <c r="Q60" i="13"/>
  <c r="I60" i="13"/>
  <c r="AH59" i="13"/>
  <c r="AG59" i="13"/>
  <c r="Y59" i="13"/>
  <c r="Q59" i="13"/>
  <c r="I59" i="13"/>
  <c r="AH58" i="13"/>
  <c r="AG58" i="13"/>
  <c r="Y58" i="13"/>
  <c r="Q58" i="13"/>
  <c r="I58" i="13"/>
  <c r="AH57" i="13"/>
  <c r="AG57" i="13"/>
  <c r="Y57" i="13"/>
  <c r="Q57" i="13"/>
  <c r="I57" i="13"/>
  <c r="AH56" i="13"/>
  <c r="AG56" i="13"/>
  <c r="Y56" i="13"/>
  <c r="Q56" i="13"/>
  <c r="I56" i="13"/>
  <c r="AH55" i="13"/>
  <c r="AG55" i="13"/>
  <c r="AF55" i="13"/>
  <c r="Y55" i="13"/>
  <c r="X55" i="13"/>
  <c r="Q55" i="13"/>
  <c r="P55" i="13"/>
  <c r="I55" i="13"/>
  <c r="H55" i="13"/>
  <c r="AH54" i="13"/>
  <c r="AG54" i="13"/>
  <c r="AF54" i="13"/>
  <c r="Y54" i="13"/>
  <c r="X54" i="13"/>
  <c r="Q54" i="13"/>
  <c r="P54" i="13"/>
  <c r="I54" i="13"/>
  <c r="H54" i="13"/>
  <c r="AH53" i="13"/>
  <c r="AG53" i="13"/>
  <c r="AF53" i="13"/>
  <c r="Y53" i="13"/>
  <c r="X53" i="13"/>
  <c r="Q53" i="13"/>
  <c r="P53" i="13"/>
  <c r="I53" i="13"/>
  <c r="H53" i="13"/>
  <c r="AH52" i="13"/>
  <c r="AG52" i="13"/>
  <c r="AF52" i="13"/>
  <c r="Y52" i="13"/>
  <c r="X52" i="13"/>
  <c r="Q52" i="13"/>
  <c r="P52" i="13"/>
  <c r="I52" i="13"/>
  <c r="H52" i="13"/>
  <c r="AH51" i="13"/>
  <c r="AG51" i="13"/>
  <c r="AF51" i="13"/>
  <c r="Y51" i="13"/>
  <c r="D44" i="18" s="1"/>
  <c r="X51" i="13"/>
  <c r="Q51" i="13"/>
  <c r="P51" i="13"/>
  <c r="I51" i="13"/>
  <c r="H51" i="13"/>
  <c r="AH50" i="13"/>
  <c r="AG50" i="13"/>
  <c r="AF50" i="13"/>
  <c r="X50" i="13"/>
  <c r="P50" i="13"/>
  <c r="H50" i="13"/>
  <c r="AH49" i="13"/>
  <c r="AG49" i="13"/>
  <c r="AF49" i="13"/>
  <c r="X49" i="13"/>
  <c r="P49" i="13"/>
  <c r="H49" i="13"/>
  <c r="AH48" i="13"/>
  <c r="AG48" i="13"/>
  <c r="AF48" i="13"/>
  <c r="X48" i="13"/>
  <c r="P48" i="13"/>
  <c r="H48" i="13"/>
  <c r="AH47" i="13"/>
  <c r="AG47" i="13"/>
  <c r="AF47" i="13"/>
  <c r="AE47" i="13"/>
  <c r="X47" i="13"/>
  <c r="W47" i="13"/>
  <c r="P47" i="13"/>
  <c r="O47" i="13"/>
  <c r="H47" i="13"/>
  <c r="G47" i="13"/>
  <c r="AH46" i="13"/>
  <c r="AG46" i="13"/>
  <c r="AF46" i="13"/>
  <c r="AE46" i="13"/>
  <c r="X46" i="13"/>
  <c r="W46" i="13"/>
  <c r="P46" i="13"/>
  <c r="O46" i="13"/>
  <c r="H46" i="13"/>
  <c r="G46" i="13"/>
  <c r="AH45" i="13"/>
  <c r="AG45" i="13"/>
  <c r="AF45" i="13"/>
  <c r="AE45" i="13"/>
  <c r="X45" i="13"/>
  <c r="W45" i="13"/>
  <c r="P45" i="13"/>
  <c r="O45" i="13"/>
  <c r="H45" i="13"/>
  <c r="G45" i="13"/>
  <c r="AH44" i="13"/>
  <c r="AG44" i="13"/>
  <c r="AF44" i="13"/>
  <c r="AE44" i="13"/>
  <c r="X44" i="13"/>
  <c r="W44" i="13"/>
  <c r="P44" i="13"/>
  <c r="O44" i="13"/>
  <c r="H44" i="13"/>
  <c r="G44" i="13"/>
  <c r="AH43" i="13"/>
  <c r="AG43" i="13"/>
  <c r="AE43" i="13"/>
  <c r="W43" i="13"/>
  <c r="O43" i="13"/>
  <c r="G43" i="13"/>
  <c r="AH42" i="13"/>
  <c r="AG42" i="13"/>
  <c r="AE42" i="13"/>
  <c r="W42" i="13"/>
  <c r="O42" i="13"/>
  <c r="G42" i="13"/>
  <c r="AH41" i="13"/>
  <c r="AG41" i="13"/>
  <c r="AE41" i="13"/>
  <c r="W41" i="13"/>
  <c r="O41" i="13"/>
  <c r="G41" i="13"/>
  <c r="AH40" i="13"/>
  <c r="AG40" i="13"/>
  <c r="AE40" i="13"/>
  <c r="W40" i="13"/>
  <c r="O40" i="13"/>
  <c r="G40" i="13"/>
  <c r="AH39" i="13"/>
  <c r="AG39" i="13"/>
  <c r="AE39" i="13"/>
  <c r="W39" i="13"/>
  <c r="O39" i="13"/>
  <c r="G39" i="13"/>
  <c r="AH38" i="13"/>
  <c r="AG38" i="13"/>
  <c r="AE38" i="13"/>
  <c r="D37" i="18" s="1"/>
  <c r="T37" i="18" s="1"/>
  <c r="AD38" i="13"/>
  <c r="W38" i="13"/>
  <c r="V38" i="13"/>
  <c r="O38" i="13"/>
  <c r="N38" i="13"/>
  <c r="G38" i="13"/>
  <c r="F38" i="13"/>
  <c r="AH37" i="13"/>
  <c r="AG37" i="13"/>
  <c r="AD37" i="13"/>
  <c r="V37" i="13"/>
  <c r="N37" i="13"/>
  <c r="F37" i="13"/>
  <c r="AH36" i="13"/>
  <c r="AG36" i="13"/>
  <c r="AD36" i="13"/>
  <c r="V36" i="13"/>
  <c r="N36" i="13"/>
  <c r="F36" i="13"/>
  <c r="AH35" i="13"/>
  <c r="AG35" i="13"/>
  <c r="AD35" i="13"/>
  <c r="V35" i="13"/>
  <c r="N35" i="13"/>
  <c r="F35" i="13"/>
  <c r="AH34" i="13"/>
  <c r="AG34" i="13"/>
  <c r="AD34" i="13"/>
  <c r="V34" i="13"/>
  <c r="N34" i="13"/>
  <c r="F34" i="13"/>
  <c r="AH33" i="13"/>
  <c r="AG33" i="13"/>
  <c r="AD33" i="13"/>
  <c r="V33" i="13"/>
  <c r="N33" i="13"/>
  <c r="F33" i="13"/>
  <c r="AH32" i="13"/>
  <c r="AG32" i="13"/>
  <c r="AD32" i="13"/>
  <c r="V32" i="13"/>
  <c r="N32" i="13"/>
  <c r="F32" i="13"/>
  <c r="AH31" i="13"/>
  <c r="AG31" i="13"/>
  <c r="AD31" i="13"/>
  <c r="D33" i="18" s="1"/>
  <c r="T33" i="18" s="1"/>
  <c r="V31" i="13"/>
  <c r="D32" i="18" s="1"/>
  <c r="N31" i="13"/>
  <c r="D31" i="18" s="1"/>
  <c r="F31" i="13"/>
  <c r="D30" i="18" s="1"/>
  <c r="AH30" i="13"/>
  <c r="AG30" i="13"/>
  <c r="AH29" i="13"/>
  <c r="AG29" i="13"/>
  <c r="AC29" i="13"/>
  <c r="U29" i="13"/>
  <c r="M29" i="13"/>
  <c r="E29" i="13"/>
  <c r="AH28" i="13"/>
  <c r="AG28" i="13"/>
  <c r="AC28" i="13"/>
  <c r="U28" i="13"/>
  <c r="M28" i="13"/>
  <c r="E28" i="13"/>
  <c r="AH27" i="13"/>
  <c r="AG27" i="13"/>
  <c r="AC27" i="13"/>
  <c r="U27" i="13"/>
  <c r="M27" i="13"/>
  <c r="E27" i="13"/>
  <c r="AH26" i="13"/>
  <c r="AG26" i="13"/>
  <c r="AC26" i="13"/>
  <c r="U26" i="13"/>
  <c r="M26" i="13"/>
  <c r="E26" i="13"/>
  <c r="AH25" i="13"/>
  <c r="AG25" i="13"/>
  <c r="AC25" i="13"/>
  <c r="U25" i="13"/>
  <c r="M25" i="13"/>
  <c r="E25" i="13"/>
  <c r="AH24" i="13"/>
  <c r="AG24" i="13"/>
  <c r="AC24" i="13"/>
  <c r="D29" i="18" s="1"/>
  <c r="T29" i="18" s="1"/>
  <c r="U24" i="13"/>
  <c r="D28" i="18" s="1"/>
  <c r="T28" i="18" s="1"/>
  <c r="M24" i="13"/>
  <c r="D27" i="18" s="1"/>
  <c r="T27" i="18" s="1"/>
  <c r="E24" i="13"/>
  <c r="D26" i="18" s="1"/>
  <c r="T26" i="18" s="1"/>
  <c r="AH23" i="13"/>
  <c r="AG23" i="13"/>
  <c r="AH22" i="13"/>
  <c r="AG22" i="13"/>
  <c r="AH21" i="13"/>
  <c r="AG21" i="13"/>
  <c r="AH20" i="13"/>
  <c r="AG20" i="13"/>
  <c r="AH19" i="13"/>
  <c r="AG19" i="13"/>
  <c r="AH18" i="13"/>
  <c r="AG18" i="13"/>
  <c r="AH17" i="13"/>
  <c r="AG17" i="13"/>
  <c r="AH16" i="13"/>
  <c r="AG16" i="13"/>
  <c r="AH15" i="13"/>
  <c r="AG15" i="13"/>
  <c r="AH14" i="13"/>
  <c r="AG14" i="13"/>
  <c r="AH13" i="13"/>
  <c r="AG13" i="13"/>
  <c r="AH12" i="13"/>
  <c r="AG12" i="13"/>
  <c r="AH11" i="13"/>
  <c r="AG11" i="13"/>
  <c r="AH10" i="13"/>
  <c r="AG10" i="13"/>
  <c r="AH9" i="13"/>
  <c r="AG9" i="13"/>
  <c r="AH8" i="13"/>
  <c r="AG8" i="13"/>
  <c r="AH7" i="13"/>
  <c r="AG7" i="13"/>
  <c r="AH6" i="13"/>
  <c r="AG6" i="13"/>
  <c r="AH5" i="13"/>
  <c r="AG5" i="13"/>
  <c r="R17" i="16"/>
  <c r="Q17" i="16"/>
  <c r="P17" i="16"/>
  <c r="O17" i="16"/>
  <c r="N17" i="16"/>
  <c r="M17" i="16"/>
  <c r="J17" i="16"/>
  <c r="I17" i="16"/>
  <c r="H17" i="16"/>
  <c r="G17" i="16"/>
  <c r="F17" i="16"/>
  <c r="E17" i="16"/>
  <c r="R2" i="16"/>
  <c r="Q2" i="16"/>
  <c r="P2" i="16"/>
  <c r="O2" i="16"/>
  <c r="N2" i="16"/>
  <c r="M2" i="16"/>
  <c r="J2" i="16"/>
  <c r="I2" i="16"/>
  <c r="H2" i="16"/>
  <c r="G2" i="16"/>
  <c r="F2" i="16"/>
  <c r="E2" i="16"/>
  <c r="T1" i="16"/>
  <c r="AH69" i="15"/>
  <c r="Z69" i="15"/>
  <c r="R69" i="15"/>
  <c r="J69" i="15"/>
  <c r="AH68" i="15"/>
  <c r="Z68" i="15"/>
  <c r="R68" i="15"/>
  <c r="J68" i="15"/>
  <c r="AH67" i="15"/>
  <c r="Z67" i="15"/>
  <c r="R67" i="15"/>
  <c r="J67" i="15"/>
  <c r="AH66" i="15"/>
  <c r="Z66" i="15"/>
  <c r="R66" i="15"/>
  <c r="J66" i="15"/>
  <c r="AH65" i="15"/>
  <c r="Z65" i="15"/>
  <c r="R65" i="15"/>
  <c r="J65" i="15"/>
  <c r="AH64" i="15"/>
  <c r="Z64" i="15"/>
  <c r="R64" i="15"/>
  <c r="J64" i="15"/>
  <c r="AH63" i="15"/>
  <c r="AG63" i="15"/>
  <c r="Z63" i="15"/>
  <c r="Y63" i="15"/>
  <c r="R63" i="15"/>
  <c r="Q63" i="15"/>
  <c r="J63" i="15"/>
  <c r="I63" i="15"/>
  <c r="AH62" i="15"/>
  <c r="AG62" i="15"/>
  <c r="Z62" i="15"/>
  <c r="Y62" i="15"/>
  <c r="R62" i="15"/>
  <c r="Q62" i="15"/>
  <c r="J62" i="15"/>
  <c r="I62" i="15"/>
  <c r="AH61" i="15"/>
  <c r="AG61" i="15"/>
  <c r="Z61" i="15"/>
  <c r="Y61" i="15"/>
  <c r="R61" i="15"/>
  <c r="Q61" i="15"/>
  <c r="J61" i="15"/>
  <c r="I61" i="15"/>
  <c r="AH60" i="15"/>
  <c r="AG60" i="15"/>
  <c r="Z60" i="15"/>
  <c r="Y60" i="15"/>
  <c r="R60" i="15"/>
  <c r="Q60" i="15"/>
  <c r="J60" i="15"/>
  <c r="I60" i="15"/>
  <c r="AH59" i="15"/>
  <c r="AG59" i="15"/>
  <c r="Z59" i="15"/>
  <c r="Y59" i="15"/>
  <c r="R59" i="15"/>
  <c r="Q59" i="15"/>
  <c r="J59" i="15"/>
  <c r="I59" i="15"/>
  <c r="AH58" i="15"/>
  <c r="AG58" i="15"/>
  <c r="Z58" i="15"/>
  <c r="Y58" i="15"/>
  <c r="R58" i="15"/>
  <c r="Q58" i="15"/>
  <c r="J58" i="15"/>
  <c r="I58" i="15"/>
  <c r="AH57" i="15"/>
  <c r="AG57" i="15"/>
  <c r="Z57" i="15"/>
  <c r="Y57" i="15"/>
  <c r="R57" i="15"/>
  <c r="Q57" i="15"/>
  <c r="J57" i="15"/>
  <c r="I57" i="15"/>
  <c r="AH56" i="15"/>
  <c r="AG56" i="15"/>
  <c r="Z56" i="15"/>
  <c r="Y56" i="15"/>
  <c r="R56" i="15"/>
  <c r="Q56" i="15"/>
  <c r="J56" i="15"/>
  <c r="I56" i="15"/>
  <c r="AH55" i="15"/>
  <c r="AG55" i="15"/>
  <c r="Z55" i="15"/>
  <c r="Y55" i="15"/>
  <c r="R55" i="15"/>
  <c r="Q55" i="15"/>
  <c r="J55" i="15"/>
  <c r="I55" i="15"/>
  <c r="AH54" i="15"/>
  <c r="AG54" i="15"/>
  <c r="AF54" i="15"/>
  <c r="Z54" i="15"/>
  <c r="Y54" i="15"/>
  <c r="X54" i="15"/>
  <c r="R54" i="15"/>
  <c r="Q54" i="15"/>
  <c r="P54" i="15"/>
  <c r="J54" i="15"/>
  <c r="I54" i="15"/>
  <c r="H54" i="15"/>
  <c r="AH53" i="15"/>
  <c r="AG53" i="15"/>
  <c r="AF53" i="15"/>
  <c r="Z53" i="15"/>
  <c r="Y53" i="15"/>
  <c r="X53" i="15"/>
  <c r="R53" i="15"/>
  <c r="Q53" i="15"/>
  <c r="P53" i="15"/>
  <c r="J53" i="15"/>
  <c r="I53" i="15"/>
  <c r="H53" i="15"/>
  <c r="AH52" i="15"/>
  <c r="AG52" i="15"/>
  <c r="AF52" i="15"/>
  <c r="Z52" i="15"/>
  <c r="Y52" i="15"/>
  <c r="X52" i="15"/>
  <c r="R52" i="15"/>
  <c r="Q52" i="15"/>
  <c r="P52" i="15"/>
  <c r="J52" i="15"/>
  <c r="I52" i="15"/>
  <c r="H52" i="15"/>
  <c r="AH51" i="15"/>
  <c r="AG51" i="15"/>
  <c r="AF51" i="15"/>
  <c r="Z51" i="15"/>
  <c r="Y51" i="15"/>
  <c r="X51" i="15"/>
  <c r="R51" i="15"/>
  <c r="Q51" i="15"/>
  <c r="P51" i="15"/>
  <c r="J51" i="15"/>
  <c r="I51" i="15"/>
  <c r="H51" i="15"/>
  <c r="AH50" i="15"/>
  <c r="AG50" i="15"/>
  <c r="AF50" i="15"/>
  <c r="Z50" i="15"/>
  <c r="Y50" i="15"/>
  <c r="X50" i="15"/>
  <c r="R50" i="15"/>
  <c r="Q50" i="15"/>
  <c r="P50" i="15"/>
  <c r="J50" i="15"/>
  <c r="I50" i="15"/>
  <c r="H50" i="15"/>
  <c r="AH49" i="15"/>
  <c r="AH48" i="15" s="1"/>
  <c r="AH47" i="15" s="1"/>
  <c r="AH46" i="15" s="1"/>
  <c r="AH45" i="15" s="1"/>
  <c r="AH44" i="15" s="1"/>
  <c r="AH43" i="15" s="1"/>
  <c r="AH42" i="15" s="1"/>
  <c r="AH41" i="15" s="1"/>
  <c r="AH40" i="15" s="1"/>
  <c r="AH39" i="15" s="1"/>
  <c r="AH38" i="15" s="1"/>
  <c r="AH37" i="15" s="1"/>
  <c r="AH36" i="15" s="1"/>
  <c r="AH35" i="15" s="1"/>
  <c r="AH34" i="15" s="1"/>
  <c r="AH33" i="15" s="1"/>
  <c r="AH32" i="15" s="1"/>
  <c r="AH31" i="15" s="1"/>
  <c r="AH30" i="15" s="1"/>
  <c r="AH29" i="15" s="1"/>
  <c r="AH28" i="15" s="1"/>
  <c r="AH27" i="15" s="1"/>
  <c r="AH26" i="15" s="1"/>
  <c r="AH25" i="15" s="1"/>
  <c r="AH24" i="15" s="1"/>
  <c r="AH23" i="15" s="1"/>
  <c r="AH22" i="15" s="1"/>
  <c r="AH21" i="15" s="1"/>
  <c r="AH20" i="15" s="1"/>
  <c r="AH19" i="15" s="1"/>
  <c r="AH18" i="15" s="1"/>
  <c r="AH17" i="15" s="1"/>
  <c r="AH16" i="15" s="1"/>
  <c r="AH15" i="15" s="1"/>
  <c r="AH14" i="15" s="1"/>
  <c r="AH13" i="15" s="1"/>
  <c r="AH12" i="15" s="1"/>
  <c r="AH11" i="15" s="1"/>
  <c r="AH10" i="15" s="1"/>
  <c r="AH9" i="15" s="1"/>
  <c r="AH8" i="15" s="1"/>
  <c r="AH7" i="15" s="1"/>
  <c r="AH6" i="15" s="1"/>
  <c r="AH5" i="15" s="1"/>
  <c r="AG49" i="15"/>
  <c r="AF49" i="15"/>
  <c r="Y49" i="15"/>
  <c r="X49" i="15"/>
  <c r="Q49" i="15"/>
  <c r="P49" i="15"/>
  <c r="I49" i="15"/>
  <c r="H49" i="15"/>
  <c r="AG48" i="15"/>
  <c r="AF48" i="15"/>
  <c r="Y48" i="15"/>
  <c r="X48" i="15"/>
  <c r="Q48" i="15"/>
  <c r="P48" i="15"/>
  <c r="I48" i="15"/>
  <c r="H48" i="15"/>
  <c r="AG47" i="15"/>
  <c r="AF47" i="15"/>
  <c r="Y47" i="15"/>
  <c r="X47" i="15"/>
  <c r="Q47" i="15"/>
  <c r="P47" i="15"/>
  <c r="J47" i="15"/>
  <c r="J46" i="15" s="1"/>
  <c r="J45" i="15" s="1"/>
  <c r="J44" i="15" s="1"/>
  <c r="I47" i="15"/>
  <c r="H47" i="15"/>
  <c r="AG46" i="15"/>
  <c r="AF46" i="15"/>
  <c r="AE46" i="15"/>
  <c r="Y46" i="15"/>
  <c r="X46" i="15"/>
  <c r="W46" i="15"/>
  <c r="Q46" i="15"/>
  <c r="P46" i="15"/>
  <c r="O46" i="15"/>
  <c r="I46" i="15"/>
  <c r="H46" i="15"/>
  <c r="G46" i="15"/>
  <c r="AG45" i="15"/>
  <c r="AF45" i="15"/>
  <c r="AE45" i="15"/>
  <c r="Y45" i="15"/>
  <c r="X45" i="15"/>
  <c r="W45" i="15"/>
  <c r="Q45" i="15"/>
  <c r="P45" i="15"/>
  <c r="O45" i="15"/>
  <c r="I45" i="15"/>
  <c r="H45" i="15"/>
  <c r="G45" i="15"/>
  <c r="AG44" i="15"/>
  <c r="AF44" i="15"/>
  <c r="AE44" i="15"/>
  <c r="Y44" i="15"/>
  <c r="X44" i="15"/>
  <c r="W44" i="15"/>
  <c r="R44" i="15"/>
  <c r="R43" i="15" s="1"/>
  <c r="R42" i="15" s="1"/>
  <c r="R41" i="15" s="1"/>
  <c r="Q44" i="15"/>
  <c r="P44" i="15"/>
  <c r="O44" i="15"/>
  <c r="I44" i="15"/>
  <c r="H44" i="15"/>
  <c r="G44" i="15"/>
  <c r="AF43" i="15"/>
  <c r="AE43" i="15"/>
  <c r="X43" i="15"/>
  <c r="W43" i="15"/>
  <c r="Q43" i="15"/>
  <c r="P43" i="15"/>
  <c r="O43" i="15"/>
  <c r="J43" i="15"/>
  <c r="J42" i="15" s="1"/>
  <c r="J41" i="15" s="1"/>
  <c r="J40" i="15" s="1"/>
  <c r="I43" i="15"/>
  <c r="H43" i="15"/>
  <c r="G43" i="15"/>
  <c r="AF42" i="15"/>
  <c r="AE42" i="15"/>
  <c r="X42" i="15"/>
  <c r="W42" i="15"/>
  <c r="Q42" i="15"/>
  <c r="P42" i="15"/>
  <c r="O42" i="15"/>
  <c r="I42" i="15"/>
  <c r="I41" i="15" s="1"/>
  <c r="I40" i="15" s="1"/>
  <c r="I39" i="15" s="1"/>
  <c r="I38" i="15" s="1"/>
  <c r="I37" i="15" s="1"/>
  <c r="I36" i="15" s="1"/>
  <c r="I35" i="15" s="1"/>
  <c r="I34" i="15" s="1"/>
  <c r="I33" i="15" s="1"/>
  <c r="I32" i="15" s="1"/>
  <c r="I31" i="15" s="1"/>
  <c r="I30" i="15" s="1"/>
  <c r="I29" i="15" s="1"/>
  <c r="I28" i="15" s="1"/>
  <c r="I27" i="15" s="1"/>
  <c r="I26" i="15" s="1"/>
  <c r="I25" i="15" s="1"/>
  <c r="I24" i="15" s="1"/>
  <c r="I23" i="15" s="1"/>
  <c r="I22" i="15" s="1"/>
  <c r="I21" i="15" s="1"/>
  <c r="I20" i="15" s="1"/>
  <c r="I19" i="15" s="1"/>
  <c r="I18" i="15" s="1"/>
  <c r="I17" i="15" s="1"/>
  <c r="I16" i="15" s="1"/>
  <c r="I15" i="15" s="1"/>
  <c r="I14" i="15" s="1"/>
  <c r="I13" i="15" s="1"/>
  <c r="I12" i="15" s="1"/>
  <c r="I11" i="15" s="1"/>
  <c r="I10" i="15" s="1"/>
  <c r="I9" i="15" s="1"/>
  <c r="I8" i="15" s="1"/>
  <c r="I7" i="15" s="1"/>
  <c r="I6" i="15" s="1"/>
  <c r="I5" i="15" s="1"/>
  <c r="H42" i="15"/>
  <c r="G42" i="15"/>
  <c r="AF41" i="15"/>
  <c r="AE41" i="15"/>
  <c r="X41" i="15"/>
  <c r="W41" i="15"/>
  <c r="Q41" i="15"/>
  <c r="P41" i="15"/>
  <c r="O41" i="15"/>
  <c r="H41" i="15"/>
  <c r="G41" i="15"/>
  <c r="AF40" i="15"/>
  <c r="AE40" i="15"/>
  <c r="X40" i="15"/>
  <c r="W40" i="15"/>
  <c r="R40" i="15"/>
  <c r="R39" i="15" s="1"/>
  <c r="R38" i="15" s="1"/>
  <c r="R37" i="15" s="1"/>
  <c r="R36" i="15" s="1"/>
  <c r="R35" i="15" s="1"/>
  <c r="R34" i="15" s="1"/>
  <c r="R33" i="15" s="1"/>
  <c r="R32" i="15" s="1"/>
  <c r="R31" i="15" s="1"/>
  <c r="R30" i="15" s="1"/>
  <c r="R29" i="15" s="1"/>
  <c r="R28" i="15" s="1"/>
  <c r="R27" i="15" s="1"/>
  <c r="R26" i="15" s="1"/>
  <c r="R25" i="15" s="1"/>
  <c r="R24" i="15" s="1"/>
  <c r="R23" i="15" s="1"/>
  <c r="R22" i="15" s="1"/>
  <c r="R21" i="15" s="1"/>
  <c r="R20" i="15" s="1"/>
  <c r="R19" i="15" s="1"/>
  <c r="R18" i="15" s="1"/>
  <c r="R17" i="15" s="1"/>
  <c r="R16" i="15" s="1"/>
  <c r="R15" i="15" s="1"/>
  <c r="R14" i="15" s="1"/>
  <c r="R13" i="15" s="1"/>
  <c r="R12" i="15" s="1"/>
  <c r="R11" i="15" s="1"/>
  <c r="R10" i="15" s="1"/>
  <c r="R9" i="15" s="1"/>
  <c r="R8" i="15" s="1"/>
  <c r="R7" i="15" s="1"/>
  <c r="R6" i="15" s="1"/>
  <c r="R5" i="15" s="1"/>
  <c r="Q40" i="15"/>
  <c r="P40" i="15"/>
  <c r="O40" i="15"/>
  <c r="H40" i="15"/>
  <c r="G40" i="15"/>
  <c r="AF39" i="15"/>
  <c r="AE39" i="15"/>
  <c r="X39" i="15"/>
  <c r="W39" i="15"/>
  <c r="Q39" i="15"/>
  <c r="P39" i="15"/>
  <c r="O39" i="15"/>
  <c r="J39" i="15"/>
  <c r="J38" i="15" s="1"/>
  <c r="J37" i="15" s="1"/>
  <c r="J36" i="15" s="1"/>
  <c r="J35" i="15" s="1"/>
  <c r="J34" i="15" s="1"/>
  <c r="J33" i="15" s="1"/>
  <c r="J32" i="15" s="1"/>
  <c r="J31" i="15" s="1"/>
  <c r="J30" i="15" s="1"/>
  <c r="J29" i="15" s="1"/>
  <c r="J28" i="15" s="1"/>
  <c r="J27" i="15" s="1"/>
  <c r="J26" i="15" s="1"/>
  <c r="J25" i="15" s="1"/>
  <c r="J24" i="15" s="1"/>
  <c r="J23" i="15" s="1"/>
  <c r="J22" i="15" s="1"/>
  <c r="J21" i="15" s="1"/>
  <c r="J20" i="15" s="1"/>
  <c r="J19" i="15" s="1"/>
  <c r="J18" i="15" s="1"/>
  <c r="J17" i="15" s="1"/>
  <c r="J16" i="15" s="1"/>
  <c r="J15" i="15" s="1"/>
  <c r="J14" i="15" s="1"/>
  <c r="J13" i="15" s="1"/>
  <c r="J12" i="15" s="1"/>
  <c r="J11" i="15" s="1"/>
  <c r="J10" i="15" s="1"/>
  <c r="J9" i="15" s="1"/>
  <c r="J8" i="15" s="1"/>
  <c r="J7" i="15" s="1"/>
  <c r="J6" i="15" s="1"/>
  <c r="J5" i="15" s="1"/>
  <c r="H39" i="15"/>
  <c r="G39" i="15"/>
  <c r="AE38" i="15"/>
  <c r="W38" i="15"/>
  <c r="Q38" i="15"/>
  <c r="P38" i="15"/>
  <c r="P37" i="15" s="1"/>
  <c r="P36" i="15" s="1"/>
  <c r="P35" i="15" s="1"/>
  <c r="P34" i="15" s="1"/>
  <c r="P33" i="15" s="1"/>
  <c r="P32" i="15" s="1"/>
  <c r="P31" i="15" s="1"/>
  <c r="P30" i="15" s="1"/>
  <c r="P29" i="15" s="1"/>
  <c r="P28" i="15" s="1"/>
  <c r="P27" i="15" s="1"/>
  <c r="P26" i="15" s="1"/>
  <c r="P25" i="15" s="1"/>
  <c r="P24" i="15" s="1"/>
  <c r="P23" i="15" s="1"/>
  <c r="P22" i="15" s="1"/>
  <c r="P21" i="15" s="1"/>
  <c r="P20" i="15" s="1"/>
  <c r="P19" i="15" s="1"/>
  <c r="P18" i="15" s="1"/>
  <c r="P17" i="15" s="1"/>
  <c r="P16" i="15" s="1"/>
  <c r="P15" i="15" s="1"/>
  <c r="P14" i="15" s="1"/>
  <c r="P13" i="15" s="1"/>
  <c r="P12" i="15" s="1"/>
  <c r="O38" i="15"/>
  <c r="G38" i="15"/>
  <c r="AE37" i="15"/>
  <c r="AD37" i="15"/>
  <c r="W37" i="15"/>
  <c r="V37" i="15"/>
  <c r="Q37" i="15"/>
  <c r="Q36" i="15" s="1"/>
  <c r="Q35" i="15" s="1"/>
  <c r="Q34" i="15" s="1"/>
  <c r="Q33" i="15" s="1"/>
  <c r="Q32" i="15" s="1"/>
  <c r="Q31" i="15" s="1"/>
  <c r="Q30" i="15" s="1"/>
  <c r="Q29" i="15" s="1"/>
  <c r="Q28" i="15" s="1"/>
  <c r="Q27" i="15" s="1"/>
  <c r="Q26" i="15" s="1"/>
  <c r="Q25" i="15" s="1"/>
  <c r="Q24" i="15" s="1"/>
  <c r="Q23" i="15" s="1"/>
  <c r="Q22" i="15" s="1"/>
  <c r="Q21" i="15" s="1"/>
  <c r="Q20" i="15" s="1"/>
  <c r="Q19" i="15" s="1"/>
  <c r="Q18" i="15" s="1"/>
  <c r="Q17" i="15" s="1"/>
  <c r="Q16" i="15" s="1"/>
  <c r="Q15" i="15" s="1"/>
  <c r="Q14" i="15" s="1"/>
  <c r="Q13" i="15" s="1"/>
  <c r="Q12" i="15" s="1"/>
  <c r="Q11" i="15" s="1"/>
  <c r="Q10" i="15" s="1"/>
  <c r="Q9" i="15" s="1"/>
  <c r="Q8" i="15" s="1"/>
  <c r="Q7" i="15" s="1"/>
  <c r="Q6" i="15" s="1"/>
  <c r="Q5" i="15" s="1"/>
  <c r="O37" i="15"/>
  <c r="N37" i="15"/>
  <c r="G37" i="15"/>
  <c r="F37" i="15"/>
  <c r="AF36" i="15"/>
  <c r="AF35" i="15" s="1"/>
  <c r="AF34" i="15" s="1"/>
  <c r="AF33" i="15" s="1"/>
  <c r="AF32" i="15" s="1"/>
  <c r="AF31" i="15" s="1"/>
  <c r="AF30" i="15" s="1"/>
  <c r="AF29" i="15" s="1"/>
  <c r="AF28" i="15" s="1"/>
  <c r="AF27" i="15" s="1"/>
  <c r="AF26" i="15" s="1"/>
  <c r="AF25" i="15" s="1"/>
  <c r="AF24" i="15" s="1"/>
  <c r="AF23" i="15" s="1"/>
  <c r="AF22" i="15" s="1"/>
  <c r="AF21" i="15" s="1"/>
  <c r="AF20" i="15" s="1"/>
  <c r="AF19" i="15" s="1"/>
  <c r="AF18" i="15" s="1"/>
  <c r="AF17" i="15" s="1"/>
  <c r="AF16" i="15" s="1"/>
  <c r="AF15" i="15" s="1"/>
  <c r="AF14" i="15" s="1"/>
  <c r="AF13" i="15" s="1"/>
  <c r="AF12" i="15" s="1"/>
  <c r="AF11" i="15" s="1"/>
  <c r="AF10" i="15" s="1"/>
  <c r="AF9" i="15" s="1"/>
  <c r="AF8" i="15" s="1"/>
  <c r="AF7" i="15" s="1"/>
  <c r="AF6" i="15" s="1"/>
  <c r="AF5" i="15" s="1"/>
  <c r="AE36" i="15"/>
  <c r="AD36" i="15"/>
  <c r="W36" i="15"/>
  <c r="V36" i="15"/>
  <c r="O36" i="15"/>
  <c r="N36" i="15"/>
  <c r="G36" i="15"/>
  <c r="F36" i="15"/>
  <c r="AE35" i="15"/>
  <c r="AD35" i="15"/>
  <c r="W35" i="15"/>
  <c r="V35" i="15"/>
  <c r="O35" i="15"/>
  <c r="N35" i="15"/>
  <c r="G35" i="15"/>
  <c r="F35" i="15"/>
  <c r="AE34" i="15"/>
  <c r="AD34" i="15"/>
  <c r="W34" i="15"/>
  <c r="V34" i="15"/>
  <c r="O34" i="15"/>
  <c r="N34" i="15"/>
  <c r="G34" i="15"/>
  <c r="F34" i="15"/>
  <c r="AE33" i="15"/>
  <c r="AD33" i="15"/>
  <c r="W33" i="15"/>
  <c r="V33" i="15"/>
  <c r="O33" i="15"/>
  <c r="N33" i="15"/>
  <c r="G33" i="15"/>
  <c r="F33" i="15"/>
  <c r="AD32" i="15"/>
  <c r="V32" i="15"/>
  <c r="N32" i="15"/>
  <c r="G32" i="15"/>
  <c r="G31" i="15" s="1"/>
  <c r="G30" i="15" s="1"/>
  <c r="G29" i="15" s="1"/>
  <c r="G28" i="15" s="1"/>
  <c r="G27" i="15" s="1"/>
  <c r="G26" i="15" s="1"/>
  <c r="G25" i="15" s="1"/>
  <c r="G24" i="15" s="1"/>
  <c r="G23" i="15" s="1"/>
  <c r="G22" i="15" s="1"/>
  <c r="G21" i="15" s="1"/>
  <c r="G20" i="15" s="1"/>
  <c r="G19" i="15" s="1"/>
  <c r="G18" i="15" s="1"/>
  <c r="G17" i="15" s="1"/>
  <c r="G16" i="15" s="1"/>
  <c r="G15" i="15" s="1"/>
  <c r="G14" i="15" s="1"/>
  <c r="G13" i="15" s="1"/>
  <c r="G12" i="15" s="1"/>
  <c r="G11" i="15" s="1"/>
  <c r="G10" i="15" s="1"/>
  <c r="G9" i="15" s="1"/>
  <c r="G8" i="15" s="1"/>
  <c r="G7" i="15" s="1"/>
  <c r="G6" i="15" s="1"/>
  <c r="G5" i="15" s="1"/>
  <c r="F32" i="15"/>
  <c r="AD31" i="15"/>
  <c r="V31" i="15"/>
  <c r="N31" i="15"/>
  <c r="F31" i="15"/>
  <c r="AD30" i="15"/>
  <c r="V30" i="15"/>
  <c r="N30" i="15"/>
  <c r="F30" i="15"/>
  <c r="AD29" i="15"/>
  <c r="V29" i="15"/>
  <c r="O29" i="15"/>
  <c r="O28" i="15" s="1"/>
  <c r="O27" i="15" s="1"/>
  <c r="O26" i="15" s="1"/>
  <c r="O25" i="15" s="1"/>
  <c r="O24" i="15" s="1"/>
  <c r="O23" i="15" s="1"/>
  <c r="O22" i="15" s="1"/>
  <c r="O21" i="15" s="1"/>
  <c r="O20" i="15" s="1"/>
  <c r="O19" i="15" s="1"/>
  <c r="O18" i="15" s="1"/>
  <c r="O17" i="15" s="1"/>
  <c r="O16" i="15" s="1"/>
  <c r="O15" i="15" s="1"/>
  <c r="O14" i="15" s="1"/>
  <c r="O13" i="15" s="1"/>
  <c r="O12" i="15" s="1"/>
  <c r="O11" i="15" s="1"/>
  <c r="O10" i="15" s="1"/>
  <c r="O9" i="15" s="1"/>
  <c r="O8" i="15" s="1"/>
  <c r="O7" i="15" s="1"/>
  <c r="O6" i="15" s="1"/>
  <c r="O5" i="15" s="1"/>
  <c r="N29" i="15"/>
  <c r="F29" i="15"/>
  <c r="AD28" i="15"/>
  <c r="AC28" i="15"/>
  <c r="V28" i="15"/>
  <c r="U28" i="15"/>
  <c r="N28" i="15"/>
  <c r="M28" i="15"/>
  <c r="F28" i="15"/>
  <c r="E28" i="15"/>
  <c r="AD27" i="15"/>
  <c r="AC27" i="15"/>
  <c r="V27" i="15"/>
  <c r="U27" i="15"/>
  <c r="N27" i="15"/>
  <c r="M27" i="15"/>
  <c r="F27" i="15"/>
  <c r="E27" i="15"/>
  <c r="AC26" i="15"/>
  <c r="U26" i="15"/>
  <c r="M26" i="15"/>
  <c r="F26" i="15"/>
  <c r="F25" i="15" s="1"/>
  <c r="E26" i="15"/>
  <c r="AC25" i="15"/>
  <c r="U25" i="15"/>
  <c r="N25" i="15"/>
  <c r="N24" i="15" s="1"/>
  <c r="N23" i="15" s="1"/>
  <c r="N22" i="15" s="1"/>
  <c r="N21" i="15" s="1"/>
  <c r="N20" i="15" s="1"/>
  <c r="N19" i="15" s="1"/>
  <c r="N18" i="15" s="1"/>
  <c r="N17" i="15" s="1"/>
  <c r="N16" i="15" s="1"/>
  <c r="N15" i="15" s="1"/>
  <c r="N14" i="15" s="1"/>
  <c r="N13" i="15" s="1"/>
  <c r="N12" i="15" s="1"/>
  <c r="N11" i="15" s="1"/>
  <c r="N10" i="15" s="1"/>
  <c r="N9" i="15" s="1"/>
  <c r="N8" i="15" s="1"/>
  <c r="N7" i="15" s="1"/>
  <c r="N6" i="15" s="1"/>
  <c r="N5" i="15" s="1"/>
  <c r="M25" i="15"/>
  <c r="E25" i="15"/>
  <c r="AC24" i="15"/>
  <c r="U24" i="15"/>
  <c r="M24" i="15"/>
  <c r="F24" i="15"/>
  <c r="F23" i="15" s="1"/>
  <c r="F22" i="15" s="1"/>
  <c r="F21" i="15" s="1"/>
  <c r="F20" i="15" s="1"/>
  <c r="F19" i="15" s="1"/>
  <c r="F18" i="15" s="1"/>
  <c r="F17" i="15" s="1"/>
  <c r="F16" i="15" s="1"/>
  <c r="F15" i="15" s="1"/>
  <c r="F14" i="15" s="1"/>
  <c r="F13" i="15" s="1"/>
  <c r="F12" i="15" s="1"/>
  <c r="F11" i="15" s="1"/>
  <c r="F10" i="15" s="1"/>
  <c r="F9" i="15" s="1"/>
  <c r="F8" i="15" s="1"/>
  <c r="F7" i="15" s="1"/>
  <c r="F6" i="15" s="1"/>
  <c r="F5" i="15" s="1"/>
  <c r="E24" i="15"/>
  <c r="AC23" i="15"/>
  <c r="U23" i="15"/>
  <c r="M23" i="15"/>
  <c r="E23" i="15"/>
  <c r="AC22" i="15"/>
  <c r="U22" i="15"/>
  <c r="M22" i="15"/>
  <c r="E22" i="15"/>
  <c r="AC21" i="15"/>
  <c r="U21" i="15"/>
  <c r="M21" i="15"/>
  <c r="E21" i="15"/>
  <c r="U20" i="15"/>
  <c r="U19" i="15" s="1"/>
  <c r="U18" i="15" s="1"/>
  <c r="U17" i="15" s="1"/>
  <c r="U16" i="15" s="1"/>
  <c r="U15" i="15" s="1"/>
  <c r="U14" i="15" s="1"/>
  <c r="U13" i="15" s="1"/>
  <c r="U12" i="15" s="1"/>
  <c r="U11" i="15" s="1"/>
  <c r="U10" i="15" s="1"/>
  <c r="U9" i="15" s="1"/>
  <c r="U8" i="15" s="1"/>
  <c r="U7" i="15" s="1"/>
  <c r="U6" i="15" s="1"/>
  <c r="M19" i="15"/>
  <c r="M18" i="15" s="1"/>
  <c r="M17" i="15" s="1"/>
  <c r="M16" i="15" s="1"/>
  <c r="M15" i="15" s="1"/>
  <c r="M14" i="15" s="1"/>
  <c r="M13" i="15" s="1"/>
  <c r="M12" i="15" s="1"/>
  <c r="M11" i="15" s="1"/>
  <c r="M10" i="15" s="1"/>
  <c r="M9" i="15" s="1"/>
  <c r="M8" i="15" s="1"/>
  <c r="M7" i="15" s="1"/>
  <c r="M6" i="15" s="1"/>
  <c r="M5" i="15" s="1"/>
  <c r="V17" i="15"/>
  <c r="V16" i="15" s="1"/>
  <c r="V15" i="15" s="1"/>
  <c r="V14" i="15" s="1"/>
  <c r="V13" i="15" s="1"/>
  <c r="V12" i="15" s="1"/>
  <c r="V11" i="15" s="1"/>
  <c r="V10" i="15" s="1"/>
  <c r="V9" i="15" s="1"/>
  <c r="V8" i="15" s="1"/>
  <c r="V7" i="15" s="1"/>
  <c r="V6" i="15" s="1"/>
  <c r="V5" i="15" s="1"/>
  <c r="P11" i="15"/>
  <c r="P10" i="15" s="1"/>
  <c r="P9" i="15" s="1"/>
  <c r="P8" i="15" s="1"/>
  <c r="P7" i="15" s="1"/>
  <c r="P6" i="15" s="1"/>
  <c r="P5" i="15" s="1"/>
  <c r="U5" i="15"/>
  <c r="AH2" i="15"/>
  <c r="AG2" i="15"/>
  <c r="AG43" i="15" s="1"/>
  <c r="AG42" i="15" s="1"/>
  <c r="AG41" i="15" s="1"/>
  <c r="AG40" i="15" s="1"/>
  <c r="AG39" i="15" s="1"/>
  <c r="AG38" i="15" s="1"/>
  <c r="AG37" i="15" s="1"/>
  <c r="AG36" i="15" s="1"/>
  <c r="AG35" i="15" s="1"/>
  <c r="AG34" i="15" s="1"/>
  <c r="AG33" i="15" s="1"/>
  <c r="AG32" i="15" s="1"/>
  <c r="AG31" i="15" s="1"/>
  <c r="AG30" i="15" s="1"/>
  <c r="AG29" i="15" s="1"/>
  <c r="AG28" i="15" s="1"/>
  <c r="AG27" i="15" s="1"/>
  <c r="AG26" i="15" s="1"/>
  <c r="AG25" i="15" s="1"/>
  <c r="AG24" i="15" s="1"/>
  <c r="AG23" i="15" s="1"/>
  <c r="AG22" i="15" s="1"/>
  <c r="AG21" i="15" s="1"/>
  <c r="AG20" i="15" s="1"/>
  <c r="AG19" i="15" s="1"/>
  <c r="AG18" i="15" s="1"/>
  <c r="AG17" i="15" s="1"/>
  <c r="AG16" i="15" s="1"/>
  <c r="AG15" i="15" s="1"/>
  <c r="AG14" i="15" s="1"/>
  <c r="AG13" i="15" s="1"/>
  <c r="AG12" i="15" s="1"/>
  <c r="AG11" i="15" s="1"/>
  <c r="AG10" i="15" s="1"/>
  <c r="AG9" i="15" s="1"/>
  <c r="AG8" i="15" s="1"/>
  <c r="AG7" i="15" s="1"/>
  <c r="AG6" i="15" s="1"/>
  <c r="AG5" i="15" s="1"/>
  <c r="AF2" i="15"/>
  <c r="AF38" i="15" s="1"/>
  <c r="AF37" i="15" s="1"/>
  <c r="AE2" i="15"/>
  <c r="AE32" i="15" s="1"/>
  <c r="AE31" i="15" s="1"/>
  <c r="AE30" i="15" s="1"/>
  <c r="AE29" i="15" s="1"/>
  <c r="AE28" i="15" s="1"/>
  <c r="AE27" i="15" s="1"/>
  <c r="AE26" i="15" s="1"/>
  <c r="AE25" i="15" s="1"/>
  <c r="AE24" i="15" s="1"/>
  <c r="AE23" i="15" s="1"/>
  <c r="AE22" i="15" s="1"/>
  <c r="AE21" i="15" s="1"/>
  <c r="AE20" i="15" s="1"/>
  <c r="AE19" i="15" s="1"/>
  <c r="AE18" i="15" s="1"/>
  <c r="AE17" i="15" s="1"/>
  <c r="AE16" i="15" s="1"/>
  <c r="AE15" i="15" s="1"/>
  <c r="AE14" i="15" s="1"/>
  <c r="AE13" i="15" s="1"/>
  <c r="AE12" i="15" s="1"/>
  <c r="AE11" i="15" s="1"/>
  <c r="AE10" i="15" s="1"/>
  <c r="AE9" i="15" s="1"/>
  <c r="AE8" i="15" s="1"/>
  <c r="AE7" i="15" s="1"/>
  <c r="AE6" i="15" s="1"/>
  <c r="AE5" i="15" s="1"/>
  <c r="AD2" i="15"/>
  <c r="AD26" i="15" s="1"/>
  <c r="AD25" i="15" s="1"/>
  <c r="AD24" i="15" s="1"/>
  <c r="AD23" i="15" s="1"/>
  <c r="AD22" i="15" s="1"/>
  <c r="AD21" i="15" s="1"/>
  <c r="AD20" i="15" s="1"/>
  <c r="AD19" i="15" s="1"/>
  <c r="AD18" i="15" s="1"/>
  <c r="AD17" i="15" s="1"/>
  <c r="AD16" i="15" s="1"/>
  <c r="AD15" i="15" s="1"/>
  <c r="AD14" i="15" s="1"/>
  <c r="AD13" i="15" s="1"/>
  <c r="AD12" i="15" s="1"/>
  <c r="AD11" i="15" s="1"/>
  <c r="AD10" i="15" s="1"/>
  <c r="AD9" i="15" s="1"/>
  <c r="AD8" i="15" s="1"/>
  <c r="AD7" i="15" s="1"/>
  <c r="AD6" i="15" s="1"/>
  <c r="AD5" i="15" s="1"/>
  <c r="AC2" i="15"/>
  <c r="AC20" i="15" s="1"/>
  <c r="AC19" i="15" s="1"/>
  <c r="AC18" i="15" s="1"/>
  <c r="AC17" i="15" s="1"/>
  <c r="AC16" i="15" s="1"/>
  <c r="AC15" i="15" s="1"/>
  <c r="AC14" i="15" s="1"/>
  <c r="AC13" i="15" s="1"/>
  <c r="AC12" i="15" s="1"/>
  <c r="AC11" i="15" s="1"/>
  <c r="AC10" i="15" s="1"/>
  <c r="AC9" i="15" s="1"/>
  <c r="AC8" i="15" s="1"/>
  <c r="AC7" i="15" s="1"/>
  <c r="AC6" i="15" s="1"/>
  <c r="AC5" i="15" s="1"/>
  <c r="W2" i="15"/>
  <c r="V2" i="15"/>
  <c r="V26" i="15" s="1"/>
  <c r="V25" i="15" s="1"/>
  <c r="V24" i="15" s="1"/>
  <c r="V23" i="15" s="1"/>
  <c r="V22" i="15" s="1"/>
  <c r="V21" i="15" s="1"/>
  <c r="V20" i="15" s="1"/>
  <c r="V19" i="15" s="1"/>
  <c r="V18" i="15" s="1"/>
  <c r="U2" i="15"/>
  <c r="R2" i="15"/>
  <c r="R49" i="15" s="1"/>
  <c r="R48" i="15" s="1"/>
  <c r="R47" i="15" s="1"/>
  <c r="R46" i="15" s="1"/>
  <c r="R45" i="15" s="1"/>
  <c r="Q2" i="15"/>
  <c r="P2" i="15"/>
  <c r="O2" i="15"/>
  <c r="O32" i="15" s="1"/>
  <c r="O31" i="15" s="1"/>
  <c r="O30" i="15" s="1"/>
  <c r="N2" i="15"/>
  <c r="N26" i="15" s="1"/>
  <c r="M2" i="15"/>
  <c r="M20" i="15" s="1"/>
  <c r="J2" i="15"/>
  <c r="J49" i="15" s="1"/>
  <c r="J48" i="15" s="1"/>
  <c r="I2" i="15"/>
  <c r="H2" i="15"/>
  <c r="H38" i="15" s="1"/>
  <c r="H37" i="15" s="1"/>
  <c r="H36" i="15" s="1"/>
  <c r="H35" i="15" s="1"/>
  <c r="H34" i="15" s="1"/>
  <c r="H33" i="15" s="1"/>
  <c r="H32" i="15" s="1"/>
  <c r="H31" i="15" s="1"/>
  <c r="H30" i="15" s="1"/>
  <c r="H29" i="15" s="1"/>
  <c r="H28" i="15" s="1"/>
  <c r="H27" i="15" s="1"/>
  <c r="H26" i="15" s="1"/>
  <c r="H25" i="15" s="1"/>
  <c r="H24" i="15" s="1"/>
  <c r="H23" i="15" s="1"/>
  <c r="H22" i="15" s="1"/>
  <c r="H21" i="15" s="1"/>
  <c r="H20" i="15" s="1"/>
  <c r="H19" i="15" s="1"/>
  <c r="H18" i="15" s="1"/>
  <c r="H17" i="15" s="1"/>
  <c r="H16" i="15" s="1"/>
  <c r="H15" i="15" s="1"/>
  <c r="H14" i="15" s="1"/>
  <c r="H13" i="15" s="1"/>
  <c r="H12" i="15" s="1"/>
  <c r="H11" i="15" s="1"/>
  <c r="H10" i="15" s="1"/>
  <c r="H9" i="15" s="1"/>
  <c r="H8" i="15" s="1"/>
  <c r="H7" i="15" s="1"/>
  <c r="H6" i="15" s="1"/>
  <c r="H5" i="15" s="1"/>
  <c r="G2" i="15"/>
  <c r="F2" i="15"/>
  <c r="E2" i="15"/>
  <c r="E20" i="15" s="1"/>
  <c r="E19" i="15" s="1"/>
  <c r="E18" i="15" s="1"/>
  <c r="E17" i="15" s="1"/>
  <c r="E16" i="15" s="1"/>
  <c r="E15" i="15" s="1"/>
  <c r="E14" i="15" s="1"/>
  <c r="E13" i="15" s="1"/>
  <c r="E12" i="15" s="1"/>
  <c r="E11" i="15" s="1"/>
  <c r="E10" i="15" s="1"/>
  <c r="E9" i="15" s="1"/>
  <c r="E8" i="15" s="1"/>
  <c r="E7" i="15" s="1"/>
  <c r="E6" i="15" s="1"/>
  <c r="E5" i="15" s="1"/>
  <c r="AH69" i="11"/>
  <c r="AH68" i="11"/>
  <c r="AH67" i="11"/>
  <c r="AH66" i="11"/>
  <c r="AH65" i="11"/>
  <c r="AH64" i="11"/>
  <c r="AH63" i="11"/>
  <c r="AG63" i="11"/>
  <c r="AH62" i="11"/>
  <c r="AG62" i="11"/>
  <c r="AH61" i="11"/>
  <c r="AG61" i="11"/>
  <c r="AH60" i="11"/>
  <c r="AG60" i="11"/>
  <c r="AH59" i="11"/>
  <c r="AG59" i="11"/>
  <c r="AH58" i="11"/>
  <c r="AG58" i="11"/>
  <c r="AH57" i="11"/>
  <c r="AG57" i="11"/>
  <c r="AH56" i="11"/>
  <c r="AG56" i="11"/>
  <c r="AH55" i="11"/>
  <c r="AG55" i="11"/>
  <c r="AH54" i="11"/>
  <c r="AG54" i="11"/>
  <c r="AF54" i="11"/>
  <c r="AH53" i="11"/>
  <c r="AG53" i="11"/>
  <c r="AF53" i="11"/>
  <c r="AH52" i="11"/>
  <c r="AG52" i="11"/>
  <c r="AF52" i="11"/>
  <c r="AH51" i="11"/>
  <c r="AG51" i="11"/>
  <c r="AF51" i="11"/>
  <c r="AH50" i="11"/>
  <c r="AG50" i="11"/>
  <c r="AF50" i="11"/>
  <c r="AH49" i="11"/>
  <c r="AG49" i="11"/>
  <c r="AF49" i="11"/>
  <c r="AH48" i="11"/>
  <c r="AG48" i="11"/>
  <c r="AF48" i="11"/>
  <c r="AH47" i="11"/>
  <c r="AH46" i="11" s="1"/>
  <c r="AH45" i="11" s="1"/>
  <c r="AH44" i="11" s="1"/>
  <c r="AH43" i="11" s="1"/>
  <c r="AH42" i="11" s="1"/>
  <c r="AH41" i="11" s="1"/>
  <c r="AH40" i="11" s="1"/>
  <c r="AH39" i="11" s="1"/>
  <c r="AH38" i="11" s="1"/>
  <c r="AH37" i="11" s="1"/>
  <c r="AH36" i="11" s="1"/>
  <c r="AH35" i="11" s="1"/>
  <c r="AH34" i="11" s="1"/>
  <c r="AH33" i="11" s="1"/>
  <c r="AH32" i="11" s="1"/>
  <c r="AH31" i="11" s="1"/>
  <c r="AH30" i="11" s="1"/>
  <c r="AH29" i="11" s="1"/>
  <c r="AH28" i="11" s="1"/>
  <c r="AH27" i="11" s="1"/>
  <c r="AH26" i="11" s="1"/>
  <c r="AH25" i="11" s="1"/>
  <c r="AH24" i="11" s="1"/>
  <c r="AH23" i="11" s="1"/>
  <c r="AH22" i="11" s="1"/>
  <c r="AH21" i="11" s="1"/>
  <c r="AH20" i="11" s="1"/>
  <c r="AH19" i="11" s="1"/>
  <c r="AH18" i="11" s="1"/>
  <c r="AH17" i="11" s="1"/>
  <c r="AH16" i="11" s="1"/>
  <c r="AH15" i="11" s="1"/>
  <c r="AH14" i="11" s="1"/>
  <c r="AH13" i="11" s="1"/>
  <c r="AH12" i="11" s="1"/>
  <c r="AH11" i="11" s="1"/>
  <c r="AH10" i="11" s="1"/>
  <c r="AH9" i="11" s="1"/>
  <c r="AH8" i="11" s="1"/>
  <c r="AH7" i="11" s="1"/>
  <c r="AH6" i="11" s="1"/>
  <c r="AH5" i="11" s="1"/>
  <c r="AG47" i="11"/>
  <c r="AF47" i="11"/>
  <c r="AG46" i="11"/>
  <c r="AF46" i="11"/>
  <c r="AE46" i="11"/>
  <c r="AG45" i="11"/>
  <c r="AF45" i="11"/>
  <c r="AE45" i="11"/>
  <c r="AG44" i="11"/>
  <c r="AF44" i="11"/>
  <c r="AE44" i="11"/>
  <c r="AG43" i="11"/>
  <c r="AG42" i="11" s="1"/>
  <c r="AG41" i="11" s="1"/>
  <c r="AG40" i="11" s="1"/>
  <c r="AG39" i="11" s="1"/>
  <c r="AG38" i="11" s="1"/>
  <c r="AG37" i="11" s="1"/>
  <c r="AG36" i="11" s="1"/>
  <c r="AG35" i="11" s="1"/>
  <c r="AG34" i="11" s="1"/>
  <c r="AG33" i="11" s="1"/>
  <c r="AG32" i="11" s="1"/>
  <c r="AG31" i="11" s="1"/>
  <c r="AG30" i="11" s="1"/>
  <c r="AG29" i="11" s="1"/>
  <c r="AG28" i="11" s="1"/>
  <c r="AG27" i="11" s="1"/>
  <c r="AG26" i="11" s="1"/>
  <c r="AG25" i="11" s="1"/>
  <c r="AG24" i="11" s="1"/>
  <c r="AG23" i="11" s="1"/>
  <c r="AG22" i="11" s="1"/>
  <c r="AG21" i="11" s="1"/>
  <c r="AG20" i="11" s="1"/>
  <c r="AG19" i="11" s="1"/>
  <c r="AG18" i="11" s="1"/>
  <c r="AG17" i="11" s="1"/>
  <c r="AG16" i="11" s="1"/>
  <c r="AG15" i="11" s="1"/>
  <c r="AG14" i="11" s="1"/>
  <c r="AG13" i="11" s="1"/>
  <c r="AG12" i="11" s="1"/>
  <c r="AG11" i="11" s="1"/>
  <c r="AG10" i="11" s="1"/>
  <c r="AG9" i="11" s="1"/>
  <c r="AG8" i="11" s="1"/>
  <c r="AG7" i="11" s="1"/>
  <c r="AG6" i="11" s="1"/>
  <c r="AG5" i="11" s="1"/>
  <c r="AF43" i="11"/>
  <c r="AE43" i="11"/>
  <c r="AF42" i="11"/>
  <c r="AE42" i="11"/>
  <c r="AF41" i="11"/>
  <c r="AE41" i="11"/>
  <c r="AF40" i="11"/>
  <c r="AE40" i="11"/>
  <c r="AF39" i="11"/>
  <c r="AE39" i="11"/>
  <c r="AF38" i="11"/>
  <c r="AE38" i="11"/>
  <c r="AF37" i="11"/>
  <c r="AE37" i="11"/>
  <c r="AD37" i="11"/>
  <c r="AF36" i="11"/>
  <c r="AF35" i="11" s="1"/>
  <c r="AF34" i="11" s="1"/>
  <c r="AF33" i="11" s="1"/>
  <c r="AF32" i="11" s="1"/>
  <c r="AF31" i="11" s="1"/>
  <c r="AF30" i="11" s="1"/>
  <c r="AF29" i="11" s="1"/>
  <c r="AF28" i="11" s="1"/>
  <c r="AF27" i="11" s="1"/>
  <c r="AF26" i="11" s="1"/>
  <c r="AF25" i="11" s="1"/>
  <c r="AF24" i="11" s="1"/>
  <c r="AF23" i="11" s="1"/>
  <c r="AF22" i="11" s="1"/>
  <c r="AF21" i="11" s="1"/>
  <c r="AF20" i="11" s="1"/>
  <c r="AF19" i="11" s="1"/>
  <c r="AF18" i="11" s="1"/>
  <c r="AF17" i="11" s="1"/>
  <c r="AF16" i="11" s="1"/>
  <c r="AF15" i="11" s="1"/>
  <c r="AF14" i="11" s="1"/>
  <c r="AF13" i="11" s="1"/>
  <c r="AF12" i="11" s="1"/>
  <c r="AF11" i="11" s="1"/>
  <c r="AF10" i="11" s="1"/>
  <c r="AF9" i="11" s="1"/>
  <c r="AF8" i="11" s="1"/>
  <c r="AF7" i="11" s="1"/>
  <c r="AF6" i="11" s="1"/>
  <c r="AF5" i="11" s="1"/>
  <c r="AE36" i="11"/>
  <c r="AD36" i="11"/>
  <c r="AE35" i="11"/>
  <c r="AD35" i="11"/>
  <c r="AE34" i="11"/>
  <c r="AD34" i="11"/>
  <c r="AE33" i="11"/>
  <c r="AD33" i="11"/>
  <c r="AE32" i="11"/>
  <c r="AE31" i="11" s="1"/>
  <c r="AE30" i="11" s="1"/>
  <c r="AE29" i="11" s="1"/>
  <c r="AE28" i="11" s="1"/>
  <c r="AE27" i="11" s="1"/>
  <c r="AE26" i="11" s="1"/>
  <c r="AE25" i="11" s="1"/>
  <c r="AE24" i="11" s="1"/>
  <c r="AE23" i="11" s="1"/>
  <c r="AE22" i="11" s="1"/>
  <c r="AE21" i="11" s="1"/>
  <c r="AE20" i="11" s="1"/>
  <c r="AE19" i="11" s="1"/>
  <c r="AE18" i="11" s="1"/>
  <c r="AE17" i="11" s="1"/>
  <c r="AE16" i="11" s="1"/>
  <c r="AE15" i="11" s="1"/>
  <c r="AE14" i="11" s="1"/>
  <c r="AE13" i="11" s="1"/>
  <c r="AE12" i="11" s="1"/>
  <c r="AE11" i="11" s="1"/>
  <c r="AE10" i="11" s="1"/>
  <c r="AE9" i="11" s="1"/>
  <c r="AE8" i="11" s="1"/>
  <c r="AE7" i="11" s="1"/>
  <c r="AE6" i="11" s="1"/>
  <c r="AE5" i="11" s="1"/>
  <c r="AD32" i="11"/>
  <c r="AD31" i="11"/>
  <c r="AD30" i="11"/>
  <c r="AD29" i="11"/>
  <c r="AD28" i="11"/>
  <c r="AC28" i="11"/>
  <c r="AD27" i="11"/>
  <c r="AC27" i="11"/>
  <c r="AD26" i="11"/>
  <c r="AC26" i="11"/>
  <c r="AD25" i="11"/>
  <c r="AC25" i="11"/>
  <c r="AD24" i="11"/>
  <c r="AD23" i="11" s="1"/>
  <c r="AD22" i="11" s="1"/>
  <c r="AD21" i="11" s="1"/>
  <c r="AD20" i="11" s="1"/>
  <c r="AD19" i="11" s="1"/>
  <c r="AD18" i="11" s="1"/>
  <c r="AD17" i="11" s="1"/>
  <c r="AD16" i="11" s="1"/>
  <c r="AD15" i="11" s="1"/>
  <c r="AD14" i="11" s="1"/>
  <c r="AD13" i="11" s="1"/>
  <c r="AD12" i="11" s="1"/>
  <c r="AD11" i="11" s="1"/>
  <c r="AD10" i="11" s="1"/>
  <c r="AD9" i="11" s="1"/>
  <c r="AD8" i="11" s="1"/>
  <c r="AD7" i="11" s="1"/>
  <c r="AD6" i="11" s="1"/>
  <c r="AD5" i="11" s="1"/>
  <c r="AC24" i="11"/>
  <c r="AC23" i="11"/>
  <c r="AC22" i="11"/>
  <c r="AC21" i="11"/>
  <c r="AC20" i="11"/>
  <c r="AC19" i="11"/>
  <c r="AC18" i="11" s="1"/>
  <c r="AC17" i="11" s="1"/>
  <c r="AC16" i="11" s="1"/>
  <c r="AC15" i="11" s="1"/>
  <c r="AC14" i="11" s="1"/>
  <c r="AC13" i="11" s="1"/>
  <c r="AC12" i="11" s="1"/>
  <c r="AC11" i="11" s="1"/>
  <c r="AC10" i="11" s="1"/>
  <c r="AC9" i="11" s="1"/>
  <c r="AC8" i="11" s="1"/>
  <c r="AC7" i="11" s="1"/>
  <c r="AC6" i="11" s="1"/>
  <c r="AC5" i="11" s="1"/>
  <c r="Z69" i="11"/>
  <c r="Z68" i="11"/>
  <c r="Z67" i="11"/>
  <c r="Z66" i="11"/>
  <c r="Z65" i="11"/>
  <c r="Z64" i="11"/>
  <c r="Z63" i="11"/>
  <c r="Y63" i="11"/>
  <c r="Z62" i="11"/>
  <c r="Y62" i="11"/>
  <c r="Z61" i="11"/>
  <c r="Y61" i="11"/>
  <c r="Z60" i="11"/>
  <c r="Y60" i="11"/>
  <c r="Z59" i="11"/>
  <c r="Y59" i="11"/>
  <c r="Z58" i="11"/>
  <c r="Y58" i="11"/>
  <c r="Z57" i="11"/>
  <c r="Y57" i="11"/>
  <c r="Z56" i="11"/>
  <c r="Y56" i="11"/>
  <c r="Z55" i="11"/>
  <c r="Y55" i="11"/>
  <c r="Z54" i="11"/>
  <c r="Y54" i="11"/>
  <c r="X54" i="11"/>
  <c r="Z53" i="11"/>
  <c r="Y53" i="11"/>
  <c r="X53" i="11"/>
  <c r="Z52" i="11"/>
  <c r="Y52" i="11"/>
  <c r="X52" i="11"/>
  <c r="Z51" i="11"/>
  <c r="Y51" i="11"/>
  <c r="X51" i="11"/>
  <c r="Z50" i="11"/>
  <c r="Y50" i="11"/>
  <c r="X50" i="11"/>
  <c r="Z49" i="11"/>
  <c r="Y49" i="11"/>
  <c r="X49" i="11"/>
  <c r="Z48" i="11"/>
  <c r="Y48" i="11"/>
  <c r="X48" i="11"/>
  <c r="Z47" i="11"/>
  <c r="Z46" i="11" s="1"/>
  <c r="Z45" i="11" s="1"/>
  <c r="Z44" i="11" s="1"/>
  <c r="Z43" i="11" s="1"/>
  <c r="Z42" i="11" s="1"/>
  <c r="Z41" i="11" s="1"/>
  <c r="Z40" i="11" s="1"/>
  <c r="Z39" i="11" s="1"/>
  <c r="Z38" i="11" s="1"/>
  <c r="Z37" i="11" s="1"/>
  <c r="Z36" i="11" s="1"/>
  <c r="Y47" i="11"/>
  <c r="X47" i="11"/>
  <c r="Y46" i="11"/>
  <c r="X46" i="11"/>
  <c r="W46" i="11"/>
  <c r="Y45" i="11"/>
  <c r="X45" i="11"/>
  <c r="W45" i="11"/>
  <c r="Y44" i="11"/>
  <c r="X44" i="11"/>
  <c r="W44" i="11"/>
  <c r="Y43" i="11"/>
  <c r="Y42" i="11" s="1"/>
  <c r="Y41" i="11" s="1"/>
  <c r="Y40" i="11" s="1"/>
  <c r="Y39" i="11" s="1"/>
  <c r="Y38" i="11" s="1"/>
  <c r="Y37" i="11" s="1"/>
  <c r="Y36" i="11" s="1"/>
  <c r="Y35" i="11" s="1"/>
  <c r="Y34" i="11" s="1"/>
  <c r="Y33" i="11" s="1"/>
  <c r="Y32" i="11" s="1"/>
  <c r="Y31" i="11" s="1"/>
  <c r="Y30" i="11" s="1"/>
  <c r="Y29" i="11" s="1"/>
  <c r="Y28" i="11" s="1"/>
  <c r="Y27" i="11" s="1"/>
  <c r="Y26" i="11" s="1"/>
  <c r="Y25" i="11" s="1"/>
  <c r="Y24" i="11" s="1"/>
  <c r="Y23" i="11" s="1"/>
  <c r="Y22" i="11" s="1"/>
  <c r="Y21" i="11" s="1"/>
  <c r="Y20" i="11" s="1"/>
  <c r="Y19" i="11" s="1"/>
  <c r="Y18" i="11" s="1"/>
  <c r="Y17" i="11" s="1"/>
  <c r="Y16" i="11" s="1"/>
  <c r="Y15" i="11" s="1"/>
  <c r="Y14" i="11" s="1"/>
  <c r="Y13" i="11" s="1"/>
  <c r="Y12" i="11" s="1"/>
  <c r="Y11" i="11" s="1"/>
  <c r="Y10" i="11" s="1"/>
  <c r="Y9" i="11" s="1"/>
  <c r="Y8" i="11" s="1"/>
  <c r="Y7" i="11" s="1"/>
  <c r="Y6" i="11" s="1"/>
  <c r="Y5" i="11" s="1"/>
  <c r="X43" i="11"/>
  <c r="W43" i="11"/>
  <c r="X42" i="11"/>
  <c r="W42" i="11"/>
  <c r="X41" i="11"/>
  <c r="W41" i="11"/>
  <c r="X40" i="11"/>
  <c r="W40" i="11"/>
  <c r="X39" i="11"/>
  <c r="W39" i="11"/>
  <c r="X38" i="11"/>
  <c r="W38" i="11"/>
  <c r="X37" i="11"/>
  <c r="W37" i="11"/>
  <c r="V37" i="11"/>
  <c r="X36" i="11"/>
  <c r="X35" i="11" s="1"/>
  <c r="X34" i="11" s="1"/>
  <c r="X33" i="11" s="1"/>
  <c r="X32" i="11" s="1"/>
  <c r="X31" i="11" s="1"/>
  <c r="X30" i="11" s="1"/>
  <c r="X29" i="11" s="1"/>
  <c r="X28" i="11" s="1"/>
  <c r="X27" i="11" s="1"/>
  <c r="X26" i="11" s="1"/>
  <c r="X25" i="11" s="1"/>
  <c r="X24" i="11" s="1"/>
  <c r="X23" i="11" s="1"/>
  <c r="X22" i="11" s="1"/>
  <c r="X21" i="11" s="1"/>
  <c r="X20" i="11" s="1"/>
  <c r="X19" i="11" s="1"/>
  <c r="X18" i="11" s="1"/>
  <c r="X17" i="11" s="1"/>
  <c r="X16" i="11" s="1"/>
  <c r="X15" i="11" s="1"/>
  <c r="X14" i="11" s="1"/>
  <c r="X13" i="11" s="1"/>
  <c r="X12" i="11" s="1"/>
  <c r="X11" i="11" s="1"/>
  <c r="X10" i="11" s="1"/>
  <c r="X9" i="11" s="1"/>
  <c r="X8" i="11" s="1"/>
  <c r="X7" i="11" s="1"/>
  <c r="X6" i="11" s="1"/>
  <c r="X5" i="11" s="1"/>
  <c r="W36" i="11"/>
  <c r="V36" i="11"/>
  <c r="Z35" i="11"/>
  <c r="Z34" i="11" s="1"/>
  <c r="Z33" i="11" s="1"/>
  <c r="Z32" i="11" s="1"/>
  <c r="Z31" i="11" s="1"/>
  <c r="Z30" i="11" s="1"/>
  <c r="Z29" i="11" s="1"/>
  <c r="Z28" i="11" s="1"/>
  <c r="Z27" i="11" s="1"/>
  <c r="Z26" i="11" s="1"/>
  <c r="Z25" i="11" s="1"/>
  <c r="Z24" i="11" s="1"/>
  <c r="Z23" i="11" s="1"/>
  <c r="Z22" i="11" s="1"/>
  <c r="Z21" i="11" s="1"/>
  <c r="Z20" i="11" s="1"/>
  <c r="Z19" i="11" s="1"/>
  <c r="Z18" i="11" s="1"/>
  <c r="Z17" i="11" s="1"/>
  <c r="Z16" i="11" s="1"/>
  <c r="Z15" i="11" s="1"/>
  <c r="Z14" i="11" s="1"/>
  <c r="Z13" i="11" s="1"/>
  <c r="Z12" i="11" s="1"/>
  <c r="Z11" i="11" s="1"/>
  <c r="Z10" i="11" s="1"/>
  <c r="Z9" i="11" s="1"/>
  <c r="Z8" i="11" s="1"/>
  <c r="Z7" i="11" s="1"/>
  <c r="Z6" i="11" s="1"/>
  <c r="Z5" i="11" s="1"/>
  <c r="W35" i="11"/>
  <c r="V35" i="11"/>
  <c r="W34" i="11"/>
  <c r="V34" i="11"/>
  <c r="W33" i="11"/>
  <c r="V33" i="11"/>
  <c r="W32" i="11"/>
  <c r="V32" i="11"/>
  <c r="W31" i="11"/>
  <c r="V31" i="11"/>
  <c r="W30" i="11"/>
  <c r="V30" i="11"/>
  <c r="W29" i="11"/>
  <c r="W28" i="11" s="1"/>
  <c r="W27" i="11" s="1"/>
  <c r="W26" i="11" s="1"/>
  <c r="W25" i="11" s="1"/>
  <c r="V29" i="11"/>
  <c r="V28" i="11"/>
  <c r="U28" i="11"/>
  <c r="V27" i="11"/>
  <c r="U27" i="11"/>
  <c r="V26" i="11"/>
  <c r="U26" i="11"/>
  <c r="V25" i="11"/>
  <c r="U25" i="11"/>
  <c r="W24" i="11"/>
  <c r="W23" i="11" s="1"/>
  <c r="W22" i="11" s="1"/>
  <c r="W21" i="11" s="1"/>
  <c r="W20" i="11" s="1"/>
  <c r="W19" i="11" s="1"/>
  <c r="W18" i="11" s="1"/>
  <c r="W17" i="11" s="1"/>
  <c r="W16" i="11" s="1"/>
  <c r="W15" i="11" s="1"/>
  <c r="W14" i="11" s="1"/>
  <c r="W13" i="11" s="1"/>
  <c r="W12" i="11" s="1"/>
  <c r="W11" i="11" s="1"/>
  <c r="W10" i="11" s="1"/>
  <c r="W9" i="11" s="1"/>
  <c r="W8" i="11" s="1"/>
  <c r="W7" i="11" s="1"/>
  <c r="W6" i="11" s="1"/>
  <c r="W5" i="11" s="1"/>
  <c r="V24" i="11"/>
  <c r="V23" i="11" s="1"/>
  <c r="V22" i="11" s="1"/>
  <c r="V21" i="11" s="1"/>
  <c r="V20" i="11" s="1"/>
  <c r="V19" i="11" s="1"/>
  <c r="V18" i="11" s="1"/>
  <c r="V17" i="11" s="1"/>
  <c r="V16" i="11" s="1"/>
  <c r="V15" i="11" s="1"/>
  <c r="V14" i="11" s="1"/>
  <c r="V13" i="11" s="1"/>
  <c r="V12" i="11" s="1"/>
  <c r="V11" i="11" s="1"/>
  <c r="V10" i="11" s="1"/>
  <c r="V9" i="11" s="1"/>
  <c r="V8" i="11" s="1"/>
  <c r="V7" i="11" s="1"/>
  <c r="V6" i="11" s="1"/>
  <c r="V5" i="11" s="1"/>
  <c r="U24" i="11"/>
  <c r="U23" i="11"/>
  <c r="U22" i="11"/>
  <c r="U21" i="11"/>
  <c r="U20" i="11"/>
  <c r="U19" i="11"/>
  <c r="U18" i="11" s="1"/>
  <c r="U17" i="11" s="1"/>
  <c r="U16" i="11" s="1"/>
  <c r="U15" i="11" s="1"/>
  <c r="U14" i="11" s="1"/>
  <c r="U13" i="11" s="1"/>
  <c r="U12" i="11" s="1"/>
  <c r="U11" i="11" s="1"/>
  <c r="U10" i="11" s="1"/>
  <c r="U9" i="11" s="1"/>
  <c r="U8" i="11" s="1"/>
  <c r="U7" i="11" s="1"/>
  <c r="U6" i="11" s="1"/>
  <c r="U5" i="11" s="1"/>
  <c r="AH2" i="11"/>
  <c r="AG2" i="11"/>
  <c r="AF2" i="11"/>
  <c r="AE2" i="11"/>
  <c r="AD2" i="11"/>
  <c r="AC2" i="11"/>
  <c r="W2" i="11"/>
  <c r="X2" i="11" s="1"/>
  <c r="Y2" i="11" s="1"/>
  <c r="Z2" i="11" s="1"/>
  <c r="V2" i="11"/>
  <c r="U2" i="11"/>
  <c r="J46" i="7"/>
  <c r="K46" i="7"/>
  <c r="L46" i="7"/>
  <c r="M46" i="7"/>
  <c r="J47" i="7"/>
  <c r="K47" i="7"/>
  <c r="L47" i="7"/>
  <c r="J48" i="7"/>
  <c r="K48" i="7"/>
  <c r="L48" i="7"/>
  <c r="J49" i="7"/>
  <c r="K49" i="7"/>
  <c r="L49" i="7"/>
  <c r="J50" i="7"/>
  <c r="K50" i="7"/>
  <c r="L50" i="7"/>
  <c r="R69" i="11"/>
  <c r="R68" i="11"/>
  <c r="R67" i="11"/>
  <c r="R66" i="11"/>
  <c r="R65" i="11"/>
  <c r="R64" i="11"/>
  <c r="R63" i="11"/>
  <c r="Q63" i="11"/>
  <c r="R62" i="11"/>
  <c r="Q62" i="11"/>
  <c r="R61" i="11"/>
  <c r="Q61" i="11"/>
  <c r="R60" i="11"/>
  <c r="Q60" i="11"/>
  <c r="R59" i="11"/>
  <c r="Q59" i="11"/>
  <c r="R58" i="11"/>
  <c r="Q58" i="11"/>
  <c r="R57" i="11"/>
  <c r="Q57" i="11"/>
  <c r="R56" i="11"/>
  <c r="Q56" i="11"/>
  <c r="R55" i="11"/>
  <c r="Q55" i="11"/>
  <c r="R54" i="11"/>
  <c r="Q54" i="11"/>
  <c r="P54" i="11"/>
  <c r="R53" i="11"/>
  <c r="Q53" i="11"/>
  <c r="P53" i="11"/>
  <c r="R52" i="11"/>
  <c r="Q52" i="11"/>
  <c r="P52" i="11"/>
  <c r="R51" i="11"/>
  <c r="Q51" i="11"/>
  <c r="P51" i="11"/>
  <c r="R50" i="11"/>
  <c r="Q50" i="11"/>
  <c r="P50" i="11"/>
  <c r="Q49" i="11"/>
  <c r="P49" i="11"/>
  <c r="Q48" i="11"/>
  <c r="P48" i="11"/>
  <c r="Q47" i="11"/>
  <c r="P47" i="11"/>
  <c r="Q46" i="11"/>
  <c r="P46" i="11"/>
  <c r="O46" i="11"/>
  <c r="Q45" i="11"/>
  <c r="P45" i="11"/>
  <c r="O45" i="11"/>
  <c r="Q44" i="11"/>
  <c r="P44" i="11"/>
  <c r="O44" i="11"/>
  <c r="P43" i="11"/>
  <c r="O43" i="11"/>
  <c r="P42" i="11"/>
  <c r="O42" i="11"/>
  <c r="P41" i="11"/>
  <c r="O41" i="11"/>
  <c r="P40" i="11"/>
  <c r="O40" i="11"/>
  <c r="P39" i="11"/>
  <c r="O39" i="11"/>
  <c r="P38" i="11"/>
  <c r="P37" i="11" s="1"/>
  <c r="P36" i="11" s="1"/>
  <c r="P35" i="11" s="1"/>
  <c r="P34" i="11" s="1"/>
  <c r="P33" i="11" s="1"/>
  <c r="P32" i="11" s="1"/>
  <c r="P31" i="11" s="1"/>
  <c r="P30" i="11" s="1"/>
  <c r="P29" i="11" s="1"/>
  <c r="P28" i="11" s="1"/>
  <c r="P27" i="11" s="1"/>
  <c r="P26" i="11" s="1"/>
  <c r="P25" i="11" s="1"/>
  <c r="P24" i="11" s="1"/>
  <c r="P23" i="11" s="1"/>
  <c r="P22" i="11" s="1"/>
  <c r="P21" i="11" s="1"/>
  <c r="P20" i="11" s="1"/>
  <c r="P19" i="11" s="1"/>
  <c r="P18" i="11" s="1"/>
  <c r="P17" i="11" s="1"/>
  <c r="P16" i="11" s="1"/>
  <c r="P15" i="11" s="1"/>
  <c r="P14" i="11" s="1"/>
  <c r="P13" i="11" s="1"/>
  <c r="P12" i="11" s="1"/>
  <c r="P11" i="11" s="1"/>
  <c r="P10" i="11" s="1"/>
  <c r="P9" i="11" s="1"/>
  <c r="P8" i="11" s="1"/>
  <c r="P7" i="11" s="1"/>
  <c r="P6" i="11" s="1"/>
  <c r="P5" i="11" s="1"/>
  <c r="O38" i="11"/>
  <c r="O37" i="11"/>
  <c r="N37" i="11"/>
  <c r="O36" i="11"/>
  <c r="N36" i="11"/>
  <c r="O35" i="11"/>
  <c r="N35" i="11"/>
  <c r="O34" i="11"/>
  <c r="N34" i="11"/>
  <c r="O33" i="11"/>
  <c r="N33" i="11"/>
  <c r="O32" i="11"/>
  <c r="O31" i="11" s="1"/>
  <c r="O30" i="11" s="1"/>
  <c r="O29" i="11" s="1"/>
  <c r="O28" i="11" s="1"/>
  <c r="O27" i="11" s="1"/>
  <c r="O26" i="11" s="1"/>
  <c r="O25" i="11" s="1"/>
  <c r="O24" i="11" s="1"/>
  <c r="O23" i="11" s="1"/>
  <c r="O22" i="11" s="1"/>
  <c r="O21" i="11" s="1"/>
  <c r="O20" i="11" s="1"/>
  <c r="O19" i="11" s="1"/>
  <c r="O18" i="11" s="1"/>
  <c r="O17" i="11" s="1"/>
  <c r="O16" i="11" s="1"/>
  <c r="O15" i="11" s="1"/>
  <c r="O14" i="11" s="1"/>
  <c r="O13" i="11" s="1"/>
  <c r="O12" i="11" s="1"/>
  <c r="O11" i="11" s="1"/>
  <c r="O10" i="11" s="1"/>
  <c r="O9" i="11" s="1"/>
  <c r="O8" i="11" s="1"/>
  <c r="O7" i="11" s="1"/>
  <c r="O6" i="11" s="1"/>
  <c r="O5" i="11" s="1"/>
  <c r="N32" i="11"/>
  <c r="N31" i="11"/>
  <c r="N30" i="11"/>
  <c r="N29" i="11"/>
  <c r="N28" i="11"/>
  <c r="M28" i="11"/>
  <c r="N27" i="11"/>
  <c r="M27" i="11"/>
  <c r="N26" i="11"/>
  <c r="M26" i="11"/>
  <c r="N25" i="11"/>
  <c r="N24" i="11" s="1"/>
  <c r="N23" i="11" s="1"/>
  <c r="N22" i="11" s="1"/>
  <c r="N21" i="11" s="1"/>
  <c r="N20" i="11" s="1"/>
  <c r="N19" i="11" s="1"/>
  <c r="N18" i="11" s="1"/>
  <c r="N17" i="11" s="1"/>
  <c r="N16" i="11" s="1"/>
  <c r="N15" i="11" s="1"/>
  <c r="N14" i="11" s="1"/>
  <c r="N13" i="11" s="1"/>
  <c r="N12" i="11" s="1"/>
  <c r="N11" i="11" s="1"/>
  <c r="N10" i="11" s="1"/>
  <c r="N9" i="11" s="1"/>
  <c r="N8" i="11" s="1"/>
  <c r="N7" i="11" s="1"/>
  <c r="N6" i="11" s="1"/>
  <c r="N5" i="11" s="1"/>
  <c r="M25" i="11"/>
  <c r="M24" i="11"/>
  <c r="M23" i="11"/>
  <c r="M22" i="11"/>
  <c r="M21" i="11"/>
  <c r="M20" i="11"/>
  <c r="M19" i="11" s="1"/>
  <c r="M18" i="11" s="1"/>
  <c r="M17" i="11" s="1"/>
  <c r="M16" i="11" s="1"/>
  <c r="M15" i="11" s="1"/>
  <c r="M14" i="11" s="1"/>
  <c r="M13" i="11" s="1"/>
  <c r="M12" i="11" s="1"/>
  <c r="M11" i="11" s="1"/>
  <c r="M10" i="11" s="1"/>
  <c r="M9" i="11" s="1"/>
  <c r="M8" i="11" s="1"/>
  <c r="M7" i="11" s="1"/>
  <c r="M6" i="11" s="1"/>
  <c r="M5" i="11" s="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50" i="11"/>
  <c r="I63" i="11"/>
  <c r="I59" i="11"/>
  <c r="I60" i="11"/>
  <c r="I61" i="11"/>
  <c r="I62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44" i="11"/>
  <c r="H49" i="11"/>
  <c r="H50" i="11"/>
  <c r="H51" i="11"/>
  <c r="H52" i="11"/>
  <c r="H53" i="11"/>
  <c r="H54" i="11"/>
  <c r="H47" i="11"/>
  <c r="H48" i="11"/>
  <c r="H40" i="11"/>
  <c r="H41" i="11"/>
  <c r="H42" i="11"/>
  <c r="H43" i="11"/>
  <c r="H44" i="11"/>
  <c r="H45" i="11"/>
  <c r="H46" i="11"/>
  <c r="H39" i="11"/>
  <c r="F35" i="11"/>
  <c r="F36" i="11"/>
  <c r="F37" i="11"/>
  <c r="G42" i="11"/>
  <c r="G43" i="11"/>
  <c r="G44" i="11"/>
  <c r="G45" i="11"/>
  <c r="G46" i="11"/>
  <c r="G34" i="11"/>
  <c r="G35" i="11"/>
  <c r="G36" i="11"/>
  <c r="G37" i="11"/>
  <c r="G38" i="11"/>
  <c r="G39" i="11"/>
  <c r="G40" i="11"/>
  <c r="G41" i="11"/>
  <c r="G33" i="11"/>
  <c r="F28" i="11"/>
  <c r="F29" i="11"/>
  <c r="F30" i="11"/>
  <c r="F31" i="11"/>
  <c r="F32" i="11"/>
  <c r="F33" i="11"/>
  <c r="F34" i="11"/>
  <c r="E22" i="11"/>
  <c r="E23" i="11"/>
  <c r="E24" i="11"/>
  <c r="E25" i="11"/>
  <c r="E26" i="11"/>
  <c r="E27" i="11"/>
  <c r="E28" i="11"/>
  <c r="E21" i="11"/>
  <c r="L20" i="4"/>
  <c r="M20" i="4"/>
  <c r="N20" i="4"/>
  <c r="O20" i="4"/>
  <c r="P20" i="4"/>
  <c r="K20" i="4"/>
  <c r="B19" i="4"/>
  <c r="E19" i="4"/>
  <c r="F19" i="4"/>
  <c r="G19" i="4"/>
  <c r="H19" i="4"/>
  <c r="I19" i="4"/>
  <c r="D19" i="4"/>
  <c r="C7" i="5"/>
  <c r="D7" i="5"/>
  <c r="E7" i="5"/>
  <c r="F7" i="5"/>
  <c r="G7" i="5"/>
  <c r="H7" i="5"/>
  <c r="I7" i="5"/>
  <c r="B7" i="5"/>
  <c r="F27" i="11"/>
  <c r="R2" i="11"/>
  <c r="R49" i="11" s="1"/>
  <c r="R48" i="11" s="1"/>
  <c r="R47" i="11" s="1"/>
  <c r="R46" i="11" s="1"/>
  <c r="R45" i="11" s="1"/>
  <c r="R44" i="11" s="1"/>
  <c r="R43" i="11" s="1"/>
  <c r="R42" i="11" s="1"/>
  <c r="R41" i="11" s="1"/>
  <c r="R40" i="11" s="1"/>
  <c r="R39" i="11" s="1"/>
  <c r="R38" i="11" s="1"/>
  <c r="R37" i="11" s="1"/>
  <c r="R36" i="11" s="1"/>
  <c r="R35" i="11" s="1"/>
  <c r="R34" i="11" s="1"/>
  <c r="R33" i="11" s="1"/>
  <c r="R32" i="11" s="1"/>
  <c r="R31" i="11" s="1"/>
  <c r="R30" i="11" s="1"/>
  <c r="R29" i="11" s="1"/>
  <c r="R28" i="11" s="1"/>
  <c r="R27" i="11" s="1"/>
  <c r="R26" i="11" s="1"/>
  <c r="R25" i="11" s="1"/>
  <c r="R24" i="11" s="1"/>
  <c r="R23" i="11" s="1"/>
  <c r="R22" i="11" s="1"/>
  <c r="R21" i="11" s="1"/>
  <c r="R20" i="11" s="1"/>
  <c r="R19" i="11" s="1"/>
  <c r="R18" i="11" s="1"/>
  <c r="R17" i="11" s="1"/>
  <c r="R16" i="11" s="1"/>
  <c r="R15" i="11" s="1"/>
  <c r="R14" i="11" s="1"/>
  <c r="R13" i="11" s="1"/>
  <c r="R12" i="11" s="1"/>
  <c r="R11" i="11" s="1"/>
  <c r="R10" i="11" s="1"/>
  <c r="R9" i="11" s="1"/>
  <c r="R8" i="11" s="1"/>
  <c r="R7" i="11" s="1"/>
  <c r="R6" i="11" s="1"/>
  <c r="R5" i="11" s="1"/>
  <c r="Q2" i="11"/>
  <c r="Q43" i="11" s="1"/>
  <c r="Q42" i="11" s="1"/>
  <c r="Q41" i="11" s="1"/>
  <c r="Q40" i="11" s="1"/>
  <c r="Q39" i="11" s="1"/>
  <c r="Q38" i="11" s="1"/>
  <c r="Q37" i="11" s="1"/>
  <c r="Q36" i="11" s="1"/>
  <c r="Q35" i="11" s="1"/>
  <c r="Q34" i="11" s="1"/>
  <c r="Q33" i="11" s="1"/>
  <c r="Q32" i="11" s="1"/>
  <c r="Q31" i="11" s="1"/>
  <c r="Q30" i="11" s="1"/>
  <c r="Q29" i="11" s="1"/>
  <c r="Q28" i="11" s="1"/>
  <c r="Q27" i="11" s="1"/>
  <c r="Q26" i="11" s="1"/>
  <c r="Q25" i="11" s="1"/>
  <c r="Q24" i="11" s="1"/>
  <c r="Q23" i="11" s="1"/>
  <c r="Q22" i="11" s="1"/>
  <c r="Q21" i="11" s="1"/>
  <c r="Q20" i="11" s="1"/>
  <c r="Q19" i="11" s="1"/>
  <c r="Q18" i="11" s="1"/>
  <c r="Q17" i="11" s="1"/>
  <c r="Q16" i="11" s="1"/>
  <c r="Q15" i="11" s="1"/>
  <c r="Q14" i="11" s="1"/>
  <c r="Q13" i="11" s="1"/>
  <c r="Q12" i="11" s="1"/>
  <c r="Q11" i="11" s="1"/>
  <c r="Q10" i="11" s="1"/>
  <c r="Q9" i="11" s="1"/>
  <c r="Q8" i="11" s="1"/>
  <c r="Q7" i="11" s="1"/>
  <c r="Q6" i="11" s="1"/>
  <c r="Q5" i="11" s="1"/>
  <c r="P2" i="11"/>
  <c r="O2" i="11"/>
  <c r="N2" i="11"/>
  <c r="M2" i="11"/>
  <c r="J2" i="11"/>
  <c r="J49" i="11" s="1"/>
  <c r="J48" i="11" s="1"/>
  <c r="J47" i="11" s="1"/>
  <c r="J46" i="11" s="1"/>
  <c r="J45" i="11" s="1"/>
  <c r="J44" i="11" s="1"/>
  <c r="J43" i="11" s="1"/>
  <c r="J42" i="11" s="1"/>
  <c r="J41" i="11" s="1"/>
  <c r="J40" i="11" s="1"/>
  <c r="J39" i="11" s="1"/>
  <c r="J38" i="11" s="1"/>
  <c r="J37" i="11" s="1"/>
  <c r="J36" i="11" s="1"/>
  <c r="J35" i="11" s="1"/>
  <c r="J34" i="11" s="1"/>
  <c r="J33" i="11" s="1"/>
  <c r="J32" i="11" s="1"/>
  <c r="J31" i="11" s="1"/>
  <c r="J30" i="11" s="1"/>
  <c r="J29" i="11" s="1"/>
  <c r="J28" i="11" s="1"/>
  <c r="J27" i="11" s="1"/>
  <c r="J26" i="11" s="1"/>
  <c r="J25" i="11" s="1"/>
  <c r="J24" i="11" s="1"/>
  <c r="J23" i="11" s="1"/>
  <c r="J22" i="11" s="1"/>
  <c r="J21" i="11" s="1"/>
  <c r="J20" i="11" s="1"/>
  <c r="J19" i="11" s="1"/>
  <c r="J18" i="11" s="1"/>
  <c r="J17" i="11" s="1"/>
  <c r="J16" i="11" s="1"/>
  <c r="J15" i="11" s="1"/>
  <c r="J14" i="11" s="1"/>
  <c r="J13" i="11" s="1"/>
  <c r="J12" i="11" s="1"/>
  <c r="J11" i="11" s="1"/>
  <c r="J10" i="11" s="1"/>
  <c r="J9" i="11" s="1"/>
  <c r="J8" i="11" s="1"/>
  <c r="J7" i="11" s="1"/>
  <c r="J6" i="11" s="1"/>
  <c r="J5" i="11" s="1"/>
  <c r="I2" i="11"/>
  <c r="I43" i="11" s="1"/>
  <c r="I42" i="11" s="1"/>
  <c r="I41" i="11" s="1"/>
  <c r="I40" i="11" s="1"/>
  <c r="I39" i="11" s="1"/>
  <c r="I38" i="11" s="1"/>
  <c r="I37" i="11" s="1"/>
  <c r="I36" i="11" s="1"/>
  <c r="I35" i="11" s="1"/>
  <c r="I34" i="11" s="1"/>
  <c r="I33" i="11" s="1"/>
  <c r="I32" i="11" s="1"/>
  <c r="I31" i="11" s="1"/>
  <c r="I30" i="11" s="1"/>
  <c r="I29" i="11" s="1"/>
  <c r="I28" i="11" s="1"/>
  <c r="I27" i="11" s="1"/>
  <c r="I26" i="11" s="1"/>
  <c r="I25" i="11" s="1"/>
  <c r="I24" i="11" s="1"/>
  <c r="I23" i="11" s="1"/>
  <c r="I22" i="11" s="1"/>
  <c r="I21" i="11" s="1"/>
  <c r="I20" i="11" s="1"/>
  <c r="I19" i="11" s="1"/>
  <c r="I18" i="11" s="1"/>
  <c r="I17" i="11" s="1"/>
  <c r="I16" i="11" s="1"/>
  <c r="I15" i="11" s="1"/>
  <c r="I14" i="11" s="1"/>
  <c r="I13" i="11" s="1"/>
  <c r="I12" i="11" s="1"/>
  <c r="I11" i="11" s="1"/>
  <c r="I10" i="11" s="1"/>
  <c r="I9" i="11" s="1"/>
  <c r="I8" i="11" s="1"/>
  <c r="I7" i="11" s="1"/>
  <c r="I6" i="11" s="1"/>
  <c r="I5" i="11" s="1"/>
  <c r="H2" i="11"/>
  <c r="H38" i="11" s="1"/>
  <c r="H37" i="11" s="1"/>
  <c r="H36" i="11" s="1"/>
  <c r="H35" i="11" s="1"/>
  <c r="H34" i="11" s="1"/>
  <c r="H33" i="11" s="1"/>
  <c r="H32" i="11" s="1"/>
  <c r="H31" i="11" s="1"/>
  <c r="H30" i="11" s="1"/>
  <c r="H29" i="11" s="1"/>
  <c r="H28" i="11" s="1"/>
  <c r="H27" i="11" s="1"/>
  <c r="H26" i="11" s="1"/>
  <c r="H25" i="11" s="1"/>
  <c r="H24" i="11" s="1"/>
  <c r="H23" i="11" s="1"/>
  <c r="H22" i="11" s="1"/>
  <c r="H21" i="11" s="1"/>
  <c r="H20" i="11" s="1"/>
  <c r="H19" i="11" s="1"/>
  <c r="H18" i="11" s="1"/>
  <c r="H17" i="11" s="1"/>
  <c r="H16" i="11" s="1"/>
  <c r="H15" i="11" s="1"/>
  <c r="H14" i="11" s="1"/>
  <c r="H13" i="11" s="1"/>
  <c r="H12" i="11" s="1"/>
  <c r="H11" i="11" s="1"/>
  <c r="H10" i="11" s="1"/>
  <c r="H9" i="11" s="1"/>
  <c r="H8" i="11" s="1"/>
  <c r="H7" i="11" s="1"/>
  <c r="H6" i="11" s="1"/>
  <c r="H5" i="11" s="1"/>
  <c r="G2" i="11"/>
  <c r="G32" i="11" s="1"/>
  <c r="G31" i="11" s="1"/>
  <c r="G30" i="11" s="1"/>
  <c r="G29" i="11" s="1"/>
  <c r="G28" i="11" s="1"/>
  <c r="G27" i="11" s="1"/>
  <c r="G26" i="11" s="1"/>
  <c r="G25" i="11" s="1"/>
  <c r="G24" i="11" s="1"/>
  <c r="G23" i="11" s="1"/>
  <c r="G22" i="11" s="1"/>
  <c r="G21" i="11" s="1"/>
  <c r="G20" i="11" s="1"/>
  <c r="G19" i="11" s="1"/>
  <c r="G18" i="11" s="1"/>
  <c r="G17" i="11" s="1"/>
  <c r="G16" i="11" s="1"/>
  <c r="G15" i="11" s="1"/>
  <c r="G14" i="11" s="1"/>
  <c r="G13" i="11" s="1"/>
  <c r="G12" i="11" s="1"/>
  <c r="G11" i="11" s="1"/>
  <c r="G10" i="11" s="1"/>
  <c r="G9" i="11" s="1"/>
  <c r="G8" i="11" s="1"/>
  <c r="G7" i="11" s="1"/>
  <c r="G6" i="11" s="1"/>
  <c r="G5" i="11" s="1"/>
  <c r="F2" i="11"/>
  <c r="F26" i="11" s="1"/>
  <c r="F25" i="11" s="1"/>
  <c r="F24" i="11" s="1"/>
  <c r="F23" i="11" s="1"/>
  <c r="F22" i="11" s="1"/>
  <c r="F21" i="11" s="1"/>
  <c r="F20" i="11" s="1"/>
  <c r="F19" i="11" s="1"/>
  <c r="F18" i="11" s="1"/>
  <c r="F17" i="11" s="1"/>
  <c r="F16" i="11" s="1"/>
  <c r="F15" i="11" s="1"/>
  <c r="F14" i="11" s="1"/>
  <c r="F13" i="11" s="1"/>
  <c r="F12" i="11" s="1"/>
  <c r="F11" i="11" s="1"/>
  <c r="F10" i="11" s="1"/>
  <c r="F9" i="11" s="1"/>
  <c r="F8" i="11" s="1"/>
  <c r="F7" i="11" s="1"/>
  <c r="F6" i="11" s="1"/>
  <c r="F5" i="11" s="1"/>
  <c r="E2" i="11"/>
  <c r="AX24" i="9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T58" i="2"/>
  <c r="AT59" i="2"/>
  <c r="AT60" i="2"/>
  <c r="AT61" i="2"/>
  <c r="AT62" i="2"/>
  <c r="AT63" i="2"/>
  <c r="AT64" i="2"/>
  <c r="AT65" i="2"/>
  <c r="AT66" i="2"/>
  <c r="AT67" i="2"/>
  <c r="AT68" i="2"/>
  <c r="AT69" i="2"/>
  <c r="AT6" i="2"/>
  <c r="AT7" i="2"/>
  <c r="AT8" i="2"/>
  <c r="AT9" i="2"/>
  <c r="AT10" i="2"/>
  <c r="AT5" i="2"/>
  <c r="N8" i="4"/>
  <c r="K8" i="4"/>
  <c r="L8" i="4"/>
  <c r="M8" i="4"/>
  <c r="O8" i="4"/>
  <c r="P8" i="4"/>
  <c r="K9" i="4"/>
  <c r="L9" i="4"/>
  <c r="M9" i="4"/>
  <c r="N9" i="4"/>
  <c r="O9" i="4"/>
  <c r="P9" i="4"/>
  <c r="K10" i="4"/>
  <c r="L10" i="4"/>
  <c r="M10" i="4"/>
  <c r="N10" i="4"/>
  <c r="O10" i="4"/>
  <c r="P10" i="4"/>
  <c r="K11" i="4"/>
  <c r="L11" i="4"/>
  <c r="M11" i="4"/>
  <c r="N11" i="4"/>
  <c r="O11" i="4"/>
  <c r="P11" i="4"/>
  <c r="K12" i="4"/>
  <c r="L12" i="4"/>
  <c r="M12" i="4"/>
  <c r="N12" i="4"/>
  <c r="O12" i="4"/>
  <c r="P12" i="4"/>
  <c r="K13" i="4"/>
  <c r="L13" i="4"/>
  <c r="M13" i="4"/>
  <c r="N13" i="4"/>
  <c r="O13" i="4"/>
  <c r="P13" i="4"/>
  <c r="K14" i="4"/>
  <c r="L14" i="4"/>
  <c r="M14" i="4"/>
  <c r="N14" i="4"/>
  <c r="O14" i="4"/>
  <c r="P14" i="4"/>
  <c r="K15" i="4"/>
  <c r="L15" i="4"/>
  <c r="M15" i="4"/>
  <c r="N15" i="4"/>
  <c r="O15" i="4"/>
  <c r="P15" i="4"/>
  <c r="K16" i="4"/>
  <c r="L16" i="4"/>
  <c r="M16" i="4"/>
  <c r="N16" i="4"/>
  <c r="O16" i="4"/>
  <c r="P16" i="4"/>
  <c r="K17" i="4"/>
  <c r="L17" i="4"/>
  <c r="M17" i="4"/>
  <c r="N17" i="4"/>
  <c r="O17" i="4"/>
  <c r="P17" i="4"/>
  <c r="K18" i="4"/>
  <c r="L18" i="4"/>
  <c r="M18" i="4"/>
  <c r="N18" i="4"/>
  <c r="O18" i="4"/>
  <c r="P18" i="4"/>
  <c r="P7" i="4"/>
  <c r="O7" i="4"/>
  <c r="N7" i="4"/>
  <c r="M7" i="4"/>
  <c r="L7" i="4"/>
  <c r="K7" i="4"/>
  <c r="L6" i="4"/>
  <c r="M6" i="4"/>
  <c r="N6" i="4"/>
  <c r="O6" i="4"/>
  <c r="P6" i="4"/>
  <c r="K6" i="4"/>
  <c r="R2" i="6"/>
  <c r="Q2" i="6"/>
  <c r="P2" i="6"/>
  <c r="O2" i="6"/>
  <c r="N2" i="6"/>
  <c r="M2" i="6"/>
  <c r="J2" i="6"/>
  <c r="I2" i="6"/>
  <c r="H2" i="6"/>
  <c r="G2" i="6"/>
  <c r="F2" i="6"/>
  <c r="E2" i="6"/>
  <c r="AR6" i="3"/>
  <c r="AR7" i="3"/>
  <c r="AR8" i="3"/>
  <c r="AR9" i="3"/>
  <c r="AR10" i="3"/>
  <c r="AR11" i="3"/>
  <c r="AR12" i="3"/>
  <c r="AR13" i="3"/>
  <c r="AR14" i="3"/>
  <c r="AR15" i="3"/>
  <c r="AR16" i="3"/>
  <c r="AR17" i="3"/>
  <c r="AR18" i="3"/>
  <c r="AR19" i="3"/>
  <c r="AR20" i="3"/>
  <c r="AR21" i="3"/>
  <c r="AR22" i="3"/>
  <c r="AR23" i="3"/>
  <c r="AR24" i="3"/>
  <c r="AR25" i="3"/>
  <c r="AR26" i="3"/>
  <c r="AR27" i="3"/>
  <c r="AR28" i="3"/>
  <c r="AR29" i="3"/>
  <c r="AR30" i="3"/>
  <c r="AR31" i="3"/>
  <c r="AR32" i="3"/>
  <c r="AR33" i="3"/>
  <c r="AR34" i="3"/>
  <c r="AR35" i="3"/>
  <c r="AR36" i="3"/>
  <c r="AR37" i="3"/>
  <c r="AR38" i="3"/>
  <c r="AR39" i="3"/>
  <c r="AR40" i="3"/>
  <c r="AR41" i="3"/>
  <c r="AR42" i="3"/>
  <c r="AR43" i="3"/>
  <c r="AR44" i="3"/>
  <c r="AR45" i="3"/>
  <c r="AR46" i="3"/>
  <c r="AR47" i="3"/>
  <c r="AR48" i="3"/>
  <c r="AR49" i="3"/>
  <c r="AR50" i="3"/>
  <c r="AR51" i="3"/>
  <c r="AR52" i="3"/>
  <c r="AR53" i="3"/>
  <c r="AR54" i="3"/>
  <c r="AR55" i="3"/>
  <c r="AR56" i="3"/>
  <c r="AR57" i="3"/>
  <c r="AR58" i="3"/>
  <c r="AR59" i="3"/>
  <c r="AR60" i="3"/>
  <c r="AR61" i="3"/>
  <c r="AR62" i="3"/>
  <c r="AR63" i="3"/>
  <c r="AR64" i="3"/>
  <c r="AR65" i="3"/>
  <c r="AR66" i="3"/>
  <c r="AR67" i="3"/>
  <c r="AR68" i="3"/>
  <c r="AR69" i="3"/>
  <c r="AR5" i="3"/>
  <c r="C18" i="4"/>
  <c r="C6" i="4"/>
  <c r="C7" i="4"/>
  <c r="C8" i="4"/>
  <c r="C9" i="4"/>
  <c r="C10" i="4"/>
  <c r="C11" i="4"/>
  <c r="C12" i="4"/>
  <c r="C13" i="4"/>
  <c r="C14" i="4"/>
  <c r="C15" i="4"/>
  <c r="C16" i="4"/>
  <c r="C17" i="4"/>
  <c r="AP69" i="3"/>
  <c r="AO69" i="3"/>
  <c r="AN69" i="3"/>
  <c r="AM69" i="3"/>
  <c r="AL69" i="3"/>
  <c r="AK69" i="3"/>
  <c r="AP68" i="3"/>
  <c r="AO68" i="3"/>
  <c r="AN68" i="3"/>
  <c r="AM68" i="3"/>
  <c r="AL68" i="3"/>
  <c r="AK68" i="3"/>
  <c r="AP67" i="3"/>
  <c r="AO67" i="3"/>
  <c r="AN67" i="3"/>
  <c r="AM67" i="3"/>
  <c r="AL67" i="3"/>
  <c r="AK67" i="3"/>
  <c r="AP66" i="3"/>
  <c r="AO66" i="3"/>
  <c r="AN66" i="3"/>
  <c r="AM66" i="3"/>
  <c r="AL66" i="3"/>
  <c r="AK66" i="3"/>
  <c r="AP65" i="3"/>
  <c r="AO65" i="3"/>
  <c r="AN65" i="3"/>
  <c r="AM65" i="3"/>
  <c r="AL65" i="3"/>
  <c r="AK65" i="3"/>
  <c r="AP64" i="3"/>
  <c r="AO64" i="3"/>
  <c r="AN64" i="3"/>
  <c r="AM64" i="3"/>
  <c r="AL64" i="3"/>
  <c r="AK64" i="3"/>
  <c r="AP63" i="3"/>
  <c r="AO63" i="3"/>
  <c r="AN63" i="3"/>
  <c r="AM63" i="3"/>
  <c r="AL63" i="3"/>
  <c r="AK63" i="3"/>
  <c r="AP62" i="3"/>
  <c r="AO62" i="3"/>
  <c r="AN62" i="3"/>
  <c r="AM62" i="3"/>
  <c r="AL62" i="3"/>
  <c r="AK62" i="3"/>
  <c r="AP61" i="3"/>
  <c r="AO61" i="3"/>
  <c r="AN61" i="3"/>
  <c r="AM61" i="3"/>
  <c r="AL61" i="3"/>
  <c r="AK61" i="3"/>
  <c r="AP60" i="3"/>
  <c r="AO60" i="3"/>
  <c r="AN60" i="3"/>
  <c r="AM60" i="3"/>
  <c r="AL60" i="3"/>
  <c r="AK60" i="3"/>
  <c r="AP59" i="3"/>
  <c r="AO59" i="3"/>
  <c r="AN59" i="3"/>
  <c r="AM59" i="3"/>
  <c r="AL59" i="3"/>
  <c r="AK59" i="3"/>
  <c r="AP58" i="3"/>
  <c r="AO58" i="3"/>
  <c r="AN58" i="3"/>
  <c r="AM58" i="3"/>
  <c r="AL58" i="3"/>
  <c r="AK58" i="3"/>
  <c r="AP57" i="3"/>
  <c r="AO57" i="3"/>
  <c r="AN57" i="3"/>
  <c r="AM57" i="3"/>
  <c r="AL57" i="3"/>
  <c r="AK57" i="3"/>
  <c r="AP56" i="3"/>
  <c r="AO56" i="3"/>
  <c r="AN56" i="3"/>
  <c r="AM56" i="3"/>
  <c r="AL56" i="3"/>
  <c r="AK56" i="3"/>
  <c r="AP55" i="3"/>
  <c r="AO55" i="3"/>
  <c r="AN55" i="3"/>
  <c r="AM55" i="3"/>
  <c r="AL55" i="3"/>
  <c r="AK55" i="3"/>
  <c r="AP54" i="3"/>
  <c r="AO54" i="3"/>
  <c r="AN54" i="3"/>
  <c r="AM54" i="3"/>
  <c r="AL54" i="3"/>
  <c r="AK54" i="3"/>
  <c r="AP53" i="3"/>
  <c r="AO53" i="3"/>
  <c r="AN53" i="3"/>
  <c r="AM53" i="3"/>
  <c r="AL53" i="3"/>
  <c r="AK53" i="3"/>
  <c r="AP52" i="3"/>
  <c r="AO52" i="3"/>
  <c r="AN52" i="3"/>
  <c r="AM52" i="3"/>
  <c r="AL52" i="3"/>
  <c r="AK52" i="3"/>
  <c r="AP51" i="3"/>
  <c r="AO51" i="3"/>
  <c r="AN51" i="3"/>
  <c r="AM51" i="3"/>
  <c r="AL51" i="3"/>
  <c r="AK51" i="3"/>
  <c r="AP50" i="3"/>
  <c r="AO50" i="3"/>
  <c r="AN50" i="3"/>
  <c r="AM50" i="3"/>
  <c r="AL50" i="3"/>
  <c r="AK50" i="3"/>
  <c r="AP49" i="3"/>
  <c r="AO49" i="3"/>
  <c r="AN49" i="3"/>
  <c r="AM49" i="3"/>
  <c r="AL49" i="3"/>
  <c r="AK49" i="3"/>
  <c r="AP48" i="3"/>
  <c r="AO48" i="3"/>
  <c r="AN48" i="3"/>
  <c r="AM48" i="3"/>
  <c r="AL48" i="3"/>
  <c r="AK48" i="3"/>
  <c r="AP47" i="3"/>
  <c r="AO47" i="3"/>
  <c r="AN47" i="3"/>
  <c r="AM47" i="3"/>
  <c r="AL47" i="3"/>
  <c r="AK47" i="3"/>
  <c r="AP46" i="3"/>
  <c r="AO46" i="3"/>
  <c r="AN46" i="3"/>
  <c r="AM46" i="3"/>
  <c r="AL46" i="3"/>
  <c r="AK46" i="3"/>
  <c r="AP45" i="3"/>
  <c r="AO45" i="3"/>
  <c r="AN45" i="3"/>
  <c r="AM45" i="3"/>
  <c r="AL45" i="3"/>
  <c r="AK45" i="3"/>
  <c r="AP44" i="3"/>
  <c r="AO44" i="3"/>
  <c r="AN44" i="3"/>
  <c r="AM44" i="3"/>
  <c r="AL44" i="3"/>
  <c r="AK44" i="3"/>
  <c r="AP43" i="3"/>
  <c r="AO43" i="3"/>
  <c r="AN43" i="3"/>
  <c r="AM43" i="3"/>
  <c r="AL43" i="3"/>
  <c r="AK43" i="3"/>
  <c r="AP42" i="3"/>
  <c r="AO42" i="3"/>
  <c r="AN42" i="3"/>
  <c r="AM42" i="3"/>
  <c r="AL42" i="3"/>
  <c r="AK42" i="3"/>
  <c r="AP41" i="3"/>
  <c r="AO41" i="3"/>
  <c r="AN41" i="3"/>
  <c r="AM41" i="3"/>
  <c r="AL41" i="3"/>
  <c r="AK41" i="3"/>
  <c r="AP40" i="3"/>
  <c r="AO40" i="3"/>
  <c r="AN40" i="3"/>
  <c r="AM40" i="3"/>
  <c r="AL40" i="3"/>
  <c r="AK40" i="3"/>
  <c r="AP39" i="3"/>
  <c r="AO39" i="3"/>
  <c r="AN39" i="3"/>
  <c r="AM39" i="3"/>
  <c r="AL39" i="3"/>
  <c r="AK39" i="3"/>
  <c r="AP38" i="3"/>
  <c r="AO38" i="3"/>
  <c r="AN38" i="3"/>
  <c r="AM38" i="3"/>
  <c r="AL38" i="3"/>
  <c r="AK38" i="3"/>
  <c r="AP37" i="3"/>
  <c r="AO37" i="3"/>
  <c r="AN37" i="3"/>
  <c r="AM37" i="3"/>
  <c r="AL37" i="3"/>
  <c r="AK37" i="3"/>
  <c r="AP36" i="3"/>
  <c r="AO36" i="3"/>
  <c r="AN36" i="3"/>
  <c r="AM36" i="3"/>
  <c r="AL36" i="3"/>
  <c r="AK36" i="3"/>
  <c r="AP35" i="3"/>
  <c r="AO35" i="3"/>
  <c r="AN35" i="3"/>
  <c r="AM35" i="3"/>
  <c r="AL35" i="3"/>
  <c r="AK35" i="3"/>
  <c r="AP34" i="3"/>
  <c r="AO34" i="3"/>
  <c r="AN34" i="3"/>
  <c r="AM34" i="3"/>
  <c r="AL34" i="3"/>
  <c r="AK34" i="3"/>
  <c r="AP33" i="3"/>
  <c r="AO33" i="3"/>
  <c r="AN33" i="3"/>
  <c r="AM33" i="3"/>
  <c r="AL33" i="3"/>
  <c r="AK33" i="3"/>
  <c r="AP32" i="3"/>
  <c r="AO32" i="3"/>
  <c r="AN32" i="3"/>
  <c r="AM32" i="3"/>
  <c r="AL32" i="3"/>
  <c r="AK32" i="3"/>
  <c r="AP31" i="3"/>
  <c r="AO31" i="3"/>
  <c r="AN31" i="3"/>
  <c r="AM31" i="3"/>
  <c r="AL31" i="3"/>
  <c r="AK31" i="3"/>
  <c r="AP30" i="3"/>
  <c r="AO30" i="3"/>
  <c r="AN30" i="3"/>
  <c r="AM30" i="3"/>
  <c r="AL30" i="3"/>
  <c r="AK30" i="3"/>
  <c r="AP29" i="3"/>
  <c r="AO29" i="3"/>
  <c r="AN29" i="3"/>
  <c r="AM29" i="3"/>
  <c r="AL29" i="3"/>
  <c r="AK29" i="3"/>
  <c r="AP28" i="3"/>
  <c r="AO28" i="3"/>
  <c r="AN28" i="3"/>
  <c r="AM28" i="3"/>
  <c r="AL28" i="3"/>
  <c r="AK28" i="3"/>
  <c r="AP27" i="3"/>
  <c r="AO27" i="3"/>
  <c r="AN27" i="3"/>
  <c r="AM27" i="3"/>
  <c r="AL27" i="3"/>
  <c r="AK27" i="3"/>
  <c r="AP26" i="3"/>
  <c r="AO26" i="3"/>
  <c r="AN26" i="3"/>
  <c r="AM26" i="3"/>
  <c r="AL26" i="3"/>
  <c r="AK26" i="3"/>
  <c r="AP25" i="3"/>
  <c r="AO25" i="3"/>
  <c r="AN25" i="3"/>
  <c r="AM25" i="3"/>
  <c r="AL25" i="3"/>
  <c r="AK25" i="3"/>
  <c r="AP24" i="3"/>
  <c r="AO24" i="3"/>
  <c r="AN24" i="3"/>
  <c r="AM24" i="3"/>
  <c r="AL24" i="3"/>
  <c r="AK24" i="3"/>
  <c r="AP23" i="3"/>
  <c r="AO23" i="3"/>
  <c r="AN23" i="3"/>
  <c r="AM23" i="3"/>
  <c r="AL23" i="3"/>
  <c r="AK23" i="3"/>
  <c r="AP22" i="3"/>
  <c r="AO22" i="3"/>
  <c r="AN22" i="3"/>
  <c r="AM22" i="3"/>
  <c r="AL22" i="3"/>
  <c r="AK22" i="3"/>
  <c r="AP21" i="3"/>
  <c r="AO21" i="3"/>
  <c r="AN21" i="3"/>
  <c r="AM21" i="3"/>
  <c r="AL21" i="3"/>
  <c r="AK21" i="3"/>
  <c r="AP20" i="3"/>
  <c r="AO20" i="3"/>
  <c r="AN20" i="3"/>
  <c r="AM20" i="3"/>
  <c r="AL20" i="3"/>
  <c r="AK20" i="3"/>
  <c r="AP19" i="3"/>
  <c r="AO19" i="3"/>
  <c r="AN19" i="3"/>
  <c r="AM19" i="3"/>
  <c r="AL19" i="3"/>
  <c r="AK19" i="3"/>
  <c r="AP18" i="3"/>
  <c r="AO18" i="3"/>
  <c r="AN18" i="3"/>
  <c r="AM18" i="3"/>
  <c r="AL18" i="3"/>
  <c r="AK18" i="3"/>
  <c r="AP17" i="3"/>
  <c r="AO17" i="3"/>
  <c r="AN17" i="3"/>
  <c r="AM17" i="3"/>
  <c r="AL17" i="3"/>
  <c r="AK17" i="3"/>
  <c r="AP16" i="3"/>
  <c r="AO16" i="3"/>
  <c r="AN16" i="3"/>
  <c r="AM16" i="3"/>
  <c r="AL16" i="3"/>
  <c r="AK16" i="3"/>
  <c r="AP15" i="3"/>
  <c r="AO15" i="3"/>
  <c r="AN15" i="3"/>
  <c r="AM15" i="3"/>
  <c r="AL15" i="3"/>
  <c r="AK15" i="3"/>
  <c r="AP14" i="3"/>
  <c r="AO14" i="3"/>
  <c r="AN14" i="3"/>
  <c r="AM14" i="3"/>
  <c r="AL14" i="3"/>
  <c r="AK14" i="3"/>
  <c r="AP13" i="3"/>
  <c r="AO13" i="3"/>
  <c r="AN13" i="3"/>
  <c r="AM13" i="3"/>
  <c r="AL13" i="3"/>
  <c r="AK13" i="3"/>
  <c r="AP12" i="3"/>
  <c r="AO12" i="3"/>
  <c r="AN12" i="3"/>
  <c r="AM12" i="3"/>
  <c r="AL12" i="3"/>
  <c r="AK12" i="3"/>
  <c r="AP11" i="3"/>
  <c r="AO11" i="3"/>
  <c r="AN11" i="3"/>
  <c r="AM11" i="3"/>
  <c r="AL11" i="3"/>
  <c r="AK11" i="3"/>
  <c r="AP10" i="3"/>
  <c r="AO10" i="3"/>
  <c r="AN10" i="3"/>
  <c r="AM10" i="3"/>
  <c r="AL10" i="3"/>
  <c r="AK10" i="3"/>
  <c r="AP9" i="3"/>
  <c r="AO9" i="3"/>
  <c r="AN9" i="3"/>
  <c r="AM9" i="3"/>
  <c r="AL9" i="3"/>
  <c r="AK9" i="3"/>
  <c r="AP8" i="3"/>
  <c r="AO8" i="3"/>
  <c r="AN8" i="3"/>
  <c r="AM8" i="3"/>
  <c r="AL8" i="3"/>
  <c r="AK8" i="3"/>
  <c r="AP7" i="3"/>
  <c r="AO7" i="3"/>
  <c r="AN7" i="3"/>
  <c r="AM7" i="3"/>
  <c r="AL7" i="3"/>
  <c r="AK7" i="3"/>
  <c r="AP6" i="3"/>
  <c r="AO6" i="3"/>
  <c r="AN6" i="3"/>
  <c r="AM6" i="3"/>
  <c r="AL6" i="3"/>
  <c r="AK6" i="3"/>
  <c r="AP5" i="3"/>
  <c r="AO5" i="3"/>
  <c r="AN5" i="3"/>
  <c r="AM5" i="3"/>
  <c r="AL5" i="3"/>
  <c r="AK5" i="3"/>
  <c r="AH69" i="3"/>
  <c r="AG69" i="3"/>
  <c r="AF69" i="3"/>
  <c r="AE69" i="3"/>
  <c r="AD69" i="3"/>
  <c r="AC69" i="3"/>
  <c r="AH68" i="3"/>
  <c r="AG68" i="3"/>
  <c r="AF68" i="3"/>
  <c r="AE68" i="3"/>
  <c r="AD68" i="3"/>
  <c r="AC68" i="3"/>
  <c r="AH67" i="3"/>
  <c r="AG67" i="3"/>
  <c r="AF67" i="3"/>
  <c r="AE67" i="3"/>
  <c r="AD67" i="3"/>
  <c r="AC67" i="3"/>
  <c r="AH66" i="3"/>
  <c r="AG66" i="3"/>
  <c r="AF66" i="3"/>
  <c r="AE66" i="3"/>
  <c r="AD66" i="3"/>
  <c r="AC66" i="3"/>
  <c r="AH65" i="3"/>
  <c r="AG65" i="3"/>
  <c r="AF65" i="3"/>
  <c r="AE65" i="3"/>
  <c r="AD65" i="3"/>
  <c r="AC65" i="3"/>
  <c r="AH64" i="3"/>
  <c r="AG64" i="3"/>
  <c r="AF64" i="3"/>
  <c r="AE64" i="3"/>
  <c r="AD64" i="3"/>
  <c r="AC64" i="3"/>
  <c r="AH63" i="3"/>
  <c r="AG63" i="3"/>
  <c r="AF63" i="3"/>
  <c r="AE63" i="3"/>
  <c r="AD63" i="3"/>
  <c r="AC63" i="3"/>
  <c r="AH62" i="3"/>
  <c r="AG62" i="3"/>
  <c r="AF62" i="3"/>
  <c r="AE62" i="3"/>
  <c r="AD62" i="3"/>
  <c r="AC62" i="3"/>
  <c r="AH61" i="3"/>
  <c r="AG61" i="3"/>
  <c r="AF61" i="3"/>
  <c r="AE61" i="3"/>
  <c r="AD61" i="3"/>
  <c r="AC61" i="3"/>
  <c r="AH60" i="3"/>
  <c r="AG60" i="3"/>
  <c r="AF60" i="3"/>
  <c r="AE60" i="3"/>
  <c r="AD60" i="3"/>
  <c r="AC60" i="3"/>
  <c r="AH59" i="3"/>
  <c r="AG59" i="3"/>
  <c r="AF59" i="3"/>
  <c r="AE59" i="3"/>
  <c r="AD59" i="3"/>
  <c r="AC59" i="3"/>
  <c r="AH58" i="3"/>
  <c r="AG58" i="3"/>
  <c r="AF58" i="3"/>
  <c r="AE58" i="3"/>
  <c r="AD58" i="3"/>
  <c r="AC58" i="3"/>
  <c r="AH57" i="3"/>
  <c r="AG57" i="3"/>
  <c r="AF57" i="3"/>
  <c r="AE57" i="3"/>
  <c r="AD57" i="3"/>
  <c r="AC57" i="3"/>
  <c r="AH56" i="3"/>
  <c r="AG56" i="3"/>
  <c r="AF56" i="3"/>
  <c r="AE56" i="3"/>
  <c r="AD56" i="3"/>
  <c r="AC56" i="3"/>
  <c r="AH55" i="3"/>
  <c r="AG55" i="3"/>
  <c r="AF55" i="3"/>
  <c r="AE55" i="3"/>
  <c r="AD55" i="3"/>
  <c r="AC55" i="3"/>
  <c r="AH54" i="3"/>
  <c r="AG54" i="3"/>
  <c r="AF54" i="3"/>
  <c r="AE54" i="3"/>
  <c r="AD54" i="3"/>
  <c r="AC54" i="3"/>
  <c r="AH53" i="3"/>
  <c r="AG53" i="3"/>
  <c r="AF53" i="3"/>
  <c r="AE53" i="3"/>
  <c r="AD53" i="3"/>
  <c r="AC53" i="3"/>
  <c r="AH52" i="3"/>
  <c r="AG52" i="3"/>
  <c r="AF52" i="3"/>
  <c r="AE52" i="3"/>
  <c r="AD52" i="3"/>
  <c r="AC52" i="3"/>
  <c r="AH51" i="3"/>
  <c r="AG51" i="3"/>
  <c r="AF51" i="3"/>
  <c r="AE51" i="3"/>
  <c r="AD51" i="3"/>
  <c r="AC51" i="3"/>
  <c r="AH50" i="3"/>
  <c r="AG50" i="3"/>
  <c r="AF50" i="3"/>
  <c r="AE50" i="3"/>
  <c r="AD50" i="3"/>
  <c r="AC50" i="3"/>
  <c r="AH49" i="3"/>
  <c r="AG49" i="3"/>
  <c r="AF49" i="3"/>
  <c r="AE49" i="3"/>
  <c r="AD49" i="3"/>
  <c r="AC49" i="3"/>
  <c r="AH48" i="3"/>
  <c r="AG48" i="3"/>
  <c r="AF48" i="3"/>
  <c r="AE48" i="3"/>
  <c r="AD48" i="3"/>
  <c r="AC48" i="3"/>
  <c r="AH47" i="3"/>
  <c r="AG47" i="3"/>
  <c r="AF47" i="3"/>
  <c r="AE47" i="3"/>
  <c r="AD47" i="3"/>
  <c r="AC47" i="3"/>
  <c r="AH46" i="3"/>
  <c r="AG46" i="3"/>
  <c r="AF46" i="3"/>
  <c r="AE46" i="3"/>
  <c r="AD46" i="3"/>
  <c r="AC46" i="3"/>
  <c r="AH45" i="3"/>
  <c r="AG45" i="3"/>
  <c r="AF45" i="3"/>
  <c r="AE45" i="3"/>
  <c r="AD45" i="3"/>
  <c r="AC45" i="3"/>
  <c r="AH44" i="3"/>
  <c r="AG44" i="3"/>
  <c r="AF44" i="3"/>
  <c r="AE44" i="3"/>
  <c r="AD44" i="3"/>
  <c r="AC44" i="3"/>
  <c r="AH43" i="3"/>
  <c r="AG43" i="3"/>
  <c r="AF43" i="3"/>
  <c r="AE43" i="3"/>
  <c r="AD43" i="3"/>
  <c r="AC43" i="3"/>
  <c r="AH42" i="3"/>
  <c r="AG42" i="3"/>
  <c r="AF42" i="3"/>
  <c r="AE42" i="3"/>
  <c r="AD42" i="3"/>
  <c r="AC42" i="3"/>
  <c r="AH41" i="3"/>
  <c r="AG41" i="3"/>
  <c r="AF41" i="3"/>
  <c r="AE41" i="3"/>
  <c r="AD41" i="3"/>
  <c r="AC41" i="3"/>
  <c r="AH40" i="3"/>
  <c r="AG40" i="3"/>
  <c r="AF40" i="3"/>
  <c r="AE40" i="3"/>
  <c r="AD40" i="3"/>
  <c r="AC40" i="3"/>
  <c r="AH39" i="3"/>
  <c r="AG39" i="3"/>
  <c r="AF39" i="3"/>
  <c r="AE39" i="3"/>
  <c r="AD39" i="3"/>
  <c r="AC39" i="3"/>
  <c r="AH38" i="3"/>
  <c r="AG38" i="3"/>
  <c r="AF38" i="3"/>
  <c r="AE38" i="3"/>
  <c r="AD38" i="3"/>
  <c r="AC38" i="3"/>
  <c r="AH37" i="3"/>
  <c r="AG37" i="3"/>
  <c r="AF37" i="3"/>
  <c r="AE37" i="3"/>
  <c r="AD37" i="3"/>
  <c r="AC37" i="3"/>
  <c r="AH36" i="3"/>
  <c r="AG36" i="3"/>
  <c r="AF36" i="3"/>
  <c r="AE36" i="3"/>
  <c r="AD36" i="3"/>
  <c r="AC36" i="3"/>
  <c r="AH35" i="3"/>
  <c r="AG35" i="3"/>
  <c r="AF35" i="3"/>
  <c r="AE35" i="3"/>
  <c r="AD35" i="3"/>
  <c r="AC35" i="3"/>
  <c r="AH34" i="3"/>
  <c r="AG34" i="3"/>
  <c r="AF34" i="3"/>
  <c r="AE34" i="3"/>
  <c r="AD34" i="3"/>
  <c r="AC34" i="3"/>
  <c r="AH33" i="3"/>
  <c r="AG33" i="3"/>
  <c r="AF33" i="3"/>
  <c r="AE33" i="3"/>
  <c r="AD33" i="3"/>
  <c r="AC33" i="3"/>
  <c r="AH32" i="3"/>
  <c r="AG32" i="3"/>
  <c r="AF32" i="3"/>
  <c r="AE32" i="3"/>
  <c r="AD32" i="3"/>
  <c r="AC32" i="3"/>
  <c r="AH31" i="3"/>
  <c r="AG31" i="3"/>
  <c r="AF31" i="3"/>
  <c r="AE31" i="3"/>
  <c r="AD31" i="3"/>
  <c r="AC31" i="3"/>
  <c r="AH30" i="3"/>
  <c r="AG30" i="3"/>
  <c r="AF30" i="3"/>
  <c r="AE30" i="3"/>
  <c r="AD30" i="3"/>
  <c r="AC30" i="3"/>
  <c r="AH29" i="3"/>
  <c r="AG29" i="3"/>
  <c r="AF29" i="3"/>
  <c r="AE29" i="3"/>
  <c r="AD29" i="3"/>
  <c r="AC29" i="3"/>
  <c r="AH28" i="3"/>
  <c r="AG28" i="3"/>
  <c r="AF28" i="3"/>
  <c r="AE28" i="3"/>
  <c r="AD28" i="3"/>
  <c r="AC28" i="3"/>
  <c r="AH27" i="3"/>
  <c r="AG27" i="3"/>
  <c r="AF27" i="3"/>
  <c r="AE27" i="3"/>
  <c r="AD27" i="3"/>
  <c r="AC27" i="3"/>
  <c r="AH26" i="3"/>
  <c r="AG26" i="3"/>
  <c r="AF26" i="3"/>
  <c r="AE26" i="3"/>
  <c r="AD26" i="3"/>
  <c r="AC26" i="3"/>
  <c r="AH25" i="3"/>
  <c r="AG25" i="3"/>
  <c r="AF25" i="3"/>
  <c r="AE25" i="3"/>
  <c r="AD25" i="3"/>
  <c r="AC25" i="3"/>
  <c r="AH24" i="3"/>
  <c r="AG24" i="3"/>
  <c r="AF24" i="3"/>
  <c r="AE24" i="3"/>
  <c r="AD24" i="3"/>
  <c r="AC24" i="3"/>
  <c r="AH23" i="3"/>
  <c r="AG23" i="3"/>
  <c r="AF23" i="3"/>
  <c r="AE23" i="3"/>
  <c r="AD23" i="3"/>
  <c r="AC23" i="3"/>
  <c r="AH22" i="3"/>
  <c r="AG22" i="3"/>
  <c r="AF22" i="3"/>
  <c r="AE22" i="3"/>
  <c r="AD22" i="3"/>
  <c r="AC22" i="3"/>
  <c r="AH21" i="3"/>
  <c r="AG21" i="3"/>
  <c r="AF21" i="3"/>
  <c r="AE21" i="3"/>
  <c r="AD21" i="3"/>
  <c r="AC21" i="3"/>
  <c r="AH20" i="3"/>
  <c r="AG20" i="3"/>
  <c r="AF20" i="3"/>
  <c r="AE20" i="3"/>
  <c r="AD20" i="3"/>
  <c r="AC20" i="3"/>
  <c r="AH19" i="3"/>
  <c r="AG19" i="3"/>
  <c r="AF19" i="3"/>
  <c r="AE19" i="3"/>
  <c r="AD19" i="3"/>
  <c r="AC19" i="3"/>
  <c r="AH18" i="3"/>
  <c r="AG18" i="3"/>
  <c r="AF18" i="3"/>
  <c r="AE18" i="3"/>
  <c r="AD18" i="3"/>
  <c r="AC18" i="3"/>
  <c r="AH17" i="3"/>
  <c r="AG17" i="3"/>
  <c r="AF17" i="3"/>
  <c r="AE17" i="3"/>
  <c r="AD17" i="3"/>
  <c r="AC17" i="3"/>
  <c r="AH16" i="3"/>
  <c r="AG16" i="3"/>
  <c r="AF16" i="3"/>
  <c r="AE16" i="3"/>
  <c r="AD16" i="3"/>
  <c r="AC16" i="3"/>
  <c r="AH15" i="3"/>
  <c r="AG15" i="3"/>
  <c r="AF15" i="3"/>
  <c r="AE15" i="3"/>
  <c r="AD15" i="3"/>
  <c r="AC15" i="3"/>
  <c r="AH14" i="3"/>
  <c r="AG14" i="3"/>
  <c r="AF14" i="3"/>
  <c r="AE14" i="3"/>
  <c r="AD14" i="3"/>
  <c r="AC14" i="3"/>
  <c r="AH13" i="3"/>
  <c r="AG13" i="3"/>
  <c r="AF13" i="3"/>
  <c r="AE13" i="3"/>
  <c r="AD13" i="3"/>
  <c r="AC13" i="3"/>
  <c r="AH12" i="3"/>
  <c r="AG12" i="3"/>
  <c r="AF12" i="3"/>
  <c r="AE12" i="3"/>
  <c r="AD12" i="3"/>
  <c r="AC12" i="3"/>
  <c r="AH11" i="3"/>
  <c r="AG11" i="3"/>
  <c r="AF11" i="3"/>
  <c r="AE11" i="3"/>
  <c r="AD11" i="3"/>
  <c r="AC11" i="3"/>
  <c r="AH10" i="3"/>
  <c r="AG10" i="3"/>
  <c r="AF10" i="3"/>
  <c r="AE10" i="3"/>
  <c r="AD10" i="3"/>
  <c r="AC10" i="3"/>
  <c r="AH9" i="3"/>
  <c r="AG9" i="3"/>
  <c r="AF9" i="3"/>
  <c r="AE9" i="3"/>
  <c r="AD9" i="3"/>
  <c r="AC9" i="3"/>
  <c r="AH8" i="3"/>
  <c r="AG8" i="3"/>
  <c r="AF8" i="3"/>
  <c r="AE8" i="3"/>
  <c r="AD8" i="3"/>
  <c r="AC8" i="3"/>
  <c r="AH7" i="3"/>
  <c r="AG7" i="3"/>
  <c r="AF7" i="3"/>
  <c r="AE7" i="3"/>
  <c r="AD7" i="3"/>
  <c r="AC7" i="3"/>
  <c r="AH6" i="3"/>
  <c r="AG6" i="3"/>
  <c r="AF6" i="3"/>
  <c r="AE6" i="3"/>
  <c r="AD6" i="3"/>
  <c r="AC6" i="3"/>
  <c r="AH5" i="3"/>
  <c r="AG5" i="3"/>
  <c r="AF5" i="3"/>
  <c r="AE5" i="3"/>
  <c r="AD5" i="3"/>
  <c r="AC5" i="3"/>
  <c r="Z69" i="3"/>
  <c r="Y69" i="3"/>
  <c r="X69" i="3"/>
  <c r="W69" i="3"/>
  <c r="V69" i="3"/>
  <c r="U69" i="3"/>
  <c r="Z68" i="3"/>
  <c r="Y68" i="3"/>
  <c r="X68" i="3"/>
  <c r="W68" i="3"/>
  <c r="V68" i="3"/>
  <c r="U68" i="3"/>
  <c r="Z67" i="3"/>
  <c r="Y67" i="3"/>
  <c r="X67" i="3"/>
  <c r="W67" i="3"/>
  <c r="V67" i="3"/>
  <c r="U67" i="3"/>
  <c r="Z66" i="3"/>
  <c r="Y66" i="3"/>
  <c r="X66" i="3"/>
  <c r="W66" i="3"/>
  <c r="V66" i="3"/>
  <c r="U66" i="3"/>
  <c r="Z65" i="3"/>
  <c r="Y65" i="3"/>
  <c r="X65" i="3"/>
  <c r="W65" i="3"/>
  <c r="V65" i="3"/>
  <c r="U65" i="3"/>
  <c r="Z64" i="3"/>
  <c r="Y64" i="3"/>
  <c r="X64" i="3"/>
  <c r="W64" i="3"/>
  <c r="V64" i="3"/>
  <c r="U64" i="3"/>
  <c r="Z63" i="3"/>
  <c r="Y63" i="3"/>
  <c r="X63" i="3"/>
  <c r="W63" i="3"/>
  <c r="V63" i="3"/>
  <c r="U63" i="3"/>
  <c r="Z62" i="3"/>
  <c r="Y62" i="3"/>
  <c r="X62" i="3"/>
  <c r="W62" i="3"/>
  <c r="V62" i="3"/>
  <c r="U62" i="3"/>
  <c r="Z61" i="3"/>
  <c r="Y61" i="3"/>
  <c r="X61" i="3"/>
  <c r="W61" i="3"/>
  <c r="V61" i="3"/>
  <c r="U61" i="3"/>
  <c r="Z60" i="3"/>
  <c r="Y60" i="3"/>
  <c r="X60" i="3"/>
  <c r="W60" i="3"/>
  <c r="V60" i="3"/>
  <c r="U60" i="3"/>
  <c r="Z59" i="3"/>
  <c r="Y59" i="3"/>
  <c r="X59" i="3"/>
  <c r="W59" i="3"/>
  <c r="V59" i="3"/>
  <c r="U59" i="3"/>
  <c r="Z58" i="3"/>
  <c r="Y58" i="3"/>
  <c r="X58" i="3"/>
  <c r="W58" i="3"/>
  <c r="V58" i="3"/>
  <c r="U58" i="3"/>
  <c r="Z57" i="3"/>
  <c r="Y57" i="3"/>
  <c r="X57" i="3"/>
  <c r="W57" i="3"/>
  <c r="V57" i="3"/>
  <c r="U57" i="3"/>
  <c r="Z56" i="3"/>
  <c r="Y56" i="3"/>
  <c r="X56" i="3"/>
  <c r="W56" i="3"/>
  <c r="V56" i="3"/>
  <c r="U56" i="3"/>
  <c r="Z55" i="3"/>
  <c r="Y55" i="3"/>
  <c r="X55" i="3"/>
  <c r="W55" i="3"/>
  <c r="V55" i="3"/>
  <c r="U55" i="3"/>
  <c r="Z54" i="3"/>
  <c r="Y54" i="3"/>
  <c r="X54" i="3"/>
  <c r="W54" i="3"/>
  <c r="V54" i="3"/>
  <c r="U54" i="3"/>
  <c r="Z53" i="3"/>
  <c r="Y53" i="3"/>
  <c r="X53" i="3"/>
  <c r="W53" i="3"/>
  <c r="V53" i="3"/>
  <c r="U53" i="3"/>
  <c r="Z52" i="3"/>
  <c r="Y52" i="3"/>
  <c r="X52" i="3"/>
  <c r="W52" i="3"/>
  <c r="V52" i="3"/>
  <c r="U52" i="3"/>
  <c r="Z51" i="3"/>
  <c r="Y51" i="3"/>
  <c r="X51" i="3"/>
  <c r="W51" i="3"/>
  <c r="V51" i="3"/>
  <c r="U51" i="3"/>
  <c r="Z50" i="3"/>
  <c r="Y50" i="3"/>
  <c r="X50" i="3"/>
  <c r="W50" i="3"/>
  <c r="V50" i="3"/>
  <c r="U50" i="3"/>
  <c r="Z49" i="3"/>
  <c r="Y49" i="3"/>
  <c r="X49" i="3"/>
  <c r="W49" i="3"/>
  <c r="V49" i="3"/>
  <c r="U49" i="3"/>
  <c r="Z48" i="3"/>
  <c r="Y48" i="3"/>
  <c r="X48" i="3"/>
  <c r="W48" i="3"/>
  <c r="V48" i="3"/>
  <c r="U48" i="3"/>
  <c r="Z47" i="3"/>
  <c r="Y47" i="3"/>
  <c r="X47" i="3"/>
  <c r="W47" i="3"/>
  <c r="V47" i="3"/>
  <c r="U47" i="3"/>
  <c r="Z46" i="3"/>
  <c r="Y46" i="3"/>
  <c r="X46" i="3"/>
  <c r="W46" i="3"/>
  <c r="V46" i="3"/>
  <c r="U46" i="3"/>
  <c r="Z45" i="3"/>
  <c r="Y45" i="3"/>
  <c r="X45" i="3"/>
  <c r="W45" i="3"/>
  <c r="V45" i="3"/>
  <c r="U45" i="3"/>
  <c r="Z44" i="3"/>
  <c r="Y44" i="3"/>
  <c r="X44" i="3"/>
  <c r="W44" i="3"/>
  <c r="V44" i="3"/>
  <c r="U44" i="3"/>
  <c r="Z43" i="3"/>
  <c r="Y43" i="3"/>
  <c r="X43" i="3"/>
  <c r="W43" i="3"/>
  <c r="V43" i="3"/>
  <c r="U43" i="3"/>
  <c r="Z42" i="3"/>
  <c r="Y42" i="3"/>
  <c r="X42" i="3"/>
  <c r="W42" i="3"/>
  <c r="V42" i="3"/>
  <c r="U42" i="3"/>
  <c r="Z41" i="3"/>
  <c r="Y41" i="3"/>
  <c r="X41" i="3"/>
  <c r="W41" i="3"/>
  <c r="V41" i="3"/>
  <c r="U41" i="3"/>
  <c r="Z40" i="3"/>
  <c r="Y40" i="3"/>
  <c r="X40" i="3"/>
  <c r="W40" i="3"/>
  <c r="V40" i="3"/>
  <c r="U40" i="3"/>
  <c r="Z39" i="3"/>
  <c r="Y39" i="3"/>
  <c r="X39" i="3"/>
  <c r="W39" i="3"/>
  <c r="V39" i="3"/>
  <c r="U39" i="3"/>
  <c r="Z38" i="3"/>
  <c r="Y38" i="3"/>
  <c r="X38" i="3"/>
  <c r="W38" i="3"/>
  <c r="V38" i="3"/>
  <c r="U38" i="3"/>
  <c r="Z37" i="3"/>
  <c r="Y37" i="3"/>
  <c r="X37" i="3"/>
  <c r="W37" i="3"/>
  <c r="V37" i="3"/>
  <c r="U37" i="3"/>
  <c r="Z36" i="3"/>
  <c r="Y36" i="3"/>
  <c r="X36" i="3"/>
  <c r="W36" i="3"/>
  <c r="V36" i="3"/>
  <c r="U36" i="3"/>
  <c r="Z35" i="3"/>
  <c r="Y35" i="3"/>
  <c r="X35" i="3"/>
  <c r="W35" i="3"/>
  <c r="V35" i="3"/>
  <c r="U35" i="3"/>
  <c r="Z34" i="3"/>
  <c r="Y34" i="3"/>
  <c r="X34" i="3"/>
  <c r="W34" i="3"/>
  <c r="V34" i="3"/>
  <c r="U34" i="3"/>
  <c r="Z33" i="3"/>
  <c r="Y33" i="3"/>
  <c r="X33" i="3"/>
  <c r="W33" i="3"/>
  <c r="V33" i="3"/>
  <c r="U33" i="3"/>
  <c r="Z32" i="3"/>
  <c r="Y32" i="3"/>
  <c r="X32" i="3"/>
  <c r="W32" i="3"/>
  <c r="V32" i="3"/>
  <c r="U32" i="3"/>
  <c r="Z31" i="3"/>
  <c r="Y31" i="3"/>
  <c r="X31" i="3"/>
  <c r="W31" i="3"/>
  <c r="V31" i="3"/>
  <c r="U31" i="3"/>
  <c r="Z30" i="3"/>
  <c r="Y30" i="3"/>
  <c r="X30" i="3"/>
  <c r="W30" i="3"/>
  <c r="V30" i="3"/>
  <c r="U30" i="3"/>
  <c r="Z29" i="3"/>
  <c r="Y29" i="3"/>
  <c r="X29" i="3"/>
  <c r="W29" i="3"/>
  <c r="V29" i="3"/>
  <c r="U29" i="3"/>
  <c r="Z28" i="3"/>
  <c r="Y28" i="3"/>
  <c r="X28" i="3"/>
  <c r="W28" i="3"/>
  <c r="V28" i="3"/>
  <c r="U28" i="3"/>
  <c r="Z27" i="3"/>
  <c r="Y27" i="3"/>
  <c r="X27" i="3"/>
  <c r="W27" i="3"/>
  <c r="V27" i="3"/>
  <c r="U27" i="3"/>
  <c r="Z26" i="3"/>
  <c r="Y26" i="3"/>
  <c r="X26" i="3"/>
  <c r="W26" i="3"/>
  <c r="V26" i="3"/>
  <c r="U26" i="3"/>
  <c r="Z25" i="3"/>
  <c r="Y25" i="3"/>
  <c r="X25" i="3"/>
  <c r="W25" i="3"/>
  <c r="V25" i="3"/>
  <c r="U25" i="3"/>
  <c r="Z24" i="3"/>
  <c r="Y24" i="3"/>
  <c r="X24" i="3"/>
  <c r="W24" i="3"/>
  <c r="V24" i="3"/>
  <c r="U24" i="3"/>
  <c r="Z23" i="3"/>
  <c r="Y23" i="3"/>
  <c r="X23" i="3"/>
  <c r="W23" i="3"/>
  <c r="V23" i="3"/>
  <c r="U23" i="3"/>
  <c r="Z22" i="3"/>
  <c r="Y22" i="3"/>
  <c r="X22" i="3"/>
  <c r="W22" i="3"/>
  <c r="V22" i="3"/>
  <c r="U22" i="3"/>
  <c r="Z21" i="3"/>
  <c r="Y21" i="3"/>
  <c r="X21" i="3"/>
  <c r="W21" i="3"/>
  <c r="V21" i="3"/>
  <c r="U21" i="3"/>
  <c r="Z20" i="3"/>
  <c r="Y20" i="3"/>
  <c r="X20" i="3"/>
  <c r="W20" i="3"/>
  <c r="V20" i="3"/>
  <c r="U20" i="3"/>
  <c r="Z19" i="3"/>
  <c r="Y19" i="3"/>
  <c r="X19" i="3"/>
  <c r="W19" i="3"/>
  <c r="V19" i="3"/>
  <c r="U19" i="3"/>
  <c r="Z18" i="3"/>
  <c r="Y18" i="3"/>
  <c r="X18" i="3"/>
  <c r="W18" i="3"/>
  <c r="V18" i="3"/>
  <c r="U18" i="3"/>
  <c r="Z17" i="3"/>
  <c r="Y17" i="3"/>
  <c r="X17" i="3"/>
  <c r="W17" i="3"/>
  <c r="V17" i="3"/>
  <c r="U17" i="3"/>
  <c r="Z16" i="3"/>
  <c r="Y16" i="3"/>
  <c r="X16" i="3"/>
  <c r="W16" i="3"/>
  <c r="V16" i="3"/>
  <c r="U16" i="3"/>
  <c r="Z15" i="3"/>
  <c r="Y15" i="3"/>
  <c r="X15" i="3"/>
  <c r="W15" i="3"/>
  <c r="V15" i="3"/>
  <c r="U15" i="3"/>
  <c r="Z14" i="3"/>
  <c r="Y14" i="3"/>
  <c r="X14" i="3"/>
  <c r="W14" i="3"/>
  <c r="V14" i="3"/>
  <c r="U14" i="3"/>
  <c r="Z13" i="3"/>
  <c r="Y13" i="3"/>
  <c r="X13" i="3"/>
  <c r="W13" i="3"/>
  <c r="V13" i="3"/>
  <c r="U13" i="3"/>
  <c r="Z12" i="3"/>
  <c r="Y12" i="3"/>
  <c r="X12" i="3"/>
  <c r="W12" i="3"/>
  <c r="V12" i="3"/>
  <c r="U12" i="3"/>
  <c r="Z11" i="3"/>
  <c r="Y11" i="3"/>
  <c r="X11" i="3"/>
  <c r="W11" i="3"/>
  <c r="V11" i="3"/>
  <c r="U11" i="3"/>
  <c r="Z10" i="3"/>
  <c r="Y10" i="3"/>
  <c r="X10" i="3"/>
  <c r="W10" i="3"/>
  <c r="V10" i="3"/>
  <c r="U10" i="3"/>
  <c r="Z9" i="3"/>
  <c r="Y9" i="3"/>
  <c r="X9" i="3"/>
  <c r="W9" i="3"/>
  <c r="V9" i="3"/>
  <c r="U9" i="3"/>
  <c r="Z8" i="3"/>
  <c r="Y8" i="3"/>
  <c r="X8" i="3"/>
  <c r="W8" i="3"/>
  <c r="V8" i="3"/>
  <c r="U8" i="3"/>
  <c r="Z7" i="3"/>
  <c r="Y7" i="3"/>
  <c r="X7" i="3"/>
  <c r="W7" i="3"/>
  <c r="V7" i="3"/>
  <c r="U7" i="3"/>
  <c r="Z6" i="3"/>
  <c r="Y6" i="3"/>
  <c r="X6" i="3"/>
  <c r="W6" i="3"/>
  <c r="V6" i="3"/>
  <c r="U6" i="3"/>
  <c r="Z5" i="3"/>
  <c r="Y5" i="3"/>
  <c r="X5" i="3"/>
  <c r="W5" i="3"/>
  <c r="V5" i="3"/>
  <c r="U5" i="3"/>
  <c r="R69" i="3"/>
  <c r="Q69" i="3"/>
  <c r="P69" i="3"/>
  <c r="O69" i="3"/>
  <c r="N69" i="3"/>
  <c r="M69" i="3"/>
  <c r="R68" i="3"/>
  <c r="Q68" i="3"/>
  <c r="P68" i="3"/>
  <c r="O68" i="3"/>
  <c r="N68" i="3"/>
  <c r="M68" i="3"/>
  <c r="R67" i="3"/>
  <c r="Q67" i="3"/>
  <c r="P67" i="3"/>
  <c r="O67" i="3"/>
  <c r="N67" i="3"/>
  <c r="M67" i="3"/>
  <c r="R66" i="3"/>
  <c r="Q66" i="3"/>
  <c r="P66" i="3"/>
  <c r="O66" i="3"/>
  <c r="N66" i="3"/>
  <c r="M66" i="3"/>
  <c r="R65" i="3"/>
  <c r="Q65" i="3"/>
  <c r="P65" i="3"/>
  <c r="O65" i="3"/>
  <c r="N65" i="3"/>
  <c r="M65" i="3"/>
  <c r="R64" i="3"/>
  <c r="Q64" i="3"/>
  <c r="P64" i="3"/>
  <c r="O64" i="3"/>
  <c r="N64" i="3"/>
  <c r="M64" i="3"/>
  <c r="R63" i="3"/>
  <c r="Q63" i="3"/>
  <c r="P63" i="3"/>
  <c r="O63" i="3"/>
  <c r="N63" i="3"/>
  <c r="M63" i="3"/>
  <c r="R62" i="3"/>
  <c r="Q62" i="3"/>
  <c r="P62" i="3"/>
  <c r="O62" i="3"/>
  <c r="N62" i="3"/>
  <c r="M62" i="3"/>
  <c r="R61" i="3"/>
  <c r="Q61" i="3"/>
  <c r="P61" i="3"/>
  <c r="O61" i="3"/>
  <c r="N61" i="3"/>
  <c r="M61" i="3"/>
  <c r="R60" i="3"/>
  <c r="Q60" i="3"/>
  <c r="P60" i="3"/>
  <c r="O60" i="3"/>
  <c r="N60" i="3"/>
  <c r="M60" i="3"/>
  <c r="R59" i="3"/>
  <c r="Q59" i="3"/>
  <c r="P59" i="3"/>
  <c r="O59" i="3"/>
  <c r="N59" i="3"/>
  <c r="M59" i="3"/>
  <c r="R58" i="3"/>
  <c r="Q58" i="3"/>
  <c r="P58" i="3"/>
  <c r="O58" i="3"/>
  <c r="N58" i="3"/>
  <c r="M58" i="3"/>
  <c r="R57" i="3"/>
  <c r="Q57" i="3"/>
  <c r="P57" i="3"/>
  <c r="O57" i="3"/>
  <c r="N57" i="3"/>
  <c r="M57" i="3"/>
  <c r="R56" i="3"/>
  <c r="Q56" i="3"/>
  <c r="P56" i="3"/>
  <c r="O56" i="3"/>
  <c r="N56" i="3"/>
  <c r="M56" i="3"/>
  <c r="R55" i="3"/>
  <c r="Q55" i="3"/>
  <c r="P55" i="3"/>
  <c r="O55" i="3"/>
  <c r="N55" i="3"/>
  <c r="M55" i="3"/>
  <c r="R54" i="3"/>
  <c r="Q54" i="3"/>
  <c r="P54" i="3"/>
  <c r="O54" i="3"/>
  <c r="N54" i="3"/>
  <c r="M54" i="3"/>
  <c r="R53" i="3"/>
  <c r="Q53" i="3"/>
  <c r="P53" i="3"/>
  <c r="O53" i="3"/>
  <c r="N53" i="3"/>
  <c r="M53" i="3"/>
  <c r="R52" i="3"/>
  <c r="Q52" i="3"/>
  <c r="P52" i="3"/>
  <c r="O52" i="3"/>
  <c r="N52" i="3"/>
  <c r="M52" i="3"/>
  <c r="R51" i="3"/>
  <c r="Q51" i="3"/>
  <c r="P51" i="3"/>
  <c r="O51" i="3"/>
  <c r="N51" i="3"/>
  <c r="M51" i="3"/>
  <c r="R50" i="3"/>
  <c r="Q50" i="3"/>
  <c r="P50" i="3"/>
  <c r="O50" i="3"/>
  <c r="N50" i="3"/>
  <c r="M50" i="3"/>
  <c r="R49" i="3"/>
  <c r="Q49" i="3"/>
  <c r="P49" i="3"/>
  <c r="O49" i="3"/>
  <c r="N49" i="3"/>
  <c r="M49" i="3"/>
  <c r="R48" i="3"/>
  <c r="Q48" i="3"/>
  <c r="P48" i="3"/>
  <c r="O48" i="3"/>
  <c r="N48" i="3"/>
  <c r="M48" i="3"/>
  <c r="R47" i="3"/>
  <c r="Q47" i="3"/>
  <c r="P47" i="3"/>
  <c r="O47" i="3"/>
  <c r="N47" i="3"/>
  <c r="M47" i="3"/>
  <c r="R46" i="3"/>
  <c r="Q46" i="3"/>
  <c r="P46" i="3"/>
  <c r="O46" i="3"/>
  <c r="N46" i="3"/>
  <c r="M46" i="3"/>
  <c r="R45" i="3"/>
  <c r="Q45" i="3"/>
  <c r="P45" i="3"/>
  <c r="O45" i="3"/>
  <c r="N45" i="3"/>
  <c r="M45" i="3"/>
  <c r="R44" i="3"/>
  <c r="Q44" i="3"/>
  <c r="P44" i="3"/>
  <c r="O44" i="3"/>
  <c r="N44" i="3"/>
  <c r="M44" i="3"/>
  <c r="R43" i="3"/>
  <c r="Q43" i="3"/>
  <c r="P43" i="3"/>
  <c r="O43" i="3"/>
  <c r="N43" i="3"/>
  <c r="M43" i="3"/>
  <c r="R42" i="3"/>
  <c r="Q42" i="3"/>
  <c r="P42" i="3"/>
  <c r="O42" i="3"/>
  <c r="N42" i="3"/>
  <c r="M42" i="3"/>
  <c r="R41" i="3"/>
  <c r="Q41" i="3"/>
  <c r="P41" i="3"/>
  <c r="O41" i="3"/>
  <c r="N41" i="3"/>
  <c r="M41" i="3"/>
  <c r="R40" i="3"/>
  <c r="Q40" i="3"/>
  <c r="P40" i="3"/>
  <c r="O40" i="3"/>
  <c r="N40" i="3"/>
  <c r="M40" i="3"/>
  <c r="R39" i="3"/>
  <c r="Q39" i="3"/>
  <c r="P39" i="3"/>
  <c r="O39" i="3"/>
  <c r="N39" i="3"/>
  <c r="M39" i="3"/>
  <c r="R38" i="3"/>
  <c r="Q38" i="3"/>
  <c r="P38" i="3"/>
  <c r="O38" i="3"/>
  <c r="N38" i="3"/>
  <c r="M38" i="3"/>
  <c r="R37" i="3"/>
  <c r="Q37" i="3"/>
  <c r="P37" i="3"/>
  <c r="O37" i="3"/>
  <c r="N37" i="3"/>
  <c r="M37" i="3"/>
  <c r="R36" i="3"/>
  <c r="Q36" i="3"/>
  <c r="P36" i="3"/>
  <c r="O36" i="3"/>
  <c r="N36" i="3"/>
  <c r="M36" i="3"/>
  <c r="R35" i="3"/>
  <c r="Q35" i="3"/>
  <c r="P35" i="3"/>
  <c r="O35" i="3"/>
  <c r="N35" i="3"/>
  <c r="M35" i="3"/>
  <c r="R34" i="3"/>
  <c r="Q34" i="3"/>
  <c r="P34" i="3"/>
  <c r="O34" i="3"/>
  <c r="N34" i="3"/>
  <c r="M34" i="3"/>
  <c r="R33" i="3"/>
  <c r="Q33" i="3"/>
  <c r="P33" i="3"/>
  <c r="O33" i="3"/>
  <c r="N33" i="3"/>
  <c r="M33" i="3"/>
  <c r="R32" i="3"/>
  <c r="Q32" i="3"/>
  <c r="P32" i="3"/>
  <c r="O32" i="3"/>
  <c r="N32" i="3"/>
  <c r="M32" i="3"/>
  <c r="R31" i="3"/>
  <c r="Q31" i="3"/>
  <c r="P31" i="3"/>
  <c r="O31" i="3"/>
  <c r="N31" i="3"/>
  <c r="M31" i="3"/>
  <c r="R30" i="3"/>
  <c r="Q30" i="3"/>
  <c r="P30" i="3"/>
  <c r="O30" i="3"/>
  <c r="N30" i="3"/>
  <c r="M30" i="3"/>
  <c r="R29" i="3"/>
  <c r="Q29" i="3"/>
  <c r="P29" i="3"/>
  <c r="O29" i="3"/>
  <c r="N29" i="3"/>
  <c r="M29" i="3"/>
  <c r="R28" i="3"/>
  <c r="Q28" i="3"/>
  <c r="P28" i="3"/>
  <c r="O28" i="3"/>
  <c r="N28" i="3"/>
  <c r="M28" i="3"/>
  <c r="R27" i="3"/>
  <c r="Q27" i="3"/>
  <c r="P27" i="3"/>
  <c r="O27" i="3"/>
  <c r="N27" i="3"/>
  <c r="M27" i="3"/>
  <c r="R26" i="3"/>
  <c r="Q26" i="3"/>
  <c r="P26" i="3"/>
  <c r="O26" i="3"/>
  <c r="N26" i="3"/>
  <c r="M26" i="3"/>
  <c r="R25" i="3"/>
  <c r="Q25" i="3"/>
  <c r="P25" i="3"/>
  <c r="O25" i="3"/>
  <c r="N25" i="3"/>
  <c r="M25" i="3"/>
  <c r="R24" i="3"/>
  <c r="Q24" i="3"/>
  <c r="P24" i="3"/>
  <c r="O24" i="3"/>
  <c r="N24" i="3"/>
  <c r="M24" i="3"/>
  <c r="R23" i="3"/>
  <c r="Q23" i="3"/>
  <c r="P23" i="3"/>
  <c r="O23" i="3"/>
  <c r="N23" i="3"/>
  <c r="M23" i="3"/>
  <c r="R22" i="3"/>
  <c r="Q22" i="3"/>
  <c r="P22" i="3"/>
  <c r="O22" i="3"/>
  <c r="N22" i="3"/>
  <c r="M22" i="3"/>
  <c r="R21" i="3"/>
  <c r="Q21" i="3"/>
  <c r="P21" i="3"/>
  <c r="O21" i="3"/>
  <c r="N21" i="3"/>
  <c r="M21" i="3"/>
  <c r="R20" i="3"/>
  <c r="Q20" i="3"/>
  <c r="P20" i="3"/>
  <c r="O20" i="3"/>
  <c r="N20" i="3"/>
  <c r="M20" i="3"/>
  <c r="R19" i="3"/>
  <c r="Q19" i="3"/>
  <c r="P19" i="3"/>
  <c r="O19" i="3"/>
  <c r="N19" i="3"/>
  <c r="M19" i="3"/>
  <c r="R18" i="3"/>
  <c r="Q18" i="3"/>
  <c r="P18" i="3"/>
  <c r="O18" i="3"/>
  <c r="N18" i="3"/>
  <c r="M18" i="3"/>
  <c r="R17" i="3"/>
  <c r="Q17" i="3"/>
  <c r="P17" i="3"/>
  <c r="O17" i="3"/>
  <c r="N17" i="3"/>
  <c r="M17" i="3"/>
  <c r="R16" i="3"/>
  <c r="Q16" i="3"/>
  <c r="P16" i="3"/>
  <c r="O16" i="3"/>
  <c r="N16" i="3"/>
  <c r="M16" i="3"/>
  <c r="R15" i="3"/>
  <c r="Q15" i="3"/>
  <c r="P15" i="3"/>
  <c r="O15" i="3"/>
  <c r="N15" i="3"/>
  <c r="M15" i="3"/>
  <c r="R14" i="3"/>
  <c r="Q14" i="3"/>
  <c r="P14" i="3"/>
  <c r="O14" i="3"/>
  <c r="N14" i="3"/>
  <c r="M14" i="3"/>
  <c r="R13" i="3"/>
  <c r="Q13" i="3"/>
  <c r="P13" i="3"/>
  <c r="O13" i="3"/>
  <c r="N13" i="3"/>
  <c r="M13" i="3"/>
  <c r="R12" i="3"/>
  <c r="Q12" i="3"/>
  <c r="P12" i="3"/>
  <c r="O12" i="3"/>
  <c r="N12" i="3"/>
  <c r="M12" i="3"/>
  <c r="R11" i="3"/>
  <c r="Q11" i="3"/>
  <c r="P11" i="3"/>
  <c r="O11" i="3"/>
  <c r="N11" i="3"/>
  <c r="M11" i="3"/>
  <c r="R10" i="3"/>
  <c r="Q10" i="3"/>
  <c r="P10" i="3"/>
  <c r="O10" i="3"/>
  <c r="N10" i="3"/>
  <c r="M10" i="3"/>
  <c r="R9" i="3"/>
  <c r="Q9" i="3"/>
  <c r="P9" i="3"/>
  <c r="O9" i="3"/>
  <c r="N9" i="3"/>
  <c r="M9" i="3"/>
  <c r="R8" i="3"/>
  <c r="Q8" i="3"/>
  <c r="P8" i="3"/>
  <c r="O8" i="3"/>
  <c r="N8" i="3"/>
  <c r="M8" i="3"/>
  <c r="R7" i="3"/>
  <c r="Q7" i="3"/>
  <c r="P7" i="3"/>
  <c r="O7" i="3"/>
  <c r="N7" i="3"/>
  <c r="M7" i="3"/>
  <c r="R6" i="3"/>
  <c r="Q6" i="3"/>
  <c r="P6" i="3"/>
  <c r="O6" i="3"/>
  <c r="N6" i="3"/>
  <c r="M6" i="3"/>
  <c r="R5" i="3"/>
  <c r="Q5" i="3"/>
  <c r="P5" i="3"/>
  <c r="O5" i="3"/>
  <c r="N5" i="3"/>
  <c r="M5" i="3"/>
  <c r="F5" i="3"/>
  <c r="G5" i="3"/>
  <c r="H5" i="3"/>
  <c r="I5" i="3"/>
  <c r="J5" i="3"/>
  <c r="F6" i="3"/>
  <c r="G6" i="3"/>
  <c r="H6" i="3"/>
  <c r="I6" i="3"/>
  <c r="J6" i="3"/>
  <c r="F7" i="3"/>
  <c r="G7" i="3"/>
  <c r="H7" i="3"/>
  <c r="I7" i="3"/>
  <c r="J7" i="3"/>
  <c r="F8" i="3"/>
  <c r="G8" i="3"/>
  <c r="H8" i="3"/>
  <c r="I8" i="3"/>
  <c r="J8" i="3"/>
  <c r="F9" i="3"/>
  <c r="G9" i="3"/>
  <c r="H9" i="3"/>
  <c r="I9" i="3"/>
  <c r="J9" i="3"/>
  <c r="F10" i="3"/>
  <c r="G10" i="3"/>
  <c r="H10" i="3"/>
  <c r="I10" i="3"/>
  <c r="J10" i="3"/>
  <c r="F11" i="3"/>
  <c r="G11" i="3"/>
  <c r="H11" i="3"/>
  <c r="I11" i="3"/>
  <c r="J11" i="3"/>
  <c r="F12" i="3"/>
  <c r="G12" i="3"/>
  <c r="H12" i="3"/>
  <c r="I12" i="3"/>
  <c r="J12" i="3"/>
  <c r="F13" i="3"/>
  <c r="G13" i="3"/>
  <c r="H13" i="3"/>
  <c r="I13" i="3"/>
  <c r="J13" i="3"/>
  <c r="F14" i="3"/>
  <c r="G14" i="3"/>
  <c r="H14" i="3"/>
  <c r="I14" i="3"/>
  <c r="J14" i="3"/>
  <c r="F15" i="3"/>
  <c r="G15" i="3"/>
  <c r="H15" i="3"/>
  <c r="I15" i="3"/>
  <c r="J15" i="3"/>
  <c r="F16" i="3"/>
  <c r="G16" i="3"/>
  <c r="H16" i="3"/>
  <c r="I16" i="3"/>
  <c r="J16" i="3"/>
  <c r="F17" i="3"/>
  <c r="G17" i="3"/>
  <c r="H17" i="3"/>
  <c r="I17" i="3"/>
  <c r="J17" i="3"/>
  <c r="F18" i="3"/>
  <c r="G18" i="3"/>
  <c r="H18" i="3"/>
  <c r="I18" i="3"/>
  <c r="J18" i="3"/>
  <c r="F19" i="3"/>
  <c r="G19" i="3"/>
  <c r="H19" i="3"/>
  <c r="I19" i="3"/>
  <c r="J19" i="3"/>
  <c r="F20" i="3"/>
  <c r="G20" i="3"/>
  <c r="H20" i="3"/>
  <c r="I20" i="3"/>
  <c r="J20" i="3"/>
  <c r="F21" i="3"/>
  <c r="G21" i="3"/>
  <c r="H21" i="3"/>
  <c r="I21" i="3"/>
  <c r="J21" i="3"/>
  <c r="F22" i="3"/>
  <c r="G22" i="3"/>
  <c r="H22" i="3"/>
  <c r="I22" i="3"/>
  <c r="J22" i="3"/>
  <c r="F23" i="3"/>
  <c r="G23" i="3"/>
  <c r="H23" i="3"/>
  <c r="I23" i="3"/>
  <c r="J23" i="3"/>
  <c r="F24" i="3"/>
  <c r="G24" i="3"/>
  <c r="H24" i="3"/>
  <c r="I24" i="3"/>
  <c r="J24" i="3"/>
  <c r="F25" i="3"/>
  <c r="G25" i="3"/>
  <c r="H25" i="3"/>
  <c r="I25" i="3"/>
  <c r="J25" i="3"/>
  <c r="F26" i="3"/>
  <c r="G26" i="3"/>
  <c r="H26" i="3"/>
  <c r="I26" i="3"/>
  <c r="J26" i="3"/>
  <c r="F27" i="3"/>
  <c r="G27" i="3"/>
  <c r="H27" i="3"/>
  <c r="I27" i="3"/>
  <c r="J27" i="3"/>
  <c r="F28" i="3"/>
  <c r="G28" i="3"/>
  <c r="H28" i="3"/>
  <c r="I28" i="3"/>
  <c r="J28" i="3"/>
  <c r="F29" i="3"/>
  <c r="G29" i="3"/>
  <c r="H29" i="3"/>
  <c r="I29" i="3"/>
  <c r="J29" i="3"/>
  <c r="F30" i="3"/>
  <c r="G30" i="3"/>
  <c r="H30" i="3"/>
  <c r="I30" i="3"/>
  <c r="J30" i="3"/>
  <c r="F31" i="3"/>
  <c r="G31" i="3"/>
  <c r="H31" i="3"/>
  <c r="I31" i="3"/>
  <c r="J31" i="3"/>
  <c r="F32" i="3"/>
  <c r="G32" i="3"/>
  <c r="H32" i="3"/>
  <c r="I32" i="3"/>
  <c r="J32" i="3"/>
  <c r="F33" i="3"/>
  <c r="G33" i="3"/>
  <c r="H33" i="3"/>
  <c r="I33" i="3"/>
  <c r="J33" i="3"/>
  <c r="F34" i="3"/>
  <c r="G34" i="3"/>
  <c r="H34" i="3"/>
  <c r="I34" i="3"/>
  <c r="J34" i="3"/>
  <c r="F35" i="3"/>
  <c r="G35" i="3"/>
  <c r="H35" i="3"/>
  <c r="I35" i="3"/>
  <c r="J35" i="3"/>
  <c r="F36" i="3"/>
  <c r="G36" i="3"/>
  <c r="H36" i="3"/>
  <c r="I36" i="3"/>
  <c r="J36" i="3"/>
  <c r="F37" i="3"/>
  <c r="G37" i="3"/>
  <c r="H37" i="3"/>
  <c r="I37" i="3"/>
  <c r="J37" i="3"/>
  <c r="F38" i="3"/>
  <c r="G38" i="3"/>
  <c r="H38" i="3"/>
  <c r="I38" i="3"/>
  <c r="J38" i="3"/>
  <c r="F39" i="3"/>
  <c r="G39" i="3"/>
  <c r="H39" i="3"/>
  <c r="I39" i="3"/>
  <c r="J39" i="3"/>
  <c r="F40" i="3"/>
  <c r="G40" i="3"/>
  <c r="H40" i="3"/>
  <c r="I40" i="3"/>
  <c r="J40" i="3"/>
  <c r="F41" i="3"/>
  <c r="G41" i="3"/>
  <c r="H41" i="3"/>
  <c r="I41" i="3"/>
  <c r="J41" i="3"/>
  <c r="F42" i="3"/>
  <c r="G42" i="3"/>
  <c r="H42" i="3"/>
  <c r="I42" i="3"/>
  <c r="J42" i="3"/>
  <c r="F43" i="3"/>
  <c r="G43" i="3"/>
  <c r="H43" i="3"/>
  <c r="I43" i="3"/>
  <c r="J43" i="3"/>
  <c r="F44" i="3"/>
  <c r="G44" i="3"/>
  <c r="H44" i="3"/>
  <c r="I44" i="3"/>
  <c r="J44" i="3"/>
  <c r="F45" i="3"/>
  <c r="G45" i="3"/>
  <c r="H45" i="3"/>
  <c r="I45" i="3"/>
  <c r="J45" i="3"/>
  <c r="F46" i="3"/>
  <c r="G46" i="3"/>
  <c r="H46" i="3"/>
  <c r="I46" i="3"/>
  <c r="J46" i="3"/>
  <c r="F47" i="3"/>
  <c r="G47" i="3"/>
  <c r="H47" i="3"/>
  <c r="I47" i="3"/>
  <c r="J47" i="3"/>
  <c r="F48" i="3"/>
  <c r="G48" i="3"/>
  <c r="H48" i="3"/>
  <c r="I48" i="3"/>
  <c r="J48" i="3"/>
  <c r="F49" i="3"/>
  <c r="G49" i="3"/>
  <c r="H49" i="3"/>
  <c r="I49" i="3"/>
  <c r="J49" i="3"/>
  <c r="F50" i="3"/>
  <c r="G50" i="3"/>
  <c r="H50" i="3"/>
  <c r="I50" i="3"/>
  <c r="J50" i="3"/>
  <c r="F51" i="3"/>
  <c r="G51" i="3"/>
  <c r="H51" i="3"/>
  <c r="I51" i="3"/>
  <c r="J51" i="3"/>
  <c r="F52" i="3"/>
  <c r="G52" i="3"/>
  <c r="H52" i="3"/>
  <c r="I52" i="3"/>
  <c r="J52" i="3"/>
  <c r="F53" i="3"/>
  <c r="G53" i="3"/>
  <c r="H53" i="3"/>
  <c r="I53" i="3"/>
  <c r="J53" i="3"/>
  <c r="F54" i="3"/>
  <c r="G54" i="3"/>
  <c r="H54" i="3"/>
  <c r="I54" i="3"/>
  <c r="J54" i="3"/>
  <c r="F55" i="3"/>
  <c r="G55" i="3"/>
  <c r="H55" i="3"/>
  <c r="I55" i="3"/>
  <c r="J55" i="3"/>
  <c r="F56" i="3"/>
  <c r="G56" i="3"/>
  <c r="H56" i="3"/>
  <c r="I56" i="3"/>
  <c r="J56" i="3"/>
  <c r="F57" i="3"/>
  <c r="G57" i="3"/>
  <c r="H57" i="3"/>
  <c r="I57" i="3"/>
  <c r="J57" i="3"/>
  <c r="F58" i="3"/>
  <c r="G58" i="3"/>
  <c r="H58" i="3"/>
  <c r="I58" i="3"/>
  <c r="J58" i="3"/>
  <c r="F59" i="3"/>
  <c r="G59" i="3"/>
  <c r="H59" i="3"/>
  <c r="I59" i="3"/>
  <c r="J59" i="3"/>
  <c r="F60" i="3"/>
  <c r="G60" i="3"/>
  <c r="H60" i="3"/>
  <c r="I60" i="3"/>
  <c r="J60" i="3"/>
  <c r="F61" i="3"/>
  <c r="G61" i="3"/>
  <c r="H61" i="3"/>
  <c r="I61" i="3"/>
  <c r="J61" i="3"/>
  <c r="F62" i="3"/>
  <c r="G62" i="3"/>
  <c r="H62" i="3"/>
  <c r="I62" i="3"/>
  <c r="J62" i="3"/>
  <c r="F63" i="3"/>
  <c r="G63" i="3"/>
  <c r="H63" i="3"/>
  <c r="I63" i="3"/>
  <c r="J63" i="3"/>
  <c r="F64" i="3"/>
  <c r="G64" i="3"/>
  <c r="H64" i="3"/>
  <c r="I64" i="3"/>
  <c r="J64" i="3"/>
  <c r="F65" i="3"/>
  <c r="G65" i="3"/>
  <c r="H65" i="3"/>
  <c r="I65" i="3"/>
  <c r="J65" i="3"/>
  <c r="F66" i="3"/>
  <c r="G66" i="3"/>
  <c r="H66" i="3"/>
  <c r="I66" i="3"/>
  <c r="J66" i="3"/>
  <c r="F67" i="3"/>
  <c r="G67" i="3"/>
  <c r="H67" i="3"/>
  <c r="I67" i="3"/>
  <c r="J67" i="3"/>
  <c r="F68" i="3"/>
  <c r="G68" i="3"/>
  <c r="H68" i="3"/>
  <c r="I68" i="3"/>
  <c r="J68" i="3"/>
  <c r="F69" i="3"/>
  <c r="G69" i="3"/>
  <c r="H69" i="3"/>
  <c r="I69" i="3"/>
  <c r="J69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5" i="3"/>
  <c r="D35" i="18" l="1"/>
  <c r="D42" i="18"/>
  <c r="D36" i="18"/>
  <c r="D43" i="18"/>
  <c r="D40" i="18"/>
  <c r="D41" i="18"/>
  <c r="T41" i="18" s="1"/>
  <c r="D21" i="18"/>
  <c r="T21" i="18" s="1"/>
  <c r="D25" i="18"/>
  <c r="T25" i="18" s="1"/>
  <c r="D45" i="18"/>
  <c r="T45" i="18" s="1"/>
  <c r="D39" i="18"/>
  <c r="D34" i="18"/>
  <c r="D49" i="18"/>
  <c r="T49" i="18" s="1"/>
  <c r="T32" i="18"/>
  <c r="D38" i="18"/>
  <c r="Y34" i="22"/>
  <c r="Y34" i="12"/>
  <c r="Y34" i="24" s="1"/>
  <c r="Y13" i="22"/>
  <c r="Y13" i="12"/>
  <c r="Y13" i="24" s="1"/>
  <c r="J23" i="29"/>
  <c r="Y9" i="22"/>
  <c r="Y9" i="12"/>
  <c r="Y9" i="24" s="1"/>
  <c r="T12" i="18"/>
  <c r="Y19" i="22"/>
  <c r="Y19" i="12"/>
  <c r="Y19" i="24" s="1"/>
  <c r="J21" i="29"/>
  <c r="Y7" i="22"/>
  <c r="Y7" i="12"/>
  <c r="Y7" i="24" s="1"/>
  <c r="Y44" i="22"/>
  <c r="Y44" i="12"/>
  <c r="Y18" i="22"/>
  <c r="Y18" i="12"/>
  <c r="Y18" i="24" s="1"/>
  <c r="Y17" i="22"/>
  <c r="Y17" i="12"/>
  <c r="Y17" i="24" s="1"/>
  <c r="Y22" i="22"/>
  <c r="Y22" i="12"/>
  <c r="Y22" i="24" s="1"/>
  <c r="Y25" i="22"/>
  <c r="Y25" i="12"/>
  <c r="Y25" i="24" s="1"/>
  <c r="Y31" i="22"/>
  <c r="Y31" i="12"/>
  <c r="Y31" i="24" s="1"/>
  <c r="Y20" i="22"/>
  <c r="Y20" i="12"/>
  <c r="Y20" i="24" s="1"/>
  <c r="Y30" i="22"/>
  <c r="Y30" i="12"/>
  <c r="Y30" i="24" s="1"/>
  <c r="Y50" i="22"/>
  <c r="Y50" i="12"/>
  <c r="Y50" i="24" s="1"/>
  <c r="Y45" i="22"/>
  <c r="Y45" i="12"/>
  <c r="Y45" i="24" s="1"/>
  <c r="Y38" i="22"/>
  <c r="Y38" i="12"/>
  <c r="Y38" i="24" s="1"/>
  <c r="J22" i="29"/>
  <c r="Y8" i="22"/>
  <c r="Y8" i="12"/>
  <c r="Y8" i="24" s="1"/>
  <c r="Y46" i="22"/>
  <c r="Y46" i="12"/>
  <c r="Y46" i="24" s="1"/>
  <c r="Y33" i="22"/>
  <c r="Y33" i="12"/>
  <c r="Y33" i="24" s="1"/>
  <c r="Y40" i="22"/>
  <c r="Y40" i="12"/>
  <c r="Y40" i="24" s="1"/>
  <c r="Y53" i="22"/>
  <c r="Y53" i="12"/>
  <c r="Y53" i="24" s="1"/>
  <c r="Y23" i="22"/>
  <c r="Y23" i="12"/>
  <c r="Y23" i="24" s="1"/>
  <c r="Y10" i="22"/>
  <c r="J24" i="29"/>
  <c r="Y10" i="12"/>
  <c r="Y10" i="24" s="1"/>
  <c r="Y15" i="22"/>
  <c r="Y15" i="12"/>
  <c r="Y15" i="24" s="1"/>
  <c r="Y41" i="22"/>
  <c r="Y41" i="12"/>
  <c r="Y41" i="24" s="1"/>
  <c r="Y24" i="22"/>
  <c r="Y24" i="12"/>
  <c r="Y24" i="24" s="1"/>
  <c r="Y27" i="22"/>
  <c r="Y27" i="12"/>
  <c r="Y27" i="24" s="1"/>
  <c r="Y47" i="22"/>
  <c r="Y47" i="12"/>
  <c r="Y47" i="24" s="1"/>
  <c r="Y16" i="22"/>
  <c r="Y16" i="12"/>
  <c r="Y16" i="24" s="1"/>
  <c r="Y28" i="22"/>
  <c r="Y28" i="12"/>
  <c r="Y28" i="24" s="1"/>
  <c r="Y35" i="22"/>
  <c r="Y35" i="12"/>
  <c r="Y35" i="24" s="1"/>
  <c r="Y48" i="22"/>
  <c r="Y48" i="12"/>
  <c r="Y48" i="24" s="1"/>
  <c r="Y42" i="22"/>
  <c r="Y42" i="12"/>
  <c r="Y42" i="24" s="1"/>
  <c r="Y43" i="22"/>
  <c r="Y43" i="12"/>
  <c r="Y43" i="24" s="1"/>
  <c r="Y36" i="22"/>
  <c r="Y36" i="12"/>
  <c r="Y36" i="24" s="1"/>
  <c r="Y49" i="22"/>
  <c r="Y49" i="12"/>
  <c r="Y49" i="24" s="1"/>
  <c r="Y51" i="22"/>
  <c r="Y51" i="12"/>
  <c r="Y51" i="24" s="1"/>
  <c r="X39" i="24"/>
  <c r="Y29" i="22"/>
  <c r="Y29" i="12"/>
  <c r="Y29" i="24" s="1"/>
  <c r="Y12" i="22"/>
  <c r="Y12" i="12"/>
  <c r="Y12" i="24" s="1"/>
  <c r="Y39" i="22"/>
  <c r="Y39" i="12"/>
  <c r="Y39" i="24" s="1"/>
  <c r="Y21" i="22"/>
  <c r="Y21" i="12"/>
  <c r="Y21" i="24" s="1"/>
  <c r="Y37" i="22"/>
  <c r="Y37" i="12"/>
  <c r="Y37" i="24" s="1"/>
  <c r="J19" i="29"/>
  <c r="Y5" i="22"/>
  <c r="Y5" i="12"/>
  <c r="Y6" i="22"/>
  <c r="J20" i="29"/>
  <c r="Y6" i="12"/>
  <c r="Y6" i="24" s="1"/>
  <c r="X5" i="24"/>
  <c r="J25" i="29"/>
  <c r="Y11" i="22"/>
  <c r="Y11" i="12"/>
  <c r="Y11" i="24" s="1"/>
  <c r="T36" i="18"/>
  <c r="Y32" i="22"/>
  <c r="Y32" i="12"/>
  <c r="Y32" i="24" s="1"/>
  <c r="Y26" i="22"/>
  <c r="Y26" i="12"/>
  <c r="Y26" i="24" s="1"/>
  <c r="K16" i="29"/>
  <c r="Z69" i="22"/>
  <c r="Z68" i="22"/>
  <c r="Y52" i="22"/>
  <c r="Y52" i="12"/>
  <c r="Y52" i="24" s="1"/>
  <c r="Y14" i="22"/>
  <c r="Y14" i="12"/>
  <c r="Y14" i="24" s="1"/>
  <c r="F29" i="14"/>
  <c r="AK9" i="13"/>
  <c r="C34" i="29" s="1"/>
  <c r="AK8" i="13"/>
  <c r="C33" i="29" s="1"/>
  <c r="AK10" i="13"/>
  <c r="F28" i="14"/>
  <c r="F27" i="14"/>
  <c r="F26" i="14"/>
  <c r="X2" i="15"/>
  <c r="W32" i="15"/>
  <c r="W31" i="15" s="1"/>
  <c r="W30" i="15" s="1"/>
  <c r="W29" i="15" s="1"/>
  <c r="W28" i="15" s="1"/>
  <c r="W27" i="15" s="1"/>
  <c r="W26" i="15" s="1"/>
  <c r="W25" i="15" s="1"/>
  <c r="W24" i="15" s="1"/>
  <c r="W23" i="15" s="1"/>
  <c r="W22" i="15" s="1"/>
  <c r="W21" i="15" s="1"/>
  <c r="W20" i="15" s="1"/>
  <c r="W19" i="15" s="1"/>
  <c r="W18" i="15" s="1"/>
  <c r="W17" i="15" s="1"/>
  <c r="W16" i="15" s="1"/>
  <c r="W15" i="15" s="1"/>
  <c r="W14" i="15" s="1"/>
  <c r="W13" i="15" s="1"/>
  <c r="W12" i="15" s="1"/>
  <c r="W11" i="15" s="1"/>
  <c r="W10" i="15" s="1"/>
  <c r="W9" i="15" s="1"/>
  <c r="W8" i="15" s="1"/>
  <c r="W7" i="15" s="1"/>
  <c r="W6" i="15" s="1"/>
  <c r="W5" i="15" s="1"/>
  <c r="E18" i="11"/>
  <c r="E17" i="11" s="1"/>
  <c r="E16" i="11" s="1"/>
  <c r="E15" i="11" s="1"/>
  <c r="E14" i="11" s="1"/>
  <c r="E13" i="11" s="1"/>
  <c r="E12" i="11" s="1"/>
  <c r="E11" i="11" s="1"/>
  <c r="E10" i="11" s="1"/>
  <c r="E9" i="11" s="1"/>
  <c r="E8" i="11" s="1"/>
  <c r="E7" i="11" s="1"/>
  <c r="E6" i="11" s="1"/>
  <c r="E5" i="11" s="1"/>
  <c r="E20" i="11"/>
  <c r="E19" i="11" s="1"/>
  <c r="Z16" i="22" l="1"/>
  <c r="Z16" i="12"/>
  <c r="Z16" i="24" s="1"/>
  <c r="Y44" i="24"/>
  <c r="Z24" i="22"/>
  <c r="Z24" i="12"/>
  <c r="Z24" i="24" s="1"/>
  <c r="Z28" i="22"/>
  <c r="Z28" i="12"/>
  <c r="Z28" i="24" s="1"/>
  <c r="Z52" i="22"/>
  <c r="Z52" i="12"/>
  <c r="Z52" i="24" s="1"/>
  <c r="Z62" i="22"/>
  <c r="Z62" i="12"/>
  <c r="Z62" i="24" s="1"/>
  <c r="Z18" i="22"/>
  <c r="Z18" i="12"/>
  <c r="Z18" i="24" s="1"/>
  <c r="Z26" i="22"/>
  <c r="Z26" i="12"/>
  <c r="Z26" i="24" s="1"/>
  <c r="Z50" i="22"/>
  <c r="Z50" i="12"/>
  <c r="Z13" i="22"/>
  <c r="Z13" i="12"/>
  <c r="Z13" i="24" s="1"/>
  <c r="Z12" i="22"/>
  <c r="Z12" i="12"/>
  <c r="Z12" i="24" s="1"/>
  <c r="Z27" i="22"/>
  <c r="Z27" i="12"/>
  <c r="Z27" i="24" s="1"/>
  <c r="Z56" i="22"/>
  <c r="Z56" i="12"/>
  <c r="Z56" i="24" s="1"/>
  <c r="Z31" i="22"/>
  <c r="Z31" i="12"/>
  <c r="Z31" i="24" s="1"/>
  <c r="Z35" i="22"/>
  <c r="Z35" i="12"/>
  <c r="Z35" i="24" s="1"/>
  <c r="Z45" i="22"/>
  <c r="Z45" i="12"/>
  <c r="Z45" i="24" s="1"/>
  <c r="Z57" i="22"/>
  <c r="Z57" i="12"/>
  <c r="Z57" i="24" s="1"/>
  <c r="Z64" i="22"/>
  <c r="Z64" i="12"/>
  <c r="Z64" i="24" s="1"/>
  <c r="Z37" i="22"/>
  <c r="Z37" i="12"/>
  <c r="Z37" i="24" s="1"/>
  <c r="Z59" i="22"/>
  <c r="Z59" i="12"/>
  <c r="Z59" i="24" s="1"/>
  <c r="Z15" i="22"/>
  <c r="Z15" i="12"/>
  <c r="Z15" i="24" s="1"/>
  <c r="Z67" i="22"/>
  <c r="Z67" i="12"/>
  <c r="Z67" i="24" s="1"/>
  <c r="Z20" i="22"/>
  <c r="Z20" i="12"/>
  <c r="Z20" i="24" s="1"/>
  <c r="Z8" i="22"/>
  <c r="K22" i="29"/>
  <c r="Z8" i="12"/>
  <c r="Z8" i="24" s="1"/>
  <c r="Z60" i="22"/>
  <c r="Z60" i="12"/>
  <c r="Z60" i="24" s="1"/>
  <c r="Z44" i="22"/>
  <c r="Z44" i="12"/>
  <c r="Z44" i="24" s="1"/>
  <c r="Z48" i="22"/>
  <c r="Z48" i="12"/>
  <c r="Z48" i="24" s="1"/>
  <c r="T16" i="18"/>
  <c r="Z36" i="22"/>
  <c r="Z36" i="12"/>
  <c r="Z36" i="24" s="1"/>
  <c r="Z66" i="22"/>
  <c r="Z66" i="12"/>
  <c r="Z66" i="24" s="1"/>
  <c r="Z30" i="22"/>
  <c r="Z30" i="12"/>
  <c r="Z30" i="24" s="1"/>
  <c r="Z38" i="22"/>
  <c r="Z38" i="12"/>
  <c r="Z38" i="24" s="1"/>
  <c r="T40" i="18"/>
  <c r="K21" i="29"/>
  <c r="Z7" i="22"/>
  <c r="Z7" i="12"/>
  <c r="Z7" i="24" s="1"/>
  <c r="Z47" i="22"/>
  <c r="Z47" i="12"/>
  <c r="Z47" i="24" s="1"/>
  <c r="Z54" i="22"/>
  <c r="Z54" i="12"/>
  <c r="Z54" i="24" s="1"/>
  <c r="Z65" i="22"/>
  <c r="Z65" i="12"/>
  <c r="Z65" i="24" s="1"/>
  <c r="Y5" i="24"/>
  <c r="Z53" i="22"/>
  <c r="Z53" i="12"/>
  <c r="Z53" i="24" s="1"/>
  <c r="Z11" i="22"/>
  <c r="K25" i="29"/>
  <c r="Z11" i="12"/>
  <c r="Z11" i="24" s="1"/>
  <c r="Z61" i="22"/>
  <c r="Z61" i="12"/>
  <c r="Z61" i="24" s="1"/>
  <c r="Z19" i="22"/>
  <c r="Z19" i="12"/>
  <c r="Z19" i="24" s="1"/>
  <c r="Z10" i="22"/>
  <c r="K24" i="29"/>
  <c r="Z10" i="12"/>
  <c r="Z10" i="24" s="1"/>
  <c r="Z17" i="22"/>
  <c r="Z17" i="12"/>
  <c r="Z17" i="24" s="1"/>
  <c r="Z40" i="22"/>
  <c r="Z40" i="12"/>
  <c r="Z40" i="24" s="1"/>
  <c r="Z58" i="22"/>
  <c r="Z58" i="12"/>
  <c r="Z58" i="24" s="1"/>
  <c r="Z43" i="22"/>
  <c r="Z43" i="12"/>
  <c r="Z43" i="24" s="1"/>
  <c r="Z9" i="22"/>
  <c r="K23" i="29"/>
  <c r="Z9" i="12"/>
  <c r="Z9" i="24" s="1"/>
  <c r="Z49" i="22"/>
  <c r="Z49" i="12"/>
  <c r="Z49" i="24" s="1"/>
  <c r="Z51" i="22"/>
  <c r="Z51" i="12"/>
  <c r="Z51" i="24" s="1"/>
  <c r="Z63" i="22"/>
  <c r="Z63" i="12"/>
  <c r="Z63" i="24" s="1"/>
  <c r="Z21" i="22"/>
  <c r="Z21" i="12"/>
  <c r="Z21" i="24" s="1"/>
  <c r="Z39" i="22"/>
  <c r="Z39" i="12"/>
  <c r="Z39" i="24" s="1"/>
  <c r="Z6" i="22"/>
  <c r="K20" i="29"/>
  <c r="Z6" i="12"/>
  <c r="Z6" i="24" s="1"/>
  <c r="Z34" i="22"/>
  <c r="Z34" i="12"/>
  <c r="Z34" i="24" s="1"/>
  <c r="Z14" i="22"/>
  <c r="Z14" i="12"/>
  <c r="Z14" i="24" s="1"/>
  <c r="Z42" i="22"/>
  <c r="Z42" i="12"/>
  <c r="Z42" i="24" s="1"/>
  <c r="Z5" i="22"/>
  <c r="K19" i="29"/>
  <c r="Z5" i="12"/>
  <c r="Z22" i="22"/>
  <c r="Z22" i="12"/>
  <c r="Z22" i="24" s="1"/>
  <c r="Z23" i="22"/>
  <c r="Z23" i="12"/>
  <c r="Z23" i="24" s="1"/>
  <c r="Z25" i="22"/>
  <c r="Z25" i="12"/>
  <c r="Z25" i="24" s="1"/>
  <c r="Z29" i="22"/>
  <c r="Z29" i="12"/>
  <c r="Z29" i="24" s="1"/>
  <c r="Z41" i="22"/>
  <c r="Z41" i="12"/>
  <c r="Z41" i="24" s="1"/>
  <c r="Z32" i="22"/>
  <c r="Z32" i="12"/>
  <c r="Z32" i="24" s="1"/>
  <c r="Z33" i="22"/>
  <c r="Z33" i="12"/>
  <c r="Z33" i="24" s="1"/>
  <c r="Z55" i="22"/>
  <c r="Z55" i="12"/>
  <c r="Z55" i="24" s="1"/>
  <c r="Z46" i="22"/>
  <c r="Z46" i="12"/>
  <c r="Z46" i="24" s="1"/>
  <c r="AK11" i="13"/>
  <c r="C35" i="29" s="1"/>
  <c r="F30" i="14"/>
  <c r="F25" i="14"/>
  <c r="X38" i="15"/>
  <c r="X37" i="15" s="1"/>
  <c r="X36" i="15" s="1"/>
  <c r="X35" i="15" s="1"/>
  <c r="X34" i="15" s="1"/>
  <c r="X33" i="15" s="1"/>
  <c r="X32" i="15" s="1"/>
  <c r="X31" i="15" s="1"/>
  <c r="X30" i="15" s="1"/>
  <c r="X29" i="15" s="1"/>
  <c r="X28" i="15" s="1"/>
  <c r="X27" i="15" s="1"/>
  <c r="X26" i="15" s="1"/>
  <c r="X25" i="15" s="1"/>
  <c r="X24" i="15" s="1"/>
  <c r="X23" i="15" s="1"/>
  <c r="X22" i="15" s="1"/>
  <c r="X21" i="15" s="1"/>
  <c r="X20" i="15" s="1"/>
  <c r="X19" i="15" s="1"/>
  <c r="X18" i="15" s="1"/>
  <c r="X17" i="15" s="1"/>
  <c r="X16" i="15" s="1"/>
  <c r="X15" i="15" s="1"/>
  <c r="X14" i="15" s="1"/>
  <c r="X13" i="15" s="1"/>
  <c r="X12" i="15" s="1"/>
  <c r="X11" i="15" s="1"/>
  <c r="X10" i="15" s="1"/>
  <c r="X9" i="15" s="1"/>
  <c r="X8" i="15" s="1"/>
  <c r="X7" i="15" s="1"/>
  <c r="X6" i="15" s="1"/>
  <c r="X5" i="15" s="1"/>
  <c r="Y2" i="15"/>
  <c r="AL8" i="22" l="1"/>
  <c r="AL11" i="22" s="1"/>
  <c r="AL10" i="22"/>
  <c r="AL9" i="22"/>
  <c r="F1" i="23"/>
  <c r="AL10" i="24"/>
  <c r="T20" i="18"/>
  <c r="T44" i="18"/>
  <c r="Z5" i="24"/>
  <c r="AL8" i="24" s="1"/>
  <c r="Z50" i="24"/>
  <c r="AL9" i="24" s="1"/>
  <c r="G30" i="14"/>
  <c r="U16" i="14"/>
  <c r="F31" i="14"/>
  <c r="Y43" i="15"/>
  <c r="Y42" i="15" s="1"/>
  <c r="Y41" i="15" s="1"/>
  <c r="Y40" i="15" s="1"/>
  <c r="Y39" i="15" s="1"/>
  <c r="Y38" i="15" s="1"/>
  <c r="Y37" i="15" s="1"/>
  <c r="Y36" i="15" s="1"/>
  <c r="Y35" i="15" s="1"/>
  <c r="Y34" i="15" s="1"/>
  <c r="Y33" i="15" s="1"/>
  <c r="Y32" i="15" s="1"/>
  <c r="Y31" i="15" s="1"/>
  <c r="Y30" i="15" s="1"/>
  <c r="Y29" i="15" s="1"/>
  <c r="Y28" i="15" s="1"/>
  <c r="Y27" i="15" s="1"/>
  <c r="Y26" i="15" s="1"/>
  <c r="Y25" i="15" s="1"/>
  <c r="Y24" i="15" s="1"/>
  <c r="Y23" i="15" s="1"/>
  <c r="Y22" i="15" s="1"/>
  <c r="Y21" i="15" s="1"/>
  <c r="Y20" i="15" s="1"/>
  <c r="Y19" i="15" s="1"/>
  <c r="Y18" i="15" s="1"/>
  <c r="Y17" i="15" s="1"/>
  <c r="Y16" i="15" s="1"/>
  <c r="Y15" i="15" s="1"/>
  <c r="Y14" i="15" s="1"/>
  <c r="Y13" i="15" s="1"/>
  <c r="Y12" i="15" s="1"/>
  <c r="Y11" i="15" s="1"/>
  <c r="Y10" i="15" s="1"/>
  <c r="Y9" i="15" s="1"/>
  <c r="Y8" i="15" s="1"/>
  <c r="Y7" i="15" s="1"/>
  <c r="Y6" i="15" s="1"/>
  <c r="Y5" i="15" s="1"/>
  <c r="Z2" i="15"/>
  <c r="Z49" i="15" s="1"/>
  <c r="Z48" i="15" s="1"/>
  <c r="Z47" i="15" s="1"/>
  <c r="Z46" i="15" s="1"/>
  <c r="Z45" i="15" s="1"/>
  <c r="Z44" i="15" s="1"/>
  <c r="Z43" i="15" s="1"/>
  <c r="Z42" i="15" s="1"/>
  <c r="Z41" i="15" s="1"/>
  <c r="Z40" i="15" s="1"/>
  <c r="Z39" i="15" s="1"/>
  <c r="Z38" i="15" s="1"/>
  <c r="Z37" i="15" s="1"/>
  <c r="Z36" i="15" s="1"/>
  <c r="Z35" i="15" s="1"/>
  <c r="Z34" i="15" s="1"/>
  <c r="Z33" i="15" s="1"/>
  <c r="Z32" i="15" s="1"/>
  <c r="Z31" i="15" s="1"/>
  <c r="Z30" i="15" s="1"/>
  <c r="Z29" i="15" s="1"/>
  <c r="Z28" i="15" s="1"/>
  <c r="Z27" i="15" s="1"/>
  <c r="Z26" i="15" s="1"/>
  <c r="Z25" i="15" s="1"/>
  <c r="Z24" i="15" s="1"/>
  <c r="Z23" i="15" s="1"/>
  <c r="Z22" i="15" s="1"/>
  <c r="Z21" i="15" s="1"/>
  <c r="Z20" i="15" s="1"/>
  <c r="Z19" i="15" s="1"/>
  <c r="Z18" i="15" s="1"/>
  <c r="Z17" i="15" s="1"/>
  <c r="Z16" i="15" s="1"/>
  <c r="Z15" i="15" s="1"/>
  <c r="Z14" i="15" s="1"/>
  <c r="Z13" i="15" s="1"/>
  <c r="Z12" i="15" s="1"/>
  <c r="Z11" i="15" s="1"/>
  <c r="Z10" i="15" s="1"/>
  <c r="Z9" i="15" s="1"/>
  <c r="Z8" i="15" s="1"/>
  <c r="Z7" i="15" s="1"/>
  <c r="Z6" i="15" s="1"/>
  <c r="Z5" i="15" s="1"/>
  <c r="G29" i="14"/>
  <c r="AL11" i="24" l="1"/>
  <c r="T48" i="18"/>
  <c r="T24" i="18"/>
  <c r="T30" i="18"/>
  <c r="AC17" i="14"/>
  <c r="F32" i="14"/>
  <c r="G31" i="14"/>
  <c r="G28" i="14"/>
  <c r="U15" i="14"/>
  <c r="M15" i="14"/>
  <c r="U17" i="14" l="1"/>
  <c r="F33" i="14"/>
  <c r="G32" i="14"/>
  <c r="G27" i="14"/>
  <c r="M14" i="14"/>
  <c r="U14" i="14"/>
  <c r="AC16" i="14"/>
  <c r="AC18" i="14" l="1"/>
  <c r="U18" i="14"/>
  <c r="M16" i="14"/>
  <c r="G33" i="14"/>
  <c r="F34" i="14"/>
  <c r="G26" i="14"/>
  <c r="AC15" i="14"/>
  <c r="M13" i="14"/>
  <c r="U13" i="14"/>
  <c r="H33" i="14" l="1"/>
  <c r="AC19" i="14"/>
  <c r="U19" i="14"/>
  <c r="M17" i="14"/>
  <c r="F35" i="14"/>
  <c r="G34" i="14"/>
  <c r="G25" i="14"/>
  <c r="M12" i="14"/>
  <c r="V18" i="14"/>
  <c r="H32" i="14"/>
  <c r="U12" i="14"/>
  <c r="AC14" i="14"/>
  <c r="AC20" i="14" l="1"/>
  <c r="U20" i="14"/>
  <c r="V19" i="14"/>
  <c r="M18" i="14"/>
  <c r="H34" i="14"/>
  <c r="F36" i="14"/>
  <c r="G35" i="14"/>
  <c r="AD19" i="14"/>
  <c r="U11" i="14"/>
  <c r="H31" i="14"/>
  <c r="AC13" i="14"/>
  <c r="F18" i="14"/>
  <c r="M11" i="14"/>
  <c r="V17" i="14"/>
  <c r="AD20" i="14" l="1"/>
  <c r="AC21" i="14"/>
  <c r="V20" i="14"/>
  <c r="U21" i="14"/>
  <c r="M19" i="14"/>
  <c r="F19" i="14"/>
  <c r="H35" i="14"/>
  <c r="F37" i="14"/>
  <c r="G36" i="14"/>
  <c r="E20" i="14"/>
  <c r="AD18" i="14"/>
  <c r="I34" i="14"/>
  <c r="U10" i="14"/>
  <c r="M10" i="14"/>
  <c r="V16" i="14"/>
  <c r="N18" i="14"/>
  <c r="F17" i="14"/>
  <c r="AC12" i="14"/>
  <c r="H30" i="14"/>
  <c r="AC22" i="14" l="1"/>
  <c r="AD21" i="14"/>
  <c r="U22" i="14"/>
  <c r="V21" i="14"/>
  <c r="M20" i="14"/>
  <c r="N19" i="14"/>
  <c r="F20" i="14"/>
  <c r="H36" i="14"/>
  <c r="F38" i="14"/>
  <c r="G37" i="14"/>
  <c r="I35" i="14"/>
  <c r="E21" i="14"/>
  <c r="I33" i="14"/>
  <c r="AD17" i="14"/>
  <c r="M9" i="14"/>
  <c r="H29" i="14"/>
  <c r="AC11" i="14"/>
  <c r="N17" i="14"/>
  <c r="F16" i="14"/>
  <c r="V15" i="14"/>
  <c r="U9" i="14"/>
  <c r="AD22" i="14" l="1"/>
  <c r="AC23" i="14"/>
  <c r="V22" i="14"/>
  <c r="U23" i="14"/>
  <c r="M21" i="14"/>
  <c r="N20" i="14"/>
  <c r="F21" i="14"/>
  <c r="H37" i="14"/>
  <c r="F39" i="14"/>
  <c r="G38" i="14"/>
  <c r="I36" i="14"/>
  <c r="E22" i="14"/>
  <c r="AD16" i="14"/>
  <c r="I32" i="14"/>
  <c r="AC10" i="14"/>
  <c r="H28" i="14"/>
  <c r="M8" i="14"/>
  <c r="U8" i="14"/>
  <c r="O19" i="14"/>
  <c r="AE21" i="14"/>
  <c r="V14" i="14"/>
  <c r="F15" i="14"/>
  <c r="W22" i="14"/>
  <c r="N16" i="14"/>
  <c r="T34" i="18" l="1"/>
  <c r="AC24" i="14"/>
  <c r="AD23" i="14"/>
  <c r="AE22" i="14"/>
  <c r="V23" i="14"/>
  <c r="U24" i="14"/>
  <c r="O20" i="14"/>
  <c r="M22" i="14"/>
  <c r="N21" i="14"/>
  <c r="F22" i="14"/>
  <c r="H38" i="14"/>
  <c r="F40" i="14"/>
  <c r="G39" i="14"/>
  <c r="J37" i="14"/>
  <c r="I37" i="14"/>
  <c r="G21" i="14"/>
  <c r="E23" i="14"/>
  <c r="I31" i="14"/>
  <c r="AD15" i="14"/>
  <c r="G20" i="14"/>
  <c r="J36" i="14"/>
  <c r="V13" i="14"/>
  <c r="H27" i="14"/>
  <c r="AE20" i="14"/>
  <c r="O18" i="14"/>
  <c r="M7" i="14"/>
  <c r="N15" i="14"/>
  <c r="W21" i="14"/>
  <c r="F14" i="14"/>
  <c r="U7" i="14"/>
  <c r="AC9" i="14"/>
  <c r="AC25" i="14" l="1"/>
  <c r="AE23" i="14"/>
  <c r="AD24" i="14"/>
  <c r="U25" i="14"/>
  <c r="V24" i="14"/>
  <c r="W23" i="14"/>
  <c r="O21" i="14"/>
  <c r="N22" i="14"/>
  <c r="M23" i="14"/>
  <c r="F23" i="14"/>
  <c r="H39" i="14"/>
  <c r="F41" i="14"/>
  <c r="G40" i="14"/>
  <c r="J38" i="14"/>
  <c r="I38" i="14"/>
  <c r="G22" i="14"/>
  <c r="E24" i="14"/>
  <c r="G19" i="14"/>
  <c r="AD14" i="14"/>
  <c r="I30" i="14"/>
  <c r="AC8" i="14"/>
  <c r="M5" i="14"/>
  <c r="M6" i="14"/>
  <c r="H26" i="14"/>
  <c r="N14" i="14"/>
  <c r="AE19" i="14"/>
  <c r="W20" i="14"/>
  <c r="V12" i="14"/>
  <c r="U6" i="14"/>
  <c r="U5" i="14"/>
  <c r="O17" i="14"/>
  <c r="J35" i="14"/>
  <c r="F13" i="14"/>
  <c r="T6" i="18" l="1"/>
  <c r="AE24" i="14"/>
  <c r="AD25" i="14"/>
  <c r="AC26" i="14"/>
  <c r="W24" i="14"/>
  <c r="V25" i="14"/>
  <c r="U26" i="14"/>
  <c r="N23" i="14"/>
  <c r="M24" i="14"/>
  <c r="O22" i="14"/>
  <c r="F42" i="14"/>
  <c r="F24" i="14"/>
  <c r="H40" i="14"/>
  <c r="G41" i="14"/>
  <c r="J39" i="14"/>
  <c r="I39" i="14"/>
  <c r="G23" i="14"/>
  <c r="E25" i="14"/>
  <c r="I29" i="14"/>
  <c r="AD13" i="14"/>
  <c r="G18" i="14"/>
  <c r="V11" i="14"/>
  <c r="O16" i="14"/>
  <c r="N13" i="14"/>
  <c r="J34" i="14"/>
  <c r="AE18" i="14"/>
  <c r="F12" i="14"/>
  <c r="H25" i="14"/>
  <c r="W19" i="14"/>
  <c r="AC7" i="14"/>
  <c r="T10" i="18" l="1"/>
  <c r="AD26" i="14"/>
  <c r="AE25" i="14"/>
  <c r="AC27" i="14"/>
  <c r="V26" i="14"/>
  <c r="U27" i="14"/>
  <c r="W25" i="14"/>
  <c r="M25" i="14"/>
  <c r="N24" i="14"/>
  <c r="O23" i="14"/>
  <c r="F43" i="14"/>
  <c r="J40" i="14"/>
  <c r="I40" i="14"/>
  <c r="G24" i="14"/>
  <c r="G42" i="14"/>
  <c r="H41" i="14"/>
  <c r="E26" i="14"/>
  <c r="P22" i="14"/>
  <c r="G17" i="14"/>
  <c r="AD12" i="14"/>
  <c r="I28" i="14"/>
  <c r="AC5" i="14"/>
  <c r="AC6" i="14"/>
  <c r="N12" i="14"/>
  <c r="O15" i="14"/>
  <c r="W18" i="14"/>
  <c r="F11" i="14"/>
  <c r="AE17" i="14"/>
  <c r="J33" i="14"/>
  <c r="V10" i="14"/>
  <c r="AF24" i="14"/>
  <c r="T7" i="18" l="1"/>
  <c r="AC28" i="14"/>
  <c r="AD27" i="14"/>
  <c r="AF25" i="14"/>
  <c r="AE26" i="14"/>
  <c r="U28" i="14"/>
  <c r="V27" i="14"/>
  <c r="W26" i="14"/>
  <c r="P23" i="14"/>
  <c r="O24" i="14"/>
  <c r="M26" i="14"/>
  <c r="N25" i="14"/>
  <c r="G43" i="14"/>
  <c r="H24" i="14"/>
  <c r="F44" i="14"/>
  <c r="J41" i="14"/>
  <c r="I41" i="14"/>
  <c r="H42" i="14"/>
  <c r="E27" i="14"/>
  <c r="P21" i="14"/>
  <c r="I27" i="14"/>
  <c r="AD11" i="14"/>
  <c r="G16" i="14"/>
  <c r="J32" i="14"/>
  <c r="AF23" i="14"/>
  <c r="AE16" i="14"/>
  <c r="N11" i="14"/>
  <c r="V9" i="14"/>
  <c r="O14" i="14"/>
  <c r="W17" i="14"/>
  <c r="H23" i="14"/>
  <c r="F10" i="14"/>
  <c r="T14" i="18" l="1"/>
  <c r="AE27" i="14"/>
  <c r="AD28" i="14"/>
  <c r="AF26" i="14"/>
  <c r="W27" i="14"/>
  <c r="V28" i="14"/>
  <c r="O25" i="14"/>
  <c r="N26" i="14"/>
  <c r="M27" i="14"/>
  <c r="P24" i="14"/>
  <c r="F45" i="14"/>
  <c r="G44" i="14"/>
  <c r="H43" i="14"/>
  <c r="J42" i="14"/>
  <c r="I42" i="14"/>
  <c r="E28" i="14"/>
  <c r="AG25" i="14"/>
  <c r="P20" i="14"/>
  <c r="G15" i="14"/>
  <c r="AD10" i="14"/>
  <c r="I26" i="14"/>
  <c r="AE15" i="14"/>
  <c r="N10" i="14"/>
  <c r="H22" i="14"/>
  <c r="W16" i="14"/>
  <c r="AF22" i="14"/>
  <c r="F9" i="14"/>
  <c r="O13" i="14"/>
  <c r="V8" i="14"/>
  <c r="J31" i="14"/>
  <c r="T18" i="18" l="1"/>
  <c r="AD29" i="14"/>
  <c r="AG26" i="14"/>
  <c r="AE28" i="14"/>
  <c r="AF27" i="14"/>
  <c r="W28" i="14"/>
  <c r="V29" i="14"/>
  <c r="M28" i="14"/>
  <c r="N27" i="14"/>
  <c r="O26" i="14"/>
  <c r="P25" i="14"/>
  <c r="J43" i="14"/>
  <c r="I43" i="14"/>
  <c r="H44" i="14"/>
  <c r="F46" i="14"/>
  <c r="G45" i="14"/>
  <c r="AG24" i="14"/>
  <c r="P19" i="14"/>
  <c r="I25" i="14"/>
  <c r="AD9" i="14"/>
  <c r="G14" i="14"/>
  <c r="N9" i="14"/>
  <c r="V7" i="14"/>
  <c r="O12" i="14"/>
  <c r="H21" i="14"/>
  <c r="F8" i="14"/>
  <c r="Q25" i="14"/>
  <c r="W15" i="14"/>
  <c r="J30" i="14"/>
  <c r="AF21" i="14"/>
  <c r="AE14" i="14"/>
  <c r="AG27" i="14" l="1"/>
  <c r="AF28" i="14"/>
  <c r="AD30" i="14"/>
  <c r="AE29" i="14"/>
  <c r="V30" i="14"/>
  <c r="W29" i="14"/>
  <c r="P26" i="14"/>
  <c r="O27" i="14"/>
  <c r="N28" i="14"/>
  <c r="G46" i="14"/>
  <c r="J44" i="14"/>
  <c r="I44" i="14"/>
  <c r="H45" i="14"/>
  <c r="F47" i="14"/>
  <c r="AG23" i="14"/>
  <c r="P18" i="14"/>
  <c r="G13" i="14"/>
  <c r="AD8" i="14"/>
  <c r="I24" i="14"/>
  <c r="J29" i="14"/>
  <c r="AE13" i="14"/>
  <c r="V5" i="14"/>
  <c r="V6" i="14"/>
  <c r="F7" i="14"/>
  <c r="H20" i="14"/>
  <c r="O11" i="14"/>
  <c r="N8" i="14"/>
  <c r="W14" i="14"/>
  <c r="Q24" i="14"/>
  <c r="AF20" i="14"/>
  <c r="T38" i="18" l="1"/>
  <c r="AF29" i="14"/>
  <c r="AD31" i="14"/>
  <c r="AE30" i="14"/>
  <c r="AG28" i="14"/>
  <c r="V31" i="14"/>
  <c r="W30" i="14"/>
  <c r="N29" i="14"/>
  <c r="O28" i="14"/>
  <c r="P27" i="14"/>
  <c r="Q26" i="14"/>
  <c r="J45" i="14"/>
  <c r="I45" i="14"/>
  <c r="G47" i="14"/>
  <c r="H46" i="14"/>
  <c r="F48" i="14"/>
  <c r="AG22" i="14"/>
  <c r="P17" i="14"/>
  <c r="I23" i="14"/>
  <c r="AD7" i="14"/>
  <c r="G12" i="14"/>
  <c r="Q23" i="14"/>
  <c r="AE12" i="14"/>
  <c r="W13" i="14"/>
  <c r="N7" i="14"/>
  <c r="O10" i="14"/>
  <c r="J28" i="14"/>
  <c r="AF19" i="14"/>
  <c r="H19" i="14"/>
  <c r="F6" i="14"/>
  <c r="F5" i="14"/>
  <c r="AF30" i="14" l="1"/>
  <c r="AE31" i="14"/>
  <c r="AH29" i="14"/>
  <c r="AG29" i="14"/>
  <c r="AD32" i="14"/>
  <c r="W31" i="14"/>
  <c r="V32" i="14"/>
  <c r="P28" i="14"/>
  <c r="Q27" i="14"/>
  <c r="O29" i="14"/>
  <c r="N30" i="14"/>
  <c r="F49" i="14"/>
  <c r="G48" i="14"/>
  <c r="J46" i="14"/>
  <c r="I46" i="14"/>
  <c r="H47" i="14"/>
  <c r="AG21" i="14"/>
  <c r="P16" i="14"/>
  <c r="G11" i="14"/>
  <c r="AD5" i="14"/>
  <c r="AD6" i="14"/>
  <c r="I22" i="14"/>
  <c r="H18" i="14"/>
  <c r="J27" i="14"/>
  <c r="O9" i="14"/>
  <c r="AE11" i="14"/>
  <c r="N5" i="14"/>
  <c r="N6" i="14"/>
  <c r="W12" i="14"/>
  <c r="AF18" i="14"/>
  <c r="Q22" i="14"/>
  <c r="T31" i="18" l="1"/>
  <c r="AE32" i="14"/>
  <c r="AD33" i="14"/>
  <c r="AF31" i="14"/>
  <c r="AH30" i="14"/>
  <c r="AG30" i="14"/>
  <c r="W32" i="14"/>
  <c r="V33" i="14"/>
  <c r="N31" i="14"/>
  <c r="O30" i="14"/>
  <c r="P29" i="14"/>
  <c r="R28" i="14"/>
  <c r="Q28" i="14"/>
  <c r="J47" i="14"/>
  <c r="I47" i="14"/>
  <c r="H48" i="14"/>
  <c r="G49" i="14"/>
  <c r="F50" i="14"/>
  <c r="AG20" i="14"/>
  <c r="P15" i="14"/>
  <c r="I21" i="14"/>
  <c r="G10" i="14"/>
  <c r="AH28" i="14"/>
  <c r="R27" i="14"/>
  <c r="AE10" i="14"/>
  <c r="O8" i="14"/>
  <c r="Q21" i="14"/>
  <c r="AF17" i="14"/>
  <c r="J26" i="14"/>
  <c r="W11" i="14"/>
  <c r="H17" i="14"/>
  <c r="T11" i="18" l="1"/>
  <c r="AE33" i="14"/>
  <c r="AD34" i="14"/>
  <c r="AH31" i="14"/>
  <c r="AG31" i="14"/>
  <c r="AF32" i="14"/>
  <c r="V34" i="14"/>
  <c r="W33" i="14"/>
  <c r="R29" i="14"/>
  <c r="Q29" i="14"/>
  <c r="P30" i="14"/>
  <c r="N32" i="14"/>
  <c r="O31" i="14"/>
  <c r="H49" i="14"/>
  <c r="F51" i="14"/>
  <c r="G50" i="14"/>
  <c r="J48" i="14"/>
  <c r="I48" i="14"/>
  <c r="AG19" i="14"/>
  <c r="P14" i="14"/>
  <c r="G9" i="14"/>
  <c r="I20" i="14"/>
  <c r="AE9" i="14"/>
  <c r="H16" i="14"/>
  <c r="W10" i="14"/>
  <c r="J25" i="14"/>
  <c r="O7" i="14"/>
  <c r="AF16" i="14"/>
  <c r="R26" i="14"/>
  <c r="Q20" i="14"/>
  <c r="AH27" i="14"/>
  <c r="AH32" i="14" l="1"/>
  <c r="AG32" i="14"/>
  <c r="AE34" i="14"/>
  <c r="AF33" i="14"/>
  <c r="AD35" i="14"/>
  <c r="V35" i="14"/>
  <c r="W34" i="14"/>
  <c r="P31" i="14"/>
  <c r="O32" i="14"/>
  <c r="N33" i="14"/>
  <c r="R30" i="14"/>
  <c r="Q30" i="14"/>
  <c r="H50" i="14"/>
  <c r="F52" i="14"/>
  <c r="G51" i="14"/>
  <c r="I49" i="14"/>
  <c r="AG18" i="14"/>
  <c r="P13" i="14"/>
  <c r="I19" i="14"/>
  <c r="G8" i="14"/>
  <c r="Q19" i="14"/>
  <c r="R25" i="14"/>
  <c r="O5" i="14"/>
  <c r="O6" i="14"/>
  <c r="AH26" i="14"/>
  <c r="J24" i="14"/>
  <c r="W9" i="14"/>
  <c r="AF15" i="14"/>
  <c r="H15" i="14"/>
  <c r="AE8" i="14"/>
  <c r="J49" i="14" l="1"/>
  <c r="AF34" i="14"/>
  <c r="AE35" i="14"/>
  <c r="AH33" i="14"/>
  <c r="AG33" i="14"/>
  <c r="AD36" i="14"/>
  <c r="W35" i="14"/>
  <c r="V36" i="14"/>
  <c r="O33" i="14"/>
  <c r="N34" i="14"/>
  <c r="P32" i="14"/>
  <c r="R31" i="14"/>
  <c r="Q31" i="14"/>
  <c r="F53" i="14"/>
  <c r="H51" i="14"/>
  <c r="G52" i="14"/>
  <c r="I50" i="14"/>
  <c r="AG17" i="14"/>
  <c r="P12" i="14"/>
  <c r="G7" i="14"/>
  <c r="I18" i="14"/>
  <c r="W8" i="14"/>
  <c r="AF14" i="14"/>
  <c r="J23" i="14"/>
  <c r="AH25" i="14"/>
  <c r="AE7" i="14"/>
  <c r="R24" i="14"/>
  <c r="H14" i="14"/>
  <c r="Q18" i="14"/>
  <c r="T22" i="18" l="1"/>
  <c r="J50" i="14"/>
  <c r="AD37" i="14"/>
  <c r="AE36" i="14"/>
  <c r="AF35" i="14"/>
  <c r="AH34" i="14"/>
  <c r="AG34" i="14"/>
  <c r="V37" i="14"/>
  <c r="W36" i="14"/>
  <c r="R32" i="14"/>
  <c r="Q32" i="14"/>
  <c r="N35" i="14"/>
  <c r="O34" i="14"/>
  <c r="P33" i="14"/>
  <c r="J51" i="14"/>
  <c r="I51" i="14"/>
  <c r="F54" i="14"/>
  <c r="H52" i="14"/>
  <c r="G53" i="14"/>
  <c r="AG16" i="14"/>
  <c r="P11" i="14"/>
  <c r="I17" i="14"/>
  <c r="G5" i="14"/>
  <c r="G6" i="14"/>
  <c r="Q17" i="14"/>
  <c r="J22" i="14"/>
  <c r="H13" i="14"/>
  <c r="AH24" i="14"/>
  <c r="AF13" i="14"/>
  <c r="R23" i="14"/>
  <c r="AE6" i="14"/>
  <c r="AE5" i="14"/>
  <c r="W7" i="14"/>
  <c r="AF36" i="14" l="1"/>
  <c r="AD38" i="14"/>
  <c r="AH35" i="14"/>
  <c r="AG35" i="14"/>
  <c r="AE37" i="14"/>
  <c r="W37" i="14"/>
  <c r="V38" i="14"/>
  <c r="R33" i="14"/>
  <c r="Q33" i="14"/>
  <c r="P34" i="14"/>
  <c r="O35" i="14"/>
  <c r="N36" i="14"/>
  <c r="H53" i="14"/>
  <c r="I52" i="14"/>
  <c r="F55" i="14"/>
  <c r="G54" i="14"/>
  <c r="AG15" i="14"/>
  <c r="P10" i="14"/>
  <c r="I16" i="14"/>
  <c r="W6" i="14"/>
  <c r="W5" i="14"/>
  <c r="H12" i="14"/>
  <c r="AF12" i="14"/>
  <c r="AH23" i="14"/>
  <c r="J21" i="14"/>
  <c r="R22" i="14"/>
  <c r="Q16" i="14"/>
  <c r="T42" i="18" l="1"/>
  <c r="J52" i="14"/>
  <c r="AE38" i="14"/>
  <c r="AD39" i="14"/>
  <c r="AF37" i="14"/>
  <c r="AH36" i="14"/>
  <c r="AG36" i="14"/>
  <c r="W38" i="14"/>
  <c r="V39" i="14"/>
  <c r="O36" i="14"/>
  <c r="N37" i="14"/>
  <c r="P35" i="14"/>
  <c r="R34" i="14"/>
  <c r="Q34" i="14"/>
  <c r="H54" i="14"/>
  <c r="F56" i="14"/>
  <c r="G55" i="14"/>
  <c r="J53" i="14"/>
  <c r="I53" i="14"/>
  <c r="AG14" i="14"/>
  <c r="P9" i="14"/>
  <c r="I15" i="14"/>
  <c r="AF11" i="14"/>
  <c r="Q15" i="14"/>
  <c r="R21" i="14"/>
  <c r="H11" i="14"/>
  <c r="AH22" i="14"/>
  <c r="J20" i="14"/>
  <c r="T35" i="18" l="1"/>
  <c r="T15" i="18"/>
  <c r="AH37" i="14"/>
  <c r="AG37" i="14"/>
  <c r="AE39" i="14"/>
  <c r="AD40" i="14"/>
  <c r="AF38" i="14"/>
  <c r="V40" i="14"/>
  <c r="W39" i="14"/>
  <c r="R35" i="14"/>
  <c r="Q35" i="14"/>
  <c r="O37" i="14"/>
  <c r="N38" i="14"/>
  <c r="P36" i="14"/>
  <c r="H55" i="14"/>
  <c r="F57" i="14"/>
  <c r="G56" i="14"/>
  <c r="J54" i="14"/>
  <c r="I54" i="14"/>
  <c r="AG13" i="14"/>
  <c r="P8" i="14"/>
  <c r="I14" i="14"/>
  <c r="AH21" i="14"/>
  <c r="Q14" i="14"/>
  <c r="H10" i="14"/>
  <c r="R20" i="14"/>
  <c r="AF10" i="14"/>
  <c r="J19" i="14"/>
  <c r="AE40" i="14" l="1"/>
  <c r="AH38" i="14"/>
  <c r="AG38" i="14"/>
  <c r="AD41" i="14"/>
  <c r="AF39" i="14"/>
  <c r="X39" i="14"/>
  <c r="W40" i="14"/>
  <c r="V41" i="14"/>
  <c r="R36" i="14"/>
  <c r="Q36" i="14"/>
  <c r="N39" i="14"/>
  <c r="O38" i="14"/>
  <c r="P37" i="14"/>
  <c r="H56" i="14"/>
  <c r="F58" i="14"/>
  <c r="G57" i="14"/>
  <c r="I55" i="14"/>
  <c r="AG12" i="14"/>
  <c r="P7" i="14"/>
  <c r="I13" i="14"/>
  <c r="J18" i="14"/>
  <c r="AF9" i="14"/>
  <c r="R19" i="14"/>
  <c r="H9" i="14"/>
  <c r="Q13" i="14"/>
  <c r="AH20" i="14"/>
  <c r="J55" i="14" l="1"/>
  <c r="AH39" i="14"/>
  <c r="AG39" i="14"/>
  <c r="AD42" i="14"/>
  <c r="AE41" i="14"/>
  <c r="AF40" i="14"/>
  <c r="W41" i="14"/>
  <c r="V42" i="14"/>
  <c r="X40" i="14"/>
  <c r="R37" i="14"/>
  <c r="Q37" i="14"/>
  <c r="P38" i="14"/>
  <c r="N40" i="14"/>
  <c r="O39" i="14"/>
  <c r="F59" i="14"/>
  <c r="H57" i="14"/>
  <c r="G58" i="14"/>
  <c r="J56" i="14"/>
  <c r="I56" i="14"/>
  <c r="AG11" i="14"/>
  <c r="P5" i="14"/>
  <c r="P6" i="14"/>
  <c r="I12" i="14"/>
  <c r="Q12" i="14"/>
  <c r="H8" i="14"/>
  <c r="R18" i="14"/>
  <c r="AH19" i="14"/>
  <c r="AF8" i="14"/>
  <c r="J17" i="14"/>
  <c r="AH40" i="14" l="1"/>
  <c r="AG40" i="14"/>
  <c r="AF41" i="14"/>
  <c r="AE42" i="14"/>
  <c r="AD43" i="14"/>
  <c r="V43" i="14"/>
  <c r="W42" i="14"/>
  <c r="X41" i="14"/>
  <c r="P39" i="14"/>
  <c r="O40" i="14"/>
  <c r="N41" i="14"/>
  <c r="R38" i="14"/>
  <c r="Q38" i="14"/>
  <c r="H58" i="14"/>
  <c r="F60" i="14"/>
  <c r="I57" i="14"/>
  <c r="G59" i="14"/>
  <c r="AG10" i="14"/>
  <c r="I11" i="14"/>
  <c r="AF7" i="14"/>
  <c r="AH18" i="14"/>
  <c r="R17" i="14"/>
  <c r="H7" i="14"/>
  <c r="Q11" i="14"/>
  <c r="J16" i="14"/>
  <c r="T19" i="18" l="1"/>
  <c r="J57" i="14"/>
  <c r="AE43" i="14"/>
  <c r="AF42" i="14"/>
  <c r="AH41" i="14"/>
  <c r="AG41" i="14"/>
  <c r="AD44" i="14"/>
  <c r="X42" i="14"/>
  <c r="W43" i="14"/>
  <c r="V44" i="14"/>
  <c r="O41" i="14"/>
  <c r="N42" i="14"/>
  <c r="P40" i="14"/>
  <c r="R39" i="14"/>
  <c r="Q39" i="14"/>
  <c r="H59" i="14"/>
  <c r="F61" i="14"/>
  <c r="G60" i="14"/>
  <c r="J58" i="14"/>
  <c r="I58" i="14"/>
  <c r="AG9" i="14"/>
  <c r="I10" i="14"/>
  <c r="Q10" i="14"/>
  <c r="H5" i="14"/>
  <c r="H6" i="14"/>
  <c r="R16" i="14"/>
  <c r="AH17" i="14"/>
  <c r="AF6" i="14"/>
  <c r="AF5" i="14"/>
  <c r="J15" i="14"/>
  <c r="AE44" i="14" l="1"/>
  <c r="AD45" i="14"/>
  <c r="AH42" i="14"/>
  <c r="AG42" i="14"/>
  <c r="AF43" i="14"/>
  <c r="W44" i="14"/>
  <c r="V45" i="14"/>
  <c r="X43" i="14"/>
  <c r="R40" i="14"/>
  <c r="Q40" i="14"/>
  <c r="N43" i="14"/>
  <c r="O42" i="14"/>
  <c r="P41" i="14"/>
  <c r="F62" i="14"/>
  <c r="H60" i="14"/>
  <c r="G61" i="14"/>
  <c r="J59" i="14"/>
  <c r="I59" i="14"/>
  <c r="AG8" i="14"/>
  <c r="I9" i="14"/>
  <c r="AH16" i="14"/>
  <c r="J14" i="14"/>
  <c r="R15" i="14"/>
  <c r="Q9" i="14"/>
  <c r="AD46" i="14" l="1"/>
  <c r="AH43" i="14"/>
  <c r="AG43" i="14"/>
  <c r="AE45" i="14"/>
  <c r="AF44" i="14"/>
  <c r="V46" i="14"/>
  <c r="W45" i="14"/>
  <c r="X44" i="14"/>
  <c r="R41" i="14"/>
  <c r="Q41" i="14"/>
  <c r="P42" i="14"/>
  <c r="O43" i="14"/>
  <c r="N44" i="14"/>
  <c r="H61" i="14"/>
  <c r="F63" i="14"/>
  <c r="I60" i="14"/>
  <c r="G62" i="14"/>
  <c r="AG7" i="14"/>
  <c r="I8" i="14"/>
  <c r="J13" i="14"/>
  <c r="AH15" i="14"/>
  <c r="Q8" i="14"/>
  <c r="R14" i="14"/>
  <c r="T39" i="18" l="1"/>
  <c r="J60" i="14"/>
  <c r="AD47" i="14"/>
  <c r="AH44" i="14"/>
  <c r="AG44" i="14"/>
  <c r="AF45" i="14"/>
  <c r="AE46" i="14"/>
  <c r="Y44" i="14"/>
  <c r="X45" i="14"/>
  <c r="V47" i="14"/>
  <c r="W46" i="14"/>
  <c r="O44" i="14"/>
  <c r="N45" i="14"/>
  <c r="P43" i="14"/>
  <c r="R42" i="14"/>
  <c r="Q42" i="14"/>
  <c r="H62" i="14"/>
  <c r="G63" i="14"/>
  <c r="F64" i="14"/>
  <c r="I61" i="14"/>
  <c r="AG5" i="14"/>
  <c r="AG6" i="14"/>
  <c r="I7" i="14"/>
  <c r="R13" i="14"/>
  <c r="Q7" i="14"/>
  <c r="AH14" i="14"/>
  <c r="J12" i="14"/>
  <c r="T46" i="18" l="1"/>
  <c r="J61" i="14"/>
  <c r="AH45" i="14"/>
  <c r="AG45" i="14"/>
  <c r="AE47" i="14"/>
  <c r="AF46" i="14"/>
  <c r="AD48" i="14"/>
  <c r="X46" i="14"/>
  <c r="V48" i="14"/>
  <c r="W47" i="14"/>
  <c r="Y45" i="14"/>
  <c r="R43" i="14"/>
  <c r="Q43" i="14"/>
  <c r="O45" i="14"/>
  <c r="N46" i="14"/>
  <c r="P44" i="14"/>
  <c r="F65" i="14"/>
  <c r="G64" i="14"/>
  <c r="H63" i="14"/>
  <c r="J62" i="14"/>
  <c r="I62" i="14"/>
  <c r="I5" i="14"/>
  <c r="I6" i="14"/>
  <c r="J11" i="14"/>
  <c r="AH13" i="14"/>
  <c r="Q5" i="14"/>
  <c r="Q6" i="14"/>
  <c r="R12" i="14"/>
  <c r="AE48" i="14" l="1"/>
  <c r="AH46" i="14"/>
  <c r="AG46" i="14"/>
  <c r="AD49" i="14"/>
  <c r="AF47" i="14"/>
  <c r="X47" i="14"/>
  <c r="W48" i="14"/>
  <c r="V49" i="14"/>
  <c r="Y46" i="14"/>
  <c r="N47" i="14"/>
  <c r="R44" i="14"/>
  <c r="Q44" i="14"/>
  <c r="O46" i="14"/>
  <c r="P45" i="14"/>
  <c r="G65" i="14"/>
  <c r="I63" i="14"/>
  <c r="H64" i="14"/>
  <c r="F66" i="14"/>
  <c r="R11" i="14"/>
  <c r="AH12" i="14"/>
  <c r="J10" i="14"/>
  <c r="T23" i="18" l="1"/>
  <c r="J63" i="14"/>
  <c r="AH47" i="14"/>
  <c r="AG47" i="14"/>
  <c r="AD50" i="14"/>
  <c r="AE49" i="14"/>
  <c r="AF48" i="14"/>
  <c r="V50" i="14"/>
  <c r="W49" i="14"/>
  <c r="X48" i="14"/>
  <c r="Y47" i="14"/>
  <c r="R45" i="14"/>
  <c r="Q45" i="14"/>
  <c r="P46" i="14"/>
  <c r="N48" i="14"/>
  <c r="O47" i="14"/>
  <c r="F67" i="14"/>
  <c r="G66" i="14"/>
  <c r="J64" i="14"/>
  <c r="I64" i="14"/>
  <c r="H65" i="14"/>
  <c r="R10" i="14"/>
  <c r="J9" i="14"/>
  <c r="AH11" i="14"/>
  <c r="AH48" i="14" l="1"/>
  <c r="AG48" i="14"/>
  <c r="AF49" i="14"/>
  <c r="AD51" i="14"/>
  <c r="AE50" i="14"/>
  <c r="V51" i="14"/>
  <c r="Y48" i="14"/>
  <c r="X49" i="14"/>
  <c r="W50" i="14"/>
  <c r="P47" i="14"/>
  <c r="O48" i="14"/>
  <c r="N49" i="14"/>
  <c r="R46" i="14"/>
  <c r="Q46" i="14"/>
  <c r="J65" i="14"/>
  <c r="I65" i="14"/>
  <c r="H66" i="14"/>
  <c r="F68" i="14"/>
  <c r="F69" i="14"/>
  <c r="G67" i="14"/>
  <c r="J8" i="14"/>
  <c r="AH10" i="14"/>
  <c r="R9" i="14"/>
  <c r="AF50" i="14" l="1"/>
  <c r="AE51" i="14"/>
  <c r="AD52" i="14"/>
  <c r="AH49" i="14"/>
  <c r="AG49" i="14"/>
  <c r="X50" i="14"/>
  <c r="Y49" i="14"/>
  <c r="W51" i="14"/>
  <c r="V52" i="14"/>
  <c r="N50" i="14"/>
  <c r="O49" i="14"/>
  <c r="P48" i="14"/>
  <c r="R47" i="14"/>
  <c r="Q47" i="14"/>
  <c r="H67" i="14"/>
  <c r="G69" i="14"/>
  <c r="G68" i="14"/>
  <c r="J66" i="14"/>
  <c r="I66" i="14"/>
  <c r="R8" i="14"/>
  <c r="AH9" i="14"/>
  <c r="J7" i="14"/>
  <c r="AF51" i="14" l="1"/>
  <c r="AE52" i="14"/>
  <c r="AD53" i="14"/>
  <c r="AH50" i="14"/>
  <c r="AG50" i="14"/>
  <c r="V53" i="14"/>
  <c r="W52" i="14"/>
  <c r="X51" i="14"/>
  <c r="Z50" i="14"/>
  <c r="Y50" i="14"/>
  <c r="R48" i="14"/>
  <c r="Q48" i="14"/>
  <c r="P49" i="14"/>
  <c r="N51" i="14"/>
  <c r="O50" i="14"/>
  <c r="H68" i="14"/>
  <c r="H69" i="14"/>
  <c r="J67" i="14"/>
  <c r="I67" i="14"/>
  <c r="J5" i="14"/>
  <c r="J6" i="14"/>
  <c r="AH8" i="14"/>
  <c r="R7" i="14"/>
  <c r="T43" i="18" l="1"/>
  <c r="AE53" i="14"/>
  <c r="AD54" i="14"/>
  <c r="AF52" i="14"/>
  <c r="AH51" i="14"/>
  <c r="AG51" i="14"/>
  <c r="Z51" i="14"/>
  <c r="Y51" i="14"/>
  <c r="X52" i="14"/>
  <c r="V54" i="14"/>
  <c r="W53" i="14"/>
  <c r="O51" i="14"/>
  <c r="R49" i="14"/>
  <c r="Q49" i="14"/>
  <c r="P50" i="14"/>
  <c r="N52" i="14"/>
  <c r="I69" i="14"/>
  <c r="J68" i="14"/>
  <c r="I68" i="14"/>
  <c r="R5" i="14"/>
  <c r="R6" i="14"/>
  <c r="AH7" i="14"/>
  <c r="J69" i="14" l="1"/>
  <c r="AH52" i="14"/>
  <c r="AG52" i="14"/>
  <c r="AE54" i="14"/>
  <c r="AF53" i="14"/>
  <c r="AD55" i="14"/>
  <c r="X53" i="14"/>
  <c r="V55" i="14"/>
  <c r="W54" i="14"/>
  <c r="Z52" i="14"/>
  <c r="Y52" i="14"/>
  <c r="O52" i="14"/>
  <c r="R50" i="14"/>
  <c r="Q50" i="14"/>
  <c r="N53" i="14"/>
  <c r="P51" i="14"/>
  <c r="AH5" i="14"/>
  <c r="AH6" i="14"/>
  <c r="Y43" i="14"/>
  <c r="X38" i="14"/>
  <c r="AE55" i="14" l="1"/>
  <c r="AH53" i="14"/>
  <c r="AG53" i="14"/>
  <c r="AF54" i="14"/>
  <c r="AD56" i="14"/>
  <c r="X54" i="14"/>
  <c r="V56" i="14"/>
  <c r="W55" i="14"/>
  <c r="Z53" i="14"/>
  <c r="Y53" i="14"/>
  <c r="R51" i="14"/>
  <c r="Q51" i="14"/>
  <c r="O53" i="14"/>
  <c r="P52" i="14"/>
  <c r="N54" i="14"/>
  <c r="Y42" i="14"/>
  <c r="Z49" i="14"/>
  <c r="AE56" i="14" l="1"/>
  <c r="AD57" i="14"/>
  <c r="AH54" i="14"/>
  <c r="AG54" i="14"/>
  <c r="AF55" i="14"/>
  <c r="X55" i="14"/>
  <c r="W56" i="14"/>
  <c r="V57" i="14"/>
  <c r="Z54" i="14"/>
  <c r="Y54" i="14"/>
  <c r="N55" i="14"/>
  <c r="O54" i="14"/>
  <c r="R52" i="14"/>
  <c r="Q52" i="14"/>
  <c r="P53" i="14"/>
  <c r="X36" i="14"/>
  <c r="X37" i="14"/>
  <c r="Y41" i="14"/>
  <c r="Z48" i="14"/>
  <c r="AD58" i="14" l="1"/>
  <c r="AH55" i="14"/>
  <c r="AG55" i="14"/>
  <c r="AE57" i="14"/>
  <c r="AF56" i="14"/>
  <c r="V58" i="14"/>
  <c r="W57" i="14"/>
  <c r="X56" i="14"/>
  <c r="Z55" i="14"/>
  <c r="Y55" i="14"/>
  <c r="R53" i="14"/>
  <c r="Q53" i="14"/>
  <c r="P54" i="14"/>
  <c r="N56" i="14"/>
  <c r="O55" i="14"/>
  <c r="X35" i="14"/>
  <c r="Z47" i="14"/>
  <c r="Y40" i="14"/>
  <c r="AH56" i="14" l="1"/>
  <c r="AG56" i="14"/>
  <c r="AF57" i="14"/>
  <c r="AE58" i="14"/>
  <c r="AD59" i="14"/>
  <c r="Z56" i="14"/>
  <c r="Y56" i="14"/>
  <c r="X57" i="14"/>
  <c r="V59" i="14"/>
  <c r="W58" i="14"/>
  <c r="P55" i="14"/>
  <c r="O56" i="14"/>
  <c r="N57" i="14"/>
  <c r="R54" i="14"/>
  <c r="Q54" i="14"/>
  <c r="X34" i="14"/>
  <c r="Y39" i="14"/>
  <c r="Z46" i="14"/>
  <c r="T47" i="18" l="1"/>
  <c r="AD60" i="14"/>
  <c r="AE59" i="14"/>
  <c r="AF58" i="14"/>
  <c r="AH57" i="14"/>
  <c r="AG57" i="14"/>
  <c r="X58" i="14"/>
  <c r="W59" i="14"/>
  <c r="V60" i="14"/>
  <c r="Z57" i="14"/>
  <c r="Y57" i="14"/>
  <c r="N58" i="14"/>
  <c r="O57" i="14"/>
  <c r="P56" i="14"/>
  <c r="R55" i="14"/>
  <c r="Q55" i="14"/>
  <c r="X33" i="14"/>
  <c r="Z45" i="14"/>
  <c r="Y38" i="14"/>
  <c r="AD61" i="14" l="1"/>
  <c r="AH58" i="14"/>
  <c r="AG58" i="14"/>
  <c r="AF59" i="14"/>
  <c r="AE60" i="14"/>
  <c r="V61" i="14"/>
  <c r="W60" i="14"/>
  <c r="X59" i="14"/>
  <c r="Z58" i="14"/>
  <c r="Y58" i="14"/>
  <c r="P57" i="14"/>
  <c r="O58" i="14"/>
  <c r="R56" i="14"/>
  <c r="Q56" i="14"/>
  <c r="N59" i="14"/>
  <c r="X32" i="14"/>
  <c r="Y37" i="14"/>
  <c r="Z44" i="14"/>
  <c r="AD62" i="14" l="1"/>
  <c r="AF60" i="14"/>
  <c r="AH59" i="14"/>
  <c r="AG59" i="14"/>
  <c r="AE61" i="14"/>
  <c r="Z59" i="14"/>
  <c r="Y59" i="14"/>
  <c r="X60" i="14"/>
  <c r="V62" i="14"/>
  <c r="W61" i="14"/>
  <c r="O59" i="14"/>
  <c r="P58" i="14"/>
  <c r="N60" i="14"/>
  <c r="R57" i="14"/>
  <c r="Q57" i="14"/>
  <c r="X31" i="14"/>
  <c r="Z43" i="14"/>
  <c r="Y36" i="14"/>
  <c r="AF61" i="14" l="1"/>
  <c r="AD63" i="14"/>
  <c r="AH60" i="14"/>
  <c r="AG60" i="14"/>
  <c r="AE62" i="14"/>
  <c r="X61" i="14"/>
  <c r="W62" i="14"/>
  <c r="V63" i="14"/>
  <c r="Z60" i="14"/>
  <c r="Y60" i="14"/>
  <c r="O60" i="14"/>
  <c r="R58" i="14"/>
  <c r="Q58" i="14"/>
  <c r="N61" i="14"/>
  <c r="P59" i="14"/>
  <c r="X30" i="14"/>
  <c r="Y35" i="14"/>
  <c r="Z42" i="14"/>
  <c r="AF62" i="14" l="1"/>
  <c r="AE63" i="14"/>
  <c r="AD64" i="14"/>
  <c r="AH61" i="14"/>
  <c r="AG61" i="14"/>
  <c r="V64" i="14"/>
  <c r="W63" i="14"/>
  <c r="X62" i="14"/>
  <c r="Z61" i="14"/>
  <c r="Y61" i="14"/>
  <c r="R59" i="14"/>
  <c r="Q59" i="14"/>
  <c r="O61" i="14"/>
  <c r="P60" i="14"/>
  <c r="N62" i="14"/>
  <c r="X29" i="14"/>
  <c r="Z41" i="14"/>
  <c r="Y34" i="14"/>
  <c r="AE64" i="14" l="1"/>
  <c r="AF63" i="14"/>
  <c r="AD65" i="14"/>
  <c r="AH62" i="14"/>
  <c r="AG62" i="14"/>
  <c r="Z62" i="14"/>
  <c r="Y62" i="14"/>
  <c r="X63" i="14"/>
  <c r="W64" i="14"/>
  <c r="V65" i="14"/>
  <c r="N63" i="14"/>
  <c r="O62" i="14"/>
  <c r="R60" i="14"/>
  <c r="AK9" i="14" s="1"/>
  <c r="D34" i="29" s="1"/>
  <c r="Q60" i="14"/>
  <c r="P61" i="14"/>
  <c r="X28" i="14"/>
  <c r="Y33" i="14"/>
  <c r="Z40" i="14"/>
  <c r="AD66" i="14" l="1"/>
  <c r="AH63" i="14"/>
  <c r="AG63" i="14"/>
  <c r="AE65" i="14"/>
  <c r="AF64" i="14"/>
  <c r="W65" i="14"/>
  <c r="V66" i="14"/>
  <c r="X64" i="14"/>
  <c r="Z63" i="14"/>
  <c r="Y63" i="14"/>
  <c r="R61" i="14"/>
  <c r="Q61" i="14"/>
  <c r="P62" i="14"/>
  <c r="N64" i="14"/>
  <c r="O63" i="14"/>
  <c r="X27" i="14"/>
  <c r="Z39" i="14"/>
  <c r="Y32" i="14"/>
  <c r="AH64" i="14" l="1"/>
  <c r="AG64" i="14"/>
  <c r="AF65" i="14"/>
  <c r="AD67" i="14"/>
  <c r="AE66" i="14"/>
  <c r="Z64" i="14"/>
  <c r="Y64" i="14"/>
  <c r="W66" i="14"/>
  <c r="X65" i="14"/>
  <c r="V67" i="14"/>
  <c r="P63" i="14"/>
  <c r="O64" i="14"/>
  <c r="N65" i="14"/>
  <c r="R62" i="14"/>
  <c r="Q62" i="14"/>
  <c r="X26" i="14"/>
  <c r="Y31" i="14"/>
  <c r="Z38" i="14"/>
  <c r="AH65" i="14" l="1"/>
  <c r="AG65" i="14"/>
  <c r="AF66" i="14"/>
  <c r="AE67" i="14"/>
  <c r="AD68" i="14"/>
  <c r="AD69" i="14"/>
  <c r="W67" i="14"/>
  <c r="V68" i="14"/>
  <c r="V69" i="14"/>
  <c r="Z65" i="14"/>
  <c r="Y65" i="14"/>
  <c r="X66" i="14"/>
  <c r="O65" i="14"/>
  <c r="N66" i="14"/>
  <c r="P64" i="14"/>
  <c r="R63" i="14"/>
  <c r="Q63" i="14"/>
  <c r="X25" i="14"/>
  <c r="Z37" i="14"/>
  <c r="Y30" i="14"/>
  <c r="AE69" i="14" l="1"/>
  <c r="AE68" i="14"/>
  <c r="AF67" i="14"/>
  <c r="AH66" i="14"/>
  <c r="AG66" i="14"/>
  <c r="Z66" i="14"/>
  <c r="Y66" i="14"/>
  <c r="W69" i="14"/>
  <c r="W68" i="14"/>
  <c r="X67" i="14"/>
  <c r="R64" i="14"/>
  <c r="Q64" i="14"/>
  <c r="N67" i="14"/>
  <c r="O66" i="14"/>
  <c r="P65" i="14"/>
  <c r="X24" i="14"/>
  <c r="Y29" i="14"/>
  <c r="Z36" i="14"/>
  <c r="AF68" i="14" l="1"/>
  <c r="AH67" i="14"/>
  <c r="AG67" i="14"/>
  <c r="AF69" i="14"/>
  <c r="Z67" i="14"/>
  <c r="Y67" i="14"/>
  <c r="X68" i="14"/>
  <c r="X69" i="14"/>
  <c r="R65" i="14"/>
  <c r="Q65" i="14"/>
  <c r="P66" i="14"/>
  <c r="O67" i="14"/>
  <c r="N68" i="14"/>
  <c r="N69" i="14"/>
  <c r="X23" i="14"/>
  <c r="Z35" i="14"/>
  <c r="Y28" i="14"/>
  <c r="AH69" i="14" l="1"/>
  <c r="AG69" i="14"/>
  <c r="AH68" i="14"/>
  <c r="AG68" i="14"/>
  <c r="Z69" i="14"/>
  <c r="Y69" i="14"/>
  <c r="Z68" i="14"/>
  <c r="Y68" i="14"/>
  <c r="O69" i="14"/>
  <c r="O68" i="14"/>
  <c r="R66" i="14"/>
  <c r="Q66" i="14"/>
  <c r="P67" i="14"/>
  <c r="X22" i="14"/>
  <c r="Y27" i="14"/>
  <c r="Z34" i="14"/>
  <c r="R67" i="14" l="1"/>
  <c r="Q67" i="14"/>
  <c r="P68" i="14"/>
  <c r="P69" i="14"/>
  <c r="X21" i="14"/>
  <c r="Z33" i="14"/>
  <c r="Y26" i="14"/>
  <c r="R69" i="14" l="1"/>
  <c r="Q69" i="14"/>
  <c r="R68" i="14"/>
  <c r="Q68" i="14"/>
  <c r="X20" i="14"/>
  <c r="Y25" i="14"/>
  <c r="Z32" i="14"/>
  <c r="AK10" i="14" l="1"/>
  <c r="X19" i="14"/>
  <c r="Z31" i="14"/>
  <c r="Y24" i="14"/>
  <c r="X18" i="14" l="1"/>
  <c r="Y23" i="14"/>
  <c r="Z30" i="14"/>
  <c r="X17" i="14" l="1"/>
  <c r="Z29" i="14"/>
  <c r="Y22" i="14"/>
  <c r="X16" i="14" l="1"/>
  <c r="Y21" i="14"/>
  <c r="Z28" i="14"/>
  <c r="X15" i="14" l="1"/>
  <c r="Z27" i="14"/>
  <c r="Y20" i="14"/>
  <c r="X14" i="14" l="1"/>
  <c r="Y19" i="14"/>
  <c r="Z26" i="14"/>
  <c r="X13" i="14" l="1"/>
  <c r="Z25" i="14"/>
  <c r="Y18" i="14"/>
  <c r="X12" i="14" l="1"/>
  <c r="Y17" i="14"/>
  <c r="Z24" i="14"/>
  <c r="X11" i="14" l="1"/>
  <c r="Z23" i="14"/>
  <c r="Y16" i="14"/>
  <c r="X10" i="14" l="1"/>
  <c r="Y15" i="14"/>
  <c r="Z22" i="14"/>
  <c r="X9" i="14" l="1"/>
  <c r="Z21" i="14"/>
  <c r="Y14" i="14"/>
  <c r="X8" i="14" l="1"/>
  <c r="Y13" i="14"/>
  <c r="Z20" i="14"/>
  <c r="X7" i="14" l="1"/>
  <c r="Z19" i="14"/>
  <c r="Y12" i="14"/>
  <c r="X5" i="14" l="1"/>
  <c r="X6" i="14"/>
  <c r="Y11" i="14"/>
  <c r="Z18" i="14"/>
  <c r="Z17" i="14" l="1"/>
  <c r="Y10" i="14"/>
  <c r="Y9" i="14" l="1"/>
  <c r="Z16" i="14"/>
  <c r="Z15" i="14" l="1"/>
  <c r="Y8" i="14"/>
  <c r="Y7" i="14" l="1"/>
  <c r="Z14" i="14"/>
  <c r="Z13" i="14" l="1"/>
  <c r="Y5" i="14"/>
  <c r="Y6" i="14"/>
  <c r="Z12" i="14" l="1"/>
  <c r="Z11" i="14" l="1"/>
  <c r="Z10" i="14" l="1"/>
  <c r="Z9" i="14" l="1"/>
  <c r="Z8" i="14" l="1"/>
  <c r="Z7" i="14" l="1"/>
  <c r="Z5" i="14" l="1"/>
  <c r="Z6" i="14"/>
  <c r="E18" i="14" l="1"/>
  <c r="E19" i="14"/>
  <c r="E17" i="14" l="1"/>
  <c r="E16" i="14" l="1"/>
  <c r="E15" i="14" l="1"/>
  <c r="E14" i="14" l="1"/>
  <c r="E13" i="14" l="1"/>
  <c r="E12" i="14" l="1"/>
  <c r="E11" i="14" l="1"/>
  <c r="E10" i="14" l="1"/>
  <c r="E9" i="14" l="1"/>
  <c r="E8" i="14" l="1"/>
  <c r="E7" i="14" l="1"/>
  <c r="E6" i="14" l="1"/>
  <c r="E5" i="14"/>
  <c r="AK8" i="14" l="1"/>
  <c r="AK11" i="14" l="1"/>
  <c r="D35" i="29" s="1"/>
  <c r="D33" i="2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tc={A74A65C7-CC9E-48CE-BADF-E8802D58E839}</author>
  </authors>
  <commentList>
    <comment ref="B1" authorId="0" shapeId="0" xr:uid="{A74A65C7-CC9E-48CE-BADF-E8802D58E83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HH size 1-4: mix of 2024 and 2025
HH size &gt;4: #2025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tc={17D30684-73D2-418B-83AF-00FF56C19288}</author>
  </authors>
  <commentList>
    <comment ref="B1" authorId="0" shapeId="0" xr:uid="{17D30684-73D2-418B-83AF-00FF56C1928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HH size 1-4: mix of 2024 and 2025
HH size &gt;4: #2025 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tc={964FE21D-D3D7-42CC-A15D-38E1B6290906}</author>
  </authors>
  <commentList>
    <comment ref="B1" authorId="0" shapeId="0" xr:uid="{964FE21D-D3D7-42CC-A15D-38E1B629090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HH size 1-4: mix of 2024 and 2025
HH size &gt;4: #2025 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tc={40E53019-C54D-4307-8E4D-F4DF526D567E}</author>
  </authors>
  <commentList>
    <comment ref="B1" authorId="0" shapeId="0" xr:uid="{40E53019-C54D-4307-8E4D-F4DF526D567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HH size 1-4: mix of 2024 and 2025
HH size &gt;4: #2025 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tc={5D9A8653-1C3A-4AFE-9327-D1823BD0435E}</author>
  </authors>
  <commentList>
    <comment ref="B1" authorId="0" shapeId="0" xr:uid="{5D9A8653-1C3A-4AFE-9327-D1823BD0435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HH size 1-4: mix of 2024 and 2025
HH size &gt;4: #2025 </t>
      </text>
    </comment>
  </commentList>
</comments>
</file>

<file path=xl/sharedStrings.xml><?xml version="1.0" encoding="utf-8"?>
<sst xmlns="http://schemas.openxmlformats.org/spreadsheetml/2006/main" count="4822" uniqueCount="197">
  <si>
    <t>Participation in State LIHEAP Heating Assistance Program 2025-2026</t>
  </si>
  <si>
    <t>Income Level</t>
  </si>
  <si>
    <t>Fuel</t>
  </si>
  <si>
    <t>Household Size</t>
  </si>
  <si>
    <t>Minimum</t>
  </si>
  <si>
    <t>Maximum</t>
  </si>
  <si>
    <t>Type</t>
  </si>
  <si>
    <t>6+</t>
  </si>
  <si>
    <t>All</t>
  </si>
  <si>
    <t>Electric</t>
  </si>
  <si>
    <t>Natural Gas</t>
  </si>
  <si>
    <t>Fuel Oil</t>
  </si>
  <si>
    <t>Other</t>
  </si>
  <si>
    <t>Total</t>
  </si>
  <si>
    <t>Participation in State LIHEAP Heating Assistance Program 2024-2025</t>
  </si>
  <si>
    <t>Estimated Number of State Households by Income and Size, 2024</t>
  </si>
  <si>
    <t>Household Income</t>
  </si>
  <si>
    <t>$0 - $4,999</t>
  </si>
  <si>
    <t>$5,000 - $9,999</t>
  </si>
  <si>
    <t>$10,000- $14,999</t>
  </si>
  <si>
    <t>$15,000 - $19,999</t>
  </si>
  <si>
    <t>$20,000 - $24,999</t>
  </si>
  <si>
    <t>$25,000 - $29,999</t>
  </si>
  <si>
    <t>$30,000- $34,999</t>
  </si>
  <si>
    <t>$35,000 - $39,999</t>
  </si>
  <si>
    <t>$40,000 - $44,999</t>
  </si>
  <si>
    <t>$45,000 - $49,999</t>
  </si>
  <si>
    <t>$50,000 - $54,999</t>
  </si>
  <si>
    <t>$55,000 - $59,999</t>
  </si>
  <si>
    <t>$60,000 - $64,999</t>
  </si>
  <si>
    <t>All Incomes</t>
  </si>
  <si>
    <t>Median Income</t>
  </si>
  <si>
    <t>Federal Poverty Standards 2026</t>
  </si>
  <si>
    <t>Federal Poverty Standards 2025</t>
  </si>
  <si>
    <t>Benefit Levels in State LIHEAP Heating Assistance Program 2024-2025</t>
  </si>
  <si>
    <t>Utilization and Spending for Home Space Heating, Upper Midwest, 2024</t>
  </si>
  <si>
    <t>Electricity</t>
  </si>
  <si>
    <t>Propane</t>
  </si>
  <si>
    <t>% Use as Primary Space Heating Fuel</t>
  </si>
  <si>
    <t>Less Than $5,000</t>
  </si>
  <si>
    <t>$5,000 -   $9,999</t>
  </si>
  <si>
    <t>$10,000 - $19,999</t>
  </si>
  <si>
    <t>$20,000 - $39,999</t>
  </si>
  <si>
    <t>$40,000 - $59,999</t>
  </si>
  <si>
    <t>$60,000 - $99,999</t>
  </si>
  <si>
    <t>1</t>
  </si>
  <si>
    <t>2</t>
  </si>
  <si>
    <t>3</t>
  </si>
  <si>
    <t>4</t>
  </si>
  <si>
    <t>5+</t>
  </si>
  <si>
    <t>Housing Type</t>
  </si>
  <si>
    <t>Single-Family Detached</t>
  </si>
  <si>
    <t>Single-Family Attached</t>
  </si>
  <si>
    <t>Apartment (2-4 unit bldg)</t>
  </si>
  <si>
    <t>Apartment (5+ unit bldg)</t>
  </si>
  <si>
    <t>Mobile Home</t>
  </si>
  <si>
    <t>Owner/Renter</t>
  </si>
  <si>
    <t>Own</t>
  </si>
  <si>
    <t>Rent</t>
  </si>
  <si>
    <t>Average Expenditures for Space Heating</t>
  </si>
  <si>
    <t>(dollars per household using the fuel for space heating)</t>
  </si>
  <si>
    <t>5</t>
  </si>
  <si>
    <t>Benefit Levels in State LIHEAP Heating Assistance Program 2025-2026</t>
  </si>
  <si>
    <t>State LIHEAP Program Funding and Spending</t>
  </si>
  <si>
    <t>Program Year</t>
  </si>
  <si>
    <t>Federal Allocation</t>
  </si>
  <si>
    <t>Carryover From Prior Year</t>
  </si>
  <si>
    <t>Total Available to Spend</t>
  </si>
  <si>
    <t>Heating Assistance</t>
  </si>
  <si>
    <t>Crisis Grants</t>
  </si>
  <si>
    <t>Weatherization</t>
  </si>
  <si>
    <t>Administration</t>
  </si>
  <si>
    <t>Total Spending</t>
  </si>
  <si>
    <t>Carryover</t>
  </si>
  <si>
    <t>2022-23</t>
  </si>
  <si>
    <t>Actual</t>
  </si>
  <si>
    <t>2023-24</t>
  </si>
  <si>
    <t>2024-25</t>
  </si>
  <si>
    <t>2025-26</t>
  </si>
  <si>
    <t>Planned</t>
  </si>
  <si>
    <t>2026-27</t>
  </si>
  <si>
    <t>Medium</t>
  </si>
  <si>
    <t>MOE</t>
  </si>
  <si>
    <t>Upper</t>
  </si>
  <si>
    <t>Lower</t>
  </si>
  <si>
    <t>Participation in State LIHEAP Heating Assistance Program 2026-2027</t>
  </si>
  <si>
    <t>Phase 1</t>
  </si>
  <si>
    <t>Phase 2</t>
  </si>
  <si>
    <t>Phase 3</t>
  </si>
  <si>
    <t>&lt;100% FPL</t>
  </si>
  <si>
    <t>125% FPL</t>
  </si>
  <si>
    <t>150% FPL</t>
  </si>
  <si>
    <t>Almost matches up 2024 max amounts</t>
  </si>
  <si>
    <t>Plan</t>
  </si>
  <si>
    <t/>
  </si>
  <si>
    <t>2026-27 Estimate</t>
  </si>
  <si>
    <t>% of previous year's funding</t>
  </si>
  <si>
    <t>Heating Assistance (89%)</t>
  </si>
  <si>
    <t>Crisis Grants (1%)</t>
  </si>
  <si>
    <t>Weatherization (1%)</t>
  </si>
  <si>
    <t># HH Benefited</t>
  </si>
  <si>
    <t>&lt; 100% FPL</t>
  </si>
  <si>
    <t>100-125% FPL</t>
  </si>
  <si>
    <t>&gt; 150% FPL</t>
  </si>
  <si>
    <t># Beneficiaries</t>
  </si>
  <si>
    <t>% Need Met</t>
  </si>
  <si>
    <t>Govt. Spending</t>
  </si>
  <si>
    <t>Need (Average)</t>
  </si>
  <si>
    <t>HH Size</t>
  </si>
  <si>
    <t>Assistance (Approx)</t>
  </si>
  <si>
    <t>Natural gas</t>
  </si>
  <si>
    <t>Source</t>
  </si>
  <si>
    <t>Electricity or Natural Gas</t>
  </si>
  <si>
    <t xml:space="preserve">Other </t>
  </si>
  <si>
    <t>HH size</t>
  </si>
  <si>
    <t>All incomes</t>
  </si>
  <si>
    <t>Crisis Grants (20%)</t>
  </si>
  <si>
    <t>Weatherization (10%)</t>
  </si>
  <si>
    <t>Administration (9.5%)</t>
  </si>
  <si>
    <t>% of previous year's funding available</t>
  </si>
  <si>
    <t>Heating Assistance (60.5%)</t>
  </si>
  <si>
    <t>Population growth rate 1%</t>
  </si>
  <si>
    <t>Est. spending</t>
  </si>
  <si>
    <t>Population growth rate 2%</t>
  </si>
  <si>
    <t>Average Electric Heating Bill in 2024 for HH Size</t>
  </si>
  <si>
    <t>Average Natural Gas Heating Bill in 2024 for HH Size</t>
  </si>
  <si>
    <t>Average Propane Heating Bill in 2024 for HH Size</t>
  </si>
  <si>
    <t>Average Other Fuel Heating Bill in 2024 for HH Size</t>
  </si>
  <si>
    <t>Burden</t>
  </si>
  <si>
    <t>Average % need met</t>
  </si>
  <si>
    <t>Formula</t>
  </si>
  <si>
    <t>&gt;=10%</t>
  </si>
  <si>
    <t>IF(Burden!E5&gt;=10%,'%need met'!E5)</t>
  </si>
  <si>
    <t>5-10%</t>
  </si>
  <si>
    <t>IF(AND(Burden!E5&gt;=5%,Burden!E5&lt;10%),'%need met'!E5)</t>
  </si>
  <si>
    <t>1-4.9999%</t>
  </si>
  <si>
    <t>&lt;1%</t>
  </si>
  <si>
    <t>IF(AND(Burden!E5&gt;=1%,Burden!E5&lt;5%),'%need met'!E5)</t>
  </si>
  <si>
    <t>IF(Burden!e5&lt;1%,'%need met'!e5)</t>
  </si>
  <si>
    <t>% of total funding available</t>
  </si>
  <si>
    <t>Federal funding estimates for program year 2026-27</t>
  </si>
  <si>
    <t>% of previous funding available</t>
  </si>
  <si>
    <t>Heating Assistance (55%)</t>
  </si>
  <si>
    <t>Weatherization (15%)</t>
  </si>
  <si>
    <t>Administration (10%)</t>
  </si>
  <si>
    <t>This guidebook explains how to navigate this document.</t>
  </si>
  <si>
    <t>The Legend below explains the purpose &amp; calculation of the content in each worksheet</t>
  </si>
  <si>
    <t>Legend</t>
  </si>
  <si>
    <t>Item</t>
  </si>
  <si>
    <t>Worksheet Name</t>
  </si>
  <si>
    <t>Purpose</t>
  </si>
  <si>
    <t>For printing/ publishing?</t>
  </si>
  <si>
    <t>Calculated/Assigned?</t>
  </si>
  <si>
    <t>Formula (if calculated)</t>
  </si>
  <si>
    <t>Parameter (in blue in respective worksheets)</t>
  </si>
  <si>
    <t>Rationale for calculated/assigned values</t>
  </si>
  <si>
    <t xml:space="preserve">Summary </t>
  </si>
  <si>
    <t>Summary view of tables that are part of the memo</t>
  </si>
  <si>
    <t>Yes</t>
  </si>
  <si>
    <t>-</t>
  </si>
  <si>
    <t>Benefit level: benefit for each income X HH size X fuel type</t>
  </si>
  <si>
    <t>'$2026_Pr3'</t>
  </si>
  <si>
    <t>Appendix. For understanding how the values in the Summary worksheet were calculated</t>
  </si>
  <si>
    <t>No</t>
  </si>
  <si>
    <t>Assigned</t>
  </si>
  <si>
    <t>Estimate of number of participants</t>
  </si>
  <si>
    <t>'#2026_Pr3'</t>
  </si>
  <si>
    <t>Calculated</t>
  </si>
  <si>
    <t xml:space="preserve">For each HH size X Fuel Type X Income segment ('group'), no. of participants = no. of participants in the group in 2024 * 'Population Growth Rate Factor' = '#2024' * 'Population Growth Rate Factor' </t>
  </si>
  <si>
    <t>Population growth rate factor</t>
  </si>
  <si>
    <t>Since we do not have data for the future, we use past participant data to estimate the number of participants in the upcoming program year. A population growth factor of &gt;1% is used to calculate the estimates. This accounts for annual population growth rate + the increase in the number of participants expected from awareness program</t>
  </si>
  <si>
    <t>Spending Calculation</t>
  </si>
  <si>
    <t>'Spend_Pr3'</t>
  </si>
  <si>
    <t>For each 'group', spending = Benefit * no. of participants
(Total program spending will be = sum of spending in all eligible groups)</t>
  </si>
  <si>
    <t>With the above 2 steps we now have #participants and $benefit for each group. Then spending  = #participants per group* $benefit per group, summed over all the benefit-level groups</t>
  </si>
  <si>
    <t>Summarizing % need met per HH size X fuel type group &amp; comparing it to 2024 program</t>
  </si>
  <si>
    <t>'Impact Analysis'</t>
  </si>
  <si>
    <t>= Average benefit per group (actual formula encoded in the sheet)</t>
  </si>
  <si>
    <t>We summarize the % of heating cost covered by the program for each income X HH Size X Fuel type group. The formula is encoded in the sheet for perusal, as it's easiest understood there instead of being verbose-ly explained here</t>
  </si>
  <si>
    <t>Federal funding scenarios</t>
  </si>
  <si>
    <t>'Federal Funding'</t>
  </si>
  <si>
    <t xml:space="preserve">Calculated
</t>
  </si>
  <si>
    <t>= Last year's actual funding * '% of previous year's funding available'</t>
  </si>
  <si>
    <t>The actual amount of funding that will be available is uncertain. So we use scenarios of the funding that could be available for the upcoming program year</t>
  </si>
  <si>
    <t xml:space="preserve">Population growth rate factor = </t>
  </si>
  <si>
    <t>Table 13</t>
  </si>
  <si>
    <t>Estimates of number of households benefited &amp; total program expenditure for Alternative 3</t>
  </si>
  <si>
    <t>‘Energy Burden’: Proportion of income spent on heating per household size and income group for different fuel types</t>
  </si>
  <si>
    <t>Table 11</t>
  </si>
  <si>
    <t>#Beneficiaries</t>
  </si>
  <si>
    <t>'Summ_Alt3'</t>
  </si>
  <si>
    <t>'Burden'</t>
  </si>
  <si>
    <t>Average heating bill/Median income</t>
  </si>
  <si>
    <t>Energy burden: For each household size, fuel type and income group</t>
  </si>
  <si>
    <t>'energy burden’ is defined as the proportion of income spent on heating expense</t>
  </si>
  <si>
    <t>Participation Growth Rate Factor (Program Awareness + Population Change)</t>
  </si>
  <si>
    <t>The program identifies household spending over 10% of their income in heating as having high energy burden. The benefit amount for these groups is set at 100% of the average heating bill for their household size and fuel type. For households spending between 5%-10% of their income on heating, the alternative sets the benefit amount at 50%. All other households, if eligible, get $100 in benefit. 
Parameters - Proportion of need met for poorest segment &amp; difference factor - both for electricity &amp; NG and other energy 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</si>
</sst>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0.0%"/>
    <numFmt numFmtId="166" formatCode="_(&quot;$&quot;* #,##0_);_(&quot;$&quot;* \(#,##0\);_(&quot;$&quot;* &quot;-&quot;??_);_(@_)"/>
    <numFmt numFmtId="167" formatCode="_(* #,##0_);_(* \(#,##0\);_(* &quot;-&quot;??_);_(@_)"/>
  </numFmts>
  <fonts count="3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ptos Narrow"/>
      <family val="2"/>
      <scheme val="minor"/>
    </font>
    <font>
      <sz val="11"/>
      <color theme="5" tint="0.39997558519241921"/>
      <name val="Aptos Narrow"/>
      <family val="2"/>
      <scheme val="minor"/>
    </font>
    <font>
      <sz val="11"/>
      <color theme="5" tint="-0.249977111117893"/>
      <name val="Aptos Narrow"/>
      <family val="2"/>
      <scheme val="minor"/>
    </font>
    <font>
      <sz val="11"/>
      <color theme="5"/>
      <name val="Aptos Narrow"/>
      <family val="2"/>
      <scheme val="minor"/>
    </font>
    <font>
      <sz val="11"/>
      <name val="Aptos Narrow"/>
      <family val="2"/>
      <scheme val="minor"/>
    </font>
    <font>
      <b/>
      <sz val="14"/>
      <color theme="0" tint="-0.14999847407452621"/>
      <name val="Calibri"/>
      <family val="2"/>
    </font>
    <font>
      <sz val="11"/>
      <color theme="4" tint="0.39997558519241921"/>
      <name val="Aptos Narrow"/>
      <family val="2"/>
      <scheme val="minor"/>
    </font>
    <font>
      <sz val="12"/>
      <color theme="1"/>
      <name val="Calibri"/>
      <family val="2"/>
    </font>
    <font>
      <b/>
      <sz val="11"/>
      <color theme="4" tint="0.3999755851924192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0" tint="-0.14999847407452621"/>
      <name val="Aptos Narrow"/>
      <family val="2"/>
      <scheme val="minor"/>
    </font>
    <font>
      <sz val="11"/>
      <color theme="0" tint="-0.14999847407452621"/>
      <name val="Calibri"/>
      <family val="2"/>
    </font>
    <font>
      <b/>
      <sz val="11"/>
      <color rgb="FF000000"/>
      <name val="Calibri"/>
      <family val="2"/>
    </font>
    <font>
      <sz val="11"/>
      <color theme="1"/>
      <name val="Aptos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theme="1"/>
      <name val="Calibri"/>
      <family val="2"/>
    </font>
    <font>
      <sz val="11"/>
      <color theme="4" tint="0.39997558519241921"/>
      <name val="Calibri"/>
      <family val="2"/>
    </font>
    <font>
      <b/>
      <sz val="10"/>
      <color theme="4" tint="0.39997558519241921"/>
      <name val="Calibri"/>
      <family val="2"/>
    </font>
    <font>
      <b/>
      <sz val="10"/>
      <color theme="1"/>
      <name val="Calibri"/>
      <family val="2"/>
    </font>
    <font>
      <sz val="1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sz val="11"/>
      <color theme="7"/>
      <name val="Calibri"/>
      <family val="2"/>
    </font>
    <font>
      <sz val="11"/>
      <color theme="7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68">
    <xf numFmtId="0" fontId="0" fillId="0" borderId="0" xfId="0"/>
    <xf numFmtId="0" fontId="3" fillId="0" borderId="0" xfId="0" applyFont="1"/>
    <xf numFmtId="0" fontId="4" fillId="0" borderId="2" xfId="0" applyFont="1" applyBorder="1" applyAlignment="1">
      <alignment horizontal="center"/>
    </xf>
    <xf numFmtId="3" fontId="0" fillId="0" borderId="0" xfId="0" applyNumberFormat="1"/>
    <xf numFmtId="0" fontId="4" fillId="0" borderId="0" xfId="0" applyFont="1"/>
    <xf numFmtId="164" fontId="0" fillId="0" borderId="0" xfId="0" applyNumberFormat="1"/>
    <xf numFmtId="0" fontId="3" fillId="2" borderId="0" xfId="0" applyFont="1" applyFill="1"/>
    <xf numFmtId="0" fontId="0" fillId="2" borderId="0" xfId="0" applyFill="1"/>
    <xf numFmtId="9" fontId="0" fillId="2" borderId="0" xfId="0" applyNumberFormat="1" applyFill="1"/>
    <xf numFmtId="0" fontId="4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6" fontId="0" fillId="2" borderId="0" xfId="0" applyNumberFormat="1" applyFill="1" applyAlignment="1">
      <alignment horizontal="right"/>
    </xf>
    <xf numFmtId="6" fontId="0" fillId="2" borderId="4" xfId="0" applyNumberFormat="1" applyFill="1" applyBorder="1" applyAlignment="1">
      <alignment horizontal="left"/>
    </xf>
    <xf numFmtId="3" fontId="0" fillId="2" borderId="0" xfId="0" applyNumberFormat="1" applyFill="1"/>
    <xf numFmtId="6" fontId="0" fillId="2" borderId="1" xfId="0" applyNumberFormat="1" applyFill="1" applyBorder="1" applyAlignment="1">
      <alignment horizontal="left"/>
    </xf>
    <xf numFmtId="0" fontId="0" fillId="2" borderId="0" xfId="0" applyFill="1" applyAlignment="1">
      <alignment horizontal="left"/>
    </xf>
    <xf numFmtId="0" fontId="4" fillId="2" borderId="0" xfId="0" applyFont="1" applyFill="1"/>
    <xf numFmtId="3" fontId="0" fillId="2" borderId="5" xfId="0" applyNumberFormat="1" applyFill="1" applyBorder="1"/>
    <xf numFmtId="0" fontId="0" fillId="2" borderId="0" xfId="0" applyFill="1" applyAlignment="1">
      <alignment wrapText="1"/>
    </xf>
    <xf numFmtId="6" fontId="0" fillId="2" borderId="0" xfId="0" applyNumberFormat="1" applyFill="1"/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right"/>
    </xf>
    <xf numFmtId="9" fontId="0" fillId="2" borderId="0" xfId="1" applyFont="1" applyFill="1"/>
    <xf numFmtId="0" fontId="0" fillId="2" borderId="0" xfId="0" applyFill="1" applyAlignment="1">
      <alignment horizontal="right"/>
    </xf>
    <xf numFmtId="3" fontId="2" fillId="2" borderId="0" xfId="0" applyNumberFormat="1" applyFont="1" applyFill="1"/>
    <xf numFmtId="164" fontId="0" fillId="2" borderId="0" xfId="0" applyNumberFormat="1" applyFill="1"/>
    <xf numFmtId="0" fontId="0" fillId="0" borderId="6" xfId="0" applyBorder="1"/>
    <xf numFmtId="0" fontId="0" fillId="0" borderId="6" xfId="0" applyBorder="1" applyAlignment="1">
      <alignment horizontal="right"/>
    </xf>
    <xf numFmtId="165" fontId="0" fillId="0" borderId="0" xfId="1" applyNumberFormat="1" applyFont="1"/>
    <xf numFmtId="165" fontId="0" fillId="0" borderId="0" xfId="0" applyNumberFormat="1" applyAlignment="1">
      <alignment horizontal="right"/>
    </xf>
    <xf numFmtId="6" fontId="0" fillId="0" borderId="6" xfId="0" applyNumberFormat="1" applyBorder="1" applyAlignment="1">
      <alignment horizontal="right"/>
    </xf>
    <xf numFmtId="165" fontId="0" fillId="0" borderId="0" xfId="0" applyNumberFormat="1"/>
    <xf numFmtId="0" fontId="0" fillId="0" borderId="6" xfId="0" quotePrefix="1" applyBorder="1" applyAlignment="1">
      <alignment horizontal="right"/>
    </xf>
    <xf numFmtId="2" fontId="0" fillId="2" borderId="0" xfId="0" applyNumberFormat="1" applyFill="1"/>
    <xf numFmtId="2" fontId="6" fillId="2" borderId="0" xfId="0" applyNumberFormat="1" applyFont="1" applyFill="1"/>
    <xf numFmtId="2" fontId="7" fillId="2" borderId="0" xfId="0" applyNumberFormat="1" applyFont="1" applyFill="1"/>
    <xf numFmtId="2" fontId="8" fillId="2" borderId="0" xfId="0" applyNumberFormat="1" applyFont="1" applyFill="1"/>
    <xf numFmtId="164" fontId="6" fillId="2" borderId="0" xfId="0" applyNumberFormat="1" applyFont="1" applyFill="1"/>
    <xf numFmtId="6" fontId="0" fillId="3" borderId="0" xfId="0" applyNumberFormat="1" applyFill="1" applyAlignment="1">
      <alignment horizontal="right"/>
    </xf>
    <xf numFmtId="6" fontId="0" fillId="4" borderId="0" xfId="0" applyNumberFormat="1" applyFill="1" applyAlignment="1">
      <alignment horizontal="right"/>
    </xf>
    <xf numFmtId="0" fontId="0" fillId="5" borderId="0" xfId="0" applyFill="1"/>
    <xf numFmtId="0" fontId="4" fillId="0" borderId="2" xfId="0" applyFont="1" applyBorder="1" applyAlignment="1">
      <alignment horizontal="center" wrapText="1"/>
    </xf>
    <xf numFmtId="0" fontId="0" fillId="0" borderId="0" xfId="0" quotePrefix="1" applyAlignment="1">
      <alignment horizontal="center"/>
    </xf>
    <xf numFmtId="6" fontId="0" fillId="0" borderId="0" xfId="0" quotePrefix="1" applyNumberFormat="1" applyAlignment="1">
      <alignment horizontal="right"/>
    </xf>
    <xf numFmtId="6" fontId="0" fillId="0" borderId="7" xfId="0" quotePrefix="1" applyNumberFormat="1" applyBorder="1" applyAlignment="1">
      <alignment horizontal="right"/>
    </xf>
    <xf numFmtId="6" fontId="0" fillId="0" borderId="8" xfId="0" quotePrefix="1" applyNumberFormat="1" applyBorder="1" applyAlignment="1">
      <alignment horizontal="right"/>
    </xf>
    <xf numFmtId="6" fontId="0" fillId="0" borderId="0" xfId="0" applyNumberFormat="1" applyAlignment="1">
      <alignment wrapText="1"/>
    </xf>
    <xf numFmtId="6" fontId="0" fillId="0" borderId="0" xfId="0" applyNumberFormat="1"/>
    <xf numFmtId="6" fontId="0" fillId="0" borderId="8" xfId="0" applyNumberFormat="1" applyBorder="1"/>
    <xf numFmtId="9" fontId="0" fillId="0" borderId="0" xfId="1" applyFont="1"/>
    <xf numFmtId="0" fontId="5" fillId="5" borderId="0" xfId="0" quotePrefix="1" applyFont="1" applyFill="1" applyAlignment="1">
      <alignment horizontal="center"/>
    </xf>
    <xf numFmtId="9" fontId="0" fillId="0" borderId="0" xfId="0" applyNumberFormat="1"/>
    <xf numFmtId="0" fontId="5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  <xf numFmtId="6" fontId="5" fillId="0" borderId="2" xfId="0" applyNumberFormat="1" applyFont="1" applyBorder="1" applyAlignment="1">
      <alignment vertical="center" wrapText="1"/>
    </xf>
    <xf numFmtId="6" fontId="0" fillId="6" borderId="0" xfId="0" applyNumberFormat="1" applyFill="1" applyAlignment="1">
      <alignment horizontal="right"/>
    </xf>
    <xf numFmtId="6" fontId="0" fillId="7" borderId="0" xfId="0" applyNumberFormat="1" applyFill="1" applyAlignment="1">
      <alignment horizontal="right"/>
    </xf>
    <xf numFmtId="166" fontId="0" fillId="2" borderId="0" xfId="2" applyNumberFormat="1" applyFont="1" applyFill="1"/>
    <xf numFmtId="9" fontId="5" fillId="0" borderId="0" xfId="0" applyNumberFormat="1" applyFont="1"/>
    <xf numFmtId="6" fontId="0" fillId="8" borderId="0" xfId="0" applyNumberFormat="1" applyFill="1" applyAlignment="1">
      <alignment horizontal="right"/>
    </xf>
    <xf numFmtId="0" fontId="4" fillId="9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6" fontId="0" fillId="10" borderId="0" xfId="0" applyNumberFormat="1" applyFill="1" applyAlignment="1">
      <alignment horizontal="right"/>
    </xf>
    <xf numFmtId="0" fontId="10" fillId="2" borderId="0" xfId="0" applyFont="1" applyFill="1"/>
    <xf numFmtId="166" fontId="9" fillId="2" borderId="0" xfId="2" applyNumberFormat="1" applyFont="1" applyFill="1"/>
    <xf numFmtId="166" fontId="11" fillId="2" borderId="0" xfId="2" applyNumberFormat="1" applyFont="1" applyFill="1"/>
    <xf numFmtId="0" fontId="12" fillId="2" borderId="0" xfId="0" applyFont="1" applyFill="1"/>
    <xf numFmtId="0" fontId="5" fillId="0" borderId="0" xfId="0" applyFont="1"/>
    <xf numFmtId="0" fontId="4" fillId="0" borderId="0" xfId="0" applyFont="1" applyAlignment="1">
      <alignment horizontal="center"/>
    </xf>
    <xf numFmtId="0" fontId="12" fillId="0" borderId="0" xfId="0" applyFont="1"/>
    <xf numFmtId="167" fontId="0" fillId="0" borderId="0" xfId="3" applyNumberFormat="1" applyFont="1"/>
    <xf numFmtId="0" fontId="13" fillId="2" borderId="0" xfId="0" applyFont="1" applyFill="1"/>
    <xf numFmtId="0" fontId="14" fillId="0" borderId="9" xfId="0" applyFont="1" applyBorder="1" applyAlignment="1">
      <alignment horizontal="center" vertical="center" wrapText="1"/>
    </xf>
    <xf numFmtId="6" fontId="14" fillId="0" borderId="9" xfId="0" applyNumberFormat="1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/>
    </xf>
    <xf numFmtId="6" fontId="15" fillId="0" borderId="9" xfId="0" applyNumberFormat="1" applyFont="1" applyBorder="1" applyAlignment="1">
      <alignment horizontal="center"/>
    </xf>
    <xf numFmtId="9" fontId="15" fillId="0" borderId="9" xfId="0" applyNumberFormat="1" applyFont="1" applyBorder="1" applyAlignment="1">
      <alignment horizontal="center"/>
    </xf>
    <xf numFmtId="6" fontId="15" fillId="0" borderId="9" xfId="0" applyNumberFormat="1" applyFont="1" applyBorder="1" applyAlignment="1">
      <alignment horizontal="center" vertical="center"/>
    </xf>
    <xf numFmtId="3" fontId="15" fillId="0" borderId="9" xfId="0" applyNumberFormat="1" applyFont="1" applyBorder="1" applyAlignment="1">
      <alignment horizontal="center" vertical="center"/>
    </xf>
    <xf numFmtId="3" fontId="14" fillId="0" borderId="9" xfId="0" applyNumberFormat="1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167" fontId="15" fillId="0" borderId="9" xfId="3" applyNumberFormat="1" applyFont="1" applyFill="1" applyBorder="1" applyAlignment="1">
      <alignment horizontal="center" vertical="center"/>
    </xf>
    <xf numFmtId="164" fontId="15" fillId="0" borderId="9" xfId="3" applyNumberFormat="1" applyFont="1" applyFill="1" applyBorder="1" applyAlignment="1">
      <alignment horizontal="center" vertical="center"/>
    </xf>
    <xf numFmtId="164" fontId="15" fillId="0" borderId="9" xfId="0" applyNumberFormat="1" applyFont="1" applyBorder="1" applyAlignment="1">
      <alignment horizontal="center" vertical="center"/>
    </xf>
    <xf numFmtId="0" fontId="5" fillId="2" borderId="0" xfId="0" applyFont="1" applyFill="1"/>
    <xf numFmtId="167" fontId="0" fillId="2" borderId="0" xfId="3" applyNumberFormat="1" applyFont="1" applyFill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11" borderId="9" xfId="0" applyFont="1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5" fillId="11" borderId="17" xfId="0" applyFont="1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5" fillId="12" borderId="9" xfId="0" applyFont="1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164" fontId="5" fillId="0" borderId="10" xfId="0" applyNumberFormat="1" applyFont="1" applyBorder="1" applyAlignment="1">
      <alignment horizontal="center" vertical="center"/>
    </xf>
    <xf numFmtId="164" fontId="0" fillId="11" borderId="9" xfId="0" applyNumberFormat="1" applyFill="1" applyBorder="1" applyAlignment="1">
      <alignment horizontal="center" vertical="center"/>
    </xf>
    <xf numFmtId="164" fontId="0" fillId="11" borderId="17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5" fillId="0" borderId="10" xfId="3" applyNumberFormat="1" applyFont="1" applyBorder="1" applyAlignment="1">
      <alignment horizontal="center" vertical="center"/>
    </xf>
    <xf numFmtId="164" fontId="0" fillId="11" borderId="9" xfId="3" applyNumberFormat="1" applyFont="1" applyFill="1" applyBorder="1" applyAlignment="1">
      <alignment horizontal="center" vertical="center"/>
    </xf>
    <xf numFmtId="164" fontId="0" fillId="11" borderId="17" xfId="3" applyNumberFormat="1" applyFont="1" applyFill="1" applyBorder="1" applyAlignment="1">
      <alignment horizontal="center" vertical="center"/>
    </xf>
    <xf numFmtId="164" fontId="0" fillId="12" borderId="9" xfId="3" applyNumberFormat="1" applyFont="1" applyFill="1" applyBorder="1" applyAlignment="1">
      <alignment horizontal="center" vertical="center"/>
    </xf>
    <xf numFmtId="164" fontId="0" fillId="0" borderId="0" xfId="3" applyNumberFormat="1" applyFont="1" applyAlignment="1">
      <alignment horizontal="center" vertical="center"/>
    </xf>
    <xf numFmtId="0" fontId="5" fillId="13" borderId="12" xfId="0" applyFont="1" applyFill="1" applyBorder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164" fontId="0" fillId="13" borderId="12" xfId="0" applyNumberFormat="1" applyFill="1" applyBorder="1" applyAlignment="1">
      <alignment horizontal="center" vertical="center"/>
    </xf>
    <xf numFmtId="164" fontId="0" fillId="13" borderId="12" xfId="3" applyNumberFormat="1" applyFont="1" applyFill="1" applyBorder="1" applyAlignment="1">
      <alignment horizontal="center" vertical="center"/>
    </xf>
    <xf numFmtId="0" fontId="5" fillId="14" borderId="9" xfId="0" applyFont="1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164" fontId="0" fillId="14" borderId="9" xfId="0" applyNumberFormat="1" applyFill="1" applyBorder="1" applyAlignment="1">
      <alignment horizontal="center" vertical="center"/>
    </xf>
    <xf numFmtId="164" fontId="0" fillId="14" borderId="9" xfId="3" applyNumberFormat="1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164" fontId="0" fillId="5" borderId="9" xfId="0" applyNumberFormat="1" applyFill="1" applyBorder="1" applyAlignment="1">
      <alignment horizontal="center" vertical="center"/>
    </xf>
    <xf numFmtId="164" fontId="0" fillId="5" borderId="9" xfId="3" applyNumberFormat="1" applyFont="1" applyFill="1" applyBorder="1" applyAlignment="1">
      <alignment horizontal="center" vertical="center"/>
    </xf>
    <xf numFmtId="0" fontId="5" fillId="13" borderId="9" xfId="0" applyFont="1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164" fontId="0" fillId="13" borderId="9" xfId="0" applyNumberFormat="1" applyFill="1" applyBorder="1" applyAlignment="1">
      <alignment horizontal="center" vertical="center"/>
    </xf>
    <xf numFmtId="164" fontId="0" fillId="13" borderId="9" xfId="3" applyNumberFormat="1" applyFont="1" applyFill="1" applyBorder="1" applyAlignment="1">
      <alignment horizontal="center" vertical="center"/>
    </xf>
    <xf numFmtId="164" fontId="0" fillId="12" borderId="9" xfId="0" applyNumberFormat="1" applyFill="1" applyBorder="1" applyAlignment="1">
      <alignment horizontal="center" vertical="center"/>
    </xf>
    <xf numFmtId="0" fontId="0" fillId="11" borderId="19" xfId="0" applyFill="1" applyBorder="1" applyAlignment="1">
      <alignment horizontal="center" vertical="center"/>
    </xf>
    <xf numFmtId="0" fontId="0" fillId="11" borderId="20" xfId="0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9" fontId="0" fillId="13" borderId="13" xfId="1" applyFont="1" applyFill="1" applyBorder="1" applyAlignment="1">
      <alignment horizontal="center" vertical="center"/>
    </xf>
    <xf numFmtId="9" fontId="0" fillId="14" borderId="15" xfId="1" applyFont="1" applyFill="1" applyBorder="1" applyAlignment="1">
      <alignment horizontal="center" vertical="center"/>
    </xf>
    <xf numFmtId="9" fontId="0" fillId="5" borderId="15" xfId="1" applyFont="1" applyFill="1" applyBorder="1" applyAlignment="1">
      <alignment horizontal="center" vertical="center"/>
    </xf>
    <xf numFmtId="9" fontId="0" fillId="11" borderId="15" xfId="1" applyFont="1" applyFill="1" applyBorder="1" applyAlignment="1">
      <alignment horizontal="center" vertical="center"/>
    </xf>
    <xf numFmtId="9" fontId="0" fillId="13" borderId="15" xfId="1" applyFont="1" applyFill="1" applyBorder="1" applyAlignment="1">
      <alignment horizontal="center" vertical="center"/>
    </xf>
    <xf numFmtId="9" fontId="0" fillId="11" borderId="18" xfId="1" applyFont="1" applyFill="1" applyBorder="1" applyAlignment="1">
      <alignment horizontal="center" vertical="center"/>
    </xf>
    <xf numFmtId="0" fontId="0" fillId="12" borderId="22" xfId="0" applyFill="1" applyBorder="1" applyAlignment="1">
      <alignment horizontal="center" vertical="center"/>
    </xf>
    <xf numFmtId="0" fontId="0" fillId="12" borderId="23" xfId="0" applyFill="1" applyBorder="1" applyAlignment="1">
      <alignment horizontal="center" vertical="center"/>
    </xf>
    <xf numFmtId="0" fontId="5" fillId="12" borderId="17" xfId="0" applyFont="1" applyFill="1" applyBorder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164" fontId="0" fillId="12" borderId="17" xfId="0" applyNumberFormat="1" applyFill="1" applyBorder="1" applyAlignment="1">
      <alignment horizontal="center" vertical="center"/>
    </xf>
    <xf numFmtId="164" fontId="0" fillId="12" borderId="17" xfId="3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9" fontId="0" fillId="0" borderId="9" xfId="0" applyNumberForma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5" fillId="0" borderId="9" xfId="0" applyFont="1" applyBorder="1"/>
    <xf numFmtId="0" fontId="17" fillId="0" borderId="9" xfId="0" applyFont="1" applyBorder="1" applyAlignment="1">
      <alignment horizontal="center" vertical="center"/>
    </xf>
    <xf numFmtId="3" fontId="17" fillId="0" borderId="9" xfId="0" applyNumberFormat="1" applyFont="1" applyBorder="1" applyAlignment="1">
      <alignment horizontal="center" vertical="center"/>
    </xf>
    <xf numFmtId="167" fontId="17" fillId="0" borderId="9" xfId="3" applyNumberFormat="1" applyFont="1" applyFill="1" applyBorder="1" applyAlignment="1">
      <alignment horizontal="center" vertical="center"/>
    </xf>
    <xf numFmtId="0" fontId="18" fillId="0" borderId="9" xfId="0" applyFont="1" applyBorder="1" applyAlignment="1">
      <alignment horizontal="center" vertical="center" wrapText="1"/>
    </xf>
    <xf numFmtId="0" fontId="14" fillId="0" borderId="9" xfId="0" applyFont="1" applyBorder="1" applyAlignment="1">
      <alignment vertical="center" wrapText="1"/>
    </xf>
    <xf numFmtId="6" fontId="14" fillId="0" borderId="9" xfId="0" applyNumberFormat="1" applyFont="1" applyBorder="1" applyAlignment="1">
      <alignment vertical="center" wrapText="1"/>
    </xf>
    <xf numFmtId="9" fontId="15" fillId="0" borderId="9" xfId="0" applyNumberFormat="1" applyFont="1" applyBorder="1"/>
    <xf numFmtId="6" fontId="15" fillId="0" borderId="9" xfId="0" applyNumberFormat="1" applyFont="1" applyBorder="1"/>
    <xf numFmtId="167" fontId="15" fillId="0" borderId="9" xfId="3" applyNumberFormat="1" applyFont="1" applyBorder="1" applyAlignment="1">
      <alignment horizontal="center" vertical="center"/>
    </xf>
    <xf numFmtId="164" fontId="15" fillId="0" borderId="9" xfId="3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/>
    </xf>
    <xf numFmtId="164" fontId="0" fillId="2" borderId="5" xfId="0" applyNumberFormat="1" applyFill="1" applyBorder="1"/>
    <xf numFmtId="0" fontId="14" fillId="0" borderId="9" xfId="0" applyFont="1" applyBorder="1"/>
    <xf numFmtId="9" fontId="15" fillId="0" borderId="9" xfId="1" applyFont="1" applyBorder="1"/>
    <xf numFmtId="0" fontId="19" fillId="0" borderId="0" xfId="0" applyFont="1" applyAlignment="1">
      <alignment vertical="center"/>
    </xf>
    <xf numFmtId="0" fontId="18" fillId="0" borderId="31" xfId="0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3" fontId="20" fillId="0" borderId="32" xfId="0" applyNumberFormat="1" applyFont="1" applyBorder="1" applyAlignment="1">
      <alignment horizontal="center" vertical="center"/>
    </xf>
    <xf numFmtId="6" fontId="20" fillId="0" borderId="32" xfId="0" applyNumberFormat="1" applyFont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15" fillId="0" borderId="9" xfId="0" quotePrefix="1" applyFont="1" applyBorder="1" applyAlignment="1">
      <alignment horizontal="center" vertical="center"/>
    </xf>
    <xf numFmtId="6" fontId="15" fillId="0" borderId="9" xfId="0" quotePrefix="1" applyNumberFormat="1" applyFont="1" applyBorder="1" applyAlignment="1">
      <alignment horizontal="center" vertical="center"/>
    </xf>
    <xf numFmtId="6" fontId="15" fillId="0" borderId="0" xfId="0" applyNumberFormat="1" applyFont="1" applyAlignment="1">
      <alignment horizontal="center" vertical="center"/>
    </xf>
    <xf numFmtId="9" fontId="15" fillId="0" borderId="9" xfId="1" applyFont="1" applyBorder="1" applyAlignment="1">
      <alignment horizontal="center" vertical="center"/>
    </xf>
    <xf numFmtId="9" fontId="15" fillId="0" borderId="0" xfId="1" applyFont="1" applyBorder="1" applyAlignment="1">
      <alignment horizontal="center" vertical="center"/>
    </xf>
    <xf numFmtId="0" fontId="15" fillId="0" borderId="0" xfId="0" quotePrefix="1" applyFont="1" applyAlignment="1">
      <alignment horizontal="center" vertical="center"/>
    </xf>
    <xf numFmtId="6" fontId="15" fillId="0" borderId="0" xfId="0" quotePrefix="1" applyNumberFormat="1" applyFont="1" applyAlignment="1">
      <alignment horizontal="center" vertical="center"/>
    </xf>
    <xf numFmtId="0" fontId="14" fillId="5" borderId="0" xfId="0" quotePrefix="1" applyFont="1" applyFill="1" applyAlignment="1">
      <alignment horizontal="center" vertical="center"/>
    </xf>
    <xf numFmtId="9" fontId="15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167" fontId="15" fillId="0" borderId="0" xfId="3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4" fillId="5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4" fillId="0" borderId="9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left" vertical="center"/>
    </xf>
    <xf numFmtId="0" fontId="15" fillId="11" borderId="9" xfId="0" applyFont="1" applyFill="1" applyBorder="1" applyAlignment="1">
      <alignment horizontal="left" vertical="center" wrapText="1"/>
    </xf>
    <xf numFmtId="0" fontId="15" fillId="11" borderId="9" xfId="0" quotePrefix="1" applyFont="1" applyFill="1" applyBorder="1" applyAlignment="1">
      <alignment horizontal="left" vertical="center" wrapText="1"/>
    </xf>
    <xf numFmtId="0" fontId="15" fillId="11" borderId="9" xfId="0" quotePrefix="1" applyFont="1" applyFill="1" applyBorder="1" applyAlignment="1">
      <alignment horizontal="left" vertical="center"/>
    </xf>
    <xf numFmtId="0" fontId="15" fillId="15" borderId="9" xfId="0" applyFont="1" applyFill="1" applyBorder="1" applyAlignment="1">
      <alignment horizontal="left" vertical="center" wrapText="1"/>
    </xf>
    <xf numFmtId="0" fontId="15" fillId="15" borderId="9" xfId="0" quotePrefix="1" applyFont="1" applyFill="1" applyBorder="1" applyAlignment="1">
      <alignment horizontal="left" vertical="center" wrapText="1"/>
    </xf>
    <xf numFmtId="0" fontId="15" fillId="15" borderId="9" xfId="0" quotePrefix="1" applyFont="1" applyFill="1" applyBorder="1" applyAlignment="1">
      <alignment vertical="center" wrapText="1"/>
    </xf>
    <xf numFmtId="0" fontId="22" fillId="15" borderId="9" xfId="0" quotePrefix="1" applyFont="1" applyFill="1" applyBorder="1" applyAlignment="1">
      <alignment horizontal="left" vertical="center"/>
    </xf>
    <xf numFmtId="0" fontId="23" fillId="15" borderId="9" xfId="0" quotePrefix="1" applyFont="1" applyFill="1" applyBorder="1" applyAlignment="1">
      <alignment horizontal="left" vertical="center" wrapText="1"/>
    </xf>
    <xf numFmtId="167" fontId="15" fillId="0" borderId="0" xfId="3" applyNumberFormat="1" applyFont="1" applyBorder="1" applyAlignment="1">
      <alignment horizontal="center" vertical="center"/>
    </xf>
    <xf numFmtId="164" fontId="15" fillId="0" borderId="0" xfId="3" applyNumberFormat="1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0" fontId="22" fillId="0" borderId="0" xfId="0" applyFont="1"/>
    <xf numFmtId="0" fontId="22" fillId="0" borderId="0" xfId="0" applyFont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164" fontId="22" fillId="0" borderId="9" xfId="0" applyNumberFormat="1" applyFont="1" applyBorder="1" applyAlignment="1">
      <alignment horizontal="center" vertical="center"/>
    </xf>
    <xf numFmtId="6" fontId="22" fillId="0" borderId="9" xfId="0" applyNumberFormat="1" applyFont="1" applyBorder="1" applyAlignment="1">
      <alignment horizontal="center" vertical="center"/>
    </xf>
    <xf numFmtId="9" fontId="22" fillId="0" borderId="9" xfId="1" applyFont="1" applyFill="1" applyBorder="1" applyAlignment="1">
      <alignment horizontal="center" vertical="center"/>
    </xf>
    <xf numFmtId="167" fontId="5" fillId="0" borderId="10" xfId="3" applyNumberFormat="1" applyFont="1" applyBorder="1" applyAlignment="1">
      <alignment horizontal="center" vertical="center"/>
    </xf>
    <xf numFmtId="167" fontId="0" fillId="13" borderId="12" xfId="3" applyNumberFormat="1" applyFont="1" applyFill="1" applyBorder="1" applyAlignment="1">
      <alignment horizontal="center" vertical="center"/>
    </xf>
    <xf numFmtId="167" fontId="0" fillId="14" borderId="9" xfId="3" applyNumberFormat="1" applyFont="1" applyFill="1" applyBorder="1" applyAlignment="1">
      <alignment horizontal="center" vertical="center"/>
    </xf>
    <xf numFmtId="167" fontId="0" fillId="5" borderId="9" xfId="3" applyNumberFormat="1" applyFont="1" applyFill="1" applyBorder="1" applyAlignment="1">
      <alignment horizontal="center" vertical="center"/>
    </xf>
    <xf numFmtId="167" fontId="0" fillId="11" borderId="9" xfId="3" applyNumberFormat="1" applyFont="1" applyFill="1" applyBorder="1" applyAlignment="1">
      <alignment horizontal="center" vertical="center"/>
    </xf>
    <xf numFmtId="167" fontId="0" fillId="13" borderId="9" xfId="3" applyNumberFormat="1" applyFont="1" applyFill="1" applyBorder="1" applyAlignment="1">
      <alignment horizontal="center" vertical="center"/>
    </xf>
    <xf numFmtId="167" fontId="0" fillId="11" borderId="17" xfId="3" applyNumberFormat="1" applyFont="1" applyFill="1" applyBorder="1" applyAlignment="1">
      <alignment horizontal="center" vertical="center"/>
    </xf>
    <xf numFmtId="167" fontId="0" fillId="12" borderId="9" xfId="3" applyNumberFormat="1" applyFont="1" applyFill="1" applyBorder="1" applyAlignment="1">
      <alignment horizontal="center" vertical="center"/>
    </xf>
    <xf numFmtId="167" fontId="0" fillId="12" borderId="17" xfId="3" applyNumberFormat="1" applyFont="1" applyFill="1" applyBorder="1" applyAlignment="1">
      <alignment horizontal="center" vertical="center"/>
    </xf>
    <xf numFmtId="167" fontId="0" fillId="0" borderId="0" xfId="3" applyNumberFormat="1" applyFont="1" applyAlignment="1">
      <alignment horizontal="center" vertical="center"/>
    </xf>
    <xf numFmtId="0" fontId="26" fillId="15" borderId="9" xfId="0" quotePrefix="1" applyFont="1" applyFill="1" applyBorder="1" applyAlignment="1">
      <alignment horizontal="left" vertical="center" wrapText="1"/>
    </xf>
    <xf numFmtId="6" fontId="9" fillId="2" borderId="0" xfId="0" applyNumberFormat="1" applyFont="1" applyFill="1" applyAlignment="1">
      <alignment horizontal="right"/>
    </xf>
    <xf numFmtId="6" fontId="9" fillId="2" borderId="1" xfId="0" applyNumberFormat="1" applyFont="1" applyFill="1" applyBorder="1" applyAlignment="1">
      <alignment horizontal="left"/>
    </xf>
    <xf numFmtId="167" fontId="9" fillId="2" borderId="0" xfId="3" applyNumberFormat="1" applyFont="1" applyFill="1"/>
    <xf numFmtId="0" fontId="9" fillId="2" borderId="0" xfId="0" applyFont="1" applyFill="1"/>
    <xf numFmtId="3" fontId="9" fillId="2" borderId="0" xfId="0" applyNumberFormat="1" applyFont="1" applyFill="1"/>
    <xf numFmtId="3" fontId="27" fillId="0" borderId="9" xfId="0" applyNumberFormat="1" applyFont="1" applyBorder="1" applyAlignment="1">
      <alignment horizontal="center" vertical="center"/>
    </xf>
    <xf numFmtId="3" fontId="28" fillId="0" borderId="9" xfId="0" applyNumberFormat="1" applyFont="1" applyBorder="1" applyAlignment="1">
      <alignment horizontal="center" vertical="center"/>
    </xf>
    <xf numFmtId="167" fontId="27" fillId="0" borderId="9" xfId="3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left"/>
    </xf>
    <xf numFmtId="0" fontId="29" fillId="2" borderId="0" xfId="0" applyFont="1" applyFill="1"/>
    <xf numFmtId="3" fontId="9" fillId="2" borderId="5" xfId="0" applyNumberFormat="1" applyFont="1" applyFill="1" applyBorder="1"/>
    <xf numFmtId="164" fontId="27" fillId="0" borderId="9" xfId="3" applyNumberFormat="1" applyFont="1" applyFill="1" applyBorder="1" applyAlignment="1">
      <alignment horizontal="center" vertical="center"/>
    </xf>
    <xf numFmtId="164" fontId="27" fillId="0" borderId="9" xfId="0" applyNumberFormat="1" applyFont="1" applyBorder="1" applyAlignment="1">
      <alignment horizontal="center" vertical="center"/>
    </xf>
    <xf numFmtId="6" fontId="9" fillId="3" borderId="0" xfId="0" applyNumberFormat="1" applyFont="1" applyFill="1" applyAlignment="1">
      <alignment horizontal="right"/>
    </xf>
    <xf numFmtId="6" fontId="9" fillId="6" borderId="0" xfId="0" applyNumberFormat="1" applyFont="1" applyFill="1" applyAlignment="1">
      <alignment horizontal="right"/>
    </xf>
    <xf numFmtId="6" fontId="9" fillId="7" borderId="0" xfId="0" applyNumberFormat="1" applyFont="1" applyFill="1" applyAlignment="1">
      <alignment horizontal="right"/>
    </xf>
    <xf numFmtId="6" fontId="9" fillId="8" borderId="0" xfId="0" applyNumberFormat="1" applyFont="1" applyFill="1" applyAlignment="1">
      <alignment horizontal="right"/>
    </xf>
    <xf numFmtId="6" fontId="9" fillId="10" borderId="0" xfId="0" applyNumberFormat="1" applyFont="1" applyFill="1" applyAlignment="1">
      <alignment horizontal="right"/>
    </xf>
    <xf numFmtId="0" fontId="15" fillId="15" borderId="10" xfId="0" quotePrefix="1" applyFont="1" applyFill="1" applyBorder="1" applyAlignment="1">
      <alignment horizontal="center" vertical="center" wrapText="1"/>
    </xf>
    <xf numFmtId="0" fontId="15" fillId="15" borderId="33" xfId="0" quotePrefix="1" applyFont="1" applyFill="1" applyBorder="1" applyAlignment="1">
      <alignment horizontal="center" vertical="center" wrapText="1"/>
    </xf>
    <xf numFmtId="0" fontId="15" fillId="15" borderId="34" xfId="0" quotePrefix="1" applyFont="1" applyFill="1" applyBorder="1" applyAlignment="1">
      <alignment horizontal="center" vertical="center" wrapText="1"/>
    </xf>
    <xf numFmtId="0" fontId="25" fillId="0" borderId="9" xfId="0" applyFont="1" applyBorder="1" applyAlignment="1">
      <alignment horizontal="center" vertical="center"/>
    </xf>
    <xf numFmtId="0" fontId="24" fillId="0" borderId="24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 vertical="center"/>
    </xf>
    <xf numFmtId="0" fontId="24" fillId="0" borderId="22" xfId="0" applyFont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5" fillId="11" borderId="11" xfId="0" applyFont="1" applyFill="1" applyBorder="1" applyAlignment="1">
      <alignment horizontal="center" vertical="center"/>
    </xf>
    <xf numFmtId="0" fontId="5" fillId="11" borderId="14" xfId="0" applyFont="1" applyFill="1" applyBorder="1" applyAlignment="1">
      <alignment horizontal="center" vertical="center"/>
    </xf>
    <xf numFmtId="0" fontId="5" fillId="11" borderId="16" xfId="0" applyFont="1" applyFill="1" applyBorder="1" applyAlignment="1">
      <alignment horizontal="center" vertical="center"/>
    </xf>
    <xf numFmtId="0" fontId="5" fillId="11" borderId="12" xfId="0" applyFont="1" applyFill="1" applyBorder="1" applyAlignment="1">
      <alignment horizontal="center" vertical="center"/>
    </xf>
    <xf numFmtId="0" fontId="5" fillId="11" borderId="9" xfId="0" applyFont="1" applyFill="1" applyBorder="1" applyAlignment="1">
      <alignment horizontal="center" vertical="center"/>
    </xf>
    <xf numFmtId="0" fontId="5" fillId="11" borderId="17" xfId="0" applyFont="1" applyFill="1" applyBorder="1" applyAlignment="1">
      <alignment horizontal="center" vertical="center"/>
    </xf>
    <xf numFmtId="0" fontId="5" fillId="12" borderId="11" xfId="0" applyFont="1" applyFill="1" applyBorder="1" applyAlignment="1">
      <alignment horizontal="center" vertical="center"/>
    </xf>
    <xf numFmtId="0" fontId="5" fillId="12" borderId="14" xfId="0" applyFont="1" applyFill="1" applyBorder="1" applyAlignment="1">
      <alignment horizontal="center" vertical="center"/>
    </xf>
    <xf numFmtId="0" fontId="5" fillId="12" borderId="16" xfId="0" applyFont="1" applyFill="1" applyBorder="1" applyAlignment="1">
      <alignment horizontal="center" vertical="center"/>
    </xf>
    <xf numFmtId="0" fontId="5" fillId="12" borderId="12" xfId="0" applyFont="1" applyFill="1" applyBorder="1" applyAlignment="1">
      <alignment horizontal="center" vertical="center"/>
    </xf>
    <xf numFmtId="0" fontId="5" fillId="12" borderId="9" xfId="0" applyFont="1" applyFill="1" applyBorder="1" applyAlignment="1">
      <alignment horizontal="center" vertical="center"/>
    </xf>
    <xf numFmtId="0" fontId="5" fillId="12" borderId="17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6" fontId="15" fillId="0" borderId="9" xfId="0" quotePrefix="1" applyNumberFormat="1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30" fillId="0" borderId="9" xfId="0" applyFont="1" applyBorder="1" applyAlignment="1">
      <alignment horizontal="center" vertical="center" wrapText="1"/>
    </xf>
    <xf numFmtId="9" fontId="31" fillId="0" borderId="9" xfId="0" applyNumberFormat="1" applyFont="1" applyBorder="1" applyAlignment="1">
      <alignment horizontal="center" vertical="center"/>
    </xf>
  </cellXfs>
  <cellStyles count="4">
    <cellStyle name="Comma" xfId="3" builtinId="3"/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race\CMU\Courses\Fall%202024\Policy%20Analysis%20in%20Practice\Assignment\4\roughwork_Pr4.xlsx" TargetMode="External"/><Relationship Id="rId1" Type="http://schemas.openxmlformats.org/officeDocument/2006/relationships/externalLinkPath" Target="/Grace/CMU/Courses/Fall%202024/Policy%20Analysis%20in%20Practice/Assignment/4/roughwork_Pr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race\CMU\Courses\Fall%202024\Policy%20Analysis%20in%20Practice\Assignment\4\roughwork.xlsx" TargetMode="External"/><Relationship Id="rId1" Type="http://schemas.openxmlformats.org/officeDocument/2006/relationships/externalLinkPath" Target="/Grace/CMU/Courses/Fall%202024/Policy%20Analysis%20in%20Practice/Assignment/4/roughwor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pending"/>
      <sheetName val="HH"/>
      <sheetName val="$2026_Pr4"/>
      <sheetName val="Spend_Pr4"/>
      <sheetName val="#2026_Pr4"/>
      <sheetName val="Energy_HH"/>
      <sheetName val="$24"/>
      <sheetName val="$25"/>
      <sheetName val="#2024"/>
      <sheetName val="#2025"/>
      <sheetName val="FPL"/>
      <sheetName val="#difference"/>
      <sheetName val="25_extra_c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5">
          <cell r="AG5">
            <v>12</v>
          </cell>
          <cell r="AH5">
            <v>8</v>
          </cell>
        </row>
        <row r="6">
          <cell r="AG6">
            <v>18</v>
          </cell>
          <cell r="AH6">
            <v>13</v>
          </cell>
        </row>
        <row r="7">
          <cell r="AG7">
            <v>24</v>
          </cell>
          <cell r="AH7">
            <v>17</v>
          </cell>
        </row>
        <row r="8">
          <cell r="AG8">
            <v>32</v>
          </cell>
          <cell r="AH8">
            <v>20</v>
          </cell>
        </row>
        <row r="9">
          <cell r="AG9">
            <v>33</v>
          </cell>
          <cell r="AH9">
            <v>27</v>
          </cell>
        </row>
        <row r="10">
          <cell r="AG10">
            <v>16</v>
          </cell>
          <cell r="AH10">
            <v>11</v>
          </cell>
        </row>
        <row r="11">
          <cell r="AG11">
            <v>15</v>
          </cell>
          <cell r="AH11">
            <v>13</v>
          </cell>
        </row>
        <row r="12">
          <cell r="AG12">
            <v>13</v>
          </cell>
          <cell r="AH12">
            <v>11</v>
          </cell>
        </row>
        <row r="13">
          <cell r="AG13">
            <v>17</v>
          </cell>
          <cell r="AH13">
            <v>12</v>
          </cell>
        </row>
        <row r="14">
          <cell r="AG14">
            <v>16</v>
          </cell>
          <cell r="AH14">
            <v>12</v>
          </cell>
        </row>
        <row r="15">
          <cell r="AG15">
            <v>14</v>
          </cell>
          <cell r="AH15">
            <v>8</v>
          </cell>
        </row>
        <row r="16">
          <cell r="AG16">
            <v>15</v>
          </cell>
          <cell r="AH16">
            <v>9</v>
          </cell>
        </row>
        <row r="17">
          <cell r="AG17">
            <v>13</v>
          </cell>
          <cell r="AH17">
            <v>8</v>
          </cell>
        </row>
        <row r="18">
          <cell r="AG18">
            <v>16</v>
          </cell>
          <cell r="AH18">
            <v>9</v>
          </cell>
        </row>
        <row r="19">
          <cell r="AG19">
            <v>14</v>
          </cell>
          <cell r="AH19">
            <v>9</v>
          </cell>
        </row>
        <row r="20">
          <cell r="AG20">
            <v>19</v>
          </cell>
          <cell r="AH20">
            <v>10</v>
          </cell>
        </row>
        <row r="21">
          <cell r="AG21">
            <v>20</v>
          </cell>
          <cell r="AH21">
            <v>12</v>
          </cell>
        </row>
        <row r="22">
          <cell r="AG22">
            <v>17</v>
          </cell>
          <cell r="AH22">
            <v>10</v>
          </cell>
        </row>
        <row r="23">
          <cell r="AG23">
            <v>20</v>
          </cell>
          <cell r="AH23">
            <v>1</v>
          </cell>
        </row>
        <row r="24">
          <cell r="E24">
            <v>1244</v>
          </cell>
          <cell r="M24">
            <v>1335</v>
          </cell>
          <cell r="U24">
            <v>212</v>
          </cell>
          <cell r="AC24">
            <v>243</v>
          </cell>
          <cell r="AG24">
            <v>19</v>
          </cell>
          <cell r="AH24">
            <v>11</v>
          </cell>
        </row>
        <row r="25">
          <cell r="E25">
            <v>991</v>
          </cell>
          <cell r="M25">
            <v>1111</v>
          </cell>
          <cell r="U25">
            <v>121</v>
          </cell>
          <cell r="AC25">
            <v>193</v>
          </cell>
          <cell r="AG25">
            <v>26</v>
          </cell>
          <cell r="AH25">
            <v>13</v>
          </cell>
        </row>
        <row r="26">
          <cell r="E26">
            <v>602</v>
          </cell>
          <cell r="M26">
            <v>676</v>
          </cell>
          <cell r="U26">
            <v>73</v>
          </cell>
          <cell r="AC26">
            <v>118</v>
          </cell>
          <cell r="AG26">
            <v>21</v>
          </cell>
          <cell r="AH26">
            <v>15</v>
          </cell>
        </row>
        <row r="27">
          <cell r="E27">
            <v>520</v>
          </cell>
          <cell r="M27">
            <v>584</v>
          </cell>
          <cell r="U27">
            <v>63</v>
          </cell>
          <cell r="AC27">
            <v>102</v>
          </cell>
          <cell r="AG27">
            <v>19</v>
          </cell>
          <cell r="AH27">
            <v>12</v>
          </cell>
        </row>
        <row r="28">
          <cell r="E28">
            <v>629</v>
          </cell>
          <cell r="M28">
            <v>706</v>
          </cell>
          <cell r="U28">
            <v>77</v>
          </cell>
          <cell r="AC28">
            <v>123</v>
          </cell>
          <cell r="AG28">
            <v>23</v>
          </cell>
          <cell r="AH28">
            <v>11</v>
          </cell>
        </row>
        <row r="29">
          <cell r="E29">
            <v>0</v>
          </cell>
          <cell r="M29">
            <v>0</v>
          </cell>
          <cell r="U29">
            <v>0</v>
          </cell>
          <cell r="AC29">
            <v>0</v>
          </cell>
          <cell r="AG29">
            <v>20</v>
          </cell>
          <cell r="AH29">
            <v>10</v>
          </cell>
        </row>
        <row r="30">
          <cell r="AG30">
            <v>20</v>
          </cell>
          <cell r="AH30">
            <v>11</v>
          </cell>
        </row>
        <row r="31">
          <cell r="F31">
            <v>593</v>
          </cell>
          <cell r="N31">
            <v>665</v>
          </cell>
          <cell r="V31">
            <v>72</v>
          </cell>
          <cell r="AD31">
            <v>116</v>
          </cell>
          <cell r="AG31">
            <v>20</v>
          </cell>
          <cell r="AH31">
            <v>12</v>
          </cell>
        </row>
        <row r="32">
          <cell r="F32">
            <v>507</v>
          </cell>
          <cell r="N32">
            <v>569</v>
          </cell>
          <cell r="V32">
            <v>62</v>
          </cell>
          <cell r="AD32">
            <v>99</v>
          </cell>
          <cell r="AG32">
            <v>18</v>
          </cell>
          <cell r="AH32">
            <v>10</v>
          </cell>
        </row>
        <row r="33">
          <cell r="F33">
            <v>626</v>
          </cell>
          <cell r="N33">
            <v>703</v>
          </cell>
          <cell r="V33">
            <v>76</v>
          </cell>
          <cell r="AD33">
            <v>122</v>
          </cell>
          <cell r="AG33">
            <v>22</v>
          </cell>
          <cell r="AH33">
            <v>12</v>
          </cell>
        </row>
        <row r="34">
          <cell r="F34">
            <v>319</v>
          </cell>
          <cell r="N34">
            <v>358</v>
          </cell>
          <cell r="V34">
            <v>39</v>
          </cell>
          <cell r="AD34">
            <v>62</v>
          </cell>
          <cell r="AG34">
            <v>20</v>
          </cell>
          <cell r="AH34">
            <v>12</v>
          </cell>
        </row>
        <row r="35">
          <cell r="F35">
            <v>332</v>
          </cell>
          <cell r="N35">
            <v>373</v>
          </cell>
          <cell r="V35">
            <v>41</v>
          </cell>
          <cell r="AD35">
            <v>65</v>
          </cell>
          <cell r="AG35">
            <v>22</v>
          </cell>
          <cell r="AH35">
            <v>16</v>
          </cell>
        </row>
        <row r="36">
          <cell r="F36">
            <v>370</v>
          </cell>
          <cell r="N36">
            <v>415</v>
          </cell>
          <cell r="V36">
            <v>45</v>
          </cell>
          <cell r="AD36">
            <v>72</v>
          </cell>
          <cell r="AG36">
            <v>17</v>
          </cell>
          <cell r="AH36">
            <v>17</v>
          </cell>
        </row>
        <row r="37">
          <cell r="F37">
            <v>0</v>
          </cell>
          <cell r="N37">
            <v>0</v>
          </cell>
          <cell r="V37">
            <v>0</v>
          </cell>
          <cell r="AD37">
            <v>0</v>
          </cell>
          <cell r="AG37">
            <v>14</v>
          </cell>
          <cell r="AH37">
            <v>15</v>
          </cell>
        </row>
        <row r="38">
          <cell r="F38">
            <v>0</v>
          </cell>
          <cell r="G38">
            <v>129</v>
          </cell>
          <cell r="N38">
            <v>0</v>
          </cell>
          <cell r="O38">
            <v>145</v>
          </cell>
          <cell r="V38">
            <v>0</v>
          </cell>
          <cell r="W38">
            <v>16</v>
          </cell>
          <cell r="AD38">
            <v>0</v>
          </cell>
          <cell r="AE38">
            <v>25</v>
          </cell>
          <cell r="AG38">
            <v>17</v>
          </cell>
          <cell r="AH38">
            <v>12</v>
          </cell>
        </row>
        <row r="39">
          <cell r="G39">
            <v>115</v>
          </cell>
          <cell r="O39">
            <v>129</v>
          </cell>
          <cell r="W39">
            <v>14</v>
          </cell>
          <cell r="AE39">
            <v>22</v>
          </cell>
          <cell r="AG39">
            <v>15</v>
          </cell>
          <cell r="AH39">
            <v>11</v>
          </cell>
        </row>
        <row r="40">
          <cell r="G40">
            <v>98</v>
          </cell>
          <cell r="O40">
            <v>109</v>
          </cell>
          <cell r="W40">
            <v>12</v>
          </cell>
          <cell r="AE40">
            <v>19</v>
          </cell>
          <cell r="AG40">
            <v>15</v>
          </cell>
          <cell r="AH40">
            <v>10</v>
          </cell>
        </row>
        <row r="41">
          <cell r="G41">
            <v>108</v>
          </cell>
          <cell r="O41">
            <v>121</v>
          </cell>
          <cell r="W41">
            <v>13</v>
          </cell>
          <cell r="AE41">
            <v>21</v>
          </cell>
          <cell r="AG41">
            <v>17</v>
          </cell>
          <cell r="AH41">
            <v>13</v>
          </cell>
        </row>
        <row r="42">
          <cell r="G42">
            <v>90</v>
          </cell>
          <cell r="O42">
            <v>101</v>
          </cell>
          <cell r="W42">
            <v>11</v>
          </cell>
          <cell r="AE42">
            <v>18</v>
          </cell>
          <cell r="AG42">
            <v>14</v>
          </cell>
          <cell r="AH42">
            <v>9</v>
          </cell>
        </row>
        <row r="43">
          <cell r="G43">
            <v>108</v>
          </cell>
          <cell r="O43">
            <v>121</v>
          </cell>
          <cell r="W43">
            <v>13</v>
          </cell>
          <cell r="AE43">
            <v>21</v>
          </cell>
          <cell r="AG43">
            <v>9</v>
          </cell>
          <cell r="AH43">
            <v>12</v>
          </cell>
        </row>
        <row r="44">
          <cell r="G44">
            <v>103</v>
          </cell>
          <cell r="H44">
            <v>71</v>
          </cell>
          <cell r="O44">
            <v>115</v>
          </cell>
          <cell r="P44">
            <v>80</v>
          </cell>
          <cell r="W44">
            <v>13</v>
          </cell>
          <cell r="X44">
            <v>9</v>
          </cell>
          <cell r="AE44">
            <v>20</v>
          </cell>
          <cell r="AF44">
            <v>14</v>
          </cell>
          <cell r="AG44">
            <v>8</v>
          </cell>
          <cell r="AH44">
            <v>11</v>
          </cell>
        </row>
        <row r="45">
          <cell r="G45">
            <v>0</v>
          </cell>
          <cell r="H45">
            <v>77</v>
          </cell>
          <cell r="O45">
            <v>0</v>
          </cell>
          <cell r="P45">
            <v>86</v>
          </cell>
          <cell r="W45">
            <v>0</v>
          </cell>
          <cell r="X45">
            <v>9</v>
          </cell>
          <cell r="AE45">
            <v>0</v>
          </cell>
          <cell r="AF45">
            <v>15</v>
          </cell>
          <cell r="AG45">
            <v>7</v>
          </cell>
          <cell r="AH45">
            <v>7</v>
          </cell>
        </row>
        <row r="46">
          <cell r="G46">
            <v>0</v>
          </cell>
          <cell r="H46">
            <v>86</v>
          </cell>
          <cell r="O46">
            <v>0</v>
          </cell>
          <cell r="P46">
            <v>97</v>
          </cell>
          <cell r="W46">
            <v>0</v>
          </cell>
          <cell r="X46">
            <v>11</v>
          </cell>
          <cell r="AE46">
            <v>0</v>
          </cell>
          <cell r="AF46">
            <v>17</v>
          </cell>
          <cell r="AG46">
            <v>8</v>
          </cell>
          <cell r="AH46">
            <v>8</v>
          </cell>
        </row>
        <row r="47">
          <cell r="G47">
            <v>0</v>
          </cell>
          <cell r="H47">
            <v>69</v>
          </cell>
          <cell r="O47">
            <v>0</v>
          </cell>
          <cell r="P47">
            <v>78</v>
          </cell>
          <cell r="W47">
            <v>0</v>
          </cell>
          <cell r="X47">
            <v>8</v>
          </cell>
          <cell r="AE47">
            <v>0</v>
          </cell>
          <cell r="AF47">
            <v>14</v>
          </cell>
          <cell r="AG47">
            <v>7</v>
          </cell>
          <cell r="AH47">
            <v>3</v>
          </cell>
        </row>
        <row r="48">
          <cell r="H48">
            <v>93</v>
          </cell>
          <cell r="P48">
            <v>105</v>
          </cell>
          <cell r="X48">
            <v>11</v>
          </cell>
          <cell r="AF48">
            <v>18</v>
          </cell>
          <cell r="AG48">
            <v>8</v>
          </cell>
          <cell r="AH48">
            <v>4</v>
          </cell>
        </row>
        <row r="49">
          <cell r="H49">
            <v>87</v>
          </cell>
          <cell r="P49">
            <v>98</v>
          </cell>
          <cell r="X49">
            <v>11</v>
          </cell>
          <cell r="AF49">
            <v>17</v>
          </cell>
          <cell r="AG49">
            <v>8</v>
          </cell>
          <cell r="AH49">
            <v>4</v>
          </cell>
        </row>
        <row r="50">
          <cell r="H50">
            <v>31</v>
          </cell>
          <cell r="P50">
            <v>35</v>
          </cell>
          <cell r="X50">
            <v>4</v>
          </cell>
          <cell r="AF50">
            <v>6</v>
          </cell>
          <cell r="AG50">
            <v>7</v>
          </cell>
          <cell r="AH50">
            <v>4</v>
          </cell>
        </row>
        <row r="51">
          <cell r="H51">
            <v>32</v>
          </cell>
          <cell r="I51">
            <v>46</v>
          </cell>
          <cell r="P51">
            <v>36</v>
          </cell>
          <cell r="Q51">
            <v>52</v>
          </cell>
          <cell r="X51">
            <v>4</v>
          </cell>
          <cell r="Y51">
            <v>6</v>
          </cell>
          <cell r="AF51">
            <v>6</v>
          </cell>
          <cell r="AG51">
            <v>9</v>
          </cell>
          <cell r="AH51">
            <v>5</v>
          </cell>
        </row>
        <row r="52">
          <cell r="H52">
            <v>29</v>
          </cell>
          <cell r="I52">
            <v>16</v>
          </cell>
          <cell r="P52">
            <v>32</v>
          </cell>
          <cell r="Q52">
            <v>18</v>
          </cell>
          <cell r="X52">
            <v>4</v>
          </cell>
          <cell r="Y52">
            <v>2</v>
          </cell>
          <cell r="AF52">
            <v>6</v>
          </cell>
          <cell r="AG52">
            <v>3</v>
          </cell>
          <cell r="AH52">
            <v>4</v>
          </cell>
        </row>
        <row r="53">
          <cell r="H53">
            <v>34</v>
          </cell>
          <cell r="I53">
            <v>19</v>
          </cell>
          <cell r="P53">
            <v>39</v>
          </cell>
          <cell r="Q53">
            <v>21</v>
          </cell>
          <cell r="X53">
            <v>4</v>
          </cell>
          <cell r="Y53">
            <v>2</v>
          </cell>
          <cell r="AF53">
            <v>7</v>
          </cell>
          <cell r="AG53">
            <v>4</v>
          </cell>
          <cell r="AH53">
            <v>5</v>
          </cell>
        </row>
        <row r="54">
          <cell r="H54">
            <v>0</v>
          </cell>
          <cell r="I54">
            <v>17</v>
          </cell>
          <cell r="P54">
            <v>0</v>
          </cell>
          <cell r="Q54">
            <v>19</v>
          </cell>
          <cell r="X54">
            <v>0</v>
          </cell>
          <cell r="Y54">
            <v>2</v>
          </cell>
          <cell r="AF54">
            <v>0</v>
          </cell>
          <cell r="AG54">
            <v>3</v>
          </cell>
          <cell r="AH54">
            <v>5</v>
          </cell>
        </row>
        <row r="55">
          <cell r="H55">
            <v>0</v>
          </cell>
          <cell r="I55">
            <v>17</v>
          </cell>
          <cell r="P55">
            <v>0</v>
          </cell>
          <cell r="Q55">
            <v>19</v>
          </cell>
          <cell r="X55">
            <v>0</v>
          </cell>
          <cell r="Y55">
            <v>2</v>
          </cell>
          <cell r="AF55">
            <v>0</v>
          </cell>
          <cell r="AG55">
            <v>3</v>
          </cell>
          <cell r="AH55">
            <v>5</v>
          </cell>
        </row>
        <row r="56">
          <cell r="I56">
            <v>21</v>
          </cell>
          <cell r="Q56">
            <v>23</v>
          </cell>
          <cell r="Y56">
            <v>3</v>
          </cell>
          <cell r="AG56">
            <v>4</v>
          </cell>
          <cell r="AH56">
            <v>6</v>
          </cell>
        </row>
        <row r="57">
          <cell r="I57">
            <v>18</v>
          </cell>
          <cell r="Q57">
            <v>20</v>
          </cell>
          <cell r="Y57">
            <v>2</v>
          </cell>
          <cell r="AG57">
            <v>3</v>
          </cell>
          <cell r="AH57">
            <v>2</v>
          </cell>
        </row>
        <row r="58">
          <cell r="I58">
            <v>21</v>
          </cell>
          <cell r="Q58">
            <v>24</v>
          </cell>
          <cell r="Y58">
            <v>3</v>
          </cell>
          <cell r="AG58">
            <v>4</v>
          </cell>
          <cell r="AH58">
            <v>2</v>
          </cell>
        </row>
        <row r="59">
          <cell r="I59">
            <v>20</v>
          </cell>
          <cell r="Q59">
            <v>22</v>
          </cell>
          <cell r="Y59">
            <v>2</v>
          </cell>
          <cell r="AG59">
            <v>4</v>
          </cell>
          <cell r="AH59">
            <v>2</v>
          </cell>
        </row>
        <row r="60">
          <cell r="I60">
            <v>18</v>
          </cell>
          <cell r="Q60">
            <v>20</v>
          </cell>
          <cell r="Y60">
            <v>2</v>
          </cell>
          <cell r="AG60">
            <v>3</v>
          </cell>
          <cell r="AH60">
            <v>2</v>
          </cell>
        </row>
        <row r="61">
          <cell r="I61">
            <v>19</v>
          </cell>
          <cell r="Q61">
            <v>22</v>
          </cell>
          <cell r="Y61">
            <v>2</v>
          </cell>
          <cell r="AG61">
            <v>4</v>
          </cell>
          <cell r="AH61">
            <v>2</v>
          </cell>
        </row>
        <row r="62">
          <cell r="I62">
            <v>0</v>
          </cell>
          <cell r="Q62">
            <v>0</v>
          </cell>
          <cell r="Y62">
            <v>0</v>
          </cell>
          <cell r="AG62">
            <v>0</v>
          </cell>
          <cell r="AH62">
            <v>2</v>
          </cell>
        </row>
        <row r="63">
          <cell r="I63">
            <v>0</v>
          </cell>
          <cell r="Q63">
            <v>0</v>
          </cell>
          <cell r="Y63">
            <v>0</v>
          </cell>
          <cell r="AG63">
            <v>0</v>
          </cell>
          <cell r="AH63">
            <v>2</v>
          </cell>
        </row>
        <row r="64">
          <cell r="I64">
            <v>0</v>
          </cell>
          <cell r="Q64">
            <v>0</v>
          </cell>
          <cell r="Y64">
            <v>0</v>
          </cell>
          <cell r="AG64">
            <v>0</v>
          </cell>
          <cell r="AH64">
            <v>2</v>
          </cell>
        </row>
        <row r="65">
          <cell r="I65">
            <v>0</v>
          </cell>
          <cell r="Q65">
            <v>0</v>
          </cell>
          <cell r="Y65">
            <v>0</v>
          </cell>
          <cell r="AG65">
            <v>0</v>
          </cell>
          <cell r="AH65">
            <v>2</v>
          </cell>
        </row>
        <row r="66">
          <cell r="I66">
            <v>0</v>
          </cell>
          <cell r="Q66">
            <v>0</v>
          </cell>
          <cell r="Y66">
            <v>0</v>
          </cell>
          <cell r="AG66">
            <v>0</v>
          </cell>
          <cell r="AH66">
            <v>2</v>
          </cell>
        </row>
        <row r="67">
          <cell r="I67">
            <v>0</v>
          </cell>
          <cell r="Q67">
            <v>0</v>
          </cell>
          <cell r="Y67">
            <v>0</v>
          </cell>
          <cell r="AG67">
            <v>0</v>
          </cell>
          <cell r="AH67">
            <v>2</v>
          </cell>
        </row>
        <row r="68">
          <cell r="I68">
            <v>0</v>
          </cell>
          <cell r="Q68">
            <v>0</v>
          </cell>
          <cell r="Y68">
            <v>0</v>
          </cell>
          <cell r="AG68">
            <v>0</v>
          </cell>
          <cell r="AH68">
            <v>2</v>
          </cell>
        </row>
        <row r="69">
          <cell r="I69">
            <v>0</v>
          </cell>
          <cell r="Q69">
            <v>0</v>
          </cell>
          <cell r="Y69">
            <v>0</v>
          </cell>
          <cell r="AG69">
            <v>0</v>
          </cell>
          <cell r="AH69">
            <v>2</v>
          </cell>
        </row>
      </sheetData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pending"/>
      <sheetName val="Pres_Spending"/>
      <sheetName val="Assistance history"/>
      <sheetName val="$2026_Pr1"/>
      <sheetName val="FPL"/>
      <sheetName val="#2026_Pr1"/>
      <sheetName val="Spend_Pr1"/>
      <sheetName val="Rough"/>
      <sheetName val="#2024"/>
      <sheetName val="#2025"/>
      <sheetName val="$25"/>
      <sheetName val="$24"/>
      <sheetName val="#difference"/>
      <sheetName val="HH"/>
      <sheetName val="Energy_HH"/>
      <sheetName val="25_extra_cal"/>
    </sheetNames>
    <sheetDataSet>
      <sheetData sheetId="0"/>
      <sheetData sheetId="1"/>
      <sheetData sheetId="2">
        <row r="9">
          <cell r="H9">
            <v>454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Grace George Sam" id="{56410DCB-D5BA-4D68-81FE-548D08B0D2B7}" userId="S::gsam@andrew.cmu.edu::982ca43c-4f97-436d-af47-9842407bdd8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4-11-10T01:41:33.28" personId="{56410DCB-D5BA-4D68-81FE-548D08B0D2B7}" id="{A74A65C7-CC9E-48CE-BADF-E8802D58E839}">
    <text xml:space="preserve">HH size 1-4: mix of 2024 and 2025
HH size &gt;4: #2025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4-11-10T01:41:33.28" personId="{56410DCB-D5BA-4D68-81FE-548D08B0D2B7}" id="{17D30684-73D2-418B-83AF-00FF56C19288}">
    <text xml:space="preserve">HH size 1-4: mix of 2024 and 2025
HH size &gt;4: #2025 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4-11-10T01:41:33.28" personId="{56410DCB-D5BA-4D68-81FE-548D08B0D2B7}" id="{964FE21D-D3D7-42CC-A15D-38E1B6290906}">
    <text xml:space="preserve">HH size 1-4: mix of 2024 and 2025
HH size &gt;4: #2025 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4-11-10T01:41:33.28" personId="{56410DCB-D5BA-4D68-81FE-548D08B0D2B7}" id="{40E53019-C54D-4307-8E4D-F4DF526D567E}">
    <text xml:space="preserve">HH size 1-4: mix of 2024 and 2025
HH size &gt;4: #2025 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1" dT="2024-11-10T01:41:33.28" personId="{56410DCB-D5BA-4D68-81FE-548D08B0D2B7}" id="{5D9A8653-1C3A-4AFE-9327-D1823BD0435E}">
    <text xml:space="preserve">HH size 1-4: mix of 2024 and 2025
HH size &gt;4: #2025 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1A57A-AC28-4FBE-8D6C-5B2E82B12295}">
  <sheetPr>
    <tabColor rgb="FFFFFF00"/>
  </sheetPr>
  <dimension ref="B1:I14"/>
  <sheetViews>
    <sheetView showGridLines="0" tabSelected="1" topLeftCell="A2" zoomScale="90" zoomScaleNormal="90" workbookViewId="0">
      <selection activeCell="B3" sqref="B3"/>
    </sheetView>
  </sheetViews>
  <sheetFormatPr defaultRowHeight="14.4" x14ac:dyDescent="0.3"/>
  <cols>
    <col min="1" max="1" width="3.5546875" style="183" customWidth="1"/>
    <col min="2" max="2" width="49.33203125" style="183" bestFit="1" customWidth="1"/>
    <col min="3" max="3" width="16.5546875" style="183" bestFit="1" customWidth="1"/>
    <col min="4" max="4" width="23.88671875" style="183" customWidth="1"/>
    <col min="5" max="5" width="12.21875" style="183" customWidth="1"/>
    <col min="6" max="6" width="23.33203125" style="183" customWidth="1"/>
    <col min="7" max="7" width="36.21875" style="183" customWidth="1"/>
    <col min="8" max="8" width="27.77734375" style="183" customWidth="1"/>
    <col min="9" max="9" width="36.21875" style="183" customWidth="1"/>
    <col min="10" max="16384" width="8.88671875" style="183"/>
  </cols>
  <sheetData>
    <row r="1" spans="2:9" x14ac:dyDescent="0.3">
      <c r="B1" s="182" t="s">
        <v>145</v>
      </c>
    </row>
    <row r="3" spans="2:9" x14ac:dyDescent="0.3">
      <c r="B3" s="167" t="s">
        <v>146</v>
      </c>
    </row>
    <row r="6" spans="2:9" x14ac:dyDescent="0.3">
      <c r="B6" s="182" t="s">
        <v>147</v>
      </c>
    </row>
    <row r="7" spans="2:9" s="167" customFormat="1" ht="28.8" x14ac:dyDescent="0.3">
      <c r="B7" s="184" t="s">
        <v>148</v>
      </c>
      <c r="C7" s="184" t="s">
        <v>149</v>
      </c>
      <c r="D7" s="184" t="s">
        <v>150</v>
      </c>
      <c r="E7" s="184" t="s">
        <v>151</v>
      </c>
      <c r="F7" s="184" t="s">
        <v>152</v>
      </c>
      <c r="G7" s="184" t="s">
        <v>153</v>
      </c>
      <c r="H7" s="184" t="s">
        <v>154</v>
      </c>
      <c r="I7" s="185" t="s">
        <v>155</v>
      </c>
    </row>
    <row r="8" spans="2:9" ht="28.8" x14ac:dyDescent="0.3">
      <c r="B8" s="186" t="s">
        <v>156</v>
      </c>
      <c r="C8" s="187" t="s">
        <v>190</v>
      </c>
      <c r="D8" s="187" t="s">
        <v>157</v>
      </c>
      <c r="E8" s="187" t="s">
        <v>158</v>
      </c>
      <c r="F8" s="187" t="s">
        <v>159</v>
      </c>
      <c r="G8" s="187" t="s">
        <v>159</v>
      </c>
      <c r="H8" s="187" t="s">
        <v>159</v>
      </c>
      <c r="I8" s="188"/>
    </row>
    <row r="9" spans="2:9" ht="28.8" x14ac:dyDescent="0.3">
      <c r="B9" s="189" t="s">
        <v>193</v>
      </c>
      <c r="C9" s="190" t="s">
        <v>191</v>
      </c>
      <c r="D9" s="233" t="s">
        <v>162</v>
      </c>
      <c r="E9" s="233" t="s">
        <v>163</v>
      </c>
      <c r="F9" s="191" t="s">
        <v>167</v>
      </c>
      <c r="G9" s="190" t="s">
        <v>192</v>
      </c>
      <c r="H9" s="214" t="s">
        <v>159</v>
      </c>
      <c r="I9" s="192" t="s">
        <v>194</v>
      </c>
    </row>
    <row r="10" spans="2:9" ht="28.8" x14ac:dyDescent="0.3">
      <c r="B10" s="189" t="s">
        <v>160</v>
      </c>
      <c r="C10" s="190" t="s">
        <v>161</v>
      </c>
      <c r="D10" s="234"/>
      <c r="E10" s="234"/>
      <c r="F10" s="191" t="s">
        <v>164</v>
      </c>
      <c r="G10" s="190" t="s">
        <v>159</v>
      </c>
      <c r="H10" s="214" t="s">
        <v>159</v>
      </c>
      <c r="I10" s="192" t="s">
        <v>196</v>
      </c>
    </row>
    <row r="11" spans="2:9" ht="72" x14ac:dyDescent="0.3">
      <c r="B11" s="189" t="s">
        <v>165</v>
      </c>
      <c r="C11" s="190" t="s">
        <v>166</v>
      </c>
      <c r="D11" s="234"/>
      <c r="E11" s="234"/>
      <c r="F11" s="191" t="s">
        <v>167</v>
      </c>
      <c r="G11" s="191" t="s">
        <v>168</v>
      </c>
      <c r="H11" s="193" t="s">
        <v>169</v>
      </c>
      <c r="I11" s="192" t="s">
        <v>170</v>
      </c>
    </row>
    <row r="12" spans="2:9" ht="57.6" x14ac:dyDescent="0.3">
      <c r="B12" s="189" t="s">
        <v>171</v>
      </c>
      <c r="C12" s="190" t="s">
        <v>172</v>
      </c>
      <c r="D12" s="234"/>
      <c r="E12" s="234"/>
      <c r="F12" s="191" t="s">
        <v>167</v>
      </c>
      <c r="G12" s="191" t="s">
        <v>173</v>
      </c>
      <c r="H12" s="190" t="s">
        <v>159</v>
      </c>
      <c r="I12" s="192" t="s">
        <v>174</v>
      </c>
    </row>
    <row r="13" spans="2:9" ht="28.8" x14ac:dyDescent="0.3">
      <c r="B13" s="189" t="s">
        <v>175</v>
      </c>
      <c r="C13" s="190" t="s">
        <v>176</v>
      </c>
      <c r="D13" s="234"/>
      <c r="E13" s="234"/>
      <c r="F13" s="191" t="s">
        <v>167</v>
      </c>
      <c r="G13" s="191" t="s">
        <v>177</v>
      </c>
      <c r="H13" s="190" t="s">
        <v>159</v>
      </c>
      <c r="I13" s="192" t="s">
        <v>178</v>
      </c>
    </row>
    <row r="14" spans="2:9" ht="28.8" x14ac:dyDescent="0.3">
      <c r="B14" s="189" t="s">
        <v>179</v>
      </c>
      <c r="C14" s="190" t="s">
        <v>180</v>
      </c>
      <c r="D14" s="235"/>
      <c r="E14" s="235"/>
      <c r="F14" s="191" t="s">
        <v>181</v>
      </c>
      <c r="G14" s="191" t="s">
        <v>182</v>
      </c>
      <c r="H14" s="193" t="s">
        <v>119</v>
      </c>
      <c r="I14" s="192" t="s">
        <v>183</v>
      </c>
    </row>
  </sheetData>
  <mergeCells count="2">
    <mergeCell ref="D9:D14"/>
    <mergeCell ref="E9:E1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36245-2822-487D-8584-325B57E4DFA4}">
  <sheetPr>
    <tabColor theme="0" tint="-0.499984740745262"/>
  </sheetPr>
  <dimension ref="A1:AH80"/>
  <sheetViews>
    <sheetView showGridLines="0" zoomScale="90" zoomScaleNormal="90" workbookViewId="0"/>
  </sheetViews>
  <sheetFormatPr defaultRowHeight="14.4" x14ac:dyDescent="0.3"/>
  <cols>
    <col min="1" max="1" width="12.88671875" style="91" bestFit="1" customWidth="1"/>
    <col min="2" max="2" width="7.5546875" style="91" bestFit="1" customWidth="1"/>
    <col min="3" max="3" width="12.5546875" style="91" customWidth="1"/>
    <col min="4" max="4" width="19.77734375" style="213" bestFit="1" customWidth="1"/>
    <col min="5" max="5" width="13.77734375" style="102" customWidth="1"/>
    <col min="6" max="6" width="17.77734375" style="107" bestFit="1" customWidth="1"/>
    <col min="7" max="7" width="10.77734375" style="90" bestFit="1" customWidth="1"/>
    <col min="8" max="8" width="13.6640625" style="90" hidden="1" customWidth="1"/>
    <col min="9" max="9" width="8.88671875" style="90"/>
    <col min="10" max="12" width="0" style="90" hidden="1" customWidth="1"/>
    <col min="13" max="13" width="12.88671875" style="91" hidden="1" customWidth="1"/>
    <col min="14" max="14" width="7.5546875" style="91" hidden="1" customWidth="1"/>
    <col min="15" max="15" width="12.5546875" style="91" hidden="1" customWidth="1"/>
    <col min="16" max="16" width="13.33203125" style="90" hidden="1" customWidth="1"/>
    <col min="17" max="17" width="13.77734375" style="102" hidden="1" customWidth="1"/>
    <col min="18" max="18" width="17.77734375" style="107" hidden="1" customWidth="1"/>
    <col min="19" max="19" width="10.77734375" style="90" hidden="1" customWidth="1"/>
    <col min="20" max="21" width="0" style="90" hidden="1" customWidth="1"/>
    <col min="22" max="22" width="12.5546875" style="90" bestFit="1" customWidth="1"/>
    <col min="23" max="23" width="22" style="90" bestFit="1" customWidth="1"/>
    <col min="24" max="16384" width="8.88671875" style="90"/>
  </cols>
  <sheetData>
    <row r="1" spans="1:34" s="91" customFormat="1" ht="15" thickBot="1" x14ac:dyDescent="0.35">
      <c r="A1" s="92"/>
      <c r="B1" s="92" t="s">
        <v>108</v>
      </c>
      <c r="C1" s="92" t="s">
        <v>111</v>
      </c>
      <c r="D1" s="204" t="s">
        <v>189</v>
      </c>
      <c r="E1" s="99" t="s">
        <v>107</v>
      </c>
      <c r="F1" s="103" t="s">
        <v>109</v>
      </c>
      <c r="G1" s="92" t="s">
        <v>105</v>
      </c>
      <c r="H1" s="92" t="s">
        <v>106</v>
      </c>
      <c r="M1" s="92">
        <v>2024</v>
      </c>
      <c r="N1" s="92" t="s">
        <v>108</v>
      </c>
      <c r="O1" s="92" t="s">
        <v>111</v>
      </c>
      <c r="P1" s="92" t="s">
        <v>104</v>
      </c>
      <c r="Q1" s="99" t="s">
        <v>107</v>
      </c>
      <c r="R1" s="103" t="s">
        <v>109</v>
      </c>
      <c r="S1" s="92" t="s">
        <v>105</v>
      </c>
      <c r="V1" s="258"/>
      <c r="W1" s="259"/>
      <c r="X1" s="257" t="s">
        <v>114</v>
      </c>
      <c r="Y1" s="257"/>
      <c r="Z1" s="257"/>
      <c r="AA1" s="257"/>
      <c r="AB1" s="257"/>
      <c r="AC1" s="257"/>
    </row>
    <row r="2" spans="1:34" x14ac:dyDescent="0.3">
      <c r="A2" s="244" t="s">
        <v>101</v>
      </c>
      <c r="B2" s="247">
        <v>1</v>
      </c>
      <c r="C2" s="108" t="s">
        <v>36</v>
      </c>
      <c r="D2" s="205">
        <f>SUM('#2026_Pr3'!E5:E20)</f>
        <v>35133.86</v>
      </c>
      <c r="E2" s="110">
        <f>Energy_HH!D46</f>
        <v>452</v>
      </c>
      <c r="F2" s="111">
        <f>AVERAGE('$2026_Pr3'!E5:E20)</f>
        <v>241.5</v>
      </c>
      <c r="G2" s="128">
        <f>F2/E2</f>
        <v>0.53429203539823011</v>
      </c>
      <c r="H2" s="125"/>
      <c r="M2" s="244" t="s">
        <v>101</v>
      </c>
      <c r="N2" s="247">
        <v>1</v>
      </c>
      <c r="O2" s="108" t="s">
        <v>36</v>
      </c>
      <c r="P2" s="109"/>
      <c r="Q2" s="110">
        <v>452</v>
      </c>
      <c r="R2" s="111">
        <v>500.25</v>
      </c>
      <c r="S2" s="128">
        <v>1.1067477876106195</v>
      </c>
      <c r="T2" s="140">
        <f>G2-S2</f>
        <v>-0.57245575221238942</v>
      </c>
      <c r="V2" s="260"/>
      <c r="W2" s="261"/>
      <c r="X2" s="141">
        <v>1</v>
      </c>
      <c r="Y2" s="141">
        <v>2</v>
      </c>
      <c r="Z2" s="141">
        <v>3</v>
      </c>
      <c r="AA2" s="141">
        <v>4</v>
      </c>
      <c r="AB2" s="141">
        <v>5</v>
      </c>
      <c r="AC2" s="141" t="s">
        <v>7</v>
      </c>
    </row>
    <row r="3" spans="1:34" x14ac:dyDescent="0.3">
      <c r="A3" s="245"/>
      <c r="B3" s="248"/>
      <c r="C3" s="112" t="s">
        <v>110</v>
      </c>
      <c r="D3" s="206">
        <f>SUM('#2026_Pr3'!M5:M20)</f>
        <v>33536.04</v>
      </c>
      <c r="E3" s="114">
        <f>Energy_HH!E46</f>
        <v>643</v>
      </c>
      <c r="F3" s="115">
        <f>AVERAGE('$2026_Pr3'!M5:M20)</f>
        <v>400.53125</v>
      </c>
      <c r="G3" s="129">
        <f>F3/E3</f>
        <v>0.62291018662519437</v>
      </c>
      <c r="H3" s="126"/>
      <c r="M3" s="245"/>
      <c r="N3" s="248"/>
      <c r="O3" s="112" t="s">
        <v>110</v>
      </c>
      <c r="P3" s="113"/>
      <c r="Q3" s="114">
        <v>643</v>
      </c>
      <c r="R3" s="115">
        <v>525.078125</v>
      </c>
      <c r="S3" s="129">
        <v>0.8166067262830482</v>
      </c>
      <c r="T3" s="140">
        <f t="shared" ref="T3:T49" si="0">G3-S3</f>
        <v>-0.19369653965785383</v>
      </c>
      <c r="V3" s="257" t="s">
        <v>101</v>
      </c>
      <c r="W3" s="141" t="s">
        <v>112</v>
      </c>
      <c r="X3" s="142">
        <f>AVERAGE(G2:G3)</f>
        <v>0.57860111101171219</v>
      </c>
      <c r="Y3" s="142">
        <f>AVERAGE(G6:G7)</f>
        <v>0.51171417907436545</v>
      </c>
      <c r="Z3" s="142">
        <f>AVERAGE(G10:G11)</f>
        <v>0.42554968367314261</v>
      </c>
      <c r="AA3" s="142">
        <f>AVERAGE(G14:G15)</f>
        <v>0.39223534003040561</v>
      </c>
      <c r="AB3" s="142">
        <f>AVERAGE(G18:G19)</f>
        <v>0.35339904486477353</v>
      </c>
      <c r="AC3" s="142">
        <f>AVERAGE(G22:G23)</f>
        <v>0.33305228305228307</v>
      </c>
    </row>
    <row r="4" spans="1:34" x14ac:dyDescent="0.3">
      <c r="A4" s="245"/>
      <c r="B4" s="248"/>
      <c r="C4" s="116" t="s">
        <v>11</v>
      </c>
      <c r="D4" s="207">
        <f>SUM('#2026_Pr3'!U5:U20)</f>
        <v>6870.0199999999995</v>
      </c>
      <c r="E4" s="118">
        <f>Energy_HH!G46</f>
        <v>1651</v>
      </c>
      <c r="F4" s="119">
        <f>AVERAGE('$2026_Pr3'!U5:U20)</f>
        <v>1651</v>
      </c>
      <c r="G4" s="130">
        <f t="shared" ref="G4:G24" si="1">F4/E4</f>
        <v>1</v>
      </c>
      <c r="H4" s="126"/>
      <c r="M4" s="245"/>
      <c r="N4" s="248"/>
      <c r="O4" s="116" t="s">
        <v>11</v>
      </c>
      <c r="P4" s="117"/>
      <c r="Q4" s="118">
        <v>1156</v>
      </c>
      <c r="R4" s="119">
        <v>625.328125</v>
      </c>
      <c r="S4" s="130">
        <v>0.54094128460207613</v>
      </c>
      <c r="T4" s="140">
        <f t="shared" si="0"/>
        <v>0.45905871539792387</v>
      </c>
      <c r="V4" s="257"/>
      <c r="W4" s="141" t="s">
        <v>113</v>
      </c>
      <c r="X4" s="142">
        <f>AVERAGE(G4:G5)</f>
        <v>0.9375</v>
      </c>
      <c r="Y4" s="142">
        <f>AVERAGE(G8:G9)</f>
        <v>0.80681818181818188</v>
      </c>
      <c r="Z4" s="142">
        <f>AVERAGE(G12:G13)</f>
        <v>0.76785714285714279</v>
      </c>
      <c r="AA4" s="142">
        <f>AVERAGE(G16:G17)</f>
        <v>0.65068697920951157</v>
      </c>
      <c r="AB4" s="142">
        <f>AVERAGE(G20:G21)</f>
        <v>0.55996491469731824</v>
      </c>
      <c r="AC4" s="142">
        <f>AVERAGE(G24:G25)</f>
        <v>0.51821442904074289</v>
      </c>
    </row>
    <row r="5" spans="1:34" x14ac:dyDescent="0.3">
      <c r="A5" s="245"/>
      <c r="B5" s="248"/>
      <c r="C5" s="93" t="s">
        <v>12</v>
      </c>
      <c r="D5" s="208">
        <f>SUM('#2026_Pr3'!AC5:AC20)</f>
        <v>7516</v>
      </c>
      <c r="E5" s="100">
        <f>Energy_HH!F46</f>
        <v>1156</v>
      </c>
      <c r="F5" s="104">
        <f>AVERAGE('$2026_Pr3'!AC5:AC20)</f>
        <v>1011.5</v>
      </c>
      <c r="G5" s="131">
        <f t="shared" si="1"/>
        <v>0.875</v>
      </c>
      <c r="H5" s="126"/>
      <c r="M5" s="245"/>
      <c r="N5" s="248"/>
      <c r="O5" s="93" t="s">
        <v>12</v>
      </c>
      <c r="P5" s="94"/>
      <c r="Q5" s="100">
        <v>1651</v>
      </c>
      <c r="R5" s="104">
        <v>424.765625</v>
      </c>
      <c r="S5" s="131">
        <v>0.25727778619018776</v>
      </c>
      <c r="T5" s="140">
        <f t="shared" si="0"/>
        <v>0.61772221380981218</v>
      </c>
      <c r="V5" s="257" t="s">
        <v>102</v>
      </c>
      <c r="W5" s="141" t="s">
        <v>112</v>
      </c>
      <c r="X5" s="142">
        <f>AVERAGE(G26:G27)</f>
        <v>0.18837996669373375</v>
      </c>
      <c r="Y5" s="142">
        <f>AVERAGE(G30:G31)</f>
        <v>0.16127486583545173</v>
      </c>
      <c r="Z5" s="142">
        <f>AVERAGE(G34:G35)</f>
        <v>0.16664531898769308</v>
      </c>
      <c r="AA5" s="142">
        <f>AVERAGE(G38:G39)</f>
        <v>0.14919711998035554</v>
      </c>
      <c r="AB5" s="142">
        <f>AVERAGE(G42:G43)</f>
        <v>0.16262733784833105</v>
      </c>
      <c r="AC5" s="142">
        <f>AVERAGE(G46:G47)</f>
        <v>0.16062766062766062</v>
      </c>
    </row>
    <row r="6" spans="1:34" x14ac:dyDescent="0.3">
      <c r="A6" s="245"/>
      <c r="B6" s="248">
        <v>2</v>
      </c>
      <c r="C6" s="120" t="s">
        <v>36</v>
      </c>
      <c r="D6" s="209">
        <f>SUM('#2026_Pr3'!F5:F26)</f>
        <v>16441.79</v>
      </c>
      <c r="E6" s="122">
        <f>Energy_HH!D47</f>
        <v>528</v>
      </c>
      <c r="F6" s="123">
        <f>AVERAGE('$2026_Pr3'!F5:F26)</f>
        <v>242</v>
      </c>
      <c r="G6" s="132">
        <f t="shared" si="1"/>
        <v>0.45833333333333331</v>
      </c>
      <c r="H6" s="126"/>
      <c r="M6" s="245"/>
      <c r="N6" s="248">
        <v>2</v>
      </c>
      <c r="O6" s="120" t="s">
        <v>36</v>
      </c>
      <c r="P6" s="121"/>
      <c r="Q6" s="122">
        <v>528</v>
      </c>
      <c r="R6" s="123">
        <v>412.68181818181819</v>
      </c>
      <c r="S6" s="132">
        <v>0.78159435261707988</v>
      </c>
      <c r="T6" s="140">
        <f t="shared" si="0"/>
        <v>-0.32326101928374656</v>
      </c>
      <c r="V6" s="257"/>
      <c r="W6" s="141" t="s">
        <v>113</v>
      </c>
      <c r="X6" s="142">
        <f>AVERAGE(G28:G29)</f>
        <v>0.5625</v>
      </c>
      <c r="Y6" s="142">
        <f>AVERAGE(G32:G33)</f>
        <v>0.32793008413112851</v>
      </c>
      <c r="Z6" s="142">
        <f>AVERAGE(G36:G37)</f>
        <v>0.19207809303648257</v>
      </c>
      <c r="AA6" s="142">
        <f>AVERAGE(G40:G41)</f>
        <v>6.9947129051970036E-2</v>
      </c>
      <c r="AB6" s="142">
        <f>AVERAGE(G44:G45)</f>
        <v>7.2461643927904523E-2</v>
      </c>
      <c r="AC6" s="142">
        <f>AVERAGE(G48:G49)</f>
        <v>6.8046245717244644E-2</v>
      </c>
    </row>
    <row r="7" spans="1:34" x14ac:dyDescent="0.3">
      <c r="A7" s="245"/>
      <c r="B7" s="248"/>
      <c r="C7" s="112" t="s">
        <v>110</v>
      </c>
      <c r="D7" s="206">
        <f>SUM('#2026_Pr3'!N5:N26)</f>
        <v>16198.380000000003</v>
      </c>
      <c r="E7" s="114">
        <f>Energy_HH!E47</f>
        <v>751</v>
      </c>
      <c r="F7" s="115">
        <f>AVERAGE('$2026_Pr3'!N5:N26)</f>
        <v>424.38636363636363</v>
      </c>
      <c r="G7" s="129">
        <f t="shared" si="1"/>
        <v>0.56509502481539764</v>
      </c>
      <c r="H7" s="126"/>
      <c r="M7" s="245"/>
      <c r="N7" s="248"/>
      <c r="O7" s="112" t="s">
        <v>110</v>
      </c>
      <c r="P7" s="113"/>
      <c r="Q7" s="114">
        <v>751</v>
      </c>
      <c r="R7" s="115">
        <v>433.22727272727275</v>
      </c>
      <c r="S7" s="129">
        <v>0.57686720735988384</v>
      </c>
      <c r="T7" s="140">
        <f t="shared" si="0"/>
        <v>-1.1772182544486198E-2</v>
      </c>
      <c r="V7"/>
      <c r="W7"/>
      <c r="X7"/>
      <c r="Y7" s="143"/>
      <c r="Z7" s="143"/>
      <c r="AA7" s="143"/>
      <c r="AB7" s="143"/>
      <c r="AC7" s="143"/>
    </row>
    <row r="8" spans="1:34" x14ac:dyDescent="0.3">
      <c r="A8" s="245"/>
      <c r="B8" s="248"/>
      <c r="C8" s="116" t="s">
        <v>11</v>
      </c>
      <c r="D8" s="207">
        <f>SUM('#2026_Pr3'!V5:V26)</f>
        <v>3072.4199999999992</v>
      </c>
      <c r="E8" s="118">
        <f>Energy_HH!G47</f>
        <v>1611</v>
      </c>
      <c r="F8" s="119">
        <f>AVERAGE('$2026_Pr3'!V5:V26)</f>
        <v>1391.3181818181818</v>
      </c>
      <c r="G8" s="130">
        <f t="shared" si="1"/>
        <v>0.86363636363636365</v>
      </c>
      <c r="H8" s="126"/>
      <c r="M8" s="245"/>
      <c r="N8" s="248"/>
      <c r="O8" s="116" t="s">
        <v>11</v>
      </c>
      <c r="P8" s="117"/>
      <c r="Q8" s="118">
        <v>1149</v>
      </c>
      <c r="R8" s="119">
        <v>515.81818181818187</v>
      </c>
      <c r="S8" s="130">
        <v>0.44892792151277794</v>
      </c>
      <c r="T8" s="140">
        <f t="shared" si="0"/>
        <v>0.41470844212358571</v>
      </c>
      <c r="V8"/>
      <c r="W8"/>
      <c r="X8"/>
      <c r="Y8" s="143"/>
      <c r="Z8" s="143"/>
      <c r="AA8" s="143"/>
      <c r="AB8" s="143"/>
      <c r="AC8" s="143"/>
    </row>
    <row r="9" spans="1:34" x14ac:dyDescent="0.3">
      <c r="A9" s="245"/>
      <c r="B9" s="248"/>
      <c r="C9" s="93" t="s">
        <v>12</v>
      </c>
      <c r="D9" s="208">
        <f>SUM('#2026_Pr3'!AD5:AD26)</f>
        <v>3480</v>
      </c>
      <c r="E9" s="100">
        <f>Energy_HH!F47</f>
        <v>1149</v>
      </c>
      <c r="F9" s="104">
        <f>AVERAGE('$2026_Pr3'!AD5:AD26)</f>
        <v>861.75</v>
      </c>
      <c r="G9" s="131">
        <f t="shared" si="1"/>
        <v>0.75</v>
      </c>
      <c r="H9" s="126"/>
      <c r="M9" s="245"/>
      <c r="N9" s="248"/>
      <c r="O9" s="93" t="s">
        <v>12</v>
      </c>
      <c r="P9" s="94"/>
      <c r="Q9" s="100">
        <v>1611</v>
      </c>
      <c r="R9" s="104">
        <v>350.27272727272725</v>
      </c>
      <c r="S9" s="131">
        <v>0.21742565317984311</v>
      </c>
      <c r="T9" s="140">
        <f t="shared" si="0"/>
        <v>0.53257434682015692</v>
      </c>
    </row>
    <row r="10" spans="1:34" x14ac:dyDescent="0.3">
      <c r="A10" s="245"/>
      <c r="B10" s="248">
        <v>3</v>
      </c>
      <c r="C10" s="120" t="s">
        <v>36</v>
      </c>
      <c r="D10" s="209">
        <f>SUM('#2026_Pr3'!G5:G32)</f>
        <v>8055.760000000002</v>
      </c>
      <c r="E10" s="122">
        <f>Energy_HH!D48</f>
        <v>501</v>
      </c>
      <c r="F10" s="123">
        <f>AVERAGE('$2026_Pr3'!G5:G32)</f>
        <v>198.48214285714286</v>
      </c>
      <c r="G10" s="132">
        <f t="shared" si="1"/>
        <v>0.39617194183062449</v>
      </c>
      <c r="H10" s="126"/>
      <c r="M10" s="245"/>
      <c r="N10" s="248">
        <v>3</v>
      </c>
      <c r="O10" s="120" t="s">
        <v>36</v>
      </c>
      <c r="P10" s="121"/>
      <c r="Q10" s="122">
        <v>501</v>
      </c>
      <c r="R10" s="123">
        <v>349.89285714285717</v>
      </c>
      <c r="S10" s="132">
        <v>0.69838893641288857</v>
      </c>
      <c r="T10" s="140">
        <f t="shared" si="0"/>
        <v>-0.30221699458226409</v>
      </c>
      <c r="V10"/>
      <c r="W10"/>
      <c r="X10"/>
      <c r="Y10"/>
      <c r="Z10"/>
      <c r="AA10"/>
      <c r="AB10"/>
      <c r="AC10"/>
      <c r="AD10"/>
      <c r="AE10"/>
      <c r="AF10"/>
      <c r="AG10"/>
      <c r="AH10"/>
    </row>
    <row r="11" spans="1:34" x14ac:dyDescent="0.3">
      <c r="A11" s="245"/>
      <c r="B11" s="248"/>
      <c r="C11" s="112" t="s">
        <v>110</v>
      </c>
      <c r="D11" s="206">
        <f>SUM('#2026_Pr3'!O5:O32)</f>
        <v>8301.19</v>
      </c>
      <c r="E11" s="114">
        <f>Energy_HH!E48</f>
        <v>748</v>
      </c>
      <c r="F11" s="115">
        <f>AVERAGE('$2026_Pr3'!O5:O32)</f>
        <v>340.28571428571428</v>
      </c>
      <c r="G11" s="129">
        <f t="shared" si="1"/>
        <v>0.45492742551566079</v>
      </c>
      <c r="H11" s="126"/>
      <c r="M11" s="245"/>
      <c r="N11" s="248"/>
      <c r="O11" s="112" t="s">
        <v>110</v>
      </c>
      <c r="P11" s="113"/>
      <c r="Q11" s="114">
        <v>748</v>
      </c>
      <c r="R11" s="115">
        <v>366.42857142857144</v>
      </c>
      <c r="S11" s="129">
        <v>0.48987776928953403</v>
      </c>
      <c r="T11" s="140">
        <f t="shared" si="0"/>
        <v>-3.4950343773873238E-2</v>
      </c>
      <c r="V11"/>
      <c r="W11"/>
      <c r="X11"/>
      <c r="Y11"/>
      <c r="Z11"/>
      <c r="AA11"/>
      <c r="AB11"/>
      <c r="AC11"/>
      <c r="AD11"/>
      <c r="AE11"/>
      <c r="AF11"/>
      <c r="AG11"/>
      <c r="AH11"/>
    </row>
    <row r="12" spans="1:34" x14ac:dyDescent="0.3">
      <c r="A12" s="245"/>
      <c r="B12" s="248"/>
      <c r="C12" s="116" t="s">
        <v>11</v>
      </c>
      <c r="D12" s="207">
        <f>SUM('#2026_Pr3'!W5:W32)</f>
        <v>1393.7999999999995</v>
      </c>
      <c r="E12" s="118">
        <f>Energy_HH!G47</f>
        <v>1611</v>
      </c>
      <c r="F12" s="119">
        <f>AVERAGE('$2026_Pr3'!W5:W32)</f>
        <v>1265.7857142857142</v>
      </c>
      <c r="G12" s="130">
        <f t="shared" si="1"/>
        <v>0.7857142857142857</v>
      </c>
      <c r="H12" s="126"/>
      <c r="M12" s="245"/>
      <c r="N12" s="248"/>
      <c r="O12" s="116" t="s">
        <v>11</v>
      </c>
      <c r="P12" s="117"/>
      <c r="Q12" s="118">
        <v>1392</v>
      </c>
      <c r="R12" s="119">
        <v>435.42857142857144</v>
      </c>
      <c r="S12" s="130">
        <v>0.31280788177339902</v>
      </c>
      <c r="T12" s="140">
        <f t="shared" si="0"/>
        <v>0.47290640394088668</v>
      </c>
      <c r="V12"/>
      <c r="W12"/>
      <c r="X12"/>
      <c r="Y12"/>
      <c r="Z12"/>
      <c r="AA12"/>
      <c r="AB12"/>
      <c r="AC12"/>
      <c r="AD12"/>
      <c r="AE12"/>
      <c r="AF12"/>
      <c r="AG12"/>
      <c r="AH12"/>
    </row>
    <row r="13" spans="1:34" x14ac:dyDescent="0.3">
      <c r="A13" s="245"/>
      <c r="B13" s="248"/>
      <c r="C13" s="93" t="s">
        <v>12</v>
      </c>
      <c r="D13" s="208">
        <f>SUM('#2026_Pr3'!AE5:AE32)</f>
        <v>1676</v>
      </c>
      <c r="E13" s="100">
        <f>Energy_HH!F48</f>
        <v>1392</v>
      </c>
      <c r="F13" s="104">
        <f>AVERAGE('$2026_Pr3'!AE5:AE32)</f>
        <v>1044</v>
      </c>
      <c r="G13" s="131">
        <f t="shared" si="1"/>
        <v>0.75</v>
      </c>
      <c r="H13" s="126"/>
      <c r="M13" s="245"/>
      <c r="N13" s="248"/>
      <c r="O13" s="93" t="s">
        <v>12</v>
      </c>
      <c r="P13" s="94"/>
      <c r="Q13" s="100">
        <v>1611</v>
      </c>
      <c r="R13" s="104">
        <v>300.10714285714283</v>
      </c>
      <c r="S13" s="131">
        <v>0.18628624634211224</v>
      </c>
      <c r="T13" s="140">
        <f t="shared" si="0"/>
        <v>0.56371375365788778</v>
      </c>
      <c r="V13"/>
      <c r="W13"/>
      <c r="X13"/>
      <c r="Y13"/>
      <c r="Z13"/>
      <c r="AA13"/>
      <c r="AB13"/>
      <c r="AC13"/>
      <c r="AD13"/>
      <c r="AE13"/>
      <c r="AF13"/>
      <c r="AG13"/>
      <c r="AH13"/>
    </row>
    <row r="14" spans="1:34" x14ac:dyDescent="0.3">
      <c r="A14" s="245"/>
      <c r="B14" s="248">
        <v>4</v>
      </c>
      <c r="C14" s="120" t="s">
        <v>36</v>
      </c>
      <c r="D14" s="209">
        <f>SUM('#2026_Pr3'!H5:H38)</f>
        <v>6395.3200000000006</v>
      </c>
      <c r="E14" s="122">
        <f>Energy_HH!D49</f>
        <v>597</v>
      </c>
      <c r="F14" s="123">
        <f>AVERAGE('$2026_Pr3'!H5:H38)</f>
        <v>222.73529411764707</v>
      </c>
      <c r="G14" s="132">
        <f t="shared" si="1"/>
        <v>0.37309094492068184</v>
      </c>
      <c r="H14" s="126"/>
      <c r="M14" s="245"/>
      <c r="N14" s="248">
        <v>4</v>
      </c>
      <c r="O14" s="120" t="s">
        <v>36</v>
      </c>
      <c r="P14" s="121"/>
      <c r="Q14" s="122">
        <v>597</v>
      </c>
      <c r="R14" s="123">
        <v>307.8235294117647</v>
      </c>
      <c r="S14" s="132">
        <v>0.51561730219726076</v>
      </c>
      <c r="T14" s="140">
        <f t="shared" si="0"/>
        <v>-0.14252635727657892</v>
      </c>
      <c r="V14"/>
      <c r="W14"/>
      <c r="X14"/>
      <c r="Y14"/>
      <c r="Z14"/>
      <c r="AA14"/>
      <c r="AB14"/>
      <c r="AC14"/>
      <c r="AD14"/>
      <c r="AE14"/>
      <c r="AF14"/>
      <c r="AG14"/>
      <c r="AH14"/>
    </row>
    <row r="15" spans="1:34" x14ac:dyDescent="0.3">
      <c r="A15" s="245"/>
      <c r="B15" s="248"/>
      <c r="C15" s="112" t="s">
        <v>110</v>
      </c>
      <c r="D15" s="206">
        <f>SUM('#2026_Pr3'!P5:P38)</f>
        <v>6739.7299999999987</v>
      </c>
      <c r="E15" s="114">
        <f>Energy_HH!E49</f>
        <v>764</v>
      </c>
      <c r="F15" s="115">
        <f>AVERAGE('$2026_Pr3'!P5:P38)</f>
        <v>314.29411764705884</v>
      </c>
      <c r="G15" s="129">
        <f t="shared" si="1"/>
        <v>0.41137973514012938</v>
      </c>
      <c r="H15" s="126"/>
      <c r="M15" s="245"/>
      <c r="N15" s="248"/>
      <c r="O15" s="112" t="s">
        <v>110</v>
      </c>
      <c r="P15" s="113"/>
      <c r="Q15" s="114">
        <v>764</v>
      </c>
      <c r="R15" s="115">
        <v>322.47058823529414</v>
      </c>
      <c r="S15" s="129">
        <v>0.42208192177394521</v>
      </c>
      <c r="T15" s="140">
        <f t="shared" si="0"/>
        <v>-1.0702186633815836E-2</v>
      </c>
      <c r="V15"/>
      <c r="W15"/>
      <c r="X15"/>
      <c r="Y15"/>
      <c r="Z15"/>
      <c r="AA15"/>
      <c r="AB15"/>
      <c r="AC15"/>
      <c r="AD15"/>
      <c r="AE15"/>
      <c r="AF15"/>
      <c r="AG15"/>
      <c r="AH15"/>
    </row>
    <row r="16" spans="1:34" x14ac:dyDescent="0.3">
      <c r="A16" s="245"/>
      <c r="B16" s="248"/>
      <c r="C16" s="116" t="s">
        <v>11</v>
      </c>
      <c r="D16" s="207">
        <f>SUM('#2026_Pr3'!X5:X38)</f>
        <v>1054.44</v>
      </c>
      <c r="E16" s="118">
        <f>Energy_HH!G47</f>
        <v>1611</v>
      </c>
      <c r="F16" s="119">
        <f>AVERAGE('$2026_Pr3'!X5:X38)</f>
        <v>1143.0588235294117</v>
      </c>
      <c r="G16" s="130">
        <f t="shared" si="1"/>
        <v>0.70953372037828166</v>
      </c>
      <c r="H16" s="126"/>
      <c r="M16" s="245"/>
      <c r="N16" s="248"/>
      <c r="O16" s="116" t="s">
        <v>11</v>
      </c>
      <c r="P16" s="117"/>
      <c r="Q16" s="118">
        <v>1285</v>
      </c>
      <c r="R16" s="119">
        <v>379.02941176470586</v>
      </c>
      <c r="S16" s="130">
        <v>0.29496452277409019</v>
      </c>
      <c r="T16" s="140">
        <f t="shared" si="0"/>
        <v>0.41456919760419148</v>
      </c>
      <c r="V16"/>
      <c r="W16"/>
      <c r="X16"/>
      <c r="Y16"/>
      <c r="Z16"/>
      <c r="AA16"/>
      <c r="AB16"/>
      <c r="AC16"/>
      <c r="AD16"/>
      <c r="AE16"/>
      <c r="AF16"/>
      <c r="AG16"/>
      <c r="AH16"/>
    </row>
    <row r="17" spans="1:34" x14ac:dyDescent="0.3">
      <c r="A17" s="245"/>
      <c r="B17" s="248"/>
      <c r="C17" s="93" t="s">
        <v>12</v>
      </c>
      <c r="D17" s="208">
        <f>SUM('#2026_Pr3'!AF5:AF38)</f>
        <v>1322</v>
      </c>
      <c r="E17" s="100">
        <f>Energy_HH!F49</f>
        <v>1285</v>
      </c>
      <c r="F17" s="104">
        <f>AVERAGE('$2026_Pr3'!AF5:AF38)</f>
        <v>760.51470588235293</v>
      </c>
      <c r="G17" s="131">
        <f t="shared" si="1"/>
        <v>0.5918402380407416</v>
      </c>
      <c r="H17" s="126"/>
      <c r="M17" s="245"/>
      <c r="N17" s="248"/>
      <c r="O17" s="93" t="s">
        <v>12</v>
      </c>
      <c r="P17" s="94"/>
      <c r="Q17" s="100">
        <v>1611</v>
      </c>
      <c r="R17" s="104">
        <v>267</v>
      </c>
      <c r="S17" s="131">
        <v>0.16573556797020483</v>
      </c>
      <c r="T17" s="140">
        <f t="shared" si="0"/>
        <v>0.42610467007053676</v>
      </c>
      <c r="V17"/>
      <c r="W17"/>
      <c r="X17"/>
      <c r="Y17"/>
      <c r="Z17"/>
      <c r="AA17"/>
      <c r="AB17"/>
      <c r="AC17"/>
      <c r="AD17"/>
      <c r="AE17"/>
      <c r="AF17"/>
      <c r="AG17"/>
      <c r="AH17"/>
    </row>
    <row r="18" spans="1:34" x14ac:dyDescent="0.3">
      <c r="A18" s="245"/>
      <c r="B18" s="248">
        <v>5</v>
      </c>
      <c r="C18" s="120" t="s">
        <v>36</v>
      </c>
      <c r="D18" s="209">
        <f>SUM('#2026_Pr3'!I5:I43)</f>
        <v>4099.59</v>
      </c>
      <c r="E18" s="122">
        <f>Energy_HH!D50</f>
        <v>527</v>
      </c>
      <c r="F18" s="123">
        <f>AVERAGE('$2026_Pr3'!I5:I43)</f>
        <v>179.89743589743588</v>
      </c>
      <c r="G18" s="132">
        <f t="shared" si="1"/>
        <v>0.34136135843915727</v>
      </c>
      <c r="H18" s="126"/>
      <c r="M18" s="245"/>
      <c r="N18" s="248">
        <v>5</v>
      </c>
      <c r="O18" s="120" t="s">
        <v>36</v>
      </c>
      <c r="P18" s="121"/>
      <c r="Q18" s="122">
        <v>527</v>
      </c>
      <c r="R18" s="123">
        <v>283.74358974358972</v>
      </c>
      <c r="S18" s="132">
        <v>0.53841288376392737</v>
      </c>
      <c r="T18" s="140">
        <f t="shared" si="0"/>
        <v>-0.1970515253247701</v>
      </c>
    </row>
    <row r="19" spans="1:34" x14ac:dyDescent="0.3">
      <c r="A19" s="245"/>
      <c r="B19" s="248"/>
      <c r="C19" s="112" t="s">
        <v>110</v>
      </c>
      <c r="D19" s="206">
        <f>SUM('#2026_Pr3'!Q5:Q43)</f>
        <v>4441.9800000000005</v>
      </c>
      <c r="E19" s="114">
        <f>Energy_HH!E50</f>
        <v>738</v>
      </c>
      <c r="F19" s="115">
        <f>AVERAGE('$2026_Pr3'!Q5:Q43)</f>
        <v>269.69230769230768</v>
      </c>
      <c r="G19" s="129">
        <f t="shared" si="1"/>
        <v>0.36543673129038978</v>
      </c>
      <c r="H19" s="126"/>
      <c r="M19" s="245"/>
      <c r="N19" s="248"/>
      <c r="O19" s="112" t="s">
        <v>110</v>
      </c>
      <c r="P19" s="113"/>
      <c r="Q19" s="114">
        <v>738</v>
      </c>
      <c r="R19" s="115">
        <v>296.74358974358972</v>
      </c>
      <c r="S19" s="129">
        <v>0.40209158501841424</v>
      </c>
      <c r="T19" s="140">
        <f t="shared" si="0"/>
        <v>-3.6654853728024461E-2</v>
      </c>
    </row>
    <row r="20" spans="1:34" x14ac:dyDescent="0.3">
      <c r="A20" s="245"/>
      <c r="B20" s="248"/>
      <c r="C20" s="116" t="s">
        <v>11</v>
      </c>
      <c r="D20" s="207">
        <f>SUM('#2026_Pr3'!Y5:Y43)</f>
        <v>641.35</v>
      </c>
      <c r="E20" s="118">
        <f>Energy_HH!G47</f>
        <v>1611</v>
      </c>
      <c r="F20" s="119">
        <f>AVERAGE('$2026_Pr3'!Y5:Y43)</f>
        <v>1009.3333333333334</v>
      </c>
      <c r="G20" s="130">
        <f t="shared" si="1"/>
        <v>0.62652596730809018</v>
      </c>
      <c r="H20" s="126"/>
      <c r="M20" s="245"/>
      <c r="N20" s="248"/>
      <c r="O20" s="116" t="s">
        <v>11</v>
      </c>
      <c r="P20" s="117"/>
      <c r="Q20" s="118">
        <v>1207</v>
      </c>
      <c r="R20" s="119">
        <v>347.12820512820514</v>
      </c>
      <c r="S20" s="130">
        <v>0.28759586174664881</v>
      </c>
      <c r="T20" s="140">
        <f t="shared" si="0"/>
        <v>0.33893010556144137</v>
      </c>
    </row>
    <row r="21" spans="1:34" x14ac:dyDescent="0.3">
      <c r="A21" s="245"/>
      <c r="B21" s="248"/>
      <c r="C21" s="93" t="s">
        <v>12</v>
      </c>
      <c r="D21" s="208">
        <f>SUM('#2026_Pr3'!AG5:AG43)</f>
        <v>712</v>
      </c>
      <c r="E21" s="100">
        <f>Energy_HH!F50</f>
        <v>1207</v>
      </c>
      <c r="F21" s="104">
        <f>AVERAGE('$2026_Pr3'!AG5:AG43)</f>
        <v>595.53846153846155</v>
      </c>
      <c r="G21" s="131">
        <f t="shared" si="1"/>
        <v>0.49340386208654641</v>
      </c>
      <c r="H21" s="126"/>
      <c r="M21" s="245"/>
      <c r="N21" s="248"/>
      <c r="O21" s="93" t="s">
        <v>12</v>
      </c>
      <c r="P21" s="94"/>
      <c r="Q21" s="100">
        <v>1611</v>
      </c>
      <c r="R21" s="104">
        <v>247.38461538461539</v>
      </c>
      <c r="S21" s="131">
        <v>0.1535596619395502</v>
      </c>
      <c r="T21" s="140">
        <f t="shared" si="0"/>
        <v>0.33984420014699623</v>
      </c>
    </row>
    <row r="22" spans="1:34" x14ac:dyDescent="0.3">
      <c r="A22" s="245"/>
      <c r="B22" s="248" t="s">
        <v>7</v>
      </c>
      <c r="C22" s="120" t="s">
        <v>36</v>
      </c>
      <c r="D22" s="209">
        <f>SUM('#2026_Pr3'!J5:J49)</f>
        <v>2918.8999999999996</v>
      </c>
      <c r="E22" s="122">
        <f>Energy_HH!D51</f>
        <v>518</v>
      </c>
      <c r="F22" s="123">
        <f>AVERAGE('$2026_Pr3'!J5:J49)</f>
        <v>164.11111111111111</v>
      </c>
      <c r="G22" s="132">
        <f t="shared" si="1"/>
        <v>0.31681681681681684</v>
      </c>
      <c r="H22" s="126"/>
      <c r="M22" s="245"/>
      <c r="N22" s="248" t="s">
        <v>7</v>
      </c>
      <c r="O22" s="120" t="s">
        <v>36</v>
      </c>
      <c r="P22" s="121"/>
      <c r="Q22" s="122">
        <v>518</v>
      </c>
      <c r="R22" s="123">
        <v>262.04444444444442</v>
      </c>
      <c r="S22" s="132">
        <v>0.50587730587730584</v>
      </c>
      <c r="T22" s="140">
        <f t="shared" si="0"/>
        <v>-0.189060489060489</v>
      </c>
    </row>
    <row r="23" spans="1:34" x14ac:dyDescent="0.3">
      <c r="A23" s="245"/>
      <c r="B23" s="248"/>
      <c r="C23" s="112" t="s">
        <v>110</v>
      </c>
      <c r="D23" s="206">
        <f>SUM('#2026_Pr3'!R5:R49)</f>
        <v>3156.2500000000005</v>
      </c>
      <c r="E23" s="114">
        <f>Energy_HH!E51</f>
        <v>780</v>
      </c>
      <c r="F23" s="115">
        <f>AVERAGE('$2026_Pr3'!R5:R49)</f>
        <v>272.44444444444446</v>
      </c>
      <c r="G23" s="129">
        <f t="shared" si="1"/>
        <v>0.34928774928774931</v>
      </c>
      <c r="H23" s="126"/>
      <c r="M23" s="245"/>
      <c r="N23" s="248"/>
      <c r="O23" s="112" t="s">
        <v>110</v>
      </c>
      <c r="P23" s="113"/>
      <c r="Q23" s="114">
        <v>780</v>
      </c>
      <c r="R23" s="115">
        <v>272.64444444444445</v>
      </c>
      <c r="S23" s="129">
        <v>0.34954415954415957</v>
      </c>
      <c r="T23" s="140">
        <f t="shared" si="0"/>
        <v>-2.564102564102666E-4</v>
      </c>
    </row>
    <row r="24" spans="1:34" x14ac:dyDescent="0.3">
      <c r="A24" s="245"/>
      <c r="B24" s="248"/>
      <c r="C24" s="116" t="s">
        <v>11</v>
      </c>
      <c r="D24" s="207">
        <f>SUM('#2026_Pr3'!Z5:Z49)</f>
        <v>454.49999999999966</v>
      </c>
      <c r="E24" s="118">
        <f>Energy_HH!G47</f>
        <v>1611</v>
      </c>
      <c r="F24" s="119">
        <f>AVERAGE('$2026_Pr3'!Z5:Z49)</f>
        <v>888.08888888888885</v>
      </c>
      <c r="G24" s="130">
        <f t="shared" si="1"/>
        <v>0.55126560452444995</v>
      </c>
      <c r="H24" s="126"/>
      <c r="M24" s="245"/>
      <c r="N24" s="248"/>
      <c r="O24" s="116" t="s">
        <v>11</v>
      </c>
      <c r="P24" s="117"/>
      <c r="Q24" s="118">
        <v>1351</v>
      </c>
      <c r="R24" s="119">
        <v>316.84444444444443</v>
      </c>
      <c r="S24" s="130">
        <v>0.2345258656139485</v>
      </c>
      <c r="T24" s="140">
        <f t="shared" si="0"/>
        <v>0.31673973891050144</v>
      </c>
    </row>
    <row r="25" spans="1:34" ht="15" thickBot="1" x14ac:dyDescent="0.35">
      <c r="A25" s="246"/>
      <c r="B25" s="249"/>
      <c r="C25" s="95" t="s">
        <v>12</v>
      </c>
      <c r="D25" s="210">
        <f>SUM('#2026_Pr3'!AH5:AH49)</f>
        <v>501</v>
      </c>
      <c r="E25" s="101">
        <f>Energy_HH!F51</f>
        <v>1351</v>
      </c>
      <c r="F25" s="105">
        <f>AVERAGE('$2026_Pr3'!AH5:AH49)</f>
        <v>655.45555555555552</v>
      </c>
      <c r="G25" s="133">
        <f>F25/E25</f>
        <v>0.48516325355703593</v>
      </c>
      <c r="H25" s="127"/>
      <c r="M25" s="246"/>
      <c r="N25" s="249"/>
      <c r="O25" s="95" t="s">
        <v>12</v>
      </c>
      <c r="P25" s="96"/>
      <c r="Q25" s="101">
        <v>1611</v>
      </c>
      <c r="R25" s="105">
        <v>229.71111111111111</v>
      </c>
      <c r="S25" s="133">
        <v>0.142589144078902</v>
      </c>
      <c r="T25" s="140">
        <f t="shared" si="0"/>
        <v>0.34257410947813394</v>
      </c>
    </row>
    <row r="26" spans="1:34" x14ac:dyDescent="0.3">
      <c r="A26" s="250" t="s">
        <v>102</v>
      </c>
      <c r="B26" s="253">
        <v>1</v>
      </c>
      <c r="C26" s="108" t="s">
        <v>36</v>
      </c>
      <c r="D26" s="205">
        <f>SUM('#2026_Pr3'!E21:E24)</f>
        <v>6293.3100000000013</v>
      </c>
      <c r="E26" s="110">
        <f>E2</f>
        <v>452</v>
      </c>
      <c r="F26" s="111">
        <f>AVERAGE('$2026_Pr3'!E21:E24)</f>
        <v>100</v>
      </c>
      <c r="G26" s="128">
        <f>F26/E26</f>
        <v>0.22123893805309736</v>
      </c>
      <c r="H26" s="134"/>
      <c r="M26" s="250" t="s">
        <v>102</v>
      </c>
      <c r="N26" s="253">
        <v>1</v>
      </c>
      <c r="O26" s="108" t="s">
        <v>36</v>
      </c>
      <c r="P26" s="109"/>
      <c r="Q26" s="110">
        <v>452</v>
      </c>
      <c r="R26" s="111">
        <v>187.33333333333334</v>
      </c>
      <c r="S26" s="128">
        <v>0.41445427728613571</v>
      </c>
      <c r="T26" s="140">
        <f t="shared" si="0"/>
        <v>-0.19321533923303835</v>
      </c>
    </row>
    <row r="27" spans="1:34" x14ac:dyDescent="0.3">
      <c r="A27" s="251"/>
      <c r="B27" s="254"/>
      <c r="C27" s="112" t="s">
        <v>110</v>
      </c>
      <c r="D27" s="206">
        <f>SUM('#2026_Pr3'!M21:M24)</f>
        <v>7139.6900000000005</v>
      </c>
      <c r="E27" s="114">
        <f t="shared" ref="E27:E49" si="2">E3</f>
        <v>643</v>
      </c>
      <c r="F27" s="115">
        <f>AVERAGE('$2026_Pr3'!M21:M24)</f>
        <v>100</v>
      </c>
      <c r="G27" s="129">
        <f>F27/E27</f>
        <v>0.15552099533437014</v>
      </c>
      <c r="H27" s="135"/>
      <c r="M27" s="251"/>
      <c r="N27" s="254"/>
      <c r="O27" s="112" t="s">
        <v>110</v>
      </c>
      <c r="P27" s="113"/>
      <c r="Q27" s="114">
        <v>643</v>
      </c>
      <c r="R27" s="115">
        <v>196.33333333333334</v>
      </c>
      <c r="S27" s="129">
        <v>0.30533955417314673</v>
      </c>
      <c r="T27" s="140">
        <f t="shared" si="0"/>
        <v>-0.14981855883877659</v>
      </c>
    </row>
    <row r="28" spans="1:34" x14ac:dyDescent="0.3">
      <c r="A28" s="251"/>
      <c r="B28" s="254"/>
      <c r="C28" s="116" t="s">
        <v>11</v>
      </c>
      <c r="D28" s="207">
        <f>SUM('#2026_Pr3'!U21:U24)</f>
        <v>970.61</v>
      </c>
      <c r="E28" s="118">
        <f t="shared" si="2"/>
        <v>1651</v>
      </c>
      <c r="F28" s="119">
        <f>AVERAGE('$2026_Pr3'!U21:U24)</f>
        <v>1031.875</v>
      </c>
      <c r="G28" s="130">
        <f t="shared" ref="G28:G48" si="3">F28/E28</f>
        <v>0.625</v>
      </c>
      <c r="H28" s="135"/>
      <c r="M28" s="251"/>
      <c r="N28" s="254"/>
      <c r="O28" s="116" t="s">
        <v>11</v>
      </c>
      <c r="P28" s="117"/>
      <c r="Q28" s="118">
        <v>1156</v>
      </c>
      <c r="R28" s="119">
        <v>232.66666666666666</v>
      </c>
      <c r="S28" s="130">
        <v>0.20126874279123413</v>
      </c>
      <c r="T28" s="140">
        <f t="shared" si="0"/>
        <v>0.42373125720876587</v>
      </c>
    </row>
    <row r="29" spans="1:34" x14ac:dyDescent="0.3">
      <c r="A29" s="251"/>
      <c r="B29" s="254"/>
      <c r="C29" s="97" t="s">
        <v>12</v>
      </c>
      <c r="D29" s="211">
        <f>SUM('#2026_Pr3'!AC21:AC24)</f>
        <v>1240</v>
      </c>
      <c r="E29" s="100">
        <f t="shared" si="2"/>
        <v>1156</v>
      </c>
      <c r="F29" s="106">
        <f>AVERAGE('$2026_Pr3'!AC21:AC24)</f>
        <v>578</v>
      </c>
      <c r="G29" s="131">
        <f t="shared" si="3"/>
        <v>0.5</v>
      </c>
      <c r="H29" s="135"/>
      <c r="M29" s="251"/>
      <c r="N29" s="254"/>
      <c r="O29" s="97" t="s">
        <v>12</v>
      </c>
      <c r="P29" s="98"/>
      <c r="Q29" s="124">
        <v>1651</v>
      </c>
      <c r="R29" s="106">
        <v>157.66666666666666</v>
      </c>
      <c r="S29" s="131">
        <v>9.5497678174843517E-2</v>
      </c>
      <c r="T29" s="140">
        <f t="shared" si="0"/>
        <v>0.4045023218251565</v>
      </c>
    </row>
    <row r="30" spans="1:34" x14ac:dyDescent="0.3">
      <c r="A30" s="251"/>
      <c r="B30" s="254">
        <v>2</v>
      </c>
      <c r="C30" s="120" t="s">
        <v>36</v>
      </c>
      <c r="D30" s="209">
        <f>SUM('#2026_Pr3'!F27:F32)</f>
        <v>3850.12</v>
      </c>
      <c r="E30" s="122">
        <f t="shared" si="2"/>
        <v>528</v>
      </c>
      <c r="F30" s="123">
        <f>AVERAGE('$2026_Pr3'!F27:F32)</f>
        <v>100</v>
      </c>
      <c r="G30" s="132">
        <f t="shared" si="3"/>
        <v>0.18939393939393939</v>
      </c>
      <c r="H30" s="135"/>
      <c r="M30" s="251"/>
      <c r="N30" s="254">
        <v>2</v>
      </c>
      <c r="O30" s="120" t="s">
        <v>36</v>
      </c>
      <c r="P30" s="121"/>
      <c r="Q30" s="122">
        <v>528</v>
      </c>
      <c r="R30" s="123">
        <v>105.75</v>
      </c>
      <c r="S30" s="132">
        <v>0.20028409090909091</v>
      </c>
      <c r="T30" s="140">
        <f t="shared" si="0"/>
        <v>-1.0890151515151519E-2</v>
      </c>
    </row>
    <row r="31" spans="1:34" x14ac:dyDescent="0.3">
      <c r="A31" s="251"/>
      <c r="B31" s="254"/>
      <c r="C31" s="112" t="s">
        <v>110</v>
      </c>
      <c r="D31" s="206">
        <f>SUM('#2026_Pr3'!N27:N32)</f>
        <v>4465.2100000000009</v>
      </c>
      <c r="E31" s="114">
        <f t="shared" si="2"/>
        <v>751</v>
      </c>
      <c r="F31" s="115">
        <f>AVERAGE('$2026_Pr3'!N27:N32)</f>
        <v>100</v>
      </c>
      <c r="G31" s="129">
        <f t="shared" si="3"/>
        <v>0.13315579227696406</v>
      </c>
      <c r="H31" s="135"/>
      <c r="M31" s="251"/>
      <c r="N31" s="254"/>
      <c r="O31" s="112" t="s">
        <v>110</v>
      </c>
      <c r="P31" s="113"/>
      <c r="Q31" s="114">
        <v>751</v>
      </c>
      <c r="R31" s="115">
        <v>109.25</v>
      </c>
      <c r="S31" s="129">
        <v>0.14547270306258323</v>
      </c>
      <c r="T31" s="140">
        <f t="shared" si="0"/>
        <v>-1.2316910785619167E-2</v>
      </c>
    </row>
    <row r="32" spans="1:34" x14ac:dyDescent="0.3">
      <c r="A32" s="251"/>
      <c r="B32" s="254"/>
      <c r="C32" s="116" t="s">
        <v>11</v>
      </c>
      <c r="D32" s="207">
        <f>SUM('#2026_Pr3'!V27:V32)</f>
        <v>478.74</v>
      </c>
      <c r="E32" s="118">
        <f t="shared" si="2"/>
        <v>1611</v>
      </c>
      <c r="F32" s="119">
        <f>AVERAGE('$2026_Pr3'!V27:V32)</f>
        <v>805.5</v>
      </c>
      <c r="G32" s="130">
        <f t="shared" si="3"/>
        <v>0.5</v>
      </c>
      <c r="H32" s="135"/>
      <c r="M32" s="251"/>
      <c r="N32" s="254"/>
      <c r="O32" s="116" t="s">
        <v>11</v>
      </c>
      <c r="P32" s="117"/>
      <c r="Q32" s="118">
        <v>1149</v>
      </c>
      <c r="R32" s="119">
        <v>128.5</v>
      </c>
      <c r="S32" s="130">
        <v>0.11183637946040034</v>
      </c>
      <c r="T32" s="140">
        <f t="shared" si="0"/>
        <v>0.38816362053959963</v>
      </c>
    </row>
    <row r="33" spans="1:20" x14ac:dyDescent="0.3">
      <c r="A33" s="251"/>
      <c r="B33" s="254"/>
      <c r="C33" s="97" t="s">
        <v>12</v>
      </c>
      <c r="D33" s="211">
        <f>SUM('#2026_Pr3'!AD27:AD32)</f>
        <v>757</v>
      </c>
      <c r="E33" s="100">
        <f t="shared" si="2"/>
        <v>1149</v>
      </c>
      <c r="F33" s="106">
        <f>AVERAGE('$2026_Pr3'!AD27:AD32)</f>
        <v>179.08333333333334</v>
      </c>
      <c r="G33" s="131">
        <f t="shared" si="3"/>
        <v>0.15586016826225704</v>
      </c>
      <c r="H33" s="135"/>
      <c r="M33" s="251"/>
      <c r="N33" s="254"/>
      <c r="O33" s="97" t="s">
        <v>12</v>
      </c>
      <c r="P33" s="98"/>
      <c r="Q33" s="124">
        <v>1611</v>
      </c>
      <c r="R33" s="106">
        <v>100</v>
      </c>
      <c r="S33" s="131">
        <v>6.2073246430788327E-2</v>
      </c>
      <c r="T33" s="140">
        <f t="shared" si="0"/>
        <v>9.3786921831468723E-2</v>
      </c>
    </row>
    <row r="34" spans="1:20" x14ac:dyDescent="0.3">
      <c r="A34" s="251"/>
      <c r="B34" s="254">
        <v>3</v>
      </c>
      <c r="C34" s="120" t="s">
        <v>36</v>
      </c>
      <c r="D34" s="209">
        <f>SUM('#2026_Pr3'!G33:G39)</f>
        <v>1358.45</v>
      </c>
      <c r="E34" s="122">
        <f t="shared" si="2"/>
        <v>501</v>
      </c>
      <c r="F34" s="123">
        <f>AVERAGE('$2026_Pr3'!G33:G39)</f>
        <v>100</v>
      </c>
      <c r="G34" s="132">
        <f t="shared" si="3"/>
        <v>0.19960079840319361</v>
      </c>
      <c r="H34" s="135"/>
      <c r="M34" s="251"/>
      <c r="N34" s="254">
        <v>3</v>
      </c>
      <c r="O34" s="120" t="s">
        <v>36</v>
      </c>
      <c r="P34" s="121"/>
      <c r="Q34" s="122">
        <v>501</v>
      </c>
      <c r="R34" s="123">
        <v>100</v>
      </c>
      <c r="S34" s="132">
        <v>0.19960079840319361</v>
      </c>
      <c r="T34" s="140">
        <f t="shared" si="0"/>
        <v>0</v>
      </c>
    </row>
    <row r="35" spans="1:20" x14ac:dyDescent="0.3">
      <c r="A35" s="251"/>
      <c r="B35" s="254"/>
      <c r="C35" s="112" t="s">
        <v>110</v>
      </c>
      <c r="D35" s="206">
        <f>SUM('#2026_Pr3'!O33:O39)</f>
        <v>1584.69</v>
      </c>
      <c r="E35" s="114">
        <f t="shared" si="2"/>
        <v>748</v>
      </c>
      <c r="F35" s="115">
        <f>AVERAGE('$2026_Pr3'!O33:O39)</f>
        <v>100</v>
      </c>
      <c r="G35" s="129">
        <f t="shared" si="3"/>
        <v>0.13368983957219252</v>
      </c>
      <c r="H35" s="135"/>
      <c r="M35" s="251"/>
      <c r="N35" s="254"/>
      <c r="O35" s="112" t="s">
        <v>110</v>
      </c>
      <c r="P35" s="113"/>
      <c r="Q35" s="114">
        <v>748</v>
      </c>
      <c r="R35" s="115">
        <v>100</v>
      </c>
      <c r="S35" s="129">
        <v>0.13368983957219252</v>
      </c>
      <c r="T35" s="140">
        <f t="shared" si="0"/>
        <v>0</v>
      </c>
    </row>
    <row r="36" spans="1:20" x14ac:dyDescent="0.3">
      <c r="A36" s="251"/>
      <c r="B36" s="254"/>
      <c r="C36" s="116" t="s">
        <v>11</v>
      </c>
      <c r="D36" s="207">
        <f>SUM('#2026_Pr3'!W33:W39)</f>
        <v>168.67000000000002</v>
      </c>
      <c r="E36" s="118">
        <f t="shared" si="2"/>
        <v>1611</v>
      </c>
      <c r="F36" s="119">
        <f>AVERAGE('$2026_Pr3'!W33:W39)</f>
        <v>503.14285714285717</v>
      </c>
      <c r="G36" s="130">
        <f t="shared" si="3"/>
        <v>0.31231710561319503</v>
      </c>
      <c r="H36" s="135"/>
      <c r="M36" s="251"/>
      <c r="N36" s="254"/>
      <c r="O36" s="116" t="s">
        <v>11</v>
      </c>
      <c r="P36" s="117"/>
      <c r="Q36" s="118">
        <v>1392</v>
      </c>
      <c r="R36" s="119">
        <v>100</v>
      </c>
      <c r="S36" s="130">
        <v>7.183908045977011E-2</v>
      </c>
      <c r="T36" s="140">
        <f t="shared" si="0"/>
        <v>0.24047802515342492</v>
      </c>
    </row>
    <row r="37" spans="1:20" x14ac:dyDescent="0.3">
      <c r="A37" s="251"/>
      <c r="B37" s="254"/>
      <c r="C37" s="97" t="s">
        <v>12</v>
      </c>
      <c r="D37" s="211">
        <f>SUM('#2026_Pr3'!AE33:AE39)</f>
        <v>267</v>
      </c>
      <c r="E37" s="100">
        <f t="shared" si="2"/>
        <v>1392</v>
      </c>
      <c r="F37" s="106">
        <f>AVERAGE('$2026_Pr3'!AE33:AE39)</f>
        <v>100</v>
      </c>
      <c r="G37" s="131">
        <f t="shared" si="3"/>
        <v>7.183908045977011E-2</v>
      </c>
      <c r="H37" s="135"/>
      <c r="M37" s="251"/>
      <c r="N37" s="254"/>
      <c r="O37" s="97" t="s">
        <v>12</v>
      </c>
      <c r="P37" s="98"/>
      <c r="Q37" s="124">
        <v>1611</v>
      </c>
      <c r="R37" s="106">
        <v>100</v>
      </c>
      <c r="S37" s="131">
        <v>6.2073246430788327E-2</v>
      </c>
      <c r="T37" s="140">
        <f t="shared" si="0"/>
        <v>9.7658340289817833E-3</v>
      </c>
    </row>
    <row r="38" spans="1:20" x14ac:dyDescent="0.3">
      <c r="A38" s="251"/>
      <c r="B38" s="254">
        <v>4</v>
      </c>
      <c r="C38" s="120" t="s">
        <v>36</v>
      </c>
      <c r="D38" s="209">
        <f>SUM('#2026_Pr3'!H39:H46)</f>
        <v>685.79</v>
      </c>
      <c r="E38" s="122">
        <f t="shared" si="2"/>
        <v>597</v>
      </c>
      <c r="F38" s="123">
        <f>AVERAGE('$2026_Pr3'!H39:H46)</f>
        <v>100</v>
      </c>
      <c r="G38" s="132">
        <f t="shared" si="3"/>
        <v>0.16750418760469013</v>
      </c>
      <c r="H38" s="135"/>
      <c r="M38" s="251"/>
      <c r="N38" s="254">
        <v>4</v>
      </c>
      <c r="O38" s="120" t="s">
        <v>36</v>
      </c>
      <c r="P38" s="121"/>
      <c r="Q38" s="122">
        <v>597</v>
      </c>
      <c r="R38" s="123">
        <v>100</v>
      </c>
      <c r="S38" s="132">
        <v>0.16750418760469013</v>
      </c>
      <c r="T38" s="140">
        <f t="shared" si="0"/>
        <v>0</v>
      </c>
    </row>
    <row r="39" spans="1:20" x14ac:dyDescent="0.3">
      <c r="A39" s="251"/>
      <c r="B39" s="254"/>
      <c r="C39" s="112" t="s">
        <v>110</v>
      </c>
      <c r="D39" s="206">
        <f>SUM('#2026_Pr3'!P39:P46)</f>
        <v>794.87</v>
      </c>
      <c r="E39" s="114">
        <f t="shared" si="2"/>
        <v>764</v>
      </c>
      <c r="F39" s="115">
        <f>AVERAGE('$2026_Pr3'!P39:P46)</f>
        <v>100</v>
      </c>
      <c r="G39" s="129">
        <f t="shared" si="3"/>
        <v>0.13089005235602094</v>
      </c>
      <c r="H39" s="135"/>
      <c r="M39" s="251"/>
      <c r="N39" s="254"/>
      <c r="O39" s="112" t="s">
        <v>110</v>
      </c>
      <c r="P39" s="113"/>
      <c r="Q39" s="114">
        <v>764</v>
      </c>
      <c r="R39" s="115">
        <v>100</v>
      </c>
      <c r="S39" s="129">
        <v>0.13089005235602094</v>
      </c>
      <c r="T39" s="140">
        <f t="shared" si="0"/>
        <v>0</v>
      </c>
    </row>
    <row r="40" spans="1:20" x14ac:dyDescent="0.3">
      <c r="A40" s="251"/>
      <c r="B40" s="254"/>
      <c r="C40" s="116" t="s">
        <v>11</v>
      </c>
      <c r="D40" s="207">
        <f>SUM('#2026_Pr3'!X39:X46)</f>
        <v>85.850000000000009</v>
      </c>
      <c r="E40" s="118">
        <f t="shared" si="2"/>
        <v>1611</v>
      </c>
      <c r="F40" s="119">
        <f>AVERAGE('$2026_Pr3'!X39:X46)</f>
        <v>100</v>
      </c>
      <c r="G40" s="130">
        <f t="shared" si="3"/>
        <v>6.2073246430788327E-2</v>
      </c>
      <c r="H40" s="135"/>
      <c r="M40" s="251"/>
      <c r="N40" s="254"/>
      <c r="O40" s="116" t="s">
        <v>11</v>
      </c>
      <c r="P40" s="117"/>
      <c r="Q40" s="118">
        <v>1285</v>
      </c>
      <c r="R40" s="119">
        <v>100</v>
      </c>
      <c r="S40" s="130">
        <v>7.7821011673151752E-2</v>
      </c>
      <c r="T40" s="140">
        <f t="shared" si="0"/>
        <v>-1.5747765242363425E-2</v>
      </c>
    </row>
    <row r="41" spans="1:20" x14ac:dyDescent="0.3">
      <c r="A41" s="251"/>
      <c r="B41" s="254"/>
      <c r="C41" s="97" t="s">
        <v>12</v>
      </c>
      <c r="D41" s="211">
        <f>SUM('#2026_Pr3'!AF39:AF46)</f>
        <v>134</v>
      </c>
      <c r="E41" s="100">
        <f t="shared" si="2"/>
        <v>1285</v>
      </c>
      <c r="F41" s="106">
        <f>AVERAGE('$2026_Pr3'!AF39:AF46)</f>
        <v>100</v>
      </c>
      <c r="G41" s="131">
        <f t="shared" si="3"/>
        <v>7.7821011673151752E-2</v>
      </c>
      <c r="H41" s="135"/>
      <c r="M41" s="251"/>
      <c r="N41" s="254"/>
      <c r="O41" s="97" t="s">
        <v>12</v>
      </c>
      <c r="P41" s="98"/>
      <c r="Q41" s="124">
        <v>1611</v>
      </c>
      <c r="R41" s="106">
        <v>100</v>
      </c>
      <c r="S41" s="131">
        <v>6.2073246430788327E-2</v>
      </c>
      <c r="T41" s="140">
        <f t="shared" si="0"/>
        <v>1.5747765242363425E-2</v>
      </c>
    </row>
    <row r="42" spans="1:20" x14ac:dyDescent="0.3">
      <c r="A42" s="251"/>
      <c r="B42" s="254">
        <v>5</v>
      </c>
      <c r="C42" s="120" t="s">
        <v>36</v>
      </c>
      <c r="D42" s="209">
        <f>SUM('#2026_Pr3'!I44:I53)</f>
        <v>452.47999999999996</v>
      </c>
      <c r="E42" s="122">
        <f t="shared" si="2"/>
        <v>527</v>
      </c>
      <c r="F42" s="123">
        <f>AVERAGE('$2026_Pr3'!I44:I53)</f>
        <v>100</v>
      </c>
      <c r="G42" s="132">
        <f t="shared" si="3"/>
        <v>0.18975332068311196</v>
      </c>
      <c r="H42" s="135"/>
      <c r="M42" s="251"/>
      <c r="N42" s="254">
        <v>5</v>
      </c>
      <c r="O42" s="120" t="s">
        <v>36</v>
      </c>
      <c r="P42" s="121"/>
      <c r="Q42" s="122">
        <v>527</v>
      </c>
      <c r="R42" s="123">
        <v>100</v>
      </c>
      <c r="S42" s="132">
        <v>0.18975332068311196</v>
      </c>
      <c r="T42" s="140">
        <f t="shared" si="0"/>
        <v>0</v>
      </c>
    </row>
    <row r="43" spans="1:20" x14ac:dyDescent="0.3">
      <c r="A43" s="251"/>
      <c r="B43" s="254"/>
      <c r="C43" s="112" t="s">
        <v>110</v>
      </c>
      <c r="D43" s="206">
        <f>SUM('#2026_Pr3'!Q44:Q53)</f>
        <v>529.24</v>
      </c>
      <c r="E43" s="114">
        <f t="shared" si="2"/>
        <v>738</v>
      </c>
      <c r="F43" s="115">
        <f>AVERAGE('$2026_Pr3'!Q44:Q53)</f>
        <v>100</v>
      </c>
      <c r="G43" s="129">
        <f t="shared" si="3"/>
        <v>0.13550135501355012</v>
      </c>
      <c r="H43" s="135"/>
      <c r="M43" s="251"/>
      <c r="N43" s="254"/>
      <c r="O43" s="112" t="s">
        <v>110</v>
      </c>
      <c r="P43" s="113"/>
      <c r="Q43" s="114">
        <v>738</v>
      </c>
      <c r="R43" s="115">
        <v>100</v>
      </c>
      <c r="S43" s="129">
        <v>0.13550135501355012</v>
      </c>
      <c r="T43" s="140">
        <f t="shared" si="0"/>
        <v>0</v>
      </c>
    </row>
    <row r="44" spans="1:20" x14ac:dyDescent="0.3">
      <c r="A44" s="251"/>
      <c r="B44" s="254"/>
      <c r="C44" s="116" t="s">
        <v>11</v>
      </c>
      <c r="D44" s="207">
        <f>SUM('#2026_Pr3'!Y44:Y53)</f>
        <v>56.560000000000009</v>
      </c>
      <c r="E44" s="118">
        <f t="shared" si="2"/>
        <v>1611</v>
      </c>
      <c r="F44" s="119">
        <f>AVERAGE('$2026_Pr3'!Y44:Y53)</f>
        <v>100</v>
      </c>
      <c r="G44" s="130">
        <f t="shared" si="3"/>
        <v>6.2073246430788327E-2</v>
      </c>
      <c r="H44" s="135"/>
      <c r="M44" s="251"/>
      <c r="N44" s="254"/>
      <c r="O44" s="116" t="s">
        <v>11</v>
      </c>
      <c r="P44" s="117"/>
      <c r="Q44" s="118">
        <v>1207</v>
      </c>
      <c r="R44" s="119">
        <v>100</v>
      </c>
      <c r="S44" s="130">
        <v>8.2850041425020712E-2</v>
      </c>
      <c r="T44" s="140">
        <f t="shared" si="0"/>
        <v>-2.0776794994232385E-2</v>
      </c>
    </row>
    <row r="45" spans="1:20" x14ac:dyDescent="0.3">
      <c r="A45" s="251"/>
      <c r="B45" s="254"/>
      <c r="C45" s="97" t="s">
        <v>12</v>
      </c>
      <c r="D45" s="211">
        <f>SUM('#2026_Pr3'!AG44:AG53)</f>
        <v>69</v>
      </c>
      <c r="E45" s="100">
        <f t="shared" si="2"/>
        <v>1207</v>
      </c>
      <c r="F45" s="106">
        <f>AVERAGE('$2026_Pr3'!AG44:AG53)</f>
        <v>100</v>
      </c>
      <c r="G45" s="131">
        <f t="shared" si="3"/>
        <v>8.2850041425020712E-2</v>
      </c>
      <c r="H45" s="135"/>
      <c r="M45" s="251"/>
      <c r="N45" s="254"/>
      <c r="O45" s="97" t="s">
        <v>12</v>
      </c>
      <c r="P45" s="98"/>
      <c r="Q45" s="124">
        <v>1611</v>
      </c>
      <c r="R45" s="106">
        <v>100</v>
      </c>
      <c r="S45" s="131">
        <v>6.2073246430788327E-2</v>
      </c>
      <c r="T45" s="140">
        <f t="shared" si="0"/>
        <v>2.0776794994232385E-2</v>
      </c>
    </row>
    <row r="46" spans="1:20" x14ac:dyDescent="0.3">
      <c r="A46" s="251"/>
      <c r="B46" s="254" t="s">
        <v>7</v>
      </c>
      <c r="C46" s="120" t="s">
        <v>36</v>
      </c>
      <c r="D46" s="209">
        <f>SUM('#2026_Pr3'!J50:J60)</f>
        <v>269.67000000000007</v>
      </c>
      <c r="E46" s="122">
        <f t="shared" si="2"/>
        <v>518</v>
      </c>
      <c r="F46" s="123">
        <f>AVERAGE('$2026_Pr3'!J50:J60)</f>
        <v>100</v>
      </c>
      <c r="G46" s="132">
        <f t="shared" si="3"/>
        <v>0.19305019305019305</v>
      </c>
      <c r="H46" s="135"/>
      <c r="M46" s="251"/>
      <c r="N46" s="254" t="s">
        <v>7</v>
      </c>
      <c r="O46" s="120" t="s">
        <v>36</v>
      </c>
      <c r="P46" s="121"/>
      <c r="Q46" s="122">
        <v>518</v>
      </c>
      <c r="R46" s="123">
        <v>100</v>
      </c>
      <c r="S46" s="132">
        <v>0.19305019305019305</v>
      </c>
      <c r="T46" s="140">
        <f t="shared" si="0"/>
        <v>0</v>
      </c>
    </row>
    <row r="47" spans="1:20" x14ac:dyDescent="0.3">
      <c r="A47" s="251"/>
      <c r="B47" s="254"/>
      <c r="C47" s="112" t="s">
        <v>110</v>
      </c>
      <c r="D47" s="206">
        <f>SUM('#2026_Pr3'!R50:R60)</f>
        <v>319.16000000000003</v>
      </c>
      <c r="E47" s="114">
        <f t="shared" si="2"/>
        <v>780</v>
      </c>
      <c r="F47" s="115">
        <f>AVERAGE('$2026_Pr3'!R50:R60)</f>
        <v>100</v>
      </c>
      <c r="G47" s="129">
        <f t="shared" si="3"/>
        <v>0.12820512820512819</v>
      </c>
      <c r="H47" s="135"/>
      <c r="M47" s="251"/>
      <c r="N47" s="254"/>
      <c r="O47" s="112" t="s">
        <v>110</v>
      </c>
      <c r="P47" s="113"/>
      <c r="Q47" s="114">
        <v>780</v>
      </c>
      <c r="R47" s="115">
        <v>100</v>
      </c>
      <c r="S47" s="129">
        <v>0.12820512820512819</v>
      </c>
      <c r="T47" s="140">
        <f t="shared" si="0"/>
        <v>0</v>
      </c>
    </row>
    <row r="48" spans="1:20" x14ac:dyDescent="0.3">
      <c r="A48" s="251"/>
      <c r="B48" s="254"/>
      <c r="C48" s="116" t="s">
        <v>11</v>
      </c>
      <c r="D48" s="207">
        <f>SUM('#2026_Pr3'!Z50:Z60)</f>
        <v>35.35</v>
      </c>
      <c r="E48" s="118">
        <f t="shared" si="2"/>
        <v>1611</v>
      </c>
      <c r="F48" s="119">
        <f>AVERAGE('$2026_Pr3'!Z50:Z60)</f>
        <v>100</v>
      </c>
      <c r="G48" s="130">
        <f t="shared" si="3"/>
        <v>6.2073246430788327E-2</v>
      </c>
      <c r="H48" s="135"/>
      <c r="M48" s="251"/>
      <c r="N48" s="254"/>
      <c r="O48" s="116" t="s">
        <v>11</v>
      </c>
      <c r="P48" s="117"/>
      <c r="Q48" s="118">
        <v>1351</v>
      </c>
      <c r="R48" s="119">
        <v>100</v>
      </c>
      <c r="S48" s="130">
        <v>7.4019245003700967E-2</v>
      </c>
      <c r="T48" s="140">
        <f t="shared" si="0"/>
        <v>-1.194599857291264E-2</v>
      </c>
    </row>
    <row r="49" spans="1:20" ht="15" thickBot="1" x14ac:dyDescent="0.35">
      <c r="A49" s="252"/>
      <c r="B49" s="255"/>
      <c r="C49" s="136" t="s">
        <v>12</v>
      </c>
      <c r="D49" s="212">
        <f>SUM('#2026_Pr3'!AH50:AH60)</f>
        <v>42</v>
      </c>
      <c r="E49" s="101">
        <f t="shared" si="2"/>
        <v>1351</v>
      </c>
      <c r="F49" s="139">
        <f>AVERAGE('$2026_Pr3'!AH50:AH60)</f>
        <v>100</v>
      </c>
      <c r="G49" s="133">
        <f>F49/E49</f>
        <v>7.4019245003700967E-2</v>
      </c>
      <c r="H49" s="135"/>
      <c r="M49" s="252"/>
      <c r="N49" s="255"/>
      <c r="O49" s="136" t="s">
        <v>12</v>
      </c>
      <c r="P49" s="137"/>
      <c r="Q49" s="138">
        <v>1611</v>
      </c>
      <c r="R49" s="139">
        <v>100</v>
      </c>
      <c r="S49" s="133">
        <v>6.2073246430788327E-2</v>
      </c>
      <c r="T49" s="140">
        <f t="shared" si="0"/>
        <v>1.194599857291264E-2</v>
      </c>
    </row>
    <row r="50" spans="1:20" customFormat="1" x14ac:dyDescent="0.3">
      <c r="D50" s="74"/>
    </row>
    <row r="51" spans="1:20" customFormat="1" x14ac:dyDescent="0.3">
      <c r="D51" s="74"/>
    </row>
    <row r="52" spans="1:20" customFormat="1" x14ac:dyDescent="0.3">
      <c r="D52" s="74"/>
    </row>
    <row r="53" spans="1:20" customFormat="1" x14ac:dyDescent="0.3">
      <c r="D53" s="74"/>
    </row>
    <row r="54" spans="1:20" customFormat="1" x14ac:dyDescent="0.3">
      <c r="D54" s="74"/>
    </row>
    <row r="55" spans="1:20" customFormat="1" x14ac:dyDescent="0.3">
      <c r="D55" s="74"/>
    </row>
    <row r="56" spans="1:20" customFormat="1" x14ac:dyDescent="0.3">
      <c r="D56" s="74"/>
    </row>
    <row r="57" spans="1:20" customFormat="1" x14ac:dyDescent="0.3">
      <c r="D57" s="74"/>
    </row>
    <row r="58" spans="1:20" customFormat="1" x14ac:dyDescent="0.3">
      <c r="D58" s="74"/>
    </row>
    <row r="59" spans="1:20" customFormat="1" x14ac:dyDescent="0.3">
      <c r="D59" s="74"/>
    </row>
    <row r="60" spans="1:20" customFormat="1" x14ac:dyDescent="0.3">
      <c r="D60" s="74"/>
    </row>
    <row r="61" spans="1:20" customFormat="1" x14ac:dyDescent="0.3">
      <c r="D61" s="74"/>
    </row>
    <row r="62" spans="1:20" customFormat="1" x14ac:dyDescent="0.3">
      <c r="D62" s="74"/>
    </row>
    <row r="63" spans="1:20" customFormat="1" x14ac:dyDescent="0.3">
      <c r="D63" s="74"/>
    </row>
    <row r="64" spans="1:20" customFormat="1" x14ac:dyDescent="0.3">
      <c r="D64" s="74"/>
    </row>
    <row r="65" spans="1:20" customFormat="1" x14ac:dyDescent="0.3">
      <c r="D65" s="74"/>
    </row>
    <row r="66" spans="1:20" customFormat="1" x14ac:dyDescent="0.3">
      <c r="D66" s="74"/>
    </row>
    <row r="67" spans="1:20" customFormat="1" x14ac:dyDescent="0.3">
      <c r="D67" s="74"/>
    </row>
    <row r="68" spans="1:20" customFormat="1" x14ac:dyDescent="0.3">
      <c r="D68" s="74"/>
    </row>
    <row r="69" spans="1:20" customFormat="1" x14ac:dyDescent="0.3">
      <c r="D69" s="74"/>
    </row>
    <row r="70" spans="1:20" customFormat="1" x14ac:dyDescent="0.3">
      <c r="D70" s="74"/>
    </row>
    <row r="71" spans="1:20" customFormat="1" x14ac:dyDescent="0.3">
      <c r="D71" s="74"/>
    </row>
    <row r="72" spans="1:20" customFormat="1" x14ac:dyDescent="0.3">
      <c r="D72" s="74"/>
    </row>
    <row r="73" spans="1:20" customFormat="1" x14ac:dyDescent="0.3">
      <c r="D73" s="74"/>
    </row>
    <row r="74" spans="1:20" x14ac:dyDescent="0.3">
      <c r="A74"/>
      <c r="B74"/>
      <c r="C74"/>
      <c r="E74"/>
      <c r="M74" s="256" t="s">
        <v>103</v>
      </c>
      <c r="N74" s="91">
        <v>1</v>
      </c>
      <c r="T74" s="140">
        <f t="shared" ref="T74:T79" si="4">G74-S74</f>
        <v>0</v>
      </c>
    </row>
    <row r="75" spans="1:20" x14ac:dyDescent="0.3">
      <c r="A75"/>
      <c r="B75"/>
      <c r="C75"/>
      <c r="E75"/>
      <c r="M75" s="256"/>
      <c r="N75" s="91">
        <v>2</v>
      </c>
      <c r="T75" s="140">
        <f t="shared" si="4"/>
        <v>0</v>
      </c>
    </row>
    <row r="76" spans="1:20" x14ac:dyDescent="0.3">
      <c r="A76"/>
      <c r="B76"/>
      <c r="C76"/>
      <c r="E76"/>
      <c r="M76" s="256"/>
      <c r="N76" s="91">
        <v>3</v>
      </c>
      <c r="T76" s="140">
        <f t="shared" si="4"/>
        <v>0</v>
      </c>
    </row>
    <row r="77" spans="1:20" x14ac:dyDescent="0.3">
      <c r="A77"/>
      <c r="B77"/>
      <c r="C77"/>
      <c r="E77"/>
      <c r="M77" s="256"/>
      <c r="N77" s="91">
        <v>4</v>
      </c>
      <c r="T77" s="140">
        <f t="shared" si="4"/>
        <v>0</v>
      </c>
    </row>
    <row r="78" spans="1:20" x14ac:dyDescent="0.3">
      <c r="A78"/>
      <c r="B78"/>
      <c r="C78"/>
      <c r="E78"/>
      <c r="M78" s="256"/>
      <c r="N78" s="91">
        <v>5</v>
      </c>
      <c r="T78" s="140">
        <f t="shared" si="4"/>
        <v>0</v>
      </c>
    </row>
    <row r="79" spans="1:20" x14ac:dyDescent="0.3">
      <c r="A79"/>
      <c r="B79"/>
      <c r="C79"/>
      <c r="E79"/>
      <c r="M79" s="256"/>
      <c r="N79" s="91" t="s">
        <v>7</v>
      </c>
      <c r="T79" s="140">
        <f t="shared" si="4"/>
        <v>0</v>
      </c>
    </row>
    <row r="80" spans="1:20" x14ac:dyDescent="0.3">
      <c r="A80"/>
      <c r="B80"/>
      <c r="C80"/>
      <c r="E80"/>
    </row>
  </sheetData>
  <autoFilter ref="A1:H79" xr:uid="{1E436245-2822-487D-8584-325B57E4DFA4}"/>
  <mergeCells count="33">
    <mergeCell ref="M74:M79"/>
    <mergeCell ref="V3:V4"/>
    <mergeCell ref="V5:V6"/>
    <mergeCell ref="X1:AC1"/>
    <mergeCell ref="V1:W2"/>
    <mergeCell ref="M26:M49"/>
    <mergeCell ref="N26:N29"/>
    <mergeCell ref="N30:N33"/>
    <mergeCell ref="N34:N37"/>
    <mergeCell ref="N38:N41"/>
    <mergeCell ref="N42:N45"/>
    <mergeCell ref="N46:N49"/>
    <mergeCell ref="M2:M25"/>
    <mergeCell ref="N2:N5"/>
    <mergeCell ref="N6:N9"/>
    <mergeCell ref="N10:N13"/>
    <mergeCell ref="N14:N17"/>
    <mergeCell ref="N18:N21"/>
    <mergeCell ref="N22:N25"/>
    <mergeCell ref="A26:A49"/>
    <mergeCell ref="B26:B29"/>
    <mergeCell ref="B30:B33"/>
    <mergeCell ref="B34:B37"/>
    <mergeCell ref="B38:B41"/>
    <mergeCell ref="B42:B45"/>
    <mergeCell ref="B46:B49"/>
    <mergeCell ref="A2:A25"/>
    <mergeCell ref="B2:B5"/>
    <mergeCell ref="B6:B9"/>
    <mergeCell ref="B10:B13"/>
    <mergeCell ref="B14:B17"/>
    <mergeCell ref="B18:B21"/>
    <mergeCell ref="B22:B2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478D3-8F42-4D88-B3B7-857657AAF78D}">
  <dimension ref="A1:M62"/>
  <sheetViews>
    <sheetView topLeftCell="A26" workbookViewId="0">
      <selection activeCell="A34" sqref="A34"/>
    </sheetView>
  </sheetViews>
  <sheetFormatPr defaultRowHeight="14.4" x14ac:dyDescent="0.3"/>
  <cols>
    <col min="1" max="1" width="10" customWidth="1"/>
    <col min="2" max="2" width="12.109375" customWidth="1"/>
    <col min="3" max="3" width="16.44140625" customWidth="1"/>
    <col min="4" max="4" width="11.33203125" bestFit="1" customWidth="1"/>
    <col min="5" max="5" width="11.5546875" bestFit="1" customWidth="1"/>
    <col min="7" max="7" width="9.88671875" customWidth="1"/>
    <col min="8" max="8" width="9.109375" bestFit="1" customWidth="1"/>
  </cols>
  <sheetData>
    <row r="1" spans="1:7" ht="18" x14ac:dyDescent="0.35">
      <c r="A1" s="1" t="s">
        <v>35</v>
      </c>
    </row>
    <row r="3" spans="1:7" ht="16.2" thickBot="1" x14ac:dyDescent="0.35">
      <c r="D3" s="2" t="s">
        <v>36</v>
      </c>
      <c r="E3" s="2" t="s">
        <v>10</v>
      </c>
      <c r="F3" s="2" t="s">
        <v>37</v>
      </c>
      <c r="G3" s="2" t="s">
        <v>11</v>
      </c>
    </row>
    <row r="4" spans="1:7" ht="15.6" x14ac:dyDescent="0.3">
      <c r="A4" s="4" t="s">
        <v>38</v>
      </c>
      <c r="C4" s="28"/>
    </row>
    <row r="5" spans="1:7" ht="15.6" x14ac:dyDescent="0.3">
      <c r="B5" s="4" t="s">
        <v>16</v>
      </c>
      <c r="C5" s="28"/>
    </row>
    <row r="6" spans="1:7" x14ac:dyDescent="0.3">
      <c r="C6" s="29" t="s">
        <v>30</v>
      </c>
      <c r="D6" s="30">
        <v>0.36199999999999999</v>
      </c>
      <c r="E6" s="30">
        <v>0.53300000000000003</v>
      </c>
      <c r="F6" s="30">
        <v>4.3999999999999997E-2</v>
      </c>
      <c r="G6" s="30">
        <v>4.2000000000000003E-2</v>
      </c>
    </row>
    <row r="7" spans="1:7" x14ac:dyDescent="0.3">
      <c r="C7" s="29" t="s">
        <v>39</v>
      </c>
      <c r="D7" s="31">
        <v>0.51200000000000001</v>
      </c>
      <c r="E7" s="31">
        <v>0.42</v>
      </c>
      <c r="F7" s="31">
        <v>3.2000000000000001E-2</v>
      </c>
      <c r="G7" s="31">
        <v>0.02</v>
      </c>
    </row>
    <row r="8" spans="1:7" x14ac:dyDescent="0.3">
      <c r="C8" s="29" t="s">
        <v>40</v>
      </c>
      <c r="D8" s="31">
        <v>0.499</v>
      </c>
      <c r="E8" s="31">
        <v>0.38700000000000001</v>
      </c>
      <c r="F8" s="31">
        <v>4.3999999999999997E-2</v>
      </c>
      <c r="G8" s="31">
        <v>4.1000000000000002E-2</v>
      </c>
    </row>
    <row r="9" spans="1:7" x14ac:dyDescent="0.3">
      <c r="C9" s="32" t="s">
        <v>41</v>
      </c>
      <c r="D9" s="31">
        <v>0.45300000000000001</v>
      </c>
      <c r="E9" s="31">
        <v>0.436</v>
      </c>
      <c r="F9" s="31">
        <v>4.8000000000000001E-2</v>
      </c>
      <c r="G9" s="31">
        <v>3.5999999999999997E-2</v>
      </c>
    </row>
    <row r="10" spans="1:7" x14ac:dyDescent="0.3">
      <c r="C10" s="32" t="s">
        <v>42</v>
      </c>
      <c r="D10" s="31">
        <v>0.41299999999999998</v>
      </c>
      <c r="E10" s="31">
        <v>0.48099999999999998</v>
      </c>
      <c r="F10" s="31">
        <v>4.5999999999999999E-2</v>
      </c>
      <c r="G10" s="31">
        <v>0.04</v>
      </c>
    </row>
    <row r="11" spans="1:7" x14ac:dyDescent="0.3">
      <c r="C11" s="32" t="s">
        <v>43</v>
      </c>
      <c r="D11" s="31">
        <v>0.376</v>
      </c>
      <c r="E11" s="31">
        <v>0.52600000000000002</v>
      </c>
      <c r="F11" s="31">
        <v>0.04</v>
      </c>
      <c r="G11" s="31">
        <v>3.6999999999999998E-2</v>
      </c>
    </row>
    <row r="12" spans="1:7" x14ac:dyDescent="0.3">
      <c r="C12" s="32" t="s">
        <v>44</v>
      </c>
      <c r="D12" s="31">
        <v>0.34200000000000003</v>
      </c>
      <c r="E12" s="31">
        <v>0.54700000000000004</v>
      </c>
      <c r="F12" s="31">
        <v>4.7E-2</v>
      </c>
      <c r="G12" s="31">
        <v>4.3999999999999997E-2</v>
      </c>
    </row>
    <row r="13" spans="1:7" x14ac:dyDescent="0.3">
      <c r="C13" s="28"/>
      <c r="D13" s="33"/>
      <c r="E13" s="33"/>
      <c r="F13" s="33"/>
      <c r="G13" s="33"/>
    </row>
    <row r="14" spans="1:7" ht="15.6" x14ac:dyDescent="0.3">
      <c r="B14" s="4" t="s">
        <v>3</v>
      </c>
      <c r="C14" s="28"/>
      <c r="D14" s="33"/>
      <c r="E14" s="33"/>
      <c r="F14" s="33"/>
      <c r="G14" s="33"/>
    </row>
    <row r="15" spans="1:7" x14ac:dyDescent="0.3">
      <c r="C15" s="34" t="s">
        <v>45</v>
      </c>
      <c r="D15" s="33">
        <v>0.40799999999999997</v>
      </c>
      <c r="E15" s="33">
        <v>0.498</v>
      </c>
      <c r="F15" s="33">
        <v>4.3999999999999997E-2</v>
      </c>
      <c r="G15" s="33">
        <v>4.2000000000000003E-2</v>
      </c>
    </row>
    <row r="16" spans="1:7" x14ac:dyDescent="0.3">
      <c r="C16" s="34" t="s">
        <v>46</v>
      </c>
      <c r="D16" s="33">
        <v>0.35299999999999998</v>
      </c>
      <c r="E16" s="33">
        <v>0.52600000000000002</v>
      </c>
      <c r="F16" s="33">
        <v>4.3999999999999997E-2</v>
      </c>
      <c r="G16" s="33">
        <v>4.2000000000000003E-2</v>
      </c>
    </row>
    <row r="17" spans="2:7" x14ac:dyDescent="0.3">
      <c r="C17" s="34" t="s">
        <v>47</v>
      </c>
      <c r="D17" s="33">
        <v>0.33700000000000002</v>
      </c>
      <c r="E17" s="33">
        <v>0.55600000000000005</v>
      </c>
      <c r="F17" s="33">
        <v>4.3999999999999997E-2</v>
      </c>
      <c r="G17" s="33">
        <v>4.2000000000000003E-2</v>
      </c>
    </row>
    <row r="18" spans="2:7" x14ac:dyDescent="0.3">
      <c r="C18" s="34" t="s">
        <v>48</v>
      </c>
      <c r="D18" s="33">
        <v>0.32800000000000001</v>
      </c>
      <c r="E18" s="33">
        <v>0.58099999999999996</v>
      </c>
      <c r="F18" s="33">
        <v>4.3999999999999997E-2</v>
      </c>
      <c r="G18" s="33">
        <v>4.2000000000000003E-2</v>
      </c>
    </row>
    <row r="19" spans="2:7" x14ac:dyDescent="0.3">
      <c r="C19" s="29" t="s">
        <v>49</v>
      </c>
      <c r="D19" s="33">
        <v>0.34699999999999998</v>
      </c>
      <c r="E19" s="33">
        <v>0.56499999999999995</v>
      </c>
      <c r="F19" s="33">
        <v>4.3999999999999997E-2</v>
      </c>
      <c r="G19" s="33">
        <v>4.2000000000000003E-2</v>
      </c>
    </row>
    <row r="20" spans="2:7" x14ac:dyDescent="0.3">
      <c r="C20" s="28"/>
      <c r="D20" s="33"/>
      <c r="E20" s="33"/>
      <c r="F20" s="33"/>
      <c r="G20" s="33"/>
    </row>
    <row r="21" spans="2:7" ht="15.6" x14ac:dyDescent="0.3">
      <c r="B21" s="4" t="s">
        <v>50</v>
      </c>
      <c r="C21" s="28"/>
      <c r="D21" s="33"/>
      <c r="E21" s="33"/>
      <c r="F21" s="33"/>
      <c r="G21" s="33"/>
    </row>
    <row r="22" spans="2:7" x14ac:dyDescent="0.3">
      <c r="C22" s="29" t="s">
        <v>51</v>
      </c>
      <c r="D22" s="33">
        <v>0.27100000000000002</v>
      </c>
      <c r="E22" s="33">
        <v>0.59699999999999998</v>
      </c>
      <c r="F22" s="33">
        <v>5.7000000000000002E-2</v>
      </c>
      <c r="G22" s="33">
        <v>4.9000000000000002E-2</v>
      </c>
    </row>
    <row r="23" spans="2:7" x14ac:dyDescent="0.3">
      <c r="C23" s="29" t="s">
        <v>52</v>
      </c>
      <c r="D23" s="33">
        <v>0.312</v>
      </c>
      <c r="E23" s="33">
        <v>0.65500000000000003</v>
      </c>
      <c r="F23" s="33">
        <v>0.01</v>
      </c>
      <c r="G23" s="33">
        <v>2.3E-2</v>
      </c>
    </row>
    <row r="24" spans="2:7" x14ac:dyDescent="0.3">
      <c r="C24" s="29" t="s">
        <v>53</v>
      </c>
      <c r="D24" s="33">
        <v>0.44800000000000001</v>
      </c>
      <c r="E24" s="33">
        <v>0.51300000000000001</v>
      </c>
      <c r="F24" s="33">
        <v>0</v>
      </c>
      <c r="G24" s="33">
        <v>3.9E-2</v>
      </c>
    </row>
    <row r="25" spans="2:7" x14ac:dyDescent="0.3">
      <c r="C25" s="29" t="s">
        <v>54</v>
      </c>
      <c r="D25" s="33">
        <v>0.60399999999999998</v>
      </c>
      <c r="E25" s="33">
        <v>0.36299999999999999</v>
      </c>
      <c r="F25" s="33">
        <v>8.0000000000000002E-3</v>
      </c>
      <c r="G25" s="33">
        <v>2.5000000000000001E-2</v>
      </c>
    </row>
    <row r="26" spans="2:7" x14ac:dyDescent="0.3">
      <c r="C26" s="29" t="s">
        <v>55</v>
      </c>
      <c r="D26" s="33">
        <v>0.58499999999999996</v>
      </c>
      <c r="E26" s="33">
        <v>0.24199999999999999</v>
      </c>
      <c r="F26" s="33">
        <v>0.104</v>
      </c>
      <c r="G26" s="33">
        <v>3.5000000000000003E-2</v>
      </c>
    </row>
    <row r="27" spans="2:7" x14ac:dyDescent="0.3">
      <c r="C27" s="28"/>
      <c r="D27" s="33"/>
      <c r="E27" s="33"/>
      <c r="F27" s="33"/>
      <c r="G27" s="33"/>
    </row>
    <row r="28" spans="2:7" ht="15.6" x14ac:dyDescent="0.3">
      <c r="B28" s="4" t="s">
        <v>56</v>
      </c>
      <c r="C28" s="28"/>
      <c r="D28" s="33"/>
      <c r="E28" s="33"/>
      <c r="F28" s="33"/>
      <c r="G28" s="33"/>
    </row>
    <row r="29" spans="2:7" x14ac:dyDescent="0.3">
      <c r="C29" s="29" t="s">
        <v>57</v>
      </c>
      <c r="D29" s="33">
        <v>0.28899999999999998</v>
      </c>
      <c r="E29" s="33">
        <v>0.58199999999999996</v>
      </c>
      <c r="F29" s="33">
        <v>5.7000000000000002E-2</v>
      </c>
      <c r="G29" s="33">
        <v>4.8000000000000001E-2</v>
      </c>
    </row>
    <row r="30" spans="2:7" x14ac:dyDescent="0.3">
      <c r="C30" s="29" t="s">
        <v>58</v>
      </c>
      <c r="D30" s="33">
        <v>0.51800000000000002</v>
      </c>
      <c r="E30" s="33">
        <v>0.42799999999999999</v>
      </c>
      <c r="F30" s="33">
        <v>1.7999999999999999E-2</v>
      </c>
      <c r="G30" s="33">
        <v>0.03</v>
      </c>
    </row>
    <row r="34" spans="1:13" ht="15.6" x14ac:dyDescent="0.3">
      <c r="A34" s="4" t="s">
        <v>59</v>
      </c>
    </row>
    <row r="35" spans="1:13" x14ac:dyDescent="0.3">
      <c r="A35" t="s">
        <v>60</v>
      </c>
    </row>
    <row r="36" spans="1:13" ht="15.6" x14ac:dyDescent="0.3">
      <c r="B36" s="4" t="s">
        <v>16</v>
      </c>
      <c r="C36" s="28"/>
    </row>
    <row r="37" spans="1:13" x14ac:dyDescent="0.3">
      <c r="C37" s="29" t="s">
        <v>30</v>
      </c>
      <c r="D37" s="5">
        <v>509</v>
      </c>
      <c r="E37" s="5">
        <v>724</v>
      </c>
      <c r="F37" s="5">
        <v>1206</v>
      </c>
      <c r="G37" s="5">
        <v>1443</v>
      </c>
    </row>
    <row r="38" spans="1:13" x14ac:dyDescent="0.3">
      <c r="C38" s="29" t="s">
        <v>39</v>
      </c>
      <c r="D38" s="5">
        <v>504</v>
      </c>
      <c r="E38" s="5">
        <v>621</v>
      </c>
      <c r="F38" s="5"/>
      <c r="G38" s="5"/>
    </row>
    <row r="39" spans="1:13" x14ac:dyDescent="0.3">
      <c r="C39" s="29" t="s">
        <v>40</v>
      </c>
      <c r="D39" s="5">
        <v>371</v>
      </c>
      <c r="E39" s="5">
        <v>633</v>
      </c>
      <c r="F39" s="5"/>
      <c r="G39" s="5"/>
    </row>
    <row r="40" spans="1:13" x14ac:dyDescent="0.3">
      <c r="C40" s="32" t="s">
        <v>41</v>
      </c>
      <c r="D40" s="5">
        <v>471</v>
      </c>
      <c r="E40" s="5">
        <v>617</v>
      </c>
      <c r="F40" s="5">
        <v>1118</v>
      </c>
      <c r="G40" s="5"/>
    </row>
    <row r="41" spans="1:13" x14ac:dyDescent="0.3">
      <c r="C41" s="32" t="s">
        <v>42</v>
      </c>
      <c r="D41" s="5">
        <v>522</v>
      </c>
      <c r="E41" s="5">
        <v>687</v>
      </c>
      <c r="F41" s="5">
        <v>1229</v>
      </c>
      <c r="G41" s="5">
        <v>1790</v>
      </c>
    </row>
    <row r="42" spans="1:13" x14ac:dyDescent="0.3">
      <c r="C42" s="32" t="s">
        <v>43</v>
      </c>
      <c r="D42" s="5">
        <v>486</v>
      </c>
      <c r="E42" s="5">
        <v>689</v>
      </c>
      <c r="F42" s="5">
        <v>1170</v>
      </c>
      <c r="G42" s="5"/>
    </row>
    <row r="43" spans="1:13" x14ac:dyDescent="0.3">
      <c r="C43" s="32" t="s">
        <v>44</v>
      </c>
      <c r="D43" s="5">
        <v>473</v>
      </c>
      <c r="E43" s="5">
        <v>714</v>
      </c>
      <c r="F43" s="5">
        <v>1180</v>
      </c>
      <c r="G43" s="5">
        <v>1710</v>
      </c>
    </row>
    <row r="44" spans="1:13" x14ac:dyDescent="0.3">
      <c r="C44" s="28"/>
      <c r="F44" s="3"/>
    </row>
    <row r="45" spans="1:13" ht="16.2" thickBot="1" x14ac:dyDescent="0.35">
      <c r="B45" s="4" t="s">
        <v>3</v>
      </c>
      <c r="C45" s="28"/>
      <c r="D45" s="2" t="s">
        <v>36</v>
      </c>
      <c r="E45" s="2" t="s">
        <v>10</v>
      </c>
      <c r="F45" s="2" t="s">
        <v>37</v>
      </c>
      <c r="G45" s="2" t="s">
        <v>11</v>
      </c>
    </row>
    <row r="46" spans="1:13" x14ac:dyDescent="0.3">
      <c r="C46" s="34" t="s">
        <v>45</v>
      </c>
      <c r="D46" s="5">
        <v>452</v>
      </c>
      <c r="E46" s="5">
        <v>643</v>
      </c>
      <c r="F46" s="5">
        <v>1156</v>
      </c>
      <c r="G46" s="5">
        <v>1651</v>
      </c>
      <c r="J46">
        <f>D47/D46</f>
        <v>1.168141592920354</v>
      </c>
      <c r="K46">
        <f>E47/E46</f>
        <v>1.1679626749611198</v>
      </c>
      <c r="L46">
        <f>F47/F46</f>
        <v>0.99394463667820065</v>
      </c>
      <c r="M46">
        <f>G47/G46</f>
        <v>0.9757722592368262</v>
      </c>
    </row>
    <row r="47" spans="1:13" x14ac:dyDescent="0.3">
      <c r="C47" s="34" t="s">
        <v>46</v>
      </c>
      <c r="D47" s="5">
        <v>528</v>
      </c>
      <c r="E47" s="5">
        <v>751</v>
      </c>
      <c r="F47" s="5">
        <v>1149</v>
      </c>
      <c r="G47" s="5">
        <v>1611</v>
      </c>
      <c r="J47">
        <f t="shared" ref="J47:L50" si="0">D48/D47</f>
        <v>0.94886363636363635</v>
      </c>
      <c r="K47">
        <f t="shared" si="0"/>
        <v>0.99600532623169102</v>
      </c>
      <c r="L47">
        <f t="shared" si="0"/>
        <v>1.2114882506527416</v>
      </c>
    </row>
    <row r="48" spans="1:13" x14ac:dyDescent="0.3">
      <c r="C48" s="34" t="s">
        <v>47</v>
      </c>
      <c r="D48" s="5">
        <v>501</v>
      </c>
      <c r="E48" s="5">
        <v>748</v>
      </c>
      <c r="F48" s="5">
        <v>1392</v>
      </c>
      <c r="G48" s="5"/>
      <c r="H48" s="5"/>
      <c r="J48">
        <f t="shared" si="0"/>
        <v>1.1916167664670658</v>
      </c>
      <c r="K48">
        <f t="shared" si="0"/>
        <v>1.0213903743315509</v>
      </c>
      <c r="L48">
        <f t="shared" si="0"/>
        <v>0.92313218390804597</v>
      </c>
    </row>
    <row r="49" spans="2:12" x14ac:dyDescent="0.3">
      <c r="C49" s="34" t="s">
        <v>48</v>
      </c>
      <c r="D49" s="5">
        <v>597</v>
      </c>
      <c r="E49" s="5">
        <v>764</v>
      </c>
      <c r="F49" s="5">
        <v>1285</v>
      </c>
      <c r="G49" s="5"/>
      <c r="H49" s="5"/>
      <c r="J49">
        <f t="shared" si="0"/>
        <v>0.88274706867671693</v>
      </c>
      <c r="K49">
        <f t="shared" si="0"/>
        <v>0.96596858638743455</v>
      </c>
      <c r="L49">
        <f t="shared" si="0"/>
        <v>0.93929961089494163</v>
      </c>
    </row>
    <row r="50" spans="2:12" x14ac:dyDescent="0.3">
      <c r="C50" s="34" t="s">
        <v>61</v>
      </c>
      <c r="D50" s="5">
        <v>527</v>
      </c>
      <c r="E50" s="5">
        <v>738</v>
      </c>
      <c r="F50" s="5">
        <v>1207</v>
      </c>
      <c r="G50" s="5"/>
      <c r="H50" s="5"/>
      <c r="J50">
        <f t="shared" si="0"/>
        <v>0.98292220113851991</v>
      </c>
      <c r="K50">
        <f t="shared" si="0"/>
        <v>1.056910569105691</v>
      </c>
      <c r="L50">
        <f t="shared" si="0"/>
        <v>1.1193040596520298</v>
      </c>
    </row>
    <row r="51" spans="2:12" x14ac:dyDescent="0.3">
      <c r="C51" s="34" t="s">
        <v>7</v>
      </c>
      <c r="D51" s="5">
        <v>518</v>
      </c>
      <c r="E51" s="5">
        <v>780</v>
      </c>
      <c r="F51" s="5">
        <v>1351</v>
      </c>
      <c r="G51" s="5"/>
      <c r="H51" s="5"/>
    </row>
    <row r="52" spans="2:12" x14ac:dyDescent="0.3">
      <c r="C52" s="28"/>
    </row>
    <row r="53" spans="2:12" ht="15.6" x14ac:dyDescent="0.3">
      <c r="B53" s="4" t="s">
        <v>50</v>
      </c>
      <c r="C53" s="28"/>
    </row>
    <row r="54" spans="2:12" x14ac:dyDescent="0.3">
      <c r="C54" s="29" t="s">
        <v>51</v>
      </c>
      <c r="D54" s="5">
        <v>564</v>
      </c>
      <c r="E54" s="5">
        <v>798</v>
      </c>
      <c r="F54" s="5">
        <v>1268</v>
      </c>
      <c r="G54" s="5">
        <v>1627</v>
      </c>
    </row>
    <row r="55" spans="2:12" x14ac:dyDescent="0.3">
      <c r="C55" s="29" t="s">
        <v>52</v>
      </c>
      <c r="D55" s="5">
        <v>493</v>
      </c>
      <c r="E55" s="5">
        <v>629</v>
      </c>
      <c r="F55" s="5">
        <v>783</v>
      </c>
      <c r="G55" s="5"/>
    </row>
    <row r="56" spans="2:12" x14ac:dyDescent="0.3">
      <c r="C56" s="29" t="s">
        <v>53</v>
      </c>
      <c r="D56" s="5">
        <v>459</v>
      </c>
      <c r="E56" s="5">
        <v>660</v>
      </c>
      <c r="F56" s="5"/>
      <c r="G56" s="5"/>
    </row>
    <row r="57" spans="2:12" x14ac:dyDescent="0.3">
      <c r="C57" s="29" t="s">
        <v>54</v>
      </c>
      <c r="D57" s="5">
        <v>355</v>
      </c>
      <c r="E57" s="5">
        <v>328</v>
      </c>
      <c r="F57" s="5">
        <v>205</v>
      </c>
      <c r="G57" s="5"/>
    </row>
    <row r="58" spans="2:12" x14ac:dyDescent="0.3">
      <c r="C58" s="29" t="s">
        <v>55</v>
      </c>
      <c r="D58" s="5">
        <v>548</v>
      </c>
      <c r="E58" s="5">
        <v>632</v>
      </c>
      <c r="F58" s="5">
        <v>981</v>
      </c>
      <c r="G58" s="5"/>
    </row>
    <row r="59" spans="2:12" x14ac:dyDescent="0.3">
      <c r="C59" s="28"/>
    </row>
    <row r="60" spans="2:12" ht="15.6" x14ac:dyDescent="0.3">
      <c r="B60" s="4" t="s">
        <v>56</v>
      </c>
      <c r="C60" s="28"/>
    </row>
    <row r="61" spans="2:12" x14ac:dyDescent="0.3">
      <c r="C61" s="29" t="s">
        <v>57</v>
      </c>
      <c r="D61" s="5">
        <v>566</v>
      </c>
      <c r="E61" s="5">
        <v>780</v>
      </c>
      <c r="F61" s="5">
        <v>1243</v>
      </c>
      <c r="G61" s="5">
        <v>1526</v>
      </c>
    </row>
    <row r="62" spans="2:12" x14ac:dyDescent="0.3">
      <c r="C62" s="29" t="s">
        <v>58</v>
      </c>
      <c r="D62" s="5">
        <v>402</v>
      </c>
      <c r="E62" s="5">
        <v>531</v>
      </c>
      <c r="F62" s="5">
        <v>905</v>
      </c>
      <c r="G62" s="5">
        <v>1106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D689E-F3C2-43EC-A9B3-E1057CF2F361}">
  <sheetPr>
    <tabColor theme="0" tint="-0.499984740745262"/>
  </sheetPr>
  <dimension ref="A1:P19"/>
  <sheetViews>
    <sheetView showGridLines="0" workbookViewId="0"/>
  </sheetViews>
  <sheetFormatPr defaultRowHeight="14.4" x14ac:dyDescent="0.3"/>
  <cols>
    <col min="1" max="2" width="12.109375" style="156" customWidth="1"/>
    <col min="3" max="3" width="14.44140625" style="156" customWidth="1"/>
    <col min="4" max="4" width="14.44140625" style="156" bestFit="1" customWidth="1"/>
    <col min="5" max="5" width="13.88671875" style="156" bestFit="1" customWidth="1"/>
    <col min="6" max="7" width="15.6640625" style="156" bestFit="1" customWidth="1"/>
    <col min="8" max="8" width="15.88671875" style="156" customWidth="1"/>
    <col min="9" max="9" width="14.77734375" style="156" customWidth="1"/>
    <col min="10" max="10" width="13.88671875" style="156" hidden="1" customWidth="1"/>
    <col min="11" max="11" width="2.44140625" style="156" hidden="1" customWidth="1"/>
    <col min="12" max="12" width="13.6640625" style="156" hidden="1" customWidth="1"/>
    <col min="13" max="14" width="8.88671875" style="156"/>
    <col min="15" max="15" width="12.6640625" style="156" hidden="1" customWidth="1"/>
    <col min="16" max="16" width="7.6640625" style="156" hidden="1" customWidth="1"/>
    <col min="17" max="16384" width="8.88671875" style="156"/>
  </cols>
  <sheetData>
    <row r="1" spans="1:16" x14ac:dyDescent="0.3">
      <c r="A1" s="167" t="s">
        <v>63</v>
      </c>
      <c r="B1" s="168"/>
    </row>
    <row r="3" spans="1:16" ht="29.4" thickBot="1" x14ac:dyDescent="0.35">
      <c r="A3" s="76" t="s">
        <v>64</v>
      </c>
      <c r="B3" s="76"/>
      <c r="C3" s="76" t="s">
        <v>65</v>
      </c>
      <c r="D3" s="76" t="s">
        <v>66</v>
      </c>
      <c r="E3" s="76" t="s">
        <v>67</v>
      </c>
      <c r="F3" s="76" t="s">
        <v>68</v>
      </c>
      <c r="G3" s="76" t="s">
        <v>69</v>
      </c>
      <c r="H3" s="76" t="s">
        <v>70</v>
      </c>
      <c r="I3" s="76" t="s">
        <v>71</v>
      </c>
      <c r="J3" s="169" t="s">
        <v>72</v>
      </c>
      <c r="K3" s="169"/>
      <c r="L3" s="169" t="s">
        <v>73</v>
      </c>
    </row>
    <row r="4" spans="1:16" hidden="1" x14ac:dyDescent="0.3">
      <c r="A4" s="170" t="s">
        <v>74</v>
      </c>
      <c r="B4" s="170" t="s">
        <v>75</v>
      </c>
      <c r="C4" s="171">
        <v>133753589</v>
      </c>
      <c r="D4" s="171">
        <v>6687679</v>
      </c>
      <c r="E4" s="171">
        <v>140441268</v>
      </c>
      <c r="F4" s="81">
        <v>78964960</v>
      </c>
      <c r="G4" s="81">
        <v>28630391</v>
      </c>
      <c r="H4" s="81">
        <v>14000000</v>
      </c>
      <c r="I4" s="81">
        <v>12218390</v>
      </c>
      <c r="J4" s="172">
        <v>133813741</v>
      </c>
      <c r="K4" s="172"/>
      <c r="L4" s="172">
        <v>6627527</v>
      </c>
    </row>
    <row r="5" spans="1:16" hidden="1" x14ac:dyDescent="0.3">
      <c r="A5" s="170" t="s">
        <v>76</v>
      </c>
      <c r="B5" s="170" t="s">
        <v>75</v>
      </c>
      <c r="C5" s="171">
        <v>132429296</v>
      </c>
      <c r="D5" s="171">
        <v>6627527</v>
      </c>
      <c r="E5" s="171">
        <v>139056823</v>
      </c>
      <c r="F5" s="81">
        <v>81407175</v>
      </c>
      <c r="G5" s="81">
        <v>29515867</v>
      </c>
      <c r="H5" s="81">
        <v>14420000</v>
      </c>
      <c r="I5" s="81">
        <v>12584942</v>
      </c>
      <c r="J5" s="172">
        <v>137927984</v>
      </c>
      <c r="K5" s="172"/>
      <c r="L5" s="172">
        <v>1128839</v>
      </c>
    </row>
    <row r="6" spans="1:16" x14ac:dyDescent="0.3">
      <c r="A6" s="170" t="s">
        <v>77</v>
      </c>
      <c r="B6" s="170" t="s">
        <v>75</v>
      </c>
      <c r="C6" s="171">
        <v>138649965</v>
      </c>
      <c r="D6" s="171">
        <v>1128839</v>
      </c>
      <c r="E6" s="171">
        <v>139778804</v>
      </c>
      <c r="F6" s="81">
        <v>78276130</v>
      </c>
      <c r="G6" s="81">
        <v>28517746</v>
      </c>
      <c r="H6" s="81">
        <v>14852600</v>
      </c>
      <c r="I6" s="81">
        <v>12962490</v>
      </c>
      <c r="J6" s="172">
        <v>134608966</v>
      </c>
      <c r="K6" s="172"/>
      <c r="L6" s="172">
        <v>5169838</v>
      </c>
    </row>
    <row r="7" spans="1:16" hidden="1" x14ac:dyDescent="0.3">
      <c r="A7" s="170"/>
      <c r="B7" s="170"/>
      <c r="C7" s="171"/>
      <c r="D7" s="171"/>
      <c r="E7" s="171"/>
      <c r="F7" s="81"/>
      <c r="G7" s="81"/>
      <c r="H7" s="81"/>
      <c r="I7" s="81"/>
      <c r="J7" s="172"/>
      <c r="K7" s="172"/>
      <c r="L7" s="172"/>
    </row>
    <row r="8" spans="1:16" hidden="1" x14ac:dyDescent="0.3">
      <c r="A8" s="170" t="s">
        <v>78</v>
      </c>
      <c r="B8" s="170" t="s">
        <v>79</v>
      </c>
      <c r="C8" s="171">
        <v>146968963</v>
      </c>
      <c r="D8" s="171">
        <v>5169838</v>
      </c>
      <c r="E8" s="171">
        <v>152138801</v>
      </c>
      <c r="F8" s="81">
        <v>86886504</v>
      </c>
      <c r="G8" s="81">
        <v>29943633</v>
      </c>
      <c r="H8" s="81">
        <v>15298178</v>
      </c>
      <c r="I8" s="81">
        <v>13692492</v>
      </c>
      <c r="J8" s="172">
        <v>145820807</v>
      </c>
      <c r="K8" s="172"/>
      <c r="L8" s="172">
        <v>6317994</v>
      </c>
    </row>
    <row r="9" spans="1:16" x14ac:dyDescent="0.3">
      <c r="A9" s="170" t="s">
        <v>78</v>
      </c>
      <c r="B9" s="170" t="s">
        <v>75</v>
      </c>
      <c r="C9" s="171">
        <v>139065915</v>
      </c>
      <c r="D9" s="171">
        <v>5169838</v>
      </c>
      <c r="E9" s="171">
        <v>144235753</v>
      </c>
      <c r="F9" s="81">
        <v>75503329</v>
      </c>
      <c r="G9" s="81">
        <v>36980599</v>
      </c>
      <c r="H9" s="81">
        <v>15298178</v>
      </c>
      <c r="I9" s="81">
        <v>13144792</v>
      </c>
      <c r="J9" s="172">
        <v>140926898</v>
      </c>
      <c r="K9" s="172"/>
      <c r="L9" s="172">
        <v>3308855</v>
      </c>
    </row>
    <row r="10" spans="1:16" x14ac:dyDescent="0.3">
      <c r="A10" s="262" t="s">
        <v>139</v>
      </c>
      <c r="B10" s="262"/>
      <c r="C10" s="262"/>
      <c r="D10" s="262"/>
      <c r="E10" s="262"/>
      <c r="F10" s="173">
        <f>F6/$E6</f>
        <v>0.55999999828300151</v>
      </c>
      <c r="G10" s="173">
        <f t="shared" ref="G10:I10" si="0">G6/$E6</f>
        <v>0.20402053232620304</v>
      </c>
      <c r="H10" s="173">
        <f t="shared" si="0"/>
        <v>0.10625788442144633</v>
      </c>
      <c r="I10" s="173">
        <f t="shared" si="0"/>
        <v>9.2735734095993547E-2</v>
      </c>
      <c r="J10" s="174">
        <f t="shared" ref="J10:L10" si="1">J9/$E9</f>
        <v>0.97705939802595265</v>
      </c>
      <c r="K10" s="174">
        <f t="shared" si="1"/>
        <v>0</v>
      </c>
      <c r="L10" s="174">
        <f t="shared" si="1"/>
        <v>2.294060197404731E-2</v>
      </c>
    </row>
    <row r="11" spans="1:16" x14ac:dyDescent="0.3">
      <c r="A11" s="175"/>
      <c r="B11" s="175"/>
      <c r="C11" s="176"/>
      <c r="D11" s="176"/>
      <c r="E11" s="176"/>
      <c r="F11" s="172"/>
      <c r="G11" s="172"/>
      <c r="H11" s="172"/>
      <c r="I11" s="172"/>
      <c r="J11" s="172"/>
      <c r="K11" s="172"/>
      <c r="L11" s="172"/>
    </row>
    <row r="12" spans="1:16" x14ac:dyDescent="0.3">
      <c r="A12" s="175"/>
      <c r="B12" s="175"/>
      <c r="C12" s="176"/>
      <c r="D12" s="176"/>
      <c r="E12" s="176"/>
      <c r="F12" s="172"/>
      <c r="G12" s="172"/>
      <c r="H12" s="172"/>
      <c r="I12" s="172"/>
      <c r="J12" s="172"/>
      <c r="K12" s="172"/>
      <c r="L12" s="172"/>
    </row>
    <row r="13" spans="1:16" x14ac:dyDescent="0.3">
      <c r="A13" s="263" t="s">
        <v>140</v>
      </c>
      <c r="B13" s="263"/>
      <c r="C13" s="263"/>
      <c r="D13" s="263"/>
      <c r="E13" s="263"/>
      <c r="F13" s="263"/>
      <c r="G13" s="263"/>
      <c r="H13" s="263"/>
      <c r="I13" s="263"/>
    </row>
    <row r="14" spans="1:16" hidden="1" x14ac:dyDescent="0.3">
      <c r="A14" s="177" t="s">
        <v>80</v>
      </c>
      <c r="B14" s="177"/>
      <c r="C14" s="178">
        <v>0.01</v>
      </c>
      <c r="D14" s="156" t="s">
        <v>82</v>
      </c>
      <c r="F14" s="53">
        <v>0.60499999999999998</v>
      </c>
      <c r="G14" s="53">
        <v>0.2</v>
      </c>
      <c r="H14" s="53">
        <v>0.1</v>
      </c>
      <c r="I14" s="53">
        <v>9.5000000000000001E-2</v>
      </c>
      <c r="J14" s="178" t="e">
        <f>#REF!</f>
        <v>#REF!</v>
      </c>
      <c r="K14" s="178"/>
      <c r="L14" s="178" t="e">
        <f>#REF!</f>
        <v>#REF!</v>
      </c>
    </row>
    <row r="15" spans="1:16" s="179" customFormat="1" ht="57.6" x14ac:dyDescent="0.3">
      <c r="A15" s="76" t="s">
        <v>93</v>
      </c>
      <c r="B15" s="266" t="s">
        <v>141</v>
      </c>
      <c r="C15" s="77" t="s">
        <v>65</v>
      </c>
      <c r="D15" s="77" t="s">
        <v>66</v>
      </c>
      <c r="E15" s="77" t="s">
        <v>67</v>
      </c>
      <c r="F15" s="149" t="s">
        <v>142</v>
      </c>
      <c r="G15" s="149" t="s">
        <v>116</v>
      </c>
      <c r="H15" s="149" t="s">
        <v>143</v>
      </c>
      <c r="I15" s="149" t="s">
        <v>144</v>
      </c>
      <c r="J15" s="77" t="s">
        <v>72</v>
      </c>
      <c r="K15" s="77"/>
      <c r="L15" s="77" t="s">
        <v>73</v>
      </c>
    </row>
    <row r="16" spans="1:16" x14ac:dyDescent="0.3">
      <c r="A16" s="84" t="s">
        <v>81</v>
      </c>
      <c r="B16" s="267">
        <v>0.99</v>
      </c>
      <c r="C16" s="81">
        <f>B16*C$9</f>
        <v>137675255.84999999</v>
      </c>
      <c r="D16" s="81">
        <f>L$9</f>
        <v>3308855</v>
      </c>
      <c r="E16" s="81">
        <f>SUM(C16:D16)</f>
        <v>140984110.84999999</v>
      </c>
      <c r="F16" s="81">
        <f t="shared" ref="F16:I18" si="2">F$14*$E16</f>
        <v>85295387.064249992</v>
      </c>
      <c r="G16" s="81">
        <f t="shared" si="2"/>
        <v>28196822.170000002</v>
      </c>
      <c r="H16" s="81">
        <f t="shared" si="2"/>
        <v>14098411.085000001</v>
      </c>
      <c r="I16" s="81">
        <f t="shared" si="2"/>
        <v>13393490.530749999</v>
      </c>
      <c r="J16" s="81"/>
      <c r="K16" s="81"/>
      <c r="L16" s="81" t="e">
        <f>L$14*$E16</f>
        <v>#REF!</v>
      </c>
      <c r="O16" s="172" t="e">
        <f>SUM(G16,L16)</f>
        <v>#REF!</v>
      </c>
      <c r="P16" s="180" t="e">
        <f>(AVERAGE(G$4:G$6,G$8)-O16)/'[2]Assistance history'!H$9</f>
        <v>#REF!</v>
      </c>
    </row>
    <row r="17" spans="1:16" x14ac:dyDescent="0.3">
      <c r="A17" s="84" t="s">
        <v>83</v>
      </c>
      <c r="B17" s="267">
        <v>1</v>
      </c>
      <c r="C17" s="81">
        <f t="shared" ref="C17:C18" si="3">B17*C$9</f>
        <v>139065915</v>
      </c>
      <c r="D17" s="81">
        <f>L$9</f>
        <v>3308855</v>
      </c>
      <c r="E17" s="81">
        <f>SUM(C17:D17)</f>
        <v>142374770</v>
      </c>
      <c r="F17" s="81">
        <f t="shared" si="2"/>
        <v>86136735.849999994</v>
      </c>
      <c r="G17" s="81">
        <f t="shared" si="2"/>
        <v>28474954</v>
      </c>
      <c r="H17" s="81">
        <f t="shared" si="2"/>
        <v>14237477</v>
      </c>
      <c r="I17" s="81">
        <f t="shared" si="2"/>
        <v>13525603.15</v>
      </c>
      <c r="J17" s="81"/>
      <c r="K17" s="81"/>
      <c r="L17" s="81" t="e">
        <f>AVERAGE(#REF!,#REF!)*$E17</f>
        <v>#REF!</v>
      </c>
    </row>
    <row r="18" spans="1:16" x14ac:dyDescent="0.3">
      <c r="A18" s="84" t="s">
        <v>84</v>
      </c>
      <c r="B18" s="267">
        <v>0.98</v>
      </c>
      <c r="C18" s="81">
        <f t="shared" si="3"/>
        <v>136284596.69999999</v>
      </c>
      <c r="D18" s="81">
        <f>L$9</f>
        <v>3308855</v>
      </c>
      <c r="E18" s="81">
        <f>SUM(C18:D18)</f>
        <v>139593451.69999999</v>
      </c>
      <c r="F18" s="81">
        <f t="shared" si="2"/>
        <v>84454038.278499991</v>
      </c>
      <c r="G18" s="81">
        <f t="shared" si="2"/>
        <v>27918690.34</v>
      </c>
      <c r="H18" s="81">
        <f t="shared" si="2"/>
        <v>13959345.17</v>
      </c>
      <c r="I18" s="81">
        <f t="shared" si="2"/>
        <v>13261377.911499999</v>
      </c>
      <c r="J18" s="81"/>
      <c r="K18" s="81"/>
      <c r="L18" s="81" t="e">
        <f>L$14*$E18</f>
        <v>#REF!</v>
      </c>
      <c r="O18" s="172" t="e">
        <f>SUM(G18,L18)</f>
        <v>#REF!</v>
      </c>
      <c r="P18" s="180" t="e">
        <f>(AVERAGE(G$4:G$6,G$8)-O18)/'[2]Assistance history'!H$9</f>
        <v>#REF!</v>
      </c>
    </row>
    <row r="19" spans="1:16" x14ac:dyDescent="0.3">
      <c r="F19" s="181"/>
      <c r="G19" s="181"/>
      <c r="H19" s="181"/>
      <c r="I19" s="181"/>
    </row>
  </sheetData>
  <mergeCells count="2">
    <mergeCell ref="A10:E10"/>
    <mergeCell ref="A13:I1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CB880-281C-4DF0-9C45-DD66B994D7B8}">
  <dimension ref="A1:S28"/>
  <sheetViews>
    <sheetView topLeftCell="B20" zoomScale="90" zoomScaleNormal="90" workbookViewId="0">
      <selection activeCell="B22" sqref="B22:J28"/>
    </sheetView>
  </sheetViews>
  <sheetFormatPr defaultRowHeight="14.4" x14ac:dyDescent="0.3"/>
  <cols>
    <col min="1" max="1" width="12.109375" hidden="1" customWidth="1"/>
    <col min="2" max="3" width="12.109375" customWidth="1"/>
    <col min="4" max="5" width="14.44140625" hidden="1" customWidth="1"/>
    <col min="6" max="6" width="13.88671875" bestFit="1" customWidth="1"/>
    <col min="7" max="7" width="5.88671875" hidden="1" customWidth="1"/>
    <col min="8" max="9" width="15.6640625" bestFit="1" customWidth="1"/>
    <col min="10" max="10" width="15.88671875" customWidth="1"/>
    <col min="11" max="11" width="14.77734375" hidden="1" customWidth="1"/>
    <col min="12" max="12" width="13.88671875" hidden="1" customWidth="1"/>
    <col min="13" max="13" width="2.44140625" hidden="1" customWidth="1"/>
    <col min="14" max="14" width="13.6640625" hidden="1" customWidth="1"/>
    <col min="15" max="15" width="5.6640625" customWidth="1"/>
    <col min="18" max="18" width="11.6640625" hidden="1" customWidth="1"/>
    <col min="19" max="19" width="7.6640625" hidden="1" customWidth="1"/>
  </cols>
  <sheetData>
    <row r="1" spans="1:15" ht="15.6" hidden="1" x14ac:dyDescent="0.3">
      <c r="A1" s="4" t="s">
        <v>63</v>
      </c>
      <c r="B1" s="4"/>
      <c r="C1" s="4"/>
    </row>
    <row r="2" spans="1:15" hidden="1" x14ac:dyDescent="0.3"/>
    <row r="3" spans="1:15" ht="47.4" hidden="1" thickBot="1" x14ac:dyDescent="0.35">
      <c r="A3" s="43" t="s">
        <v>64</v>
      </c>
      <c r="B3" s="43"/>
      <c r="C3" s="43"/>
      <c r="D3" s="43" t="s">
        <v>65</v>
      </c>
      <c r="E3" s="43" t="s">
        <v>66</v>
      </c>
      <c r="F3" s="43" t="s">
        <v>67</v>
      </c>
      <c r="G3" s="43"/>
      <c r="H3" s="43" t="s">
        <v>68</v>
      </c>
      <c r="I3" s="43" t="s">
        <v>69</v>
      </c>
      <c r="J3" s="43" t="s">
        <v>70</v>
      </c>
      <c r="K3" s="43" t="s">
        <v>71</v>
      </c>
      <c r="L3" s="43" t="s">
        <v>72</v>
      </c>
      <c r="M3" s="43"/>
      <c r="N3" s="43" t="s">
        <v>73</v>
      </c>
      <c r="O3" s="2"/>
    </row>
    <row r="4" spans="1:15" hidden="1" x14ac:dyDescent="0.3">
      <c r="A4" s="44" t="s">
        <v>74</v>
      </c>
      <c r="B4" s="44" t="s">
        <v>75</v>
      </c>
      <c r="C4" s="44"/>
      <c r="D4" s="45">
        <v>133753589</v>
      </c>
      <c r="E4" s="46">
        <v>6687679</v>
      </c>
      <c r="F4" s="47">
        <v>140441268</v>
      </c>
      <c r="G4" s="48"/>
      <c r="H4" s="49">
        <v>78964960</v>
      </c>
      <c r="I4" s="49">
        <v>28630391</v>
      </c>
      <c r="J4" s="49">
        <v>14000000</v>
      </c>
      <c r="K4" s="49">
        <v>12218390</v>
      </c>
      <c r="L4" s="50">
        <v>133813741</v>
      </c>
      <c r="M4" s="49"/>
      <c r="N4" s="49">
        <v>6627527</v>
      </c>
    </row>
    <row r="5" spans="1:15" hidden="1" x14ac:dyDescent="0.3">
      <c r="A5" s="44" t="s">
        <v>76</v>
      </c>
      <c r="B5" s="44" t="s">
        <v>75</v>
      </c>
      <c r="C5" s="44"/>
      <c r="D5" s="45">
        <v>132429296</v>
      </c>
      <c r="E5" s="45">
        <v>6627527</v>
      </c>
      <c r="F5" s="47">
        <v>139056823</v>
      </c>
      <c r="G5" s="45"/>
      <c r="H5" s="49">
        <v>81407175</v>
      </c>
      <c r="I5" s="49">
        <v>29515867</v>
      </c>
      <c r="J5" s="49">
        <v>14420000</v>
      </c>
      <c r="K5" s="49">
        <v>12584942</v>
      </c>
      <c r="L5" s="50">
        <v>137927984</v>
      </c>
      <c r="M5" s="49"/>
      <c r="N5" s="49">
        <v>1128839</v>
      </c>
    </row>
    <row r="6" spans="1:15" hidden="1" x14ac:dyDescent="0.3">
      <c r="A6" s="44" t="s">
        <v>77</v>
      </c>
      <c r="B6" s="44" t="s">
        <v>75</v>
      </c>
      <c r="C6" s="44"/>
      <c r="D6" s="45">
        <v>138649965</v>
      </c>
      <c r="E6" s="45">
        <v>1128839</v>
      </c>
      <c r="F6" s="47">
        <v>139778804</v>
      </c>
      <c r="G6" s="45"/>
      <c r="H6" s="49">
        <v>78276130</v>
      </c>
      <c r="I6" s="49">
        <v>28517746</v>
      </c>
      <c r="J6" s="49">
        <v>14852600</v>
      </c>
      <c r="K6" s="49">
        <v>12962490</v>
      </c>
      <c r="L6" s="50">
        <v>134608966</v>
      </c>
      <c r="M6" s="49"/>
      <c r="N6" s="49">
        <v>5169838</v>
      </c>
    </row>
    <row r="7" spans="1:15" hidden="1" x14ac:dyDescent="0.3">
      <c r="A7" s="44"/>
      <c r="B7" s="44"/>
      <c r="C7" s="44"/>
      <c r="D7" s="45"/>
      <c r="E7" s="45"/>
      <c r="F7" s="47"/>
      <c r="G7" s="45"/>
      <c r="H7" s="49"/>
      <c r="I7" s="49"/>
      <c r="J7" s="49"/>
      <c r="K7" s="49"/>
      <c r="L7" s="50"/>
      <c r="M7" s="49"/>
      <c r="N7" s="49"/>
    </row>
    <row r="8" spans="1:15" hidden="1" x14ac:dyDescent="0.3">
      <c r="A8" s="44" t="s">
        <v>78</v>
      </c>
      <c r="B8" s="44" t="s">
        <v>79</v>
      </c>
      <c r="C8" s="44"/>
      <c r="D8" s="45">
        <v>146968963</v>
      </c>
      <c r="E8" s="45">
        <v>5169838</v>
      </c>
      <c r="F8" s="47">
        <v>152138801</v>
      </c>
      <c r="G8" s="45"/>
      <c r="H8" s="49">
        <v>86886504</v>
      </c>
      <c r="I8" s="49">
        <v>29943633</v>
      </c>
      <c r="J8" s="49">
        <v>15298178</v>
      </c>
      <c r="K8" s="49">
        <v>13692492</v>
      </c>
      <c r="L8" s="50">
        <v>145820807</v>
      </c>
      <c r="M8" s="49"/>
      <c r="N8" s="49">
        <v>6317994</v>
      </c>
    </row>
    <row r="9" spans="1:15" hidden="1" x14ac:dyDescent="0.3">
      <c r="A9" s="44" t="s">
        <v>78</v>
      </c>
      <c r="B9" s="44" t="s">
        <v>75</v>
      </c>
      <c r="C9" s="44"/>
      <c r="D9" s="45">
        <v>139065915</v>
      </c>
      <c r="E9" s="45">
        <v>5169838</v>
      </c>
      <c r="F9" s="47">
        <v>144235753</v>
      </c>
      <c r="G9" s="45"/>
      <c r="H9" s="49">
        <v>75503329</v>
      </c>
      <c r="I9" s="49">
        <v>36980599</v>
      </c>
      <c r="J9" s="49">
        <v>15298178</v>
      </c>
      <c r="K9" s="49">
        <v>13144792</v>
      </c>
      <c r="L9" s="50">
        <v>140926898</v>
      </c>
      <c r="M9" s="49"/>
      <c r="N9" s="49">
        <v>3308855</v>
      </c>
    </row>
    <row r="10" spans="1:15" hidden="1" x14ac:dyDescent="0.3">
      <c r="A10" s="44"/>
      <c r="B10" s="44"/>
      <c r="C10" s="44"/>
      <c r="D10" s="45"/>
      <c r="E10" s="45"/>
      <c r="F10" s="45"/>
      <c r="G10" s="45"/>
      <c r="H10" s="49"/>
      <c r="I10" s="49"/>
      <c r="J10" s="49"/>
      <c r="K10" s="49"/>
      <c r="L10" s="49"/>
      <c r="M10" s="49"/>
      <c r="N10" s="49"/>
    </row>
    <row r="11" spans="1:15" hidden="1" x14ac:dyDescent="0.3">
      <c r="A11" s="44"/>
      <c r="B11" s="44"/>
      <c r="C11" s="44"/>
      <c r="D11" s="45"/>
      <c r="E11" s="45"/>
      <c r="F11" s="45"/>
      <c r="G11" s="45"/>
      <c r="H11" s="51">
        <f>H4/$F4</f>
        <v>0.56226322308625121</v>
      </c>
      <c r="I11" s="51">
        <f t="shared" ref="I11:K11" si="0">I4/$F4</f>
        <v>0.20386024284542917</v>
      </c>
      <c r="J11" s="51">
        <f t="shared" si="0"/>
        <v>9.9685798906344256E-2</v>
      </c>
      <c r="K11" s="51">
        <f t="shared" si="0"/>
        <v>8.6999997749949112E-2</v>
      </c>
      <c r="N11" s="51">
        <f>N4/$F4</f>
        <v>4.7190737412026215E-2</v>
      </c>
    </row>
    <row r="12" spans="1:15" hidden="1" x14ac:dyDescent="0.3">
      <c r="H12" s="51">
        <f t="shared" ref="H12:K13" si="1">H5/$F5</f>
        <v>0.58542380908558511</v>
      </c>
      <c r="I12" s="51">
        <f t="shared" si="1"/>
        <v>0.21225759630651134</v>
      </c>
      <c r="J12" s="51">
        <f t="shared" si="1"/>
        <v>0.10369861534949637</v>
      </c>
      <c r="K12" s="51">
        <f t="shared" si="1"/>
        <v>9.0502153928829515E-2</v>
      </c>
      <c r="N12" s="51">
        <f>N5/$F5</f>
        <v>8.1178253295776798E-3</v>
      </c>
    </row>
    <row r="13" spans="1:15" hidden="1" x14ac:dyDescent="0.3">
      <c r="H13" s="51">
        <f t="shared" si="1"/>
        <v>0.55999999828300151</v>
      </c>
      <c r="I13" s="51">
        <f t="shared" si="1"/>
        <v>0.20402053232620304</v>
      </c>
      <c r="J13" s="51">
        <f t="shared" si="1"/>
        <v>0.10625788442144633</v>
      </c>
      <c r="K13" s="51">
        <f t="shared" si="1"/>
        <v>9.2735734095993547E-2</v>
      </c>
      <c r="N13" s="51">
        <f>N6/$F6</f>
        <v>3.698585087335559E-2</v>
      </c>
    </row>
    <row r="14" spans="1:15" hidden="1" x14ac:dyDescent="0.3">
      <c r="H14" s="51"/>
      <c r="I14" s="51"/>
      <c r="J14" s="51"/>
      <c r="K14" s="51"/>
      <c r="N14" s="51"/>
    </row>
    <row r="15" spans="1:15" hidden="1" x14ac:dyDescent="0.3">
      <c r="H15" s="51">
        <f>H8/$F8</f>
        <v>0.5711002284026151</v>
      </c>
      <c r="I15" s="51">
        <f t="shared" ref="I15:K15" si="2">I8/$F8</f>
        <v>0.19681785845019248</v>
      </c>
      <c r="J15" s="51">
        <f t="shared" si="2"/>
        <v>0.10055408547619618</v>
      </c>
      <c r="K15" s="51">
        <f t="shared" si="2"/>
        <v>8.9999999408434936E-2</v>
      </c>
      <c r="N15" s="51">
        <f t="shared" ref="N15" si="3">N8/$F8</f>
        <v>4.1527828262561371E-2</v>
      </c>
    </row>
    <row r="16" spans="1:15" hidden="1" x14ac:dyDescent="0.3">
      <c r="H16" s="49">
        <f>H15*$F9</f>
        <v>82373071.482123181</v>
      </c>
      <c r="I16" s="49">
        <f t="shared" ref="I16:K16" si="4">I15*$F9</f>
        <v>28388172.017410927</v>
      </c>
      <c r="J16" s="49">
        <f t="shared" si="4"/>
        <v>14503494.23588552</v>
      </c>
      <c r="K16" s="49">
        <f t="shared" si="4"/>
        <v>12981217.684675168</v>
      </c>
      <c r="N16" s="49">
        <f t="shared" ref="N16" si="5">N15*$F9</f>
        <v>5989797.5799052212</v>
      </c>
    </row>
    <row r="17" spans="1:19" hidden="1" x14ac:dyDescent="0.3"/>
    <row r="18" spans="1:19" hidden="1" x14ac:dyDescent="0.3"/>
    <row r="19" spans="1:19" hidden="1" x14ac:dyDescent="0.3">
      <c r="H19" s="53">
        <f>AVERAGE(H$11:H$13,H$15)</f>
        <v>0.56969681471436318</v>
      </c>
      <c r="I19" s="53">
        <f t="shared" ref="I19:K19" si="6">AVERAGE(I$11:I$13,I$15)</f>
        <v>0.20423905748208401</v>
      </c>
      <c r="J19" s="53">
        <f t="shared" si="6"/>
        <v>0.10254909603837079</v>
      </c>
      <c r="K19" s="53">
        <f t="shared" si="6"/>
        <v>9.0059471295801788E-2</v>
      </c>
      <c r="N19" s="53">
        <f>AVERAGE(N$11:N$13,N$15)</f>
        <v>3.3455560469380217E-2</v>
      </c>
    </row>
    <row r="21" spans="1:19" x14ac:dyDescent="0.3">
      <c r="A21" s="52" t="s">
        <v>94</v>
      </c>
      <c r="B21" s="52" t="s">
        <v>79</v>
      </c>
      <c r="C21" s="52"/>
      <c r="D21" s="53">
        <v>0.15</v>
      </c>
      <c r="E21" t="s">
        <v>82</v>
      </c>
      <c r="H21" s="53">
        <v>0.89</v>
      </c>
      <c r="I21" s="53">
        <v>0.01</v>
      </c>
      <c r="J21" s="53">
        <v>0.01</v>
      </c>
      <c r="K21" s="53">
        <v>0.09</v>
      </c>
      <c r="N21" s="53">
        <f>N19</f>
        <v>3.3455560469380217E-2</v>
      </c>
    </row>
    <row r="22" spans="1:19" s="54" customFormat="1" ht="58.2" thickBot="1" x14ac:dyDescent="0.35">
      <c r="A22" s="55" t="s">
        <v>64</v>
      </c>
      <c r="B22" s="76" t="s">
        <v>95</v>
      </c>
      <c r="C22" s="76" t="s">
        <v>96</v>
      </c>
      <c r="D22" s="77" t="s">
        <v>65</v>
      </c>
      <c r="E22" s="77" t="s">
        <v>66</v>
      </c>
      <c r="F22" s="77" t="s">
        <v>67</v>
      </c>
      <c r="G22" s="76"/>
      <c r="H22" s="77" t="s">
        <v>97</v>
      </c>
      <c r="I22" s="77" t="s">
        <v>98</v>
      </c>
      <c r="J22" s="77" t="s">
        <v>99</v>
      </c>
      <c r="K22" s="56" t="s">
        <v>71</v>
      </c>
      <c r="L22" s="56" t="s">
        <v>72</v>
      </c>
      <c r="M22" s="56"/>
      <c r="N22" s="56" t="s">
        <v>73</v>
      </c>
    </row>
    <row r="23" spans="1:19" hidden="1" x14ac:dyDescent="0.3">
      <c r="B23" s="78"/>
      <c r="C23" s="78"/>
      <c r="D23" s="78"/>
      <c r="E23" s="78"/>
      <c r="F23" s="78"/>
      <c r="G23" s="78"/>
      <c r="H23" s="78"/>
      <c r="I23" s="78"/>
      <c r="J23" s="78"/>
    </row>
    <row r="24" spans="1:19" x14ac:dyDescent="0.3">
      <c r="A24" t="s">
        <v>80</v>
      </c>
      <c r="B24" s="78" t="s">
        <v>81</v>
      </c>
      <c r="C24" s="80">
        <v>0.95</v>
      </c>
      <c r="D24" s="79">
        <f>C24*D$9</f>
        <v>132112619.25</v>
      </c>
      <c r="E24" s="79">
        <f>N$9</f>
        <v>3308855</v>
      </c>
      <c r="F24" s="79">
        <f>SUM(D24:E24)</f>
        <v>135421474.25</v>
      </c>
      <c r="G24" s="78"/>
      <c r="H24" s="79">
        <f>H$21*$F24</f>
        <v>120525112.0825</v>
      </c>
      <c r="I24" s="79">
        <f>I$21*$F24</f>
        <v>1354214.7424999999</v>
      </c>
      <c r="J24" s="79">
        <f>J$21*$F24</f>
        <v>1354214.7424999999</v>
      </c>
      <c r="K24" s="49">
        <f>K$21*$F24</f>
        <v>12187932.682499999</v>
      </c>
      <c r="L24" s="49"/>
      <c r="M24" s="49"/>
      <c r="N24" s="49">
        <f>N$21*$F24</f>
        <v>4530601.320623491</v>
      </c>
      <c r="R24" s="49">
        <f>SUM(I24,N24)</f>
        <v>5884816.0631234907</v>
      </c>
      <c r="S24" s="74">
        <f>(AVERAGE(I$4:I$6,I$8)-R24)/'[2]Assistance history'!H$9</f>
        <v>51249.103935851344</v>
      </c>
    </row>
    <row r="25" spans="1:19" hidden="1" x14ac:dyDescent="0.3">
      <c r="B25" s="78"/>
      <c r="C25" s="78"/>
      <c r="D25" s="78"/>
      <c r="E25" s="78"/>
      <c r="F25" s="78"/>
      <c r="G25" s="78"/>
      <c r="H25" s="78"/>
      <c r="I25" s="78"/>
      <c r="J25" s="78"/>
    </row>
    <row r="26" spans="1:19" x14ac:dyDescent="0.3">
      <c r="A26" t="s">
        <v>80</v>
      </c>
      <c r="B26" s="78" t="s">
        <v>83</v>
      </c>
      <c r="C26" s="80">
        <f>C24+D21</f>
        <v>1.0999999999999999</v>
      </c>
      <c r="D26" s="79">
        <f>C26*D$9</f>
        <v>152972506.49999997</v>
      </c>
      <c r="E26" s="79">
        <f>N$9</f>
        <v>3308855</v>
      </c>
      <c r="F26" s="79">
        <f>SUM(D26:E26)</f>
        <v>156281361.49999997</v>
      </c>
      <c r="G26" s="78"/>
      <c r="H26" s="79">
        <f>H$21*$F26</f>
        <v>139090411.73499998</v>
      </c>
      <c r="I26" s="79">
        <f>I$21*$F26</f>
        <v>1562813.6149999998</v>
      </c>
      <c r="J26" s="79">
        <f>J$21*$F26</f>
        <v>1562813.6149999998</v>
      </c>
      <c r="K26" s="49">
        <f>K$21*$F26</f>
        <v>14065322.534999996</v>
      </c>
      <c r="L26" s="49"/>
      <c r="M26" s="49"/>
      <c r="N26" s="49">
        <f t="shared" ref="N26" si="7">AVERAGE(N$11:N$13,N$15)*$F26</f>
        <v>5228480.5399003187</v>
      </c>
    </row>
    <row r="27" spans="1:19" hidden="1" x14ac:dyDescent="0.3">
      <c r="B27" s="78"/>
      <c r="C27" s="78"/>
      <c r="D27" s="78"/>
      <c r="E27" s="78"/>
      <c r="F27" s="78"/>
      <c r="G27" s="78"/>
      <c r="H27" s="78"/>
      <c r="I27" s="78"/>
      <c r="J27" s="78"/>
    </row>
    <row r="28" spans="1:19" x14ac:dyDescent="0.3">
      <c r="A28" t="s">
        <v>80</v>
      </c>
      <c r="B28" s="78" t="s">
        <v>84</v>
      </c>
      <c r="C28" s="80">
        <f>C24-D21</f>
        <v>0.79999999999999993</v>
      </c>
      <c r="D28" s="79">
        <f>C28*D$9</f>
        <v>111252731.99999999</v>
      </c>
      <c r="E28" s="79">
        <f>N$9</f>
        <v>3308855</v>
      </c>
      <c r="F28" s="79">
        <f>SUM(D28:E28)</f>
        <v>114561586.99999999</v>
      </c>
      <c r="G28" s="78"/>
      <c r="H28" s="79">
        <f>H$21*$F28</f>
        <v>101959812.42999999</v>
      </c>
      <c r="I28" s="79">
        <f>I$21*$F28</f>
        <v>1145615.8699999999</v>
      </c>
      <c r="J28" s="79">
        <f>J$21*$F28</f>
        <v>1145615.8699999999</v>
      </c>
      <c r="K28" s="49">
        <f>K$21*$F28</f>
        <v>10310542.829999998</v>
      </c>
      <c r="L28" s="49"/>
      <c r="M28" s="49"/>
      <c r="N28" s="49">
        <f>N$21*$F28</f>
        <v>3832722.1013466623</v>
      </c>
      <c r="R28" s="49">
        <f>SUM(I28,N28)</f>
        <v>4978337.9713466624</v>
      </c>
      <c r="S28" s="74">
        <f>(AVERAGE(I$4:I$6,I$8)-R28)/'[2]Assistance history'!H$9</f>
        <v>53245.751715095459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F73AB-81BE-4C01-8454-E7D3D281B36B}">
  <dimension ref="A1:AH138"/>
  <sheetViews>
    <sheetView zoomScale="80" zoomScaleNormal="80" workbookViewId="0">
      <selection activeCell="M5" sqref="M5:R9"/>
    </sheetView>
  </sheetViews>
  <sheetFormatPr defaultRowHeight="14.4" x14ac:dyDescent="0.3"/>
  <cols>
    <col min="1" max="1" width="11.6640625" style="7" customWidth="1"/>
    <col min="2" max="2" width="11.21875" style="7" customWidth="1"/>
    <col min="3" max="3" width="3.77734375" style="7" customWidth="1"/>
    <col min="4" max="4" width="11.21875" style="7" customWidth="1"/>
    <col min="5" max="10" width="7.5546875" style="7" customWidth="1"/>
    <col min="11" max="11" width="6.44140625" style="7" customWidth="1"/>
    <col min="12" max="12" width="12.44140625" style="7" customWidth="1"/>
    <col min="13" max="18" width="7.5546875" style="7" customWidth="1"/>
    <col min="19" max="19" width="6.88671875" style="7" customWidth="1"/>
    <col min="20" max="20" width="11.5546875" style="7" bestFit="1" customWidth="1"/>
    <col min="21" max="26" width="7.5546875" style="7" customWidth="1"/>
    <col min="27" max="27" width="6.77734375" style="7" customWidth="1"/>
    <col min="28" max="28" width="8.88671875" style="7"/>
    <col min="29" max="34" width="7.5546875" style="7" customWidth="1"/>
    <col min="35" max="16384" width="8.88671875" style="7"/>
  </cols>
  <sheetData>
    <row r="1" spans="1:34" ht="18" x14ac:dyDescent="0.35">
      <c r="A1" s="6" t="s">
        <v>34</v>
      </c>
    </row>
    <row r="2" spans="1:34" ht="18" x14ac:dyDescent="0.35">
      <c r="A2" s="6"/>
      <c r="E2" s="27">
        <f>Energy_HH!D46</f>
        <v>452</v>
      </c>
      <c r="F2" s="27">
        <f>Energy_HH!D47</f>
        <v>528</v>
      </c>
      <c r="G2" s="27">
        <f>Energy_HH!D48</f>
        <v>501</v>
      </c>
      <c r="H2" s="27">
        <f>Energy_HH!D49</f>
        <v>597</v>
      </c>
      <c r="I2" s="27">
        <f>Energy_HH!D50</f>
        <v>527</v>
      </c>
      <c r="J2" s="27">
        <f>Energy_HH!D51</f>
        <v>518</v>
      </c>
      <c r="M2" s="27">
        <f>Energy_HH!E46</f>
        <v>643</v>
      </c>
      <c r="N2" s="27">
        <f>Energy_HH!E47</f>
        <v>751</v>
      </c>
      <c r="O2" s="27">
        <f>Energy_HH!E48</f>
        <v>748</v>
      </c>
      <c r="P2" s="27">
        <f>Energy_HH!E49</f>
        <v>764</v>
      </c>
      <c r="Q2" s="27">
        <f>Energy_HH!E50</f>
        <v>738</v>
      </c>
      <c r="R2" s="27">
        <f>Energy_HH!E51</f>
        <v>780</v>
      </c>
    </row>
    <row r="3" spans="1:34" ht="15.6" x14ac:dyDescent="0.3">
      <c r="A3" s="243" t="s">
        <v>1</v>
      </c>
      <c r="B3" s="243"/>
      <c r="C3" s="9"/>
      <c r="D3" s="10" t="s">
        <v>2</v>
      </c>
      <c r="E3" s="243" t="s">
        <v>3</v>
      </c>
      <c r="F3" s="243"/>
      <c r="G3" s="243"/>
      <c r="H3" s="243"/>
      <c r="I3" s="243"/>
      <c r="J3" s="243"/>
      <c r="L3" s="10" t="s">
        <v>2</v>
      </c>
      <c r="M3" s="243" t="s">
        <v>3</v>
      </c>
      <c r="N3" s="243"/>
      <c r="O3" s="243"/>
      <c r="P3" s="243"/>
      <c r="Q3" s="243"/>
      <c r="R3" s="243"/>
      <c r="T3" s="10" t="s">
        <v>2</v>
      </c>
      <c r="U3" s="243" t="s">
        <v>3</v>
      </c>
      <c r="V3" s="243"/>
      <c r="W3" s="243"/>
      <c r="X3" s="243"/>
      <c r="Y3" s="243"/>
      <c r="Z3" s="243"/>
      <c r="AB3" s="10" t="s">
        <v>2</v>
      </c>
      <c r="AC3" s="243" t="s">
        <v>3</v>
      </c>
      <c r="AD3" s="243"/>
      <c r="AE3" s="243"/>
      <c r="AF3" s="243"/>
      <c r="AG3" s="243"/>
      <c r="AH3" s="243"/>
    </row>
    <row r="4" spans="1:34" ht="16.2" thickBot="1" x14ac:dyDescent="0.35">
      <c r="A4" s="11" t="s">
        <v>4</v>
      </c>
      <c r="B4" s="11" t="s">
        <v>5</v>
      </c>
      <c r="C4" s="11"/>
      <c r="D4" s="12" t="s">
        <v>6</v>
      </c>
      <c r="E4" s="11">
        <v>1</v>
      </c>
      <c r="F4" s="11">
        <v>2</v>
      </c>
      <c r="G4" s="11">
        <v>3</v>
      </c>
      <c r="H4" s="11">
        <v>4</v>
      </c>
      <c r="I4" s="11">
        <v>5</v>
      </c>
      <c r="J4" s="11" t="s">
        <v>7</v>
      </c>
      <c r="L4" s="12" t="s">
        <v>6</v>
      </c>
      <c r="M4" s="11">
        <v>1</v>
      </c>
      <c r="N4" s="11">
        <v>2</v>
      </c>
      <c r="O4" s="11">
        <v>3</v>
      </c>
      <c r="P4" s="11">
        <v>4</v>
      </c>
      <c r="Q4" s="11">
        <v>5</v>
      </c>
      <c r="R4" s="11" t="s">
        <v>7</v>
      </c>
      <c r="T4" s="12" t="s">
        <v>6</v>
      </c>
      <c r="U4" s="11">
        <v>1</v>
      </c>
      <c r="V4" s="11">
        <v>2</v>
      </c>
      <c r="W4" s="11">
        <v>3</v>
      </c>
      <c r="X4" s="11">
        <v>4</v>
      </c>
      <c r="Y4" s="11">
        <v>5</v>
      </c>
      <c r="Z4" s="11" t="s">
        <v>7</v>
      </c>
      <c r="AB4" s="12" t="s">
        <v>6</v>
      </c>
      <c r="AC4" s="11">
        <v>1</v>
      </c>
      <c r="AD4" s="11">
        <v>2</v>
      </c>
      <c r="AE4" s="11">
        <v>3</v>
      </c>
      <c r="AF4" s="11">
        <v>4</v>
      </c>
      <c r="AG4" s="11">
        <v>5</v>
      </c>
      <c r="AH4" s="11" t="s">
        <v>7</v>
      </c>
    </row>
    <row r="5" spans="1:34" x14ac:dyDescent="0.3">
      <c r="A5" s="13">
        <v>0</v>
      </c>
      <c r="B5" s="13">
        <v>999</v>
      </c>
      <c r="C5" s="13"/>
      <c r="D5" s="14" t="s">
        <v>9</v>
      </c>
      <c r="E5" s="27">
        <v>925</v>
      </c>
      <c r="F5" s="27">
        <v>934</v>
      </c>
      <c r="G5" s="27">
        <v>943</v>
      </c>
      <c r="H5" s="27">
        <v>952</v>
      </c>
      <c r="I5" s="27">
        <v>962</v>
      </c>
      <c r="J5" s="27">
        <v>972</v>
      </c>
      <c r="L5" s="14" t="s">
        <v>10</v>
      </c>
      <c r="M5" s="27">
        <v>971.25</v>
      </c>
      <c r="N5" s="27">
        <v>981</v>
      </c>
      <c r="O5" s="27">
        <v>991</v>
      </c>
      <c r="P5" s="27">
        <v>1001</v>
      </c>
      <c r="Q5" s="27">
        <v>1011</v>
      </c>
      <c r="R5" s="27">
        <v>1021</v>
      </c>
      <c r="T5" s="14" t="s">
        <v>11</v>
      </c>
      <c r="U5" s="27">
        <v>1156.25</v>
      </c>
      <c r="V5" s="27">
        <v>1168</v>
      </c>
      <c r="W5" s="27">
        <v>1180</v>
      </c>
      <c r="X5" s="27">
        <v>1192</v>
      </c>
      <c r="Y5" s="27">
        <v>1204</v>
      </c>
      <c r="Z5" s="27">
        <v>1216</v>
      </c>
      <c r="AB5" s="14" t="s">
        <v>12</v>
      </c>
      <c r="AC5" s="27">
        <v>786.25</v>
      </c>
      <c r="AD5" s="27">
        <v>794</v>
      </c>
      <c r="AE5" s="27">
        <v>802</v>
      </c>
      <c r="AF5" s="27">
        <v>810</v>
      </c>
      <c r="AG5" s="27">
        <v>818</v>
      </c>
      <c r="AH5" s="27">
        <v>826</v>
      </c>
    </row>
    <row r="6" spans="1:34" x14ac:dyDescent="0.3">
      <c r="A6" s="13">
        <v>1000</v>
      </c>
      <c r="B6" s="13">
        <v>1999</v>
      </c>
      <c r="C6" s="13"/>
      <c r="D6" s="16" t="s">
        <v>9</v>
      </c>
      <c r="E6" s="27">
        <v>842</v>
      </c>
      <c r="F6" s="27">
        <v>850</v>
      </c>
      <c r="G6" s="27">
        <v>858</v>
      </c>
      <c r="H6" s="27">
        <v>866</v>
      </c>
      <c r="I6" s="27">
        <v>875</v>
      </c>
      <c r="J6" s="27">
        <v>885</v>
      </c>
      <c r="L6" s="16" t="s">
        <v>10</v>
      </c>
      <c r="M6" s="27">
        <v>884</v>
      </c>
      <c r="N6" s="27">
        <v>893</v>
      </c>
      <c r="O6" s="27">
        <v>902</v>
      </c>
      <c r="P6" s="27">
        <v>911</v>
      </c>
      <c r="Q6" s="27">
        <v>920</v>
      </c>
      <c r="R6" s="27">
        <v>929</v>
      </c>
      <c r="T6" s="16" t="s">
        <v>11</v>
      </c>
      <c r="U6" s="27">
        <v>1052</v>
      </c>
      <c r="V6" s="27">
        <v>1063</v>
      </c>
      <c r="W6" s="27">
        <v>1074</v>
      </c>
      <c r="X6" s="27">
        <v>1085</v>
      </c>
      <c r="Y6" s="27">
        <v>1096</v>
      </c>
      <c r="Z6" s="27">
        <v>1107</v>
      </c>
      <c r="AB6" s="16" t="s">
        <v>12</v>
      </c>
      <c r="AC6" s="27">
        <v>715</v>
      </c>
      <c r="AD6" s="27">
        <v>723</v>
      </c>
      <c r="AE6" s="27">
        <v>730</v>
      </c>
      <c r="AF6" s="27">
        <v>737</v>
      </c>
      <c r="AG6" s="27">
        <v>744</v>
      </c>
      <c r="AH6" s="27">
        <v>752</v>
      </c>
    </row>
    <row r="7" spans="1:34" x14ac:dyDescent="0.3">
      <c r="A7" s="13">
        <v>2000</v>
      </c>
      <c r="B7" s="13">
        <v>2999</v>
      </c>
      <c r="C7" s="13"/>
      <c r="D7" s="16" t="s">
        <v>9</v>
      </c>
      <c r="E7" s="27">
        <v>766</v>
      </c>
      <c r="F7" s="27">
        <v>774</v>
      </c>
      <c r="G7" s="27">
        <v>781</v>
      </c>
      <c r="H7" s="27">
        <v>788</v>
      </c>
      <c r="I7" s="27">
        <v>796</v>
      </c>
      <c r="J7" s="27">
        <v>805</v>
      </c>
      <c r="L7" s="16" t="s">
        <v>10</v>
      </c>
      <c r="M7" s="27">
        <v>804</v>
      </c>
      <c r="N7" s="27">
        <v>813</v>
      </c>
      <c r="O7" s="27">
        <v>821</v>
      </c>
      <c r="P7" s="27">
        <v>829</v>
      </c>
      <c r="Q7" s="27">
        <v>837</v>
      </c>
      <c r="R7" s="27">
        <v>845</v>
      </c>
      <c r="T7" s="16" t="s">
        <v>11</v>
      </c>
      <c r="U7" s="27">
        <v>957</v>
      </c>
      <c r="V7" s="27">
        <v>967</v>
      </c>
      <c r="W7" s="27">
        <v>977</v>
      </c>
      <c r="X7" s="27">
        <v>987</v>
      </c>
      <c r="Y7" s="27">
        <v>997</v>
      </c>
      <c r="Z7" s="27">
        <v>1007</v>
      </c>
      <c r="AB7" s="16" t="s">
        <v>12</v>
      </c>
      <c r="AC7" s="27">
        <v>651</v>
      </c>
      <c r="AD7" s="27">
        <v>658</v>
      </c>
      <c r="AE7" s="27">
        <v>664</v>
      </c>
      <c r="AF7" s="27">
        <v>671</v>
      </c>
      <c r="AG7" s="27">
        <v>677</v>
      </c>
      <c r="AH7" s="27">
        <v>684</v>
      </c>
    </row>
    <row r="8" spans="1:34" x14ac:dyDescent="0.3">
      <c r="A8" s="13">
        <v>3000</v>
      </c>
      <c r="B8" s="13">
        <v>3999</v>
      </c>
      <c r="C8" s="13"/>
      <c r="D8" s="16" t="s">
        <v>9</v>
      </c>
      <c r="E8" s="27">
        <v>697</v>
      </c>
      <c r="F8" s="27">
        <v>704</v>
      </c>
      <c r="G8" s="27">
        <v>711</v>
      </c>
      <c r="H8" s="27">
        <v>717</v>
      </c>
      <c r="I8" s="27">
        <v>724</v>
      </c>
      <c r="J8" s="27">
        <v>733</v>
      </c>
      <c r="L8" s="16" t="s">
        <v>10</v>
      </c>
      <c r="M8" s="27">
        <v>732</v>
      </c>
      <c r="N8" s="27">
        <v>740</v>
      </c>
      <c r="O8" s="27">
        <v>747</v>
      </c>
      <c r="P8" s="27">
        <v>754</v>
      </c>
      <c r="Q8" s="27">
        <v>762</v>
      </c>
      <c r="R8" s="27">
        <v>769</v>
      </c>
      <c r="T8" s="16" t="s">
        <v>11</v>
      </c>
      <c r="U8" s="27">
        <v>871</v>
      </c>
      <c r="V8" s="27">
        <v>880</v>
      </c>
      <c r="W8" s="27">
        <v>889</v>
      </c>
      <c r="X8" s="27">
        <v>898</v>
      </c>
      <c r="Y8" s="27">
        <v>907</v>
      </c>
      <c r="Z8" s="27">
        <v>916</v>
      </c>
      <c r="AB8" s="16" t="s">
        <v>12</v>
      </c>
      <c r="AC8" s="27">
        <v>592</v>
      </c>
      <c r="AD8" s="27">
        <v>599</v>
      </c>
      <c r="AE8" s="27">
        <v>604</v>
      </c>
      <c r="AF8" s="27">
        <v>611</v>
      </c>
      <c r="AG8" s="27">
        <v>616</v>
      </c>
      <c r="AH8" s="27">
        <v>622</v>
      </c>
    </row>
    <row r="9" spans="1:34" x14ac:dyDescent="0.3">
      <c r="A9" s="13">
        <v>4000</v>
      </c>
      <c r="B9" s="13">
        <v>4999</v>
      </c>
      <c r="C9" s="13"/>
      <c r="D9" s="16" t="s">
        <v>9</v>
      </c>
      <c r="E9" s="27">
        <v>634</v>
      </c>
      <c r="F9" s="27">
        <v>641</v>
      </c>
      <c r="G9" s="27">
        <v>647</v>
      </c>
      <c r="H9" s="27">
        <v>652</v>
      </c>
      <c r="I9" s="27">
        <v>659</v>
      </c>
      <c r="J9" s="27">
        <v>667</v>
      </c>
      <c r="L9" s="16" t="s">
        <v>10</v>
      </c>
      <c r="M9" s="27">
        <v>666</v>
      </c>
      <c r="N9" s="27">
        <v>673</v>
      </c>
      <c r="O9" s="27">
        <v>680</v>
      </c>
      <c r="P9" s="27">
        <v>686</v>
      </c>
      <c r="Q9" s="27">
        <v>693</v>
      </c>
      <c r="R9" s="27">
        <v>700</v>
      </c>
      <c r="T9" s="16" t="s">
        <v>11</v>
      </c>
      <c r="U9" s="27">
        <v>793</v>
      </c>
      <c r="V9" s="27">
        <v>801</v>
      </c>
      <c r="W9" s="27">
        <v>809</v>
      </c>
      <c r="X9" s="27">
        <v>817</v>
      </c>
      <c r="Y9" s="27">
        <v>825</v>
      </c>
      <c r="Z9" s="27">
        <v>834</v>
      </c>
      <c r="AB9" s="16" t="s">
        <v>12</v>
      </c>
      <c r="AC9" s="27">
        <v>539</v>
      </c>
      <c r="AD9" s="27">
        <v>545</v>
      </c>
      <c r="AE9" s="27">
        <v>550</v>
      </c>
      <c r="AF9" s="27">
        <v>556</v>
      </c>
      <c r="AG9" s="27">
        <v>561</v>
      </c>
      <c r="AH9" s="27">
        <v>566</v>
      </c>
    </row>
    <row r="10" spans="1:34" x14ac:dyDescent="0.3">
      <c r="A10" s="13">
        <v>5000</v>
      </c>
      <c r="B10" s="13">
        <v>5999</v>
      </c>
      <c r="C10" s="13"/>
      <c r="D10" s="16" t="s">
        <v>9</v>
      </c>
      <c r="E10" s="27">
        <v>577</v>
      </c>
      <c r="F10" s="27">
        <v>583</v>
      </c>
      <c r="G10" s="27">
        <v>589</v>
      </c>
      <c r="H10" s="27">
        <v>593</v>
      </c>
      <c r="I10" s="27">
        <v>600</v>
      </c>
      <c r="J10" s="27">
        <v>607</v>
      </c>
      <c r="L10" s="16" t="s">
        <v>10</v>
      </c>
      <c r="M10" s="27">
        <v>606</v>
      </c>
      <c r="N10" s="27">
        <v>612</v>
      </c>
      <c r="O10" s="27">
        <v>619</v>
      </c>
      <c r="P10" s="27">
        <v>624</v>
      </c>
      <c r="Q10" s="27">
        <v>631</v>
      </c>
      <c r="R10" s="27">
        <v>637</v>
      </c>
      <c r="T10" s="16" t="s">
        <v>11</v>
      </c>
      <c r="U10" s="27">
        <v>722</v>
      </c>
      <c r="V10" s="27">
        <v>729</v>
      </c>
      <c r="W10" s="27">
        <v>736</v>
      </c>
      <c r="X10" s="27">
        <v>743</v>
      </c>
      <c r="Y10" s="27">
        <v>751</v>
      </c>
      <c r="Z10" s="27">
        <v>759</v>
      </c>
      <c r="AB10" s="16" t="s">
        <v>12</v>
      </c>
      <c r="AC10" s="27">
        <v>490</v>
      </c>
      <c r="AD10" s="27">
        <v>496</v>
      </c>
      <c r="AE10" s="27">
        <v>501</v>
      </c>
      <c r="AF10" s="27">
        <v>506</v>
      </c>
      <c r="AG10" s="27">
        <v>511</v>
      </c>
      <c r="AH10" s="27">
        <v>515</v>
      </c>
    </row>
    <row r="11" spans="1:34" x14ac:dyDescent="0.3">
      <c r="A11" s="13">
        <v>6000</v>
      </c>
      <c r="B11" s="13">
        <v>6999</v>
      </c>
      <c r="C11" s="13"/>
      <c r="D11" s="16" t="s">
        <v>9</v>
      </c>
      <c r="E11" s="27">
        <v>525</v>
      </c>
      <c r="F11" s="27">
        <v>531</v>
      </c>
      <c r="G11" s="27">
        <v>536</v>
      </c>
      <c r="H11" s="27">
        <v>540</v>
      </c>
      <c r="I11" s="27">
        <v>546</v>
      </c>
      <c r="J11" s="27">
        <v>552</v>
      </c>
      <c r="L11" s="16" t="s">
        <v>10</v>
      </c>
      <c r="M11" s="27">
        <v>551</v>
      </c>
      <c r="N11" s="27">
        <v>557</v>
      </c>
      <c r="O11" s="27">
        <v>563</v>
      </c>
      <c r="P11" s="27">
        <v>568</v>
      </c>
      <c r="Q11" s="27">
        <v>574</v>
      </c>
      <c r="R11" s="27">
        <v>580</v>
      </c>
      <c r="T11" s="16" t="s">
        <v>11</v>
      </c>
      <c r="U11" s="27">
        <v>657</v>
      </c>
      <c r="V11" s="27">
        <v>663</v>
      </c>
      <c r="W11" s="27">
        <v>670</v>
      </c>
      <c r="X11" s="27">
        <v>676</v>
      </c>
      <c r="Y11" s="27">
        <v>683</v>
      </c>
      <c r="Z11" s="27">
        <v>691</v>
      </c>
      <c r="AB11" s="16" t="s">
        <v>12</v>
      </c>
      <c r="AC11" s="27">
        <v>446</v>
      </c>
      <c r="AD11" s="27">
        <v>451</v>
      </c>
      <c r="AE11" s="27">
        <v>456</v>
      </c>
      <c r="AF11" s="27">
        <v>460</v>
      </c>
      <c r="AG11" s="27">
        <v>465</v>
      </c>
      <c r="AH11" s="27">
        <v>469</v>
      </c>
    </row>
    <row r="12" spans="1:34" x14ac:dyDescent="0.3">
      <c r="A12" s="13">
        <v>7000</v>
      </c>
      <c r="B12" s="13">
        <v>7999</v>
      </c>
      <c r="C12" s="13"/>
      <c r="D12" s="16" t="s">
        <v>9</v>
      </c>
      <c r="E12" s="27">
        <v>478</v>
      </c>
      <c r="F12" s="27">
        <v>483</v>
      </c>
      <c r="G12" s="27">
        <v>488</v>
      </c>
      <c r="H12" s="27">
        <v>491</v>
      </c>
      <c r="I12" s="27">
        <v>497</v>
      </c>
      <c r="J12" s="27">
        <v>502</v>
      </c>
      <c r="L12" s="16" t="s">
        <v>10</v>
      </c>
      <c r="M12" s="27">
        <v>501</v>
      </c>
      <c r="N12" s="27">
        <v>507</v>
      </c>
      <c r="O12" s="27">
        <v>512</v>
      </c>
      <c r="P12" s="27">
        <v>517</v>
      </c>
      <c r="Q12" s="27">
        <v>522</v>
      </c>
      <c r="R12" s="27">
        <v>528</v>
      </c>
      <c r="T12" s="16" t="s">
        <v>11</v>
      </c>
      <c r="U12" s="27">
        <v>598</v>
      </c>
      <c r="V12" s="27">
        <v>603</v>
      </c>
      <c r="W12" s="27">
        <v>610</v>
      </c>
      <c r="X12" s="27">
        <v>615</v>
      </c>
      <c r="Y12" s="27">
        <v>622</v>
      </c>
      <c r="Z12" s="27">
        <v>629</v>
      </c>
      <c r="AB12" s="16" t="s">
        <v>12</v>
      </c>
      <c r="AC12" s="27">
        <v>406</v>
      </c>
      <c r="AD12" s="27">
        <v>410</v>
      </c>
      <c r="AE12" s="27">
        <v>415</v>
      </c>
      <c r="AF12" s="27">
        <v>419</v>
      </c>
      <c r="AG12" s="27">
        <v>423</v>
      </c>
      <c r="AH12" s="27">
        <v>427</v>
      </c>
    </row>
    <row r="13" spans="1:34" x14ac:dyDescent="0.3">
      <c r="A13" s="13">
        <v>8000</v>
      </c>
      <c r="B13" s="13">
        <v>8999</v>
      </c>
      <c r="C13" s="13"/>
      <c r="D13" s="16" t="s">
        <v>9</v>
      </c>
      <c r="E13" s="27">
        <v>435</v>
      </c>
      <c r="F13" s="27">
        <v>440</v>
      </c>
      <c r="G13" s="27">
        <v>444</v>
      </c>
      <c r="H13" s="27">
        <v>447</v>
      </c>
      <c r="I13" s="27">
        <v>452</v>
      </c>
      <c r="J13" s="27">
        <v>457</v>
      </c>
      <c r="L13" s="16" t="s">
        <v>10</v>
      </c>
      <c r="M13" s="27">
        <v>456</v>
      </c>
      <c r="N13" s="27">
        <v>461</v>
      </c>
      <c r="O13" s="27">
        <v>466</v>
      </c>
      <c r="P13" s="27">
        <v>470</v>
      </c>
      <c r="Q13" s="27">
        <v>475</v>
      </c>
      <c r="R13" s="27">
        <v>480</v>
      </c>
      <c r="T13" s="16" t="s">
        <v>11</v>
      </c>
      <c r="U13" s="27">
        <v>544</v>
      </c>
      <c r="V13" s="27">
        <v>549</v>
      </c>
      <c r="W13" s="27">
        <v>555</v>
      </c>
      <c r="X13" s="27">
        <v>560</v>
      </c>
      <c r="Y13" s="27">
        <v>566</v>
      </c>
      <c r="Z13" s="27">
        <v>572</v>
      </c>
      <c r="AB13" s="16" t="s">
        <v>12</v>
      </c>
      <c r="AC13" s="27">
        <v>369</v>
      </c>
      <c r="AD13" s="27">
        <v>373</v>
      </c>
      <c r="AE13" s="27">
        <v>378</v>
      </c>
      <c r="AF13" s="27">
        <v>381</v>
      </c>
      <c r="AG13" s="27">
        <v>385</v>
      </c>
      <c r="AH13" s="27">
        <v>389</v>
      </c>
    </row>
    <row r="14" spans="1:34" x14ac:dyDescent="0.3">
      <c r="A14" s="13">
        <v>9000</v>
      </c>
      <c r="B14" s="13">
        <v>9999</v>
      </c>
      <c r="C14" s="13"/>
      <c r="D14" s="16" t="s">
        <v>9</v>
      </c>
      <c r="E14" s="27">
        <v>396</v>
      </c>
      <c r="F14" s="27">
        <v>400</v>
      </c>
      <c r="G14" s="27">
        <v>404</v>
      </c>
      <c r="H14" s="27">
        <v>407</v>
      </c>
      <c r="I14" s="27">
        <v>411</v>
      </c>
      <c r="J14" s="27">
        <v>416</v>
      </c>
      <c r="L14" s="16" t="s">
        <v>10</v>
      </c>
      <c r="M14" s="27">
        <v>415</v>
      </c>
      <c r="N14" s="27">
        <v>420</v>
      </c>
      <c r="O14" s="27">
        <v>424</v>
      </c>
      <c r="P14" s="27">
        <v>428</v>
      </c>
      <c r="Q14" s="27">
        <v>432</v>
      </c>
      <c r="R14" s="27">
        <v>437</v>
      </c>
      <c r="T14" s="16" t="s">
        <v>11</v>
      </c>
      <c r="U14" s="27">
        <v>495</v>
      </c>
      <c r="V14" s="27">
        <v>500</v>
      </c>
      <c r="W14" s="27">
        <v>505</v>
      </c>
      <c r="X14" s="27">
        <v>510</v>
      </c>
      <c r="Y14" s="27">
        <v>515</v>
      </c>
      <c r="Z14" s="27">
        <v>521</v>
      </c>
      <c r="AB14" s="16" t="s">
        <v>12</v>
      </c>
      <c r="AC14" s="27">
        <v>336</v>
      </c>
      <c r="AD14" s="27">
        <v>339</v>
      </c>
      <c r="AE14" s="27">
        <v>344</v>
      </c>
      <c r="AF14" s="27">
        <v>347</v>
      </c>
      <c r="AG14" s="27">
        <v>350</v>
      </c>
      <c r="AH14" s="27">
        <v>354</v>
      </c>
    </row>
    <row r="15" spans="1:34" x14ac:dyDescent="0.3">
      <c r="A15" s="13">
        <v>10000</v>
      </c>
      <c r="B15" s="13">
        <v>10999</v>
      </c>
      <c r="C15" s="13"/>
      <c r="D15" s="16" t="s">
        <v>9</v>
      </c>
      <c r="E15" s="27">
        <v>360</v>
      </c>
      <c r="F15" s="27">
        <v>364</v>
      </c>
      <c r="G15" s="27">
        <v>368</v>
      </c>
      <c r="H15" s="27">
        <v>370</v>
      </c>
      <c r="I15" s="27">
        <v>374</v>
      </c>
      <c r="J15" s="27">
        <v>379</v>
      </c>
      <c r="L15" s="16" t="s">
        <v>10</v>
      </c>
      <c r="M15" s="27">
        <v>378</v>
      </c>
      <c r="N15" s="27">
        <v>382</v>
      </c>
      <c r="O15" s="27">
        <v>386</v>
      </c>
      <c r="P15" s="27">
        <v>389</v>
      </c>
      <c r="Q15" s="27">
        <v>393</v>
      </c>
      <c r="R15" s="27">
        <v>398</v>
      </c>
      <c r="T15" s="16" t="s">
        <v>11</v>
      </c>
      <c r="U15" s="27">
        <v>450</v>
      </c>
      <c r="V15" s="27">
        <v>455</v>
      </c>
      <c r="W15" s="27">
        <v>460</v>
      </c>
      <c r="X15" s="27">
        <v>464</v>
      </c>
      <c r="Y15" s="27">
        <v>469</v>
      </c>
      <c r="Z15" s="27">
        <v>474</v>
      </c>
      <c r="AB15" s="16" t="s">
        <v>12</v>
      </c>
      <c r="AC15" s="27">
        <v>306</v>
      </c>
      <c r="AD15" s="27">
        <v>308</v>
      </c>
      <c r="AE15" s="27">
        <v>313</v>
      </c>
      <c r="AF15" s="27">
        <v>316</v>
      </c>
      <c r="AG15" s="27">
        <v>319</v>
      </c>
      <c r="AH15" s="27">
        <v>322</v>
      </c>
    </row>
    <row r="16" spans="1:34" x14ac:dyDescent="0.3">
      <c r="A16" s="13">
        <v>11000</v>
      </c>
      <c r="B16" s="13">
        <v>11999</v>
      </c>
      <c r="C16" s="13"/>
      <c r="D16" s="16" t="s">
        <v>9</v>
      </c>
      <c r="E16" s="27">
        <v>328</v>
      </c>
      <c r="F16" s="27">
        <v>331</v>
      </c>
      <c r="G16" s="27">
        <v>335</v>
      </c>
      <c r="H16" s="27">
        <v>337</v>
      </c>
      <c r="I16" s="27">
        <v>340</v>
      </c>
      <c r="J16" s="27">
        <v>345</v>
      </c>
      <c r="L16" s="16" t="s">
        <v>10</v>
      </c>
      <c r="M16" s="27">
        <v>344</v>
      </c>
      <c r="N16" s="27">
        <v>348</v>
      </c>
      <c r="O16" s="27">
        <v>351</v>
      </c>
      <c r="P16" s="27">
        <v>354</v>
      </c>
      <c r="Q16" s="27">
        <v>358</v>
      </c>
      <c r="R16" s="27">
        <v>362</v>
      </c>
      <c r="T16" s="16" t="s">
        <v>11</v>
      </c>
      <c r="U16" s="27">
        <v>410</v>
      </c>
      <c r="V16" s="27">
        <v>414</v>
      </c>
      <c r="W16" s="27">
        <v>419</v>
      </c>
      <c r="X16" s="27">
        <v>422</v>
      </c>
      <c r="Y16" s="27">
        <v>427</v>
      </c>
      <c r="Z16" s="27">
        <v>431</v>
      </c>
      <c r="AB16" s="16" t="s">
        <v>12</v>
      </c>
      <c r="AC16" s="27">
        <v>278</v>
      </c>
      <c r="AD16" s="27">
        <v>280</v>
      </c>
      <c r="AE16" s="27">
        <v>285</v>
      </c>
      <c r="AF16" s="27">
        <v>288</v>
      </c>
      <c r="AG16" s="27">
        <v>290</v>
      </c>
      <c r="AH16" s="27">
        <v>293</v>
      </c>
    </row>
    <row r="17" spans="1:34" x14ac:dyDescent="0.3">
      <c r="A17" s="13">
        <v>12000</v>
      </c>
      <c r="B17" s="13">
        <v>12999</v>
      </c>
      <c r="C17" s="13"/>
      <c r="D17" s="16" t="s">
        <v>9</v>
      </c>
      <c r="E17" s="27">
        <v>298</v>
      </c>
      <c r="F17" s="27">
        <v>301</v>
      </c>
      <c r="G17" s="27">
        <v>305</v>
      </c>
      <c r="H17" s="27">
        <v>307</v>
      </c>
      <c r="I17" s="27">
        <v>309</v>
      </c>
      <c r="J17" s="27">
        <v>314</v>
      </c>
      <c r="L17" s="16" t="s">
        <v>10</v>
      </c>
      <c r="M17" s="27">
        <v>313</v>
      </c>
      <c r="N17" s="27">
        <v>317</v>
      </c>
      <c r="O17" s="27">
        <v>319</v>
      </c>
      <c r="P17" s="27">
        <v>322</v>
      </c>
      <c r="Q17" s="27">
        <v>326</v>
      </c>
      <c r="R17" s="27">
        <v>329</v>
      </c>
      <c r="T17" s="16" t="s">
        <v>11</v>
      </c>
      <c r="U17" s="27">
        <v>373</v>
      </c>
      <c r="V17" s="27">
        <v>377</v>
      </c>
      <c r="W17" s="27">
        <v>381</v>
      </c>
      <c r="X17" s="27">
        <v>384</v>
      </c>
      <c r="Y17" s="27">
        <v>389</v>
      </c>
      <c r="Z17" s="27">
        <v>392</v>
      </c>
      <c r="AB17" s="16" t="s">
        <v>12</v>
      </c>
      <c r="AC17" s="27">
        <v>253</v>
      </c>
      <c r="AD17" s="27">
        <v>255</v>
      </c>
      <c r="AE17" s="27">
        <v>259</v>
      </c>
      <c r="AF17" s="27">
        <v>262</v>
      </c>
      <c r="AG17" s="27">
        <v>264</v>
      </c>
      <c r="AH17" s="27">
        <v>267</v>
      </c>
    </row>
    <row r="18" spans="1:34" x14ac:dyDescent="0.3">
      <c r="A18" s="13">
        <v>13000</v>
      </c>
      <c r="B18" s="13">
        <v>13999</v>
      </c>
      <c r="C18" s="13"/>
      <c r="D18" s="16" t="s">
        <v>9</v>
      </c>
      <c r="E18" s="27">
        <v>271</v>
      </c>
      <c r="F18" s="27">
        <v>274</v>
      </c>
      <c r="G18" s="27">
        <v>278</v>
      </c>
      <c r="H18" s="27">
        <v>279</v>
      </c>
      <c r="I18" s="27">
        <v>281</v>
      </c>
      <c r="J18" s="27">
        <v>286</v>
      </c>
      <c r="L18" s="16" t="s">
        <v>10</v>
      </c>
      <c r="M18" s="27">
        <v>285</v>
      </c>
      <c r="N18" s="27">
        <v>288</v>
      </c>
      <c r="O18" s="27">
        <v>290</v>
      </c>
      <c r="P18" s="27">
        <v>293</v>
      </c>
      <c r="Q18" s="27">
        <v>297</v>
      </c>
      <c r="R18" s="27">
        <v>299</v>
      </c>
      <c r="T18" s="16" t="s">
        <v>11</v>
      </c>
      <c r="U18" s="27">
        <v>339</v>
      </c>
      <c r="V18" s="27">
        <v>343</v>
      </c>
      <c r="W18" s="27">
        <v>347</v>
      </c>
      <c r="X18" s="27">
        <v>349</v>
      </c>
      <c r="Y18" s="27">
        <v>354</v>
      </c>
      <c r="Z18" s="27">
        <v>357</v>
      </c>
      <c r="AB18" s="16" t="s">
        <v>12</v>
      </c>
      <c r="AC18" s="27">
        <v>230</v>
      </c>
      <c r="AD18" s="27">
        <v>232</v>
      </c>
      <c r="AE18" s="27">
        <v>236</v>
      </c>
      <c r="AF18" s="27">
        <v>238</v>
      </c>
      <c r="AG18" s="27">
        <v>240</v>
      </c>
      <c r="AH18" s="27">
        <v>243</v>
      </c>
    </row>
    <row r="19" spans="1:34" x14ac:dyDescent="0.3">
      <c r="A19" s="13">
        <v>14000</v>
      </c>
      <c r="B19" s="13">
        <v>14999</v>
      </c>
      <c r="C19" s="13"/>
      <c r="D19" s="16" t="s">
        <v>9</v>
      </c>
      <c r="E19" s="27">
        <v>247</v>
      </c>
      <c r="F19" s="27">
        <v>249</v>
      </c>
      <c r="G19" s="27">
        <v>253</v>
      </c>
      <c r="H19" s="27">
        <v>254</v>
      </c>
      <c r="I19" s="27">
        <v>256</v>
      </c>
      <c r="J19" s="27">
        <v>260</v>
      </c>
      <c r="L19" s="16" t="s">
        <v>10</v>
      </c>
      <c r="M19" s="27">
        <v>259</v>
      </c>
      <c r="N19" s="27">
        <v>262</v>
      </c>
      <c r="O19" s="27">
        <v>264</v>
      </c>
      <c r="P19" s="27">
        <v>267</v>
      </c>
      <c r="Q19" s="27">
        <v>270</v>
      </c>
      <c r="R19" s="27">
        <v>272</v>
      </c>
      <c r="T19" s="16" t="s">
        <v>11</v>
      </c>
      <c r="U19" s="27">
        <v>308</v>
      </c>
      <c r="V19" s="27">
        <v>312</v>
      </c>
      <c r="W19" s="27">
        <v>316</v>
      </c>
      <c r="X19" s="27">
        <v>318</v>
      </c>
      <c r="Y19" s="27">
        <v>322</v>
      </c>
      <c r="Z19" s="27">
        <v>325</v>
      </c>
      <c r="AB19" s="16" t="s">
        <v>12</v>
      </c>
      <c r="AC19" s="27">
        <v>209</v>
      </c>
      <c r="AD19" s="27">
        <v>211</v>
      </c>
      <c r="AE19" s="27">
        <v>215</v>
      </c>
      <c r="AF19" s="27">
        <v>217</v>
      </c>
      <c r="AG19" s="27">
        <v>218</v>
      </c>
      <c r="AH19" s="27">
        <v>221</v>
      </c>
    </row>
    <row r="20" spans="1:34" x14ac:dyDescent="0.3">
      <c r="A20" s="13">
        <v>15000</v>
      </c>
      <c r="B20" s="13">
        <v>15999</v>
      </c>
      <c r="C20" s="13"/>
      <c r="D20" s="16" t="s">
        <v>9</v>
      </c>
      <c r="E20" s="27">
        <v>225</v>
      </c>
      <c r="F20" s="27">
        <v>227</v>
      </c>
      <c r="G20" s="27">
        <v>230</v>
      </c>
      <c r="H20" s="27">
        <v>231</v>
      </c>
      <c r="I20" s="27">
        <v>233</v>
      </c>
      <c r="J20" s="27">
        <v>237</v>
      </c>
      <c r="L20" s="16" t="s">
        <v>10</v>
      </c>
      <c r="M20" s="27">
        <v>236</v>
      </c>
      <c r="N20" s="27">
        <v>238</v>
      </c>
      <c r="O20" s="27">
        <v>240</v>
      </c>
      <c r="P20" s="27">
        <v>243</v>
      </c>
      <c r="Q20" s="27">
        <v>246</v>
      </c>
      <c r="R20" s="27">
        <v>248</v>
      </c>
      <c r="T20" s="16" t="s">
        <v>11</v>
      </c>
      <c r="U20" s="27">
        <v>280</v>
      </c>
      <c r="V20" s="27">
        <v>284</v>
      </c>
      <c r="W20" s="27">
        <v>288</v>
      </c>
      <c r="X20" s="27">
        <v>289</v>
      </c>
      <c r="Y20" s="27">
        <v>293</v>
      </c>
      <c r="Z20" s="27">
        <v>296</v>
      </c>
      <c r="AB20" s="16" t="s">
        <v>12</v>
      </c>
      <c r="AC20" s="27">
        <v>190</v>
      </c>
      <c r="AD20" s="27">
        <v>192</v>
      </c>
      <c r="AE20" s="27">
        <v>196</v>
      </c>
      <c r="AF20" s="27">
        <v>197</v>
      </c>
      <c r="AG20" s="27">
        <v>198</v>
      </c>
      <c r="AH20" s="27">
        <v>201</v>
      </c>
    </row>
    <row r="21" spans="1:34" x14ac:dyDescent="0.3">
      <c r="A21" s="13">
        <v>16000</v>
      </c>
      <c r="B21" s="13">
        <v>16999</v>
      </c>
      <c r="C21" s="13"/>
      <c r="D21" s="16" t="s">
        <v>9</v>
      </c>
      <c r="E21" s="27">
        <v>205</v>
      </c>
      <c r="F21" s="27">
        <v>207</v>
      </c>
      <c r="G21" s="27">
        <v>209</v>
      </c>
      <c r="H21" s="27">
        <v>210</v>
      </c>
      <c r="I21" s="27">
        <v>212</v>
      </c>
      <c r="J21" s="27">
        <v>216</v>
      </c>
      <c r="L21" s="16" t="s">
        <v>10</v>
      </c>
      <c r="M21" s="27">
        <v>215</v>
      </c>
      <c r="N21" s="27">
        <v>217</v>
      </c>
      <c r="O21" s="27">
        <v>218</v>
      </c>
      <c r="P21" s="27">
        <v>221</v>
      </c>
      <c r="Q21" s="27">
        <v>224</v>
      </c>
      <c r="R21" s="27">
        <v>226</v>
      </c>
      <c r="T21" s="16" t="s">
        <v>11</v>
      </c>
      <c r="U21" s="27">
        <v>255</v>
      </c>
      <c r="V21" s="27">
        <v>258</v>
      </c>
      <c r="W21" s="27">
        <v>262</v>
      </c>
      <c r="X21" s="27">
        <v>263</v>
      </c>
      <c r="Y21" s="27">
        <v>267</v>
      </c>
      <c r="Z21" s="27">
        <v>269</v>
      </c>
      <c r="AB21" s="16" t="s">
        <v>12</v>
      </c>
      <c r="AC21" s="27">
        <v>173</v>
      </c>
      <c r="AD21" s="27">
        <v>175</v>
      </c>
      <c r="AE21" s="27">
        <v>178</v>
      </c>
      <c r="AF21" s="27">
        <v>179</v>
      </c>
      <c r="AG21" s="27">
        <v>180</v>
      </c>
      <c r="AH21" s="27">
        <v>183</v>
      </c>
    </row>
    <row r="22" spans="1:34" x14ac:dyDescent="0.3">
      <c r="A22" s="13">
        <v>17000</v>
      </c>
      <c r="B22" s="13">
        <v>17999</v>
      </c>
      <c r="C22" s="13"/>
      <c r="D22" s="16" t="s">
        <v>9</v>
      </c>
      <c r="E22" s="27">
        <v>187</v>
      </c>
      <c r="F22" s="27">
        <v>188</v>
      </c>
      <c r="G22" s="27">
        <v>190</v>
      </c>
      <c r="H22" s="27">
        <v>191</v>
      </c>
      <c r="I22" s="27">
        <v>193</v>
      </c>
      <c r="J22" s="27">
        <v>197</v>
      </c>
      <c r="L22" s="16" t="s">
        <v>10</v>
      </c>
      <c r="M22" s="27">
        <v>196</v>
      </c>
      <c r="N22" s="27">
        <v>197</v>
      </c>
      <c r="O22" s="27">
        <v>198</v>
      </c>
      <c r="P22" s="27">
        <v>201</v>
      </c>
      <c r="Q22" s="27">
        <v>204</v>
      </c>
      <c r="R22" s="27">
        <v>206</v>
      </c>
      <c r="T22" s="16" t="s">
        <v>11</v>
      </c>
      <c r="U22" s="27">
        <v>232</v>
      </c>
      <c r="V22" s="27">
        <v>235</v>
      </c>
      <c r="W22" s="27">
        <v>238</v>
      </c>
      <c r="X22" s="27">
        <v>239</v>
      </c>
      <c r="Y22" s="27">
        <v>243</v>
      </c>
      <c r="Z22" s="27">
        <v>245</v>
      </c>
      <c r="AB22" s="16" t="s">
        <v>12</v>
      </c>
      <c r="AC22" s="27">
        <v>157</v>
      </c>
      <c r="AD22" s="27">
        <v>159</v>
      </c>
      <c r="AE22" s="27">
        <v>162</v>
      </c>
      <c r="AF22" s="27">
        <v>163</v>
      </c>
      <c r="AG22" s="27">
        <v>164</v>
      </c>
      <c r="AH22" s="27">
        <v>167</v>
      </c>
    </row>
    <row r="23" spans="1:34" x14ac:dyDescent="0.3">
      <c r="A23" s="13">
        <v>18000</v>
      </c>
      <c r="B23" s="13">
        <v>18999</v>
      </c>
      <c r="C23" s="13"/>
      <c r="D23" s="16" t="s">
        <v>9</v>
      </c>
      <c r="E23" s="27">
        <v>170</v>
      </c>
      <c r="F23" s="27">
        <v>171</v>
      </c>
      <c r="G23" s="27">
        <v>173</v>
      </c>
      <c r="H23" s="27">
        <v>174</v>
      </c>
      <c r="I23" s="27">
        <v>176</v>
      </c>
      <c r="J23" s="27">
        <v>179</v>
      </c>
      <c r="L23" s="16" t="s">
        <v>10</v>
      </c>
      <c r="M23" s="27">
        <v>178</v>
      </c>
      <c r="N23" s="27">
        <v>179</v>
      </c>
      <c r="O23" s="27">
        <v>180</v>
      </c>
      <c r="P23" s="27">
        <v>183</v>
      </c>
      <c r="Q23" s="27">
        <v>186</v>
      </c>
      <c r="R23" s="27">
        <v>187</v>
      </c>
      <c r="T23" s="16" t="s">
        <v>11</v>
      </c>
      <c r="U23" s="27">
        <v>211</v>
      </c>
      <c r="V23" s="27">
        <v>214</v>
      </c>
      <c r="W23" s="27">
        <v>217</v>
      </c>
      <c r="X23" s="27">
        <v>217</v>
      </c>
      <c r="Y23" s="27">
        <v>221</v>
      </c>
      <c r="Z23" s="27">
        <v>223</v>
      </c>
      <c r="AB23" s="16" t="s">
        <v>12</v>
      </c>
      <c r="AC23" s="27">
        <v>143</v>
      </c>
      <c r="AD23" s="27">
        <v>145</v>
      </c>
      <c r="AE23" s="27">
        <v>147</v>
      </c>
      <c r="AF23" s="27">
        <v>148</v>
      </c>
      <c r="AG23" s="27">
        <v>149</v>
      </c>
      <c r="AH23" s="27">
        <v>152</v>
      </c>
    </row>
    <row r="24" spans="1:34" x14ac:dyDescent="0.3">
      <c r="A24" s="13">
        <v>19000</v>
      </c>
      <c r="B24" s="13">
        <v>19999</v>
      </c>
      <c r="C24" s="13"/>
      <c r="D24" s="16" t="s">
        <v>9</v>
      </c>
      <c r="E24" s="27"/>
      <c r="F24" s="27">
        <v>156</v>
      </c>
      <c r="G24" s="27">
        <v>157</v>
      </c>
      <c r="H24" s="27">
        <v>158</v>
      </c>
      <c r="I24" s="27">
        <v>160</v>
      </c>
      <c r="J24" s="27">
        <v>163</v>
      </c>
      <c r="L24" s="16" t="s">
        <v>10</v>
      </c>
      <c r="M24" s="27"/>
      <c r="N24" s="27">
        <v>163</v>
      </c>
      <c r="O24" s="27">
        <v>164</v>
      </c>
      <c r="P24" s="27">
        <v>167</v>
      </c>
      <c r="Q24" s="27">
        <v>169</v>
      </c>
      <c r="R24" s="27">
        <v>170</v>
      </c>
      <c r="T24" s="16" t="s">
        <v>11</v>
      </c>
      <c r="U24" s="27"/>
      <c r="V24" s="27">
        <v>195</v>
      </c>
      <c r="W24" s="27">
        <v>197</v>
      </c>
      <c r="X24" s="27">
        <v>197</v>
      </c>
      <c r="Y24" s="27">
        <v>201</v>
      </c>
      <c r="Z24" s="27">
        <v>203</v>
      </c>
      <c r="AB24" s="16" t="s">
        <v>12</v>
      </c>
      <c r="AC24" s="27"/>
      <c r="AD24" s="27">
        <v>132</v>
      </c>
      <c r="AE24" s="27">
        <v>134</v>
      </c>
      <c r="AF24" s="27">
        <v>135</v>
      </c>
      <c r="AG24" s="27">
        <v>136</v>
      </c>
      <c r="AH24" s="27">
        <v>138</v>
      </c>
    </row>
    <row r="25" spans="1:34" x14ac:dyDescent="0.3">
      <c r="A25" s="13">
        <v>20000</v>
      </c>
      <c r="B25" s="13">
        <v>20999</v>
      </c>
      <c r="C25" s="13"/>
      <c r="D25" s="16" t="s">
        <v>9</v>
      </c>
      <c r="E25" s="36"/>
      <c r="F25" s="27">
        <v>142</v>
      </c>
      <c r="G25" s="27">
        <v>143</v>
      </c>
      <c r="H25" s="27">
        <v>144</v>
      </c>
      <c r="I25" s="27">
        <v>146</v>
      </c>
      <c r="J25" s="27">
        <v>148</v>
      </c>
      <c r="L25" s="16" t="s">
        <v>10</v>
      </c>
      <c r="M25" s="36"/>
      <c r="N25" s="27">
        <v>148</v>
      </c>
      <c r="O25" s="27">
        <v>149</v>
      </c>
      <c r="P25" s="27">
        <v>152</v>
      </c>
      <c r="Q25" s="27">
        <v>154</v>
      </c>
      <c r="R25" s="27">
        <v>155</v>
      </c>
      <c r="T25" s="16" t="s">
        <v>11</v>
      </c>
      <c r="U25" s="36"/>
      <c r="V25" s="27">
        <v>177</v>
      </c>
      <c r="W25" s="27">
        <v>179</v>
      </c>
      <c r="X25" s="27">
        <v>179</v>
      </c>
      <c r="Y25" s="27">
        <v>183</v>
      </c>
      <c r="Z25" s="27">
        <v>185</v>
      </c>
      <c r="AB25" s="16" t="s">
        <v>12</v>
      </c>
      <c r="AC25" s="36"/>
      <c r="AD25" s="27">
        <v>120</v>
      </c>
      <c r="AE25" s="27">
        <v>122</v>
      </c>
      <c r="AF25" s="27">
        <v>123</v>
      </c>
      <c r="AG25" s="27">
        <v>124</v>
      </c>
      <c r="AH25" s="27">
        <v>126</v>
      </c>
    </row>
    <row r="26" spans="1:34" x14ac:dyDescent="0.3">
      <c r="A26" s="13">
        <v>21000</v>
      </c>
      <c r="B26" s="13">
        <v>21999</v>
      </c>
      <c r="C26" s="13"/>
      <c r="D26" s="16" t="s">
        <v>9</v>
      </c>
      <c r="E26" s="36"/>
      <c r="F26" s="27">
        <v>129</v>
      </c>
      <c r="G26" s="27">
        <v>130</v>
      </c>
      <c r="H26" s="27">
        <v>131</v>
      </c>
      <c r="I26" s="27">
        <v>133</v>
      </c>
      <c r="J26" s="27">
        <v>135</v>
      </c>
      <c r="L26" s="16" t="s">
        <v>10</v>
      </c>
      <c r="M26" s="36"/>
      <c r="N26" s="27">
        <v>135</v>
      </c>
      <c r="O26" s="27">
        <v>136</v>
      </c>
      <c r="P26" s="27">
        <v>138</v>
      </c>
      <c r="Q26" s="27">
        <v>140</v>
      </c>
      <c r="R26" s="27">
        <v>141</v>
      </c>
      <c r="T26" s="16" t="s">
        <v>11</v>
      </c>
      <c r="U26" s="36"/>
      <c r="V26" s="27">
        <v>161</v>
      </c>
      <c r="W26" s="27">
        <v>163</v>
      </c>
      <c r="X26" s="27">
        <v>163</v>
      </c>
      <c r="Y26" s="27">
        <v>167</v>
      </c>
      <c r="Z26" s="27">
        <v>168</v>
      </c>
      <c r="AB26" s="16" t="s">
        <v>12</v>
      </c>
      <c r="AC26" s="36"/>
      <c r="AD26" s="27">
        <v>109</v>
      </c>
      <c r="AE26" s="27">
        <v>111</v>
      </c>
      <c r="AF26" s="27">
        <v>112</v>
      </c>
      <c r="AG26" s="27">
        <v>113</v>
      </c>
      <c r="AH26" s="27">
        <v>115</v>
      </c>
    </row>
    <row r="27" spans="1:34" x14ac:dyDescent="0.3">
      <c r="A27" s="13">
        <v>22000</v>
      </c>
      <c r="B27" s="13">
        <v>22999</v>
      </c>
      <c r="C27" s="13"/>
      <c r="D27" s="16" t="s">
        <v>9</v>
      </c>
      <c r="E27" s="36"/>
      <c r="F27" s="27">
        <v>117</v>
      </c>
      <c r="G27" s="27">
        <v>118</v>
      </c>
      <c r="H27" s="27">
        <v>119</v>
      </c>
      <c r="I27" s="27">
        <v>121</v>
      </c>
      <c r="J27" s="27">
        <v>123</v>
      </c>
      <c r="L27" s="16" t="s">
        <v>10</v>
      </c>
      <c r="M27" s="36"/>
      <c r="N27" s="27">
        <v>123</v>
      </c>
      <c r="O27" s="27">
        <v>124</v>
      </c>
      <c r="P27" s="27">
        <v>126</v>
      </c>
      <c r="Q27" s="27">
        <v>127</v>
      </c>
      <c r="R27" s="27">
        <v>128</v>
      </c>
      <c r="T27" s="16" t="s">
        <v>11</v>
      </c>
      <c r="U27" s="36"/>
      <c r="V27" s="27">
        <v>147</v>
      </c>
      <c r="W27" s="27">
        <v>148</v>
      </c>
      <c r="X27" s="27">
        <v>148</v>
      </c>
      <c r="Y27" s="27">
        <v>152</v>
      </c>
      <c r="Z27" s="27">
        <v>153</v>
      </c>
      <c r="AB27" s="16" t="s">
        <v>12</v>
      </c>
      <c r="AC27" s="36"/>
      <c r="AD27" s="27">
        <v>100</v>
      </c>
      <c r="AE27" s="27">
        <v>101</v>
      </c>
      <c r="AF27" s="27">
        <v>102</v>
      </c>
      <c r="AG27" s="27">
        <v>103</v>
      </c>
      <c r="AH27" s="27">
        <v>105</v>
      </c>
    </row>
    <row r="28" spans="1:34" x14ac:dyDescent="0.3">
      <c r="A28" s="13">
        <v>23000</v>
      </c>
      <c r="B28" s="13">
        <v>23999</v>
      </c>
      <c r="C28" s="13"/>
      <c r="D28" s="16" t="s">
        <v>9</v>
      </c>
      <c r="E28" s="36"/>
      <c r="F28" s="27">
        <v>106</v>
      </c>
      <c r="G28" s="27">
        <v>107</v>
      </c>
      <c r="H28" s="27">
        <v>108</v>
      </c>
      <c r="I28" s="27">
        <v>110</v>
      </c>
      <c r="J28" s="27">
        <v>112</v>
      </c>
      <c r="L28" s="16" t="s">
        <v>10</v>
      </c>
      <c r="M28" s="36"/>
      <c r="N28" s="27">
        <v>112</v>
      </c>
      <c r="O28" s="27">
        <v>113</v>
      </c>
      <c r="P28" s="27">
        <v>115</v>
      </c>
      <c r="Q28" s="27">
        <v>116</v>
      </c>
      <c r="R28" s="27">
        <v>116</v>
      </c>
      <c r="T28" s="16" t="s">
        <v>11</v>
      </c>
      <c r="U28" s="36"/>
      <c r="V28" s="27">
        <v>134</v>
      </c>
      <c r="W28" s="27">
        <v>135</v>
      </c>
      <c r="X28" s="27">
        <v>135</v>
      </c>
      <c r="Y28" s="27">
        <v>138</v>
      </c>
      <c r="Z28" s="27">
        <v>139</v>
      </c>
      <c r="AB28" s="16" t="s">
        <v>12</v>
      </c>
      <c r="AC28" s="36"/>
      <c r="AD28" s="27">
        <v>100</v>
      </c>
      <c r="AE28" s="27">
        <v>100</v>
      </c>
      <c r="AF28" s="27">
        <v>100</v>
      </c>
      <c r="AG28" s="27">
        <v>100</v>
      </c>
      <c r="AH28" s="27">
        <v>100</v>
      </c>
    </row>
    <row r="29" spans="1:34" x14ac:dyDescent="0.3">
      <c r="A29" s="13">
        <v>24000</v>
      </c>
      <c r="B29" s="13">
        <v>24999</v>
      </c>
      <c r="C29" s="13"/>
      <c r="D29" s="16" t="s">
        <v>9</v>
      </c>
      <c r="E29" s="36"/>
      <c r="F29" s="27">
        <v>100</v>
      </c>
      <c r="G29" s="27">
        <v>100</v>
      </c>
      <c r="H29" s="27">
        <v>100</v>
      </c>
      <c r="I29" s="27">
        <v>100</v>
      </c>
      <c r="J29" s="27">
        <v>102</v>
      </c>
      <c r="L29" s="16" t="s">
        <v>10</v>
      </c>
      <c r="M29" s="36"/>
      <c r="N29" s="27">
        <v>102</v>
      </c>
      <c r="O29" s="27">
        <v>103</v>
      </c>
      <c r="P29" s="27">
        <v>105</v>
      </c>
      <c r="Q29" s="27">
        <v>106</v>
      </c>
      <c r="R29" s="27">
        <v>106</v>
      </c>
      <c r="T29" s="16" t="s">
        <v>11</v>
      </c>
      <c r="U29" s="36"/>
      <c r="V29" s="27">
        <v>122</v>
      </c>
      <c r="W29" s="27">
        <v>123</v>
      </c>
      <c r="X29" s="27">
        <v>123</v>
      </c>
      <c r="Y29" s="27">
        <v>126</v>
      </c>
      <c r="Z29" s="27">
        <v>126</v>
      </c>
      <c r="AB29" s="16" t="s">
        <v>12</v>
      </c>
      <c r="AC29" s="36"/>
      <c r="AD29" s="27">
        <v>100</v>
      </c>
      <c r="AE29" s="27">
        <v>100</v>
      </c>
      <c r="AF29" s="27">
        <v>100</v>
      </c>
      <c r="AG29" s="27">
        <v>100</v>
      </c>
      <c r="AH29" s="27">
        <v>100</v>
      </c>
    </row>
    <row r="30" spans="1:34" x14ac:dyDescent="0.3">
      <c r="A30" s="13">
        <v>25000</v>
      </c>
      <c r="B30" s="13">
        <v>25999</v>
      </c>
      <c r="C30" s="13"/>
      <c r="D30" s="16" t="s">
        <v>9</v>
      </c>
      <c r="E30" s="36"/>
      <c r="F30" s="27">
        <v>100</v>
      </c>
      <c r="G30" s="27">
        <v>100</v>
      </c>
      <c r="H30" s="27">
        <v>100</v>
      </c>
      <c r="I30" s="27">
        <v>100</v>
      </c>
      <c r="J30" s="27">
        <v>100</v>
      </c>
      <c r="L30" s="16" t="s">
        <v>10</v>
      </c>
      <c r="M30" s="36"/>
      <c r="N30" s="27">
        <v>100</v>
      </c>
      <c r="O30" s="27">
        <v>100</v>
      </c>
      <c r="P30" s="27">
        <v>100</v>
      </c>
      <c r="Q30" s="27">
        <v>100</v>
      </c>
      <c r="R30" s="27">
        <v>100</v>
      </c>
      <c r="T30" s="16" t="s">
        <v>11</v>
      </c>
      <c r="U30" s="36"/>
      <c r="V30" s="27">
        <v>111</v>
      </c>
      <c r="W30" s="27">
        <v>112</v>
      </c>
      <c r="X30" s="27">
        <v>112</v>
      </c>
      <c r="Y30" s="27">
        <v>115</v>
      </c>
      <c r="Z30" s="27">
        <v>115</v>
      </c>
      <c r="AB30" s="16" t="s">
        <v>12</v>
      </c>
      <c r="AC30" s="36"/>
      <c r="AD30" s="27">
        <v>100</v>
      </c>
      <c r="AE30" s="27">
        <v>100</v>
      </c>
      <c r="AF30" s="27">
        <v>100</v>
      </c>
      <c r="AG30" s="27">
        <v>100</v>
      </c>
      <c r="AH30" s="27">
        <v>100</v>
      </c>
    </row>
    <row r="31" spans="1:34" x14ac:dyDescent="0.3">
      <c r="A31" s="13">
        <v>26000</v>
      </c>
      <c r="B31" s="13">
        <v>26999</v>
      </c>
      <c r="C31" s="13"/>
      <c r="D31" s="16" t="s">
        <v>9</v>
      </c>
      <c r="E31" s="36"/>
      <c r="F31" s="27"/>
      <c r="G31" s="27">
        <v>100</v>
      </c>
      <c r="H31" s="27">
        <v>100</v>
      </c>
      <c r="I31" s="27">
        <v>100</v>
      </c>
      <c r="J31" s="27">
        <v>100</v>
      </c>
      <c r="L31" s="16" t="s">
        <v>10</v>
      </c>
      <c r="M31" s="36"/>
      <c r="N31" s="27"/>
      <c r="O31" s="27">
        <v>100</v>
      </c>
      <c r="P31" s="27">
        <v>100</v>
      </c>
      <c r="Q31" s="27">
        <v>100</v>
      </c>
      <c r="R31" s="27">
        <v>100</v>
      </c>
      <c r="T31" s="16" t="s">
        <v>11</v>
      </c>
      <c r="U31" s="36"/>
      <c r="V31" s="27"/>
      <c r="W31" s="27">
        <v>102</v>
      </c>
      <c r="X31" s="27">
        <v>102</v>
      </c>
      <c r="Y31" s="27">
        <v>105</v>
      </c>
      <c r="Z31" s="27">
        <v>105</v>
      </c>
      <c r="AB31" s="16" t="s">
        <v>12</v>
      </c>
      <c r="AC31" s="36"/>
      <c r="AD31" s="27"/>
      <c r="AE31" s="27">
        <v>100</v>
      </c>
      <c r="AF31" s="27">
        <v>100</v>
      </c>
      <c r="AG31" s="27">
        <v>100</v>
      </c>
      <c r="AH31" s="27">
        <v>100</v>
      </c>
    </row>
    <row r="32" spans="1:34" x14ac:dyDescent="0.3">
      <c r="A32" s="13">
        <v>27000</v>
      </c>
      <c r="B32" s="13">
        <v>27999</v>
      </c>
      <c r="C32" s="13"/>
      <c r="D32" s="16" t="s">
        <v>9</v>
      </c>
      <c r="E32" s="36"/>
      <c r="F32" s="36"/>
      <c r="G32" s="27">
        <v>100</v>
      </c>
      <c r="H32" s="27">
        <v>100</v>
      </c>
      <c r="I32" s="27">
        <v>100</v>
      </c>
      <c r="J32" s="27">
        <v>100</v>
      </c>
      <c r="L32" s="16" t="s">
        <v>10</v>
      </c>
      <c r="M32" s="36"/>
      <c r="N32" s="36"/>
      <c r="O32" s="27">
        <v>100</v>
      </c>
      <c r="P32" s="27">
        <v>100</v>
      </c>
      <c r="Q32" s="27">
        <v>100</v>
      </c>
      <c r="R32" s="27">
        <v>100</v>
      </c>
      <c r="T32" s="16" t="s">
        <v>11</v>
      </c>
      <c r="U32" s="36"/>
      <c r="V32" s="36"/>
      <c r="W32" s="27">
        <v>100</v>
      </c>
      <c r="X32" s="27">
        <v>100</v>
      </c>
      <c r="Y32" s="27">
        <v>100</v>
      </c>
      <c r="Z32" s="27">
        <v>100</v>
      </c>
      <c r="AB32" s="16" t="s">
        <v>12</v>
      </c>
      <c r="AC32" s="36"/>
      <c r="AD32" s="36"/>
      <c r="AE32" s="27">
        <v>100</v>
      </c>
      <c r="AF32" s="27">
        <v>100</v>
      </c>
      <c r="AG32" s="27">
        <v>100</v>
      </c>
      <c r="AH32" s="27">
        <v>100</v>
      </c>
    </row>
    <row r="33" spans="1:34" x14ac:dyDescent="0.3">
      <c r="A33" s="13">
        <v>28000</v>
      </c>
      <c r="B33" s="13">
        <v>28999</v>
      </c>
      <c r="C33" s="13"/>
      <c r="D33" s="16" t="s">
        <v>9</v>
      </c>
      <c r="E33" s="36"/>
      <c r="F33" s="36"/>
      <c r="G33" s="27">
        <v>100</v>
      </c>
      <c r="H33" s="27">
        <v>100</v>
      </c>
      <c r="I33" s="27">
        <v>100</v>
      </c>
      <c r="J33" s="27">
        <v>100</v>
      </c>
      <c r="L33" s="16" t="s">
        <v>10</v>
      </c>
      <c r="M33" s="36"/>
      <c r="N33" s="36"/>
      <c r="O33" s="27">
        <v>100</v>
      </c>
      <c r="P33" s="27">
        <v>100</v>
      </c>
      <c r="Q33" s="27">
        <v>100</v>
      </c>
      <c r="R33" s="27">
        <v>100</v>
      </c>
      <c r="T33" s="16" t="s">
        <v>11</v>
      </c>
      <c r="U33" s="36"/>
      <c r="V33" s="36"/>
      <c r="W33" s="27">
        <v>100</v>
      </c>
      <c r="X33" s="27">
        <v>100</v>
      </c>
      <c r="Y33" s="27">
        <v>100</v>
      </c>
      <c r="Z33" s="27">
        <v>100</v>
      </c>
      <c r="AB33" s="16" t="s">
        <v>12</v>
      </c>
      <c r="AC33" s="36"/>
      <c r="AD33" s="36"/>
      <c r="AE33" s="27">
        <v>100</v>
      </c>
      <c r="AF33" s="27">
        <v>100</v>
      </c>
      <c r="AG33" s="27">
        <v>100</v>
      </c>
      <c r="AH33" s="27">
        <v>100</v>
      </c>
    </row>
    <row r="34" spans="1:34" x14ac:dyDescent="0.3">
      <c r="A34" s="13">
        <v>29000</v>
      </c>
      <c r="B34" s="13">
        <v>29999</v>
      </c>
      <c r="C34" s="13"/>
      <c r="D34" s="16" t="s">
        <v>9</v>
      </c>
      <c r="E34" s="36"/>
      <c r="F34" s="36"/>
      <c r="G34" s="27">
        <v>100</v>
      </c>
      <c r="H34" s="27">
        <v>100</v>
      </c>
      <c r="I34" s="27">
        <v>100</v>
      </c>
      <c r="J34" s="27">
        <v>100</v>
      </c>
      <c r="L34" s="16" t="s">
        <v>10</v>
      </c>
      <c r="M34" s="36"/>
      <c r="N34" s="36"/>
      <c r="O34" s="27">
        <v>100</v>
      </c>
      <c r="P34" s="27">
        <v>100</v>
      </c>
      <c r="Q34" s="27">
        <v>100</v>
      </c>
      <c r="R34" s="27">
        <v>100</v>
      </c>
      <c r="T34" s="16" t="s">
        <v>11</v>
      </c>
      <c r="U34" s="36"/>
      <c r="V34" s="36"/>
      <c r="W34" s="27">
        <v>100</v>
      </c>
      <c r="X34" s="27">
        <v>100</v>
      </c>
      <c r="Y34" s="27">
        <v>100</v>
      </c>
      <c r="Z34" s="27">
        <v>100</v>
      </c>
      <c r="AB34" s="16" t="s">
        <v>12</v>
      </c>
      <c r="AC34" s="36"/>
      <c r="AD34" s="36"/>
      <c r="AE34" s="27">
        <v>100</v>
      </c>
      <c r="AF34" s="27">
        <v>100</v>
      </c>
      <c r="AG34" s="27">
        <v>100</v>
      </c>
      <c r="AH34" s="27">
        <v>100</v>
      </c>
    </row>
    <row r="35" spans="1:34" x14ac:dyDescent="0.3">
      <c r="A35" s="13">
        <v>30000</v>
      </c>
      <c r="B35" s="13">
        <v>30999</v>
      </c>
      <c r="C35" s="13"/>
      <c r="D35" s="16" t="s">
        <v>9</v>
      </c>
      <c r="E35" s="36"/>
      <c r="F35" s="36"/>
      <c r="G35" s="27">
        <v>100</v>
      </c>
      <c r="H35" s="27">
        <v>100</v>
      </c>
      <c r="I35" s="27">
        <v>100</v>
      </c>
      <c r="J35" s="27">
        <v>100</v>
      </c>
      <c r="L35" s="16" t="s">
        <v>10</v>
      </c>
      <c r="M35" s="36"/>
      <c r="N35" s="36"/>
      <c r="O35" s="27">
        <v>100</v>
      </c>
      <c r="P35" s="27">
        <v>100</v>
      </c>
      <c r="Q35" s="27">
        <v>100</v>
      </c>
      <c r="R35" s="27">
        <v>100</v>
      </c>
      <c r="T35" s="16" t="s">
        <v>11</v>
      </c>
      <c r="U35" s="36"/>
      <c r="V35" s="36"/>
      <c r="W35" s="27">
        <v>100</v>
      </c>
      <c r="X35" s="27">
        <v>100</v>
      </c>
      <c r="Y35" s="27">
        <v>100</v>
      </c>
      <c r="Z35" s="27">
        <v>100</v>
      </c>
      <c r="AB35" s="16" t="s">
        <v>12</v>
      </c>
      <c r="AC35" s="36"/>
      <c r="AD35" s="36"/>
      <c r="AE35" s="27">
        <v>100</v>
      </c>
      <c r="AF35" s="27">
        <v>100</v>
      </c>
      <c r="AG35" s="27">
        <v>100</v>
      </c>
      <c r="AH35" s="27">
        <v>100</v>
      </c>
    </row>
    <row r="36" spans="1:34" x14ac:dyDescent="0.3">
      <c r="A36" s="13">
        <v>31000</v>
      </c>
      <c r="B36" s="13">
        <v>31999</v>
      </c>
      <c r="C36" s="13"/>
      <c r="D36" s="16" t="s">
        <v>9</v>
      </c>
      <c r="E36" s="36"/>
      <c r="F36" s="36"/>
      <c r="G36" s="27">
        <v>100</v>
      </c>
      <c r="H36" s="27">
        <v>100</v>
      </c>
      <c r="I36" s="27">
        <v>100</v>
      </c>
      <c r="J36" s="27">
        <v>100</v>
      </c>
      <c r="L36" s="16" t="s">
        <v>10</v>
      </c>
      <c r="M36" s="36"/>
      <c r="N36" s="36"/>
      <c r="O36" s="27">
        <v>100</v>
      </c>
      <c r="P36" s="27">
        <v>100</v>
      </c>
      <c r="Q36" s="27">
        <v>100</v>
      </c>
      <c r="R36" s="27">
        <v>100</v>
      </c>
      <c r="T36" s="16" t="s">
        <v>11</v>
      </c>
      <c r="U36" s="36"/>
      <c r="V36" s="36"/>
      <c r="W36" s="27">
        <v>100</v>
      </c>
      <c r="X36" s="27">
        <v>100</v>
      </c>
      <c r="Y36" s="27">
        <v>100</v>
      </c>
      <c r="Z36" s="27">
        <v>100</v>
      </c>
      <c r="AB36" s="16" t="s">
        <v>12</v>
      </c>
      <c r="AC36" s="36"/>
      <c r="AD36" s="36"/>
      <c r="AE36" s="27">
        <v>100</v>
      </c>
      <c r="AF36" s="27">
        <v>100</v>
      </c>
      <c r="AG36" s="27">
        <v>100</v>
      </c>
      <c r="AH36" s="27">
        <v>100</v>
      </c>
    </row>
    <row r="37" spans="1:34" x14ac:dyDescent="0.3">
      <c r="A37" s="13">
        <v>32000</v>
      </c>
      <c r="B37" s="13">
        <v>32999</v>
      </c>
      <c r="C37" s="13"/>
      <c r="D37" s="16" t="s">
        <v>9</v>
      </c>
      <c r="E37" s="36"/>
      <c r="F37" s="36"/>
      <c r="G37" s="27">
        <v>100</v>
      </c>
      <c r="H37" s="27">
        <v>100</v>
      </c>
      <c r="I37" s="27">
        <v>100</v>
      </c>
      <c r="J37" s="27">
        <v>100</v>
      </c>
      <c r="L37" s="16" t="s">
        <v>10</v>
      </c>
      <c r="M37" s="36"/>
      <c r="N37" s="36"/>
      <c r="O37" s="27">
        <v>100</v>
      </c>
      <c r="P37" s="27">
        <v>100</v>
      </c>
      <c r="Q37" s="27">
        <v>100</v>
      </c>
      <c r="R37" s="27">
        <v>100</v>
      </c>
      <c r="T37" s="16" t="s">
        <v>11</v>
      </c>
      <c r="U37" s="36"/>
      <c r="V37" s="36"/>
      <c r="W37" s="27">
        <v>100</v>
      </c>
      <c r="X37" s="27">
        <v>100</v>
      </c>
      <c r="Y37" s="27">
        <v>100</v>
      </c>
      <c r="Z37" s="27">
        <v>100</v>
      </c>
      <c r="AB37" s="16" t="s">
        <v>12</v>
      </c>
      <c r="AC37" s="36"/>
      <c r="AD37" s="36"/>
      <c r="AE37" s="27">
        <v>100</v>
      </c>
      <c r="AF37" s="27">
        <v>100</v>
      </c>
      <c r="AG37" s="27">
        <v>100</v>
      </c>
      <c r="AH37" s="27">
        <v>100</v>
      </c>
    </row>
    <row r="38" spans="1:34" x14ac:dyDescent="0.3">
      <c r="A38" s="13">
        <v>33000</v>
      </c>
      <c r="B38" s="13">
        <v>33999</v>
      </c>
      <c r="C38" s="13"/>
      <c r="D38" s="16" t="s">
        <v>9</v>
      </c>
      <c r="E38" s="36"/>
      <c r="F38" s="36"/>
      <c r="G38" s="27"/>
      <c r="H38" s="27">
        <v>100</v>
      </c>
      <c r="I38" s="27">
        <v>100</v>
      </c>
      <c r="J38" s="27">
        <v>100</v>
      </c>
      <c r="L38" s="16" t="s">
        <v>10</v>
      </c>
      <c r="M38" s="36"/>
      <c r="N38" s="36"/>
      <c r="O38" s="27"/>
      <c r="P38" s="27">
        <v>100</v>
      </c>
      <c r="Q38" s="27">
        <v>100</v>
      </c>
      <c r="R38" s="27">
        <v>100</v>
      </c>
      <c r="T38" s="16" t="s">
        <v>11</v>
      </c>
      <c r="U38" s="36"/>
      <c r="V38" s="36"/>
      <c r="W38" s="27"/>
      <c r="X38" s="27">
        <v>100</v>
      </c>
      <c r="Y38" s="27">
        <v>100</v>
      </c>
      <c r="Z38" s="27">
        <v>100</v>
      </c>
      <c r="AB38" s="16" t="s">
        <v>12</v>
      </c>
      <c r="AC38" s="36"/>
      <c r="AD38" s="36"/>
      <c r="AE38" s="27"/>
      <c r="AF38" s="27">
        <v>100</v>
      </c>
      <c r="AG38" s="27">
        <v>100</v>
      </c>
      <c r="AH38" s="27">
        <v>100</v>
      </c>
    </row>
    <row r="39" spans="1:34" x14ac:dyDescent="0.3">
      <c r="A39" s="13">
        <v>34000</v>
      </c>
      <c r="B39" s="13">
        <v>34999</v>
      </c>
      <c r="C39" s="13"/>
      <c r="D39" s="16" t="s">
        <v>9</v>
      </c>
      <c r="E39" s="36"/>
      <c r="F39" s="36"/>
      <c r="G39" s="36"/>
      <c r="H39" s="27">
        <v>100</v>
      </c>
      <c r="I39" s="27">
        <v>100</v>
      </c>
      <c r="J39" s="27">
        <v>100</v>
      </c>
      <c r="L39" s="16" t="s">
        <v>10</v>
      </c>
      <c r="M39" s="36"/>
      <c r="N39" s="36"/>
      <c r="O39" s="36"/>
      <c r="P39" s="27">
        <v>100</v>
      </c>
      <c r="Q39" s="27">
        <v>100</v>
      </c>
      <c r="R39" s="27">
        <v>100</v>
      </c>
      <c r="T39" s="16" t="s">
        <v>11</v>
      </c>
      <c r="U39" s="36"/>
      <c r="V39" s="36"/>
      <c r="W39" s="36"/>
      <c r="X39" s="27">
        <v>100</v>
      </c>
      <c r="Y39" s="27">
        <v>100</v>
      </c>
      <c r="Z39" s="27">
        <v>100</v>
      </c>
      <c r="AB39" s="16" t="s">
        <v>12</v>
      </c>
      <c r="AC39" s="36"/>
      <c r="AD39" s="36"/>
      <c r="AE39" s="36"/>
      <c r="AF39" s="27">
        <v>100</v>
      </c>
      <c r="AG39" s="27">
        <v>100</v>
      </c>
      <c r="AH39" s="27">
        <v>100</v>
      </c>
    </row>
    <row r="40" spans="1:34" x14ac:dyDescent="0.3">
      <c r="A40" s="13">
        <v>35000</v>
      </c>
      <c r="B40" s="13">
        <v>35999</v>
      </c>
      <c r="D40" s="16" t="s">
        <v>9</v>
      </c>
      <c r="E40" s="36"/>
      <c r="F40" s="36"/>
      <c r="G40" s="36"/>
      <c r="H40" s="27">
        <v>100</v>
      </c>
      <c r="I40" s="27">
        <v>100</v>
      </c>
      <c r="J40" s="27">
        <v>100</v>
      </c>
      <c r="L40" s="16" t="s">
        <v>10</v>
      </c>
      <c r="M40" s="36"/>
      <c r="N40" s="36"/>
      <c r="O40" s="36"/>
      <c r="P40" s="27">
        <v>100</v>
      </c>
      <c r="Q40" s="27">
        <v>100</v>
      </c>
      <c r="R40" s="27">
        <v>100</v>
      </c>
      <c r="T40" s="16" t="s">
        <v>11</v>
      </c>
      <c r="U40" s="36"/>
      <c r="V40" s="36"/>
      <c r="W40" s="36"/>
      <c r="X40" s="27">
        <v>100</v>
      </c>
      <c r="Y40" s="27">
        <v>100</v>
      </c>
      <c r="Z40" s="27">
        <v>100</v>
      </c>
      <c r="AB40" s="16" t="s">
        <v>12</v>
      </c>
      <c r="AC40" s="36"/>
      <c r="AD40" s="36"/>
      <c r="AE40" s="36"/>
      <c r="AF40" s="27">
        <v>100</v>
      </c>
      <c r="AG40" s="27">
        <v>100</v>
      </c>
      <c r="AH40" s="27">
        <v>100</v>
      </c>
    </row>
    <row r="41" spans="1:34" x14ac:dyDescent="0.3">
      <c r="A41" s="13">
        <v>36000</v>
      </c>
      <c r="B41" s="13">
        <v>36999</v>
      </c>
      <c r="D41" s="16" t="s">
        <v>9</v>
      </c>
      <c r="E41" s="36"/>
      <c r="F41" s="36"/>
      <c r="G41" s="36"/>
      <c r="H41" s="27">
        <v>100</v>
      </c>
      <c r="I41" s="27">
        <v>100</v>
      </c>
      <c r="J41" s="27">
        <v>100</v>
      </c>
      <c r="L41" s="16" t="s">
        <v>10</v>
      </c>
      <c r="M41" s="36"/>
      <c r="N41" s="36"/>
      <c r="O41" s="36"/>
      <c r="P41" s="27">
        <v>100</v>
      </c>
      <c r="Q41" s="27">
        <v>100</v>
      </c>
      <c r="R41" s="27">
        <v>100</v>
      </c>
      <c r="T41" s="16" t="s">
        <v>11</v>
      </c>
      <c r="U41" s="36"/>
      <c r="V41" s="36"/>
      <c r="W41" s="36"/>
      <c r="X41" s="27">
        <v>100</v>
      </c>
      <c r="Y41" s="27">
        <v>100</v>
      </c>
      <c r="Z41" s="27">
        <v>100</v>
      </c>
      <c r="AB41" s="16" t="s">
        <v>12</v>
      </c>
      <c r="AC41" s="36"/>
      <c r="AD41" s="36"/>
      <c r="AE41" s="36"/>
      <c r="AF41" s="27">
        <v>100</v>
      </c>
      <c r="AG41" s="27">
        <v>100</v>
      </c>
      <c r="AH41" s="27">
        <v>100</v>
      </c>
    </row>
    <row r="42" spans="1:34" x14ac:dyDescent="0.3">
      <c r="A42" s="13">
        <v>37000</v>
      </c>
      <c r="B42" s="13">
        <v>37999</v>
      </c>
      <c r="D42" s="16" t="s">
        <v>9</v>
      </c>
      <c r="E42" s="36"/>
      <c r="F42" s="36"/>
      <c r="G42" s="36"/>
      <c r="H42" s="27">
        <v>100</v>
      </c>
      <c r="I42" s="27">
        <v>100</v>
      </c>
      <c r="J42" s="27">
        <v>100</v>
      </c>
      <c r="L42" s="16" t="s">
        <v>10</v>
      </c>
      <c r="M42" s="36"/>
      <c r="N42" s="36"/>
      <c r="O42" s="36"/>
      <c r="P42" s="27">
        <v>100</v>
      </c>
      <c r="Q42" s="27">
        <v>100</v>
      </c>
      <c r="R42" s="27">
        <v>100</v>
      </c>
      <c r="T42" s="16" t="s">
        <v>11</v>
      </c>
      <c r="U42" s="36"/>
      <c r="V42" s="36"/>
      <c r="W42" s="36"/>
      <c r="X42" s="27">
        <v>100</v>
      </c>
      <c r="Y42" s="27">
        <v>100</v>
      </c>
      <c r="Z42" s="27">
        <v>100</v>
      </c>
      <c r="AB42" s="16" t="s">
        <v>12</v>
      </c>
      <c r="AC42" s="36"/>
      <c r="AD42" s="36"/>
      <c r="AE42" s="36"/>
      <c r="AF42" s="27">
        <v>100</v>
      </c>
      <c r="AG42" s="27">
        <v>100</v>
      </c>
      <c r="AH42" s="27">
        <v>100</v>
      </c>
    </row>
    <row r="43" spans="1:34" x14ac:dyDescent="0.3">
      <c r="A43" s="13">
        <v>38000</v>
      </c>
      <c r="B43" s="13">
        <v>38999</v>
      </c>
      <c r="D43" s="16" t="s">
        <v>9</v>
      </c>
      <c r="E43" s="35"/>
      <c r="F43" s="36"/>
      <c r="G43" s="36"/>
      <c r="H43" s="27">
        <v>100</v>
      </c>
      <c r="I43" s="27">
        <v>100</v>
      </c>
      <c r="J43" s="27">
        <v>100</v>
      </c>
      <c r="L43" s="16" t="s">
        <v>10</v>
      </c>
      <c r="M43" s="27"/>
      <c r="N43" s="36"/>
      <c r="O43" s="36"/>
      <c r="P43" s="27">
        <v>100</v>
      </c>
      <c r="Q43" s="27">
        <v>100</v>
      </c>
      <c r="R43" s="27">
        <v>100</v>
      </c>
      <c r="T43" s="16" t="s">
        <v>11</v>
      </c>
      <c r="U43" s="27"/>
      <c r="V43" s="36"/>
      <c r="W43" s="36"/>
      <c r="X43" s="27">
        <v>100</v>
      </c>
      <c r="Y43" s="27">
        <v>100</v>
      </c>
      <c r="Z43" s="27">
        <v>100</v>
      </c>
      <c r="AB43" s="16" t="s">
        <v>12</v>
      </c>
      <c r="AC43" s="27"/>
      <c r="AD43" s="36"/>
      <c r="AE43" s="36"/>
      <c r="AF43" s="27">
        <v>100</v>
      </c>
      <c r="AG43" s="27">
        <v>100</v>
      </c>
      <c r="AH43" s="27">
        <v>100</v>
      </c>
    </row>
    <row r="44" spans="1:34" x14ac:dyDescent="0.3">
      <c r="A44" s="13">
        <v>39000</v>
      </c>
      <c r="B44" s="13">
        <v>39999</v>
      </c>
      <c r="D44" s="16" t="s">
        <v>9</v>
      </c>
      <c r="E44" s="35"/>
      <c r="F44" s="36"/>
      <c r="G44" s="36"/>
      <c r="H44" s="27"/>
      <c r="I44" s="27">
        <v>100</v>
      </c>
      <c r="J44" s="27">
        <v>100</v>
      </c>
      <c r="L44" s="16" t="s">
        <v>10</v>
      </c>
      <c r="M44" s="27"/>
      <c r="N44" s="36"/>
      <c r="O44" s="36"/>
      <c r="P44" s="27"/>
      <c r="Q44" s="27">
        <v>100</v>
      </c>
      <c r="R44" s="27">
        <v>100</v>
      </c>
      <c r="T44" s="16" t="s">
        <v>11</v>
      </c>
      <c r="U44" s="27"/>
      <c r="V44" s="36"/>
      <c r="W44" s="36"/>
      <c r="X44" s="27"/>
      <c r="Y44" s="27">
        <v>100</v>
      </c>
      <c r="Z44" s="27">
        <v>100</v>
      </c>
      <c r="AB44" s="16" t="s">
        <v>12</v>
      </c>
      <c r="AC44" s="27"/>
      <c r="AD44" s="36"/>
      <c r="AE44" s="36"/>
      <c r="AF44" s="27"/>
      <c r="AG44" s="27">
        <v>100</v>
      </c>
      <c r="AH44" s="27">
        <v>100</v>
      </c>
    </row>
    <row r="45" spans="1:34" x14ac:dyDescent="0.3">
      <c r="A45" s="13">
        <v>40000</v>
      </c>
      <c r="B45" s="13">
        <v>40999</v>
      </c>
      <c r="D45" s="16" t="s">
        <v>9</v>
      </c>
      <c r="E45" s="35"/>
      <c r="F45" s="36"/>
      <c r="G45" s="36"/>
      <c r="H45" s="36"/>
      <c r="I45" s="27">
        <v>100</v>
      </c>
      <c r="J45" s="27">
        <v>100</v>
      </c>
      <c r="L45" s="16" t="s">
        <v>10</v>
      </c>
      <c r="M45" s="27"/>
      <c r="N45" s="36"/>
      <c r="O45" s="36"/>
      <c r="P45" s="36"/>
      <c r="Q45" s="27">
        <v>100</v>
      </c>
      <c r="R45" s="27">
        <v>100</v>
      </c>
      <c r="T45" s="16" t="s">
        <v>11</v>
      </c>
      <c r="U45" s="27"/>
      <c r="V45" s="36"/>
      <c r="W45" s="36"/>
      <c r="X45" s="36"/>
      <c r="Y45" s="27">
        <v>100</v>
      </c>
      <c r="Z45" s="27">
        <v>100</v>
      </c>
      <c r="AB45" s="16" t="s">
        <v>12</v>
      </c>
      <c r="AC45" s="27"/>
      <c r="AD45" s="36"/>
      <c r="AE45" s="36"/>
      <c r="AF45" s="36"/>
      <c r="AG45" s="27">
        <v>100</v>
      </c>
      <c r="AH45" s="27">
        <v>100</v>
      </c>
    </row>
    <row r="46" spans="1:34" x14ac:dyDescent="0.3">
      <c r="A46" s="13">
        <v>41000</v>
      </c>
      <c r="B46" s="13">
        <v>41999</v>
      </c>
      <c r="D46" s="16" t="s">
        <v>9</v>
      </c>
      <c r="E46" s="35"/>
      <c r="F46" s="36"/>
      <c r="G46" s="36"/>
      <c r="H46" s="36"/>
      <c r="I46" s="27">
        <v>100</v>
      </c>
      <c r="J46" s="27">
        <v>100</v>
      </c>
      <c r="L46" s="16" t="s">
        <v>10</v>
      </c>
      <c r="M46" s="27"/>
      <c r="N46" s="36"/>
      <c r="O46" s="36"/>
      <c r="P46" s="36"/>
      <c r="Q46" s="27">
        <v>100</v>
      </c>
      <c r="R46" s="27">
        <v>100</v>
      </c>
      <c r="T46" s="16" t="s">
        <v>11</v>
      </c>
      <c r="U46" s="27"/>
      <c r="V46" s="36"/>
      <c r="W46" s="36"/>
      <c r="X46" s="36"/>
      <c r="Y46" s="27">
        <v>100</v>
      </c>
      <c r="Z46" s="27">
        <v>100</v>
      </c>
      <c r="AB46" s="16" t="s">
        <v>12</v>
      </c>
      <c r="AC46" s="27"/>
      <c r="AD46" s="36"/>
      <c r="AE46" s="36"/>
      <c r="AF46" s="36"/>
      <c r="AG46" s="27">
        <v>100</v>
      </c>
      <c r="AH46" s="27">
        <v>100</v>
      </c>
    </row>
    <row r="47" spans="1:34" x14ac:dyDescent="0.3">
      <c r="A47" s="13">
        <v>42000</v>
      </c>
      <c r="B47" s="13">
        <v>42999</v>
      </c>
      <c r="D47" s="16" t="s">
        <v>9</v>
      </c>
      <c r="E47" s="35"/>
      <c r="F47" s="36"/>
      <c r="G47" s="36"/>
      <c r="H47" s="36"/>
      <c r="I47" s="27">
        <v>100</v>
      </c>
      <c r="J47" s="27">
        <v>100</v>
      </c>
      <c r="L47" s="16" t="s">
        <v>10</v>
      </c>
      <c r="M47" s="27"/>
      <c r="N47" s="36"/>
      <c r="O47" s="36"/>
      <c r="P47" s="36"/>
      <c r="Q47" s="27">
        <v>100</v>
      </c>
      <c r="R47" s="27">
        <v>100</v>
      </c>
      <c r="T47" s="16" t="s">
        <v>11</v>
      </c>
      <c r="U47" s="27"/>
      <c r="V47" s="36"/>
      <c r="W47" s="36"/>
      <c r="X47" s="36"/>
      <c r="Y47" s="27">
        <v>100</v>
      </c>
      <c r="Z47" s="27">
        <v>100</v>
      </c>
      <c r="AB47" s="16" t="s">
        <v>12</v>
      </c>
      <c r="AC47" s="27"/>
      <c r="AD47" s="36"/>
      <c r="AE47" s="36"/>
      <c r="AF47" s="36"/>
      <c r="AG47" s="27">
        <v>100</v>
      </c>
      <c r="AH47" s="27">
        <v>100</v>
      </c>
    </row>
    <row r="48" spans="1:34" x14ac:dyDescent="0.3">
      <c r="A48" s="13">
        <v>43000</v>
      </c>
      <c r="B48" s="13">
        <v>43999</v>
      </c>
      <c r="D48" s="16" t="s">
        <v>9</v>
      </c>
      <c r="E48" s="35"/>
      <c r="F48" s="36"/>
      <c r="G48" s="36"/>
      <c r="H48" s="36"/>
      <c r="I48" s="27">
        <v>100</v>
      </c>
      <c r="J48" s="27">
        <v>100</v>
      </c>
      <c r="L48" s="16" t="s">
        <v>10</v>
      </c>
      <c r="M48" s="27"/>
      <c r="N48" s="36"/>
      <c r="O48" s="36"/>
      <c r="P48" s="36"/>
      <c r="Q48" s="27">
        <v>100</v>
      </c>
      <c r="R48" s="27">
        <v>100</v>
      </c>
      <c r="T48" s="16" t="s">
        <v>11</v>
      </c>
      <c r="U48" s="27"/>
      <c r="V48" s="36"/>
      <c r="W48" s="36"/>
      <c r="X48" s="36"/>
      <c r="Y48" s="27">
        <v>100</v>
      </c>
      <c r="Z48" s="27">
        <v>100</v>
      </c>
      <c r="AB48" s="16" t="s">
        <v>12</v>
      </c>
      <c r="AC48" s="27"/>
      <c r="AD48" s="36"/>
      <c r="AE48" s="36"/>
      <c r="AF48" s="36"/>
      <c r="AG48" s="27">
        <v>100</v>
      </c>
      <c r="AH48" s="27">
        <v>100</v>
      </c>
    </row>
    <row r="49" spans="1:34" x14ac:dyDescent="0.3">
      <c r="A49" s="13">
        <v>44000</v>
      </c>
      <c r="B49" s="13">
        <v>44999</v>
      </c>
      <c r="D49" s="16" t="s">
        <v>9</v>
      </c>
      <c r="E49" s="35"/>
      <c r="F49" s="36"/>
      <c r="G49" s="36"/>
      <c r="H49" s="36"/>
      <c r="I49" s="27">
        <v>100</v>
      </c>
      <c r="J49" s="27">
        <v>100</v>
      </c>
      <c r="L49" s="16" t="s">
        <v>10</v>
      </c>
      <c r="M49" s="27"/>
      <c r="N49" s="36"/>
      <c r="O49" s="36"/>
      <c r="P49" s="36"/>
      <c r="Q49" s="27">
        <v>100</v>
      </c>
      <c r="R49" s="27">
        <v>100</v>
      </c>
      <c r="T49" s="16" t="s">
        <v>11</v>
      </c>
      <c r="U49" s="27"/>
      <c r="V49" s="36"/>
      <c r="W49" s="36"/>
      <c r="X49" s="36"/>
      <c r="Y49" s="27">
        <v>100</v>
      </c>
      <c r="Z49" s="27">
        <v>100</v>
      </c>
      <c r="AB49" s="16" t="s">
        <v>12</v>
      </c>
      <c r="AC49" s="27"/>
      <c r="AD49" s="36"/>
      <c r="AE49" s="36"/>
      <c r="AF49" s="36"/>
      <c r="AG49" s="27">
        <v>100</v>
      </c>
      <c r="AH49" s="27">
        <v>100</v>
      </c>
    </row>
    <row r="50" spans="1:34" x14ac:dyDescent="0.3">
      <c r="A50" s="13">
        <v>45000</v>
      </c>
      <c r="B50" s="13">
        <v>45999</v>
      </c>
      <c r="D50" s="16" t="s">
        <v>9</v>
      </c>
      <c r="E50" s="35"/>
      <c r="F50" s="36"/>
      <c r="G50" s="36"/>
      <c r="H50" s="36"/>
      <c r="I50" s="27">
        <v>100</v>
      </c>
      <c r="J50" s="27">
        <v>100</v>
      </c>
      <c r="L50" s="16" t="s">
        <v>10</v>
      </c>
      <c r="M50" s="27"/>
      <c r="N50" s="36"/>
      <c r="O50" s="36"/>
      <c r="P50" s="36"/>
      <c r="Q50" s="27">
        <v>100</v>
      </c>
      <c r="R50" s="27">
        <v>100</v>
      </c>
      <c r="T50" s="16" t="s">
        <v>11</v>
      </c>
      <c r="U50" s="27"/>
      <c r="V50" s="36"/>
      <c r="W50" s="36"/>
      <c r="X50" s="36"/>
      <c r="Y50" s="27">
        <v>100</v>
      </c>
      <c r="Z50" s="27">
        <v>100</v>
      </c>
      <c r="AB50" s="16" t="s">
        <v>12</v>
      </c>
      <c r="AC50" s="27"/>
      <c r="AD50" s="36"/>
      <c r="AE50" s="36"/>
      <c r="AF50" s="36"/>
      <c r="AG50" s="27">
        <v>100</v>
      </c>
      <c r="AH50" s="27">
        <v>100</v>
      </c>
    </row>
    <row r="51" spans="1:34" x14ac:dyDescent="0.3">
      <c r="A51" s="13">
        <v>46000</v>
      </c>
      <c r="B51" s="13">
        <v>46999</v>
      </c>
      <c r="D51" s="16" t="s">
        <v>9</v>
      </c>
      <c r="E51" s="35"/>
      <c r="F51" s="36"/>
      <c r="G51" s="36"/>
      <c r="H51" s="36"/>
      <c r="I51" s="27"/>
      <c r="J51" s="27">
        <v>100</v>
      </c>
      <c r="L51" s="16" t="s">
        <v>10</v>
      </c>
      <c r="M51" s="27"/>
      <c r="N51" s="36"/>
      <c r="O51" s="36"/>
      <c r="P51" s="36"/>
      <c r="Q51" s="27"/>
      <c r="R51" s="27">
        <v>100</v>
      </c>
      <c r="T51" s="16" t="s">
        <v>11</v>
      </c>
      <c r="U51" s="27"/>
      <c r="V51" s="36"/>
      <c r="W51" s="36"/>
      <c r="X51" s="36"/>
      <c r="Y51" s="27"/>
      <c r="Z51" s="27">
        <v>100</v>
      </c>
      <c r="AB51" s="16" t="s">
        <v>12</v>
      </c>
      <c r="AC51" s="27"/>
      <c r="AD51" s="36"/>
      <c r="AE51" s="36"/>
      <c r="AF51" s="36"/>
      <c r="AG51" s="27"/>
      <c r="AH51" s="27">
        <v>100</v>
      </c>
    </row>
    <row r="52" spans="1:34" x14ac:dyDescent="0.3">
      <c r="A52" s="13">
        <v>47000</v>
      </c>
      <c r="B52" s="13">
        <v>47999</v>
      </c>
      <c r="D52" s="16" t="s">
        <v>9</v>
      </c>
      <c r="E52" s="35"/>
      <c r="F52" s="36"/>
      <c r="G52" s="36"/>
      <c r="H52" s="36"/>
      <c r="I52" s="36"/>
      <c r="J52" s="27">
        <v>100</v>
      </c>
      <c r="L52" s="16" t="s">
        <v>10</v>
      </c>
      <c r="M52" s="27"/>
      <c r="N52" s="36"/>
      <c r="O52" s="36"/>
      <c r="P52" s="36"/>
      <c r="Q52" s="36"/>
      <c r="R52" s="27">
        <v>100</v>
      </c>
      <c r="T52" s="16" t="s">
        <v>11</v>
      </c>
      <c r="U52" s="27"/>
      <c r="V52" s="36"/>
      <c r="W52" s="36"/>
      <c r="X52" s="36"/>
      <c r="Y52" s="36"/>
      <c r="Z52" s="27">
        <v>100</v>
      </c>
      <c r="AB52" s="16" t="s">
        <v>12</v>
      </c>
      <c r="AC52" s="27"/>
      <c r="AD52" s="36"/>
      <c r="AE52" s="36"/>
      <c r="AF52" s="36"/>
      <c r="AG52" s="36"/>
      <c r="AH52" s="27">
        <v>100</v>
      </c>
    </row>
    <row r="53" spans="1:34" x14ac:dyDescent="0.3">
      <c r="A53" s="13">
        <v>48000</v>
      </c>
      <c r="B53" s="13">
        <v>48999</v>
      </c>
      <c r="D53" s="16" t="s">
        <v>9</v>
      </c>
      <c r="E53" s="35"/>
      <c r="F53" s="36"/>
      <c r="G53" s="36"/>
      <c r="H53" s="36"/>
      <c r="I53" s="36"/>
      <c r="J53" s="27">
        <v>100</v>
      </c>
      <c r="L53" s="16" t="s">
        <v>10</v>
      </c>
      <c r="M53" s="27"/>
      <c r="N53" s="36"/>
      <c r="O53" s="36"/>
      <c r="P53" s="36"/>
      <c r="Q53" s="36"/>
      <c r="R53" s="27">
        <v>100</v>
      </c>
      <c r="T53" s="16" t="s">
        <v>11</v>
      </c>
      <c r="U53" s="27"/>
      <c r="V53" s="36"/>
      <c r="W53" s="36"/>
      <c r="X53" s="36"/>
      <c r="Y53" s="36"/>
      <c r="Z53" s="27">
        <v>100</v>
      </c>
      <c r="AB53" s="16" t="s">
        <v>12</v>
      </c>
      <c r="AC53" s="27"/>
      <c r="AD53" s="38"/>
      <c r="AE53" s="36"/>
      <c r="AF53" s="36"/>
      <c r="AG53" s="36"/>
      <c r="AH53" s="27">
        <v>100</v>
      </c>
    </row>
    <row r="54" spans="1:34" x14ac:dyDescent="0.3">
      <c r="A54" s="13">
        <v>49000</v>
      </c>
      <c r="B54" s="13">
        <v>49999</v>
      </c>
      <c r="D54" s="16" t="s">
        <v>9</v>
      </c>
      <c r="E54" s="35"/>
      <c r="F54" s="36"/>
      <c r="G54" s="36"/>
      <c r="H54" s="36"/>
      <c r="I54" s="36"/>
      <c r="J54" s="27">
        <v>100</v>
      </c>
      <c r="L54" s="16" t="s">
        <v>10</v>
      </c>
      <c r="M54" s="27"/>
      <c r="N54" s="36"/>
      <c r="O54" s="36"/>
      <c r="P54" s="36"/>
      <c r="Q54" s="36"/>
      <c r="R54" s="27">
        <v>100</v>
      </c>
      <c r="T54" s="16" t="s">
        <v>11</v>
      </c>
      <c r="U54" s="27"/>
      <c r="V54" s="36"/>
      <c r="W54" s="36"/>
      <c r="X54" s="36"/>
      <c r="Y54" s="36"/>
      <c r="Z54" s="27">
        <v>100</v>
      </c>
      <c r="AB54" s="16" t="s">
        <v>12</v>
      </c>
      <c r="AC54" s="27"/>
      <c r="AD54" s="38"/>
      <c r="AE54" s="36"/>
      <c r="AF54" s="36"/>
      <c r="AG54" s="36"/>
      <c r="AH54" s="27">
        <v>100</v>
      </c>
    </row>
    <row r="55" spans="1:34" x14ac:dyDescent="0.3">
      <c r="A55" s="13">
        <v>50000</v>
      </c>
      <c r="B55" s="13">
        <v>50999</v>
      </c>
      <c r="D55" s="16" t="s">
        <v>9</v>
      </c>
      <c r="E55" s="35"/>
      <c r="F55" s="37"/>
      <c r="G55" s="36"/>
      <c r="H55" s="36"/>
      <c r="I55" s="36"/>
      <c r="J55" s="27">
        <v>100</v>
      </c>
      <c r="L55" s="16" t="s">
        <v>10</v>
      </c>
      <c r="M55" s="27"/>
      <c r="N55" s="37"/>
      <c r="O55" s="36"/>
      <c r="P55" s="36"/>
      <c r="Q55" s="36"/>
      <c r="R55" s="27">
        <v>100</v>
      </c>
      <c r="T55" s="16" t="s">
        <v>11</v>
      </c>
      <c r="U55" s="27"/>
      <c r="V55" s="36"/>
      <c r="W55" s="36"/>
      <c r="X55" s="36"/>
      <c r="Y55" s="36"/>
      <c r="Z55" s="27">
        <v>100</v>
      </c>
      <c r="AB55" s="16" t="s">
        <v>12</v>
      </c>
      <c r="AC55" s="27"/>
      <c r="AD55" s="37"/>
      <c r="AE55" s="36"/>
      <c r="AF55" s="36"/>
      <c r="AG55" s="36"/>
      <c r="AH55" s="27">
        <v>100</v>
      </c>
    </row>
    <row r="56" spans="1:34" x14ac:dyDescent="0.3">
      <c r="A56" s="13">
        <v>51000</v>
      </c>
      <c r="B56" s="13">
        <v>51999</v>
      </c>
      <c r="D56" s="16" t="s">
        <v>9</v>
      </c>
      <c r="E56" s="35"/>
      <c r="F56" s="37"/>
      <c r="G56" s="36"/>
      <c r="H56" s="36"/>
      <c r="I56" s="36"/>
      <c r="J56" s="27">
        <v>100</v>
      </c>
      <c r="L56" s="16" t="s">
        <v>10</v>
      </c>
      <c r="M56" s="27"/>
      <c r="N56" s="37"/>
      <c r="O56" s="36"/>
      <c r="P56" s="36"/>
      <c r="Q56" s="36"/>
      <c r="R56" s="27">
        <v>100</v>
      </c>
      <c r="T56" s="16" t="s">
        <v>11</v>
      </c>
      <c r="U56" s="27"/>
      <c r="V56" s="36"/>
      <c r="W56" s="36"/>
      <c r="X56" s="36"/>
      <c r="Y56" s="36"/>
      <c r="Z56" s="27">
        <v>100</v>
      </c>
      <c r="AB56" s="16" t="s">
        <v>12</v>
      </c>
      <c r="AC56" s="27"/>
      <c r="AD56" s="37"/>
      <c r="AE56" s="36"/>
      <c r="AF56" s="36"/>
      <c r="AG56" s="36"/>
      <c r="AH56" s="27">
        <v>100</v>
      </c>
    </row>
    <row r="57" spans="1:34" x14ac:dyDescent="0.3">
      <c r="A57" s="13">
        <v>52000</v>
      </c>
      <c r="B57" s="13">
        <v>52999</v>
      </c>
      <c r="D57" s="16" t="s">
        <v>9</v>
      </c>
      <c r="E57" s="27"/>
      <c r="F57" s="37"/>
      <c r="G57" s="36"/>
      <c r="H57" s="36"/>
      <c r="I57" s="36"/>
      <c r="J57" s="27">
        <v>100</v>
      </c>
      <c r="L57" s="16" t="s">
        <v>10</v>
      </c>
      <c r="M57" s="27"/>
      <c r="N57" s="27"/>
      <c r="O57" s="36"/>
      <c r="P57" s="36"/>
      <c r="Q57" s="36"/>
      <c r="R57" s="27">
        <v>100</v>
      </c>
      <c r="T57" s="16" t="s">
        <v>11</v>
      </c>
      <c r="U57" s="27"/>
      <c r="V57" s="39"/>
      <c r="W57" s="36"/>
      <c r="X57" s="36"/>
      <c r="Y57" s="36"/>
      <c r="Z57" s="27">
        <v>100</v>
      </c>
      <c r="AB57" s="16" t="s">
        <v>12</v>
      </c>
      <c r="AC57" s="27"/>
      <c r="AD57" s="27"/>
      <c r="AE57" s="36"/>
      <c r="AF57" s="36"/>
      <c r="AG57" s="36"/>
      <c r="AH57" s="27">
        <v>100</v>
      </c>
    </row>
    <row r="58" spans="1:34" x14ac:dyDescent="0.3">
      <c r="A58" s="13">
        <v>53000</v>
      </c>
      <c r="B58" s="13">
        <v>53999</v>
      </c>
      <c r="D58" s="16" t="s">
        <v>9</v>
      </c>
      <c r="E58" s="27"/>
      <c r="F58" s="37"/>
      <c r="G58" s="36"/>
      <c r="H58" s="36"/>
      <c r="I58" s="36"/>
      <c r="J58" s="27">
        <v>100</v>
      </c>
      <c r="L58" s="16" t="s">
        <v>10</v>
      </c>
      <c r="M58" s="27"/>
      <c r="N58" s="27"/>
      <c r="O58" s="36"/>
      <c r="P58" s="36"/>
      <c r="Q58" s="36"/>
      <c r="R58" s="27">
        <v>100</v>
      </c>
      <c r="T58" s="16" t="s">
        <v>11</v>
      </c>
      <c r="U58" s="27"/>
      <c r="V58" s="27"/>
      <c r="W58" s="36"/>
      <c r="X58" s="36"/>
      <c r="Y58" s="36"/>
      <c r="Z58" s="27">
        <v>100</v>
      </c>
      <c r="AB58" s="16" t="s">
        <v>12</v>
      </c>
      <c r="AC58" s="27"/>
      <c r="AD58" s="27"/>
      <c r="AE58" s="36"/>
      <c r="AF58" s="36"/>
      <c r="AG58" s="36"/>
      <c r="AH58" s="27">
        <v>100</v>
      </c>
    </row>
    <row r="59" spans="1:34" x14ac:dyDescent="0.3">
      <c r="A59" s="13">
        <v>54000</v>
      </c>
      <c r="B59" s="13">
        <v>54999</v>
      </c>
      <c r="D59" s="16" t="s">
        <v>9</v>
      </c>
      <c r="E59" s="27"/>
      <c r="F59" s="37"/>
      <c r="G59" s="36"/>
      <c r="H59" s="36"/>
      <c r="I59" s="36"/>
      <c r="J59" s="27">
        <v>100</v>
      </c>
      <c r="L59" s="16" t="s">
        <v>10</v>
      </c>
      <c r="M59" s="27"/>
      <c r="N59" s="27"/>
      <c r="O59" s="36"/>
      <c r="P59" s="36"/>
      <c r="Q59" s="36"/>
      <c r="R59" s="27">
        <v>100</v>
      </c>
      <c r="T59" s="16" t="s">
        <v>11</v>
      </c>
      <c r="U59" s="27"/>
      <c r="V59" s="27"/>
      <c r="W59" s="36"/>
      <c r="X59" s="36"/>
      <c r="Y59" s="36"/>
      <c r="Z59" s="27">
        <v>100</v>
      </c>
      <c r="AB59" s="16" t="s">
        <v>12</v>
      </c>
      <c r="AC59" s="27"/>
      <c r="AD59" s="27"/>
      <c r="AE59" s="36"/>
      <c r="AF59" s="36"/>
      <c r="AG59" s="36"/>
      <c r="AH59" s="27">
        <v>100</v>
      </c>
    </row>
    <row r="60" spans="1:34" x14ac:dyDescent="0.3">
      <c r="A60" s="13">
        <v>55000</v>
      </c>
      <c r="B60" s="13">
        <v>55999</v>
      </c>
      <c r="D60" s="16" t="s">
        <v>9</v>
      </c>
      <c r="E60" s="27"/>
      <c r="F60" s="37"/>
      <c r="G60" s="36"/>
      <c r="H60" s="36"/>
      <c r="I60" s="36"/>
      <c r="J60" s="27">
        <v>100</v>
      </c>
      <c r="L60" s="16" t="s">
        <v>10</v>
      </c>
      <c r="M60" s="27"/>
      <c r="N60" s="27"/>
      <c r="O60" s="36"/>
      <c r="P60" s="36"/>
      <c r="Q60" s="36"/>
      <c r="R60" s="27">
        <v>100</v>
      </c>
      <c r="T60" s="16" t="s">
        <v>11</v>
      </c>
      <c r="U60" s="27"/>
      <c r="V60" s="27"/>
      <c r="W60" s="36"/>
      <c r="X60" s="36"/>
      <c r="Y60" s="36"/>
      <c r="Z60" s="27">
        <v>100</v>
      </c>
      <c r="AB60" s="16" t="s">
        <v>12</v>
      </c>
      <c r="AC60" s="27"/>
      <c r="AD60" s="27"/>
      <c r="AE60" s="36"/>
      <c r="AF60" s="36"/>
      <c r="AG60" s="36"/>
      <c r="AH60" s="27">
        <v>100</v>
      </c>
    </row>
    <row r="61" spans="1:34" x14ac:dyDescent="0.3">
      <c r="A61" s="13">
        <v>56000</v>
      </c>
      <c r="B61" s="13">
        <v>56999</v>
      </c>
      <c r="D61" s="16" t="s">
        <v>9</v>
      </c>
      <c r="E61" s="27"/>
      <c r="F61" s="37"/>
      <c r="G61" s="36"/>
      <c r="H61" s="36"/>
      <c r="I61" s="36"/>
      <c r="J61" s="27">
        <v>100</v>
      </c>
      <c r="L61" s="16" t="s">
        <v>10</v>
      </c>
      <c r="M61" s="27"/>
      <c r="N61" s="27"/>
      <c r="O61" s="36"/>
      <c r="P61" s="36"/>
      <c r="Q61" s="36"/>
      <c r="R61" s="27">
        <v>100</v>
      </c>
      <c r="T61" s="16" t="s">
        <v>11</v>
      </c>
      <c r="U61" s="27"/>
      <c r="V61" s="27"/>
      <c r="W61" s="36"/>
      <c r="X61" s="36"/>
      <c r="Y61" s="36"/>
      <c r="Z61" s="27">
        <v>100</v>
      </c>
      <c r="AB61" s="16" t="s">
        <v>12</v>
      </c>
      <c r="AC61" s="27"/>
      <c r="AD61" s="27"/>
      <c r="AE61" s="38"/>
      <c r="AF61" s="36"/>
      <c r="AG61" s="36"/>
      <c r="AH61" s="27">
        <v>100</v>
      </c>
    </row>
    <row r="62" spans="1:34" x14ac:dyDescent="0.3">
      <c r="A62" s="13">
        <v>57000</v>
      </c>
      <c r="B62" s="13">
        <v>57999</v>
      </c>
      <c r="D62" s="16" t="s">
        <v>9</v>
      </c>
      <c r="E62" s="27"/>
      <c r="F62" s="27"/>
      <c r="G62" s="38"/>
      <c r="H62" s="36"/>
      <c r="I62" s="36"/>
      <c r="J62" s="27">
        <v>100</v>
      </c>
      <c r="L62" s="16" t="s">
        <v>10</v>
      </c>
      <c r="M62" s="27"/>
      <c r="N62" s="27"/>
      <c r="O62" s="38"/>
      <c r="P62" s="36"/>
      <c r="Q62" s="36"/>
      <c r="R62" s="27">
        <v>100</v>
      </c>
      <c r="T62" s="16" t="s">
        <v>11</v>
      </c>
      <c r="U62" s="27"/>
      <c r="V62" s="27"/>
      <c r="W62" s="36"/>
      <c r="X62" s="36"/>
      <c r="Y62" s="36"/>
      <c r="Z62" s="27">
        <v>100</v>
      </c>
      <c r="AB62" s="16" t="s">
        <v>12</v>
      </c>
      <c r="AC62" s="27"/>
      <c r="AD62" s="27"/>
      <c r="AE62" s="38"/>
      <c r="AF62" s="36"/>
      <c r="AG62" s="36"/>
      <c r="AH62" s="27">
        <v>100</v>
      </c>
    </row>
    <row r="63" spans="1:34" x14ac:dyDescent="0.3">
      <c r="A63" s="13">
        <v>58000</v>
      </c>
      <c r="B63" s="13">
        <v>58999</v>
      </c>
      <c r="D63" s="16" t="s">
        <v>9</v>
      </c>
      <c r="E63" s="27"/>
      <c r="F63" s="27"/>
      <c r="G63" s="38"/>
      <c r="H63" s="36"/>
      <c r="I63" s="36"/>
      <c r="J63" s="27">
        <v>100</v>
      </c>
      <c r="L63" s="16" t="s">
        <v>10</v>
      </c>
      <c r="M63" s="27"/>
      <c r="N63" s="27"/>
      <c r="O63" s="38"/>
      <c r="P63" s="36"/>
      <c r="Q63" s="36"/>
      <c r="R63" s="27">
        <v>100</v>
      </c>
      <c r="T63" s="16" t="s">
        <v>11</v>
      </c>
      <c r="U63" s="27"/>
      <c r="V63" s="27"/>
      <c r="W63" s="36"/>
      <c r="X63" s="36"/>
      <c r="Y63" s="36"/>
      <c r="Z63" s="27">
        <v>100</v>
      </c>
      <c r="AB63" s="16" t="s">
        <v>12</v>
      </c>
      <c r="AC63" s="27"/>
      <c r="AD63" s="27"/>
      <c r="AE63" s="38"/>
      <c r="AF63" s="36"/>
      <c r="AG63" s="36"/>
      <c r="AH63" s="27">
        <v>100</v>
      </c>
    </row>
    <row r="64" spans="1:34" x14ac:dyDescent="0.3">
      <c r="A64" s="13">
        <v>59000</v>
      </c>
      <c r="B64" s="13">
        <v>59999</v>
      </c>
      <c r="D64" s="16" t="s">
        <v>9</v>
      </c>
      <c r="E64" s="27"/>
      <c r="F64" s="27"/>
      <c r="G64" s="38"/>
      <c r="H64" s="36"/>
      <c r="I64" s="36"/>
      <c r="J64" s="27">
        <v>100</v>
      </c>
      <c r="L64" s="16" t="s">
        <v>10</v>
      </c>
      <c r="M64" s="27"/>
      <c r="N64" s="27"/>
      <c r="O64" s="38"/>
      <c r="P64" s="36"/>
      <c r="Q64" s="36"/>
      <c r="R64" s="27">
        <v>100</v>
      </c>
      <c r="T64" s="16" t="s">
        <v>11</v>
      </c>
      <c r="U64" s="27"/>
      <c r="V64" s="27"/>
      <c r="W64" s="36"/>
      <c r="X64" s="36"/>
      <c r="Y64" s="36"/>
      <c r="Z64" s="27">
        <v>100</v>
      </c>
      <c r="AB64" s="16" t="s">
        <v>12</v>
      </c>
      <c r="AC64" s="27"/>
      <c r="AD64" s="27"/>
      <c r="AE64" s="38"/>
      <c r="AF64" s="36"/>
      <c r="AG64" s="36"/>
      <c r="AH64" s="27">
        <v>100</v>
      </c>
    </row>
    <row r="65" spans="1:34" x14ac:dyDescent="0.3">
      <c r="A65" s="13">
        <v>60000</v>
      </c>
      <c r="B65" s="13">
        <v>60999</v>
      </c>
      <c r="D65" s="16" t="s">
        <v>9</v>
      </c>
      <c r="E65" s="27"/>
      <c r="F65" s="27"/>
      <c r="G65" s="38"/>
      <c r="H65" s="36"/>
      <c r="I65" s="36"/>
      <c r="J65" s="27">
        <v>100</v>
      </c>
      <c r="L65" s="16" t="s">
        <v>10</v>
      </c>
      <c r="M65" s="27"/>
      <c r="N65" s="27"/>
      <c r="O65" s="38"/>
      <c r="P65" s="36"/>
      <c r="Q65" s="36"/>
      <c r="R65" s="27">
        <v>100</v>
      </c>
      <c r="T65" s="16" t="s">
        <v>11</v>
      </c>
      <c r="U65" s="27"/>
      <c r="V65" s="27"/>
      <c r="W65" s="38"/>
      <c r="X65" s="36"/>
      <c r="Y65" s="36"/>
      <c r="Z65" s="27">
        <v>100</v>
      </c>
      <c r="AB65" s="16" t="s">
        <v>12</v>
      </c>
      <c r="AC65" s="27"/>
      <c r="AD65" s="27"/>
      <c r="AE65" s="38"/>
      <c r="AF65" s="36"/>
      <c r="AG65" s="36"/>
      <c r="AH65" s="27">
        <v>100</v>
      </c>
    </row>
    <row r="66" spans="1:34" x14ac:dyDescent="0.3">
      <c r="A66" s="13">
        <v>61000</v>
      </c>
      <c r="B66" s="13">
        <v>61999</v>
      </c>
      <c r="D66" s="16" t="s">
        <v>9</v>
      </c>
      <c r="E66" s="27"/>
      <c r="F66" s="27"/>
      <c r="G66" s="38"/>
      <c r="H66" s="36"/>
      <c r="I66" s="36"/>
      <c r="J66" s="27">
        <v>100</v>
      </c>
      <c r="L66" s="16" t="s">
        <v>10</v>
      </c>
      <c r="M66" s="27"/>
      <c r="N66" s="27"/>
      <c r="O66" s="38"/>
      <c r="P66" s="36"/>
      <c r="Q66" s="36"/>
      <c r="R66" s="27">
        <v>100</v>
      </c>
      <c r="T66" s="16" t="s">
        <v>11</v>
      </c>
      <c r="U66" s="27"/>
      <c r="V66" s="27"/>
      <c r="W66" s="38"/>
      <c r="X66" s="36"/>
      <c r="Y66" s="36"/>
      <c r="Z66" s="27">
        <v>100</v>
      </c>
      <c r="AB66" s="16" t="s">
        <v>12</v>
      </c>
      <c r="AC66" s="27"/>
      <c r="AD66" s="27"/>
      <c r="AE66" s="38"/>
      <c r="AF66" s="36"/>
      <c r="AG66" s="36"/>
      <c r="AH66" s="27">
        <v>100</v>
      </c>
    </row>
    <row r="67" spans="1:34" x14ac:dyDescent="0.3">
      <c r="A67" s="13">
        <v>62000</v>
      </c>
      <c r="B67" s="13">
        <v>62999</v>
      </c>
      <c r="D67" s="16" t="s">
        <v>9</v>
      </c>
      <c r="E67" s="27"/>
      <c r="F67" s="27"/>
      <c r="G67" s="38"/>
      <c r="H67" s="36"/>
      <c r="I67" s="36"/>
      <c r="J67" s="27">
        <v>100</v>
      </c>
      <c r="L67" s="16" t="s">
        <v>10</v>
      </c>
      <c r="M67" s="27"/>
      <c r="N67" s="27"/>
      <c r="O67" s="38"/>
      <c r="P67" s="36"/>
      <c r="Q67" s="36"/>
      <c r="R67" s="27">
        <v>100</v>
      </c>
      <c r="T67" s="16" t="s">
        <v>11</v>
      </c>
      <c r="U67" s="27"/>
      <c r="V67" s="27"/>
      <c r="W67" s="38"/>
      <c r="X67" s="36"/>
      <c r="Y67" s="36"/>
      <c r="Z67" s="27">
        <v>100</v>
      </c>
      <c r="AB67" s="16" t="s">
        <v>12</v>
      </c>
      <c r="AC67" s="27"/>
      <c r="AD67" s="27"/>
      <c r="AE67" s="38"/>
      <c r="AF67" s="38"/>
      <c r="AG67" s="36"/>
      <c r="AH67" s="27">
        <v>100</v>
      </c>
    </row>
    <row r="68" spans="1:34" x14ac:dyDescent="0.3">
      <c r="A68" s="13">
        <v>63000</v>
      </c>
      <c r="B68" s="13">
        <v>63999</v>
      </c>
      <c r="D68" s="16" t="s">
        <v>9</v>
      </c>
      <c r="E68" s="27"/>
      <c r="F68" s="27"/>
      <c r="G68" s="38"/>
      <c r="H68" s="38"/>
      <c r="I68" s="36"/>
      <c r="J68" s="27">
        <v>100</v>
      </c>
      <c r="L68" s="16" t="s">
        <v>10</v>
      </c>
      <c r="M68" s="27"/>
      <c r="N68" s="27"/>
      <c r="O68" s="38"/>
      <c r="P68" s="36"/>
      <c r="Q68" s="36"/>
      <c r="R68" s="27">
        <v>100</v>
      </c>
      <c r="T68" s="16" t="s">
        <v>11</v>
      </c>
      <c r="U68" s="27"/>
      <c r="V68" s="27"/>
      <c r="W68" s="38"/>
      <c r="X68" s="36"/>
      <c r="Y68" s="36"/>
      <c r="Z68" s="27">
        <v>100</v>
      </c>
      <c r="AB68" s="16" t="s">
        <v>12</v>
      </c>
      <c r="AC68" s="27"/>
      <c r="AD68" s="27"/>
      <c r="AE68" s="38"/>
      <c r="AF68" s="38"/>
      <c r="AG68" s="36"/>
      <c r="AH68" s="27">
        <v>100</v>
      </c>
    </row>
    <row r="69" spans="1:34" x14ac:dyDescent="0.3">
      <c r="A69" s="13">
        <v>64000</v>
      </c>
      <c r="B69" s="13">
        <v>64999</v>
      </c>
      <c r="D69" s="16" t="s">
        <v>9</v>
      </c>
      <c r="E69" s="27"/>
      <c r="F69" s="27"/>
      <c r="G69" s="38"/>
      <c r="H69" s="38"/>
      <c r="I69" s="36"/>
      <c r="J69" s="27">
        <v>100</v>
      </c>
      <c r="L69" s="16" t="s">
        <v>10</v>
      </c>
      <c r="M69" s="27"/>
      <c r="N69" s="27"/>
      <c r="O69" s="38"/>
      <c r="P69" s="38"/>
      <c r="Q69" s="36"/>
      <c r="R69" s="27">
        <v>100</v>
      </c>
      <c r="T69" s="16" t="s">
        <v>11</v>
      </c>
      <c r="U69" s="27"/>
      <c r="V69" s="27"/>
      <c r="W69" s="38"/>
      <c r="X69" s="36"/>
      <c r="Y69" s="36"/>
      <c r="Z69" s="27">
        <v>100</v>
      </c>
      <c r="AB69" s="16" t="s">
        <v>12</v>
      </c>
      <c r="AC69" s="27"/>
      <c r="AD69" s="27"/>
      <c r="AE69" s="38"/>
      <c r="AF69" s="38"/>
      <c r="AG69" s="36"/>
      <c r="AH69" s="27">
        <v>100</v>
      </c>
    </row>
    <row r="70" spans="1:34" x14ac:dyDescent="0.3">
      <c r="D70" s="17"/>
      <c r="G70" s="38"/>
      <c r="H70" s="38"/>
      <c r="I70" s="36"/>
      <c r="O70" s="38"/>
      <c r="P70" s="38"/>
      <c r="Q70" s="36"/>
      <c r="W70" s="38"/>
      <c r="X70" s="36"/>
      <c r="Y70" s="36"/>
      <c r="AE70" s="38"/>
      <c r="AF70" s="38"/>
      <c r="AG70" s="36"/>
    </row>
    <row r="71" spans="1:34" x14ac:dyDescent="0.3">
      <c r="D71" s="17"/>
      <c r="G71" s="38"/>
      <c r="H71" s="38"/>
      <c r="I71" s="36"/>
      <c r="J71" s="36"/>
      <c r="P71" s="38"/>
      <c r="Q71" s="36"/>
      <c r="R71" s="36"/>
      <c r="X71" s="38"/>
      <c r="Y71" s="36"/>
      <c r="Z71" s="36"/>
      <c r="AF71" s="38"/>
      <c r="AG71" s="36"/>
      <c r="AH71" s="36"/>
    </row>
    <row r="72" spans="1:34" x14ac:dyDescent="0.3">
      <c r="D72" s="17"/>
      <c r="G72" s="38"/>
      <c r="H72" s="38"/>
      <c r="I72" s="36"/>
      <c r="J72" s="36"/>
      <c r="P72" s="38"/>
      <c r="Q72" s="36"/>
      <c r="R72" s="36"/>
      <c r="X72" s="38"/>
      <c r="Y72" s="36"/>
      <c r="Z72" s="36"/>
      <c r="AF72" s="38"/>
      <c r="AG72" s="36"/>
      <c r="AH72" s="36"/>
    </row>
    <row r="73" spans="1:34" x14ac:dyDescent="0.3">
      <c r="D73" s="17"/>
      <c r="G73" s="38"/>
      <c r="H73" s="38"/>
      <c r="I73" s="36"/>
      <c r="J73" s="36"/>
      <c r="P73" s="38"/>
      <c r="Q73" s="36"/>
      <c r="R73" s="36"/>
      <c r="X73" s="38"/>
      <c r="Y73" s="36"/>
      <c r="Z73" s="36"/>
      <c r="AF73" s="38"/>
      <c r="AG73" s="36"/>
      <c r="AH73" s="36"/>
    </row>
    <row r="74" spans="1:34" x14ac:dyDescent="0.3">
      <c r="D74" s="17"/>
      <c r="G74" s="38"/>
      <c r="H74" s="38"/>
      <c r="I74" s="36"/>
      <c r="J74" s="36"/>
      <c r="P74" s="38"/>
      <c r="Q74" s="38"/>
      <c r="R74" s="36"/>
      <c r="X74" s="38"/>
      <c r="Y74" s="36"/>
      <c r="Z74" s="36"/>
      <c r="AF74" s="38"/>
      <c r="AG74" s="38"/>
      <c r="AH74" s="36"/>
    </row>
    <row r="75" spans="1:34" x14ac:dyDescent="0.3">
      <c r="D75" s="17"/>
      <c r="G75" s="38"/>
      <c r="H75" s="38"/>
      <c r="I75" s="36"/>
      <c r="J75" s="36"/>
      <c r="P75" s="38"/>
      <c r="Q75" s="38"/>
      <c r="R75" s="36"/>
      <c r="X75" s="38"/>
      <c r="Y75" s="36"/>
      <c r="Z75" s="36"/>
      <c r="AF75" s="38"/>
      <c r="AG75" s="38"/>
      <c r="AH75" s="36"/>
    </row>
    <row r="76" spans="1:34" x14ac:dyDescent="0.3">
      <c r="D76" s="17"/>
      <c r="G76" s="38"/>
      <c r="H76" s="38"/>
      <c r="I76" s="38"/>
      <c r="J76" s="36"/>
      <c r="P76" s="38"/>
      <c r="Q76" s="38"/>
      <c r="R76" s="36"/>
      <c r="X76" s="38"/>
      <c r="Y76" s="36"/>
      <c r="Z76" s="36"/>
      <c r="AF76" s="38"/>
      <c r="AG76" s="38"/>
      <c r="AH76" s="36"/>
    </row>
    <row r="77" spans="1:34" x14ac:dyDescent="0.3">
      <c r="D77" s="17"/>
      <c r="G77" s="38"/>
      <c r="H77" s="38"/>
      <c r="I77" s="38"/>
      <c r="J77" s="36"/>
      <c r="P77" s="38"/>
      <c r="Q77" s="38"/>
      <c r="R77" s="36"/>
      <c r="X77" s="38"/>
      <c r="Y77" s="36"/>
      <c r="Z77" s="36"/>
      <c r="AF77" s="38"/>
      <c r="AG77" s="38"/>
      <c r="AH77" s="36"/>
    </row>
    <row r="78" spans="1:34" x14ac:dyDescent="0.3">
      <c r="D78" s="17"/>
      <c r="G78" s="38"/>
      <c r="H78" s="38"/>
      <c r="I78" s="38"/>
      <c r="J78" s="36"/>
      <c r="P78" s="38"/>
      <c r="Q78" s="38"/>
      <c r="R78" s="36"/>
      <c r="X78" s="38"/>
      <c r="Y78" s="38"/>
      <c r="Z78" s="36"/>
      <c r="AF78" s="38"/>
      <c r="AG78" s="38"/>
      <c r="AH78" s="36"/>
    </row>
    <row r="79" spans="1:34" x14ac:dyDescent="0.3">
      <c r="D79" s="17"/>
      <c r="G79" s="38"/>
      <c r="H79" s="38"/>
      <c r="I79" s="38"/>
      <c r="J79" s="36"/>
      <c r="P79" s="38"/>
      <c r="Q79" s="38"/>
      <c r="R79" s="36"/>
      <c r="X79" s="38"/>
      <c r="Y79" s="38"/>
      <c r="Z79" s="36"/>
      <c r="AF79" s="38"/>
      <c r="AG79" s="38"/>
      <c r="AH79" s="36"/>
    </row>
    <row r="80" spans="1:34" x14ac:dyDescent="0.3">
      <c r="D80" s="17"/>
      <c r="H80" s="38"/>
      <c r="I80" s="38"/>
      <c r="J80" s="36"/>
      <c r="P80" s="38"/>
      <c r="Q80" s="38"/>
      <c r="R80" s="36"/>
      <c r="X80" s="38"/>
      <c r="Y80" s="38"/>
      <c r="Z80" s="36"/>
      <c r="AF80" s="38"/>
      <c r="AG80" s="38"/>
      <c r="AH80" s="36"/>
    </row>
    <row r="81" spans="4:34" x14ac:dyDescent="0.3">
      <c r="D81" s="17"/>
      <c r="H81" s="38"/>
      <c r="I81" s="38"/>
      <c r="J81" s="36"/>
      <c r="P81" s="38"/>
      <c r="Q81" s="38"/>
      <c r="R81" s="36"/>
      <c r="X81" s="38"/>
      <c r="Y81" s="38"/>
      <c r="Z81" s="36"/>
      <c r="AF81" s="38"/>
      <c r="AG81" s="38"/>
      <c r="AH81" s="36"/>
    </row>
    <row r="82" spans="4:34" x14ac:dyDescent="0.3">
      <c r="D82" s="17"/>
      <c r="H82" s="38"/>
      <c r="I82" s="38"/>
      <c r="J82" s="36"/>
      <c r="P82" s="38"/>
      <c r="Q82" s="38"/>
      <c r="R82" s="36"/>
      <c r="X82" s="38"/>
      <c r="Y82" s="38"/>
      <c r="Z82" s="36"/>
      <c r="AF82" s="38"/>
      <c r="AG82" s="38"/>
      <c r="AH82" s="36"/>
    </row>
    <row r="83" spans="4:34" x14ac:dyDescent="0.3">
      <c r="D83" s="17"/>
      <c r="H83" s="38"/>
      <c r="I83" s="38"/>
      <c r="J83" s="36"/>
      <c r="Q83" s="38"/>
      <c r="R83" s="36"/>
      <c r="Y83" s="38"/>
      <c r="Z83" s="36"/>
      <c r="AG83" s="38"/>
      <c r="AH83" s="36"/>
    </row>
    <row r="84" spans="4:34" x14ac:dyDescent="0.3">
      <c r="D84" s="17"/>
      <c r="H84" s="38"/>
      <c r="I84" s="38"/>
      <c r="J84" s="36"/>
      <c r="Q84" s="38"/>
      <c r="R84" s="36"/>
      <c r="Y84" s="38"/>
      <c r="Z84" s="36"/>
      <c r="AG84" s="38"/>
      <c r="AH84" s="36"/>
    </row>
    <row r="85" spans="4:34" x14ac:dyDescent="0.3">
      <c r="D85" s="17"/>
      <c r="I85" s="38"/>
      <c r="J85" s="36"/>
      <c r="Q85" s="38"/>
      <c r="R85" s="36"/>
      <c r="Y85" s="38"/>
      <c r="Z85" s="36"/>
      <c r="AG85" s="38"/>
      <c r="AH85" s="36"/>
    </row>
    <row r="86" spans="4:34" x14ac:dyDescent="0.3">
      <c r="D86" s="17"/>
      <c r="I86" s="38"/>
      <c r="J86" s="36"/>
      <c r="Q86" s="38"/>
      <c r="R86" s="36"/>
      <c r="Y86" s="38"/>
      <c r="Z86" s="36"/>
      <c r="AG86" s="38"/>
      <c r="AH86" s="36"/>
    </row>
    <row r="87" spans="4:34" x14ac:dyDescent="0.3">
      <c r="D87" s="17"/>
      <c r="I87" s="38"/>
      <c r="J87" s="36"/>
      <c r="Q87" s="38"/>
      <c r="R87" s="36"/>
      <c r="Y87" s="38"/>
      <c r="Z87" s="36"/>
      <c r="AG87" s="38"/>
      <c r="AH87" s="36"/>
    </row>
    <row r="88" spans="4:34" x14ac:dyDescent="0.3">
      <c r="D88" s="17"/>
      <c r="I88" s="38"/>
      <c r="J88" s="36"/>
      <c r="Q88" s="38"/>
      <c r="R88" s="36"/>
      <c r="Y88" s="38"/>
      <c r="Z88" s="36"/>
      <c r="AG88" s="38"/>
      <c r="AH88" s="36"/>
    </row>
    <row r="89" spans="4:34" x14ac:dyDescent="0.3">
      <c r="D89" s="17"/>
      <c r="I89" s="38"/>
      <c r="J89" s="36"/>
      <c r="Q89" s="38"/>
      <c r="R89" s="36"/>
      <c r="Y89" s="38"/>
      <c r="Z89" s="36"/>
      <c r="AG89" s="38"/>
      <c r="AH89" s="36"/>
    </row>
    <row r="90" spans="4:34" x14ac:dyDescent="0.3">
      <c r="D90" s="17"/>
      <c r="I90" s="38"/>
      <c r="J90" s="36"/>
      <c r="Q90" s="38"/>
      <c r="R90" s="36"/>
      <c r="Y90" s="38"/>
      <c r="Z90" s="36"/>
      <c r="AG90" s="38"/>
      <c r="AH90" s="36"/>
    </row>
    <row r="91" spans="4:34" x14ac:dyDescent="0.3">
      <c r="D91" s="17"/>
      <c r="I91" s="38"/>
      <c r="J91" s="36"/>
      <c r="Q91" s="38"/>
      <c r="R91" s="36"/>
      <c r="Y91" s="38"/>
      <c r="Z91" s="36"/>
      <c r="AG91" s="38"/>
      <c r="AH91" s="36"/>
    </row>
    <row r="92" spans="4:34" x14ac:dyDescent="0.3">
      <c r="I92" s="38"/>
      <c r="J92" s="36"/>
      <c r="Q92" s="38"/>
      <c r="R92" s="36"/>
      <c r="Y92" s="38"/>
      <c r="Z92" s="36"/>
      <c r="AG92" s="38"/>
      <c r="AH92" s="36"/>
    </row>
    <row r="93" spans="4:34" x14ac:dyDescent="0.3">
      <c r="I93" s="38"/>
      <c r="J93" s="36"/>
      <c r="Q93" s="38"/>
      <c r="R93" s="36"/>
      <c r="Y93" s="38"/>
      <c r="Z93" s="36"/>
      <c r="AG93" s="38"/>
      <c r="AH93" s="38"/>
    </row>
    <row r="94" spans="4:34" x14ac:dyDescent="0.3">
      <c r="I94" s="38"/>
      <c r="J94" s="36"/>
      <c r="Q94" s="38"/>
      <c r="R94" s="38"/>
      <c r="Y94" s="38"/>
      <c r="Z94" s="36"/>
      <c r="AG94" s="38"/>
      <c r="AH94" s="38"/>
    </row>
    <row r="95" spans="4:34" x14ac:dyDescent="0.3">
      <c r="I95" s="38"/>
      <c r="J95" s="38"/>
      <c r="Q95" s="38"/>
      <c r="R95" s="38"/>
      <c r="Y95" s="38"/>
      <c r="Z95" s="36"/>
      <c r="AG95" s="38"/>
      <c r="AH95" s="38"/>
    </row>
    <row r="96" spans="4:34" x14ac:dyDescent="0.3">
      <c r="I96" s="38"/>
      <c r="J96" s="38"/>
      <c r="Q96" s="38"/>
      <c r="R96" s="38"/>
      <c r="Y96" s="38"/>
      <c r="Z96" s="36"/>
      <c r="AG96" s="38"/>
      <c r="AH96" s="38"/>
    </row>
    <row r="97" spans="9:34" x14ac:dyDescent="0.3">
      <c r="I97" s="36"/>
      <c r="J97" s="38"/>
      <c r="R97" s="38"/>
      <c r="Z97" s="38"/>
      <c r="AH97" s="38"/>
    </row>
    <row r="98" spans="9:34" x14ac:dyDescent="0.3">
      <c r="I98" s="36"/>
      <c r="J98" s="38"/>
      <c r="R98" s="38"/>
      <c r="Z98" s="38"/>
      <c r="AH98" s="38"/>
    </row>
    <row r="99" spans="9:34" x14ac:dyDescent="0.3">
      <c r="I99" s="36"/>
      <c r="J99" s="38"/>
      <c r="R99" s="38"/>
      <c r="Z99" s="38"/>
      <c r="AH99" s="38"/>
    </row>
    <row r="100" spans="9:34" x14ac:dyDescent="0.3">
      <c r="I100" s="36"/>
      <c r="J100" s="38"/>
      <c r="R100" s="38"/>
      <c r="Z100" s="38"/>
      <c r="AH100" s="38"/>
    </row>
    <row r="101" spans="9:34" x14ac:dyDescent="0.3">
      <c r="I101" s="36"/>
      <c r="J101" s="38"/>
      <c r="R101" s="38"/>
      <c r="Z101" s="38"/>
      <c r="AH101" s="38"/>
    </row>
    <row r="102" spans="9:34" x14ac:dyDescent="0.3">
      <c r="I102" s="36"/>
      <c r="J102" s="38"/>
      <c r="R102" s="38"/>
      <c r="Z102" s="38"/>
      <c r="AH102" s="38"/>
    </row>
    <row r="103" spans="9:34" x14ac:dyDescent="0.3">
      <c r="I103" s="36"/>
      <c r="J103" s="38"/>
      <c r="R103" s="38"/>
      <c r="Z103" s="38"/>
      <c r="AH103" s="38"/>
    </row>
    <row r="104" spans="9:34" x14ac:dyDescent="0.3">
      <c r="I104" s="36"/>
      <c r="J104" s="38"/>
      <c r="R104" s="38"/>
      <c r="Z104" s="38"/>
      <c r="AH104" s="38"/>
    </row>
    <row r="105" spans="9:34" x14ac:dyDescent="0.3">
      <c r="I105" s="36"/>
      <c r="J105" s="38"/>
      <c r="R105" s="38"/>
      <c r="Z105" s="38"/>
      <c r="AH105" s="38"/>
    </row>
    <row r="106" spans="9:34" x14ac:dyDescent="0.3">
      <c r="J106" s="38"/>
      <c r="R106" s="38"/>
      <c r="Z106" s="38"/>
      <c r="AH106" s="38"/>
    </row>
    <row r="107" spans="9:34" x14ac:dyDescent="0.3">
      <c r="J107" s="38"/>
      <c r="R107" s="38"/>
      <c r="Z107" s="38"/>
      <c r="AH107" s="38"/>
    </row>
    <row r="108" spans="9:34" x14ac:dyDescent="0.3">
      <c r="J108" s="38"/>
      <c r="R108" s="38"/>
      <c r="Z108" s="38"/>
      <c r="AH108" s="38"/>
    </row>
    <row r="109" spans="9:34" x14ac:dyDescent="0.3">
      <c r="J109" s="38"/>
      <c r="R109" s="38"/>
      <c r="Z109" s="38"/>
      <c r="AH109" s="38"/>
    </row>
    <row r="110" spans="9:34" x14ac:dyDescent="0.3">
      <c r="J110" s="38"/>
      <c r="R110" s="38"/>
      <c r="Z110" s="38"/>
      <c r="AH110" s="38"/>
    </row>
    <row r="111" spans="9:34" x14ac:dyDescent="0.3">
      <c r="J111" s="38"/>
      <c r="R111" s="38"/>
      <c r="Z111" s="38"/>
      <c r="AH111" s="38"/>
    </row>
    <row r="112" spans="9:34" x14ac:dyDescent="0.3">
      <c r="J112" s="38"/>
      <c r="R112" s="38"/>
      <c r="Z112" s="38"/>
      <c r="AH112" s="38"/>
    </row>
    <row r="113" spans="10:34" x14ac:dyDescent="0.3">
      <c r="J113" s="38"/>
      <c r="R113" s="38"/>
      <c r="Z113" s="38"/>
      <c r="AH113" s="38"/>
    </row>
    <row r="114" spans="10:34" x14ac:dyDescent="0.3">
      <c r="J114" s="38"/>
      <c r="R114" s="38"/>
      <c r="Z114" s="38"/>
      <c r="AH114" s="38"/>
    </row>
    <row r="115" spans="10:34" x14ac:dyDescent="0.3">
      <c r="J115" s="38"/>
      <c r="R115" s="38"/>
      <c r="Z115" s="38"/>
      <c r="AH115" s="38"/>
    </row>
    <row r="116" spans="10:34" x14ac:dyDescent="0.3">
      <c r="J116" s="38"/>
      <c r="R116" s="38"/>
      <c r="Z116" s="38"/>
      <c r="AH116" s="38"/>
    </row>
    <row r="117" spans="10:34" x14ac:dyDescent="0.3">
      <c r="J117" s="38"/>
      <c r="R117" s="38"/>
      <c r="Z117" s="38"/>
      <c r="AH117" s="38"/>
    </row>
    <row r="118" spans="10:34" x14ac:dyDescent="0.3">
      <c r="J118" s="38"/>
      <c r="R118" s="38"/>
      <c r="Z118" s="38"/>
      <c r="AH118" s="38"/>
    </row>
    <row r="119" spans="10:34" x14ac:dyDescent="0.3">
      <c r="J119" s="38"/>
      <c r="R119" s="38"/>
      <c r="Z119" s="38"/>
      <c r="AH119" s="38"/>
    </row>
    <row r="120" spans="10:34" x14ac:dyDescent="0.3">
      <c r="J120" s="38"/>
      <c r="R120" s="38"/>
      <c r="Z120" s="38"/>
      <c r="AH120" s="38"/>
    </row>
    <row r="121" spans="10:34" x14ac:dyDescent="0.3">
      <c r="J121" s="38"/>
      <c r="R121" s="38"/>
      <c r="Z121" s="38"/>
      <c r="AH121" s="38"/>
    </row>
    <row r="122" spans="10:34" x14ac:dyDescent="0.3">
      <c r="J122" s="38"/>
      <c r="R122" s="38"/>
      <c r="Z122" s="38"/>
      <c r="AH122" s="38"/>
    </row>
    <row r="123" spans="10:34" x14ac:dyDescent="0.3">
      <c r="J123" s="38"/>
      <c r="R123" s="38"/>
      <c r="Z123" s="38"/>
      <c r="AH123" s="38"/>
    </row>
    <row r="124" spans="10:34" x14ac:dyDescent="0.3">
      <c r="J124" s="38"/>
      <c r="R124" s="38"/>
      <c r="Z124" s="38"/>
      <c r="AH124" s="38"/>
    </row>
    <row r="125" spans="10:34" x14ac:dyDescent="0.3">
      <c r="J125" s="38"/>
      <c r="R125" s="38"/>
      <c r="Z125" s="38"/>
      <c r="AH125" s="38"/>
    </row>
    <row r="126" spans="10:34" x14ac:dyDescent="0.3">
      <c r="J126" s="38"/>
      <c r="R126" s="38"/>
      <c r="Z126" s="38"/>
      <c r="AH126" s="38"/>
    </row>
    <row r="127" spans="10:34" x14ac:dyDescent="0.3">
      <c r="J127" s="38"/>
      <c r="R127" s="38"/>
      <c r="Z127" s="38"/>
      <c r="AH127" s="38"/>
    </row>
    <row r="128" spans="10:34" x14ac:dyDescent="0.3">
      <c r="J128" s="38"/>
      <c r="R128" s="38"/>
      <c r="Z128" s="38"/>
      <c r="AH128" s="38"/>
    </row>
    <row r="129" spans="10:34" x14ac:dyDescent="0.3">
      <c r="J129" s="38"/>
      <c r="R129" s="38"/>
      <c r="Z129" s="38"/>
      <c r="AH129" s="38"/>
    </row>
    <row r="130" spans="10:34" x14ac:dyDescent="0.3">
      <c r="J130" s="38"/>
      <c r="R130" s="38"/>
      <c r="Z130" s="38"/>
      <c r="AH130" s="38"/>
    </row>
    <row r="131" spans="10:34" x14ac:dyDescent="0.3">
      <c r="J131" s="38"/>
      <c r="R131" s="38"/>
      <c r="Z131" s="38"/>
      <c r="AH131" s="38"/>
    </row>
    <row r="132" spans="10:34" x14ac:dyDescent="0.3">
      <c r="J132" s="38"/>
      <c r="R132" s="38"/>
      <c r="Z132" s="38"/>
      <c r="AH132" s="38"/>
    </row>
    <row r="133" spans="10:34" x14ac:dyDescent="0.3">
      <c r="J133" s="38"/>
      <c r="R133" s="38"/>
      <c r="Z133" s="38"/>
      <c r="AH133" s="38"/>
    </row>
    <row r="134" spans="10:34" x14ac:dyDescent="0.3">
      <c r="J134" s="38"/>
      <c r="R134" s="38"/>
      <c r="Z134" s="38"/>
      <c r="AH134" s="38"/>
    </row>
    <row r="135" spans="10:34" x14ac:dyDescent="0.3">
      <c r="J135" s="36"/>
    </row>
    <row r="136" spans="10:34" x14ac:dyDescent="0.3">
      <c r="J136" s="36"/>
    </row>
    <row r="137" spans="10:34" x14ac:dyDescent="0.3">
      <c r="J137" s="36"/>
    </row>
    <row r="138" spans="10:34" x14ac:dyDescent="0.3">
      <c r="J138" s="36"/>
    </row>
  </sheetData>
  <mergeCells count="5">
    <mergeCell ref="A3:B3"/>
    <mergeCell ref="E3:J3"/>
    <mergeCell ref="M3:R3"/>
    <mergeCell ref="U3:Z3"/>
    <mergeCell ref="AC3:AH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1BC09-5783-4B0E-BC95-1FBEE1AE498A}">
  <dimension ref="A1:E5"/>
  <sheetViews>
    <sheetView workbookViewId="0">
      <selection activeCell="E5" sqref="A1:E5"/>
    </sheetView>
  </sheetViews>
  <sheetFormatPr defaultRowHeight="14.4" x14ac:dyDescent="0.3"/>
  <cols>
    <col min="1" max="1" width="9.77734375" bestFit="1" customWidth="1"/>
    <col min="2" max="2" width="13.5546875" bestFit="1" customWidth="1"/>
    <col min="3" max="3" width="12.109375" bestFit="1" customWidth="1"/>
    <col min="4" max="4" width="13.5546875" bestFit="1" customWidth="1"/>
    <col min="5" max="5" width="12.109375" bestFit="1" customWidth="1"/>
  </cols>
  <sheetData>
    <row r="1" spans="1:5" ht="15" thickBot="1" x14ac:dyDescent="0.35">
      <c r="A1" s="161"/>
      <c r="B1" s="264" t="s">
        <v>121</v>
      </c>
      <c r="C1" s="265"/>
      <c r="D1" s="264" t="s">
        <v>123</v>
      </c>
      <c r="E1" s="265"/>
    </row>
    <row r="2" spans="1:5" ht="15" thickBot="1" x14ac:dyDescent="0.35">
      <c r="A2" s="161"/>
      <c r="B2" s="162" t="s">
        <v>100</v>
      </c>
      <c r="C2" s="163" t="s">
        <v>122</v>
      </c>
      <c r="D2" s="163" t="s">
        <v>100</v>
      </c>
      <c r="E2" s="163" t="s">
        <v>122</v>
      </c>
    </row>
    <row r="3" spans="1:5" ht="15" thickBot="1" x14ac:dyDescent="0.35">
      <c r="A3" s="164" t="s">
        <v>89</v>
      </c>
      <c r="B3" s="165">
        <v>174112</v>
      </c>
      <c r="C3" s="166">
        <v>78043353.065000027</v>
      </c>
      <c r="D3" s="165">
        <v>175686</v>
      </c>
      <c r="E3" s="166">
        <v>78673151.629999951</v>
      </c>
    </row>
    <row r="4" spans="1:5" ht="15" thickBot="1" x14ac:dyDescent="0.35">
      <c r="A4" s="162" t="s">
        <v>90</v>
      </c>
      <c r="B4" s="165">
        <v>32047</v>
      </c>
      <c r="C4" s="166">
        <v>5197188.07</v>
      </c>
      <c r="D4" s="165">
        <v>32340</v>
      </c>
      <c r="E4" s="166">
        <v>5239733.6399999997</v>
      </c>
    </row>
    <row r="5" spans="1:5" ht="15" thickBot="1" x14ac:dyDescent="0.35">
      <c r="A5" s="162" t="s">
        <v>13</v>
      </c>
      <c r="B5" s="165">
        <v>206160</v>
      </c>
      <c r="C5" s="166">
        <v>83240541.13500002</v>
      </c>
      <c r="D5" s="165">
        <v>208026</v>
      </c>
      <c r="E5" s="166">
        <v>83912885.269999951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789F7-31FD-43E9-8B0F-81145DEFD3D5}">
  <dimension ref="A1:AH88"/>
  <sheetViews>
    <sheetView topLeftCell="D1" zoomScale="80" zoomScaleNormal="80" workbookViewId="0">
      <selection activeCell="A20" sqref="A20:XFD20"/>
    </sheetView>
  </sheetViews>
  <sheetFormatPr defaultRowHeight="14.4" x14ac:dyDescent="0.3"/>
  <cols>
    <col min="1" max="1" width="11.6640625" style="7" customWidth="1"/>
    <col min="2" max="2" width="11.21875" style="7" customWidth="1"/>
    <col min="3" max="3" width="3.77734375" style="7" customWidth="1"/>
    <col min="4" max="4" width="11.21875" style="7" customWidth="1"/>
    <col min="5" max="10" width="7.5546875" style="7" customWidth="1"/>
    <col min="11" max="11" width="6.44140625" style="7" customWidth="1"/>
    <col min="12" max="12" width="12.44140625" style="7" customWidth="1"/>
    <col min="13" max="18" width="7.5546875" style="7" customWidth="1"/>
    <col min="19" max="19" width="6.88671875" style="7" customWidth="1"/>
    <col min="20" max="20" width="11.5546875" style="7" bestFit="1" customWidth="1"/>
    <col min="21" max="26" width="7.5546875" style="7" customWidth="1"/>
    <col min="27" max="27" width="6.77734375" style="7" customWidth="1"/>
    <col min="28" max="28" width="8.88671875" style="7"/>
    <col min="29" max="34" width="7.5546875" style="7" customWidth="1"/>
    <col min="35" max="16384" width="8.88671875" style="7"/>
  </cols>
  <sheetData>
    <row r="1" spans="1:34" ht="18" x14ac:dyDescent="0.35">
      <c r="A1" s="6" t="s">
        <v>62</v>
      </c>
    </row>
    <row r="2" spans="1:34" ht="18" x14ac:dyDescent="0.35">
      <c r="A2" s="6"/>
    </row>
    <row r="3" spans="1:34" ht="15.6" x14ac:dyDescent="0.3">
      <c r="A3" s="243" t="s">
        <v>1</v>
      </c>
      <c r="B3" s="243"/>
      <c r="C3" s="9"/>
      <c r="D3" s="10" t="s">
        <v>2</v>
      </c>
      <c r="E3" s="243" t="s">
        <v>3</v>
      </c>
      <c r="F3" s="243"/>
      <c r="G3" s="243"/>
      <c r="H3" s="243"/>
      <c r="I3" s="243"/>
      <c r="J3" s="243"/>
      <c r="L3" s="10" t="s">
        <v>2</v>
      </c>
      <c r="M3" s="243" t="s">
        <v>3</v>
      </c>
      <c r="N3" s="243"/>
      <c r="O3" s="243"/>
      <c r="P3" s="243"/>
      <c r="Q3" s="243"/>
      <c r="R3" s="243"/>
      <c r="T3" s="10" t="s">
        <v>2</v>
      </c>
      <c r="U3" s="243" t="s">
        <v>3</v>
      </c>
      <c r="V3" s="243"/>
      <c r="W3" s="243"/>
      <c r="X3" s="243"/>
      <c r="Y3" s="243"/>
      <c r="Z3" s="243"/>
      <c r="AB3" s="10" t="s">
        <v>2</v>
      </c>
      <c r="AC3" s="243" t="s">
        <v>3</v>
      </c>
      <c r="AD3" s="243"/>
      <c r="AE3" s="243"/>
      <c r="AF3" s="243"/>
      <c r="AG3" s="243"/>
      <c r="AH3" s="243"/>
    </row>
    <row r="4" spans="1:34" ht="16.2" thickBot="1" x14ac:dyDescent="0.35">
      <c r="A4" s="11" t="s">
        <v>4</v>
      </c>
      <c r="B4" s="11" t="s">
        <v>5</v>
      </c>
      <c r="C4" s="11"/>
      <c r="D4" s="12" t="s">
        <v>6</v>
      </c>
      <c r="E4" s="11">
        <v>1</v>
      </c>
      <c r="F4" s="11">
        <v>2</v>
      </c>
      <c r="G4" s="11">
        <v>3</v>
      </c>
      <c r="H4" s="11">
        <v>4</v>
      </c>
      <c r="I4" s="11">
        <v>5</v>
      </c>
      <c r="J4" s="11" t="s">
        <v>7</v>
      </c>
      <c r="L4" s="12" t="s">
        <v>6</v>
      </c>
      <c r="M4" s="11">
        <v>1</v>
      </c>
      <c r="N4" s="11">
        <v>2</v>
      </c>
      <c r="O4" s="11">
        <v>3</v>
      </c>
      <c r="P4" s="11">
        <v>4</v>
      </c>
      <c r="Q4" s="11">
        <v>5</v>
      </c>
      <c r="R4" s="11" t="s">
        <v>7</v>
      </c>
      <c r="T4" s="12" t="s">
        <v>6</v>
      </c>
      <c r="U4" s="11">
        <v>1</v>
      </c>
      <c r="V4" s="11">
        <v>2</v>
      </c>
      <c r="W4" s="11">
        <v>3</v>
      </c>
      <c r="X4" s="11">
        <v>4</v>
      </c>
      <c r="Y4" s="11">
        <v>5</v>
      </c>
      <c r="Z4" s="11" t="s">
        <v>7</v>
      </c>
      <c r="AB4" s="12" t="s">
        <v>6</v>
      </c>
      <c r="AC4" s="11">
        <v>1</v>
      </c>
      <c r="AD4" s="11">
        <v>2</v>
      </c>
      <c r="AE4" s="11">
        <v>3</v>
      </c>
      <c r="AF4" s="11">
        <v>4</v>
      </c>
      <c r="AG4" s="11">
        <v>5</v>
      </c>
      <c r="AH4" s="11" t="s">
        <v>7</v>
      </c>
    </row>
    <row r="5" spans="1:34" x14ac:dyDescent="0.3">
      <c r="A5" s="13">
        <v>0</v>
      </c>
      <c r="B5" s="13">
        <v>999</v>
      </c>
      <c r="C5" s="13"/>
      <c r="D5" s="14" t="s">
        <v>9</v>
      </c>
      <c r="E5" s="27">
        <v>1017.5000000000001</v>
      </c>
      <c r="F5" s="27">
        <v>1028</v>
      </c>
      <c r="G5" s="27">
        <v>1038</v>
      </c>
      <c r="H5" s="27">
        <v>1048</v>
      </c>
      <c r="I5" s="27">
        <v>1058</v>
      </c>
      <c r="J5" s="27">
        <v>1069</v>
      </c>
      <c r="L5" s="14" t="s">
        <v>10</v>
      </c>
      <c r="M5" s="27">
        <v>1068.3750000000002</v>
      </c>
      <c r="N5" s="27">
        <v>1079</v>
      </c>
      <c r="O5" s="27">
        <v>1090</v>
      </c>
      <c r="P5" s="27">
        <v>1101</v>
      </c>
      <c r="Q5" s="27">
        <v>1112</v>
      </c>
      <c r="R5" s="27">
        <v>1123</v>
      </c>
      <c r="T5" s="14" t="s">
        <v>11</v>
      </c>
      <c r="U5" s="27">
        <v>1271.8750000000002</v>
      </c>
      <c r="V5" s="27">
        <v>1285</v>
      </c>
      <c r="W5" s="27">
        <v>1298</v>
      </c>
      <c r="X5" s="27">
        <v>1311</v>
      </c>
      <c r="Y5" s="27">
        <v>1324</v>
      </c>
      <c r="Z5" s="27">
        <v>1337</v>
      </c>
      <c r="AB5" s="14" t="s">
        <v>12</v>
      </c>
      <c r="AC5" s="27">
        <v>864.87500000000011</v>
      </c>
      <c r="AD5" s="27">
        <v>874</v>
      </c>
      <c r="AE5" s="27">
        <v>883</v>
      </c>
      <c r="AF5" s="27">
        <v>892</v>
      </c>
      <c r="AG5" s="27">
        <v>901</v>
      </c>
      <c r="AH5" s="27">
        <v>910</v>
      </c>
    </row>
    <row r="6" spans="1:34" x14ac:dyDescent="0.3">
      <c r="A6" s="13">
        <v>1000</v>
      </c>
      <c r="B6" s="13">
        <v>1999</v>
      </c>
      <c r="C6" s="13"/>
      <c r="D6" s="16" t="s">
        <v>9</v>
      </c>
      <c r="E6" s="27">
        <v>926</v>
      </c>
      <c r="F6" s="27">
        <v>935</v>
      </c>
      <c r="G6" s="27">
        <v>945</v>
      </c>
      <c r="H6" s="27">
        <v>954</v>
      </c>
      <c r="I6" s="27">
        <v>963</v>
      </c>
      <c r="J6" s="27">
        <v>973</v>
      </c>
      <c r="L6" s="16" t="s">
        <v>10</v>
      </c>
      <c r="M6" s="27">
        <v>972</v>
      </c>
      <c r="N6" s="27">
        <v>982</v>
      </c>
      <c r="O6" s="27">
        <v>992</v>
      </c>
      <c r="P6" s="27">
        <v>1002</v>
      </c>
      <c r="Q6" s="27">
        <v>1012</v>
      </c>
      <c r="R6" s="27">
        <v>1022</v>
      </c>
      <c r="T6" s="16" t="s">
        <v>11</v>
      </c>
      <c r="U6" s="27">
        <v>1157</v>
      </c>
      <c r="V6" s="27">
        <v>1169</v>
      </c>
      <c r="W6" s="27">
        <v>1181</v>
      </c>
      <c r="X6" s="27">
        <v>1193</v>
      </c>
      <c r="Y6" s="27">
        <v>1205</v>
      </c>
      <c r="Z6" s="27">
        <v>1217</v>
      </c>
      <c r="AB6" s="16" t="s">
        <v>12</v>
      </c>
      <c r="AC6" s="27">
        <v>787</v>
      </c>
      <c r="AD6" s="27">
        <v>795</v>
      </c>
      <c r="AE6" s="27">
        <v>804</v>
      </c>
      <c r="AF6" s="27">
        <v>812</v>
      </c>
      <c r="AG6" s="27">
        <v>820</v>
      </c>
      <c r="AH6" s="27">
        <v>828</v>
      </c>
    </row>
    <row r="7" spans="1:34" x14ac:dyDescent="0.3">
      <c r="A7" s="13">
        <v>2000</v>
      </c>
      <c r="B7" s="13">
        <v>2999</v>
      </c>
      <c r="C7" s="13"/>
      <c r="D7" s="16" t="s">
        <v>9</v>
      </c>
      <c r="E7" s="27">
        <v>843</v>
      </c>
      <c r="F7" s="27">
        <v>851</v>
      </c>
      <c r="G7" s="27">
        <v>860</v>
      </c>
      <c r="H7" s="27">
        <v>868</v>
      </c>
      <c r="I7" s="27">
        <v>876</v>
      </c>
      <c r="J7" s="27">
        <v>885</v>
      </c>
      <c r="L7" s="16" t="s">
        <v>10</v>
      </c>
      <c r="M7" s="27">
        <v>885</v>
      </c>
      <c r="N7" s="27">
        <v>894</v>
      </c>
      <c r="O7" s="27">
        <v>903</v>
      </c>
      <c r="P7" s="27">
        <v>912</v>
      </c>
      <c r="Q7" s="27">
        <v>921</v>
      </c>
      <c r="R7" s="27">
        <v>930</v>
      </c>
      <c r="T7" s="16" t="s">
        <v>11</v>
      </c>
      <c r="U7" s="27">
        <v>1053</v>
      </c>
      <c r="V7" s="27">
        <v>1064</v>
      </c>
      <c r="W7" s="27">
        <v>1075</v>
      </c>
      <c r="X7" s="27">
        <v>1086</v>
      </c>
      <c r="Y7" s="27">
        <v>1097</v>
      </c>
      <c r="Z7" s="27">
        <v>1107</v>
      </c>
      <c r="AB7" s="16" t="s">
        <v>12</v>
      </c>
      <c r="AC7" s="27">
        <v>716</v>
      </c>
      <c r="AD7" s="27">
        <v>723</v>
      </c>
      <c r="AE7" s="27">
        <v>732</v>
      </c>
      <c r="AF7" s="27">
        <v>739</v>
      </c>
      <c r="AG7" s="27">
        <v>746</v>
      </c>
      <c r="AH7" s="27">
        <v>753</v>
      </c>
    </row>
    <row r="8" spans="1:34" x14ac:dyDescent="0.3">
      <c r="A8" s="13">
        <v>3000</v>
      </c>
      <c r="B8" s="13">
        <v>3999</v>
      </c>
      <c r="C8" s="13"/>
      <c r="D8" s="16" t="s">
        <v>9</v>
      </c>
      <c r="E8" s="27">
        <v>767</v>
      </c>
      <c r="F8" s="27">
        <v>774</v>
      </c>
      <c r="G8" s="27">
        <v>783</v>
      </c>
      <c r="H8" s="27">
        <v>790</v>
      </c>
      <c r="I8" s="27">
        <v>797</v>
      </c>
      <c r="J8" s="27">
        <v>805</v>
      </c>
      <c r="L8" s="16" t="s">
        <v>10</v>
      </c>
      <c r="M8" s="27">
        <v>805</v>
      </c>
      <c r="N8" s="27">
        <v>814</v>
      </c>
      <c r="O8" s="27">
        <v>822</v>
      </c>
      <c r="P8" s="27">
        <v>830</v>
      </c>
      <c r="Q8" s="27">
        <v>838</v>
      </c>
      <c r="R8" s="27">
        <v>846</v>
      </c>
      <c r="T8" s="16" t="s">
        <v>11</v>
      </c>
      <c r="U8" s="27">
        <v>958</v>
      </c>
      <c r="V8" s="27">
        <v>968</v>
      </c>
      <c r="W8" s="27">
        <v>978</v>
      </c>
      <c r="X8" s="27">
        <v>988</v>
      </c>
      <c r="Y8" s="27">
        <v>998</v>
      </c>
      <c r="Z8" s="27">
        <v>1007</v>
      </c>
      <c r="AB8" s="16" t="s">
        <v>12</v>
      </c>
      <c r="AC8" s="27">
        <v>652</v>
      </c>
      <c r="AD8" s="27">
        <v>658</v>
      </c>
      <c r="AE8" s="27">
        <v>666</v>
      </c>
      <c r="AF8" s="27">
        <v>672</v>
      </c>
      <c r="AG8" s="27">
        <v>679</v>
      </c>
      <c r="AH8" s="27">
        <v>685</v>
      </c>
    </row>
    <row r="9" spans="1:34" x14ac:dyDescent="0.3">
      <c r="A9" s="13">
        <v>4000</v>
      </c>
      <c r="B9" s="13">
        <v>4999</v>
      </c>
      <c r="C9" s="13"/>
      <c r="D9" s="16" t="s">
        <v>9</v>
      </c>
      <c r="E9" s="27">
        <v>698</v>
      </c>
      <c r="F9" s="27">
        <v>704</v>
      </c>
      <c r="G9" s="27">
        <v>713</v>
      </c>
      <c r="H9" s="27">
        <v>719</v>
      </c>
      <c r="I9" s="27">
        <v>725</v>
      </c>
      <c r="J9" s="27">
        <v>733</v>
      </c>
      <c r="L9" s="16" t="s">
        <v>10</v>
      </c>
      <c r="M9" s="27">
        <v>733</v>
      </c>
      <c r="N9" s="27">
        <v>741</v>
      </c>
      <c r="O9" s="27">
        <v>748</v>
      </c>
      <c r="P9" s="27">
        <v>755</v>
      </c>
      <c r="Q9" s="27">
        <v>763</v>
      </c>
      <c r="R9" s="27">
        <v>770</v>
      </c>
      <c r="T9" s="16" t="s">
        <v>11</v>
      </c>
      <c r="U9" s="27">
        <v>872</v>
      </c>
      <c r="V9" s="27">
        <v>881</v>
      </c>
      <c r="W9" s="27">
        <v>890</v>
      </c>
      <c r="X9" s="27">
        <v>899</v>
      </c>
      <c r="Y9" s="27">
        <v>908</v>
      </c>
      <c r="Z9" s="27">
        <v>916</v>
      </c>
      <c r="AB9" s="16" t="s">
        <v>12</v>
      </c>
      <c r="AC9" s="27">
        <v>593</v>
      </c>
      <c r="AD9" s="27">
        <v>599</v>
      </c>
      <c r="AE9" s="27">
        <v>606</v>
      </c>
      <c r="AF9" s="27">
        <v>612</v>
      </c>
      <c r="AG9" s="27">
        <v>618</v>
      </c>
      <c r="AH9" s="27">
        <v>623</v>
      </c>
    </row>
    <row r="10" spans="1:34" x14ac:dyDescent="0.3">
      <c r="A10" s="13">
        <v>5000</v>
      </c>
      <c r="B10" s="13">
        <v>5999</v>
      </c>
      <c r="C10" s="13"/>
      <c r="D10" s="16" t="s">
        <v>9</v>
      </c>
      <c r="E10" s="27">
        <v>635</v>
      </c>
      <c r="F10" s="27">
        <v>641</v>
      </c>
      <c r="G10" s="27">
        <v>649</v>
      </c>
      <c r="H10" s="27">
        <v>654</v>
      </c>
      <c r="I10" s="27">
        <v>660</v>
      </c>
      <c r="J10" s="27">
        <v>667</v>
      </c>
      <c r="L10" s="16" t="s">
        <v>10</v>
      </c>
      <c r="M10" s="27">
        <v>667</v>
      </c>
      <c r="N10" s="27">
        <v>674</v>
      </c>
      <c r="O10" s="27">
        <v>681</v>
      </c>
      <c r="P10" s="27">
        <v>687</v>
      </c>
      <c r="Q10" s="27">
        <v>694</v>
      </c>
      <c r="R10" s="27">
        <v>701</v>
      </c>
      <c r="T10" s="16" t="s">
        <v>11</v>
      </c>
      <c r="U10" s="27">
        <v>794</v>
      </c>
      <c r="V10" s="27">
        <v>802</v>
      </c>
      <c r="W10" s="27">
        <v>810</v>
      </c>
      <c r="X10" s="27">
        <v>818</v>
      </c>
      <c r="Y10" s="27">
        <v>826</v>
      </c>
      <c r="Z10" s="27">
        <v>834</v>
      </c>
      <c r="AB10" s="16" t="s">
        <v>12</v>
      </c>
      <c r="AC10" s="27">
        <v>540</v>
      </c>
      <c r="AD10" s="27">
        <v>545</v>
      </c>
      <c r="AE10" s="27">
        <v>551</v>
      </c>
      <c r="AF10" s="27">
        <v>557</v>
      </c>
      <c r="AG10" s="27">
        <v>562</v>
      </c>
      <c r="AH10" s="27">
        <v>567</v>
      </c>
    </row>
    <row r="11" spans="1:34" x14ac:dyDescent="0.3">
      <c r="A11" s="13">
        <v>6000</v>
      </c>
      <c r="B11" s="13">
        <v>6999</v>
      </c>
      <c r="C11" s="13"/>
      <c r="D11" s="16" t="s">
        <v>9</v>
      </c>
      <c r="E11" s="27">
        <v>578</v>
      </c>
      <c r="F11" s="27">
        <v>583</v>
      </c>
      <c r="G11" s="27">
        <v>591</v>
      </c>
      <c r="H11" s="27">
        <v>595</v>
      </c>
      <c r="I11" s="27">
        <v>601</v>
      </c>
      <c r="J11" s="27">
        <v>607</v>
      </c>
      <c r="L11" s="16" t="s">
        <v>10</v>
      </c>
      <c r="M11" s="27">
        <v>607</v>
      </c>
      <c r="N11" s="27">
        <v>613</v>
      </c>
      <c r="O11" s="27">
        <v>620</v>
      </c>
      <c r="P11" s="27">
        <v>625</v>
      </c>
      <c r="Q11" s="27">
        <v>632</v>
      </c>
      <c r="R11" s="27">
        <v>638</v>
      </c>
      <c r="T11" s="16" t="s">
        <v>11</v>
      </c>
      <c r="U11" s="27">
        <v>723</v>
      </c>
      <c r="V11" s="27">
        <v>730</v>
      </c>
      <c r="W11" s="27">
        <v>737</v>
      </c>
      <c r="X11" s="27">
        <v>744</v>
      </c>
      <c r="Y11" s="27">
        <v>752</v>
      </c>
      <c r="Z11" s="27">
        <v>759</v>
      </c>
      <c r="AB11" s="16" t="s">
        <v>12</v>
      </c>
      <c r="AC11" s="27">
        <v>491</v>
      </c>
      <c r="AD11" s="27">
        <v>496</v>
      </c>
      <c r="AE11" s="27">
        <v>501</v>
      </c>
      <c r="AF11" s="27">
        <v>507</v>
      </c>
      <c r="AG11" s="27">
        <v>511</v>
      </c>
      <c r="AH11" s="27">
        <v>516</v>
      </c>
    </row>
    <row r="12" spans="1:34" x14ac:dyDescent="0.3">
      <c r="A12" s="13">
        <v>7000</v>
      </c>
      <c r="B12" s="13">
        <v>7999</v>
      </c>
      <c r="C12" s="13"/>
      <c r="D12" s="16" t="s">
        <v>9</v>
      </c>
      <c r="E12" s="27">
        <v>526</v>
      </c>
      <c r="F12" s="27">
        <v>531</v>
      </c>
      <c r="G12" s="27">
        <v>538</v>
      </c>
      <c r="H12" s="27">
        <v>541</v>
      </c>
      <c r="I12" s="27">
        <v>547</v>
      </c>
      <c r="J12" s="27">
        <v>552</v>
      </c>
      <c r="L12" s="16" t="s">
        <v>10</v>
      </c>
      <c r="M12" s="27">
        <v>552</v>
      </c>
      <c r="N12" s="27">
        <v>558</v>
      </c>
      <c r="O12" s="27">
        <v>564</v>
      </c>
      <c r="P12" s="27">
        <v>569</v>
      </c>
      <c r="Q12" s="27">
        <v>575</v>
      </c>
      <c r="R12" s="27">
        <v>581</v>
      </c>
      <c r="T12" s="16" t="s">
        <v>11</v>
      </c>
      <c r="U12" s="27">
        <v>658</v>
      </c>
      <c r="V12" s="27">
        <v>664</v>
      </c>
      <c r="W12" s="27">
        <v>671</v>
      </c>
      <c r="X12" s="27">
        <v>677</v>
      </c>
      <c r="Y12" s="27">
        <v>684</v>
      </c>
      <c r="Z12" s="27">
        <v>691</v>
      </c>
      <c r="AB12" s="16" t="s">
        <v>12</v>
      </c>
      <c r="AC12" s="27">
        <v>447</v>
      </c>
      <c r="AD12" s="27">
        <v>451</v>
      </c>
      <c r="AE12" s="27">
        <v>456</v>
      </c>
      <c r="AF12" s="27">
        <v>461</v>
      </c>
      <c r="AG12" s="27">
        <v>465</v>
      </c>
      <c r="AH12" s="27">
        <v>470</v>
      </c>
    </row>
    <row r="13" spans="1:34" x14ac:dyDescent="0.3">
      <c r="A13" s="13">
        <v>8000</v>
      </c>
      <c r="B13" s="13">
        <v>8999</v>
      </c>
      <c r="C13" s="13"/>
      <c r="D13" s="16" t="s">
        <v>9</v>
      </c>
      <c r="E13" s="27">
        <v>479</v>
      </c>
      <c r="F13" s="27">
        <v>483</v>
      </c>
      <c r="G13" s="27">
        <v>490</v>
      </c>
      <c r="H13" s="27">
        <v>492</v>
      </c>
      <c r="I13" s="27">
        <v>498</v>
      </c>
      <c r="J13" s="27">
        <v>502</v>
      </c>
      <c r="L13" s="16" t="s">
        <v>10</v>
      </c>
      <c r="M13" s="27">
        <v>502</v>
      </c>
      <c r="N13" s="27">
        <v>508</v>
      </c>
      <c r="O13" s="27">
        <v>513</v>
      </c>
      <c r="P13" s="27">
        <v>518</v>
      </c>
      <c r="Q13" s="27">
        <v>523</v>
      </c>
      <c r="R13" s="27">
        <v>529</v>
      </c>
      <c r="T13" s="16" t="s">
        <v>11</v>
      </c>
      <c r="U13" s="27">
        <v>599</v>
      </c>
      <c r="V13" s="27">
        <v>604</v>
      </c>
      <c r="W13" s="27">
        <v>611</v>
      </c>
      <c r="X13" s="27">
        <v>616</v>
      </c>
      <c r="Y13" s="27">
        <v>622</v>
      </c>
      <c r="Z13" s="27">
        <v>629</v>
      </c>
      <c r="AB13" s="16" t="s">
        <v>12</v>
      </c>
      <c r="AC13" s="27">
        <v>407</v>
      </c>
      <c r="AD13" s="27">
        <v>410</v>
      </c>
      <c r="AE13" s="27">
        <v>415</v>
      </c>
      <c r="AF13" s="27">
        <v>420</v>
      </c>
      <c r="AG13" s="27">
        <v>423</v>
      </c>
      <c r="AH13" s="27">
        <v>428</v>
      </c>
    </row>
    <row r="14" spans="1:34" x14ac:dyDescent="0.3">
      <c r="A14" s="13">
        <v>9000</v>
      </c>
      <c r="B14" s="13">
        <v>9999</v>
      </c>
      <c r="C14" s="13"/>
      <c r="D14" s="16" t="s">
        <v>9</v>
      </c>
      <c r="E14" s="27">
        <v>436</v>
      </c>
      <c r="F14" s="27">
        <v>440</v>
      </c>
      <c r="G14" s="27">
        <v>446</v>
      </c>
      <c r="H14" s="27">
        <v>448</v>
      </c>
      <c r="I14" s="27">
        <v>453</v>
      </c>
      <c r="J14" s="27">
        <v>457</v>
      </c>
      <c r="L14" s="16" t="s">
        <v>10</v>
      </c>
      <c r="M14" s="27">
        <v>457</v>
      </c>
      <c r="N14" s="27">
        <v>462</v>
      </c>
      <c r="O14" s="27">
        <v>467</v>
      </c>
      <c r="P14" s="27">
        <v>471</v>
      </c>
      <c r="Q14" s="27">
        <v>476</v>
      </c>
      <c r="R14" s="27">
        <v>481</v>
      </c>
      <c r="T14" s="16" t="s">
        <v>11</v>
      </c>
      <c r="U14" s="27">
        <v>545</v>
      </c>
      <c r="V14" s="27">
        <v>550</v>
      </c>
      <c r="W14" s="27">
        <v>556</v>
      </c>
      <c r="X14" s="27">
        <v>561</v>
      </c>
      <c r="Y14" s="27">
        <v>566</v>
      </c>
      <c r="Z14" s="27">
        <v>572</v>
      </c>
      <c r="AB14" s="16" t="s">
        <v>12</v>
      </c>
      <c r="AC14" s="27">
        <v>370</v>
      </c>
      <c r="AD14" s="27">
        <v>373</v>
      </c>
      <c r="AE14" s="27">
        <v>378</v>
      </c>
      <c r="AF14" s="27">
        <v>382</v>
      </c>
      <c r="AG14" s="27">
        <v>385</v>
      </c>
      <c r="AH14" s="27">
        <v>389</v>
      </c>
    </row>
    <row r="15" spans="1:34" x14ac:dyDescent="0.3">
      <c r="A15" s="13">
        <v>10000</v>
      </c>
      <c r="B15" s="13">
        <v>10999</v>
      </c>
      <c r="C15" s="13"/>
      <c r="D15" s="16" t="s">
        <v>9</v>
      </c>
      <c r="E15" s="27">
        <v>397</v>
      </c>
      <c r="F15" s="27">
        <v>400</v>
      </c>
      <c r="G15" s="27">
        <v>406</v>
      </c>
      <c r="H15" s="27">
        <v>408</v>
      </c>
      <c r="I15" s="27">
        <v>412</v>
      </c>
      <c r="J15" s="27">
        <v>416</v>
      </c>
      <c r="L15" s="16" t="s">
        <v>10</v>
      </c>
      <c r="M15" s="27">
        <v>416</v>
      </c>
      <c r="N15" s="27">
        <v>420</v>
      </c>
      <c r="O15" s="27">
        <v>425</v>
      </c>
      <c r="P15" s="27">
        <v>429</v>
      </c>
      <c r="Q15" s="27">
        <v>433</v>
      </c>
      <c r="R15" s="27">
        <v>438</v>
      </c>
      <c r="T15" s="16" t="s">
        <v>11</v>
      </c>
      <c r="U15" s="27">
        <v>496</v>
      </c>
      <c r="V15" s="27">
        <v>501</v>
      </c>
      <c r="W15" s="27">
        <v>506</v>
      </c>
      <c r="X15" s="27">
        <v>511</v>
      </c>
      <c r="Y15" s="27">
        <v>515</v>
      </c>
      <c r="Z15" s="27">
        <v>521</v>
      </c>
      <c r="AB15" s="16" t="s">
        <v>12</v>
      </c>
      <c r="AC15" s="27">
        <v>337</v>
      </c>
      <c r="AD15" s="27">
        <v>339</v>
      </c>
      <c r="AE15" s="27">
        <v>344</v>
      </c>
      <c r="AF15" s="27">
        <v>348</v>
      </c>
      <c r="AG15" s="27">
        <v>350</v>
      </c>
      <c r="AH15" s="27">
        <v>354</v>
      </c>
    </row>
    <row r="16" spans="1:34" x14ac:dyDescent="0.3">
      <c r="A16" s="13">
        <v>11000</v>
      </c>
      <c r="B16" s="13">
        <v>11999</v>
      </c>
      <c r="C16" s="13"/>
      <c r="D16" s="16" t="s">
        <v>9</v>
      </c>
      <c r="E16" s="27">
        <v>361</v>
      </c>
      <c r="F16" s="27">
        <v>364</v>
      </c>
      <c r="G16" s="27">
        <v>369</v>
      </c>
      <c r="H16" s="27">
        <v>371</v>
      </c>
      <c r="I16" s="27">
        <v>375</v>
      </c>
      <c r="J16" s="27">
        <v>379</v>
      </c>
      <c r="L16" s="16" t="s">
        <v>10</v>
      </c>
      <c r="M16" s="27">
        <v>379</v>
      </c>
      <c r="N16" s="27">
        <v>382</v>
      </c>
      <c r="O16" s="27">
        <v>387</v>
      </c>
      <c r="P16" s="27">
        <v>390</v>
      </c>
      <c r="Q16" s="27">
        <v>394</v>
      </c>
      <c r="R16" s="27">
        <v>399</v>
      </c>
      <c r="T16" s="16" t="s">
        <v>11</v>
      </c>
      <c r="U16" s="27">
        <v>451</v>
      </c>
      <c r="V16" s="27">
        <v>456</v>
      </c>
      <c r="W16" s="27">
        <v>460</v>
      </c>
      <c r="X16" s="27">
        <v>465</v>
      </c>
      <c r="Y16" s="27">
        <v>469</v>
      </c>
      <c r="Z16" s="27">
        <v>474</v>
      </c>
      <c r="AB16" s="16" t="s">
        <v>12</v>
      </c>
      <c r="AC16" s="27">
        <v>307</v>
      </c>
      <c r="AD16" s="27">
        <v>308</v>
      </c>
      <c r="AE16" s="27">
        <v>313</v>
      </c>
      <c r="AF16" s="27">
        <v>317</v>
      </c>
      <c r="AG16" s="27">
        <v>319</v>
      </c>
      <c r="AH16" s="27">
        <v>322</v>
      </c>
    </row>
    <row r="17" spans="1:34" x14ac:dyDescent="0.3">
      <c r="A17" s="13">
        <v>12000</v>
      </c>
      <c r="B17" s="13">
        <v>12999</v>
      </c>
      <c r="C17" s="13"/>
      <c r="D17" s="16" t="s">
        <v>9</v>
      </c>
      <c r="E17" s="27">
        <v>329</v>
      </c>
      <c r="F17" s="27">
        <v>331</v>
      </c>
      <c r="G17" s="27">
        <v>336</v>
      </c>
      <c r="H17" s="27">
        <v>338</v>
      </c>
      <c r="I17" s="27">
        <v>341</v>
      </c>
      <c r="J17" s="27">
        <v>345</v>
      </c>
      <c r="L17" s="16" t="s">
        <v>10</v>
      </c>
      <c r="M17" s="27">
        <v>345</v>
      </c>
      <c r="N17" s="27">
        <v>348</v>
      </c>
      <c r="O17" s="27">
        <v>352</v>
      </c>
      <c r="P17" s="27">
        <v>355</v>
      </c>
      <c r="Q17" s="27">
        <v>359</v>
      </c>
      <c r="R17" s="27">
        <v>363</v>
      </c>
      <c r="T17" s="16" t="s">
        <v>11</v>
      </c>
      <c r="U17" s="27">
        <v>410</v>
      </c>
      <c r="V17" s="27">
        <v>415</v>
      </c>
      <c r="W17" s="27">
        <v>419</v>
      </c>
      <c r="X17" s="27">
        <v>423</v>
      </c>
      <c r="Y17" s="27">
        <v>427</v>
      </c>
      <c r="Z17" s="27">
        <v>431</v>
      </c>
      <c r="AB17" s="16" t="s">
        <v>12</v>
      </c>
      <c r="AC17" s="27">
        <v>279</v>
      </c>
      <c r="AD17" s="27">
        <v>280</v>
      </c>
      <c r="AE17" s="27">
        <v>285</v>
      </c>
      <c r="AF17" s="27">
        <v>288</v>
      </c>
      <c r="AG17" s="27">
        <v>290</v>
      </c>
      <c r="AH17" s="27">
        <v>293</v>
      </c>
    </row>
    <row r="18" spans="1:34" x14ac:dyDescent="0.3">
      <c r="A18" s="13">
        <v>13000</v>
      </c>
      <c r="B18" s="13">
        <v>13999</v>
      </c>
      <c r="C18" s="13"/>
      <c r="D18" s="16" t="s">
        <v>9</v>
      </c>
      <c r="E18" s="27">
        <v>299</v>
      </c>
      <c r="F18" s="27">
        <v>301</v>
      </c>
      <c r="G18" s="27">
        <v>306</v>
      </c>
      <c r="H18" s="27">
        <v>308</v>
      </c>
      <c r="I18" s="27">
        <v>310</v>
      </c>
      <c r="J18" s="27">
        <v>314</v>
      </c>
      <c r="L18" s="16" t="s">
        <v>10</v>
      </c>
      <c r="M18" s="27">
        <v>314</v>
      </c>
      <c r="N18" s="27">
        <v>317</v>
      </c>
      <c r="O18" s="27">
        <v>320</v>
      </c>
      <c r="P18" s="27">
        <v>323</v>
      </c>
      <c r="Q18" s="27">
        <v>327</v>
      </c>
      <c r="R18" s="27">
        <v>330</v>
      </c>
      <c r="T18" s="16" t="s">
        <v>11</v>
      </c>
      <c r="U18" s="27">
        <v>373</v>
      </c>
      <c r="V18" s="27">
        <v>378</v>
      </c>
      <c r="W18" s="27">
        <v>381</v>
      </c>
      <c r="X18" s="27">
        <v>385</v>
      </c>
      <c r="Y18" s="27">
        <v>389</v>
      </c>
      <c r="Z18" s="27">
        <v>392</v>
      </c>
      <c r="AB18" s="16" t="s">
        <v>12</v>
      </c>
      <c r="AC18" s="27">
        <v>254</v>
      </c>
      <c r="AD18" s="27">
        <v>255</v>
      </c>
      <c r="AE18" s="27">
        <v>259</v>
      </c>
      <c r="AF18" s="27">
        <v>262</v>
      </c>
      <c r="AG18" s="27">
        <v>264</v>
      </c>
      <c r="AH18" s="27">
        <v>267</v>
      </c>
    </row>
    <row r="19" spans="1:34" x14ac:dyDescent="0.3">
      <c r="A19" s="13">
        <v>14000</v>
      </c>
      <c r="B19" s="13">
        <v>14999</v>
      </c>
      <c r="C19" s="13"/>
      <c r="D19" s="16" t="s">
        <v>9</v>
      </c>
      <c r="E19" s="27">
        <v>272</v>
      </c>
      <c r="F19" s="27">
        <v>274</v>
      </c>
      <c r="G19" s="27">
        <v>278</v>
      </c>
      <c r="H19" s="27">
        <v>280</v>
      </c>
      <c r="I19" s="27">
        <v>282</v>
      </c>
      <c r="J19" s="27">
        <v>286</v>
      </c>
      <c r="L19" s="16" t="s">
        <v>10</v>
      </c>
      <c r="M19" s="27">
        <v>286</v>
      </c>
      <c r="N19" s="27">
        <v>288</v>
      </c>
      <c r="O19" s="27">
        <v>291</v>
      </c>
      <c r="P19" s="27">
        <v>294</v>
      </c>
      <c r="Q19" s="27">
        <v>298</v>
      </c>
      <c r="R19" s="27">
        <v>300</v>
      </c>
      <c r="T19" s="16" t="s">
        <v>11</v>
      </c>
      <c r="U19" s="27">
        <v>339</v>
      </c>
      <c r="V19" s="27">
        <v>344</v>
      </c>
      <c r="W19" s="27">
        <v>347</v>
      </c>
      <c r="X19" s="27">
        <v>350</v>
      </c>
      <c r="Y19" s="27">
        <v>354</v>
      </c>
      <c r="Z19" s="27">
        <v>357</v>
      </c>
      <c r="AB19" s="16" t="s">
        <v>12</v>
      </c>
      <c r="AC19" s="27">
        <v>231</v>
      </c>
      <c r="AD19" s="27">
        <v>232</v>
      </c>
      <c r="AE19" s="27">
        <v>236</v>
      </c>
      <c r="AF19" s="27">
        <v>238</v>
      </c>
      <c r="AG19" s="27">
        <v>240</v>
      </c>
      <c r="AH19" s="27">
        <v>243</v>
      </c>
    </row>
    <row r="20" spans="1:34" x14ac:dyDescent="0.3">
      <c r="A20" s="13">
        <v>15000</v>
      </c>
      <c r="B20" s="13">
        <v>15999</v>
      </c>
      <c r="C20" s="13"/>
      <c r="D20" s="16" t="s">
        <v>9</v>
      </c>
      <c r="E20" s="27">
        <v>248</v>
      </c>
      <c r="F20" s="27">
        <v>249</v>
      </c>
      <c r="G20" s="27">
        <v>253</v>
      </c>
      <c r="H20" s="27">
        <v>255</v>
      </c>
      <c r="I20" s="27">
        <v>257</v>
      </c>
      <c r="J20" s="27">
        <v>260</v>
      </c>
      <c r="L20" s="16" t="s">
        <v>10</v>
      </c>
      <c r="M20" s="27">
        <v>260</v>
      </c>
      <c r="N20" s="27">
        <v>262</v>
      </c>
      <c r="O20" s="27">
        <v>265</v>
      </c>
      <c r="P20" s="27">
        <v>268</v>
      </c>
      <c r="Q20" s="27">
        <v>271</v>
      </c>
      <c r="R20" s="27">
        <v>273</v>
      </c>
      <c r="T20" s="16" t="s">
        <v>11</v>
      </c>
      <c r="U20" s="27">
        <v>308</v>
      </c>
      <c r="V20" s="27">
        <v>313</v>
      </c>
      <c r="W20" s="27">
        <v>316</v>
      </c>
      <c r="X20" s="27">
        <v>319</v>
      </c>
      <c r="Y20" s="27">
        <v>322</v>
      </c>
      <c r="Z20" s="27">
        <v>325</v>
      </c>
      <c r="AB20" s="16" t="s">
        <v>12</v>
      </c>
      <c r="AC20" s="27">
        <v>210</v>
      </c>
      <c r="AD20" s="27">
        <v>211</v>
      </c>
      <c r="AE20" s="27">
        <v>215</v>
      </c>
      <c r="AF20" s="27">
        <v>217</v>
      </c>
      <c r="AG20" s="27">
        <v>218</v>
      </c>
      <c r="AH20" s="27">
        <v>221</v>
      </c>
    </row>
    <row r="21" spans="1:34" x14ac:dyDescent="0.3">
      <c r="A21" s="13">
        <v>16000</v>
      </c>
      <c r="B21" s="13">
        <v>16999</v>
      </c>
      <c r="C21" s="13"/>
      <c r="D21" s="16" t="s">
        <v>9</v>
      </c>
      <c r="E21" s="27">
        <v>226</v>
      </c>
      <c r="F21" s="27">
        <v>227</v>
      </c>
      <c r="G21" s="27">
        <v>230</v>
      </c>
      <c r="H21" s="27">
        <v>232</v>
      </c>
      <c r="I21" s="27">
        <v>234</v>
      </c>
      <c r="J21" s="27">
        <v>237</v>
      </c>
      <c r="L21" s="16" t="s">
        <v>10</v>
      </c>
      <c r="M21" s="27">
        <v>237</v>
      </c>
      <c r="N21" s="27">
        <v>238</v>
      </c>
      <c r="O21" s="27">
        <v>241</v>
      </c>
      <c r="P21" s="27">
        <v>244</v>
      </c>
      <c r="Q21" s="27">
        <v>247</v>
      </c>
      <c r="R21" s="27">
        <v>248</v>
      </c>
      <c r="T21" s="16" t="s">
        <v>11</v>
      </c>
      <c r="U21" s="27">
        <v>280</v>
      </c>
      <c r="V21" s="27">
        <v>285</v>
      </c>
      <c r="W21" s="27">
        <v>288</v>
      </c>
      <c r="X21" s="27">
        <v>290</v>
      </c>
      <c r="Y21" s="27">
        <v>293</v>
      </c>
      <c r="Z21" s="27">
        <v>296</v>
      </c>
      <c r="AB21" s="16" t="s">
        <v>12</v>
      </c>
      <c r="AC21" s="27">
        <v>191</v>
      </c>
      <c r="AD21" s="27">
        <v>192</v>
      </c>
      <c r="AE21" s="27">
        <v>196</v>
      </c>
      <c r="AF21" s="27">
        <v>197</v>
      </c>
      <c r="AG21" s="27">
        <v>198</v>
      </c>
      <c r="AH21" s="27">
        <v>201</v>
      </c>
    </row>
    <row r="22" spans="1:34" x14ac:dyDescent="0.3">
      <c r="A22" s="13">
        <v>17000</v>
      </c>
      <c r="B22" s="13">
        <v>17999</v>
      </c>
      <c r="C22" s="13"/>
      <c r="D22" s="16" t="s">
        <v>9</v>
      </c>
      <c r="E22" s="27">
        <v>206</v>
      </c>
      <c r="F22" s="27">
        <v>207</v>
      </c>
      <c r="G22" s="27">
        <v>209</v>
      </c>
      <c r="H22" s="27">
        <v>211</v>
      </c>
      <c r="I22" s="27">
        <v>213</v>
      </c>
      <c r="J22" s="27">
        <v>216</v>
      </c>
      <c r="L22" s="16" t="s">
        <v>10</v>
      </c>
      <c r="M22" s="27">
        <v>216</v>
      </c>
      <c r="N22" s="27">
        <v>217</v>
      </c>
      <c r="O22" s="27">
        <v>219</v>
      </c>
      <c r="P22" s="27">
        <v>222</v>
      </c>
      <c r="Q22" s="27">
        <v>225</v>
      </c>
      <c r="R22" s="27">
        <v>226</v>
      </c>
      <c r="T22" s="16" t="s">
        <v>11</v>
      </c>
      <c r="U22" s="27">
        <v>255</v>
      </c>
      <c r="V22" s="27">
        <v>259</v>
      </c>
      <c r="W22" s="27">
        <v>262</v>
      </c>
      <c r="X22" s="27">
        <v>264</v>
      </c>
      <c r="Y22" s="27">
        <v>267</v>
      </c>
      <c r="Z22" s="27">
        <v>269</v>
      </c>
      <c r="AB22" s="16" t="s">
        <v>12</v>
      </c>
      <c r="AC22" s="27">
        <v>174</v>
      </c>
      <c r="AD22" s="27">
        <v>175</v>
      </c>
      <c r="AE22" s="27">
        <v>178</v>
      </c>
      <c r="AF22" s="27">
        <v>179</v>
      </c>
      <c r="AG22" s="27">
        <v>180</v>
      </c>
      <c r="AH22" s="27">
        <v>183</v>
      </c>
    </row>
    <row r="23" spans="1:34" x14ac:dyDescent="0.3">
      <c r="A23" s="13">
        <v>18000</v>
      </c>
      <c r="B23" s="13">
        <v>18999</v>
      </c>
      <c r="C23" s="13"/>
      <c r="D23" s="16" t="s">
        <v>9</v>
      </c>
      <c r="E23" s="27">
        <v>187</v>
      </c>
      <c r="F23" s="27">
        <v>188</v>
      </c>
      <c r="G23" s="27">
        <v>190</v>
      </c>
      <c r="H23" s="27">
        <v>192</v>
      </c>
      <c r="I23" s="27">
        <v>194</v>
      </c>
      <c r="J23" s="27">
        <v>197</v>
      </c>
      <c r="L23" s="16" t="s">
        <v>10</v>
      </c>
      <c r="M23" s="27">
        <v>197</v>
      </c>
      <c r="N23" s="27">
        <v>197</v>
      </c>
      <c r="O23" s="27">
        <v>199</v>
      </c>
      <c r="P23" s="27">
        <v>202</v>
      </c>
      <c r="Q23" s="27">
        <v>205</v>
      </c>
      <c r="R23" s="27">
        <v>206</v>
      </c>
      <c r="T23" s="16" t="s">
        <v>11</v>
      </c>
      <c r="U23" s="27">
        <v>232</v>
      </c>
      <c r="V23" s="27">
        <v>236</v>
      </c>
      <c r="W23" s="27">
        <v>238</v>
      </c>
      <c r="X23" s="27">
        <v>240</v>
      </c>
      <c r="Y23" s="27">
        <v>243</v>
      </c>
      <c r="Z23" s="27">
        <v>245</v>
      </c>
      <c r="AB23" s="16" t="s">
        <v>12</v>
      </c>
      <c r="AC23" s="27">
        <v>158</v>
      </c>
      <c r="AD23" s="27">
        <v>159</v>
      </c>
      <c r="AE23" s="27">
        <v>162</v>
      </c>
      <c r="AF23" s="27">
        <v>163</v>
      </c>
      <c r="AG23" s="27">
        <v>164</v>
      </c>
      <c r="AH23" s="27">
        <v>167</v>
      </c>
    </row>
    <row r="24" spans="1:34" x14ac:dyDescent="0.3">
      <c r="A24" s="13">
        <v>19000</v>
      </c>
      <c r="B24" s="13">
        <v>19999</v>
      </c>
      <c r="C24" s="13"/>
      <c r="D24" s="16" t="s">
        <v>9</v>
      </c>
      <c r="E24" s="27">
        <v>170</v>
      </c>
      <c r="F24" s="27">
        <v>171</v>
      </c>
      <c r="G24" s="27">
        <v>173</v>
      </c>
      <c r="H24" s="27">
        <v>175</v>
      </c>
      <c r="I24" s="27">
        <v>177</v>
      </c>
      <c r="J24" s="27">
        <v>179</v>
      </c>
      <c r="L24" s="16" t="s">
        <v>10</v>
      </c>
      <c r="M24" s="27">
        <v>179</v>
      </c>
      <c r="N24" s="27">
        <v>179</v>
      </c>
      <c r="O24" s="27">
        <v>181</v>
      </c>
      <c r="P24" s="27">
        <v>184</v>
      </c>
      <c r="Q24" s="27">
        <v>187</v>
      </c>
      <c r="R24" s="27">
        <v>187</v>
      </c>
      <c r="T24" s="16" t="s">
        <v>11</v>
      </c>
      <c r="U24" s="27">
        <v>211</v>
      </c>
      <c r="V24" s="27">
        <v>215</v>
      </c>
      <c r="W24" s="27">
        <v>217</v>
      </c>
      <c r="X24" s="27">
        <v>218</v>
      </c>
      <c r="Y24" s="27">
        <v>221</v>
      </c>
      <c r="Z24" s="27">
        <v>223</v>
      </c>
      <c r="AB24" s="16" t="s">
        <v>12</v>
      </c>
      <c r="AC24" s="27">
        <v>144</v>
      </c>
      <c r="AD24" s="27">
        <v>145</v>
      </c>
      <c r="AE24" s="27">
        <v>147</v>
      </c>
      <c r="AF24" s="27">
        <v>148</v>
      </c>
      <c r="AG24" s="27">
        <v>149</v>
      </c>
      <c r="AH24" s="27">
        <v>152</v>
      </c>
    </row>
    <row r="25" spans="1:34" x14ac:dyDescent="0.3">
      <c r="A25" s="13">
        <v>20000</v>
      </c>
      <c r="B25" s="13">
        <v>20999</v>
      </c>
      <c r="C25" s="13"/>
      <c r="D25" s="16" t="s">
        <v>9</v>
      </c>
      <c r="E25" s="27">
        <v>155</v>
      </c>
      <c r="F25" s="27">
        <v>156</v>
      </c>
      <c r="G25" s="27">
        <v>157</v>
      </c>
      <c r="H25" s="27">
        <v>159</v>
      </c>
      <c r="I25" s="27">
        <v>161</v>
      </c>
      <c r="J25" s="27">
        <v>163</v>
      </c>
      <c r="L25" s="16" t="s">
        <v>10</v>
      </c>
      <c r="M25" s="27">
        <v>163</v>
      </c>
      <c r="N25" s="27">
        <v>163</v>
      </c>
      <c r="O25" s="27">
        <v>165</v>
      </c>
      <c r="P25" s="27">
        <v>167</v>
      </c>
      <c r="Q25" s="27">
        <v>170</v>
      </c>
      <c r="R25" s="27">
        <v>170</v>
      </c>
      <c r="T25" s="16" t="s">
        <v>11</v>
      </c>
      <c r="U25" s="27">
        <v>192</v>
      </c>
      <c r="V25" s="27">
        <v>196</v>
      </c>
      <c r="W25" s="27">
        <v>197</v>
      </c>
      <c r="X25" s="27">
        <v>198</v>
      </c>
      <c r="Y25" s="27">
        <v>201</v>
      </c>
      <c r="Z25" s="27">
        <v>203</v>
      </c>
      <c r="AB25" s="16" t="s">
        <v>12</v>
      </c>
      <c r="AC25" s="27">
        <v>131</v>
      </c>
      <c r="AD25" s="27">
        <v>132</v>
      </c>
      <c r="AE25" s="27">
        <v>134</v>
      </c>
      <c r="AF25" s="27">
        <v>135</v>
      </c>
      <c r="AG25" s="27">
        <v>136</v>
      </c>
      <c r="AH25" s="27">
        <v>138</v>
      </c>
    </row>
    <row r="26" spans="1:34" x14ac:dyDescent="0.3">
      <c r="A26" s="13">
        <v>21000</v>
      </c>
      <c r="B26" s="13">
        <v>21999</v>
      </c>
      <c r="C26" s="13"/>
      <c r="D26" s="16" t="s">
        <v>9</v>
      </c>
      <c r="E26" s="27">
        <v>141</v>
      </c>
      <c r="F26" s="27">
        <v>142</v>
      </c>
      <c r="G26" s="27">
        <v>143</v>
      </c>
      <c r="H26" s="27">
        <v>145</v>
      </c>
      <c r="I26" s="27">
        <v>147</v>
      </c>
      <c r="J26" s="27">
        <v>148</v>
      </c>
      <c r="L26" s="16" t="s">
        <v>10</v>
      </c>
      <c r="M26" s="27">
        <v>148</v>
      </c>
      <c r="N26" s="27">
        <v>148</v>
      </c>
      <c r="O26" s="27">
        <v>150</v>
      </c>
      <c r="P26" s="27">
        <v>152</v>
      </c>
      <c r="Q26" s="27">
        <v>155</v>
      </c>
      <c r="R26" s="27">
        <v>155</v>
      </c>
      <c r="T26" s="16" t="s">
        <v>11</v>
      </c>
      <c r="U26" s="27">
        <v>175</v>
      </c>
      <c r="V26" s="27">
        <v>178</v>
      </c>
      <c r="W26" s="27">
        <v>179</v>
      </c>
      <c r="X26" s="27">
        <v>180</v>
      </c>
      <c r="Y26" s="27">
        <v>183</v>
      </c>
      <c r="Z26" s="27">
        <v>185</v>
      </c>
      <c r="AB26" s="16" t="s">
        <v>12</v>
      </c>
      <c r="AC26" s="27">
        <v>119</v>
      </c>
      <c r="AD26" s="27">
        <v>120</v>
      </c>
      <c r="AE26" s="27">
        <v>122</v>
      </c>
      <c r="AF26" s="27">
        <v>123</v>
      </c>
      <c r="AG26" s="27">
        <v>124</v>
      </c>
      <c r="AH26" s="27">
        <v>126</v>
      </c>
    </row>
    <row r="27" spans="1:34" x14ac:dyDescent="0.3">
      <c r="A27" s="13">
        <v>22000</v>
      </c>
      <c r="B27" s="13">
        <v>22999</v>
      </c>
      <c r="C27" s="13"/>
      <c r="D27" s="16" t="s">
        <v>9</v>
      </c>
      <c r="E27" s="27">
        <v>128</v>
      </c>
      <c r="F27" s="27">
        <v>129</v>
      </c>
      <c r="G27" s="27">
        <v>130</v>
      </c>
      <c r="H27" s="27">
        <v>132</v>
      </c>
      <c r="I27" s="27">
        <v>134</v>
      </c>
      <c r="J27" s="27">
        <v>135</v>
      </c>
      <c r="L27" s="16" t="s">
        <v>10</v>
      </c>
      <c r="M27" s="27">
        <v>135</v>
      </c>
      <c r="N27" s="27">
        <v>135</v>
      </c>
      <c r="O27" s="27">
        <v>137</v>
      </c>
      <c r="P27" s="27">
        <v>138</v>
      </c>
      <c r="Q27" s="27">
        <v>141</v>
      </c>
      <c r="R27" s="27">
        <v>141</v>
      </c>
      <c r="T27" s="16" t="s">
        <v>11</v>
      </c>
      <c r="U27" s="27">
        <v>159</v>
      </c>
      <c r="V27" s="27">
        <v>162</v>
      </c>
      <c r="W27" s="27">
        <v>163</v>
      </c>
      <c r="X27" s="27">
        <v>164</v>
      </c>
      <c r="Y27" s="27">
        <v>167</v>
      </c>
      <c r="Z27" s="27">
        <v>168</v>
      </c>
      <c r="AB27" s="16" t="s">
        <v>12</v>
      </c>
      <c r="AC27" s="27">
        <v>108</v>
      </c>
      <c r="AD27" s="27">
        <v>109</v>
      </c>
      <c r="AE27" s="27">
        <v>111</v>
      </c>
      <c r="AF27" s="27">
        <v>112</v>
      </c>
      <c r="AG27" s="27">
        <v>113</v>
      </c>
      <c r="AH27" s="27">
        <v>115</v>
      </c>
    </row>
    <row r="28" spans="1:34" x14ac:dyDescent="0.3">
      <c r="A28" s="13">
        <v>23000</v>
      </c>
      <c r="B28" s="13">
        <v>23999</v>
      </c>
      <c r="C28" s="13"/>
      <c r="D28" s="16" t="s">
        <v>9</v>
      </c>
      <c r="E28" s="27">
        <v>116</v>
      </c>
      <c r="F28" s="27">
        <v>117</v>
      </c>
      <c r="G28" s="27">
        <v>118</v>
      </c>
      <c r="H28" s="27">
        <v>120</v>
      </c>
      <c r="I28" s="27">
        <v>122</v>
      </c>
      <c r="J28" s="27">
        <v>123</v>
      </c>
      <c r="L28" s="16" t="s">
        <v>10</v>
      </c>
      <c r="M28" s="27">
        <v>123</v>
      </c>
      <c r="N28" s="27">
        <v>123</v>
      </c>
      <c r="O28" s="27">
        <v>125</v>
      </c>
      <c r="P28" s="27">
        <v>126</v>
      </c>
      <c r="Q28" s="27">
        <v>128</v>
      </c>
      <c r="R28" s="27">
        <v>128</v>
      </c>
      <c r="T28" s="16" t="s">
        <v>11</v>
      </c>
      <c r="U28" s="27">
        <v>145</v>
      </c>
      <c r="V28" s="27">
        <v>147</v>
      </c>
      <c r="W28" s="27">
        <v>148</v>
      </c>
      <c r="X28" s="27">
        <v>149</v>
      </c>
      <c r="Y28" s="27">
        <v>152</v>
      </c>
      <c r="Z28" s="27">
        <v>153</v>
      </c>
      <c r="AB28" s="16" t="s">
        <v>12</v>
      </c>
      <c r="AC28" s="27">
        <v>100</v>
      </c>
      <c r="AD28" s="27">
        <v>100</v>
      </c>
      <c r="AE28" s="27">
        <v>101</v>
      </c>
      <c r="AF28" s="27">
        <v>102</v>
      </c>
      <c r="AG28" s="27">
        <v>103</v>
      </c>
      <c r="AH28" s="27">
        <v>105</v>
      </c>
    </row>
    <row r="29" spans="1:34" x14ac:dyDescent="0.3">
      <c r="A29" s="13">
        <v>24000</v>
      </c>
      <c r="B29" s="13">
        <v>24999</v>
      </c>
      <c r="C29" s="13"/>
      <c r="D29" s="16" t="s">
        <v>9</v>
      </c>
      <c r="E29" s="27"/>
      <c r="F29" s="27">
        <v>106</v>
      </c>
      <c r="G29" s="27">
        <v>107</v>
      </c>
      <c r="H29" s="27">
        <v>109</v>
      </c>
      <c r="I29" s="27">
        <v>111</v>
      </c>
      <c r="J29" s="27">
        <v>112</v>
      </c>
      <c r="L29" s="16" t="s">
        <v>10</v>
      </c>
      <c r="M29" s="27"/>
      <c r="N29" s="27">
        <v>112</v>
      </c>
      <c r="O29" s="27">
        <v>114</v>
      </c>
      <c r="P29" s="27">
        <v>115</v>
      </c>
      <c r="Q29" s="27">
        <v>116</v>
      </c>
      <c r="R29" s="27">
        <v>116</v>
      </c>
      <c r="T29" s="16" t="s">
        <v>11</v>
      </c>
      <c r="U29" s="27"/>
      <c r="V29" s="27">
        <v>134</v>
      </c>
      <c r="W29" s="27">
        <v>135</v>
      </c>
      <c r="X29" s="27">
        <v>136</v>
      </c>
      <c r="Y29" s="27">
        <v>138</v>
      </c>
      <c r="Z29" s="27">
        <v>139</v>
      </c>
      <c r="AB29" s="16" t="s">
        <v>12</v>
      </c>
      <c r="AC29" s="27"/>
      <c r="AD29" s="27">
        <v>100</v>
      </c>
      <c r="AE29" s="27">
        <v>100</v>
      </c>
      <c r="AF29" s="27">
        <v>100</v>
      </c>
      <c r="AG29" s="27">
        <v>100</v>
      </c>
      <c r="AH29" s="27">
        <v>100</v>
      </c>
    </row>
    <row r="30" spans="1:34" x14ac:dyDescent="0.3">
      <c r="A30" s="13">
        <v>25000</v>
      </c>
      <c r="B30" s="13">
        <v>25999</v>
      </c>
      <c r="C30" s="13"/>
      <c r="D30" s="16" t="s">
        <v>9</v>
      </c>
      <c r="E30" s="27"/>
      <c r="F30" s="27">
        <v>100</v>
      </c>
      <c r="G30" s="27">
        <v>100</v>
      </c>
      <c r="H30" s="27">
        <v>100</v>
      </c>
      <c r="I30" s="27">
        <v>101</v>
      </c>
      <c r="J30" s="27">
        <v>102</v>
      </c>
      <c r="L30" s="16" t="s">
        <v>10</v>
      </c>
      <c r="M30" s="27"/>
      <c r="N30" s="27">
        <v>102</v>
      </c>
      <c r="O30" s="27">
        <v>104</v>
      </c>
      <c r="P30" s="27">
        <v>105</v>
      </c>
      <c r="Q30" s="27">
        <v>106</v>
      </c>
      <c r="R30" s="27">
        <v>106</v>
      </c>
      <c r="T30" s="16" t="s">
        <v>11</v>
      </c>
      <c r="U30" s="27"/>
      <c r="V30" s="27">
        <v>122</v>
      </c>
      <c r="W30" s="27">
        <v>123</v>
      </c>
      <c r="X30" s="27">
        <v>124</v>
      </c>
      <c r="Y30" s="27">
        <v>126</v>
      </c>
      <c r="Z30" s="27">
        <v>126</v>
      </c>
      <c r="AB30" s="16" t="s">
        <v>12</v>
      </c>
      <c r="AC30" s="27"/>
      <c r="AD30" s="27">
        <v>100</v>
      </c>
      <c r="AE30" s="27">
        <v>100</v>
      </c>
      <c r="AF30" s="27">
        <v>100</v>
      </c>
      <c r="AG30" s="27">
        <v>100</v>
      </c>
      <c r="AH30" s="27">
        <v>100</v>
      </c>
    </row>
    <row r="31" spans="1:34" x14ac:dyDescent="0.3">
      <c r="A31" s="13">
        <v>26000</v>
      </c>
      <c r="B31" s="13">
        <v>26999</v>
      </c>
      <c r="C31" s="13"/>
      <c r="D31" s="16" t="s">
        <v>9</v>
      </c>
      <c r="E31" s="27"/>
      <c r="F31" s="27">
        <v>100</v>
      </c>
      <c r="G31" s="27">
        <v>100</v>
      </c>
      <c r="H31" s="27">
        <v>100</v>
      </c>
      <c r="I31" s="27">
        <v>100</v>
      </c>
      <c r="J31" s="27">
        <v>100</v>
      </c>
      <c r="L31" s="16" t="s">
        <v>10</v>
      </c>
      <c r="M31" s="27"/>
      <c r="N31" s="27">
        <v>100</v>
      </c>
      <c r="O31" s="27">
        <v>100</v>
      </c>
      <c r="P31" s="27">
        <v>100</v>
      </c>
      <c r="Q31" s="27">
        <v>100</v>
      </c>
      <c r="R31" s="27">
        <v>100</v>
      </c>
      <c r="T31" s="16" t="s">
        <v>11</v>
      </c>
      <c r="U31" s="27"/>
      <c r="V31" s="27">
        <v>111</v>
      </c>
      <c r="W31" s="27">
        <v>112</v>
      </c>
      <c r="X31" s="27">
        <v>113</v>
      </c>
      <c r="Y31" s="27">
        <v>115</v>
      </c>
      <c r="Z31" s="27">
        <v>115</v>
      </c>
      <c r="AB31" s="16" t="s">
        <v>12</v>
      </c>
      <c r="AC31" s="27"/>
      <c r="AD31" s="27">
        <v>100</v>
      </c>
      <c r="AE31" s="27">
        <v>100</v>
      </c>
      <c r="AF31" s="27">
        <v>100</v>
      </c>
      <c r="AG31" s="27">
        <v>100</v>
      </c>
      <c r="AH31" s="27">
        <v>100</v>
      </c>
    </row>
    <row r="32" spans="1:34" x14ac:dyDescent="0.3">
      <c r="A32" s="13">
        <v>27000</v>
      </c>
      <c r="B32" s="13">
        <v>27999</v>
      </c>
      <c r="C32" s="13"/>
      <c r="D32" s="16" t="s">
        <v>9</v>
      </c>
      <c r="E32" s="27"/>
      <c r="F32" s="27">
        <v>100</v>
      </c>
      <c r="G32" s="27">
        <v>100</v>
      </c>
      <c r="H32" s="27">
        <v>100</v>
      </c>
      <c r="I32" s="27">
        <v>100</v>
      </c>
      <c r="J32" s="27">
        <v>100</v>
      </c>
      <c r="L32" s="16" t="s">
        <v>10</v>
      </c>
      <c r="M32" s="27"/>
      <c r="N32" s="27">
        <v>100</v>
      </c>
      <c r="O32" s="27">
        <v>100</v>
      </c>
      <c r="P32" s="27">
        <v>100</v>
      </c>
      <c r="Q32" s="27">
        <v>100</v>
      </c>
      <c r="R32" s="27">
        <v>100</v>
      </c>
      <c r="T32" s="16" t="s">
        <v>11</v>
      </c>
      <c r="U32" s="27"/>
      <c r="V32" s="27">
        <v>101</v>
      </c>
      <c r="W32" s="27">
        <v>102</v>
      </c>
      <c r="X32" s="27">
        <v>103</v>
      </c>
      <c r="Y32" s="27">
        <v>105</v>
      </c>
      <c r="Z32" s="27">
        <v>105</v>
      </c>
      <c r="AB32" s="16" t="s">
        <v>12</v>
      </c>
      <c r="AC32" s="27"/>
      <c r="AD32" s="27">
        <v>100</v>
      </c>
      <c r="AE32" s="27">
        <v>100</v>
      </c>
      <c r="AF32" s="27">
        <v>100</v>
      </c>
      <c r="AG32" s="27">
        <v>100</v>
      </c>
      <c r="AH32" s="27">
        <v>100</v>
      </c>
    </row>
    <row r="33" spans="1:34" x14ac:dyDescent="0.3">
      <c r="A33" s="13">
        <v>28000</v>
      </c>
      <c r="B33" s="13">
        <v>28999</v>
      </c>
      <c r="C33" s="13"/>
      <c r="D33" s="16" t="s">
        <v>9</v>
      </c>
      <c r="E33" s="27"/>
      <c r="F33" s="27">
        <v>100</v>
      </c>
      <c r="G33" s="27">
        <v>100</v>
      </c>
      <c r="H33" s="27">
        <v>100</v>
      </c>
      <c r="I33" s="27">
        <v>100</v>
      </c>
      <c r="J33" s="27">
        <v>100</v>
      </c>
      <c r="L33" s="16" t="s">
        <v>10</v>
      </c>
      <c r="M33" s="27"/>
      <c r="N33" s="27">
        <v>100</v>
      </c>
      <c r="O33" s="27">
        <v>100</v>
      </c>
      <c r="P33" s="27">
        <v>100</v>
      </c>
      <c r="Q33" s="27">
        <v>100</v>
      </c>
      <c r="R33" s="27">
        <v>100</v>
      </c>
      <c r="T33" s="16" t="s">
        <v>11</v>
      </c>
      <c r="U33" s="27"/>
      <c r="V33" s="27">
        <v>100</v>
      </c>
      <c r="W33" s="27">
        <v>100</v>
      </c>
      <c r="X33" s="27">
        <v>100</v>
      </c>
      <c r="Y33" s="27">
        <v>100</v>
      </c>
      <c r="Z33" s="27">
        <v>100</v>
      </c>
      <c r="AB33" s="16" t="s">
        <v>12</v>
      </c>
      <c r="AC33" s="27"/>
      <c r="AD33" s="27">
        <v>100</v>
      </c>
      <c r="AE33" s="27">
        <v>100</v>
      </c>
      <c r="AF33" s="27">
        <v>100</v>
      </c>
      <c r="AG33" s="27">
        <v>100</v>
      </c>
      <c r="AH33" s="27">
        <v>100</v>
      </c>
    </row>
    <row r="34" spans="1:34" x14ac:dyDescent="0.3">
      <c r="A34" s="13">
        <v>29000</v>
      </c>
      <c r="B34" s="13">
        <v>29999</v>
      </c>
      <c r="C34" s="13"/>
      <c r="D34" s="16" t="s">
        <v>9</v>
      </c>
      <c r="E34" s="27"/>
      <c r="F34" s="27">
        <v>100</v>
      </c>
      <c r="G34" s="27">
        <v>100</v>
      </c>
      <c r="H34" s="27">
        <v>100</v>
      </c>
      <c r="I34" s="27">
        <v>100</v>
      </c>
      <c r="J34" s="27">
        <v>100</v>
      </c>
      <c r="L34" s="16" t="s">
        <v>10</v>
      </c>
      <c r="M34" s="27"/>
      <c r="N34" s="27">
        <v>100</v>
      </c>
      <c r="O34" s="27">
        <v>100</v>
      </c>
      <c r="P34" s="27">
        <v>100</v>
      </c>
      <c r="Q34" s="27">
        <v>100</v>
      </c>
      <c r="R34" s="27">
        <v>100</v>
      </c>
      <c r="T34" s="16" t="s">
        <v>11</v>
      </c>
      <c r="U34" s="27"/>
      <c r="V34" s="27">
        <v>100</v>
      </c>
      <c r="W34" s="27">
        <v>100</v>
      </c>
      <c r="X34" s="27">
        <v>100</v>
      </c>
      <c r="Y34" s="27">
        <v>100</v>
      </c>
      <c r="Z34" s="27">
        <v>100</v>
      </c>
      <c r="AB34" s="16" t="s">
        <v>12</v>
      </c>
      <c r="AC34" s="27"/>
      <c r="AD34" s="27">
        <v>100</v>
      </c>
      <c r="AE34" s="27">
        <v>100</v>
      </c>
      <c r="AF34" s="27">
        <v>100</v>
      </c>
      <c r="AG34" s="27">
        <v>100</v>
      </c>
      <c r="AH34" s="27">
        <v>100</v>
      </c>
    </row>
    <row r="35" spans="1:34" x14ac:dyDescent="0.3">
      <c r="A35" s="13">
        <v>30000</v>
      </c>
      <c r="B35" s="13">
        <v>30999</v>
      </c>
      <c r="C35" s="13"/>
      <c r="D35" s="16" t="s">
        <v>9</v>
      </c>
      <c r="E35" s="27"/>
      <c r="F35" s="27">
        <v>100</v>
      </c>
      <c r="G35" s="27">
        <v>100</v>
      </c>
      <c r="H35" s="27">
        <v>100</v>
      </c>
      <c r="I35" s="27">
        <v>100</v>
      </c>
      <c r="J35" s="27">
        <v>100</v>
      </c>
      <c r="L35" s="16" t="s">
        <v>10</v>
      </c>
      <c r="M35" s="27"/>
      <c r="N35" s="27">
        <v>100</v>
      </c>
      <c r="O35" s="27">
        <v>100</v>
      </c>
      <c r="P35" s="27">
        <v>100</v>
      </c>
      <c r="Q35" s="27">
        <v>100</v>
      </c>
      <c r="R35" s="27">
        <v>100</v>
      </c>
      <c r="T35" s="16" t="s">
        <v>11</v>
      </c>
      <c r="U35" s="27"/>
      <c r="V35" s="27">
        <v>100</v>
      </c>
      <c r="W35" s="27">
        <v>100</v>
      </c>
      <c r="X35" s="27">
        <v>100</v>
      </c>
      <c r="Y35" s="27">
        <v>100</v>
      </c>
      <c r="Z35" s="27">
        <v>100</v>
      </c>
      <c r="AB35" s="16" t="s">
        <v>12</v>
      </c>
      <c r="AC35" s="27"/>
      <c r="AD35" s="27">
        <v>100</v>
      </c>
      <c r="AE35" s="27">
        <v>100</v>
      </c>
      <c r="AF35" s="27">
        <v>100</v>
      </c>
      <c r="AG35" s="27">
        <v>100</v>
      </c>
      <c r="AH35" s="27">
        <v>100</v>
      </c>
    </row>
    <row r="36" spans="1:34" x14ac:dyDescent="0.3">
      <c r="A36" s="13">
        <v>31000</v>
      </c>
      <c r="B36" s="13">
        <v>31999</v>
      </c>
      <c r="C36" s="13"/>
      <c r="D36" s="16" t="s">
        <v>9</v>
      </c>
      <c r="E36" s="27"/>
      <c r="F36" s="27">
        <v>100</v>
      </c>
      <c r="G36" s="27">
        <v>100</v>
      </c>
      <c r="H36" s="27">
        <v>100</v>
      </c>
      <c r="I36" s="27">
        <v>100</v>
      </c>
      <c r="J36" s="27">
        <v>100</v>
      </c>
      <c r="L36" s="16" t="s">
        <v>10</v>
      </c>
      <c r="M36" s="27"/>
      <c r="N36" s="27">
        <v>100</v>
      </c>
      <c r="O36" s="27">
        <v>100</v>
      </c>
      <c r="P36" s="27">
        <v>100</v>
      </c>
      <c r="Q36" s="27">
        <v>100</v>
      </c>
      <c r="R36" s="27">
        <v>100</v>
      </c>
      <c r="T36" s="16" t="s">
        <v>11</v>
      </c>
      <c r="U36" s="27"/>
      <c r="V36" s="27">
        <v>100</v>
      </c>
      <c r="W36" s="27">
        <v>100</v>
      </c>
      <c r="X36" s="27">
        <v>100</v>
      </c>
      <c r="Y36" s="27">
        <v>100</v>
      </c>
      <c r="Z36" s="27">
        <v>100</v>
      </c>
      <c r="AB36" s="16" t="s">
        <v>12</v>
      </c>
      <c r="AC36" s="27"/>
      <c r="AD36" s="27">
        <v>100</v>
      </c>
      <c r="AE36" s="27">
        <v>100</v>
      </c>
      <c r="AF36" s="27">
        <v>100</v>
      </c>
      <c r="AG36" s="27">
        <v>100</v>
      </c>
      <c r="AH36" s="27">
        <v>100</v>
      </c>
    </row>
    <row r="37" spans="1:34" x14ac:dyDescent="0.3">
      <c r="A37" s="13">
        <v>32000</v>
      </c>
      <c r="B37" s="13">
        <v>32999</v>
      </c>
      <c r="C37" s="13"/>
      <c r="D37" s="16" t="s">
        <v>9</v>
      </c>
      <c r="E37" s="27"/>
      <c r="F37" s="27"/>
      <c r="G37" s="27">
        <v>100</v>
      </c>
      <c r="H37" s="27">
        <v>100</v>
      </c>
      <c r="I37" s="27">
        <v>100</v>
      </c>
      <c r="J37" s="27">
        <v>100</v>
      </c>
      <c r="L37" s="16" t="s">
        <v>10</v>
      </c>
      <c r="M37" s="27"/>
      <c r="N37" s="27"/>
      <c r="O37" s="27">
        <v>100</v>
      </c>
      <c r="P37" s="27">
        <v>100</v>
      </c>
      <c r="Q37" s="27">
        <v>100</v>
      </c>
      <c r="R37" s="27">
        <v>100</v>
      </c>
      <c r="T37" s="16" t="s">
        <v>11</v>
      </c>
      <c r="U37" s="27"/>
      <c r="V37" s="27"/>
      <c r="W37" s="27">
        <v>100</v>
      </c>
      <c r="X37" s="27">
        <v>100</v>
      </c>
      <c r="Y37" s="27">
        <v>100</v>
      </c>
      <c r="Z37" s="27">
        <v>100</v>
      </c>
      <c r="AB37" s="16" t="s">
        <v>12</v>
      </c>
      <c r="AC37" s="27"/>
      <c r="AD37" s="27"/>
      <c r="AE37" s="27">
        <v>100</v>
      </c>
      <c r="AF37" s="27">
        <v>100</v>
      </c>
      <c r="AG37" s="27">
        <v>100</v>
      </c>
      <c r="AH37" s="27">
        <v>100</v>
      </c>
    </row>
    <row r="38" spans="1:34" x14ac:dyDescent="0.3">
      <c r="A38" s="13">
        <v>33000</v>
      </c>
      <c r="B38" s="13">
        <v>33999</v>
      </c>
      <c r="C38" s="13"/>
      <c r="D38" s="16" t="s">
        <v>9</v>
      </c>
      <c r="E38" s="27"/>
      <c r="F38" s="27"/>
      <c r="G38" s="27">
        <v>100</v>
      </c>
      <c r="H38" s="27">
        <v>100</v>
      </c>
      <c r="I38" s="27">
        <v>100</v>
      </c>
      <c r="J38" s="27">
        <v>100</v>
      </c>
      <c r="L38" s="16" t="s">
        <v>10</v>
      </c>
      <c r="M38" s="27"/>
      <c r="N38" s="27"/>
      <c r="O38" s="27">
        <v>100</v>
      </c>
      <c r="P38" s="27">
        <v>100</v>
      </c>
      <c r="Q38" s="27">
        <v>100</v>
      </c>
      <c r="R38" s="27">
        <v>100</v>
      </c>
      <c r="T38" s="16" t="s">
        <v>11</v>
      </c>
      <c r="U38" s="27"/>
      <c r="V38" s="27"/>
      <c r="W38" s="27">
        <v>100</v>
      </c>
      <c r="X38" s="27">
        <v>100</v>
      </c>
      <c r="Y38" s="27">
        <v>100</v>
      </c>
      <c r="Z38" s="27">
        <v>100</v>
      </c>
      <c r="AB38" s="16" t="s">
        <v>12</v>
      </c>
      <c r="AC38" s="27"/>
      <c r="AD38" s="27"/>
      <c r="AE38" s="27">
        <v>100</v>
      </c>
      <c r="AF38" s="27">
        <v>100</v>
      </c>
      <c r="AG38" s="27">
        <v>100</v>
      </c>
      <c r="AH38" s="27">
        <v>100</v>
      </c>
    </row>
    <row r="39" spans="1:34" x14ac:dyDescent="0.3">
      <c r="A39" s="13">
        <v>34000</v>
      </c>
      <c r="B39" s="13">
        <v>34999</v>
      </c>
      <c r="C39" s="13"/>
      <c r="D39" s="16" t="s">
        <v>9</v>
      </c>
      <c r="E39" s="27"/>
      <c r="F39" s="27"/>
      <c r="G39" s="27">
        <v>100</v>
      </c>
      <c r="H39" s="27">
        <v>100</v>
      </c>
      <c r="I39" s="27">
        <v>100</v>
      </c>
      <c r="J39" s="27">
        <v>100</v>
      </c>
      <c r="L39" s="16" t="s">
        <v>10</v>
      </c>
      <c r="M39" s="27"/>
      <c r="N39" s="27"/>
      <c r="O39" s="27">
        <v>100</v>
      </c>
      <c r="P39" s="27">
        <v>100</v>
      </c>
      <c r="Q39" s="27">
        <v>100</v>
      </c>
      <c r="R39" s="27">
        <v>100</v>
      </c>
      <c r="T39" s="16" t="s">
        <v>11</v>
      </c>
      <c r="U39" s="27"/>
      <c r="V39" s="27"/>
      <c r="W39" s="27">
        <v>100</v>
      </c>
      <c r="X39" s="27">
        <v>100</v>
      </c>
      <c r="Y39" s="27">
        <v>100</v>
      </c>
      <c r="Z39" s="27">
        <v>100</v>
      </c>
      <c r="AB39" s="16" t="s">
        <v>12</v>
      </c>
      <c r="AC39" s="27"/>
      <c r="AD39" s="27"/>
      <c r="AE39" s="27">
        <v>100</v>
      </c>
      <c r="AF39" s="27">
        <v>100</v>
      </c>
      <c r="AG39" s="27">
        <v>100</v>
      </c>
      <c r="AH39" s="27">
        <v>100</v>
      </c>
    </row>
    <row r="40" spans="1:34" x14ac:dyDescent="0.3">
      <c r="A40" s="13">
        <v>35000</v>
      </c>
      <c r="B40" s="13">
        <v>35999</v>
      </c>
      <c r="D40" s="16" t="s">
        <v>9</v>
      </c>
      <c r="E40" s="27"/>
      <c r="F40" s="27"/>
      <c r="G40" s="27">
        <v>100</v>
      </c>
      <c r="H40" s="27">
        <v>100</v>
      </c>
      <c r="I40" s="27">
        <v>100</v>
      </c>
      <c r="J40" s="27">
        <v>100</v>
      </c>
      <c r="L40" s="16" t="s">
        <v>10</v>
      </c>
      <c r="M40" s="27"/>
      <c r="N40" s="27"/>
      <c r="O40" s="27">
        <v>100</v>
      </c>
      <c r="P40" s="27">
        <v>100</v>
      </c>
      <c r="Q40" s="27">
        <v>100</v>
      </c>
      <c r="R40" s="27">
        <v>100</v>
      </c>
      <c r="T40" s="16" t="s">
        <v>11</v>
      </c>
      <c r="U40" s="27"/>
      <c r="V40" s="27"/>
      <c r="W40" s="27">
        <v>100</v>
      </c>
      <c r="X40" s="27">
        <v>100</v>
      </c>
      <c r="Y40" s="27">
        <v>100</v>
      </c>
      <c r="Z40" s="27">
        <v>100</v>
      </c>
      <c r="AB40" s="16" t="s">
        <v>12</v>
      </c>
      <c r="AC40" s="27"/>
      <c r="AD40" s="27"/>
      <c r="AE40" s="27">
        <v>100</v>
      </c>
      <c r="AF40" s="27">
        <v>100</v>
      </c>
      <c r="AG40" s="27">
        <v>100</v>
      </c>
      <c r="AH40" s="27">
        <v>100</v>
      </c>
    </row>
    <row r="41" spans="1:34" x14ac:dyDescent="0.3">
      <c r="A41" s="13">
        <v>36000</v>
      </c>
      <c r="B41" s="13">
        <v>36999</v>
      </c>
      <c r="D41" s="16" t="s">
        <v>9</v>
      </c>
      <c r="E41" s="27"/>
      <c r="F41" s="27"/>
      <c r="G41" s="27">
        <v>100</v>
      </c>
      <c r="H41" s="27">
        <v>100</v>
      </c>
      <c r="I41" s="27">
        <v>100</v>
      </c>
      <c r="J41" s="27">
        <v>100</v>
      </c>
      <c r="L41" s="16" t="s">
        <v>10</v>
      </c>
      <c r="M41" s="27"/>
      <c r="N41" s="27"/>
      <c r="O41" s="27">
        <v>100</v>
      </c>
      <c r="P41" s="27">
        <v>100</v>
      </c>
      <c r="Q41" s="27">
        <v>100</v>
      </c>
      <c r="R41" s="27">
        <v>100</v>
      </c>
      <c r="T41" s="16" t="s">
        <v>11</v>
      </c>
      <c r="U41" s="27"/>
      <c r="V41" s="27"/>
      <c r="W41" s="27">
        <v>100</v>
      </c>
      <c r="X41" s="27">
        <v>100</v>
      </c>
      <c r="Y41" s="27">
        <v>100</v>
      </c>
      <c r="Z41" s="27">
        <v>100</v>
      </c>
      <c r="AB41" s="16" t="s">
        <v>12</v>
      </c>
      <c r="AC41" s="27"/>
      <c r="AD41" s="27"/>
      <c r="AE41" s="27">
        <v>100</v>
      </c>
      <c r="AF41" s="27">
        <v>100</v>
      </c>
      <c r="AG41" s="27">
        <v>100</v>
      </c>
      <c r="AH41" s="27">
        <v>100</v>
      </c>
    </row>
    <row r="42" spans="1:34" x14ac:dyDescent="0.3">
      <c r="A42" s="13">
        <v>37000</v>
      </c>
      <c r="B42" s="13">
        <v>37999</v>
      </c>
      <c r="D42" s="16" t="s">
        <v>9</v>
      </c>
      <c r="E42" s="27"/>
      <c r="F42" s="27"/>
      <c r="G42" s="27">
        <v>100</v>
      </c>
      <c r="H42" s="27">
        <v>100</v>
      </c>
      <c r="I42" s="27">
        <v>100</v>
      </c>
      <c r="J42" s="27">
        <v>100</v>
      </c>
      <c r="L42" s="16" t="s">
        <v>10</v>
      </c>
      <c r="M42" s="27"/>
      <c r="N42" s="27"/>
      <c r="O42" s="27">
        <v>100</v>
      </c>
      <c r="P42" s="27">
        <v>100</v>
      </c>
      <c r="Q42" s="27">
        <v>100</v>
      </c>
      <c r="R42" s="27">
        <v>100</v>
      </c>
      <c r="T42" s="16" t="s">
        <v>11</v>
      </c>
      <c r="U42" s="27"/>
      <c r="V42" s="27"/>
      <c r="W42" s="27">
        <v>100</v>
      </c>
      <c r="X42" s="27">
        <v>100</v>
      </c>
      <c r="Y42" s="27">
        <v>100</v>
      </c>
      <c r="Z42" s="27">
        <v>100</v>
      </c>
      <c r="AB42" s="16" t="s">
        <v>12</v>
      </c>
      <c r="AC42" s="27"/>
      <c r="AD42" s="27"/>
      <c r="AE42" s="27">
        <v>100</v>
      </c>
      <c r="AF42" s="27">
        <v>100</v>
      </c>
      <c r="AG42" s="27">
        <v>100</v>
      </c>
      <c r="AH42" s="27">
        <v>100</v>
      </c>
    </row>
    <row r="43" spans="1:34" x14ac:dyDescent="0.3">
      <c r="A43" s="13">
        <v>38000</v>
      </c>
      <c r="B43" s="13">
        <v>38999</v>
      </c>
      <c r="D43" s="16" t="s">
        <v>9</v>
      </c>
      <c r="E43" s="27"/>
      <c r="F43" s="27"/>
      <c r="G43" s="27">
        <v>100</v>
      </c>
      <c r="H43" s="27">
        <v>100</v>
      </c>
      <c r="I43" s="27">
        <v>100</v>
      </c>
      <c r="J43" s="27">
        <v>100</v>
      </c>
      <c r="L43" s="16" t="s">
        <v>10</v>
      </c>
      <c r="M43" s="27"/>
      <c r="N43" s="27"/>
      <c r="O43" s="27">
        <v>100</v>
      </c>
      <c r="P43" s="27">
        <v>100</v>
      </c>
      <c r="Q43" s="27">
        <v>100</v>
      </c>
      <c r="R43" s="27">
        <v>100</v>
      </c>
      <c r="T43" s="16" t="s">
        <v>11</v>
      </c>
      <c r="U43" s="27"/>
      <c r="V43" s="27"/>
      <c r="W43" s="27">
        <v>100</v>
      </c>
      <c r="X43" s="27">
        <v>100</v>
      </c>
      <c r="Y43" s="27">
        <v>100</v>
      </c>
      <c r="Z43" s="27">
        <v>100</v>
      </c>
      <c r="AB43" s="16" t="s">
        <v>12</v>
      </c>
      <c r="AC43" s="27"/>
      <c r="AD43" s="27"/>
      <c r="AE43" s="27">
        <v>100</v>
      </c>
      <c r="AF43" s="27">
        <v>100</v>
      </c>
      <c r="AG43" s="27">
        <v>100</v>
      </c>
      <c r="AH43" s="27">
        <v>100</v>
      </c>
    </row>
    <row r="44" spans="1:34" x14ac:dyDescent="0.3">
      <c r="A44" s="13">
        <v>39000</v>
      </c>
      <c r="B44" s="13">
        <v>39999</v>
      </c>
      <c r="D44" s="16" t="s">
        <v>9</v>
      </c>
      <c r="E44" s="27"/>
      <c r="F44" s="27"/>
      <c r="G44" s="27">
        <v>100</v>
      </c>
      <c r="H44" s="27">
        <v>100</v>
      </c>
      <c r="I44" s="27">
        <v>100</v>
      </c>
      <c r="J44" s="27">
        <v>100</v>
      </c>
      <c r="L44" s="16" t="s">
        <v>10</v>
      </c>
      <c r="M44" s="27"/>
      <c r="N44" s="27"/>
      <c r="O44" s="27">
        <v>100</v>
      </c>
      <c r="P44" s="27">
        <v>100</v>
      </c>
      <c r="Q44" s="27">
        <v>100</v>
      </c>
      <c r="R44" s="27">
        <v>100</v>
      </c>
      <c r="T44" s="16" t="s">
        <v>11</v>
      </c>
      <c r="U44" s="27"/>
      <c r="V44" s="27"/>
      <c r="W44" s="27">
        <v>100</v>
      </c>
      <c r="X44" s="27">
        <v>100</v>
      </c>
      <c r="Y44" s="27">
        <v>100</v>
      </c>
      <c r="Z44" s="27">
        <v>100</v>
      </c>
      <c r="AB44" s="16" t="s">
        <v>12</v>
      </c>
      <c r="AC44" s="27"/>
      <c r="AD44" s="27"/>
      <c r="AE44" s="27">
        <v>100</v>
      </c>
      <c r="AF44" s="27">
        <v>100</v>
      </c>
      <c r="AG44" s="27">
        <v>100</v>
      </c>
      <c r="AH44" s="27">
        <v>100</v>
      </c>
    </row>
    <row r="45" spans="1:34" x14ac:dyDescent="0.3">
      <c r="A45" s="13">
        <v>40000</v>
      </c>
      <c r="B45" s="13">
        <v>40999</v>
      </c>
      <c r="D45" s="16" t="s">
        <v>9</v>
      </c>
      <c r="E45" s="27"/>
      <c r="F45" s="27"/>
      <c r="G45" s="27"/>
      <c r="H45" s="27">
        <v>100</v>
      </c>
      <c r="I45" s="27">
        <v>100</v>
      </c>
      <c r="J45" s="27">
        <v>100</v>
      </c>
      <c r="L45" s="16" t="s">
        <v>10</v>
      </c>
      <c r="M45" s="27"/>
      <c r="N45" s="27"/>
      <c r="O45" s="27"/>
      <c r="P45" s="27">
        <v>100</v>
      </c>
      <c r="Q45" s="27">
        <v>100</v>
      </c>
      <c r="R45" s="27">
        <v>100</v>
      </c>
      <c r="T45" s="16" t="s">
        <v>11</v>
      </c>
      <c r="U45" s="27"/>
      <c r="V45" s="27"/>
      <c r="W45" s="27"/>
      <c r="X45" s="27">
        <v>100</v>
      </c>
      <c r="Y45" s="27">
        <v>100</v>
      </c>
      <c r="Z45" s="27">
        <v>100</v>
      </c>
      <c r="AB45" s="16" t="s">
        <v>12</v>
      </c>
      <c r="AC45" s="27"/>
      <c r="AD45" s="27"/>
      <c r="AE45" s="27"/>
      <c r="AF45" s="27">
        <v>100</v>
      </c>
      <c r="AG45" s="27">
        <v>100</v>
      </c>
      <c r="AH45" s="27">
        <v>100</v>
      </c>
    </row>
    <row r="46" spans="1:34" x14ac:dyDescent="0.3">
      <c r="A46" s="13">
        <v>41000</v>
      </c>
      <c r="B46" s="13">
        <v>41999</v>
      </c>
      <c r="D46" s="16" t="s">
        <v>9</v>
      </c>
      <c r="E46" s="27"/>
      <c r="F46" s="27"/>
      <c r="G46" s="27"/>
      <c r="H46" s="27">
        <v>100</v>
      </c>
      <c r="I46" s="27">
        <v>100</v>
      </c>
      <c r="J46" s="27">
        <v>100</v>
      </c>
      <c r="L46" s="16" t="s">
        <v>10</v>
      </c>
      <c r="M46" s="27"/>
      <c r="N46" s="27"/>
      <c r="O46" s="27"/>
      <c r="P46" s="27">
        <v>100</v>
      </c>
      <c r="Q46" s="27">
        <v>100</v>
      </c>
      <c r="R46" s="27">
        <v>100</v>
      </c>
      <c r="T46" s="16" t="s">
        <v>11</v>
      </c>
      <c r="U46" s="27"/>
      <c r="V46" s="27"/>
      <c r="W46" s="27"/>
      <c r="X46" s="27">
        <v>100</v>
      </c>
      <c r="Y46" s="27">
        <v>100</v>
      </c>
      <c r="Z46" s="27">
        <v>100</v>
      </c>
      <c r="AB46" s="16" t="s">
        <v>12</v>
      </c>
      <c r="AC46" s="27"/>
      <c r="AD46" s="27"/>
      <c r="AE46" s="27"/>
      <c r="AF46" s="27">
        <v>100</v>
      </c>
      <c r="AG46" s="27">
        <v>100</v>
      </c>
      <c r="AH46" s="27">
        <v>100</v>
      </c>
    </row>
    <row r="47" spans="1:34" x14ac:dyDescent="0.3">
      <c r="A47" s="13">
        <v>42000</v>
      </c>
      <c r="B47" s="13">
        <v>42999</v>
      </c>
      <c r="D47" s="16" t="s">
        <v>9</v>
      </c>
      <c r="E47" s="27"/>
      <c r="F47" s="27"/>
      <c r="G47" s="27"/>
      <c r="H47" s="27">
        <v>100</v>
      </c>
      <c r="I47" s="27">
        <v>100</v>
      </c>
      <c r="J47" s="27">
        <v>100</v>
      </c>
      <c r="L47" s="16" t="s">
        <v>10</v>
      </c>
      <c r="M47" s="27"/>
      <c r="N47" s="27"/>
      <c r="O47" s="27"/>
      <c r="P47" s="27">
        <v>100</v>
      </c>
      <c r="Q47" s="27">
        <v>100</v>
      </c>
      <c r="R47" s="27">
        <v>100</v>
      </c>
      <c r="T47" s="16" t="s">
        <v>11</v>
      </c>
      <c r="U47" s="27"/>
      <c r="V47" s="27"/>
      <c r="W47" s="27"/>
      <c r="X47" s="27">
        <v>100</v>
      </c>
      <c r="Y47" s="27">
        <v>100</v>
      </c>
      <c r="Z47" s="27">
        <v>100</v>
      </c>
      <c r="AB47" s="16" t="s">
        <v>12</v>
      </c>
      <c r="AC47" s="27"/>
      <c r="AD47" s="27"/>
      <c r="AE47" s="27"/>
      <c r="AF47" s="27">
        <v>100</v>
      </c>
      <c r="AG47" s="27">
        <v>100</v>
      </c>
      <c r="AH47" s="27">
        <v>100</v>
      </c>
    </row>
    <row r="48" spans="1:34" x14ac:dyDescent="0.3">
      <c r="A48" s="13">
        <v>43000</v>
      </c>
      <c r="B48" s="13">
        <v>43999</v>
      </c>
      <c r="D48" s="16" t="s">
        <v>9</v>
      </c>
      <c r="E48" s="27"/>
      <c r="F48" s="27"/>
      <c r="G48" s="27"/>
      <c r="H48" s="27">
        <v>100</v>
      </c>
      <c r="I48" s="27">
        <v>100</v>
      </c>
      <c r="J48" s="27">
        <v>100</v>
      </c>
      <c r="L48" s="16" t="s">
        <v>10</v>
      </c>
      <c r="M48" s="27"/>
      <c r="N48" s="27"/>
      <c r="O48" s="27"/>
      <c r="P48" s="27">
        <v>100</v>
      </c>
      <c r="Q48" s="27">
        <v>100</v>
      </c>
      <c r="R48" s="27">
        <v>100</v>
      </c>
      <c r="T48" s="16" t="s">
        <v>11</v>
      </c>
      <c r="U48" s="27"/>
      <c r="V48" s="27"/>
      <c r="W48" s="27"/>
      <c r="X48" s="27">
        <v>100</v>
      </c>
      <c r="Y48" s="27">
        <v>100</v>
      </c>
      <c r="Z48" s="27">
        <v>100</v>
      </c>
      <c r="AB48" s="16" t="s">
        <v>12</v>
      </c>
      <c r="AC48" s="27"/>
      <c r="AD48" s="27"/>
      <c r="AE48" s="27"/>
      <c r="AF48" s="27">
        <v>100</v>
      </c>
      <c r="AG48" s="27">
        <v>100</v>
      </c>
      <c r="AH48" s="27">
        <v>100</v>
      </c>
    </row>
    <row r="49" spans="1:34" x14ac:dyDescent="0.3">
      <c r="A49" s="13">
        <v>44000</v>
      </c>
      <c r="B49" s="13">
        <v>44999</v>
      </c>
      <c r="D49" s="16" t="s">
        <v>9</v>
      </c>
      <c r="E49" s="27"/>
      <c r="F49" s="27"/>
      <c r="G49" s="27"/>
      <c r="H49" s="27">
        <v>100</v>
      </c>
      <c r="I49" s="27">
        <v>100</v>
      </c>
      <c r="J49" s="27">
        <v>100</v>
      </c>
      <c r="L49" s="16" t="s">
        <v>10</v>
      </c>
      <c r="M49" s="27"/>
      <c r="N49" s="27"/>
      <c r="O49" s="27"/>
      <c r="P49" s="27">
        <v>100</v>
      </c>
      <c r="Q49" s="27">
        <v>100</v>
      </c>
      <c r="R49" s="27">
        <v>100</v>
      </c>
      <c r="T49" s="16" t="s">
        <v>11</v>
      </c>
      <c r="U49" s="27"/>
      <c r="V49" s="27"/>
      <c r="W49" s="27"/>
      <c r="X49" s="27">
        <v>100</v>
      </c>
      <c r="Y49" s="27">
        <v>100</v>
      </c>
      <c r="Z49" s="27">
        <v>100</v>
      </c>
      <c r="AB49" s="16" t="s">
        <v>12</v>
      </c>
      <c r="AC49" s="27"/>
      <c r="AD49" s="27"/>
      <c r="AE49" s="27"/>
      <c r="AF49" s="27">
        <v>100</v>
      </c>
      <c r="AG49" s="27">
        <v>100</v>
      </c>
      <c r="AH49" s="27">
        <v>100</v>
      </c>
    </row>
    <row r="50" spans="1:34" x14ac:dyDescent="0.3">
      <c r="A50" s="13">
        <v>45000</v>
      </c>
      <c r="B50" s="13">
        <v>45999</v>
      </c>
      <c r="D50" s="16" t="s">
        <v>9</v>
      </c>
      <c r="E50" s="27"/>
      <c r="F50" s="27"/>
      <c r="G50" s="27"/>
      <c r="H50" s="27">
        <v>100</v>
      </c>
      <c r="I50" s="27">
        <v>100</v>
      </c>
      <c r="J50" s="27">
        <v>100</v>
      </c>
      <c r="L50" s="16" t="s">
        <v>10</v>
      </c>
      <c r="M50" s="27"/>
      <c r="N50" s="27"/>
      <c r="O50" s="27"/>
      <c r="P50" s="27">
        <v>100</v>
      </c>
      <c r="Q50" s="27">
        <v>100</v>
      </c>
      <c r="R50" s="27">
        <v>100</v>
      </c>
      <c r="T50" s="16" t="s">
        <v>11</v>
      </c>
      <c r="U50" s="27"/>
      <c r="V50" s="27"/>
      <c r="W50" s="27"/>
      <c r="X50" s="27">
        <v>100</v>
      </c>
      <c r="Y50" s="27">
        <v>100</v>
      </c>
      <c r="Z50" s="27">
        <v>100</v>
      </c>
      <c r="AB50" s="16" t="s">
        <v>12</v>
      </c>
      <c r="AC50" s="27"/>
      <c r="AD50" s="27"/>
      <c r="AE50" s="27"/>
      <c r="AF50" s="27">
        <v>100</v>
      </c>
      <c r="AG50" s="27">
        <v>100</v>
      </c>
      <c r="AH50" s="27">
        <v>100</v>
      </c>
    </row>
    <row r="51" spans="1:34" x14ac:dyDescent="0.3">
      <c r="A51" s="13">
        <v>46000</v>
      </c>
      <c r="B51" s="13">
        <v>46999</v>
      </c>
      <c r="D51" s="16" t="s">
        <v>9</v>
      </c>
      <c r="E51" s="27"/>
      <c r="F51" s="27"/>
      <c r="G51" s="27"/>
      <c r="H51" s="27">
        <v>100</v>
      </c>
      <c r="I51" s="27">
        <v>100</v>
      </c>
      <c r="J51" s="27">
        <v>100</v>
      </c>
      <c r="L51" s="16" t="s">
        <v>10</v>
      </c>
      <c r="M51" s="27"/>
      <c r="N51" s="27"/>
      <c r="O51" s="27"/>
      <c r="P51" s="27">
        <v>100</v>
      </c>
      <c r="Q51" s="27">
        <v>100</v>
      </c>
      <c r="R51" s="27">
        <v>100</v>
      </c>
      <c r="T51" s="16" t="s">
        <v>11</v>
      </c>
      <c r="U51" s="27"/>
      <c r="V51" s="27"/>
      <c r="W51" s="27"/>
      <c r="X51" s="27">
        <v>100</v>
      </c>
      <c r="Y51" s="27">
        <v>100</v>
      </c>
      <c r="Z51" s="27">
        <v>100</v>
      </c>
      <c r="AB51" s="16" t="s">
        <v>12</v>
      </c>
      <c r="AC51" s="27"/>
      <c r="AD51" s="27"/>
      <c r="AE51" s="27"/>
      <c r="AF51" s="27">
        <v>100</v>
      </c>
      <c r="AG51" s="27">
        <v>100</v>
      </c>
      <c r="AH51" s="27">
        <v>100</v>
      </c>
    </row>
    <row r="52" spans="1:34" x14ac:dyDescent="0.3">
      <c r="A52" s="13">
        <v>47000</v>
      </c>
      <c r="B52" s="13">
        <v>47999</v>
      </c>
      <c r="D52" s="16" t="s">
        <v>9</v>
      </c>
      <c r="E52" s="27"/>
      <c r="F52" s="27"/>
      <c r="G52" s="27"/>
      <c r="H52" s="27">
        <v>100</v>
      </c>
      <c r="I52" s="27">
        <v>100</v>
      </c>
      <c r="J52" s="27">
        <v>100</v>
      </c>
      <c r="L52" s="16" t="s">
        <v>10</v>
      </c>
      <c r="M52" s="27"/>
      <c r="N52" s="27"/>
      <c r="O52" s="27"/>
      <c r="P52" s="27">
        <v>100</v>
      </c>
      <c r="Q52" s="27">
        <v>100</v>
      </c>
      <c r="R52" s="27">
        <v>100</v>
      </c>
      <c r="T52" s="16" t="s">
        <v>11</v>
      </c>
      <c r="U52" s="27"/>
      <c r="V52" s="27"/>
      <c r="W52" s="27"/>
      <c r="X52" s="27">
        <v>100</v>
      </c>
      <c r="Y52" s="27">
        <v>100</v>
      </c>
      <c r="Z52" s="27">
        <v>100</v>
      </c>
      <c r="AB52" s="16" t="s">
        <v>12</v>
      </c>
      <c r="AC52" s="27"/>
      <c r="AD52" s="27"/>
      <c r="AE52" s="27"/>
      <c r="AF52" s="27">
        <v>100</v>
      </c>
      <c r="AG52" s="27">
        <v>100</v>
      </c>
      <c r="AH52" s="27">
        <v>100</v>
      </c>
    </row>
    <row r="53" spans="1:34" x14ac:dyDescent="0.3">
      <c r="A53" s="13">
        <v>48000</v>
      </c>
      <c r="B53" s="13">
        <v>48999</v>
      </c>
      <c r="D53" s="16" t="s">
        <v>9</v>
      </c>
      <c r="E53" s="27"/>
      <c r="F53" s="27"/>
      <c r="G53" s="27"/>
      <c r="H53" s="27">
        <v>100</v>
      </c>
      <c r="I53" s="27">
        <v>100</v>
      </c>
      <c r="J53" s="27">
        <v>100</v>
      </c>
      <c r="L53" s="16" t="s">
        <v>10</v>
      </c>
      <c r="M53" s="27"/>
      <c r="N53" s="27"/>
      <c r="O53" s="27"/>
      <c r="P53" s="27">
        <v>100</v>
      </c>
      <c r="Q53" s="27">
        <v>100</v>
      </c>
      <c r="R53" s="27">
        <v>100</v>
      </c>
      <c r="T53" s="16" t="s">
        <v>11</v>
      </c>
      <c r="U53" s="27"/>
      <c r="V53" s="27"/>
      <c r="W53" s="27"/>
      <c r="X53" s="27">
        <v>100</v>
      </c>
      <c r="Y53" s="27">
        <v>100</v>
      </c>
      <c r="Z53" s="27">
        <v>100</v>
      </c>
      <c r="AB53" s="16" t="s">
        <v>12</v>
      </c>
      <c r="AC53" s="27"/>
      <c r="AD53" s="27"/>
      <c r="AE53" s="27"/>
      <c r="AF53" s="27">
        <v>100</v>
      </c>
      <c r="AG53" s="27">
        <v>100</v>
      </c>
      <c r="AH53" s="27">
        <v>100</v>
      </c>
    </row>
    <row r="54" spans="1:34" x14ac:dyDescent="0.3">
      <c r="A54" s="13">
        <v>49000</v>
      </c>
      <c r="B54" s="13">
        <v>49999</v>
      </c>
      <c r="D54" s="16" t="s">
        <v>9</v>
      </c>
      <c r="E54" s="27"/>
      <c r="F54" s="27"/>
      <c r="G54" s="27"/>
      <c r="H54" s="27"/>
      <c r="I54" s="27">
        <v>100</v>
      </c>
      <c r="J54" s="27">
        <v>100</v>
      </c>
      <c r="L54" s="16" t="s">
        <v>10</v>
      </c>
      <c r="M54" s="27"/>
      <c r="N54" s="27"/>
      <c r="O54" s="27"/>
      <c r="P54" s="27"/>
      <c r="Q54" s="27">
        <v>100</v>
      </c>
      <c r="R54" s="27">
        <v>100</v>
      </c>
      <c r="T54" s="16" t="s">
        <v>11</v>
      </c>
      <c r="U54" s="27"/>
      <c r="V54" s="27"/>
      <c r="W54" s="27"/>
      <c r="X54" s="27"/>
      <c r="Y54" s="27">
        <v>100</v>
      </c>
      <c r="Z54" s="27">
        <v>100</v>
      </c>
      <c r="AB54" s="16" t="s">
        <v>12</v>
      </c>
      <c r="AC54" s="27"/>
      <c r="AD54" s="27"/>
      <c r="AE54" s="27"/>
      <c r="AF54" s="27"/>
      <c r="AG54" s="27">
        <v>100</v>
      </c>
      <c r="AH54" s="27">
        <v>100</v>
      </c>
    </row>
    <row r="55" spans="1:34" x14ac:dyDescent="0.3">
      <c r="A55" s="13">
        <v>50000</v>
      </c>
      <c r="B55" s="13">
        <v>50999</v>
      </c>
      <c r="D55" s="16" t="s">
        <v>9</v>
      </c>
      <c r="E55" s="27"/>
      <c r="F55" s="27"/>
      <c r="G55" s="27"/>
      <c r="H55" s="27"/>
      <c r="I55" s="27">
        <v>100</v>
      </c>
      <c r="J55" s="27">
        <v>100</v>
      </c>
      <c r="L55" s="16" t="s">
        <v>10</v>
      </c>
      <c r="M55" s="27"/>
      <c r="N55" s="27"/>
      <c r="O55" s="27"/>
      <c r="P55" s="27"/>
      <c r="Q55" s="27">
        <v>100</v>
      </c>
      <c r="R55" s="27">
        <v>100</v>
      </c>
      <c r="T55" s="16" t="s">
        <v>11</v>
      </c>
      <c r="U55" s="27"/>
      <c r="V55" s="27"/>
      <c r="W55" s="27"/>
      <c r="X55" s="27"/>
      <c r="Y55" s="27">
        <v>100</v>
      </c>
      <c r="Z55" s="27">
        <v>100</v>
      </c>
      <c r="AB55" s="16" t="s">
        <v>12</v>
      </c>
      <c r="AC55" s="27"/>
      <c r="AD55" s="27"/>
      <c r="AE55" s="27"/>
      <c r="AF55" s="27"/>
      <c r="AG55" s="27">
        <v>100</v>
      </c>
      <c r="AH55" s="27">
        <v>100</v>
      </c>
    </row>
    <row r="56" spans="1:34" x14ac:dyDescent="0.3">
      <c r="A56" s="13">
        <v>51000</v>
      </c>
      <c r="B56" s="13">
        <v>51999</v>
      </c>
      <c r="D56" s="16" t="s">
        <v>9</v>
      </c>
      <c r="E56" s="27"/>
      <c r="F56" s="27"/>
      <c r="G56" s="27"/>
      <c r="H56" s="27"/>
      <c r="I56" s="27">
        <v>100</v>
      </c>
      <c r="J56" s="27">
        <v>100</v>
      </c>
      <c r="L56" s="16" t="s">
        <v>10</v>
      </c>
      <c r="M56" s="27"/>
      <c r="N56" s="27"/>
      <c r="O56" s="27"/>
      <c r="P56" s="27"/>
      <c r="Q56" s="27">
        <v>100</v>
      </c>
      <c r="R56" s="27">
        <v>100</v>
      </c>
      <c r="T56" s="16" t="s">
        <v>11</v>
      </c>
      <c r="U56" s="27"/>
      <c r="V56" s="27"/>
      <c r="W56" s="27"/>
      <c r="X56" s="27"/>
      <c r="Y56" s="27">
        <v>100</v>
      </c>
      <c r="Z56" s="27">
        <v>100</v>
      </c>
      <c r="AB56" s="16" t="s">
        <v>12</v>
      </c>
      <c r="AC56" s="27"/>
      <c r="AD56" s="27"/>
      <c r="AE56" s="27"/>
      <c r="AF56" s="27"/>
      <c r="AG56" s="27">
        <v>100</v>
      </c>
      <c r="AH56" s="27">
        <v>100</v>
      </c>
    </row>
    <row r="57" spans="1:34" x14ac:dyDescent="0.3">
      <c r="A57" s="13">
        <v>52000</v>
      </c>
      <c r="B57" s="13">
        <v>52999</v>
      </c>
      <c r="D57" s="16" t="s">
        <v>9</v>
      </c>
      <c r="E57" s="27"/>
      <c r="F57" s="27"/>
      <c r="G57" s="27"/>
      <c r="H57" s="27"/>
      <c r="I57" s="27">
        <v>100</v>
      </c>
      <c r="J57" s="27">
        <v>100</v>
      </c>
      <c r="L57" s="16" t="s">
        <v>10</v>
      </c>
      <c r="M57" s="27"/>
      <c r="N57" s="27"/>
      <c r="O57" s="27"/>
      <c r="P57" s="27"/>
      <c r="Q57" s="27">
        <v>100</v>
      </c>
      <c r="R57" s="27">
        <v>100</v>
      </c>
      <c r="T57" s="16" t="s">
        <v>11</v>
      </c>
      <c r="U57" s="27"/>
      <c r="V57" s="27"/>
      <c r="W57" s="27"/>
      <c r="X57" s="27"/>
      <c r="Y57" s="27">
        <v>100</v>
      </c>
      <c r="Z57" s="27">
        <v>100</v>
      </c>
      <c r="AB57" s="16" t="s">
        <v>12</v>
      </c>
      <c r="AC57" s="27"/>
      <c r="AD57" s="27"/>
      <c r="AE57" s="27"/>
      <c r="AF57" s="27"/>
      <c r="AG57" s="27">
        <v>100</v>
      </c>
      <c r="AH57" s="27">
        <v>100</v>
      </c>
    </row>
    <row r="58" spans="1:34" x14ac:dyDescent="0.3">
      <c r="A58" s="13">
        <v>53000</v>
      </c>
      <c r="B58" s="13">
        <v>53999</v>
      </c>
      <c r="D58" s="16" t="s">
        <v>9</v>
      </c>
      <c r="E58" s="27"/>
      <c r="F58" s="27"/>
      <c r="G58" s="27"/>
      <c r="H58" s="27"/>
      <c r="I58" s="27">
        <v>100</v>
      </c>
      <c r="J58" s="27">
        <v>100</v>
      </c>
      <c r="L58" s="16" t="s">
        <v>10</v>
      </c>
      <c r="M58" s="27"/>
      <c r="N58" s="27"/>
      <c r="O58" s="27"/>
      <c r="P58" s="27"/>
      <c r="Q58" s="27">
        <v>100</v>
      </c>
      <c r="R58" s="27">
        <v>100</v>
      </c>
      <c r="T58" s="16" t="s">
        <v>11</v>
      </c>
      <c r="U58" s="27"/>
      <c r="V58" s="27"/>
      <c r="W58" s="27"/>
      <c r="X58" s="27"/>
      <c r="Y58" s="27">
        <v>100</v>
      </c>
      <c r="Z58" s="27">
        <v>100</v>
      </c>
      <c r="AB58" s="16" t="s">
        <v>12</v>
      </c>
      <c r="AC58" s="27"/>
      <c r="AD58" s="27"/>
      <c r="AE58" s="27"/>
      <c r="AF58" s="27"/>
      <c r="AG58" s="27">
        <v>100</v>
      </c>
      <c r="AH58" s="27">
        <v>100</v>
      </c>
    </row>
    <row r="59" spans="1:34" x14ac:dyDescent="0.3">
      <c r="A59" s="13">
        <v>54000</v>
      </c>
      <c r="B59" s="13">
        <v>54999</v>
      </c>
      <c r="D59" s="16" t="s">
        <v>9</v>
      </c>
      <c r="E59" s="27"/>
      <c r="F59" s="27"/>
      <c r="G59" s="27"/>
      <c r="H59" s="27"/>
      <c r="I59" s="27">
        <v>100</v>
      </c>
      <c r="J59" s="27">
        <v>100</v>
      </c>
      <c r="L59" s="16" t="s">
        <v>10</v>
      </c>
      <c r="M59" s="27"/>
      <c r="N59" s="27"/>
      <c r="O59" s="27"/>
      <c r="P59" s="27"/>
      <c r="Q59" s="27">
        <v>100</v>
      </c>
      <c r="R59" s="27">
        <v>100</v>
      </c>
      <c r="T59" s="16" t="s">
        <v>11</v>
      </c>
      <c r="U59" s="27"/>
      <c r="V59" s="27"/>
      <c r="W59" s="27"/>
      <c r="X59" s="27"/>
      <c r="Y59" s="27">
        <v>100</v>
      </c>
      <c r="Z59" s="27">
        <v>100</v>
      </c>
      <c r="AB59" s="16" t="s">
        <v>12</v>
      </c>
      <c r="AC59" s="27"/>
      <c r="AD59" s="27"/>
      <c r="AE59" s="27"/>
      <c r="AF59" s="27"/>
      <c r="AG59" s="27">
        <v>100</v>
      </c>
      <c r="AH59" s="27">
        <v>100</v>
      </c>
    </row>
    <row r="60" spans="1:34" x14ac:dyDescent="0.3">
      <c r="A60" s="13">
        <v>55000</v>
      </c>
      <c r="B60" s="13">
        <v>55999</v>
      </c>
      <c r="D60" s="16" t="s">
        <v>9</v>
      </c>
      <c r="E60" s="27"/>
      <c r="F60" s="27"/>
      <c r="G60" s="27"/>
      <c r="H60" s="27"/>
      <c r="I60" s="27">
        <v>100</v>
      </c>
      <c r="J60" s="27">
        <v>100</v>
      </c>
      <c r="L60" s="16" t="s">
        <v>10</v>
      </c>
      <c r="M60" s="27"/>
      <c r="N60" s="27"/>
      <c r="O60" s="27"/>
      <c r="P60" s="27"/>
      <c r="Q60" s="27">
        <v>100</v>
      </c>
      <c r="R60" s="27">
        <v>100</v>
      </c>
      <c r="T60" s="16" t="s">
        <v>11</v>
      </c>
      <c r="U60" s="27"/>
      <c r="V60" s="27"/>
      <c r="W60" s="27"/>
      <c r="X60" s="27"/>
      <c r="Y60" s="27">
        <v>100</v>
      </c>
      <c r="Z60" s="27">
        <v>100</v>
      </c>
      <c r="AB60" s="16" t="s">
        <v>12</v>
      </c>
      <c r="AC60" s="27"/>
      <c r="AD60" s="27"/>
      <c r="AE60" s="27"/>
      <c r="AF60" s="27"/>
      <c r="AG60" s="27">
        <v>100</v>
      </c>
      <c r="AH60" s="27">
        <v>100</v>
      </c>
    </row>
    <row r="61" spans="1:34" x14ac:dyDescent="0.3">
      <c r="A61" s="13">
        <v>56000</v>
      </c>
      <c r="B61" s="13">
        <v>56999</v>
      </c>
      <c r="D61" s="16" t="s">
        <v>9</v>
      </c>
      <c r="E61" s="27"/>
      <c r="F61" s="27"/>
      <c r="G61" s="27"/>
      <c r="H61" s="27"/>
      <c r="I61" s="27">
        <v>100</v>
      </c>
      <c r="J61" s="27">
        <v>100</v>
      </c>
      <c r="L61" s="16" t="s">
        <v>10</v>
      </c>
      <c r="M61" s="27"/>
      <c r="N61" s="27"/>
      <c r="O61" s="27"/>
      <c r="P61" s="27"/>
      <c r="Q61" s="27">
        <v>100</v>
      </c>
      <c r="R61" s="27">
        <v>100</v>
      </c>
      <c r="T61" s="16" t="s">
        <v>11</v>
      </c>
      <c r="U61" s="27"/>
      <c r="V61" s="27"/>
      <c r="W61" s="27"/>
      <c r="X61" s="27"/>
      <c r="Y61" s="27">
        <v>100</v>
      </c>
      <c r="Z61" s="27">
        <v>100</v>
      </c>
      <c r="AB61" s="16" t="s">
        <v>12</v>
      </c>
      <c r="AC61" s="27"/>
      <c r="AD61" s="27"/>
      <c r="AE61" s="27"/>
      <c r="AF61" s="27"/>
      <c r="AG61" s="27">
        <v>100</v>
      </c>
      <c r="AH61" s="27">
        <v>100</v>
      </c>
    </row>
    <row r="62" spans="1:34" x14ac:dyDescent="0.3">
      <c r="A62" s="13">
        <v>57000</v>
      </c>
      <c r="B62" s="13">
        <v>57999</v>
      </c>
      <c r="D62" s="16" t="s">
        <v>9</v>
      </c>
      <c r="E62" s="27"/>
      <c r="F62" s="27"/>
      <c r="G62" s="27"/>
      <c r="H62" s="27"/>
      <c r="I62" s="27"/>
      <c r="J62" s="27">
        <v>100</v>
      </c>
      <c r="L62" s="16" t="s">
        <v>10</v>
      </c>
      <c r="M62" s="27"/>
      <c r="N62" s="27"/>
      <c r="O62" s="27"/>
      <c r="P62" s="27"/>
      <c r="Q62" s="27"/>
      <c r="R62" s="27">
        <v>100</v>
      </c>
      <c r="T62" s="16" t="s">
        <v>11</v>
      </c>
      <c r="U62" s="27"/>
      <c r="V62" s="27"/>
      <c r="W62" s="27"/>
      <c r="X62" s="27"/>
      <c r="Y62" s="27"/>
      <c r="Z62" s="27">
        <v>100</v>
      </c>
      <c r="AB62" s="16" t="s">
        <v>12</v>
      </c>
      <c r="AC62" s="27"/>
      <c r="AD62" s="27"/>
      <c r="AE62" s="27"/>
      <c r="AF62" s="27"/>
      <c r="AG62" s="27"/>
      <c r="AH62" s="27">
        <v>100</v>
      </c>
    </row>
    <row r="63" spans="1:34" x14ac:dyDescent="0.3">
      <c r="A63" s="13">
        <v>58000</v>
      </c>
      <c r="B63" s="13">
        <v>58999</v>
      </c>
      <c r="D63" s="16" t="s">
        <v>9</v>
      </c>
      <c r="E63" s="27"/>
      <c r="F63" s="27"/>
      <c r="G63" s="27"/>
      <c r="H63" s="27"/>
      <c r="I63" s="27"/>
      <c r="J63" s="27">
        <v>100</v>
      </c>
      <c r="L63" s="16" t="s">
        <v>10</v>
      </c>
      <c r="M63" s="27"/>
      <c r="N63" s="27"/>
      <c r="O63" s="27"/>
      <c r="P63" s="27"/>
      <c r="Q63" s="27"/>
      <c r="R63" s="27">
        <v>100</v>
      </c>
      <c r="T63" s="16" t="s">
        <v>11</v>
      </c>
      <c r="U63" s="27"/>
      <c r="V63" s="27"/>
      <c r="W63" s="27"/>
      <c r="X63" s="27"/>
      <c r="Y63" s="27"/>
      <c r="Z63" s="27">
        <v>100</v>
      </c>
      <c r="AB63" s="16" t="s">
        <v>12</v>
      </c>
      <c r="AC63" s="27"/>
      <c r="AD63" s="27"/>
      <c r="AE63" s="27"/>
      <c r="AF63" s="27"/>
      <c r="AG63" s="27"/>
      <c r="AH63" s="27">
        <v>100</v>
      </c>
    </row>
    <row r="64" spans="1:34" x14ac:dyDescent="0.3">
      <c r="A64" s="13">
        <v>59000</v>
      </c>
      <c r="B64" s="13">
        <v>59999</v>
      </c>
      <c r="D64" s="16" t="s">
        <v>9</v>
      </c>
      <c r="E64" s="27"/>
      <c r="F64" s="27"/>
      <c r="G64" s="27"/>
      <c r="H64" s="27"/>
      <c r="I64" s="27"/>
      <c r="J64" s="27">
        <v>100</v>
      </c>
      <c r="L64" s="16" t="s">
        <v>10</v>
      </c>
      <c r="M64" s="27"/>
      <c r="N64" s="27"/>
      <c r="O64" s="27"/>
      <c r="P64" s="27"/>
      <c r="Q64" s="27"/>
      <c r="R64" s="27">
        <v>100</v>
      </c>
      <c r="T64" s="16" t="s">
        <v>11</v>
      </c>
      <c r="U64" s="27"/>
      <c r="V64" s="27"/>
      <c r="W64" s="27"/>
      <c r="X64" s="27"/>
      <c r="Y64" s="27"/>
      <c r="Z64" s="27">
        <v>100</v>
      </c>
      <c r="AB64" s="16" t="s">
        <v>12</v>
      </c>
      <c r="AC64" s="27"/>
      <c r="AD64" s="27"/>
      <c r="AE64" s="27"/>
      <c r="AF64" s="27"/>
      <c r="AG64" s="27"/>
      <c r="AH64" s="27">
        <v>100</v>
      </c>
    </row>
    <row r="65" spans="1:34" x14ac:dyDescent="0.3">
      <c r="A65" s="13">
        <v>60000</v>
      </c>
      <c r="B65" s="13">
        <v>60999</v>
      </c>
      <c r="D65" s="16" t="s">
        <v>9</v>
      </c>
      <c r="E65" s="27"/>
      <c r="F65" s="27"/>
      <c r="G65" s="27"/>
      <c r="H65" s="27"/>
      <c r="I65" s="27"/>
      <c r="J65" s="27">
        <v>100</v>
      </c>
      <c r="L65" s="16" t="s">
        <v>10</v>
      </c>
      <c r="M65" s="27"/>
      <c r="N65" s="27"/>
      <c r="O65" s="27"/>
      <c r="P65" s="27"/>
      <c r="Q65" s="27"/>
      <c r="R65" s="27">
        <v>100</v>
      </c>
      <c r="T65" s="16" t="s">
        <v>11</v>
      </c>
      <c r="U65" s="27"/>
      <c r="V65" s="27"/>
      <c r="W65" s="27"/>
      <c r="X65" s="27"/>
      <c r="Y65" s="27"/>
      <c r="Z65" s="27">
        <v>100</v>
      </c>
      <c r="AB65" s="16" t="s">
        <v>12</v>
      </c>
      <c r="AC65" s="27"/>
      <c r="AD65" s="27"/>
      <c r="AE65" s="27"/>
      <c r="AF65" s="27"/>
      <c r="AG65" s="27"/>
      <c r="AH65" s="27">
        <v>100</v>
      </c>
    </row>
    <row r="66" spans="1:34" x14ac:dyDescent="0.3">
      <c r="A66" s="13">
        <v>61000</v>
      </c>
      <c r="B66" s="13">
        <v>61999</v>
      </c>
      <c r="D66" s="16" t="s">
        <v>9</v>
      </c>
      <c r="E66" s="27"/>
      <c r="F66" s="27"/>
      <c r="G66" s="27"/>
      <c r="H66" s="27"/>
      <c r="I66" s="27"/>
      <c r="J66" s="27">
        <v>100</v>
      </c>
      <c r="L66" s="16" t="s">
        <v>10</v>
      </c>
      <c r="M66" s="27"/>
      <c r="N66" s="27"/>
      <c r="O66" s="27"/>
      <c r="P66" s="27"/>
      <c r="Q66" s="27"/>
      <c r="R66" s="27">
        <v>100</v>
      </c>
      <c r="T66" s="16" t="s">
        <v>11</v>
      </c>
      <c r="U66" s="27"/>
      <c r="V66" s="27"/>
      <c r="W66" s="27"/>
      <c r="X66" s="27"/>
      <c r="Y66" s="27"/>
      <c r="Z66" s="27">
        <v>100</v>
      </c>
      <c r="AB66" s="16" t="s">
        <v>12</v>
      </c>
      <c r="AC66" s="27"/>
      <c r="AD66" s="27"/>
      <c r="AE66" s="27"/>
      <c r="AF66" s="27"/>
      <c r="AG66" s="27"/>
      <c r="AH66" s="27">
        <v>100</v>
      </c>
    </row>
    <row r="67" spans="1:34" x14ac:dyDescent="0.3">
      <c r="A67" s="13">
        <v>62000</v>
      </c>
      <c r="B67" s="13">
        <v>62999</v>
      </c>
      <c r="D67" s="16" t="s">
        <v>9</v>
      </c>
      <c r="E67" s="27"/>
      <c r="F67" s="27"/>
      <c r="G67" s="27"/>
      <c r="H67" s="27"/>
      <c r="I67" s="27"/>
      <c r="J67" s="27">
        <v>100</v>
      </c>
      <c r="L67" s="16" t="s">
        <v>10</v>
      </c>
      <c r="M67" s="27"/>
      <c r="N67" s="27"/>
      <c r="O67" s="27"/>
      <c r="P67" s="27"/>
      <c r="Q67" s="27"/>
      <c r="R67" s="27">
        <v>100</v>
      </c>
      <c r="T67" s="16" t="s">
        <v>11</v>
      </c>
      <c r="U67" s="27"/>
      <c r="V67" s="27"/>
      <c r="W67" s="27"/>
      <c r="X67" s="27"/>
      <c r="Y67" s="27"/>
      <c r="Z67" s="27">
        <v>100</v>
      </c>
      <c r="AB67" s="16" t="s">
        <v>12</v>
      </c>
      <c r="AC67" s="27"/>
      <c r="AD67" s="27"/>
      <c r="AE67" s="27"/>
      <c r="AF67" s="27"/>
      <c r="AG67" s="27"/>
      <c r="AH67" s="27">
        <v>100</v>
      </c>
    </row>
    <row r="68" spans="1:34" x14ac:dyDescent="0.3">
      <c r="A68" s="13">
        <v>63000</v>
      </c>
      <c r="B68" s="13">
        <v>63999</v>
      </c>
      <c r="D68" s="16" t="s">
        <v>9</v>
      </c>
      <c r="E68" s="27"/>
      <c r="F68" s="27"/>
      <c r="G68" s="27"/>
      <c r="H68" s="27"/>
      <c r="I68" s="27"/>
      <c r="J68" s="27">
        <v>100</v>
      </c>
      <c r="L68" s="16" t="s">
        <v>10</v>
      </c>
      <c r="M68" s="27"/>
      <c r="N68" s="27"/>
      <c r="O68" s="27"/>
      <c r="P68" s="27"/>
      <c r="Q68" s="27"/>
      <c r="R68" s="27">
        <v>100</v>
      </c>
      <c r="T68" s="16" t="s">
        <v>11</v>
      </c>
      <c r="U68" s="27"/>
      <c r="V68" s="27"/>
      <c r="W68" s="27"/>
      <c r="X68" s="27"/>
      <c r="Y68" s="27"/>
      <c r="Z68" s="27">
        <v>100</v>
      </c>
      <c r="AB68" s="16" t="s">
        <v>12</v>
      </c>
      <c r="AC68" s="27"/>
      <c r="AD68" s="27"/>
      <c r="AE68" s="27"/>
      <c r="AF68" s="27"/>
      <c r="AG68" s="27"/>
      <c r="AH68" s="27">
        <v>100</v>
      </c>
    </row>
    <row r="69" spans="1:34" x14ac:dyDescent="0.3">
      <c r="A69" s="13">
        <v>64000</v>
      </c>
      <c r="B69" s="13">
        <v>64999</v>
      </c>
      <c r="D69" s="16" t="s">
        <v>9</v>
      </c>
      <c r="E69" s="27"/>
      <c r="F69" s="27"/>
      <c r="G69" s="27"/>
      <c r="H69" s="27"/>
      <c r="I69" s="27"/>
      <c r="J69" s="27">
        <v>100</v>
      </c>
      <c r="L69" s="16" t="s">
        <v>10</v>
      </c>
      <c r="M69" s="27"/>
      <c r="N69" s="27"/>
      <c r="O69" s="27"/>
      <c r="P69" s="27"/>
      <c r="Q69" s="27"/>
      <c r="R69" s="27">
        <v>100</v>
      </c>
      <c r="T69" s="16" t="s">
        <v>11</v>
      </c>
      <c r="U69" s="27"/>
      <c r="V69" s="27"/>
      <c r="W69" s="27"/>
      <c r="X69" s="27"/>
      <c r="Y69" s="27"/>
      <c r="Z69" s="27">
        <v>100</v>
      </c>
      <c r="AB69" s="16" t="s">
        <v>12</v>
      </c>
      <c r="AC69" s="27"/>
      <c r="AD69" s="27"/>
      <c r="AE69" s="27"/>
      <c r="AF69" s="27"/>
      <c r="AG69" s="27"/>
      <c r="AH69" s="27">
        <v>100</v>
      </c>
    </row>
    <row r="70" spans="1:34" x14ac:dyDescent="0.3">
      <c r="D70" s="17"/>
    </row>
    <row r="71" spans="1:34" x14ac:dyDescent="0.3">
      <c r="D71" s="17"/>
    </row>
    <row r="72" spans="1:34" x14ac:dyDescent="0.3">
      <c r="D72" s="17"/>
    </row>
    <row r="73" spans="1:34" x14ac:dyDescent="0.3">
      <c r="D73" s="17"/>
    </row>
    <row r="74" spans="1:34" x14ac:dyDescent="0.3">
      <c r="D74" s="17"/>
    </row>
    <row r="75" spans="1:34" x14ac:dyDescent="0.3">
      <c r="D75" s="17"/>
    </row>
    <row r="76" spans="1:34" x14ac:dyDescent="0.3">
      <c r="D76" s="17"/>
    </row>
    <row r="77" spans="1:34" x14ac:dyDescent="0.3">
      <c r="D77" s="17"/>
    </row>
    <row r="78" spans="1:34" x14ac:dyDescent="0.3">
      <c r="D78" s="17"/>
    </row>
    <row r="79" spans="1:34" x14ac:dyDescent="0.3">
      <c r="D79" s="17"/>
    </row>
    <row r="80" spans="1:34" x14ac:dyDescent="0.3">
      <c r="D80" s="17"/>
    </row>
    <row r="81" spans="4:4" x14ac:dyDescent="0.3">
      <c r="D81" s="17"/>
    </row>
    <row r="82" spans="4:4" x14ac:dyDescent="0.3">
      <c r="D82" s="17"/>
    </row>
    <row r="83" spans="4:4" x14ac:dyDescent="0.3">
      <c r="D83" s="17"/>
    </row>
    <row r="84" spans="4:4" x14ac:dyDescent="0.3">
      <c r="D84" s="17"/>
    </row>
    <row r="85" spans="4:4" x14ac:dyDescent="0.3">
      <c r="D85" s="17"/>
    </row>
    <row r="86" spans="4:4" x14ac:dyDescent="0.3">
      <c r="D86" s="17"/>
    </row>
    <row r="87" spans="4:4" x14ac:dyDescent="0.3">
      <c r="D87" s="17"/>
    </row>
    <row r="88" spans="4:4" x14ac:dyDescent="0.3">
      <c r="D88" s="17"/>
    </row>
  </sheetData>
  <mergeCells count="5">
    <mergeCell ref="A3:B3"/>
    <mergeCell ref="E3:J3"/>
    <mergeCell ref="M3:R3"/>
    <mergeCell ref="U3:Z3"/>
    <mergeCell ref="AC3:AH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FD06B-0AA7-4004-B32F-BB44DF46C67E}">
  <dimension ref="A1:I18"/>
  <sheetViews>
    <sheetView workbookViewId="0">
      <selection activeCell="G5" sqref="G5:I5"/>
    </sheetView>
  </sheetViews>
  <sheetFormatPr defaultRowHeight="14.4" x14ac:dyDescent="0.3"/>
  <cols>
    <col min="1" max="16384" width="8.88671875" style="7"/>
  </cols>
  <sheetData>
    <row r="1" spans="1:9" ht="18" x14ac:dyDescent="0.35">
      <c r="A1" s="6" t="s">
        <v>32</v>
      </c>
    </row>
    <row r="2" spans="1:9" ht="15.6" x14ac:dyDescent="0.3">
      <c r="B2" s="243" t="s">
        <v>3</v>
      </c>
      <c r="C2" s="243"/>
      <c r="D2" s="243"/>
      <c r="E2" s="243"/>
      <c r="F2" s="243"/>
      <c r="G2" s="243"/>
      <c r="H2" s="243"/>
      <c r="I2" s="243"/>
    </row>
    <row r="3" spans="1:9" ht="16.2" thickBot="1" x14ac:dyDescent="0.35">
      <c r="A3" s="20"/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</row>
    <row r="4" spans="1:9" x14ac:dyDescent="0.3">
      <c r="A4" s="8">
        <v>1</v>
      </c>
      <c r="B4" s="21">
        <v>15977</v>
      </c>
      <c r="C4" s="21">
        <v>21685</v>
      </c>
      <c r="D4" s="21">
        <v>27392</v>
      </c>
      <c r="E4" s="21">
        <v>33100</v>
      </c>
      <c r="F4" s="21">
        <v>38808</v>
      </c>
      <c r="G4" s="21">
        <v>44515</v>
      </c>
      <c r="H4" s="21">
        <v>50223</v>
      </c>
      <c r="I4" s="21">
        <v>55931</v>
      </c>
    </row>
    <row r="5" spans="1:9" x14ac:dyDescent="0.3">
      <c r="A5" s="8">
        <v>1.25</v>
      </c>
      <c r="B5" s="21">
        <v>19971</v>
      </c>
      <c r="C5" s="21">
        <v>27106</v>
      </c>
      <c r="D5" s="21">
        <v>34241</v>
      </c>
      <c r="E5" s="21">
        <v>41375</v>
      </c>
      <c r="F5" s="21">
        <v>48510</v>
      </c>
      <c r="G5" s="21">
        <v>55644</v>
      </c>
      <c r="H5" s="21">
        <v>62779</v>
      </c>
      <c r="I5" s="21">
        <v>69913</v>
      </c>
    </row>
    <row r="6" spans="1:9" x14ac:dyDescent="0.3">
      <c r="A6" s="8">
        <v>1.5</v>
      </c>
      <c r="B6" s="21">
        <v>23966</v>
      </c>
      <c r="C6" s="21">
        <v>32527</v>
      </c>
      <c r="D6" s="21">
        <v>41089</v>
      </c>
      <c r="E6" s="21">
        <v>49650</v>
      </c>
      <c r="F6" s="21">
        <v>58212</v>
      </c>
      <c r="G6" s="21">
        <v>66773</v>
      </c>
      <c r="H6" s="21">
        <v>75335</v>
      </c>
      <c r="I6" s="21">
        <v>83896</v>
      </c>
    </row>
    <row r="7" spans="1:9" hidden="1" x14ac:dyDescent="0.3">
      <c r="A7" s="8">
        <v>2</v>
      </c>
      <c r="B7" s="21">
        <f>$A7*B4</f>
        <v>31954</v>
      </c>
      <c r="C7" s="21">
        <f t="shared" ref="C7:I7" si="0">$A7*C4</f>
        <v>43370</v>
      </c>
      <c r="D7" s="21">
        <f t="shared" si="0"/>
        <v>54784</v>
      </c>
      <c r="E7" s="21">
        <f t="shared" si="0"/>
        <v>66200</v>
      </c>
      <c r="F7" s="21">
        <f t="shared" si="0"/>
        <v>77616</v>
      </c>
      <c r="G7" s="21">
        <f t="shared" si="0"/>
        <v>89030</v>
      </c>
      <c r="H7" s="21">
        <f t="shared" si="0"/>
        <v>100446</v>
      </c>
      <c r="I7" s="21">
        <f t="shared" si="0"/>
        <v>111862</v>
      </c>
    </row>
    <row r="8" spans="1:9" hidden="1" x14ac:dyDescent="0.3">
      <c r="A8" s="8"/>
      <c r="B8" s="21"/>
      <c r="C8" s="21"/>
      <c r="D8" s="21"/>
      <c r="E8" s="21"/>
      <c r="F8" s="21"/>
      <c r="G8" s="21"/>
      <c r="H8" s="21"/>
      <c r="I8" s="21"/>
    </row>
    <row r="9" spans="1:9" hidden="1" x14ac:dyDescent="0.3">
      <c r="A9" s="8"/>
      <c r="B9" s="21"/>
      <c r="C9" s="21"/>
      <c r="D9" s="21"/>
      <c r="E9" s="21"/>
      <c r="F9" s="21"/>
      <c r="G9" s="21"/>
      <c r="H9" s="21"/>
      <c r="I9" s="21"/>
    </row>
    <row r="10" spans="1:9" hidden="1" x14ac:dyDescent="0.3">
      <c r="A10" s="8"/>
      <c r="B10" s="21"/>
      <c r="C10" s="21"/>
      <c r="D10" s="21"/>
      <c r="E10" s="21"/>
      <c r="F10" s="21"/>
      <c r="G10" s="21"/>
      <c r="H10" s="21"/>
      <c r="I10" s="21"/>
    </row>
    <row r="11" spans="1:9" hidden="1" x14ac:dyDescent="0.3">
      <c r="A11" s="8"/>
      <c r="B11" s="21"/>
      <c r="C11" s="21"/>
      <c r="D11" s="21"/>
      <c r="E11" s="21"/>
      <c r="F11" s="21"/>
      <c r="G11" s="21"/>
      <c r="H11" s="21"/>
      <c r="I11" s="21"/>
    </row>
    <row r="12" spans="1:9" hidden="1" x14ac:dyDescent="0.3">
      <c r="B12" s="21"/>
      <c r="C12" s="21"/>
      <c r="D12" s="21"/>
      <c r="E12" s="21"/>
      <c r="F12" s="21"/>
      <c r="G12" s="21"/>
      <c r="H12" s="21"/>
      <c r="I12" s="21"/>
    </row>
    <row r="13" spans="1:9" ht="18" hidden="1" x14ac:dyDescent="0.35">
      <c r="A13" s="6" t="s">
        <v>33</v>
      </c>
    </row>
    <row r="14" spans="1:9" ht="15.6" hidden="1" x14ac:dyDescent="0.3">
      <c r="B14" s="243" t="s">
        <v>3</v>
      </c>
      <c r="C14" s="243"/>
      <c r="D14" s="243"/>
      <c r="E14" s="243"/>
      <c r="F14" s="243"/>
      <c r="G14" s="243"/>
      <c r="H14" s="243"/>
      <c r="I14" s="243"/>
    </row>
    <row r="15" spans="1:9" ht="16.2" hidden="1" thickBot="1" x14ac:dyDescent="0.35">
      <c r="A15" s="20"/>
      <c r="B15" s="11">
        <v>1</v>
      </c>
      <c r="C15" s="11">
        <v>2</v>
      </c>
      <c r="D15" s="11">
        <v>3</v>
      </c>
      <c r="E15" s="11">
        <v>4</v>
      </c>
      <c r="F15" s="11">
        <v>5</v>
      </c>
      <c r="G15" s="11">
        <v>6</v>
      </c>
      <c r="H15" s="11">
        <v>7</v>
      </c>
      <c r="I15" s="11">
        <v>8</v>
      </c>
    </row>
    <row r="16" spans="1:9" hidden="1" x14ac:dyDescent="0.3">
      <c r="A16" s="8">
        <v>1</v>
      </c>
      <c r="B16" s="21">
        <v>15512</v>
      </c>
      <c r="C16" s="21">
        <v>21053</v>
      </c>
      <c r="D16" s="21">
        <v>26595</v>
      </c>
      <c r="E16" s="21">
        <v>32136</v>
      </c>
      <c r="F16" s="21">
        <v>37677</v>
      </c>
      <c r="G16" s="21">
        <v>43219</v>
      </c>
      <c r="H16" s="21">
        <v>48760</v>
      </c>
      <c r="I16" s="21">
        <v>54302</v>
      </c>
    </row>
    <row r="17" spans="1:9" hidden="1" x14ac:dyDescent="0.3">
      <c r="A17" s="8">
        <v>1.25</v>
      </c>
      <c r="B17" s="21">
        <v>19390</v>
      </c>
      <c r="C17" s="21">
        <v>26317</v>
      </c>
      <c r="D17" s="21">
        <v>33243</v>
      </c>
      <c r="E17" s="21">
        <v>40170</v>
      </c>
      <c r="F17" s="21">
        <v>47097</v>
      </c>
      <c r="G17" s="21">
        <v>54024</v>
      </c>
      <c r="H17" s="21">
        <v>60950</v>
      </c>
      <c r="I17" s="21">
        <v>67877</v>
      </c>
    </row>
    <row r="18" spans="1:9" hidden="1" x14ac:dyDescent="0.3">
      <c r="A18" s="8">
        <v>1.5</v>
      </c>
      <c r="B18" s="21">
        <v>23268</v>
      </c>
      <c r="C18" s="21">
        <v>31580</v>
      </c>
      <c r="D18" s="21">
        <v>39892</v>
      </c>
      <c r="E18" s="21">
        <v>48204</v>
      </c>
      <c r="F18" s="21">
        <v>56516</v>
      </c>
      <c r="G18" s="21">
        <v>64828</v>
      </c>
      <c r="H18" s="21">
        <v>73140</v>
      </c>
      <c r="I18" s="21">
        <v>81452</v>
      </c>
    </row>
  </sheetData>
  <mergeCells count="2">
    <mergeCell ref="B2:I2"/>
    <mergeCell ref="B14:I1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30718-E6A9-4779-A8AC-754C069A12D0}">
  <dimension ref="A1:T20"/>
  <sheetViews>
    <sheetView topLeftCell="A2" workbookViewId="0">
      <selection activeCell="P9" sqref="P9:T13"/>
    </sheetView>
  </sheetViews>
  <sheetFormatPr defaultRowHeight="14.4" x14ac:dyDescent="0.3"/>
  <cols>
    <col min="1" max="1" width="10.21875" bestFit="1" customWidth="1"/>
    <col min="2" max="2" width="7.5546875" bestFit="1" customWidth="1"/>
    <col min="3" max="3" width="12.6640625" bestFit="1" customWidth="1"/>
    <col min="4" max="5" width="11.6640625" bestFit="1" customWidth="1"/>
    <col min="6" max="6" width="12.5546875" bestFit="1" customWidth="1"/>
    <col min="7" max="7" width="22" bestFit="1" customWidth="1"/>
    <col min="8" max="13" width="4.5546875" bestFit="1" customWidth="1"/>
    <col min="16" max="16" width="9.6640625" bestFit="1" customWidth="1"/>
    <col min="17" max="17" width="13.33203125" bestFit="1" customWidth="1"/>
    <col min="18" max="18" width="13.6640625" bestFit="1" customWidth="1"/>
    <col min="19" max="19" width="13.5546875" bestFit="1" customWidth="1"/>
    <col min="20" max="20" width="12.109375" bestFit="1" customWidth="1"/>
  </cols>
  <sheetData>
    <row r="1" spans="1:20" x14ac:dyDescent="0.3">
      <c r="F1" s="258"/>
      <c r="G1" s="259"/>
      <c r="H1" s="257" t="s">
        <v>114</v>
      </c>
      <c r="I1" s="257"/>
      <c r="J1" s="257"/>
      <c r="K1" s="257"/>
      <c r="L1" s="257"/>
      <c r="M1" s="257"/>
    </row>
    <row r="2" spans="1:20" x14ac:dyDescent="0.3">
      <c r="F2" s="260"/>
      <c r="G2" s="261"/>
      <c r="H2" s="141">
        <v>1</v>
      </c>
      <c r="I2" s="141">
        <v>2</v>
      </c>
      <c r="J2" s="141">
        <v>3</v>
      </c>
      <c r="K2" s="141">
        <v>4</v>
      </c>
      <c r="L2" s="141">
        <v>5</v>
      </c>
      <c r="M2" s="141" t="s">
        <v>7</v>
      </c>
    </row>
    <row r="3" spans="1:20" ht="15.6" x14ac:dyDescent="0.3">
      <c r="A3" s="4"/>
      <c r="F3" s="141" t="s">
        <v>101</v>
      </c>
      <c r="G3" s="141" t="s">
        <v>112</v>
      </c>
      <c r="H3" s="142">
        <v>0.80941899833468667</v>
      </c>
      <c r="I3" s="142">
        <v>0.67683719686882138</v>
      </c>
      <c r="J3" s="142">
        <v>0.67973171304449931</v>
      </c>
      <c r="K3" s="142">
        <v>0.60219750585387677</v>
      </c>
      <c r="L3" s="142">
        <v>0.64507232738361564</v>
      </c>
      <c r="M3" s="142">
        <v>0.62598158598158637</v>
      </c>
    </row>
    <row r="4" spans="1:20" x14ac:dyDescent="0.3">
      <c r="A4" s="145" t="s">
        <v>115</v>
      </c>
      <c r="B4" s="87">
        <v>1206</v>
      </c>
      <c r="C4" s="87">
        <v>1443</v>
      </c>
      <c r="F4" s="141" t="s">
        <v>102</v>
      </c>
      <c r="G4" s="141" t="s">
        <v>112</v>
      </c>
      <c r="H4" s="142">
        <v>0.62103903164095287</v>
      </c>
      <c r="I4" s="142">
        <v>0.45105238469918896</v>
      </c>
      <c r="J4" s="142">
        <v>0.38810240481603642</v>
      </c>
      <c r="K4" s="142">
        <v>0.31702425741271806</v>
      </c>
      <c r="L4" s="142">
        <v>0.3329731105660203</v>
      </c>
      <c r="M4" s="142">
        <v>0.32836487836487838</v>
      </c>
    </row>
    <row r="9" spans="1:20" x14ac:dyDescent="0.3">
      <c r="F9" s="258">
        <v>2024</v>
      </c>
      <c r="G9" s="259"/>
      <c r="H9" s="257" t="s">
        <v>114</v>
      </c>
      <c r="I9" s="257"/>
      <c r="J9" s="257"/>
      <c r="K9" s="257"/>
      <c r="L9" s="257"/>
      <c r="M9" s="257"/>
      <c r="P9" s="156"/>
      <c r="Q9" s="263" t="s">
        <v>121</v>
      </c>
      <c r="R9" s="263"/>
      <c r="S9" s="263" t="s">
        <v>123</v>
      </c>
      <c r="T9" s="263"/>
    </row>
    <row r="10" spans="1:20" x14ac:dyDescent="0.3">
      <c r="F10" s="260"/>
      <c r="G10" s="261"/>
      <c r="H10" s="141">
        <v>1</v>
      </c>
      <c r="I10" s="141">
        <v>2</v>
      </c>
      <c r="J10" s="141">
        <v>3</v>
      </c>
      <c r="K10" s="141">
        <v>4</v>
      </c>
      <c r="L10" s="141">
        <v>5</v>
      </c>
      <c r="M10" s="141" t="s">
        <v>7</v>
      </c>
      <c r="P10" s="156"/>
      <c r="Q10" s="144" t="s">
        <v>100</v>
      </c>
      <c r="R10" s="144" t="s">
        <v>122</v>
      </c>
      <c r="S10" s="144" t="s">
        <v>100</v>
      </c>
      <c r="T10" s="144" t="s">
        <v>122</v>
      </c>
    </row>
    <row r="11" spans="1:20" x14ac:dyDescent="0.3">
      <c r="F11" s="141" t="s">
        <v>101</v>
      </c>
      <c r="G11" s="141" t="s">
        <v>112</v>
      </c>
      <c r="H11" s="142">
        <v>0.96167725694683392</v>
      </c>
      <c r="I11" s="142">
        <v>0.6792307799884818</v>
      </c>
      <c r="J11" s="142">
        <v>0.59413335285121127</v>
      </c>
      <c r="K11" s="142">
        <v>0.46884961198560299</v>
      </c>
      <c r="L11" s="142">
        <v>0.47025223439117081</v>
      </c>
      <c r="M11" s="142">
        <v>0.42771073271073268</v>
      </c>
      <c r="P11" s="144" t="s">
        <v>89</v>
      </c>
      <c r="Q11" s="154">
        <v>174112.31999999977</v>
      </c>
      <c r="R11" s="155">
        <v>76287963.334590927</v>
      </c>
      <c r="S11" s="154">
        <v>175685.64000000028</v>
      </c>
      <c r="T11" s="155">
        <v>76986120.369181857</v>
      </c>
    </row>
    <row r="12" spans="1:20" x14ac:dyDescent="0.3">
      <c r="F12" s="141" t="s">
        <v>102</v>
      </c>
      <c r="G12" s="141" t="s">
        <v>112</v>
      </c>
      <c r="H12" s="142">
        <v>0.35989691572964122</v>
      </c>
      <c r="I12" s="142">
        <v>0.17287839698583707</v>
      </c>
      <c r="J12" s="142">
        <v>0.16664531898769308</v>
      </c>
      <c r="K12" s="142">
        <v>0.14919711998035554</v>
      </c>
      <c r="L12" s="142">
        <v>0.16262733784833105</v>
      </c>
      <c r="M12" s="142">
        <v>0.16062766062766062</v>
      </c>
      <c r="P12" s="144" t="s">
        <v>90</v>
      </c>
      <c r="Q12" s="154">
        <v>32047.460000000014</v>
      </c>
      <c r="R12" s="155">
        <v>9223587.1890909113</v>
      </c>
      <c r="S12" s="154">
        <v>32339.92000000002</v>
      </c>
      <c r="T12" s="155">
        <v>9311880.9236363713</v>
      </c>
    </row>
    <row r="13" spans="1:20" x14ac:dyDescent="0.3">
      <c r="P13" s="144" t="s">
        <v>13</v>
      </c>
      <c r="Q13" s="154">
        <v>206159.7799999998</v>
      </c>
      <c r="R13" s="155">
        <v>85511550.523681834</v>
      </c>
      <c r="S13" s="154">
        <v>208025.56000000029</v>
      </c>
      <c r="T13" s="155">
        <v>86298001.292818233</v>
      </c>
    </row>
    <row r="17" spans="1:7" ht="86.4" x14ac:dyDescent="0.3">
      <c r="A17" s="150" t="s">
        <v>93</v>
      </c>
      <c r="B17" s="149" t="s">
        <v>119</v>
      </c>
      <c r="C17" s="151" t="s">
        <v>67</v>
      </c>
      <c r="D17" s="151" t="s">
        <v>120</v>
      </c>
      <c r="E17" s="151" t="s">
        <v>116</v>
      </c>
      <c r="F17" s="151" t="s">
        <v>117</v>
      </c>
      <c r="G17" s="151" t="s">
        <v>118</v>
      </c>
    </row>
    <row r="18" spans="1:7" x14ac:dyDescent="0.3">
      <c r="A18" s="145" t="s">
        <v>81</v>
      </c>
      <c r="B18" s="152">
        <v>0.99</v>
      </c>
      <c r="C18" s="153">
        <v>140984110.84999999</v>
      </c>
      <c r="D18" s="153">
        <v>85295387.064249992</v>
      </c>
      <c r="E18" s="153">
        <v>28196822.170000002</v>
      </c>
      <c r="F18" s="153">
        <v>14098411.085000001</v>
      </c>
      <c r="G18" s="153">
        <v>13393490.530749999</v>
      </c>
    </row>
    <row r="19" spans="1:7" x14ac:dyDescent="0.3">
      <c r="A19" s="145" t="s">
        <v>83</v>
      </c>
      <c r="B19" s="152">
        <v>1</v>
      </c>
      <c r="C19" s="153">
        <v>142374770</v>
      </c>
      <c r="D19" s="153">
        <v>86136735.849999994</v>
      </c>
      <c r="E19" s="153">
        <v>28474954</v>
      </c>
      <c r="F19" s="153">
        <v>14237477</v>
      </c>
      <c r="G19" s="153">
        <v>13525603.15</v>
      </c>
    </row>
    <row r="20" spans="1:7" x14ac:dyDescent="0.3">
      <c r="A20" s="145" t="s">
        <v>84</v>
      </c>
      <c r="B20" s="152">
        <v>0.98</v>
      </c>
      <c r="C20" s="153">
        <v>139593451.69999999</v>
      </c>
      <c r="D20" s="153">
        <v>84454038.278499991</v>
      </c>
      <c r="E20" s="153">
        <v>27918690.34</v>
      </c>
      <c r="F20" s="153">
        <v>13959345.17</v>
      </c>
      <c r="G20" s="153">
        <v>13261377.911499999</v>
      </c>
    </row>
  </sheetData>
  <mergeCells count="6">
    <mergeCell ref="Q9:R9"/>
    <mergeCell ref="S9:T9"/>
    <mergeCell ref="F1:G2"/>
    <mergeCell ref="H1:M1"/>
    <mergeCell ref="F9:G10"/>
    <mergeCell ref="H9:M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30519-0CDB-4D3B-8329-C90666A17D03}">
  <dimension ref="A1:AP30"/>
  <sheetViews>
    <sheetView zoomScale="80" zoomScaleNormal="80" workbookViewId="0">
      <selection activeCell="A17" sqref="A17:XFD18"/>
    </sheetView>
  </sheetViews>
  <sheetFormatPr defaultRowHeight="14.4" x14ac:dyDescent="0.3"/>
  <cols>
    <col min="3" max="3" width="9.88671875" bestFit="1" customWidth="1"/>
    <col min="4" max="4" width="12.21875" bestFit="1" customWidth="1"/>
  </cols>
  <sheetData>
    <row r="1" spans="1:42" s="7" customFormat="1" ht="18" x14ac:dyDescent="0.35">
      <c r="A1" s="6"/>
      <c r="T1" s="7">
        <f>MIN(E3:J3,M3:R3)</f>
        <v>1.0083</v>
      </c>
    </row>
    <row r="2" spans="1:42" s="7" customFormat="1" x14ac:dyDescent="0.3">
      <c r="E2" s="27">
        <f>Energy_HH!D46</f>
        <v>452</v>
      </c>
      <c r="F2" s="27">
        <f>Energy_HH!D47</f>
        <v>528</v>
      </c>
      <c r="G2" s="27">
        <f>Energy_HH!D48</f>
        <v>501</v>
      </c>
      <c r="H2" s="27">
        <f>Energy_HH!D49</f>
        <v>597</v>
      </c>
      <c r="I2" s="27">
        <f>Energy_HH!D50</f>
        <v>527</v>
      </c>
      <c r="J2" s="27">
        <f>Energy_HH!D51</f>
        <v>518</v>
      </c>
      <c r="M2" s="27">
        <f>Energy_HH!E46</f>
        <v>643</v>
      </c>
      <c r="N2" s="27">
        <f>Energy_HH!E47</f>
        <v>751</v>
      </c>
      <c r="O2" s="27">
        <f>Energy_HH!E48</f>
        <v>748</v>
      </c>
      <c r="P2" s="27">
        <f>Energy_HH!E49</f>
        <v>764</v>
      </c>
      <c r="Q2" s="27">
        <f>Energy_HH!E50</f>
        <v>738</v>
      </c>
      <c r="R2" s="27">
        <f>Energy_HH!E51</f>
        <v>780</v>
      </c>
      <c r="U2" s="27"/>
      <c r="V2" s="27"/>
      <c r="W2" s="27"/>
      <c r="X2" s="27"/>
      <c r="Y2" s="27"/>
      <c r="Z2" s="27"/>
      <c r="AC2" s="27"/>
      <c r="AD2" s="27"/>
      <c r="AE2" s="27"/>
      <c r="AF2" s="27"/>
      <c r="AG2" s="27"/>
      <c r="AH2" s="27"/>
    </row>
    <row r="3" spans="1:42" s="7" customFormat="1" ht="15.6" x14ac:dyDescent="0.3">
      <c r="A3" s="243" t="s">
        <v>1</v>
      </c>
      <c r="B3" s="243"/>
      <c r="C3" s="9"/>
      <c r="D3" s="10" t="s">
        <v>2</v>
      </c>
      <c r="E3" s="7">
        <v>1.05</v>
      </c>
      <c r="F3" s="70">
        <v>1.0349999999999999</v>
      </c>
      <c r="G3" s="70">
        <v>1.03</v>
      </c>
      <c r="H3" s="70">
        <v>1.0172000000000001</v>
      </c>
      <c r="I3" s="70">
        <v>1.0185</v>
      </c>
      <c r="J3" s="70">
        <v>1.0165999999999999</v>
      </c>
      <c r="L3" s="10" t="s">
        <v>2</v>
      </c>
      <c r="M3" s="7">
        <v>1.034</v>
      </c>
      <c r="N3" s="70">
        <v>1.0169999999999999</v>
      </c>
      <c r="O3" s="70">
        <v>1.014</v>
      </c>
      <c r="P3" s="70">
        <v>1.0100001999999999</v>
      </c>
      <c r="Q3" s="70">
        <v>1.0108999999999999</v>
      </c>
      <c r="R3" s="70">
        <v>1.0083</v>
      </c>
      <c r="T3" s="10" t="s">
        <v>2</v>
      </c>
      <c r="V3" s="70"/>
      <c r="W3" s="70"/>
      <c r="X3" s="70"/>
      <c r="Y3" s="70"/>
      <c r="Z3" s="70"/>
      <c r="AB3" s="10" t="s">
        <v>2</v>
      </c>
      <c r="AD3" s="70"/>
      <c r="AE3" s="70"/>
      <c r="AF3" s="70"/>
      <c r="AG3" s="70"/>
      <c r="AH3" s="70"/>
      <c r="AI3" s="9"/>
      <c r="AJ3" s="10" t="s">
        <v>2</v>
      </c>
      <c r="AK3" s="243" t="s">
        <v>3</v>
      </c>
      <c r="AL3" s="243"/>
      <c r="AM3" s="243"/>
      <c r="AN3" s="243"/>
      <c r="AO3" s="243"/>
      <c r="AP3" s="243"/>
    </row>
    <row r="4" spans="1:42" ht="15.6" x14ac:dyDescent="0.3">
      <c r="A4" s="72"/>
      <c r="B4" s="72"/>
      <c r="C4" s="72"/>
      <c r="D4" s="72"/>
      <c r="F4" s="73"/>
      <c r="G4" s="73"/>
      <c r="H4" s="73"/>
      <c r="I4" s="73"/>
      <c r="J4" s="73"/>
      <c r="L4" s="72"/>
      <c r="N4" s="73"/>
      <c r="O4" s="73"/>
      <c r="P4" s="73"/>
      <c r="Q4" s="73"/>
      <c r="R4" s="73"/>
      <c r="T4" s="72"/>
      <c r="V4" s="73"/>
      <c r="W4" s="73"/>
      <c r="X4" s="73"/>
      <c r="Y4" s="73"/>
      <c r="Z4" s="73"/>
      <c r="AB4" s="72"/>
      <c r="AD4" s="73"/>
      <c r="AE4" s="73"/>
      <c r="AF4" s="73"/>
      <c r="AG4" s="73"/>
      <c r="AH4" s="73"/>
      <c r="AI4" s="72"/>
      <c r="AJ4" s="72"/>
      <c r="AK4" s="72"/>
      <c r="AL4" s="72"/>
      <c r="AM4" s="72"/>
      <c r="AN4" s="72"/>
      <c r="AO4" s="72"/>
      <c r="AP4" s="72"/>
    </row>
    <row r="5" spans="1:42" ht="15.6" x14ac:dyDescent="0.3">
      <c r="A5" s="72"/>
      <c r="B5" s="72"/>
      <c r="C5" s="72"/>
      <c r="D5" s="72"/>
      <c r="F5" s="73"/>
      <c r="G5" s="73"/>
      <c r="H5" s="73"/>
      <c r="I5" s="73"/>
      <c r="J5" s="73"/>
      <c r="L5" s="72"/>
      <c r="N5" s="73"/>
      <c r="O5" s="73"/>
      <c r="P5" s="73"/>
      <c r="Q5" s="73"/>
      <c r="R5" s="73"/>
      <c r="T5" s="72"/>
      <c r="V5" s="73"/>
      <c r="W5" s="73"/>
      <c r="X5" s="73"/>
      <c r="Y5" s="73"/>
      <c r="Z5" s="73"/>
      <c r="AB5" s="72"/>
      <c r="AD5" s="73"/>
      <c r="AE5" s="73"/>
      <c r="AF5" s="73"/>
      <c r="AG5" s="73"/>
      <c r="AH5" s="73"/>
      <c r="AI5" s="72"/>
      <c r="AJ5" s="72"/>
      <c r="AK5" s="72"/>
      <c r="AL5" s="72"/>
      <c r="AM5" s="72"/>
      <c r="AN5" s="72"/>
      <c r="AO5" s="72"/>
      <c r="AP5" s="72"/>
    </row>
    <row r="6" spans="1:42" x14ac:dyDescent="0.3">
      <c r="A6" s="71">
        <v>2</v>
      </c>
    </row>
    <row r="7" spans="1:42" s="7" customFormat="1" ht="18" x14ac:dyDescent="0.35">
      <c r="A7" s="6"/>
    </row>
    <row r="8" spans="1:42" s="7" customFormat="1" x14ac:dyDescent="0.3">
      <c r="E8" s="27">
        <v>452</v>
      </c>
      <c r="F8" s="27">
        <v>528</v>
      </c>
      <c r="G8" s="27">
        <v>501</v>
      </c>
      <c r="H8" s="27">
        <v>597</v>
      </c>
      <c r="I8" s="27">
        <v>527</v>
      </c>
      <c r="J8" s="27">
        <v>518</v>
      </c>
      <c r="M8" s="27">
        <v>643</v>
      </c>
      <c r="N8" s="27">
        <v>751</v>
      </c>
      <c r="O8" s="27">
        <v>748</v>
      </c>
      <c r="P8" s="27">
        <v>764</v>
      </c>
      <c r="Q8" s="27">
        <v>738</v>
      </c>
      <c r="R8" s="27">
        <v>780</v>
      </c>
      <c r="U8" s="27">
        <v>1651</v>
      </c>
      <c r="V8" s="27">
        <v>1611</v>
      </c>
      <c r="W8" s="27">
        <v>1611</v>
      </c>
      <c r="X8" s="27">
        <v>1611</v>
      </c>
      <c r="Y8" s="27">
        <v>1611</v>
      </c>
      <c r="Z8" s="27">
        <v>1611</v>
      </c>
      <c r="AC8" s="27">
        <v>1156</v>
      </c>
      <c r="AD8" s="27">
        <v>1149</v>
      </c>
      <c r="AE8" s="27">
        <v>1392</v>
      </c>
      <c r="AF8" s="27">
        <v>1285</v>
      </c>
      <c r="AG8" s="27">
        <v>1207</v>
      </c>
      <c r="AH8" s="27">
        <v>1207</v>
      </c>
    </row>
    <row r="9" spans="1:42" s="7" customFormat="1" ht="15.6" x14ac:dyDescent="0.3">
      <c r="A9" s="243" t="s">
        <v>1</v>
      </c>
      <c r="B9" s="243"/>
      <c r="C9" s="9"/>
      <c r="D9" s="10" t="s">
        <v>2</v>
      </c>
      <c r="E9" s="7">
        <v>1.05</v>
      </c>
      <c r="F9" s="70">
        <v>1.0349999999999999</v>
      </c>
      <c r="G9" s="70">
        <v>1.03</v>
      </c>
      <c r="H9" s="70">
        <v>1.0172000000000001</v>
      </c>
      <c r="I9" s="70">
        <v>1.0185</v>
      </c>
      <c r="J9" s="70">
        <v>1.0165999999999999</v>
      </c>
      <c r="L9" s="10" t="s">
        <v>2</v>
      </c>
      <c r="M9" s="7">
        <v>1.034</v>
      </c>
      <c r="N9" s="70">
        <v>1.0169999999999999</v>
      </c>
      <c r="O9" s="70">
        <v>1.014</v>
      </c>
      <c r="P9" s="70">
        <v>1.0089999999999999</v>
      </c>
      <c r="Q9" s="70">
        <v>1.0108999999999999</v>
      </c>
      <c r="R9" s="70">
        <v>1.0083</v>
      </c>
      <c r="T9" s="10" t="s">
        <v>2</v>
      </c>
      <c r="U9" s="7">
        <v>1.0000100000000001</v>
      </c>
      <c r="V9" s="70">
        <v>1.0349999999999999</v>
      </c>
      <c r="W9" s="70">
        <v>1.03</v>
      </c>
      <c r="X9" s="70">
        <v>1.0172000000000001</v>
      </c>
      <c r="Y9" s="70">
        <v>1.0185</v>
      </c>
      <c r="Z9" s="70">
        <v>1.0165999999999999</v>
      </c>
      <c r="AB9" s="10" t="s">
        <v>2</v>
      </c>
      <c r="AC9" s="7">
        <v>1.05</v>
      </c>
      <c r="AD9" s="70">
        <v>1.0349999999999999</v>
      </c>
      <c r="AE9" s="70">
        <v>1.03</v>
      </c>
      <c r="AF9" s="70">
        <v>1.0172000000000001</v>
      </c>
      <c r="AG9" s="70">
        <v>1.0185</v>
      </c>
      <c r="AH9" s="70">
        <v>1.0165999999999999</v>
      </c>
      <c r="AI9" s="9"/>
      <c r="AJ9" s="10" t="s">
        <v>2</v>
      </c>
      <c r="AK9" s="243" t="s">
        <v>3</v>
      </c>
      <c r="AL9" s="243"/>
      <c r="AM9" s="243"/>
      <c r="AN9" s="243"/>
      <c r="AO9" s="243"/>
      <c r="AP9" s="243"/>
    </row>
    <row r="12" spans="1:42" x14ac:dyDescent="0.3">
      <c r="B12" t="s">
        <v>86</v>
      </c>
      <c r="C12" t="s">
        <v>89</v>
      </c>
      <c r="D12" s="74">
        <v>103556684.76041698</v>
      </c>
    </row>
    <row r="13" spans="1:42" x14ac:dyDescent="0.3">
      <c r="B13" t="s">
        <v>87</v>
      </c>
      <c r="C13" t="s">
        <v>90</v>
      </c>
      <c r="D13" s="74">
        <v>4770853</v>
      </c>
    </row>
    <row r="14" spans="1:42" x14ac:dyDescent="0.3">
      <c r="B14" t="s">
        <v>88</v>
      </c>
      <c r="C14" t="s">
        <v>91</v>
      </c>
      <c r="D14" s="74">
        <v>1531171</v>
      </c>
    </row>
    <row r="16" spans="1:42" x14ac:dyDescent="0.3">
      <c r="A16" s="71">
        <v>3</v>
      </c>
      <c r="B16" s="71" t="s">
        <v>92</v>
      </c>
    </row>
    <row r="17" spans="1:42" s="7" customFormat="1" x14ac:dyDescent="0.3">
      <c r="E17" s="27">
        <f>Energy_HH!D61</f>
        <v>566</v>
      </c>
      <c r="F17" s="27">
        <f>Energy_HH!D62</f>
        <v>402</v>
      </c>
      <c r="G17" s="27">
        <f>Energy_HH!D63</f>
        <v>0</v>
      </c>
      <c r="H17" s="27">
        <f>Energy_HH!D64</f>
        <v>0</v>
      </c>
      <c r="I17" s="27">
        <f>Energy_HH!D65</f>
        <v>0</v>
      </c>
      <c r="J17" s="27">
        <f>Energy_HH!D66</f>
        <v>0</v>
      </c>
      <c r="M17" s="27">
        <f>Energy_HH!E61</f>
        <v>780</v>
      </c>
      <c r="N17" s="27">
        <f>Energy_HH!E62</f>
        <v>531</v>
      </c>
      <c r="O17" s="27">
        <f>Energy_HH!E63</f>
        <v>0</v>
      </c>
      <c r="P17" s="27">
        <f>Energy_HH!E64</f>
        <v>0</v>
      </c>
      <c r="Q17" s="27">
        <f>Energy_HH!E65</f>
        <v>0</v>
      </c>
      <c r="R17" s="27">
        <f>Energy_HH!E66</f>
        <v>0</v>
      </c>
      <c r="U17" s="27"/>
      <c r="V17" s="27"/>
      <c r="W17" s="27"/>
      <c r="X17" s="27"/>
      <c r="Y17" s="27"/>
      <c r="Z17" s="27"/>
      <c r="AC17" s="27"/>
      <c r="AD17" s="27"/>
      <c r="AE17" s="27"/>
      <c r="AF17" s="27"/>
      <c r="AG17" s="27"/>
      <c r="AH17" s="27"/>
    </row>
    <row r="18" spans="1:42" s="7" customFormat="1" ht="15.6" x14ac:dyDescent="0.3">
      <c r="A18" s="243" t="s">
        <v>1</v>
      </c>
      <c r="B18" s="243"/>
      <c r="C18" s="9"/>
      <c r="D18" s="10" t="s">
        <v>2</v>
      </c>
      <c r="E18" s="7">
        <v>1.0489999999999999</v>
      </c>
      <c r="F18" s="7">
        <v>1.0269999999999999</v>
      </c>
      <c r="G18" s="7">
        <v>1.024</v>
      </c>
      <c r="H18" s="7">
        <v>1.0135000000000001</v>
      </c>
      <c r="I18" s="7">
        <v>1.0154000000000001</v>
      </c>
      <c r="J18" s="7">
        <v>1.0145</v>
      </c>
      <c r="L18" s="10" t="s">
        <v>2</v>
      </c>
      <c r="M18" s="7">
        <v>1.026</v>
      </c>
      <c r="N18" s="7">
        <v>1.01</v>
      </c>
      <c r="O18" s="7">
        <v>1.01</v>
      </c>
      <c r="P18" s="7">
        <v>1.008</v>
      </c>
      <c r="Q18" s="7">
        <v>1.008</v>
      </c>
      <c r="R18" s="7">
        <v>1.006</v>
      </c>
      <c r="T18" s="10" t="s">
        <v>2</v>
      </c>
      <c r="V18" s="70"/>
      <c r="W18" s="70"/>
      <c r="X18" s="70"/>
      <c r="Y18" s="70"/>
      <c r="Z18" s="70"/>
      <c r="AB18" s="10" t="s">
        <v>2</v>
      </c>
      <c r="AD18" s="70"/>
      <c r="AE18" s="70"/>
      <c r="AF18" s="70"/>
      <c r="AG18" s="70"/>
      <c r="AH18" s="70"/>
      <c r="AI18" s="9"/>
      <c r="AJ18" s="10" t="s">
        <v>2</v>
      </c>
      <c r="AK18" s="243" t="s">
        <v>3</v>
      </c>
      <c r="AL18" s="243"/>
      <c r="AM18" s="243"/>
      <c r="AN18" s="243"/>
      <c r="AO18" s="243"/>
      <c r="AP18" s="243"/>
    </row>
    <row r="20" spans="1:42" x14ac:dyDescent="0.3">
      <c r="B20" t="s">
        <v>86</v>
      </c>
      <c r="C20" t="s">
        <v>89</v>
      </c>
      <c r="D20" s="74">
        <v>120693365.00958407</v>
      </c>
    </row>
    <row r="21" spans="1:42" x14ac:dyDescent="0.3">
      <c r="B21" t="s">
        <v>87</v>
      </c>
      <c r="C21" t="s">
        <v>90</v>
      </c>
      <c r="D21" s="74">
        <v>4770853</v>
      </c>
    </row>
    <row r="22" spans="1:42" x14ac:dyDescent="0.3">
      <c r="B22" t="s">
        <v>88</v>
      </c>
      <c r="C22" t="s">
        <v>91</v>
      </c>
      <c r="D22" s="74">
        <v>1531171</v>
      </c>
    </row>
    <row r="24" spans="1:42" x14ac:dyDescent="0.3">
      <c r="A24" s="71">
        <v>4</v>
      </c>
    </row>
    <row r="25" spans="1:42" s="7" customFormat="1" x14ac:dyDescent="0.3">
      <c r="E25" s="27">
        <v>452</v>
      </c>
      <c r="F25" s="27">
        <v>528</v>
      </c>
      <c r="G25" s="27">
        <v>501</v>
      </c>
      <c r="H25" s="27">
        <v>597</v>
      </c>
      <c r="I25" s="27">
        <v>527</v>
      </c>
      <c r="J25" s="27">
        <v>518</v>
      </c>
      <c r="M25" s="27">
        <v>643</v>
      </c>
      <c r="N25" s="27">
        <v>751</v>
      </c>
      <c r="O25" s="27">
        <v>748</v>
      </c>
      <c r="P25" s="27">
        <v>764</v>
      </c>
      <c r="Q25" s="27">
        <v>738</v>
      </c>
      <c r="R25" s="27">
        <v>780</v>
      </c>
      <c r="U25" s="27"/>
      <c r="V25" s="27"/>
      <c r="W25" s="27"/>
      <c r="X25" s="27"/>
      <c r="Y25" s="27"/>
      <c r="Z25" s="27"/>
      <c r="AC25" s="27"/>
      <c r="AD25" s="27"/>
      <c r="AE25" s="27"/>
      <c r="AF25" s="27"/>
      <c r="AG25" s="27"/>
      <c r="AH25" s="27"/>
    </row>
    <row r="26" spans="1:42" s="7" customFormat="1" ht="15.6" x14ac:dyDescent="0.3">
      <c r="A26" s="243" t="s">
        <v>1</v>
      </c>
      <c r="B26" s="243"/>
      <c r="C26" s="9"/>
      <c r="D26" s="10" t="s">
        <v>2</v>
      </c>
      <c r="E26" s="7">
        <v>1.0009999999999999</v>
      </c>
      <c r="F26" s="7">
        <v>1.0009999999999999</v>
      </c>
      <c r="G26" s="7">
        <v>1.0009999999999999</v>
      </c>
      <c r="H26" s="7">
        <v>1.0009999999999999</v>
      </c>
      <c r="I26" s="7">
        <v>1.0009999999999999</v>
      </c>
      <c r="J26" s="7">
        <v>1.0009999999999999</v>
      </c>
      <c r="L26" s="10" t="s">
        <v>2</v>
      </c>
      <c r="M26" s="7">
        <v>1.0009999999999999</v>
      </c>
      <c r="N26" s="7">
        <v>1.0009999999999999</v>
      </c>
      <c r="O26" s="7">
        <v>1.0009999999999999</v>
      </c>
      <c r="P26" s="7">
        <v>1.0009999999999999</v>
      </c>
      <c r="Q26" s="7">
        <v>1.0009999999999999</v>
      </c>
      <c r="R26" s="7">
        <v>1.0009999999999999</v>
      </c>
      <c r="T26" s="10" t="s">
        <v>2</v>
      </c>
      <c r="V26" s="70"/>
      <c r="W26" s="70"/>
      <c r="X26" s="70"/>
      <c r="Y26" s="70"/>
      <c r="Z26" s="70"/>
      <c r="AB26" s="10" t="s">
        <v>2</v>
      </c>
      <c r="AD26" s="70"/>
      <c r="AE26" s="70"/>
      <c r="AF26" s="70"/>
      <c r="AG26" s="70"/>
      <c r="AH26" s="70"/>
      <c r="AI26" s="9"/>
      <c r="AJ26" s="10" t="s">
        <v>2</v>
      </c>
      <c r="AK26" s="243" t="s">
        <v>3</v>
      </c>
      <c r="AL26" s="243"/>
      <c r="AM26" s="243"/>
      <c r="AN26" s="243"/>
      <c r="AO26" s="243"/>
      <c r="AP26" s="243"/>
    </row>
    <row r="28" spans="1:42" x14ac:dyDescent="0.3">
      <c r="B28" t="s">
        <v>86</v>
      </c>
      <c r="C28" t="s">
        <v>89</v>
      </c>
      <c r="D28" s="74">
        <v>99712890.449618265</v>
      </c>
    </row>
    <row r="29" spans="1:42" x14ac:dyDescent="0.3">
      <c r="B29" t="s">
        <v>87</v>
      </c>
      <c r="C29" t="s">
        <v>90</v>
      </c>
      <c r="D29" s="74">
        <v>4770853</v>
      </c>
    </row>
    <row r="30" spans="1:42" x14ac:dyDescent="0.3">
      <c r="B30" t="s">
        <v>88</v>
      </c>
      <c r="C30" t="s">
        <v>91</v>
      </c>
      <c r="D30" s="74">
        <v>1531171</v>
      </c>
    </row>
  </sheetData>
  <mergeCells count="8">
    <mergeCell ref="A18:B18"/>
    <mergeCell ref="AK18:AP18"/>
    <mergeCell ref="A26:B26"/>
    <mergeCell ref="AK26:AP26"/>
    <mergeCell ref="A3:B3"/>
    <mergeCell ref="AK3:AP3"/>
    <mergeCell ref="A9:B9"/>
    <mergeCell ref="AK9:AP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E6EF0-FF2B-4C57-ABD5-0D1E5E94C8CA}">
  <sheetPr>
    <tabColor theme="5"/>
  </sheetPr>
  <dimension ref="B1:T44"/>
  <sheetViews>
    <sheetView showGridLines="0" workbookViewId="0">
      <selection activeCell="B1" sqref="B1"/>
    </sheetView>
  </sheetViews>
  <sheetFormatPr defaultRowHeight="14.4" x14ac:dyDescent="0.3"/>
  <cols>
    <col min="1" max="1" width="2.33203125" style="156" customWidth="1"/>
    <col min="2" max="2" width="9.77734375" style="156" bestFit="1" customWidth="1"/>
    <col min="3" max="3" width="28.44140625" style="156" customWidth="1"/>
    <col min="4" max="4" width="13.44140625" style="156" bestFit="1" customWidth="1"/>
    <col min="5" max="5" width="6.77734375" style="156" bestFit="1" customWidth="1"/>
    <col min="6" max="11" width="6.44140625" style="156" bestFit="1" customWidth="1"/>
    <col min="12" max="12" width="3.109375" style="156" customWidth="1"/>
    <col min="13" max="13" width="10.109375" style="156" bestFit="1" customWidth="1"/>
    <col min="14" max="14" width="7.77734375" style="156" customWidth="1"/>
    <col min="15" max="18" width="6.44140625" style="156" bestFit="1" customWidth="1"/>
    <col min="19" max="19" width="7.88671875" style="156" customWidth="1"/>
    <col min="20" max="20" width="2.33203125" style="156" customWidth="1"/>
    <col min="21" max="21" width="6.77734375" style="156" bestFit="1" customWidth="1"/>
    <col min="22" max="27" width="6.44140625" style="156" bestFit="1" customWidth="1"/>
    <col min="28" max="28" width="2" style="156" customWidth="1"/>
    <col min="29" max="29" width="5.44140625" style="156" bestFit="1" customWidth="1"/>
    <col min="30" max="35" width="6.44140625" style="156" bestFit="1" customWidth="1"/>
    <col min="36" max="16384" width="8.88671875" style="156"/>
  </cols>
  <sheetData>
    <row r="1" spans="2:20" x14ac:dyDescent="0.3">
      <c r="B1" s="168" t="s">
        <v>188</v>
      </c>
      <c r="C1" s="183" t="s">
        <v>187</v>
      </c>
    </row>
    <row r="2" spans="2:20" x14ac:dyDescent="0.3">
      <c r="B2"/>
      <c r="C2"/>
      <c r="D2"/>
      <c r="E2"/>
      <c r="F2"/>
      <c r="G2"/>
      <c r="H2"/>
      <c r="I2"/>
    </row>
    <row r="3" spans="2:20" s="199" customFormat="1" ht="13.8" x14ac:dyDescent="0.3">
      <c r="B3" s="237"/>
      <c r="C3" s="238"/>
      <c r="D3" s="239"/>
      <c r="E3" s="196"/>
      <c r="F3" s="236" t="s">
        <v>124</v>
      </c>
      <c r="G3" s="236"/>
      <c r="H3" s="236"/>
      <c r="I3" s="236"/>
      <c r="J3" s="236"/>
      <c r="K3" s="236"/>
      <c r="L3" s="198"/>
      <c r="M3" s="196"/>
      <c r="N3" s="236" t="s">
        <v>125</v>
      </c>
      <c r="O3" s="236"/>
      <c r="P3" s="236"/>
      <c r="Q3" s="236"/>
      <c r="R3" s="236"/>
      <c r="S3" s="236"/>
      <c r="T3" s="198"/>
    </row>
    <row r="4" spans="2:20" s="199" customFormat="1" ht="13.8" x14ac:dyDescent="0.3">
      <c r="B4" s="240"/>
      <c r="C4" s="241"/>
      <c r="D4" s="242"/>
      <c r="E4" s="200"/>
      <c r="F4" s="201">
        <f>Burden!E2</f>
        <v>452</v>
      </c>
      <c r="G4" s="201">
        <f>Burden!F2</f>
        <v>528</v>
      </c>
      <c r="H4" s="201">
        <f>Burden!G2</f>
        <v>501</v>
      </c>
      <c r="I4" s="201">
        <f>Burden!H2</f>
        <v>597</v>
      </c>
      <c r="J4" s="201">
        <f>Burden!I2</f>
        <v>527</v>
      </c>
      <c r="K4" s="201">
        <f>Burden!J2</f>
        <v>518</v>
      </c>
      <c r="L4" s="198"/>
      <c r="M4" s="200"/>
      <c r="N4" s="201">
        <f>Burden!M2</f>
        <v>643</v>
      </c>
      <c r="O4" s="201">
        <f>Burden!N2</f>
        <v>751</v>
      </c>
      <c r="P4" s="201">
        <f>Burden!O2</f>
        <v>748</v>
      </c>
      <c r="Q4" s="201">
        <f>Burden!P2</f>
        <v>764</v>
      </c>
      <c r="R4" s="201">
        <f>Burden!Q2</f>
        <v>738</v>
      </c>
      <c r="S4" s="201">
        <f>Burden!R2</f>
        <v>780</v>
      </c>
      <c r="T4" s="198"/>
    </row>
    <row r="5" spans="2:20" s="199" customFormat="1" ht="13.8" x14ac:dyDescent="0.3">
      <c r="B5" s="236" t="s">
        <v>1</v>
      </c>
      <c r="C5" s="236"/>
      <c r="D5" s="236"/>
      <c r="E5" s="197" t="s">
        <v>2</v>
      </c>
      <c r="F5" s="236" t="s">
        <v>3</v>
      </c>
      <c r="G5" s="236"/>
      <c r="H5" s="236"/>
      <c r="I5" s="236"/>
      <c r="J5" s="236"/>
      <c r="K5" s="236"/>
      <c r="L5" s="198"/>
      <c r="M5" s="197" t="s">
        <v>2</v>
      </c>
      <c r="N5" s="236" t="s">
        <v>3</v>
      </c>
      <c r="O5" s="236"/>
      <c r="P5" s="236"/>
      <c r="Q5" s="236"/>
      <c r="R5" s="236"/>
      <c r="S5" s="236"/>
      <c r="T5" s="198"/>
    </row>
    <row r="6" spans="2:20" s="199" customFormat="1" ht="13.8" x14ac:dyDescent="0.3">
      <c r="B6" s="197" t="s">
        <v>4</v>
      </c>
      <c r="C6" s="197" t="s">
        <v>5</v>
      </c>
      <c r="D6" s="197" t="s">
        <v>31</v>
      </c>
      <c r="E6" s="197" t="s">
        <v>6</v>
      </c>
      <c r="F6" s="197">
        <v>1</v>
      </c>
      <c r="G6" s="197">
        <v>2</v>
      </c>
      <c r="H6" s="197">
        <v>3</v>
      </c>
      <c r="I6" s="197">
        <v>4</v>
      </c>
      <c r="J6" s="197">
        <v>5</v>
      </c>
      <c r="K6" s="197" t="s">
        <v>7</v>
      </c>
      <c r="L6" s="198"/>
      <c r="M6" s="197" t="s">
        <v>6</v>
      </c>
      <c r="N6" s="197">
        <v>1</v>
      </c>
      <c r="O6" s="197">
        <v>2</v>
      </c>
      <c r="P6" s="197">
        <v>3</v>
      </c>
      <c r="Q6" s="197">
        <v>4</v>
      </c>
      <c r="R6" s="197">
        <v>5</v>
      </c>
      <c r="S6" s="197" t="s">
        <v>7</v>
      </c>
      <c r="T6" s="198"/>
    </row>
    <row r="7" spans="2:20" s="199" customFormat="1" ht="13.8" x14ac:dyDescent="0.3">
      <c r="B7" s="202">
        <v>0</v>
      </c>
      <c r="C7" s="202">
        <v>999</v>
      </c>
      <c r="D7" s="201">
        <v>500</v>
      </c>
      <c r="E7" s="202" t="s">
        <v>9</v>
      </c>
      <c r="F7" s="203">
        <f>Burden!E5</f>
        <v>0.90400000000000003</v>
      </c>
      <c r="G7" s="203">
        <f>Burden!F5</f>
        <v>1.056</v>
      </c>
      <c r="H7" s="203">
        <f>Burden!G5</f>
        <v>1.002</v>
      </c>
      <c r="I7" s="203">
        <f>Burden!H5</f>
        <v>1.194</v>
      </c>
      <c r="J7" s="203">
        <f>Burden!I5</f>
        <v>1.054</v>
      </c>
      <c r="K7" s="203">
        <f>Burden!J5</f>
        <v>1.036</v>
      </c>
      <c r="L7" s="198"/>
      <c r="M7" s="202" t="s">
        <v>10</v>
      </c>
      <c r="N7" s="203">
        <f>Burden!M5</f>
        <v>1.286</v>
      </c>
      <c r="O7" s="203">
        <f>Burden!N5</f>
        <v>1.502</v>
      </c>
      <c r="P7" s="203">
        <f>Burden!O5</f>
        <v>1.496</v>
      </c>
      <c r="Q7" s="203">
        <f>Burden!P5</f>
        <v>1.528</v>
      </c>
      <c r="R7" s="203">
        <f>Burden!Q5</f>
        <v>1.476</v>
      </c>
      <c r="S7" s="203">
        <f>Burden!R5</f>
        <v>1.56</v>
      </c>
      <c r="T7" s="198"/>
    </row>
    <row r="8" spans="2:20" s="199" customFormat="1" ht="13.8" x14ac:dyDescent="0.3">
      <c r="B8" s="202">
        <v>1000</v>
      </c>
      <c r="C8" s="202">
        <v>1999</v>
      </c>
      <c r="D8" s="201">
        <v>1500</v>
      </c>
      <c r="E8" s="202" t="s">
        <v>9</v>
      </c>
      <c r="F8" s="203">
        <f>Burden!E6</f>
        <v>0.30133333333333334</v>
      </c>
      <c r="G8" s="203">
        <f>Burden!F6</f>
        <v>0.35199999999999998</v>
      </c>
      <c r="H8" s="203">
        <f>Burden!G6</f>
        <v>0.33400000000000002</v>
      </c>
      <c r="I8" s="203">
        <f>Burden!H6</f>
        <v>0.39800000000000002</v>
      </c>
      <c r="J8" s="203">
        <f>Burden!I6</f>
        <v>0.35133333333333333</v>
      </c>
      <c r="K8" s="203">
        <f>Burden!J6</f>
        <v>0.34533333333333333</v>
      </c>
      <c r="L8" s="198"/>
      <c r="M8" s="202" t="s">
        <v>10</v>
      </c>
      <c r="N8" s="203">
        <f>Burden!M6</f>
        <v>0.42866666666666664</v>
      </c>
      <c r="O8" s="203">
        <f>Burden!N6</f>
        <v>0.5006666666666667</v>
      </c>
      <c r="P8" s="203">
        <f>Burden!O6</f>
        <v>0.49866666666666665</v>
      </c>
      <c r="Q8" s="203">
        <f>Burden!P6</f>
        <v>0.5093333333333333</v>
      </c>
      <c r="R8" s="203">
        <f>Burden!Q6</f>
        <v>0.49199999999999999</v>
      </c>
      <c r="S8" s="203">
        <f>Burden!R6</f>
        <v>0.52</v>
      </c>
      <c r="T8" s="198"/>
    </row>
    <row r="9" spans="2:20" s="199" customFormat="1" ht="13.8" x14ac:dyDescent="0.3">
      <c r="B9" s="202">
        <v>2000</v>
      </c>
      <c r="C9" s="202">
        <v>2999</v>
      </c>
      <c r="D9" s="201">
        <v>2500</v>
      </c>
      <c r="E9" s="202" t="s">
        <v>9</v>
      </c>
      <c r="F9" s="203">
        <f>Burden!E7</f>
        <v>0.18079999999999999</v>
      </c>
      <c r="G9" s="203">
        <f>Burden!F7</f>
        <v>0.2112</v>
      </c>
      <c r="H9" s="203">
        <f>Burden!G7</f>
        <v>0.20039999999999999</v>
      </c>
      <c r="I9" s="203">
        <f>Burden!H7</f>
        <v>0.23880000000000001</v>
      </c>
      <c r="J9" s="203">
        <f>Burden!I7</f>
        <v>0.21079999999999999</v>
      </c>
      <c r="K9" s="203">
        <f>Burden!J7</f>
        <v>0.2072</v>
      </c>
      <c r="L9" s="198"/>
      <c r="M9" s="202" t="s">
        <v>10</v>
      </c>
      <c r="N9" s="203">
        <f>Burden!M7</f>
        <v>0.25719999999999998</v>
      </c>
      <c r="O9" s="203">
        <f>Burden!N7</f>
        <v>0.3004</v>
      </c>
      <c r="P9" s="203">
        <f>Burden!O7</f>
        <v>0.29920000000000002</v>
      </c>
      <c r="Q9" s="203">
        <f>Burden!P7</f>
        <v>0.30559999999999998</v>
      </c>
      <c r="R9" s="203">
        <f>Burden!Q7</f>
        <v>0.29520000000000002</v>
      </c>
      <c r="S9" s="203">
        <f>Burden!R7</f>
        <v>0.312</v>
      </c>
      <c r="T9" s="198"/>
    </row>
    <row r="10" spans="2:20" s="199" customFormat="1" ht="13.8" x14ac:dyDescent="0.3">
      <c r="B10" s="202">
        <v>3000</v>
      </c>
      <c r="C10" s="202">
        <v>3999</v>
      </c>
      <c r="D10" s="201">
        <v>3500</v>
      </c>
      <c r="E10" s="202" t="s">
        <v>9</v>
      </c>
      <c r="F10" s="203">
        <f>Burden!E8</f>
        <v>0.12914285714285714</v>
      </c>
      <c r="G10" s="203">
        <f>Burden!F8</f>
        <v>0.15085714285714286</v>
      </c>
      <c r="H10" s="203">
        <f>Burden!G8</f>
        <v>0.14314285714285716</v>
      </c>
      <c r="I10" s="203">
        <f>Burden!H8</f>
        <v>0.17057142857142857</v>
      </c>
      <c r="J10" s="203">
        <f>Burden!I8</f>
        <v>0.15057142857142858</v>
      </c>
      <c r="K10" s="203">
        <f>Burden!J8</f>
        <v>0.14799999999999999</v>
      </c>
      <c r="L10" s="198"/>
      <c r="M10" s="202" t="s">
        <v>10</v>
      </c>
      <c r="N10" s="203">
        <f>Burden!M8</f>
        <v>0.18371428571428572</v>
      </c>
      <c r="O10" s="203">
        <f>Burden!N8</f>
        <v>0.21457142857142858</v>
      </c>
      <c r="P10" s="203">
        <f>Burden!O8</f>
        <v>0.21371428571428572</v>
      </c>
      <c r="Q10" s="203">
        <f>Burden!P8</f>
        <v>0.21828571428571428</v>
      </c>
      <c r="R10" s="203">
        <f>Burden!Q8</f>
        <v>0.21085714285714285</v>
      </c>
      <c r="S10" s="203">
        <f>Burden!R8</f>
        <v>0.22285714285714286</v>
      </c>
      <c r="T10" s="198"/>
    </row>
    <row r="11" spans="2:20" s="199" customFormat="1" ht="13.8" x14ac:dyDescent="0.3">
      <c r="B11" s="202">
        <v>4000</v>
      </c>
      <c r="C11" s="202">
        <v>4999</v>
      </c>
      <c r="D11" s="201">
        <v>4500</v>
      </c>
      <c r="E11" s="202" t="s">
        <v>9</v>
      </c>
      <c r="F11" s="203">
        <f>Burden!E9</f>
        <v>0.10044444444444445</v>
      </c>
      <c r="G11" s="203">
        <f>Burden!F9</f>
        <v>0.11733333333333333</v>
      </c>
      <c r="H11" s="203">
        <f>Burden!G9</f>
        <v>0.11133333333333334</v>
      </c>
      <c r="I11" s="203">
        <f>Burden!H9</f>
        <v>0.13266666666666665</v>
      </c>
      <c r="J11" s="203">
        <f>Burden!I9</f>
        <v>0.11711111111111111</v>
      </c>
      <c r="K11" s="203">
        <f>Burden!J9</f>
        <v>0.11511111111111111</v>
      </c>
      <c r="L11" s="198"/>
      <c r="M11" s="202" t="s">
        <v>10</v>
      </c>
      <c r="N11" s="203">
        <f>Burden!M9</f>
        <v>0.1428888888888889</v>
      </c>
      <c r="O11" s="203">
        <f>Burden!N9</f>
        <v>0.16688888888888889</v>
      </c>
      <c r="P11" s="203">
        <f>Burden!O9</f>
        <v>0.16622222222222222</v>
      </c>
      <c r="Q11" s="203">
        <f>Burden!P9</f>
        <v>0.16977777777777778</v>
      </c>
      <c r="R11" s="203">
        <f>Burden!Q9</f>
        <v>0.16400000000000001</v>
      </c>
      <c r="S11" s="203">
        <f>Burden!R9</f>
        <v>0.17333333333333334</v>
      </c>
      <c r="T11" s="198"/>
    </row>
    <row r="12" spans="2:20" s="199" customFormat="1" ht="13.8" x14ac:dyDescent="0.3">
      <c r="B12" s="202">
        <v>5000</v>
      </c>
      <c r="C12" s="202">
        <v>5999</v>
      </c>
      <c r="D12" s="201">
        <v>5500</v>
      </c>
      <c r="E12" s="202" t="s">
        <v>9</v>
      </c>
      <c r="F12" s="203">
        <f>Burden!E10</f>
        <v>8.2181818181818175E-2</v>
      </c>
      <c r="G12" s="203">
        <f>Burden!F10</f>
        <v>9.6000000000000002E-2</v>
      </c>
      <c r="H12" s="203">
        <f>Burden!G10</f>
        <v>9.1090909090909097E-2</v>
      </c>
      <c r="I12" s="203">
        <f>Burden!H10</f>
        <v>0.10854545454545454</v>
      </c>
      <c r="J12" s="203">
        <f>Burden!I10</f>
        <v>9.5818181818181816E-2</v>
      </c>
      <c r="K12" s="203">
        <f>Burden!J10</f>
        <v>9.4181818181818186E-2</v>
      </c>
      <c r="L12" s="198"/>
      <c r="M12" s="202" t="s">
        <v>10</v>
      </c>
      <c r="N12" s="203">
        <f>Burden!M10</f>
        <v>0.11690909090909091</v>
      </c>
      <c r="O12" s="203">
        <f>Burden!N10</f>
        <v>0.13654545454545455</v>
      </c>
      <c r="P12" s="203">
        <f>Burden!O10</f>
        <v>0.13600000000000001</v>
      </c>
      <c r="Q12" s="203">
        <f>Burden!P10</f>
        <v>0.1389090909090909</v>
      </c>
      <c r="R12" s="203">
        <f>Burden!Q10</f>
        <v>0.13418181818181818</v>
      </c>
      <c r="S12" s="203">
        <f>Burden!R10</f>
        <v>0.14181818181818182</v>
      </c>
      <c r="T12" s="198"/>
    </row>
    <row r="13" spans="2:20" s="199" customFormat="1" ht="13.8" x14ac:dyDescent="0.3">
      <c r="B13" s="202">
        <v>6000</v>
      </c>
      <c r="C13" s="202">
        <v>6999</v>
      </c>
      <c r="D13" s="201">
        <v>6500</v>
      </c>
      <c r="E13" s="202" t="s">
        <v>9</v>
      </c>
      <c r="F13" s="203">
        <f>Burden!E11</f>
        <v>6.9538461538461535E-2</v>
      </c>
      <c r="G13" s="203">
        <f>Burden!F11</f>
        <v>8.1230769230769231E-2</v>
      </c>
      <c r="H13" s="203">
        <f>Burden!G11</f>
        <v>7.7076923076923071E-2</v>
      </c>
      <c r="I13" s="203">
        <f>Burden!H11</f>
        <v>9.1846153846153841E-2</v>
      </c>
      <c r="J13" s="203">
        <f>Burden!I11</f>
        <v>8.1076923076923074E-2</v>
      </c>
      <c r="K13" s="203">
        <f>Burden!J11</f>
        <v>7.9692307692307687E-2</v>
      </c>
      <c r="L13" s="198"/>
      <c r="M13" s="202" t="s">
        <v>10</v>
      </c>
      <c r="N13" s="203">
        <f>Burden!M11</f>
        <v>9.8923076923076919E-2</v>
      </c>
      <c r="O13" s="203">
        <f>Burden!N11</f>
        <v>0.11553846153846153</v>
      </c>
      <c r="P13" s="203">
        <f>Burden!O11</f>
        <v>0.11507692307692308</v>
      </c>
      <c r="Q13" s="203">
        <f>Burden!P11</f>
        <v>0.11753846153846154</v>
      </c>
      <c r="R13" s="203">
        <f>Burden!Q11</f>
        <v>0.11353846153846153</v>
      </c>
      <c r="S13" s="203">
        <f>Burden!R11</f>
        <v>0.12</v>
      </c>
      <c r="T13" s="198"/>
    </row>
    <row r="15" spans="2:20" x14ac:dyDescent="0.3">
      <c r="B15" s="237"/>
      <c r="C15" s="238"/>
      <c r="D15" s="239"/>
      <c r="E15" s="196"/>
      <c r="F15" s="236" t="s">
        <v>126</v>
      </c>
      <c r="G15" s="236"/>
      <c r="H15" s="236"/>
      <c r="I15" s="236"/>
      <c r="J15" s="236"/>
      <c r="K15" s="236"/>
      <c r="L15" s="198"/>
      <c r="M15" s="196"/>
      <c r="N15" s="236" t="s">
        <v>127</v>
      </c>
      <c r="O15" s="236"/>
      <c r="P15" s="236"/>
      <c r="Q15" s="236"/>
      <c r="R15" s="236"/>
      <c r="S15" s="236"/>
    </row>
    <row r="16" spans="2:20" x14ac:dyDescent="0.3">
      <c r="B16" s="240"/>
      <c r="C16" s="241"/>
      <c r="D16" s="242"/>
      <c r="E16" s="200"/>
      <c r="F16" s="201">
        <f>Burden!U2</f>
        <v>1651</v>
      </c>
      <c r="G16" s="201">
        <f>Burden!V2</f>
        <v>1611</v>
      </c>
      <c r="H16" s="201">
        <f>Burden!W2</f>
        <v>1611</v>
      </c>
      <c r="I16" s="201">
        <f>Burden!X2</f>
        <v>1611</v>
      </c>
      <c r="J16" s="201">
        <f>Burden!Y2</f>
        <v>1611</v>
      </c>
      <c r="K16" s="201">
        <f>Burden!Z2</f>
        <v>1611</v>
      </c>
      <c r="L16" s="198"/>
      <c r="M16" s="200"/>
      <c r="N16" s="201">
        <f>Burden!AC2</f>
        <v>1156</v>
      </c>
      <c r="O16" s="201">
        <f>Burden!AD2</f>
        <v>1149</v>
      </c>
      <c r="P16" s="201">
        <f>Burden!AE2</f>
        <v>1392</v>
      </c>
      <c r="Q16" s="201">
        <f>Burden!AF2</f>
        <v>1285</v>
      </c>
      <c r="R16" s="201">
        <f>Burden!AG2</f>
        <v>1207</v>
      </c>
      <c r="S16" s="201">
        <f>Burden!AH2</f>
        <v>1351</v>
      </c>
    </row>
    <row r="17" spans="2:19" x14ac:dyDescent="0.3">
      <c r="B17" s="236" t="s">
        <v>1</v>
      </c>
      <c r="C17" s="236"/>
      <c r="D17" s="236"/>
      <c r="E17" s="197" t="s">
        <v>2</v>
      </c>
      <c r="F17" s="236" t="s">
        <v>3</v>
      </c>
      <c r="G17" s="236"/>
      <c r="H17" s="236"/>
      <c r="I17" s="236"/>
      <c r="J17" s="236"/>
      <c r="K17" s="236"/>
      <c r="L17" s="198"/>
      <c r="M17" s="197" t="s">
        <v>2</v>
      </c>
      <c r="N17" s="236" t="s">
        <v>3</v>
      </c>
      <c r="O17" s="236"/>
      <c r="P17" s="236"/>
      <c r="Q17" s="236"/>
      <c r="R17" s="236"/>
      <c r="S17" s="236"/>
    </row>
    <row r="18" spans="2:19" x14ac:dyDescent="0.3">
      <c r="B18" s="197" t="s">
        <v>4</v>
      </c>
      <c r="C18" s="197" t="s">
        <v>5</v>
      </c>
      <c r="D18" s="197" t="s">
        <v>31</v>
      </c>
      <c r="E18" s="197" t="s">
        <v>6</v>
      </c>
      <c r="F18" s="197">
        <v>1</v>
      </c>
      <c r="G18" s="197">
        <v>2</v>
      </c>
      <c r="H18" s="197">
        <v>3</v>
      </c>
      <c r="I18" s="197">
        <v>4</v>
      </c>
      <c r="J18" s="197">
        <v>5</v>
      </c>
      <c r="K18" s="197" t="s">
        <v>7</v>
      </c>
      <c r="L18" s="198"/>
      <c r="M18" s="197" t="s">
        <v>6</v>
      </c>
      <c r="N18" s="197">
        <v>1</v>
      </c>
      <c r="O18" s="197">
        <v>2</v>
      </c>
      <c r="P18" s="197">
        <v>3</v>
      </c>
      <c r="Q18" s="197">
        <v>4</v>
      </c>
      <c r="R18" s="197">
        <v>5</v>
      </c>
      <c r="S18" s="197" t="s">
        <v>7</v>
      </c>
    </row>
    <row r="19" spans="2:19" x14ac:dyDescent="0.3">
      <c r="B19" s="202">
        <v>0</v>
      </c>
      <c r="C19" s="202">
        <v>999</v>
      </c>
      <c r="D19" s="201">
        <v>500</v>
      </c>
      <c r="E19" s="202" t="s">
        <v>11</v>
      </c>
      <c r="F19" s="203">
        <f>Burden!U5</f>
        <v>3.302</v>
      </c>
      <c r="G19" s="203">
        <f>Burden!V5</f>
        <v>3.222</v>
      </c>
      <c r="H19" s="203">
        <f>Burden!W5</f>
        <v>3.222</v>
      </c>
      <c r="I19" s="203">
        <f>Burden!X5</f>
        <v>3.222</v>
      </c>
      <c r="J19" s="203">
        <f>Burden!Y5</f>
        <v>3.222</v>
      </c>
      <c r="K19" s="203">
        <f>Burden!Z5</f>
        <v>3.222</v>
      </c>
      <c r="L19" s="198"/>
      <c r="M19" s="202" t="s">
        <v>12</v>
      </c>
      <c r="N19" s="203">
        <f>Burden!AC5</f>
        <v>2.3119999999999998</v>
      </c>
      <c r="O19" s="203">
        <f>Burden!AD5</f>
        <v>2.298</v>
      </c>
      <c r="P19" s="203">
        <f>Burden!AE5</f>
        <v>2.7839999999999998</v>
      </c>
      <c r="Q19" s="203">
        <f>Burden!AF5</f>
        <v>2.57</v>
      </c>
      <c r="R19" s="203">
        <f>Burden!AG5</f>
        <v>2.4140000000000001</v>
      </c>
      <c r="S19" s="203">
        <f>Burden!AH5</f>
        <v>2.702</v>
      </c>
    </row>
    <row r="20" spans="2:19" x14ac:dyDescent="0.3">
      <c r="B20" s="202">
        <v>1000</v>
      </c>
      <c r="C20" s="202">
        <v>1999</v>
      </c>
      <c r="D20" s="201">
        <v>1500</v>
      </c>
      <c r="E20" s="202" t="s">
        <v>11</v>
      </c>
      <c r="F20" s="203">
        <f>Burden!U6</f>
        <v>1.1006666666666667</v>
      </c>
      <c r="G20" s="203">
        <f>Burden!V6</f>
        <v>1.0740000000000001</v>
      </c>
      <c r="H20" s="203">
        <f>Burden!W6</f>
        <v>1.0740000000000001</v>
      </c>
      <c r="I20" s="203">
        <f>Burden!X6</f>
        <v>1.0740000000000001</v>
      </c>
      <c r="J20" s="203">
        <f>Burden!Y6</f>
        <v>1.0740000000000001</v>
      </c>
      <c r="K20" s="203">
        <f>Burden!Z6</f>
        <v>1.0740000000000001</v>
      </c>
      <c r="L20" s="198"/>
      <c r="M20" s="202" t="s">
        <v>12</v>
      </c>
      <c r="N20" s="203">
        <f>Burden!AC6</f>
        <v>0.77066666666666672</v>
      </c>
      <c r="O20" s="203">
        <f>Burden!AD6</f>
        <v>0.76600000000000001</v>
      </c>
      <c r="P20" s="203">
        <f>Burden!AE6</f>
        <v>0.92800000000000005</v>
      </c>
      <c r="Q20" s="203">
        <f>Burden!AF6</f>
        <v>0.85666666666666669</v>
      </c>
      <c r="R20" s="203">
        <f>Burden!AG6</f>
        <v>0.80466666666666664</v>
      </c>
      <c r="S20" s="203">
        <f>Burden!AH6</f>
        <v>0.90066666666666662</v>
      </c>
    </row>
    <row r="21" spans="2:19" x14ac:dyDescent="0.3">
      <c r="B21" s="202">
        <v>2000</v>
      </c>
      <c r="C21" s="202">
        <v>2999</v>
      </c>
      <c r="D21" s="201">
        <v>2500</v>
      </c>
      <c r="E21" s="202" t="s">
        <v>11</v>
      </c>
      <c r="F21" s="203">
        <f>Burden!U7</f>
        <v>0.66039999999999999</v>
      </c>
      <c r="G21" s="203">
        <f>Burden!V7</f>
        <v>0.64439999999999997</v>
      </c>
      <c r="H21" s="203">
        <f>Burden!W7</f>
        <v>0.64439999999999997</v>
      </c>
      <c r="I21" s="203">
        <f>Burden!X7</f>
        <v>0.64439999999999997</v>
      </c>
      <c r="J21" s="203">
        <f>Burden!Y7</f>
        <v>0.64439999999999997</v>
      </c>
      <c r="K21" s="203">
        <f>Burden!Z7</f>
        <v>0.64439999999999997</v>
      </c>
      <c r="L21" s="198"/>
      <c r="M21" s="202" t="s">
        <v>12</v>
      </c>
      <c r="N21" s="203">
        <f>Burden!AC7</f>
        <v>0.46239999999999998</v>
      </c>
      <c r="O21" s="203">
        <f>Burden!AD7</f>
        <v>0.45960000000000001</v>
      </c>
      <c r="P21" s="203">
        <f>Burden!AE7</f>
        <v>0.55679999999999996</v>
      </c>
      <c r="Q21" s="203">
        <f>Burden!AF7</f>
        <v>0.51400000000000001</v>
      </c>
      <c r="R21" s="203">
        <f>Burden!AG7</f>
        <v>0.48280000000000001</v>
      </c>
      <c r="S21" s="203">
        <f>Burden!AH7</f>
        <v>0.54039999999999999</v>
      </c>
    </row>
    <row r="22" spans="2:19" x14ac:dyDescent="0.3">
      <c r="B22" s="202">
        <v>3000</v>
      </c>
      <c r="C22" s="202">
        <v>3999</v>
      </c>
      <c r="D22" s="201">
        <v>3500</v>
      </c>
      <c r="E22" s="202" t="s">
        <v>11</v>
      </c>
      <c r="F22" s="203">
        <f>Burden!U8</f>
        <v>0.4717142857142857</v>
      </c>
      <c r="G22" s="203">
        <f>Burden!V8</f>
        <v>0.4602857142857143</v>
      </c>
      <c r="H22" s="203">
        <f>Burden!W8</f>
        <v>0.4602857142857143</v>
      </c>
      <c r="I22" s="203">
        <f>Burden!X8</f>
        <v>0.4602857142857143</v>
      </c>
      <c r="J22" s="203">
        <f>Burden!Y8</f>
        <v>0.4602857142857143</v>
      </c>
      <c r="K22" s="203">
        <f>Burden!Z8</f>
        <v>0.4602857142857143</v>
      </c>
      <c r="L22" s="198"/>
      <c r="M22" s="202" t="s">
        <v>12</v>
      </c>
      <c r="N22" s="203">
        <f>Burden!AC8</f>
        <v>0.33028571428571429</v>
      </c>
      <c r="O22" s="203">
        <f>Burden!AD8</f>
        <v>0.32828571428571429</v>
      </c>
      <c r="P22" s="203">
        <f>Burden!AE8</f>
        <v>0.39771428571428569</v>
      </c>
      <c r="Q22" s="203">
        <f>Burden!AF8</f>
        <v>0.36714285714285716</v>
      </c>
      <c r="R22" s="203">
        <f>Burden!AG8</f>
        <v>0.34485714285714286</v>
      </c>
      <c r="S22" s="203">
        <f>Burden!AH8</f>
        <v>0.38600000000000001</v>
      </c>
    </row>
    <row r="23" spans="2:19" x14ac:dyDescent="0.3">
      <c r="B23" s="202">
        <v>4000</v>
      </c>
      <c r="C23" s="202">
        <v>4999</v>
      </c>
      <c r="D23" s="201">
        <v>4500</v>
      </c>
      <c r="E23" s="202" t="s">
        <v>11</v>
      </c>
      <c r="F23" s="203">
        <f>Burden!U9</f>
        <v>0.36688888888888888</v>
      </c>
      <c r="G23" s="203">
        <f>Burden!V9</f>
        <v>0.35799999999999998</v>
      </c>
      <c r="H23" s="203">
        <f>Burden!W9</f>
        <v>0.35799999999999998</v>
      </c>
      <c r="I23" s="203">
        <f>Burden!X9</f>
        <v>0.35799999999999998</v>
      </c>
      <c r="J23" s="203">
        <f>Burden!Y9</f>
        <v>0.35799999999999998</v>
      </c>
      <c r="K23" s="203">
        <f>Burden!Z9</f>
        <v>0.35799999999999998</v>
      </c>
      <c r="L23" s="198"/>
      <c r="M23" s="202" t="s">
        <v>12</v>
      </c>
      <c r="N23" s="203">
        <f>Burden!AC9</f>
        <v>0.25688888888888889</v>
      </c>
      <c r="O23" s="203">
        <f>Burden!AD9</f>
        <v>0.25533333333333336</v>
      </c>
      <c r="P23" s="203">
        <f>Burden!AE9</f>
        <v>0.30933333333333335</v>
      </c>
      <c r="Q23" s="203">
        <f>Burden!AF9</f>
        <v>0.28555555555555556</v>
      </c>
      <c r="R23" s="203">
        <f>Burden!AG9</f>
        <v>0.2682222222222222</v>
      </c>
      <c r="S23" s="203">
        <f>Burden!AH9</f>
        <v>0.30022222222222222</v>
      </c>
    </row>
    <row r="24" spans="2:19" x14ac:dyDescent="0.3">
      <c r="B24" s="202">
        <v>5000</v>
      </c>
      <c r="C24" s="202">
        <v>5999</v>
      </c>
      <c r="D24" s="201">
        <v>5500</v>
      </c>
      <c r="E24" s="202" t="s">
        <v>11</v>
      </c>
      <c r="F24" s="203">
        <f>Burden!U10</f>
        <v>0.30018181818181816</v>
      </c>
      <c r="G24" s="203">
        <f>Burden!V10</f>
        <v>0.2929090909090909</v>
      </c>
      <c r="H24" s="203">
        <f>Burden!W10</f>
        <v>0.2929090909090909</v>
      </c>
      <c r="I24" s="203">
        <f>Burden!X10</f>
        <v>0.2929090909090909</v>
      </c>
      <c r="J24" s="203">
        <f>Burden!Y10</f>
        <v>0.2929090909090909</v>
      </c>
      <c r="K24" s="203">
        <f>Burden!Z10</f>
        <v>0.2929090909090909</v>
      </c>
      <c r="L24" s="198"/>
      <c r="M24" s="202" t="s">
        <v>12</v>
      </c>
      <c r="N24" s="203">
        <f>Burden!AC10</f>
        <v>0.21018181818181819</v>
      </c>
      <c r="O24" s="203">
        <f>Burden!AD10</f>
        <v>0.20890909090909091</v>
      </c>
      <c r="P24" s="203">
        <f>Burden!AE10</f>
        <v>0.25309090909090909</v>
      </c>
      <c r="Q24" s="203">
        <f>Burden!AF10</f>
        <v>0.23363636363636364</v>
      </c>
      <c r="R24" s="203">
        <f>Burden!AG10</f>
        <v>0.21945454545454546</v>
      </c>
      <c r="S24" s="203">
        <f>Burden!AH10</f>
        <v>0.24563636363636362</v>
      </c>
    </row>
    <row r="25" spans="2:19" x14ac:dyDescent="0.3">
      <c r="B25" s="202">
        <v>6000</v>
      </c>
      <c r="C25" s="202">
        <v>6999</v>
      </c>
      <c r="D25" s="201">
        <v>6500</v>
      </c>
      <c r="E25" s="202" t="s">
        <v>11</v>
      </c>
      <c r="F25" s="203">
        <f>Burden!U11</f>
        <v>0.254</v>
      </c>
      <c r="G25" s="203">
        <f>Burden!V11</f>
        <v>0.24784615384615385</v>
      </c>
      <c r="H25" s="203">
        <f>Burden!W11</f>
        <v>0.24784615384615385</v>
      </c>
      <c r="I25" s="203">
        <f>Burden!X11</f>
        <v>0.24784615384615385</v>
      </c>
      <c r="J25" s="203">
        <f>Burden!Y11</f>
        <v>0.24784615384615385</v>
      </c>
      <c r="K25" s="203">
        <f>Burden!Z11</f>
        <v>0.24784615384615385</v>
      </c>
      <c r="L25" s="198"/>
      <c r="M25" s="202" t="s">
        <v>12</v>
      </c>
      <c r="N25" s="203">
        <f>Burden!AC11</f>
        <v>0.17784615384615385</v>
      </c>
      <c r="O25" s="203">
        <f>Burden!AD11</f>
        <v>0.17676923076923076</v>
      </c>
      <c r="P25" s="203">
        <f>Burden!AE11</f>
        <v>0.21415384615384617</v>
      </c>
      <c r="Q25" s="203">
        <f>Burden!AF11</f>
        <v>0.19769230769230769</v>
      </c>
      <c r="R25" s="203">
        <f>Burden!AG11</f>
        <v>0.18569230769230768</v>
      </c>
      <c r="S25" s="203">
        <f>Burden!AH11</f>
        <v>0.20784615384615385</v>
      </c>
    </row>
    <row r="29" spans="2:19" x14ac:dyDescent="0.3">
      <c r="B29" s="168" t="s">
        <v>185</v>
      </c>
      <c r="C29" s="183" t="s">
        <v>186</v>
      </c>
    </row>
    <row r="31" spans="2:19" x14ac:dyDescent="0.3">
      <c r="C31" s="144" t="s">
        <v>184</v>
      </c>
      <c r="D31" s="144">
        <f>'#2026_Pr3'!D1</f>
        <v>1.01</v>
      </c>
    </row>
    <row r="32" spans="2:19" x14ac:dyDescent="0.3">
      <c r="C32" s="144" t="s">
        <v>100</v>
      </c>
      <c r="D32" s="144" t="s">
        <v>122</v>
      </c>
    </row>
    <row r="33" spans="2:9" x14ac:dyDescent="0.3">
      <c r="B33" s="144" t="s">
        <v>89</v>
      </c>
      <c r="C33" s="154">
        <f>'#2026_Pr3'!AK8</f>
        <v>174112.31999999977</v>
      </c>
      <c r="D33" s="155">
        <f>Spend_Pr3!AK8</f>
        <v>78043353.065000027</v>
      </c>
    </row>
    <row r="34" spans="2:9" x14ac:dyDescent="0.3">
      <c r="B34" s="144" t="s">
        <v>90</v>
      </c>
      <c r="C34" s="154">
        <f>'#2026_Pr3'!AK9</f>
        <v>32047.460000000014</v>
      </c>
      <c r="D34" s="155">
        <f>Spend_Pr3!AK9</f>
        <v>5197188.07</v>
      </c>
    </row>
    <row r="35" spans="2:9" x14ac:dyDescent="0.3">
      <c r="B35" s="144" t="s">
        <v>13</v>
      </c>
      <c r="C35" s="154">
        <f>'#2026_Pr3'!AK11</f>
        <v>206159.7799999998</v>
      </c>
      <c r="D35" s="155">
        <f>Spend_Pr3!AK11</f>
        <v>83240541.13500002</v>
      </c>
    </row>
    <row r="36" spans="2:9" x14ac:dyDescent="0.3">
      <c r="B36" s="168"/>
      <c r="C36" s="194"/>
      <c r="D36" s="195"/>
    </row>
    <row r="38" spans="2:9" x14ac:dyDescent="0.3">
      <c r="B38"/>
      <c r="C38"/>
      <c r="D38"/>
      <c r="E38"/>
      <c r="F38"/>
      <c r="G38"/>
      <c r="H38"/>
      <c r="I38"/>
    </row>
    <row r="39" spans="2:9" x14ac:dyDescent="0.3">
      <c r="B39"/>
      <c r="C39"/>
      <c r="D39"/>
      <c r="E39"/>
      <c r="F39"/>
      <c r="G39"/>
      <c r="H39"/>
      <c r="I39"/>
    </row>
    <row r="40" spans="2:9" x14ac:dyDescent="0.3">
      <c r="B40"/>
      <c r="C40"/>
      <c r="D40"/>
      <c r="E40"/>
      <c r="F40"/>
      <c r="G40"/>
      <c r="H40"/>
      <c r="I40"/>
    </row>
    <row r="41" spans="2:9" x14ac:dyDescent="0.3">
      <c r="B41"/>
      <c r="C41"/>
      <c r="D41"/>
      <c r="E41"/>
      <c r="F41"/>
      <c r="G41"/>
      <c r="H41"/>
      <c r="I41"/>
    </row>
    <row r="42" spans="2:9" x14ac:dyDescent="0.3">
      <c r="B42"/>
      <c r="C42"/>
      <c r="D42"/>
      <c r="E42"/>
      <c r="F42"/>
      <c r="G42"/>
      <c r="H42"/>
      <c r="I42"/>
    </row>
    <row r="43" spans="2:9" x14ac:dyDescent="0.3">
      <c r="B43"/>
      <c r="C43"/>
      <c r="D43"/>
      <c r="E43"/>
      <c r="F43"/>
      <c r="G43"/>
      <c r="H43"/>
      <c r="I43"/>
    </row>
    <row r="44" spans="2:9" x14ac:dyDescent="0.3">
      <c r="B44"/>
      <c r="C44"/>
      <c r="D44"/>
      <c r="E44"/>
      <c r="F44"/>
      <c r="G44"/>
      <c r="H44"/>
      <c r="I44"/>
    </row>
  </sheetData>
  <mergeCells count="12">
    <mergeCell ref="F17:K17"/>
    <mergeCell ref="N17:S17"/>
    <mergeCell ref="B15:D16"/>
    <mergeCell ref="B17:D17"/>
    <mergeCell ref="B3:D4"/>
    <mergeCell ref="F3:K3"/>
    <mergeCell ref="N3:S3"/>
    <mergeCell ref="F15:K15"/>
    <mergeCell ref="N15:S15"/>
    <mergeCell ref="B5:D5"/>
    <mergeCell ref="F5:K5"/>
    <mergeCell ref="N5:S5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7BCD9-A0C6-40EE-B884-AEA3357ADC81}">
  <sheetPr>
    <tabColor theme="8" tint="0.39997558519241921"/>
  </sheetPr>
  <dimension ref="A1:AR75"/>
  <sheetViews>
    <sheetView zoomScale="80" zoomScaleNormal="80" workbookViewId="0">
      <selection activeCell="N16" sqref="N16"/>
    </sheetView>
  </sheetViews>
  <sheetFormatPr defaultRowHeight="14.4" x14ac:dyDescent="0.3"/>
  <cols>
    <col min="1" max="1" width="11.6640625" style="7" customWidth="1"/>
    <col min="2" max="2" width="11.21875" style="7" customWidth="1"/>
    <col min="3" max="3" width="3.77734375" style="7" customWidth="1"/>
    <col min="4" max="4" width="11.21875" style="7" customWidth="1"/>
    <col min="5" max="10" width="7.5546875" style="7" customWidth="1"/>
    <col min="11" max="11" width="6.44140625" style="7" customWidth="1"/>
    <col min="12" max="12" width="12.44140625" style="7" customWidth="1"/>
    <col min="13" max="18" width="7.5546875" style="7" customWidth="1"/>
    <col min="19" max="19" width="6.88671875" style="7" customWidth="1"/>
    <col min="20" max="20" width="11.5546875" style="7" bestFit="1" customWidth="1"/>
    <col min="21" max="26" width="7.5546875" style="7" customWidth="1"/>
    <col min="27" max="27" width="6.77734375" style="7" customWidth="1"/>
    <col min="28" max="28" width="8.88671875" style="7"/>
    <col min="29" max="43" width="7.5546875" style="7" customWidth="1"/>
    <col min="44" max="44" width="8.77734375" style="7" bestFit="1" customWidth="1"/>
    <col min="45" max="16384" width="8.88671875" style="7"/>
  </cols>
  <sheetData>
    <row r="1" spans="1:44" ht="18" x14ac:dyDescent="0.35">
      <c r="A1" s="6" t="s">
        <v>85</v>
      </c>
    </row>
    <row r="2" spans="1:44" x14ac:dyDescent="0.3">
      <c r="E2" s="27">
        <f>Energy_HH!D46</f>
        <v>452</v>
      </c>
      <c r="F2" s="27">
        <f>Energy_HH!D47</f>
        <v>528</v>
      </c>
      <c r="G2" s="27">
        <f>Energy_HH!D48</f>
        <v>501</v>
      </c>
      <c r="H2" s="27">
        <f>Energy_HH!D49</f>
        <v>597</v>
      </c>
      <c r="I2" s="27">
        <f>Energy_HH!D50</f>
        <v>527</v>
      </c>
      <c r="J2" s="27">
        <f>Energy_HH!D51</f>
        <v>518</v>
      </c>
      <c r="M2" s="27">
        <f>Energy_HH!E46</f>
        <v>643</v>
      </c>
      <c r="N2" s="27">
        <f>Energy_HH!E47</f>
        <v>751</v>
      </c>
      <c r="O2" s="27">
        <f>Energy_HH!E48</f>
        <v>748</v>
      </c>
      <c r="P2" s="27">
        <f>Energy_HH!E49</f>
        <v>764</v>
      </c>
      <c r="Q2" s="27">
        <f>Energy_HH!E50</f>
        <v>738</v>
      </c>
      <c r="R2" s="27">
        <f>Energy_HH!E51</f>
        <v>780</v>
      </c>
      <c r="U2" s="27">
        <f>Energy_HH!G46</f>
        <v>1651</v>
      </c>
      <c r="V2" s="27">
        <f>Energy_HH!G47</f>
        <v>1611</v>
      </c>
      <c r="W2" s="27">
        <f>V2</f>
        <v>1611</v>
      </c>
      <c r="X2" s="27">
        <f t="shared" ref="X2:Z2" si="0">W2</f>
        <v>1611</v>
      </c>
      <c r="Y2" s="27">
        <f t="shared" si="0"/>
        <v>1611</v>
      </c>
      <c r="Z2" s="27">
        <f t="shared" si="0"/>
        <v>1611</v>
      </c>
      <c r="AC2" s="27">
        <f>Energy_HH!F46</f>
        <v>1156</v>
      </c>
      <c r="AD2" s="27">
        <f>Energy_HH!F47</f>
        <v>1149</v>
      </c>
      <c r="AE2" s="27">
        <f>Energy_HH!F48</f>
        <v>1392</v>
      </c>
      <c r="AF2" s="27">
        <f>Energy_HH!F49</f>
        <v>1285</v>
      </c>
      <c r="AG2" s="27">
        <f>Energy_HH!F50</f>
        <v>1207</v>
      </c>
      <c r="AH2" s="27">
        <f>Energy_HH!F50</f>
        <v>1207</v>
      </c>
    </row>
    <row r="3" spans="1:44" ht="15.6" x14ac:dyDescent="0.3">
      <c r="A3" s="243" t="s">
        <v>1</v>
      </c>
      <c r="B3" s="243"/>
      <c r="C3" s="9"/>
      <c r="D3" s="10" t="s">
        <v>2</v>
      </c>
      <c r="E3" s="7">
        <v>1.05</v>
      </c>
      <c r="F3" s="70">
        <v>1.0349999999999999</v>
      </c>
      <c r="G3" s="70">
        <v>1.03</v>
      </c>
      <c r="H3" s="70">
        <v>1.0172000000000001</v>
      </c>
      <c r="I3" s="70">
        <v>1.0185</v>
      </c>
      <c r="J3" s="70">
        <v>1.0165999999999999</v>
      </c>
      <c r="L3" s="10" t="s">
        <v>2</v>
      </c>
      <c r="M3" s="243" t="s">
        <v>3</v>
      </c>
      <c r="N3" s="243"/>
      <c r="O3" s="243"/>
      <c r="P3" s="243"/>
      <c r="Q3" s="243"/>
      <c r="R3" s="243"/>
      <c r="T3" s="10" t="s">
        <v>2</v>
      </c>
      <c r="U3" s="243" t="s">
        <v>3</v>
      </c>
      <c r="V3" s="243"/>
      <c r="W3" s="243"/>
      <c r="X3" s="243"/>
      <c r="Y3" s="243"/>
      <c r="Z3" s="243"/>
      <c r="AB3" s="10" t="s">
        <v>2</v>
      </c>
      <c r="AC3" s="243" t="s">
        <v>3</v>
      </c>
      <c r="AD3" s="243"/>
      <c r="AE3" s="243"/>
      <c r="AF3" s="243"/>
      <c r="AG3" s="243"/>
      <c r="AH3" s="243"/>
      <c r="AI3" s="9"/>
      <c r="AJ3" s="10" t="s">
        <v>2</v>
      </c>
      <c r="AK3" s="243" t="s">
        <v>3</v>
      </c>
      <c r="AL3" s="243"/>
      <c r="AM3" s="243"/>
      <c r="AN3" s="243"/>
      <c r="AO3" s="243"/>
      <c r="AP3" s="243"/>
    </row>
    <row r="4" spans="1:44" ht="16.2" thickBot="1" x14ac:dyDescent="0.35">
      <c r="A4" s="11" t="s">
        <v>4</v>
      </c>
      <c r="B4" s="11" t="s">
        <v>5</v>
      </c>
      <c r="C4" s="11"/>
      <c r="D4" s="12" t="s">
        <v>6</v>
      </c>
      <c r="E4" s="65">
        <v>1</v>
      </c>
      <c r="F4" s="64">
        <v>2</v>
      </c>
      <c r="G4" s="63">
        <v>3</v>
      </c>
      <c r="H4" s="62">
        <v>4</v>
      </c>
      <c r="I4" s="11">
        <v>5</v>
      </c>
      <c r="J4" s="11" t="s">
        <v>7</v>
      </c>
      <c r="L4" s="12" t="s">
        <v>6</v>
      </c>
      <c r="M4" s="11">
        <v>1</v>
      </c>
      <c r="N4" s="11">
        <v>2</v>
      </c>
      <c r="O4" s="11">
        <v>3</v>
      </c>
      <c r="P4" s="11">
        <v>4</v>
      </c>
      <c r="Q4" s="11">
        <v>5</v>
      </c>
      <c r="R4" s="11" t="s">
        <v>7</v>
      </c>
      <c r="T4" s="12" t="s">
        <v>6</v>
      </c>
      <c r="U4" s="11">
        <v>1</v>
      </c>
      <c r="V4" s="11">
        <v>2</v>
      </c>
      <c r="W4" s="11">
        <v>3</v>
      </c>
      <c r="X4" s="11">
        <v>4</v>
      </c>
      <c r="Y4" s="11">
        <v>5</v>
      </c>
      <c r="Z4" s="11" t="s">
        <v>7</v>
      </c>
      <c r="AB4" s="12" t="s">
        <v>6</v>
      </c>
      <c r="AC4" s="11">
        <v>1</v>
      </c>
      <c r="AD4" s="11">
        <v>2</v>
      </c>
      <c r="AE4" s="11">
        <v>3</v>
      </c>
      <c r="AF4" s="11">
        <v>4</v>
      </c>
      <c r="AG4" s="11">
        <v>5</v>
      </c>
      <c r="AH4" s="11" t="s">
        <v>7</v>
      </c>
      <c r="AI4" s="9"/>
      <c r="AJ4" s="12" t="s">
        <v>6</v>
      </c>
      <c r="AK4" s="11">
        <v>1</v>
      </c>
      <c r="AL4" s="11">
        <v>2</v>
      </c>
      <c r="AM4" s="11">
        <v>3</v>
      </c>
      <c r="AN4" s="11">
        <v>4</v>
      </c>
      <c r="AO4" s="11">
        <v>5</v>
      </c>
      <c r="AP4" s="11" t="s">
        <v>7</v>
      </c>
      <c r="AR4" s="11" t="s">
        <v>8</v>
      </c>
    </row>
    <row r="5" spans="1:44" x14ac:dyDescent="0.3">
      <c r="A5" s="13">
        <v>0</v>
      </c>
      <c r="B5" s="13">
        <v>999</v>
      </c>
      <c r="C5" s="13"/>
      <c r="D5" s="14" t="s">
        <v>9</v>
      </c>
      <c r="E5" s="59">
        <f t="shared" ref="E5:E19" si="1">$E$3*E6</f>
        <v>939.67553709393837</v>
      </c>
      <c r="F5" s="59">
        <f t="shared" ref="F5:F24" si="2">$F$3*F6</f>
        <v>1087.3798181068134</v>
      </c>
      <c r="G5" s="59">
        <f t="shared" ref="G5:G30" si="3">G6*$G$3</f>
        <v>1112.8657917906492</v>
      </c>
      <c r="H5" s="59">
        <f t="shared" ref="H5:H8" si="4">H6*$H$3</f>
        <v>1048.0546537698169</v>
      </c>
      <c r="I5" s="59">
        <f t="shared" ref="I5:I41" si="5">I6*$I$3</f>
        <v>1057.620553030632</v>
      </c>
      <c r="J5" s="59">
        <f t="shared" ref="J5:J28" si="6">J6*$J$3</f>
        <v>1068.8934009832715</v>
      </c>
      <c r="L5" s="14" t="s">
        <v>10</v>
      </c>
      <c r="M5" s="59">
        <f t="shared" ref="M5:M19" si="7">$E$3*M6</f>
        <v>1336.7508193615097</v>
      </c>
      <c r="N5" s="59">
        <f t="shared" ref="N5:N24" si="8">$F$3*N6</f>
        <v>1546.6330367390478</v>
      </c>
      <c r="O5" s="59">
        <f t="shared" ref="O5:O30" si="9">O6*$G$3</f>
        <v>1661.5241761664781</v>
      </c>
      <c r="P5" s="59">
        <f t="shared" ref="P5:P36" si="10">P6*$H$3</f>
        <v>1341.2290711560136</v>
      </c>
      <c r="Q5" s="59">
        <f t="shared" ref="Q5:Q41" si="11">Q6*$I$3</f>
        <v>1481.0701482668057</v>
      </c>
      <c r="R5" s="59">
        <f t="shared" ref="R5:R47" si="12">R6*$J$3</f>
        <v>1609.5306037972052</v>
      </c>
      <c r="T5" s="14" t="s">
        <v>11</v>
      </c>
      <c r="U5" s="59">
        <f t="shared" ref="U5:U19" si="13">$E$3*U6</f>
        <v>3432.3104242081695</v>
      </c>
      <c r="V5" s="59">
        <f t="shared" ref="V5:V24" si="14">$F$3*V6</f>
        <v>3317.7441041099955</v>
      </c>
      <c r="W5" s="59">
        <f t="shared" ref="W5:W30" si="15">W6*$G$3</f>
        <v>3578.4965879735241</v>
      </c>
      <c r="X5" s="59">
        <f t="shared" ref="X5:X36" si="16">X6*$H$3</f>
        <v>2828.1675832884016</v>
      </c>
      <c r="Y5" s="59">
        <f t="shared" ref="Y5:Y41" si="17">Y6*$I$3</f>
        <v>3233.0677626799757</v>
      </c>
      <c r="Z5" s="59">
        <f t="shared" ref="Z5:Z47" si="18">Z6*$J$3</f>
        <v>3324.2997470734572</v>
      </c>
      <c r="AB5" s="14" t="s">
        <v>12</v>
      </c>
      <c r="AC5" s="59">
        <f t="shared" ref="AC5:AC19" si="19">$E$3*AC6</f>
        <v>2403.2409753995421</v>
      </c>
      <c r="AD5" s="59">
        <f t="shared" ref="AD5:AD24" si="20">$F$3*AD6</f>
        <v>2366.2867632665329</v>
      </c>
      <c r="AE5" s="59">
        <f t="shared" ref="AE5:AE30" si="21">AE6*$G$3</f>
        <v>3092.0342957536595</v>
      </c>
      <c r="AF5" s="59">
        <f t="shared" ref="AF5:AF36" si="22">AF6*$H$3</f>
        <v>2255.8630319836088</v>
      </c>
      <c r="AG5" s="59">
        <f t="shared" ref="AG5:AG41" si="23">AG6*$I$3</f>
        <v>2422.2922343604801</v>
      </c>
      <c r="AH5" s="59">
        <f t="shared" ref="AH5:AH47" si="24">AH6*$J$3</f>
        <v>2490.6454343374708</v>
      </c>
      <c r="AI5" s="15"/>
      <c r="AJ5" s="14" t="s">
        <v>13</v>
      </c>
      <c r="AK5" s="15"/>
      <c r="AL5" s="15"/>
      <c r="AM5" s="15"/>
      <c r="AN5" s="15"/>
      <c r="AO5" s="15"/>
      <c r="AP5" s="15"/>
      <c r="AQ5" s="15"/>
      <c r="AR5" s="15"/>
    </row>
    <row r="6" spans="1:44" x14ac:dyDescent="0.3">
      <c r="A6" s="13">
        <v>1000</v>
      </c>
      <c r="B6" s="13">
        <v>1999</v>
      </c>
      <c r="C6" s="13"/>
      <c r="D6" s="16" t="s">
        <v>9</v>
      </c>
      <c r="E6" s="59">
        <f t="shared" si="1"/>
        <v>894.92908294660799</v>
      </c>
      <c r="F6" s="59">
        <f t="shared" si="2"/>
        <v>1050.6085199099648</v>
      </c>
      <c r="G6" s="59">
        <f t="shared" si="3"/>
        <v>1080.4522250394652</v>
      </c>
      <c r="H6" s="59">
        <f t="shared" si="4"/>
        <v>1030.3329274182233</v>
      </c>
      <c r="I6" s="59">
        <f t="shared" si="5"/>
        <v>1038.4099686113225</v>
      </c>
      <c r="J6" s="59">
        <f t="shared" si="6"/>
        <v>1051.4395051970014</v>
      </c>
      <c r="L6" s="16" t="s">
        <v>10</v>
      </c>
      <c r="M6" s="59">
        <f t="shared" si="7"/>
        <v>1273.0960184395331</v>
      </c>
      <c r="N6" s="59">
        <f t="shared" si="8"/>
        <v>1494.3314364628482</v>
      </c>
      <c r="O6" s="59">
        <f t="shared" si="9"/>
        <v>1613.1302681227942</v>
      </c>
      <c r="P6" s="59">
        <f t="shared" si="10"/>
        <v>1318.5500109673746</v>
      </c>
      <c r="Q6" s="59">
        <f t="shared" si="11"/>
        <v>1454.1680395354008</v>
      </c>
      <c r="R6" s="59">
        <f t="shared" si="12"/>
        <v>1583.2486757792694</v>
      </c>
      <c r="T6" s="16" t="s">
        <v>11</v>
      </c>
      <c r="U6" s="59">
        <f t="shared" si="13"/>
        <v>3268.8670706744469</v>
      </c>
      <c r="V6" s="59">
        <f t="shared" si="14"/>
        <v>3205.549859043474</v>
      </c>
      <c r="W6" s="59">
        <f t="shared" si="15"/>
        <v>3474.26853201313</v>
      </c>
      <c r="X6" s="59">
        <f t="shared" si="16"/>
        <v>2780.3456383094781</v>
      </c>
      <c r="Y6" s="59">
        <f t="shared" si="17"/>
        <v>3174.3424277662994</v>
      </c>
      <c r="Z6" s="59">
        <f t="shared" si="18"/>
        <v>3270.0174572825667</v>
      </c>
      <c r="AB6" s="16" t="s">
        <v>12</v>
      </c>
      <c r="AC6" s="59">
        <f t="shared" si="19"/>
        <v>2288.8009289519446</v>
      </c>
      <c r="AD6" s="59">
        <f t="shared" si="20"/>
        <v>2286.2674041222544</v>
      </c>
      <c r="AE6" s="59">
        <f t="shared" si="21"/>
        <v>3001.9750444210285</v>
      </c>
      <c r="AF6" s="59">
        <f t="shared" si="22"/>
        <v>2217.7182776087384</v>
      </c>
      <c r="AG6" s="59">
        <f t="shared" si="23"/>
        <v>2378.2937990775454</v>
      </c>
      <c r="AH6" s="59">
        <f t="shared" si="24"/>
        <v>2449.9758354686905</v>
      </c>
      <c r="AI6" s="15"/>
      <c r="AJ6" s="16" t="s">
        <v>13</v>
      </c>
      <c r="AK6" s="15"/>
      <c r="AL6" s="15"/>
      <c r="AM6" s="15"/>
      <c r="AN6" s="15"/>
      <c r="AO6" s="15"/>
      <c r="AP6" s="15"/>
      <c r="AQ6" s="15"/>
      <c r="AR6" s="15"/>
    </row>
    <row r="7" spans="1:44" x14ac:dyDescent="0.3">
      <c r="A7" s="13">
        <v>2000</v>
      </c>
      <c r="B7" s="13">
        <v>2999</v>
      </c>
      <c r="C7" s="13"/>
      <c r="D7" s="16" t="s">
        <v>9</v>
      </c>
      <c r="E7" s="59">
        <f t="shared" si="1"/>
        <v>852.31341233010278</v>
      </c>
      <c r="F7" s="59">
        <f t="shared" si="2"/>
        <v>1015.0806955651834</v>
      </c>
      <c r="G7" s="59">
        <f t="shared" si="3"/>
        <v>1048.9827427567623</v>
      </c>
      <c r="H7" s="59">
        <f t="shared" si="4"/>
        <v>1012.9108606156343</v>
      </c>
      <c r="I7" s="59">
        <f t="shared" si="5"/>
        <v>1019.5483246061094</v>
      </c>
      <c r="J7" s="59">
        <f t="shared" si="6"/>
        <v>1034.2706130208553</v>
      </c>
      <c r="L7" s="16" t="s">
        <v>10</v>
      </c>
      <c r="M7" s="59">
        <f t="shared" si="7"/>
        <v>1212.472398513841</v>
      </c>
      <c r="N7" s="59">
        <f t="shared" si="8"/>
        <v>1443.7984893360854</v>
      </c>
      <c r="O7" s="59">
        <f t="shared" si="9"/>
        <v>1566.1458913813535</v>
      </c>
      <c r="P7" s="59">
        <f t="shared" si="10"/>
        <v>1296.2544346906946</v>
      </c>
      <c r="Q7" s="59">
        <f t="shared" si="11"/>
        <v>1427.7545798089354</v>
      </c>
      <c r="R7" s="59">
        <f t="shared" si="12"/>
        <v>1557.3959037765783</v>
      </c>
      <c r="T7" s="16" t="s">
        <v>11</v>
      </c>
      <c r="U7" s="59">
        <f t="shared" si="13"/>
        <v>3113.2067339756636</v>
      </c>
      <c r="V7" s="59">
        <f t="shared" si="14"/>
        <v>3097.1496222642263</v>
      </c>
      <c r="W7" s="59">
        <f t="shared" si="15"/>
        <v>3373.0762446729418</v>
      </c>
      <c r="X7" s="59">
        <f t="shared" si="16"/>
        <v>2733.3323223648031</v>
      </c>
      <c r="Y7" s="59">
        <f t="shared" si="17"/>
        <v>3116.6837778756008</v>
      </c>
      <c r="Z7" s="59">
        <f t="shared" si="18"/>
        <v>3216.6215397231622</v>
      </c>
      <c r="AB7" s="16" t="s">
        <v>12</v>
      </c>
      <c r="AC7" s="59">
        <f t="shared" si="19"/>
        <v>2179.8104085256614</v>
      </c>
      <c r="AD7" s="59">
        <f t="shared" si="20"/>
        <v>2208.9540136446903</v>
      </c>
      <c r="AE7" s="59">
        <f t="shared" si="21"/>
        <v>2914.5388780786684</v>
      </c>
      <c r="AF7" s="59">
        <f t="shared" si="22"/>
        <v>2180.2185190805526</v>
      </c>
      <c r="AG7" s="59">
        <f t="shared" si="23"/>
        <v>2335.0945499043155</v>
      </c>
      <c r="AH7" s="59">
        <f t="shared" si="24"/>
        <v>2409.9703280235008</v>
      </c>
      <c r="AI7" s="15"/>
      <c r="AJ7" s="16" t="s">
        <v>13</v>
      </c>
      <c r="AK7" s="15"/>
      <c r="AL7" s="15"/>
      <c r="AM7" s="15"/>
      <c r="AN7" s="15"/>
      <c r="AO7" s="15"/>
      <c r="AP7" s="15"/>
      <c r="AQ7" s="15"/>
      <c r="AR7" s="15"/>
    </row>
    <row r="8" spans="1:44" x14ac:dyDescent="0.3">
      <c r="A8" s="13">
        <v>3000</v>
      </c>
      <c r="B8" s="13">
        <v>3999</v>
      </c>
      <c r="C8" s="13"/>
      <c r="D8" s="16" t="s">
        <v>9</v>
      </c>
      <c r="E8" s="59">
        <f t="shared" si="1"/>
        <v>811.72705936200259</v>
      </c>
      <c r="F8" s="59">
        <f t="shared" si="2"/>
        <v>980.75429523206139</v>
      </c>
      <c r="G8" s="59">
        <f t="shared" si="3"/>
        <v>1018.4298473366624</v>
      </c>
      <c r="H8" s="59">
        <f t="shared" si="4"/>
        <v>995.78338637006902</v>
      </c>
      <c r="I8" s="59">
        <f t="shared" si="5"/>
        <v>1001.0292828729597</v>
      </c>
      <c r="J8" s="59">
        <f t="shared" si="6"/>
        <v>1017.3820706480969</v>
      </c>
      <c r="L8" s="16" t="s">
        <v>10</v>
      </c>
      <c r="M8" s="59">
        <f t="shared" si="7"/>
        <v>1154.7356176322294</v>
      </c>
      <c r="N8" s="59">
        <f t="shared" si="8"/>
        <v>1394.9743858319666</v>
      </c>
      <c r="O8" s="59">
        <f t="shared" si="9"/>
        <v>1520.529991632382</v>
      </c>
      <c r="P8" s="59">
        <f t="shared" si="10"/>
        <v>1274.3358579342257</v>
      </c>
      <c r="Q8" s="59">
        <f t="shared" si="11"/>
        <v>1401.8208932831963</v>
      </c>
      <c r="R8" s="59">
        <f t="shared" si="12"/>
        <v>1531.9652801264788</v>
      </c>
      <c r="T8" s="16" t="s">
        <v>11</v>
      </c>
      <c r="U8" s="59">
        <f t="shared" si="13"/>
        <v>2964.9587942625367</v>
      </c>
      <c r="V8" s="59">
        <f t="shared" si="14"/>
        <v>2992.415093975098</v>
      </c>
      <c r="W8" s="59">
        <f t="shared" si="15"/>
        <v>3274.8313055077106</v>
      </c>
      <c r="X8" s="59">
        <f t="shared" si="16"/>
        <v>2687.1139622147098</v>
      </c>
      <c r="Y8" s="59">
        <f t="shared" si="17"/>
        <v>3060.0724377767315</v>
      </c>
      <c r="Z8" s="59">
        <f t="shared" si="18"/>
        <v>3164.0975208766108</v>
      </c>
      <c r="AB8" s="16" t="s">
        <v>12</v>
      </c>
      <c r="AC8" s="59">
        <f t="shared" si="19"/>
        <v>2076.0099128815823</v>
      </c>
      <c r="AD8" s="59">
        <f t="shared" si="20"/>
        <v>2134.2550856470439</v>
      </c>
      <c r="AE8" s="59">
        <f t="shared" si="21"/>
        <v>2829.6493961928818</v>
      </c>
      <c r="AF8" s="59">
        <f t="shared" si="22"/>
        <v>2143.3528500595285</v>
      </c>
      <c r="AG8" s="59">
        <f t="shared" si="23"/>
        <v>2292.6799704509726</v>
      </c>
      <c r="AH8" s="59">
        <f t="shared" si="24"/>
        <v>2370.6180680931543</v>
      </c>
      <c r="AI8" s="15"/>
      <c r="AJ8" s="16" t="s">
        <v>13</v>
      </c>
      <c r="AK8" s="15"/>
      <c r="AL8" s="15"/>
      <c r="AM8" s="15"/>
      <c r="AN8" s="15"/>
      <c r="AO8" s="15"/>
      <c r="AP8" s="15"/>
      <c r="AQ8" s="15"/>
      <c r="AR8" s="15"/>
    </row>
    <row r="9" spans="1:44" x14ac:dyDescent="0.3">
      <c r="A9" s="13">
        <v>4000</v>
      </c>
      <c r="B9" s="13">
        <v>4999</v>
      </c>
      <c r="C9" s="13"/>
      <c r="D9" s="16" t="s">
        <v>9</v>
      </c>
      <c r="E9" s="59">
        <f t="shared" si="1"/>
        <v>773.07338986857383</v>
      </c>
      <c r="F9" s="59">
        <f t="shared" si="2"/>
        <v>947.58869104547</v>
      </c>
      <c r="G9" s="59">
        <f t="shared" si="3"/>
        <v>988.76684207442952</v>
      </c>
      <c r="H9" s="59">
        <f t="shared" ref="H9:H36" si="25">H10*$H$3</f>
        <v>978.94552336813695</v>
      </c>
      <c r="I9" s="59">
        <f t="shared" si="5"/>
        <v>982.84662039564034</v>
      </c>
      <c r="J9" s="59">
        <f t="shared" si="6"/>
        <v>1000.7693002637193</v>
      </c>
      <c r="L9" s="16" t="s">
        <v>10</v>
      </c>
      <c r="M9" s="59">
        <f t="shared" si="7"/>
        <v>1099.7482072687899</v>
      </c>
      <c r="N9" s="59">
        <f t="shared" si="8"/>
        <v>1347.8013389680839</v>
      </c>
      <c r="O9" s="59">
        <f t="shared" si="9"/>
        <v>1476.242710322701</v>
      </c>
      <c r="P9" s="59">
        <f t="shared" si="10"/>
        <v>1252.7879059518536</v>
      </c>
      <c r="Q9" s="59">
        <f t="shared" si="11"/>
        <v>1376.3582653737813</v>
      </c>
      <c r="R9" s="59">
        <f t="shared" si="12"/>
        <v>1506.9499115940182</v>
      </c>
      <c r="T9" s="16" t="s">
        <v>11</v>
      </c>
      <c r="U9" s="59">
        <f t="shared" si="13"/>
        <v>2823.7702802500348</v>
      </c>
      <c r="V9" s="59">
        <f t="shared" si="14"/>
        <v>2891.2223130194184</v>
      </c>
      <c r="W9" s="59">
        <f t="shared" si="15"/>
        <v>3179.4478694249615</v>
      </c>
      <c r="X9" s="59">
        <f t="shared" si="16"/>
        <v>2641.6771158225615</v>
      </c>
      <c r="Y9" s="59">
        <f t="shared" si="17"/>
        <v>3004.4893841695939</v>
      </c>
      <c r="Z9" s="59">
        <f t="shared" si="18"/>
        <v>3112.4311635614904</v>
      </c>
      <c r="AB9" s="16" t="s">
        <v>12</v>
      </c>
      <c r="AC9" s="59">
        <f t="shared" si="19"/>
        <v>1977.1522979824592</v>
      </c>
      <c r="AD9" s="59">
        <f t="shared" si="20"/>
        <v>2062.0822083546318</v>
      </c>
      <c r="AE9" s="59">
        <f t="shared" si="21"/>
        <v>2747.2324234882349</v>
      </c>
      <c r="AF9" s="59">
        <f t="shared" si="22"/>
        <v>2107.1105486232091</v>
      </c>
      <c r="AG9" s="59">
        <f t="shared" si="23"/>
        <v>2251.0358080029187</v>
      </c>
      <c r="AH9" s="59">
        <f t="shared" si="24"/>
        <v>2331.9083888384362</v>
      </c>
      <c r="AI9" s="15"/>
      <c r="AJ9" s="16" t="s">
        <v>13</v>
      </c>
      <c r="AK9" s="15"/>
      <c r="AL9" s="15"/>
      <c r="AM9" s="15"/>
      <c r="AN9" s="15"/>
      <c r="AO9" s="15"/>
      <c r="AP9" s="15"/>
      <c r="AQ9" s="15"/>
      <c r="AR9" s="15"/>
    </row>
    <row r="10" spans="1:44" x14ac:dyDescent="0.3">
      <c r="A10" s="13">
        <v>5000</v>
      </c>
      <c r="B10" s="13">
        <v>5999</v>
      </c>
      <c r="C10" s="13"/>
      <c r="D10" s="16" t="s">
        <v>9</v>
      </c>
      <c r="E10" s="59">
        <f t="shared" si="1"/>
        <v>736.26037130340364</v>
      </c>
      <c r="F10" s="59">
        <f t="shared" si="2"/>
        <v>915.54462902943965</v>
      </c>
      <c r="G10" s="59">
        <f t="shared" si="3"/>
        <v>959.96780783925192</v>
      </c>
      <c r="H10" s="59">
        <f t="shared" si="25"/>
        <v>962.3923745262847</v>
      </c>
      <c r="I10" s="59">
        <f t="shared" si="5"/>
        <v>964.99422719257768</v>
      </c>
      <c r="J10" s="59">
        <f t="shared" si="6"/>
        <v>984.42779880357989</v>
      </c>
      <c r="L10" s="16" t="s">
        <v>10</v>
      </c>
      <c r="M10" s="59">
        <f t="shared" si="7"/>
        <v>1047.3792450178951</v>
      </c>
      <c r="N10" s="59">
        <f t="shared" si="8"/>
        <v>1302.2235159111922</v>
      </c>
      <c r="O10" s="59">
        <f t="shared" si="9"/>
        <v>1433.2453498278651</v>
      </c>
      <c r="P10" s="59">
        <f t="shared" si="10"/>
        <v>1231.6043117890813</v>
      </c>
      <c r="Q10" s="59">
        <f t="shared" si="11"/>
        <v>1351.3581397877088</v>
      </c>
      <c r="R10" s="59">
        <f t="shared" si="12"/>
        <v>1482.3430175034609</v>
      </c>
      <c r="T10" s="16" t="s">
        <v>11</v>
      </c>
      <c r="U10" s="59">
        <f t="shared" si="13"/>
        <v>2689.3050288095569</v>
      </c>
      <c r="V10" s="59">
        <f t="shared" si="14"/>
        <v>2793.4515101636894</v>
      </c>
      <c r="W10" s="59">
        <f t="shared" si="15"/>
        <v>3086.8425916747196</v>
      </c>
      <c r="X10" s="59">
        <f t="shared" si="16"/>
        <v>2597.008568445302</v>
      </c>
      <c r="Y10" s="59">
        <f t="shared" si="17"/>
        <v>2949.9159392926795</v>
      </c>
      <c r="Z10" s="59">
        <f t="shared" si="18"/>
        <v>3061.6084630744544</v>
      </c>
      <c r="AB10" s="16" t="s">
        <v>12</v>
      </c>
      <c r="AC10" s="59">
        <f t="shared" si="19"/>
        <v>1883.002188554723</v>
      </c>
      <c r="AD10" s="59">
        <f t="shared" si="20"/>
        <v>1992.3499597629293</v>
      </c>
      <c r="AE10" s="59">
        <f t="shared" si="21"/>
        <v>2667.2159451342086</v>
      </c>
      <c r="AF10" s="59">
        <f t="shared" si="22"/>
        <v>2071.4810741478655</v>
      </c>
      <c r="AG10" s="59">
        <f t="shared" si="23"/>
        <v>2210.1480687313879</v>
      </c>
      <c r="AH10" s="59">
        <f t="shared" si="24"/>
        <v>2293.8307975983043</v>
      </c>
      <c r="AI10" s="15"/>
      <c r="AJ10" s="16" t="s">
        <v>13</v>
      </c>
      <c r="AK10" s="15"/>
      <c r="AL10" s="15"/>
      <c r="AM10" s="15"/>
      <c r="AN10" s="15"/>
      <c r="AO10" s="15"/>
      <c r="AP10" s="15"/>
      <c r="AQ10" s="15"/>
      <c r="AR10" s="15"/>
    </row>
    <row r="11" spans="1:44" x14ac:dyDescent="0.3">
      <c r="A11" s="13">
        <v>6000</v>
      </c>
      <c r="B11" s="13">
        <v>6999</v>
      </c>
      <c r="C11" s="13"/>
      <c r="D11" s="16" t="s">
        <v>9</v>
      </c>
      <c r="E11" s="59">
        <f t="shared" si="1"/>
        <v>701.20035362228919</v>
      </c>
      <c r="F11" s="59">
        <f t="shared" si="2"/>
        <v>884.58418263713986</v>
      </c>
      <c r="G11" s="59">
        <f t="shared" si="3"/>
        <v>932.00758042645816</v>
      </c>
      <c r="H11" s="59">
        <f t="shared" si="25"/>
        <v>946.11912556654011</v>
      </c>
      <c r="I11" s="59">
        <f t="shared" si="5"/>
        <v>947.46610426369932</v>
      </c>
      <c r="J11" s="59">
        <f t="shared" si="6"/>
        <v>968.35313673379892</v>
      </c>
      <c r="L11" s="16" t="s">
        <v>10</v>
      </c>
      <c r="M11" s="59">
        <f t="shared" si="7"/>
        <v>997.50404287418564</v>
      </c>
      <c r="N11" s="59">
        <f t="shared" si="8"/>
        <v>1258.1869718948717</v>
      </c>
      <c r="O11" s="59">
        <f t="shared" si="9"/>
        <v>1391.500339638704</v>
      </c>
      <c r="P11" s="59">
        <f t="shared" si="10"/>
        <v>1210.778914460363</v>
      </c>
      <c r="Q11" s="59">
        <f t="shared" si="11"/>
        <v>1326.8121156482168</v>
      </c>
      <c r="R11" s="59">
        <f t="shared" si="12"/>
        <v>1458.1379279003158</v>
      </c>
      <c r="T11" s="16" t="s">
        <v>11</v>
      </c>
      <c r="U11" s="59">
        <f t="shared" si="13"/>
        <v>2561.2428845805302</v>
      </c>
      <c r="V11" s="59">
        <f t="shared" si="14"/>
        <v>2698.9869663417289</v>
      </c>
      <c r="W11" s="59">
        <f t="shared" si="15"/>
        <v>2996.9345550239996</v>
      </c>
      <c r="X11" s="59">
        <f t="shared" si="16"/>
        <v>2553.0953287901116</v>
      </c>
      <c r="Y11" s="59">
        <f t="shared" si="17"/>
        <v>2896.3337646467153</v>
      </c>
      <c r="Z11" s="59">
        <f t="shared" si="18"/>
        <v>3011.6156433941123</v>
      </c>
      <c r="AB11" s="16" t="s">
        <v>12</v>
      </c>
      <c r="AC11" s="59">
        <f t="shared" si="19"/>
        <v>1793.3354176711648</v>
      </c>
      <c r="AD11" s="59">
        <f t="shared" si="20"/>
        <v>1924.9758065342314</v>
      </c>
      <c r="AE11" s="59">
        <f t="shared" si="21"/>
        <v>2589.53004381962</v>
      </c>
      <c r="AF11" s="59">
        <f t="shared" si="22"/>
        <v>2036.4540642428874</v>
      </c>
      <c r="AG11" s="59">
        <f t="shared" si="23"/>
        <v>2170.0030129910533</v>
      </c>
      <c r="AH11" s="59">
        <f t="shared" si="24"/>
        <v>2256.3749730457453</v>
      </c>
      <c r="AI11" s="15"/>
      <c r="AJ11" s="16" t="s">
        <v>13</v>
      </c>
      <c r="AK11" s="15"/>
      <c r="AL11" s="15"/>
      <c r="AM11" s="15"/>
      <c r="AN11" s="15"/>
      <c r="AO11" s="15"/>
      <c r="AP11" s="15"/>
      <c r="AQ11" s="15"/>
      <c r="AR11" s="15"/>
    </row>
    <row r="12" spans="1:44" x14ac:dyDescent="0.3">
      <c r="A12" s="13">
        <v>7000</v>
      </c>
      <c r="B12" s="13">
        <v>7999</v>
      </c>
      <c r="C12" s="13"/>
      <c r="D12" s="16" t="s">
        <v>9</v>
      </c>
      <c r="E12" s="59">
        <f t="shared" si="1"/>
        <v>667.80986059265638</v>
      </c>
      <c r="F12" s="59">
        <f t="shared" si="2"/>
        <v>854.67070786197098</v>
      </c>
      <c r="G12" s="59">
        <f t="shared" si="3"/>
        <v>904.86172856937685</v>
      </c>
      <c r="H12" s="59">
        <f t="shared" si="25"/>
        <v>930.12104361633897</v>
      </c>
      <c r="I12" s="59">
        <f t="shared" si="5"/>
        <v>930.25636157456984</v>
      </c>
      <c r="J12" s="59">
        <f t="shared" si="6"/>
        <v>952.54095685008747</v>
      </c>
      <c r="L12" s="16" t="s">
        <v>10</v>
      </c>
      <c r="M12" s="59">
        <f t="shared" si="7"/>
        <v>950.00385035636725</v>
      </c>
      <c r="N12" s="59">
        <f t="shared" si="8"/>
        <v>1215.6395863718569</v>
      </c>
      <c r="O12" s="59">
        <f t="shared" si="9"/>
        <v>1350.9712035327223</v>
      </c>
      <c r="P12" s="59">
        <f t="shared" si="10"/>
        <v>1190.3056571572581</v>
      </c>
      <c r="Q12" s="59">
        <f t="shared" si="11"/>
        <v>1302.7119446717888</v>
      </c>
      <c r="R12" s="59">
        <f t="shared" si="12"/>
        <v>1434.3280817433758</v>
      </c>
      <c r="T12" s="16" t="s">
        <v>11</v>
      </c>
      <c r="U12" s="59">
        <f t="shared" si="13"/>
        <v>2439.278937695743</v>
      </c>
      <c r="V12" s="59">
        <f t="shared" si="14"/>
        <v>2607.7168756924921</v>
      </c>
      <c r="W12" s="59">
        <f t="shared" si="15"/>
        <v>2909.6451990524265</v>
      </c>
      <c r="X12" s="59">
        <f t="shared" si="16"/>
        <v>2509.9246252360513</v>
      </c>
      <c r="Y12" s="59">
        <f t="shared" si="17"/>
        <v>2843.7248548323173</v>
      </c>
      <c r="Z12" s="59">
        <f t="shared" si="18"/>
        <v>2962.4391534468941</v>
      </c>
      <c r="AB12" s="16" t="s">
        <v>12</v>
      </c>
      <c r="AC12" s="59">
        <f t="shared" si="19"/>
        <v>1707.9384930201568</v>
      </c>
      <c r="AD12" s="59">
        <f t="shared" si="20"/>
        <v>1859.8800063132671</v>
      </c>
      <c r="AE12" s="59">
        <f t="shared" si="21"/>
        <v>2514.1068386598254</v>
      </c>
      <c r="AF12" s="59">
        <f t="shared" si="22"/>
        <v>2002.0193317370106</v>
      </c>
      <c r="AG12" s="59">
        <f t="shared" si="23"/>
        <v>2130.587150703047</v>
      </c>
      <c r="AH12" s="59">
        <f t="shared" si="24"/>
        <v>2219.5307623900703</v>
      </c>
      <c r="AI12" s="15"/>
      <c r="AJ12" s="16" t="s">
        <v>13</v>
      </c>
      <c r="AK12" s="15"/>
      <c r="AL12" s="15"/>
      <c r="AM12" s="15"/>
      <c r="AN12" s="15"/>
      <c r="AO12" s="15"/>
      <c r="AP12" s="15"/>
      <c r="AQ12" s="15"/>
      <c r="AR12" s="15"/>
    </row>
    <row r="13" spans="1:44" x14ac:dyDescent="0.3">
      <c r="A13" s="13">
        <v>8000</v>
      </c>
      <c r="B13" s="13">
        <v>8999</v>
      </c>
      <c r="C13" s="13"/>
      <c r="D13" s="16" t="s">
        <v>9</v>
      </c>
      <c r="E13" s="59">
        <f t="shared" si="1"/>
        <v>636.00939104062513</v>
      </c>
      <c r="F13" s="59">
        <f t="shared" si="2"/>
        <v>825.76879986663869</v>
      </c>
      <c r="G13" s="59">
        <f t="shared" si="3"/>
        <v>878.506532591628</v>
      </c>
      <c r="H13" s="59">
        <f t="shared" si="25"/>
        <v>914.393475832028</v>
      </c>
      <c r="I13" s="59">
        <f t="shared" si="5"/>
        <v>913.35921607714272</v>
      </c>
      <c r="J13" s="59">
        <f t="shared" si="6"/>
        <v>936.98697309668262</v>
      </c>
      <c r="L13" s="16" t="s">
        <v>10</v>
      </c>
      <c r="M13" s="59">
        <f t="shared" si="7"/>
        <v>904.76557176796882</v>
      </c>
      <c r="N13" s="59">
        <f t="shared" si="8"/>
        <v>1174.5310013254657</v>
      </c>
      <c r="O13" s="59">
        <f t="shared" si="9"/>
        <v>1311.622527701672</v>
      </c>
      <c r="P13" s="59">
        <f t="shared" si="10"/>
        <v>1170.1785854868835</v>
      </c>
      <c r="Q13" s="59">
        <f t="shared" si="11"/>
        <v>1279.0495283964544</v>
      </c>
      <c r="R13" s="59">
        <f t="shared" si="12"/>
        <v>1410.9070251262797</v>
      </c>
      <c r="T13" s="16" t="s">
        <v>11</v>
      </c>
      <c r="U13" s="59">
        <f t="shared" si="13"/>
        <v>2323.1227978054694</v>
      </c>
      <c r="V13" s="59">
        <f t="shared" si="14"/>
        <v>2519.5332132294611</v>
      </c>
      <c r="W13" s="59">
        <f t="shared" si="15"/>
        <v>2824.8982515072103</v>
      </c>
      <c r="X13" s="59">
        <f t="shared" si="16"/>
        <v>2467.4839021195939</v>
      </c>
      <c r="Y13" s="59">
        <f t="shared" si="17"/>
        <v>2792.0715314995755</v>
      </c>
      <c r="Z13" s="59">
        <f t="shared" si="18"/>
        <v>2914.0656634338916</v>
      </c>
      <c r="AB13" s="16" t="s">
        <v>12</v>
      </c>
      <c r="AC13" s="59">
        <f t="shared" si="19"/>
        <v>1626.6080885906254</v>
      </c>
      <c r="AD13" s="59">
        <f t="shared" si="20"/>
        <v>1796.9855133461519</v>
      </c>
      <c r="AE13" s="59">
        <f t="shared" si="21"/>
        <v>2440.8804258833256</v>
      </c>
      <c r="AF13" s="59">
        <f t="shared" si="22"/>
        <v>1968.1668617155037</v>
      </c>
      <c r="AG13" s="59">
        <f t="shared" si="23"/>
        <v>2091.8872368218431</v>
      </c>
      <c r="AH13" s="59">
        <f t="shared" si="24"/>
        <v>2183.2881786248972</v>
      </c>
      <c r="AI13" s="15"/>
      <c r="AJ13" s="16" t="s">
        <v>13</v>
      </c>
      <c r="AK13" s="15"/>
      <c r="AL13" s="15"/>
      <c r="AM13" s="15"/>
      <c r="AN13" s="15"/>
      <c r="AO13" s="15"/>
      <c r="AP13" s="15"/>
      <c r="AQ13" s="15"/>
      <c r="AR13" s="15"/>
    </row>
    <row r="14" spans="1:44" x14ac:dyDescent="0.3">
      <c r="A14" s="13">
        <v>9000</v>
      </c>
      <c r="B14" s="13">
        <v>9999</v>
      </c>
      <c r="C14" s="13"/>
      <c r="D14" s="16" t="s">
        <v>9</v>
      </c>
      <c r="E14" s="59">
        <f t="shared" si="1"/>
        <v>605.72322956250014</v>
      </c>
      <c r="F14" s="59">
        <f t="shared" si="2"/>
        <v>797.84425107887807</v>
      </c>
      <c r="G14" s="59">
        <f t="shared" si="3"/>
        <v>852.91896368119217</v>
      </c>
      <c r="H14" s="59">
        <f t="shared" si="25"/>
        <v>898.93184804564282</v>
      </c>
      <c r="I14" s="59">
        <f t="shared" si="5"/>
        <v>896.76898976646316</v>
      </c>
      <c r="J14" s="59">
        <f t="shared" si="6"/>
        <v>921.68696940456687</v>
      </c>
      <c r="L14" s="16" t="s">
        <v>10</v>
      </c>
      <c r="M14" s="59">
        <f t="shared" si="7"/>
        <v>861.68149692187501</v>
      </c>
      <c r="N14" s="59">
        <f t="shared" si="8"/>
        <v>1134.8125616671166</v>
      </c>
      <c r="O14" s="59">
        <f t="shared" si="9"/>
        <v>1273.4199298074484</v>
      </c>
      <c r="P14" s="59">
        <f t="shared" si="10"/>
        <v>1150.3918457401528</v>
      </c>
      <c r="Q14" s="59">
        <f t="shared" si="11"/>
        <v>1255.8169154604363</v>
      </c>
      <c r="R14" s="59">
        <f t="shared" si="12"/>
        <v>1387.868409528113</v>
      </c>
      <c r="T14" s="16" t="s">
        <v>11</v>
      </c>
      <c r="U14" s="59">
        <f t="shared" si="13"/>
        <v>2212.4979026718756</v>
      </c>
      <c r="V14" s="59">
        <f t="shared" si="14"/>
        <v>2434.3316069849866</v>
      </c>
      <c r="W14" s="59">
        <f t="shared" si="15"/>
        <v>2742.6196616574857</v>
      </c>
      <c r="X14" s="59">
        <f t="shared" si="16"/>
        <v>2425.7608160829668</v>
      </c>
      <c r="Y14" s="59">
        <f t="shared" si="17"/>
        <v>2741.3564374075363</v>
      </c>
      <c r="Z14" s="59">
        <f t="shared" si="18"/>
        <v>2866.4820612176782</v>
      </c>
      <c r="AB14" s="16" t="s">
        <v>12</v>
      </c>
      <c r="AC14" s="59">
        <f t="shared" si="19"/>
        <v>1549.1505605625002</v>
      </c>
      <c r="AD14" s="59">
        <f t="shared" si="20"/>
        <v>1736.2178872909683</v>
      </c>
      <c r="AE14" s="59">
        <f t="shared" si="21"/>
        <v>2369.7868212459471</v>
      </c>
      <c r="AF14" s="59">
        <f t="shared" si="22"/>
        <v>1934.8868086074554</v>
      </c>
      <c r="AG14" s="59">
        <f t="shared" si="23"/>
        <v>2053.8902668844803</v>
      </c>
      <c r="AH14" s="59">
        <f t="shared" si="24"/>
        <v>2147.6373978210677</v>
      </c>
      <c r="AI14" s="15"/>
      <c r="AJ14" s="16" t="s">
        <v>13</v>
      </c>
      <c r="AK14" s="15"/>
      <c r="AL14" s="15"/>
      <c r="AM14" s="15"/>
      <c r="AN14" s="15"/>
      <c r="AO14" s="15"/>
      <c r="AP14" s="15"/>
      <c r="AQ14" s="15"/>
      <c r="AR14" s="15"/>
    </row>
    <row r="15" spans="1:44" x14ac:dyDescent="0.3">
      <c r="A15" s="13">
        <v>10000</v>
      </c>
      <c r="B15" s="13">
        <v>10999</v>
      </c>
      <c r="C15" s="13"/>
      <c r="D15" s="16" t="s">
        <v>9</v>
      </c>
      <c r="E15" s="59">
        <f t="shared" si="1"/>
        <v>576.87926625000011</v>
      </c>
      <c r="F15" s="59">
        <f t="shared" si="2"/>
        <v>770.86401070423005</v>
      </c>
      <c r="G15" s="59">
        <f t="shared" si="3"/>
        <v>828.07666376814768</v>
      </c>
      <c r="H15" s="59">
        <f t="shared" si="25"/>
        <v>883.73166343456819</v>
      </c>
      <c r="I15" s="59">
        <f t="shared" si="5"/>
        <v>880.48010777266882</v>
      </c>
      <c r="J15" s="59">
        <f t="shared" si="6"/>
        <v>906.63679854865916</v>
      </c>
      <c r="L15" s="16" t="s">
        <v>10</v>
      </c>
      <c r="M15" s="59">
        <f t="shared" si="7"/>
        <v>820.64904468750001</v>
      </c>
      <c r="N15" s="59">
        <f t="shared" si="8"/>
        <v>1096.4372576493881</v>
      </c>
      <c r="O15" s="59">
        <f t="shared" si="9"/>
        <v>1236.3300289392703</v>
      </c>
      <c r="P15" s="59">
        <f t="shared" si="10"/>
        <v>1130.9396831892968</v>
      </c>
      <c r="Q15" s="59">
        <f t="shared" si="11"/>
        <v>1233.0062989302271</v>
      </c>
      <c r="R15" s="59">
        <f t="shared" si="12"/>
        <v>1365.2059900925763</v>
      </c>
      <c r="T15" s="16" t="s">
        <v>11</v>
      </c>
      <c r="U15" s="59">
        <f t="shared" si="13"/>
        <v>2107.1408596875003</v>
      </c>
      <c r="V15" s="59">
        <f t="shared" si="14"/>
        <v>2352.0112144782479</v>
      </c>
      <c r="W15" s="59">
        <f t="shared" si="15"/>
        <v>2662.7375355897921</v>
      </c>
      <c r="X15" s="59">
        <f t="shared" si="16"/>
        <v>2384.7432324842375</v>
      </c>
      <c r="Y15" s="59">
        <f t="shared" si="17"/>
        <v>2691.5625305915919</v>
      </c>
      <c r="Z15" s="59">
        <f t="shared" si="18"/>
        <v>2819.6754487681274</v>
      </c>
      <c r="AB15" s="16" t="s">
        <v>12</v>
      </c>
      <c r="AC15" s="59">
        <f t="shared" si="19"/>
        <v>1475.3814862500001</v>
      </c>
      <c r="AD15" s="59">
        <f t="shared" si="20"/>
        <v>1677.5052051120467</v>
      </c>
      <c r="AE15" s="59">
        <f t="shared" si="21"/>
        <v>2300.7639041222787</v>
      </c>
      <c r="AF15" s="59">
        <f t="shared" si="22"/>
        <v>1902.1694933223114</v>
      </c>
      <c r="AG15" s="59">
        <f t="shared" si="23"/>
        <v>2016.5834726406285</v>
      </c>
      <c r="AH15" s="59">
        <f t="shared" si="24"/>
        <v>2112.5687564637692</v>
      </c>
      <c r="AI15" s="15"/>
      <c r="AJ15" s="16" t="s">
        <v>13</v>
      </c>
      <c r="AK15" s="15"/>
      <c r="AL15" s="15"/>
      <c r="AM15" s="15"/>
      <c r="AN15" s="15"/>
      <c r="AO15" s="15"/>
      <c r="AP15" s="15"/>
      <c r="AQ15" s="15"/>
      <c r="AR15" s="15"/>
    </row>
    <row r="16" spans="1:44" x14ac:dyDescent="0.3">
      <c r="A16" s="13">
        <v>11000</v>
      </c>
      <c r="B16" s="13">
        <v>11999</v>
      </c>
      <c r="C16" s="13"/>
      <c r="D16" s="16" t="s">
        <v>9</v>
      </c>
      <c r="E16" s="59">
        <f t="shared" si="1"/>
        <v>549.40882500000009</v>
      </c>
      <c r="F16" s="59">
        <f t="shared" si="2"/>
        <v>744.79614560795176</v>
      </c>
      <c r="G16" s="59">
        <f t="shared" si="3"/>
        <v>803.95792598849289</v>
      </c>
      <c r="H16" s="59">
        <f t="shared" si="25"/>
        <v>868.7885012136926</v>
      </c>
      <c r="I16" s="59">
        <f t="shared" si="5"/>
        <v>864.48709648764736</v>
      </c>
      <c r="J16" s="59">
        <f t="shared" si="6"/>
        <v>891.83238102366636</v>
      </c>
      <c r="L16" s="16" t="s">
        <v>10</v>
      </c>
      <c r="M16" s="59">
        <f t="shared" si="7"/>
        <v>781.57051875000002</v>
      </c>
      <c r="N16" s="59">
        <f t="shared" si="8"/>
        <v>1059.3596692264621</v>
      </c>
      <c r="O16" s="59">
        <f t="shared" si="9"/>
        <v>1200.3204164458934</v>
      </c>
      <c r="P16" s="59">
        <f t="shared" si="10"/>
        <v>1111.816440414173</v>
      </c>
      <c r="Q16" s="59">
        <f t="shared" si="11"/>
        <v>1210.610013677199</v>
      </c>
      <c r="R16" s="59">
        <f t="shared" si="12"/>
        <v>1342.9136239352511</v>
      </c>
      <c r="T16" s="16" t="s">
        <v>11</v>
      </c>
      <c r="U16" s="59">
        <f t="shared" si="13"/>
        <v>2006.8008187500004</v>
      </c>
      <c r="V16" s="59">
        <f t="shared" si="14"/>
        <v>2272.4746033606261</v>
      </c>
      <c r="W16" s="59">
        <f t="shared" si="15"/>
        <v>2585.1820733881477</v>
      </c>
      <c r="X16" s="59">
        <f t="shared" si="16"/>
        <v>2344.419221868106</v>
      </c>
      <c r="Y16" s="59">
        <f t="shared" si="17"/>
        <v>2642.6730786368112</v>
      </c>
      <c r="Z16" s="59">
        <f t="shared" si="18"/>
        <v>2773.6331386662673</v>
      </c>
      <c r="AB16" s="16" t="s">
        <v>12</v>
      </c>
      <c r="AC16" s="59">
        <f t="shared" si="19"/>
        <v>1405.125225</v>
      </c>
      <c r="AD16" s="59">
        <f t="shared" si="20"/>
        <v>1620.7779759536684</v>
      </c>
      <c r="AE16" s="59">
        <f t="shared" si="21"/>
        <v>2233.7513632255132</v>
      </c>
      <c r="AF16" s="59">
        <f t="shared" si="22"/>
        <v>1870.0054004348322</v>
      </c>
      <c r="AG16" s="59">
        <f t="shared" si="23"/>
        <v>1979.954317762031</v>
      </c>
      <c r="AH16" s="59">
        <f t="shared" si="24"/>
        <v>2078.072748833139</v>
      </c>
      <c r="AI16" s="15"/>
      <c r="AJ16" s="16" t="s">
        <v>13</v>
      </c>
      <c r="AK16" s="15"/>
      <c r="AL16" s="15"/>
      <c r="AM16" s="15"/>
      <c r="AN16" s="15"/>
      <c r="AO16" s="15"/>
      <c r="AP16" s="15"/>
      <c r="AQ16" s="15"/>
      <c r="AR16" s="15"/>
    </row>
    <row r="17" spans="1:44" x14ac:dyDescent="0.3">
      <c r="A17" s="13">
        <v>12000</v>
      </c>
      <c r="B17" s="13">
        <v>12999</v>
      </c>
      <c r="C17" s="13"/>
      <c r="D17" s="16" t="s">
        <v>9</v>
      </c>
      <c r="E17" s="59">
        <f t="shared" si="1"/>
        <v>523.24650000000008</v>
      </c>
      <c r="F17" s="59">
        <f t="shared" si="2"/>
        <v>719.60980251976025</v>
      </c>
      <c r="G17" s="59">
        <f t="shared" si="3"/>
        <v>780.54167571698338</v>
      </c>
      <c r="H17" s="59">
        <f t="shared" si="25"/>
        <v>854.09801534967801</v>
      </c>
      <c r="I17" s="59">
        <f t="shared" si="5"/>
        <v>848.78458172572152</v>
      </c>
      <c r="J17" s="59">
        <f t="shared" si="6"/>
        <v>877.26970393829083</v>
      </c>
      <c r="L17" s="16" t="s">
        <v>10</v>
      </c>
      <c r="M17" s="59">
        <f t="shared" si="7"/>
        <v>744.35287500000004</v>
      </c>
      <c r="N17" s="59">
        <f t="shared" si="8"/>
        <v>1023.5359122960987</v>
      </c>
      <c r="O17" s="59">
        <f t="shared" si="9"/>
        <v>1165.3596276173723</v>
      </c>
      <c r="P17" s="59">
        <f t="shared" si="10"/>
        <v>1093.0165556568747</v>
      </c>
      <c r="Q17" s="59">
        <f t="shared" si="11"/>
        <v>1188.6205338018647</v>
      </c>
      <c r="R17" s="59">
        <f t="shared" si="12"/>
        <v>1320.9852684785078</v>
      </c>
      <c r="T17" s="16" t="s">
        <v>11</v>
      </c>
      <c r="U17" s="59">
        <f t="shared" si="13"/>
        <v>1911.2388750000002</v>
      </c>
      <c r="V17" s="59">
        <f t="shared" si="14"/>
        <v>2195.6276360972233</v>
      </c>
      <c r="W17" s="59">
        <f t="shared" si="15"/>
        <v>2509.8855081438328</v>
      </c>
      <c r="X17" s="59">
        <f t="shared" si="16"/>
        <v>2304.777056496368</v>
      </c>
      <c r="Y17" s="59">
        <f t="shared" si="17"/>
        <v>2594.6716530552885</v>
      </c>
      <c r="Z17" s="59">
        <f t="shared" si="18"/>
        <v>2728.3426506652249</v>
      </c>
      <c r="AB17" s="16" t="s">
        <v>12</v>
      </c>
      <c r="AC17" s="59">
        <f t="shared" si="19"/>
        <v>1338.2145</v>
      </c>
      <c r="AD17" s="59">
        <f t="shared" si="20"/>
        <v>1565.9690588924334</v>
      </c>
      <c r="AE17" s="59">
        <f t="shared" si="21"/>
        <v>2168.690643908265</v>
      </c>
      <c r="AF17" s="59">
        <f t="shared" si="22"/>
        <v>1838.3851754176485</v>
      </c>
      <c r="AG17" s="59">
        <f t="shared" si="23"/>
        <v>1943.9904936298783</v>
      </c>
      <c r="AH17" s="59">
        <f t="shared" si="24"/>
        <v>2044.1400244276401</v>
      </c>
      <c r="AI17" s="15"/>
      <c r="AJ17" s="16" t="s">
        <v>13</v>
      </c>
      <c r="AK17" s="15"/>
      <c r="AL17" s="15"/>
      <c r="AM17" s="15"/>
      <c r="AN17" s="15"/>
      <c r="AO17" s="15"/>
      <c r="AP17" s="15"/>
      <c r="AQ17" s="15"/>
      <c r="AR17" s="15"/>
    </row>
    <row r="18" spans="1:44" x14ac:dyDescent="0.3">
      <c r="A18" s="13">
        <v>13000</v>
      </c>
      <c r="B18" s="13">
        <v>13999</v>
      </c>
      <c r="C18" s="13"/>
      <c r="D18" s="16" t="s">
        <v>9</v>
      </c>
      <c r="E18" s="59">
        <f t="shared" si="1"/>
        <v>498.33000000000004</v>
      </c>
      <c r="F18" s="59">
        <f t="shared" si="2"/>
        <v>695.27517151667666</v>
      </c>
      <c r="G18" s="59">
        <f t="shared" si="3"/>
        <v>757.80745215241097</v>
      </c>
      <c r="H18" s="59">
        <f t="shared" si="25"/>
        <v>839.65593329697003</v>
      </c>
      <c r="I18" s="59">
        <f t="shared" si="5"/>
        <v>833.36728691774329</v>
      </c>
      <c r="J18" s="59">
        <f t="shared" si="6"/>
        <v>862.94481992749445</v>
      </c>
      <c r="L18" s="16" t="s">
        <v>10</v>
      </c>
      <c r="M18" s="59">
        <f t="shared" si="7"/>
        <v>708.90750000000003</v>
      </c>
      <c r="N18" s="59">
        <f t="shared" si="8"/>
        <v>988.92358675951573</v>
      </c>
      <c r="O18" s="59">
        <f t="shared" si="9"/>
        <v>1131.4171141916236</v>
      </c>
      <c r="P18" s="59">
        <f t="shared" si="10"/>
        <v>1074.5345612041631</v>
      </c>
      <c r="Q18" s="59">
        <f t="shared" si="11"/>
        <v>1167.0304701049236</v>
      </c>
      <c r="R18" s="59">
        <f t="shared" si="12"/>
        <v>1299.414979813602</v>
      </c>
      <c r="T18" s="16" t="s">
        <v>11</v>
      </c>
      <c r="U18" s="59">
        <f t="shared" si="13"/>
        <v>1820.2275000000002</v>
      </c>
      <c r="V18" s="59">
        <f t="shared" si="14"/>
        <v>2121.3793585480421</v>
      </c>
      <c r="W18" s="59">
        <f t="shared" si="15"/>
        <v>2436.782046741585</v>
      </c>
      <c r="X18" s="59">
        <f t="shared" si="16"/>
        <v>2265.8052069370506</v>
      </c>
      <c r="Y18" s="59">
        <f t="shared" si="17"/>
        <v>2547.5421237656246</v>
      </c>
      <c r="Z18" s="59">
        <f t="shared" si="18"/>
        <v>2683.7917083073235</v>
      </c>
      <c r="AB18" s="16" t="s">
        <v>12</v>
      </c>
      <c r="AC18" s="59">
        <f t="shared" si="19"/>
        <v>1274.49</v>
      </c>
      <c r="AD18" s="59">
        <f t="shared" si="20"/>
        <v>1513.0135834709502</v>
      </c>
      <c r="AE18" s="59">
        <f t="shared" si="21"/>
        <v>2105.5248969983154</v>
      </c>
      <c r="AF18" s="59">
        <f t="shared" si="22"/>
        <v>1807.2996219206138</v>
      </c>
      <c r="AG18" s="59">
        <f t="shared" si="23"/>
        <v>1908.6799151987025</v>
      </c>
      <c r="AH18" s="59">
        <f t="shared" si="24"/>
        <v>2010.7613854295103</v>
      </c>
      <c r="AI18" s="15"/>
      <c r="AJ18" s="16" t="s">
        <v>13</v>
      </c>
      <c r="AK18" s="15"/>
      <c r="AL18" s="15"/>
      <c r="AM18" s="15"/>
      <c r="AN18" s="15"/>
      <c r="AO18" s="15"/>
      <c r="AP18" s="15"/>
      <c r="AQ18" s="15"/>
      <c r="AR18" s="15"/>
    </row>
    <row r="19" spans="1:44" x14ac:dyDescent="0.3">
      <c r="A19" s="13">
        <v>14000</v>
      </c>
      <c r="B19" s="13">
        <v>14999</v>
      </c>
      <c r="C19" s="13"/>
      <c r="D19" s="16" t="s">
        <v>9</v>
      </c>
      <c r="E19" s="59">
        <f t="shared" si="1"/>
        <v>474.6</v>
      </c>
      <c r="F19" s="59">
        <f t="shared" si="2"/>
        <v>671.7634507407505</v>
      </c>
      <c r="G19" s="59">
        <f t="shared" si="3"/>
        <v>735.73539043923392</v>
      </c>
      <c r="H19" s="59">
        <f t="shared" si="25"/>
        <v>825.4580547551808</v>
      </c>
      <c r="I19" s="59">
        <f t="shared" si="5"/>
        <v>818.23003133799045</v>
      </c>
      <c r="J19" s="59">
        <f t="shared" si="6"/>
        <v>848.85384608252457</v>
      </c>
      <c r="L19" s="16" t="s">
        <v>10</v>
      </c>
      <c r="M19" s="59">
        <f t="shared" si="7"/>
        <v>675.15</v>
      </c>
      <c r="N19" s="59">
        <f t="shared" si="8"/>
        <v>955.48172633769639</v>
      </c>
      <c r="O19" s="59">
        <f t="shared" si="9"/>
        <v>1098.4632176617704</v>
      </c>
      <c r="P19" s="59">
        <f t="shared" si="10"/>
        <v>1056.3650817972502</v>
      </c>
      <c r="Q19" s="59">
        <f t="shared" si="11"/>
        <v>1145.832567604245</v>
      </c>
      <c r="R19" s="59">
        <f t="shared" si="12"/>
        <v>1278.1969110895161</v>
      </c>
      <c r="T19" s="16" t="s">
        <v>11</v>
      </c>
      <c r="U19" s="59">
        <f t="shared" si="13"/>
        <v>1733.5500000000002</v>
      </c>
      <c r="V19" s="59">
        <f t="shared" si="14"/>
        <v>2049.641892316949</v>
      </c>
      <c r="W19" s="59">
        <f t="shared" si="15"/>
        <v>2365.8078123704709</v>
      </c>
      <c r="X19" s="59">
        <f t="shared" si="16"/>
        <v>2227.4923387112176</v>
      </c>
      <c r="Y19" s="59">
        <f t="shared" si="17"/>
        <v>2501.2686536726801</v>
      </c>
      <c r="Z19" s="59">
        <f t="shared" si="18"/>
        <v>2639.9682355964228</v>
      </c>
      <c r="AB19" s="16" t="s">
        <v>12</v>
      </c>
      <c r="AC19" s="59">
        <f t="shared" si="19"/>
        <v>1213.8</v>
      </c>
      <c r="AD19" s="59">
        <f t="shared" si="20"/>
        <v>1461.8488729187925</v>
      </c>
      <c r="AE19" s="59">
        <f t="shared" si="21"/>
        <v>2044.1989291245779</v>
      </c>
      <c r="AF19" s="59">
        <f t="shared" si="22"/>
        <v>1776.7396990961597</v>
      </c>
      <c r="AG19" s="59">
        <f t="shared" si="23"/>
        <v>1874.0107169353978</v>
      </c>
      <c r="AH19" s="59">
        <f t="shared" si="24"/>
        <v>1977.9277842115978</v>
      </c>
      <c r="AI19" s="15"/>
      <c r="AJ19" s="16" t="s">
        <v>13</v>
      </c>
      <c r="AK19" s="15"/>
      <c r="AL19" s="15"/>
      <c r="AM19" s="15"/>
      <c r="AN19" s="15"/>
      <c r="AO19" s="15"/>
      <c r="AP19" s="15"/>
      <c r="AQ19" s="15"/>
      <c r="AR19" s="15"/>
    </row>
    <row r="20" spans="1:44" x14ac:dyDescent="0.3">
      <c r="A20" s="40">
        <v>15000</v>
      </c>
      <c r="B20" s="13">
        <v>15999</v>
      </c>
      <c r="C20" s="13"/>
      <c r="D20" s="16" t="s">
        <v>9</v>
      </c>
      <c r="E20" s="69">
        <f>E2</f>
        <v>452</v>
      </c>
      <c r="F20" s="59">
        <f t="shared" si="2"/>
        <v>649.04681230990388</v>
      </c>
      <c r="G20" s="59">
        <f t="shared" si="3"/>
        <v>714.30620430993588</v>
      </c>
      <c r="H20" s="59">
        <f t="shared" si="25"/>
        <v>811.50025044748395</v>
      </c>
      <c r="I20" s="59">
        <f t="shared" si="5"/>
        <v>803.36772836326998</v>
      </c>
      <c r="J20" s="59">
        <f t="shared" si="6"/>
        <v>834.99296289841095</v>
      </c>
      <c r="L20" s="16" t="s">
        <v>10</v>
      </c>
      <c r="M20" s="69">
        <f>M2</f>
        <v>643</v>
      </c>
      <c r="N20" s="59">
        <f t="shared" si="8"/>
        <v>923.17075008473091</v>
      </c>
      <c r="O20" s="59">
        <f t="shared" si="9"/>
        <v>1066.4691433609421</v>
      </c>
      <c r="P20" s="59">
        <f t="shared" si="10"/>
        <v>1038.5028330684725</v>
      </c>
      <c r="Q20" s="59">
        <f t="shared" si="11"/>
        <v>1125.0197030969514</v>
      </c>
      <c r="R20" s="59">
        <f t="shared" si="12"/>
        <v>1257.3253109281095</v>
      </c>
      <c r="T20" s="16" t="s">
        <v>11</v>
      </c>
      <c r="U20" s="69">
        <f>U2</f>
        <v>1651</v>
      </c>
      <c r="V20" s="59">
        <f t="shared" si="14"/>
        <v>1980.3303307410135</v>
      </c>
      <c r="W20" s="59">
        <f t="shared" si="15"/>
        <v>2296.9007887091948</v>
      </c>
      <c r="X20" s="59">
        <f t="shared" si="16"/>
        <v>2189.8273089964778</v>
      </c>
      <c r="Y20" s="59">
        <f t="shared" si="17"/>
        <v>2455.8356933457831</v>
      </c>
      <c r="Z20" s="59">
        <f t="shared" si="18"/>
        <v>2596.8603537245945</v>
      </c>
      <c r="AB20" s="16" t="s">
        <v>12</v>
      </c>
      <c r="AC20" s="69">
        <f>AC2</f>
        <v>1156</v>
      </c>
      <c r="AD20" s="59">
        <f t="shared" si="20"/>
        <v>1412.4143699698479</v>
      </c>
      <c r="AE20" s="59">
        <f t="shared" si="21"/>
        <v>1984.6591544898815</v>
      </c>
      <c r="AF20" s="59">
        <f t="shared" si="22"/>
        <v>1746.6965189698776</v>
      </c>
      <c r="AG20" s="59">
        <f t="shared" si="23"/>
        <v>1839.9712488320058</v>
      </c>
      <c r="AH20" s="59">
        <f t="shared" si="24"/>
        <v>1945.6303208849083</v>
      </c>
      <c r="AI20" s="15"/>
      <c r="AJ20" s="16" t="s">
        <v>13</v>
      </c>
      <c r="AK20" s="15"/>
      <c r="AL20" s="15"/>
      <c r="AM20" s="15"/>
      <c r="AN20" s="15"/>
      <c r="AO20" s="15"/>
      <c r="AP20" s="15"/>
      <c r="AQ20" s="15"/>
      <c r="AR20" s="15"/>
    </row>
    <row r="21" spans="1:44" x14ac:dyDescent="0.3">
      <c r="A21" s="13">
        <v>16000</v>
      </c>
      <c r="B21" s="13">
        <v>16999</v>
      </c>
      <c r="C21" s="13"/>
      <c r="D21" s="16" t="s">
        <v>9</v>
      </c>
      <c r="E21" s="59">
        <f>'$25'!E21</f>
        <v>226</v>
      </c>
      <c r="F21" s="59">
        <f t="shared" si="2"/>
        <v>627.09836938154967</v>
      </c>
      <c r="G21" s="59">
        <f t="shared" si="3"/>
        <v>693.5011692329474</v>
      </c>
      <c r="H21" s="59">
        <f t="shared" si="25"/>
        <v>797.77846091966558</v>
      </c>
      <c r="I21" s="59">
        <f t="shared" si="5"/>
        <v>788.77538376364259</v>
      </c>
      <c r="J21" s="59">
        <f t="shared" si="6"/>
        <v>821.3584132386494</v>
      </c>
      <c r="L21" s="16" t="s">
        <v>10</v>
      </c>
      <c r="M21" s="59">
        <f>'$25'!M21</f>
        <v>237</v>
      </c>
      <c r="N21" s="59">
        <f t="shared" si="8"/>
        <v>891.95241554080292</v>
      </c>
      <c r="O21" s="59">
        <f t="shared" si="9"/>
        <v>1035.4069353018856</v>
      </c>
      <c r="P21" s="59">
        <f t="shared" si="10"/>
        <v>1020.9426200043968</v>
      </c>
      <c r="Q21" s="59">
        <f t="shared" si="11"/>
        <v>1104.5848827657844</v>
      </c>
      <c r="R21" s="59">
        <f t="shared" si="12"/>
        <v>1236.794521865148</v>
      </c>
      <c r="T21" s="16" t="s">
        <v>11</v>
      </c>
      <c r="U21" s="59">
        <f>'$25'!U21</f>
        <v>280</v>
      </c>
      <c r="V21" s="59">
        <f t="shared" si="14"/>
        <v>1913.3626383971148</v>
      </c>
      <c r="W21" s="59">
        <f t="shared" si="15"/>
        <v>2230.0007657370825</v>
      </c>
      <c r="X21" s="59">
        <f t="shared" si="16"/>
        <v>2152.7991633862343</v>
      </c>
      <c r="Y21" s="59">
        <f t="shared" si="17"/>
        <v>2411.2279757936017</v>
      </c>
      <c r="Z21" s="59">
        <f t="shared" si="18"/>
        <v>2554.4563778522474</v>
      </c>
      <c r="AB21" s="16" t="s">
        <v>12</v>
      </c>
      <c r="AC21" s="59">
        <f>'$25'!AC21</f>
        <v>191</v>
      </c>
      <c r="AD21" s="59">
        <f t="shared" si="20"/>
        <v>1364.6515651882589</v>
      </c>
      <c r="AE21" s="59">
        <f t="shared" si="21"/>
        <v>1926.8535480484286</v>
      </c>
      <c r="AF21" s="59">
        <f t="shared" si="22"/>
        <v>1717.1613438555619</v>
      </c>
      <c r="AG21" s="59">
        <f t="shared" si="23"/>
        <v>1806.5500724909239</v>
      </c>
      <c r="AH21" s="59">
        <f t="shared" si="24"/>
        <v>1913.8602408861975</v>
      </c>
      <c r="AI21" s="15"/>
      <c r="AJ21" s="16" t="s">
        <v>13</v>
      </c>
      <c r="AK21" s="15"/>
      <c r="AL21" s="15"/>
      <c r="AM21" s="15"/>
      <c r="AN21" s="15"/>
      <c r="AO21" s="15"/>
      <c r="AP21" s="15"/>
      <c r="AQ21" s="15"/>
      <c r="AR21" s="15"/>
    </row>
    <row r="22" spans="1:44" x14ac:dyDescent="0.3">
      <c r="A22" s="13">
        <v>17000</v>
      </c>
      <c r="B22" s="13">
        <v>17999</v>
      </c>
      <c r="C22" s="13"/>
      <c r="D22" s="16" t="s">
        <v>9</v>
      </c>
      <c r="E22" s="59">
        <f>'$25'!E22</f>
        <v>206</v>
      </c>
      <c r="F22" s="59">
        <f t="shared" si="2"/>
        <v>605.89214432999972</v>
      </c>
      <c r="G22" s="59">
        <f t="shared" si="3"/>
        <v>673.30210605140519</v>
      </c>
      <c r="H22" s="59">
        <f t="shared" si="25"/>
        <v>784.2886953594824</v>
      </c>
      <c r="I22" s="59">
        <f t="shared" si="5"/>
        <v>774.44809402419503</v>
      </c>
      <c r="J22" s="59">
        <f t="shared" si="6"/>
        <v>807.94650131679077</v>
      </c>
      <c r="L22" s="16" t="s">
        <v>10</v>
      </c>
      <c r="M22" s="59">
        <f>'$25'!M22</f>
        <v>216</v>
      </c>
      <c r="N22" s="59">
        <f t="shared" si="8"/>
        <v>861.78977346937484</v>
      </c>
      <c r="O22" s="59">
        <f t="shared" si="9"/>
        <v>1005.2494517494034</v>
      </c>
      <c r="P22" s="59">
        <f t="shared" si="10"/>
        <v>1003.6793354349161</v>
      </c>
      <c r="Q22" s="59">
        <f t="shared" si="11"/>
        <v>1084.5212398289489</v>
      </c>
      <c r="R22" s="59">
        <f t="shared" si="12"/>
        <v>1216.5989788167894</v>
      </c>
      <c r="T22" s="16" t="s">
        <v>11</v>
      </c>
      <c r="U22" s="59">
        <f>'$25'!U22</f>
        <v>255</v>
      </c>
      <c r="V22" s="59">
        <f t="shared" si="14"/>
        <v>1848.6595540068743</v>
      </c>
      <c r="W22" s="59">
        <f t="shared" si="15"/>
        <v>2165.049287123381</v>
      </c>
      <c r="X22" s="59">
        <f t="shared" si="16"/>
        <v>2116.3971327037298</v>
      </c>
      <c r="Y22" s="59">
        <f t="shared" si="17"/>
        <v>2367.4305113339242</v>
      </c>
      <c r="Z22" s="59">
        <f t="shared" si="18"/>
        <v>2512.7448139408298</v>
      </c>
      <c r="AB22" s="16" t="s">
        <v>12</v>
      </c>
      <c r="AC22" s="59">
        <f>'$25'!AC22</f>
        <v>174</v>
      </c>
      <c r="AD22" s="59">
        <f t="shared" si="20"/>
        <v>1318.5039277181247</v>
      </c>
      <c r="AE22" s="59">
        <f t="shared" si="21"/>
        <v>1870.731600047018</v>
      </c>
      <c r="AF22" s="59">
        <f t="shared" si="22"/>
        <v>1688.1255838139616</v>
      </c>
      <c r="AG22" s="59">
        <f t="shared" si="23"/>
        <v>1773.7359572812213</v>
      </c>
      <c r="AH22" s="59">
        <f t="shared" si="24"/>
        <v>1882.6089326049553</v>
      </c>
      <c r="AI22" s="15"/>
      <c r="AJ22" s="16" t="s">
        <v>13</v>
      </c>
      <c r="AK22" s="15"/>
      <c r="AL22" s="15"/>
      <c r="AM22" s="15"/>
      <c r="AN22" s="15"/>
      <c r="AO22" s="15"/>
      <c r="AP22" s="15"/>
      <c r="AQ22" s="15"/>
      <c r="AR22" s="15"/>
    </row>
    <row r="23" spans="1:44" x14ac:dyDescent="0.3">
      <c r="A23" s="13">
        <v>18000</v>
      </c>
      <c r="B23" s="13">
        <v>18999</v>
      </c>
      <c r="C23" s="13"/>
      <c r="D23" s="16" t="s">
        <v>9</v>
      </c>
      <c r="E23" s="59">
        <f>'$25'!E23</f>
        <v>187</v>
      </c>
      <c r="F23" s="59">
        <f t="shared" si="2"/>
        <v>585.40303799999981</v>
      </c>
      <c r="G23" s="59">
        <f t="shared" si="3"/>
        <v>653.69136509845157</v>
      </c>
      <c r="H23" s="59">
        <f t="shared" si="25"/>
        <v>771.02703043598342</v>
      </c>
      <c r="I23" s="59">
        <f t="shared" si="5"/>
        <v>760.38104469729512</v>
      </c>
      <c r="J23" s="59">
        <f t="shared" si="6"/>
        <v>794.75359169465946</v>
      </c>
      <c r="L23" s="16" t="s">
        <v>10</v>
      </c>
      <c r="M23" s="59">
        <f>'$25'!M23</f>
        <v>197</v>
      </c>
      <c r="N23" s="59">
        <f t="shared" si="8"/>
        <v>832.64712412499989</v>
      </c>
      <c r="O23" s="59">
        <f t="shared" si="9"/>
        <v>975.9703415042751</v>
      </c>
      <c r="P23" s="59">
        <f t="shared" si="10"/>
        <v>986.70795854789219</v>
      </c>
      <c r="Q23" s="59">
        <f t="shared" si="11"/>
        <v>1064.8220322326449</v>
      </c>
      <c r="R23" s="59">
        <f t="shared" si="12"/>
        <v>1196.733207571109</v>
      </c>
      <c r="T23" s="16" t="s">
        <v>11</v>
      </c>
      <c r="U23" s="59">
        <f>'$25'!U23</f>
        <v>232</v>
      </c>
      <c r="V23" s="59">
        <f t="shared" si="14"/>
        <v>1786.1444966249994</v>
      </c>
      <c r="W23" s="59">
        <f t="shared" si="15"/>
        <v>2101.9895991489134</v>
      </c>
      <c r="X23" s="59">
        <f t="shared" si="16"/>
        <v>2080.610629869966</v>
      </c>
      <c r="Y23" s="59">
        <f t="shared" si="17"/>
        <v>2324.4285825566267</v>
      </c>
      <c r="Z23" s="59">
        <f t="shared" si="18"/>
        <v>2471.7143556372516</v>
      </c>
      <c r="AB23" s="16" t="s">
        <v>12</v>
      </c>
      <c r="AC23" s="59">
        <f>'$25'!AC23</f>
        <v>158</v>
      </c>
      <c r="AD23" s="59">
        <f t="shared" si="20"/>
        <v>1273.9168383749998</v>
      </c>
      <c r="AE23" s="59">
        <f t="shared" si="21"/>
        <v>1816.2442718903087</v>
      </c>
      <c r="AF23" s="59">
        <f t="shared" si="22"/>
        <v>1659.580794154504</v>
      </c>
      <c r="AG23" s="59">
        <f t="shared" si="23"/>
        <v>1741.5178765647731</v>
      </c>
      <c r="AH23" s="59">
        <f t="shared" si="24"/>
        <v>1851.8679250491396</v>
      </c>
      <c r="AI23" s="15"/>
      <c r="AJ23" s="16" t="s">
        <v>13</v>
      </c>
      <c r="AK23" s="15"/>
      <c r="AL23" s="15"/>
      <c r="AM23" s="15"/>
      <c r="AN23" s="15"/>
      <c r="AO23" s="15"/>
      <c r="AP23" s="15"/>
      <c r="AQ23" s="15"/>
      <c r="AR23" s="15"/>
    </row>
    <row r="24" spans="1:44" x14ac:dyDescent="0.3">
      <c r="A24" s="40">
        <v>19000</v>
      </c>
      <c r="B24" s="13">
        <v>19999</v>
      </c>
      <c r="C24" s="13"/>
      <c r="D24" s="16" t="s">
        <v>9</v>
      </c>
      <c r="E24" s="59">
        <f>'$25'!E24</f>
        <v>170</v>
      </c>
      <c r="F24" s="59">
        <f t="shared" si="2"/>
        <v>565.60679999999991</v>
      </c>
      <c r="G24" s="59">
        <f t="shared" si="3"/>
        <v>634.65181077519571</v>
      </c>
      <c r="H24" s="59">
        <f t="shared" si="25"/>
        <v>757.98960915845782</v>
      </c>
      <c r="I24" s="59">
        <f t="shared" si="5"/>
        <v>746.56950878477676</v>
      </c>
      <c r="J24" s="59">
        <f t="shared" si="6"/>
        <v>781.77610829693049</v>
      </c>
      <c r="L24" s="16" t="s">
        <v>10</v>
      </c>
      <c r="M24" s="59">
        <f>'$25'!M24</f>
        <v>179</v>
      </c>
      <c r="N24" s="59">
        <f t="shared" si="8"/>
        <v>804.48997499999996</v>
      </c>
      <c r="O24" s="59">
        <f t="shared" si="9"/>
        <v>947.54402087793699</v>
      </c>
      <c r="P24" s="59">
        <f t="shared" si="10"/>
        <v>970.02355342891474</v>
      </c>
      <c r="Q24" s="59">
        <f t="shared" si="11"/>
        <v>1045.480640385513</v>
      </c>
      <c r="R24" s="59">
        <f t="shared" si="12"/>
        <v>1177.1918233042584</v>
      </c>
      <c r="T24" s="16" t="s">
        <v>11</v>
      </c>
      <c r="U24" s="59">
        <f>'$25'!U24</f>
        <v>211</v>
      </c>
      <c r="V24" s="59">
        <f t="shared" si="14"/>
        <v>1725.7434749999995</v>
      </c>
      <c r="W24" s="59">
        <f t="shared" si="15"/>
        <v>2040.7666011154499</v>
      </c>
      <c r="X24" s="59">
        <f t="shared" si="16"/>
        <v>2045.4292468245828</v>
      </c>
      <c r="Y24" s="59">
        <f t="shared" si="17"/>
        <v>2282.2077393781315</v>
      </c>
      <c r="Z24" s="59">
        <f t="shared" si="18"/>
        <v>2431.3538812091792</v>
      </c>
      <c r="AB24" s="16" t="s">
        <v>12</v>
      </c>
      <c r="AC24" s="59">
        <f>'$25'!AC24</f>
        <v>144</v>
      </c>
      <c r="AD24" s="59">
        <f t="shared" si="20"/>
        <v>1230.8375249999999</v>
      </c>
      <c r="AE24" s="59">
        <f t="shared" si="21"/>
        <v>1763.3439532915618</v>
      </c>
      <c r="AF24" s="59">
        <f t="shared" si="22"/>
        <v>1631.5186729792606</v>
      </c>
      <c r="AG24" s="59">
        <f t="shared" si="23"/>
        <v>1709.8850039909407</v>
      </c>
      <c r="AH24" s="59">
        <f t="shared" si="24"/>
        <v>1821.6288855490259</v>
      </c>
      <c r="AI24" s="15"/>
      <c r="AJ24" s="16" t="s">
        <v>13</v>
      </c>
      <c r="AK24" s="15"/>
      <c r="AL24" s="15"/>
      <c r="AM24" s="15"/>
      <c r="AN24" s="15"/>
      <c r="AO24" s="15"/>
      <c r="AP24" s="15"/>
      <c r="AQ24" s="15"/>
      <c r="AR24" s="15"/>
    </row>
    <row r="25" spans="1:44" x14ac:dyDescent="0.3">
      <c r="A25" s="13">
        <v>20000</v>
      </c>
      <c r="B25" s="13">
        <v>20999</v>
      </c>
      <c r="C25" s="13"/>
      <c r="D25" s="16" t="s">
        <v>9</v>
      </c>
      <c r="E25" s="59">
        <f>'$25'!E25</f>
        <v>155</v>
      </c>
      <c r="F25" s="59">
        <f>$F$3*F26</f>
        <v>546.4799999999999</v>
      </c>
      <c r="G25" s="59">
        <f t="shared" si="3"/>
        <v>616.16680657785992</v>
      </c>
      <c r="H25" s="59">
        <f t="shared" si="25"/>
        <v>745.17263975467733</v>
      </c>
      <c r="I25" s="59">
        <f t="shared" si="5"/>
        <v>733.00884514951088</v>
      </c>
      <c r="J25" s="59">
        <f t="shared" si="6"/>
        <v>769.01053344179672</v>
      </c>
      <c r="L25" s="16" t="s">
        <v>10</v>
      </c>
      <c r="M25" s="59">
        <f>'$25'!M25</f>
        <v>163</v>
      </c>
      <c r="N25" s="59">
        <f>$F$3*N26</f>
        <v>777.28499999999997</v>
      </c>
      <c r="O25" s="59">
        <f t="shared" si="9"/>
        <v>919.94565133780293</v>
      </c>
      <c r="P25" s="59">
        <f t="shared" si="10"/>
        <v>953.62126762575167</v>
      </c>
      <c r="Q25" s="59">
        <f t="shared" si="11"/>
        <v>1026.4905649342297</v>
      </c>
      <c r="R25" s="59">
        <f t="shared" si="12"/>
        <v>1157.9695291208523</v>
      </c>
      <c r="T25" s="16" t="s">
        <v>11</v>
      </c>
      <c r="U25" s="59">
        <f>'$25'!U25</f>
        <v>192</v>
      </c>
      <c r="V25" s="59">
        <f>$F$3*V26</f>
        <v>1667.3849999999998</v>
      </c>
      <c r="W25" s="59">
        <f t="shared" si="15"/>
        <v>1981.326797199466</v>
      </c>
      <c r="X25" s="59">
        <f t="shared" si="16"/>
        <v>2010.8427514988032</v>
      </c>
      <c r="Y25" s="59">
        <f t="shared" si="17"/>
        <v>2240.7537941856963</v>
      </c>
      <c r="Z25" s="59">
        <f t="shared" si="18"/>
        <v>2391.6524505303751</v>
      </c>
      <c r="AB25" s="16" t="s">
        <v>12</v>
      </c>
      <c r="AC25" s="59">
        <f>'$25'!AC25</f>
        <v>131</v>
      </c>
      <c r="AD25" s="59">
        <f>$F$3*AD26</f>
        <v>1189.2149999999999</v>
      </c>
      <c r="AE25" s="59">
        <f t="shared" si="21"/>
        <v>1711.9844206714192</v>
      </c>
      <c r="AF25" s="59">
        <f t="shared" si="22"/>
        <v>1603.9310587684431</v>
      </c>
      <c r="AG25" s="59">
        <f t="shared" si="23"/>
        <v>1678.8267098585575</v>
      </c>
      <c r="AH25" s="59">
        <f t="shared" si="24"/>
        <v>1791.8836174985499</v>
      </c>
      <c r="AI25" s="15"/>
      <c r="AJ25" s="16" t="s">
        <v>13</v>
      </c>
      <c r="AK25" s="15"/>
      <c r="AL25" s="15"/>
      <c r="AM25" s="15"/>
      <c r="AN25" s="15"/>
      <c r="AO25" s="15"/>
      <c r="AP25" s="15"/>
      <c r="AQ25" s="15"/>
      <c r="AR25" s="15"/>
    </row>
    <row r="26" spans="1:44" x14ac:dyDescent="0.3">
      <c r="A26" s="57">
        <v>21000</v>
      </c>
      <c r="B26" s="13">
        <v>21999</v>
      </c>
      <c r="C26" s="13"/>
      <c r="D26" s="16" t="s">
        <v>9</v>
      </c>
      <c r="E26" s="59">
        <f>'$25'!E26</f>
        <v>141</v>
      </c>
      <c r="F26" s="69">
        <f>F2</f>
        <v>528</v>
      </c>
      <c r="G26" s="59">
        <f t="shared" si="3"/>
        <v>598.22020056102906</v>
      </c>
      <c r="H26" s="59">
        <f t="shared" si="25"/>
        <v>732.57239456810589</v>
      </c>
      <c r="I26" s="59">
        <f t="shared" si="5"/>
        <v>719.69449695582807</v>
      </c>
      <c r="J26" s="59">
        <f t="shared" si="6"/>
        <v>756.45340688746489</v>
      </c>
      <c r="L26" s="16" t="s">
        <v>10</v>
      </c>
      <c r="M26" s="59">
        <f>'$25'!M26</f>
        <v>148</v>
      </c>
      <c r="N26" s="69">
        <f>N2</f>
        <v>751</v>
      </c>
      <c r="O26" s="59">
        <f t="shared" si="9"/>
        <v>893.15111780369216</v>
      </c>
      <c r="P26" s="59">
        <f t="shared" si="10"/>
        <v>937.49633073707389</v>
      </c>
      <c r="Q26" s="59">
        <f t="shared" si="11"/>
        <v>1007.8454245795089</v>
      </c>
      <c r="R26" s="59">
        <f t="shared" si="12"/>
        <v>1139.0611146181905</v>
      </c>
      <c r="T26" s="16" t="s">
        <v>11</v>
      </c>
      <c r="U26" s="59">
        <f>'$25'!U26</f>
        <v>175</v>
      </c>
      <c r="V26" s="69">
        <f>V2</f>
        <v>1611</v>
      </c>
      <c r="W26" s="59">
        <f t="shared" si="15"/>
        <v>1923.6182497082193</v>
      </c>
      <c r="X26" s="59">
        <f t="shared" si="16"/>
        <v>1976.8410848395624</v>
      </c>
      <c r="Y26" s="59">
        <f t="shared" si="17"/>
        <v>2200.0528170699031</v>
      </c>
      <c r="Z26" s="59">
        <f t="shared" si="18"/>
        <v>2352.5993021152617</v>
      </c>
      <c r="AB26" s="16" t="s">
        <v>12</v>
      </c>
      <c r="AC26" s="59">
        <f>'$25'!AC26</f>
        <v>119</v>
      </c>
      <c r="AD26" s="69">
        <f>AD2</f>
        <v>1149</v>
      </c>
      <c r="AE26" s="59">
        <f t="shared" si="21"/>
        <v>1662.1207967683681</v>
      </c>
      <c r="AF26" s="59">
        <f t="shared" si="22"/>
        <v>1576.8099280067272</v>
      </c>
      <c r="AG26" s="59">
        <f t="shared" si="23"/>
        <v>1648.3325575439937</v>
      </c>
      <c r="AH26" s="59">
        <f t="shared" si="24"/>
        <v>1762.6240581335335</v>
      </c>
      <c r="AI26" s="15"/>
      <c r="AJ26" s="16" t="s">
        <v>13</v>
      </c>
      <c r="AK26" s="15"/>
      <c r="AL26" s="15"/>
      <c r="AM26" s="15"/>
      <c r="AN26" s="15"/>
      <c r="AO26" s="15"/>
      <c r="AP26" s="15"/>
      <c r="AQ26" s="15"/>
      <c r="AR26" s="15"/>
    </row>
    <row r="27" spans="1:44" x14ac:dyDescent="0.3">
      <c r="A27" s="13">
        <v>22000</v>
      </c>
      <c r="B27" s="13">
        <v>22999</v>
      </c>
      <c r="C27" s="13"/>
      <c r="D27" s="16" t="s">
        <v>9</v>
      </c>
      <c r="E27" s="59">
        <f>'$25'!E27</f>
        <v>128</v>
      </c>
      <c r="F27" s="59">
        <f>'$25'!F27</f>
        <v>129</v>
      </c>
      <c r="G27" s="59">
        <f t="shared" si="3"/>
        <v>580.7963112243001</v>
      </c>
      <c r="H27" s="59">
        <f t="shared" si="25"/>
        <v>720.1852089737572</v>
      </c>
      <c r="I27" s="59">
        <f t="shared" si="5"/>
        <v>706.62199013827012</v>
      </c>
      <c r="J27" s="59">
        <f t="shared" si="6"/>
        <v>744.10132489422085</v>
      </c>
      <c r="L27" s="16" t="s">
        <v>10</v>
      </c>
      <c r="M27" s="59">
        <f>'$25'!M27</f>
        <v>135</v>
      </c>
      <c r="N27" s="59">
        <f>'$25'!N27</f>
        <v>135</v>
      </c>
      <c r="O27" s="59">
        <f t="shared" si="9"/>
        <v>867.13700757640015</v>
      </c>
      <c r="P27" s="59">
        <f t="shared" si="10"/>
        <v>921.64405302504304</v>
      </c>
      <c r="Q27" s="59">
        <f t="shared" si="11"/>
        <v>989.53895393177118</v>
      </c>
      <c r="R27" s="59">
        <f t="shared" si="12"/>
        <v>1120.4614544739234</v>
      </c>
      <c r="T27" s="16" t="s">
        <v>11</v>
      </c>
      <c r="U27" s="59">
        <f>'$25'!U27</f>
        <v>159</v>
      </c>
      <c r="V27" s="59">
        <f>'$25'!V27</f>
        <v>162</v>
      </c>
      <c r="W27" s="59">
        <f t="shared" si="15"/>
        <v>1867.5905336973003</v>
      </c>
      <c r="X27" s="59">
        <f t="shared" si="16"/>
        <v>1943.4143578839582</v>
      </c>
      <c r="Y27" s="59">
        <f t="shared" si="17"/>
        <v>2160.091131143744</v>
      </c>
      <c r="Z27" s="59">
        <f t="shared" si="18"/>
        <v>2314.18385020191</v>
      </c>
      <c r="AB27" s="16" t="s">
        <v>12</v>
      </c>
      <c r="AC27" s="59">
        <f>'$25'!AC27</f>
        <v>108</v>
      </c>
      <c r="AD27" s="59">
        <f>'$25'!AD27</f>
        <v>109</v>
      </c>
      <c r="AE27" s="59">
        <f t="shared" si="21"/>
        <v>1613.7095114256001</v>
      </c>
      <c r="AF27" s="59">
        <f t="shared" si="22"/>
        <v>1550.1473928497121</v>
      </c>
      <c r="AG27" s="59">
        <f t="shared" si="23"/>
        <v>1618.3922999941028</v>
      </c>
      <c r="AH27" s="59">
        <f t="shared" si="24"/>
        <v>1733.842276346187</v>
      </c>
      <c r="AI27" s="15"/>
      <c r="AJ27" s="16" t="s">
        <v>13</v>
      </c>
      <c r="AK27" s="15"/>
      <c r="AL27" s="15"/>
      <c r="AM27" s="15"/>
      <c r="AN27" s="15"/>
      <c r="AO27" s="15"/>
      <c r="AP27" s="15"/>
      <c r="AQ27" s="15"/>
      <c r="AR27" s="15"/>
    </row>
    <row r="28" spans="1:44" x14ac:dyDescent="0.3">
      <c r="A28" s="40">
        <v>23000</v>
      </c>
      <c r="B28" s="13">
        <v>23999</v>
      </c>
      <c r="C28" s="13"/>
      <c r="D28" s="16" t="s">
        <v>9</v>
      </c>
      <c r="E28" s="59">
        <f>'$25'!E28</f>
        <v>116</v>
      </c>
      <c r="F28" s="59">
        <f>'$25'!F28</f>
        <v>117</v>
      </c>
      <c r="G28" s="59">
        <f t="shared" si="3"/>
        <v>563.87991381000006</v>
      </c>
      <c r="H28" s="59">
        <f t="shared" si="25"/>
        <v>708.00748031238413</v>
      </c>
      <c r="I28" s="59">
        <f t="shared" si="5"/>
        <v>693.78693189815431</v>
      </c>
      <c r="J28" s="59">
        <f t="shared" si="6"/>
        <v>731.95093930181088</v>
      </c>
      <c r="L28" s="16" t="s">
        <v>10</v>
      </c>
      <c r="M28" s="59">
        <f>'$25'!M28</f>
        <v>123</v>
      </c>
      <c r="N28" s="59">
        <f>'$25'!N28</f>
        <v>123</v>
      </c>
      <c r="O28" s="59">
        <f t="shared" si="9"/>
        <v>841.88058988000012</v>
      </c>
      <c r="P28" s="59">
        <f t="shared" si="10"/>
        <v>906.05982405135956</v>
      </c>
      <c r="Q28" s="59">
        <f t="shared" si="11"/>
        <v>971.56500140576452</v>
      </c>
      <c r="R28" s="59">
        <f t="shared" si="12"/>
        <v>1102.1655070567808</v>
      </c>
      <c r="T28" s="16" t="s">
        <v>11</v>
      </c>
      <c r="U28" s="59">
        <f>'$25'!U28</f>
        <v>145</v>
      </c>
      <c r="V28" s="59">
        <f>'$25'!V28</f>
        <v>147</v>
      </c>
      <c r="W28" s="59">
        <f t="shared" si="15"/>
        <v>1813.1946929100002</v>
      </c>
      <c r="X28" s="59">
        <f t="shared" si="16"/>
        <v>1910.5528488831676</v>
      </c>
      <c r="Y28" s="59">
        <f t="shared" si="17"/>
        <v>2120.8553079467297</v>
      </c>
      <c r="Z28" s="59">
        <f t="shared" si="18"/>
        <v>2276.3956818826582</v>
      </c>
      <c r="AB28" s="16" t="s">
        <v>12</v>
      </c>
      <c r="AC28" s="59">
        <f>'$25'!AC28</f>
        <v>100</v>
      </c>
      <c r="AD28" s="59">
        <f>'$25'!AD28</f>
        <v>100</v>
      </c>
      <c r="AE28" s="59">
        <f t="shared" si="21"/>
        <v>1566.7082635200002</v>
      </c>
      <c r="AF28" s="59">
        <f t="shared" si="22"/>
        <v>1523.9356988298387</v>
      </c>
      <c r="AG28" s="59">
        <f t="shared" si="23"/>
        <v>1588.9958762828699</v>
      </c>
      <c r="AH28" s="59">
        <f t="shared" si="24"/>
        <v>1705.530470535301</v>
      </c>
      <c r="AI28" s="15"/>
      <c r="AJ28" s="16" t="s">
        <v>13</v>
      </c>
      <c r="AK28" s="15"/>
      <c r="AL28" s="15"/>
      <c r="AM28" s="15"/>
      <c r="AN28" s="15"/>
      <c r="AO28" s="15"/>
      <c r="AP28" s="15"/>
      <c r="AQ28" s="15"/>
      <c r="AR28" s="15"/>
    </row>
    <row r="29" spans="1:44" x14ac:dyDescent="0.3">
      <c r="A29" s="13">
        <v>24000</v>
      </c>
      <c r="B29" s="13">
        <v>24999</v>
      </c>
      <c r="C29" s="13"/>
      <c r="D29" s="16" t="s">
        <v>9</v>
      </c>
      <c r="E29" s="59"/>
      <c r="F29" s="59">
        <f>'$25'!F29</f>
        <v>106</v>
      </c>
      <c r="G29" s="59">
        <f t="shared" si="3"/>
        <v>547.45622700000001</v>
      </c>
      <c r="H29" s="59">
        <f t="shared" si="25"/>
        <v>696.03566684268981</v>
      </c>
      <c r="I29" s="59">
        <f t="shared" si="5"/>
        <v>681.18500922744659</v>
      </c>
      <c r="J29" s="59">
        <f t="shared" ref="J29:J47" si="26">J30*$J$3</f>
        <v>719.9989566218876</v>
      </c>
      <c r="L29" s="16" t="s">
        <v>10</v>
      </c>
      <c r="M29" s="59"/>
      <c r="N29" s="59">
        <f>'$25'!N29</f>
        <v>112</v>
      </c>
      <c r="O29" s="59">
        <f t="shared" si="9"/>
        <v>817.35979600000007</v>
      </c>
      <c r="P29" s="59">
        <f t="shared" si="10"/>
        <v>890.73911133637387</v>
      </c>
      <c r="Q29" s="59">
        <f t="shared" si="11"/>
        <v>953.91752715342614</v>
      </c>
      <c r="R29" s="59">
        <f t="shared" si="12"/>
        <v>1084.1683130599852</v>
      </c>
      <c r="T29" s="16" t="s">
        <v>11</v>
      </c>
      <c r="U29" s="59"/>
      <c r="V29" s="59">
        <f>'$25'!V29</f>
        <v>134</v>
      </c>
      <c r="W29" s="59">
        <f t="shared" si="15"/>
        <v>1760.3831970000001</v>
      </c>
      <c r="X29" s="59">
        <f t="shared" si="16"/>
        <v>1878.2470004749975</v>
      </c>
      <c r="Y29" s="59">
        <f t="shared" si="17"/>
        <v>2082.3321629324787</v>
      </c>
      <c r="Z29" s="59">
        <f t="shared" si="18"/>
        <v>2239.224554281584</v>
      </c>
      <c r="AB29" s="16" t="s">
        <v>12</v>
      </c>
      <c r="AC29" s="59"/>
      <c r="AD29" s="59">
        <f>'$25'!AD29</f>
        <v>100</v>
      </c>
      <c r="AE29" s="59">
        <f t="shared" si="21"/>
        <v>1521.0759840000001</v>
      </c>
      <c r="AF29" s="59">
        <f t="shared" si="22"/>
        <v>1498.1672226010996</v>
      </c>
      <c r="AG29" s="59">
        <f t="shared" si="23"/>
        <v>1560.1334082306037</v>
      </c>
      <c r="AH29" s="59">
        <f t="shared" si="24"/>
        <v>1677.6809664915415</v>
      </c>
      <c r="AI29" s="15"/>
      <c r="AJ29" s="16" t="s">
        <v>13</v>
      </c>
      <c r="AK29" s="15"/>
      <c r="AL29" s="15"/>
      <c r="AM29" s="15"/>
      <c r="AN29" s="15"/>
      <c r="AO29" s="15"/>
      <c r="AP29" s="15"/>
      <c r="AQ29" s="15"/>
      <c r="AR29" s="15"/>
    </row>
    <row r="30" spans="1:44" x14ac:dyDescent="0.3">
      <c r="A30" s="13">
        <v>25000</v>
      </c>
      <c r="B30" s="13">
        <v>25999</v>
      </c>
      <c r="C30" s="13"/>
      <c r="D30" s="16" t="s">
        <v>9</v>
      </c>
      <c r="E30" s="59"/>
      <c r="F30" s="59">
        <f>'$25'!F30</f>
        <v>100</v>
      </c>
      <c r="G30" s="59">
        <f t="shared" si="3"/>
        <v>531.51089999999999</v>
      </c>
      <c r="H30" s="59">
        <f t="shared" si="25"/>
        <v>684.26628671125616</v>
      </c>
      <c r="I30" s="59">
        <f t="shared" si="5"/>
        <v>668.81198745944687</v>
      </c>
      <c r="J30" s="59">
        <f t="shared" si="26"/>
        <v>708.24213714527605</v>
      </c>
      <c r="L30" s="16" t="s">
        <v>10</v>
      </c>
      <c r="M30" s="59"/>
      <c r="N30" s="59">
        <f>'$25'!N30</f>
        <v>102</v>
      </c>
      <c r="O30" s="59">
        <f t="shared" si="9"/>
        <v>793.55320000000006</v>
      </c>
      <c r="P30" s="59">
        <f t="shared" si="10"/>
        <v>875.67745904087076</v>
      </c>
      <c r="Q30" s="59">
        <f t="shared" si="11"/>
        <v>936.59060103429181</v>
      </c>
      <c r="R30" s="59">
        <f t="shared" si="12"/>
        <v>1066.4649941569794</v>
      </c>
      <c r="T30" s="16" t="s">
        <v>11</v>
      </c>
      <c r="U30" s="59"/>
      <c r="V30" s="59">
        <f>'$25'!V30</f>
        <v>122</v>
      </c>
      <c r="W30" s="59">
        <f t="shared" si="15"/>
        <v>1709.1099000000002</v>
      </c>
      <c r="X30" s="59">
        <f t="shared" si="16"/>
        <v>1846.4874169042444</v>
      </c>
      <c r="Y30" s="59">
        <f t="shared" si="17"/>
        <v>2044.5087510382707</v>
      </c>
      <c r="Z30" s="59">
        <f t="shared" si="18"/>
        <v>2202.6603917780681</v>
      </c>
      <c r="AB30" s="16" t="s">
        <v>12</v>
      </c>
      <c r="AC30" s="59"/>
      <c r="AD30" s="59">
        <f>'$25'!AD30</f>
        <v>100</v>
      </c>
      <c r="AE30" s="59">
        <f t="shared" si="21"/>
        <v>1476.7728</v>
      </c>
      <c r="AF30" s="59">
        <f t="shared" si="22"/>
        <v>1472.8344697218831</v>
      </c>
      <c r="AG30" s="59">
        <f t="shared" si="23"/>
        <v>1531.7951970845397</v>
      </c>
      <c r="AH30" s="59">
        <f t="shared" si="24"/>
        <v>1650.2862153172748</v>
      </c>
      <c r="AI30" s="15"/>
      <c r="AJ30" s="16" t="s">
        <v>13</v>
      </c>
      <c r="AK30" s="15"/>
      <c r="AL30" s="15"/>
      <c r="AM30" s="15"/>
      <c r="AN30" s="15"/>
      <c r="AO30" s="15"/>
      <c r="AP30" s="15"/>
      <c r="AQ30" s="15"/>
      <c r="AR30" s="15"/>
    </row>
    <row r="31" spans="1:44" x14ac:dyDescent="0.3">
      <c r="A31" s="13">
        <v>26000</v>
      </c>
      <c r="B31" s="13">
        <v>26999</v>
      </c>
      <c r="C31" s="13"/>
      <c r="D31" s="16" t="s">
        <v>9</v>
      </c>
      <c r="E31" s="59"/>
      <c r="F31" s="59">
        <f>'$25'!F31</f>
        <v>100</v>
      </c>
      <c r="G31" s="59">
        <f>G32*$G$3</f>
        <v>516.03</v>
      </c>
      <c r="H31" s="59">
        <f t="shared" si="25"/>
        <v>672.69591693989003</v>
      </c>
      <c r="I31" s="59">
        <f t="shared" si="5"/>
        <v>656.66370884579965</v>
      </c>
      <c r="J31" s="59">
        <f t="shared" si="26"/>
        <v>696.6772940638167</v>
      </c>
      <c r="L31" s="16" t="s">
        <v>10</v>
      </c>
      <c r="M31" s="59"/>
      <c r="N31" s="59">
        <f>'$25'!N31</f>
        <v>100</v>
      </c>
      <c r="O31" s="59">
        <f>O32*$G$3</f>
        <v>770.44</v>
      </c>
      <c r="P31" s="59">
        <f t="shared" si="10"/>
        <v>860.87048667014415</v>
      </c>
      <c r="Q31" s="59">
        <f t="shared" si="11"/>
        <v>919.57840062277057</v>
      </c>
      <c r="R31" s="59">
        <f t="shared" si="12"/>
        <v>1049.0507516791063</v>
      </c>
      <c r="T31" s="16" t="s">
        <v>11</v>
      </c>
      <c r="U31" s="59"/>
      <c r="V31" s="59">
        <f>'$25'!V31</f>
        <v>111</v>
      </c>
      <c r="W31" s="59">
        <f>W32*$G$3</f>
        <v>1659.3300000000002</v>
      </c>
      <c r="X31" s="59">
        <f t="shared" si="16"/>
        <v>1815.2648612900553</v>
      </c>
      <c r="Y31" s="59">
        <f t="shared" si="17"/>
        <v>2007.372362335072</v>
      </c>
      <c r="Z31" s="59">
        <f t="shared" si="18"/>
        <v>2166.6932832756916</v>
      </c>
      <c r="AB31" s="16" t="s">
        <v>12</v>
      </c>
      <c r="AC31" s="59"/>
      <c r="AD31" s="59">
        <f>'$25'!AD31</f>
        <v>100</v>
      </c>
      <c r="AE31" s="59">
        <f>AE32*$G$3</f>
        <v>1433.76</v>
      </c>
      <c r="AF31" s="59">
        <f t="shared" si="22"/>
        <v>1447.9300724753077</v>
      </c>
      <c r="AG31" s="59">
        <f t="shared" si="23"/>
        <v>1503.9717202597346</v>
      </c>
      <c r="AH31" s="59">
        <f t="shared" si="24"/>
        <v>1623.3387913803608</v>
      </c>
      <c r="AI31" s="15"/>
      <c r="AJ31" s="16" t="s">
        <v>13</v>
      </c>
      <c r="AK31" s="15"/>
      <c r="AL31" s="15"/>
      <c r="AM31" s="15"/>
      <c r="AN31" s="15"/>
      <c r="AO31" s="15"/>
      <c r="AP31" s="15"/>
      <c r="AQ31" s="15"/>
      <c r="AR31" s="15"/>
    </row>
    <row r="32" spans="1:44" x14ac:dyDescent="0.3">
      <c r="A32" s="57">
        <v>27000</v>
      </c>
      <c r="B32" s="58">
        <v>27999</v>
      </c>
      <c r="C32" s="13"/>
      <c r="D32" s="16" t="s">
        <v>9</v>
      </c>
      <c r="E32" s="59"/>
      <c r="F32" s="59">
        <f>'$25'!F32</f>
        <v>100</v>
      </c>
      <c r="G32" s="69">
        <f>G2</f>
        <v>501</v>
      </c>
      <c r="H32" s="59">
        <f t="shared" si="25"/>
        <v>661.32119243009242</v>
      </c>
      <c r="I32" s="59">
        <f t="shared" si="5"/>
        <v>644.73609115935164</v>
      </c>
      <c r="J32" s="59">
        <f t="shared" si="26"/>
        <v>685.30129260654803</v>
      </c>
      <c r="L32" s="16" t="s">
        <v>10</v>
      </c>
      <c r="M32" s="59"/>
      <c r="N32" s="59">
        <f>'$25'!N32</f>
        <v>100</v>
      </c>
      <c r="O32" s="69">
        <f>O2</f>
        <v>748</v>
      </c>
      <c r="P32" s="59">
        <f t="shared" si="10"/>
        <v>846.31388779998429</v>
      </c>
      <c r="Q32" s="59">
        <f t="shared" si="11"/>
        <v>902.87520925161573</v>
      </c>
      <c r="R32" s="59">
        <f t="shared" si="12"/>
        <v>1031.9208653148794</v>
      </c>
      <c r="T32" s="16" t="s">
        <v>11</v>
      </c>
      <c r="U32" s="59"/>
      <c r="V32" s="59">
        <f>'$25'!V32</f>
        <v>101</v>
      </c>
      <c r="W32" s="69">
        <f>W2</f>
        <v>1611</v>
      </c>
      <c r="X32" s="59">
        <f t="shared" si="16"/>
        <v>1784.5702529394957</v>
      </c>
      <c r="Y32" s="59">
        <f t="shared" si="17"/>
        <v>1970.9105177565755</v>
      </c>
      <c r="Z32" s="59">
        <f t="shared" si="18"/>
        <v>2131.3134795157307</v>
      </c>
      <c r="AB32" s="16" t="s">
        <v>12</v>
      </c>
      <c r="AC32" s="59"/>
      <c r="AD32" s="59">
        <f>'$25'!AD32</f>
        <v>100</v>
      </c>
      <c r="AE32" s="69">
        <f>AE2</f>
        <v>1392</v>
      </c>
      <c r="AF32" s="59">
        <f t="shared" si="22"/>
        <v>1423.4467877264133</v>
      </c>
      <c r="AG32" s="59">
        <f t="shared" si="23"/>
        <v>1476.6536281391602</v>
      </c>
      <c r="AH32" s="59">
        <f t="shared" si="24"/>
        <v>1596.8313903013584</v>
      </c>
      <c r="AI32" s="15"/>
      <c r="AJ32" s="16" t="s">
        <v>13</v>
      </c>
      <c r="AK32" s="15"/>
      <c r="AL32" s="15"/>
      <c r="AM32" s="15"/>
      <c r="AN32" s="15"/>
      <c r="AO32" s="15"/>
      <c r="AP32" s="15"/>
      <c r="AQ32" s="15"/>
      <c r="AR32" s="15"/>
    </row>
    <row r="33" spans="1:44" x14ac:dyDescent="0.3">
      <c r="A33" s="13">
        <v>28000</v>
      </c>
      <c r="B33" s="13">
        <v>28999</v>
      </c>
      <c r="C33" s="13"/>
      <c r="D33" s="16" t="s">
        <v>9</v>
      </c>
      <c r="E33" s="59"/>
      <c r="F33" s="59">
        <f>'$25'!F33</f>
        <v>100</v>
      </c>
      <c r="G33" s="59">
        <f>'$25'!G33</f>
        <v>100</v>
      </c>
      <c r="H33" s="59">
        <f t="shared" si="25"/>
        <v>650.13880498436129</v>
      </c>
      <c r="I33" s="59">
        <f t="shared" si="5"/>
        <v>633.02512632238745</v>
      </c>
      <c r="J33" s="59">
        <f t="shared" si="26"/>
        <v>674.11104918999422</v>
      </c>
      <c r="L33" s="16" t="s">
        <v>10</v>
      </c>
      <c r="M33" s="59"/>
      <c r="N33" s="59">
        <f>'$25'!N33</f>
        <v>100</v>
      </c>
      <c r="O33" s="59">
        <f>'$25'!O33</f>
        <v>100</v>
      </c>
      <c r="P33" s="59">
        <f t="shared" si="10"/>
        <v>832.00342882420784</v>
      </c>
      <c r="Q33" s="59">
        <f t="shared" si="11"/>
        <v>886.47541409093344</v>
      </c>
      <c r="R33" s="59">
        <f t="shared" si="12"/>
        <v>1015.0706918304933</v>
      </c>
      <c r="T33" s="16" t="s">
        <v>11</v>
      </c>
      <c r="U33" s="59"/>
      <c r="V33" s="59">
        <f>'$25'!V33</f>
        <v>100</v>
      </c>
      <c r="W33" s="59">
        <f>'$25'!W33</f>
        <v>100</v>
      </c>
      <c r="X33" s="59">
        <f t="shared" si="16"/>
        <v>1754.3946647065429</v>
      </c>
      <c r="Y33" s="59">
        <f t="shared" si="17"/>
        <v>1935.1109649058178</v>
      </c>
      <c r="Z33" s="59">
        <f t="shared" si="18"/>
        <v>2096.511390434518</v>
      </c>
      <c r="AB33" s="16" t="s">
        <v>12</v>
      </c>
      <c r="AC33" s="59"/>
      <c r="AD33" s="59">
        <f>'$25'!AD33</f>
        <v>100</v>
      </c>
      <c r="AE33" s="59">
        <f>'$25'!AE33</f>
        <v>100</v>
      </c>
      <c r="AF33" s="59">
        <f t="shared" si="22"/>
        <v>1399.3774948155851</v>
      </c>
      <c r="AG33" s="59">
        <f t="shared" si="23"/>
        <v>1449.8317409319197</v>
      </c>
      <c r="AH33" s="59">
        <f t="shared" si="24"/>
        <v>1570.7568269735968</v>
      </c>
      <c r="AI33" s="15"/>
      <c r="AJ33" s="16" t="s">
        <v>13</v>
      </c>
      <c r="AK33" s="15"/>
      <c r="AL33" s="15"/>
      <c r="AM33" s="15"/>
      <c r="AN33" s="15"/>
      <c r="AO33" s="15"/>
      <c r="AP33" s="15"/>
      <c r="AQ33" s="15"/>
      <c r="AR33" s="15"/>
    </row>
    <row r="34" spans="1:44" x14ac:dyDescent="0.3">
      <c r="A34" s="13">
        <v>29000</v>
      </c>
      <c r="B34" s="13">
        <v>29999</v>
      </c>
      <c r="C34" s="13"/>
      <c r="D34" s="16" t="s">
        <v>9</v>
      </c>
      <c r="E34" s="59"/>
      <c r="F34" s="59">
        <f>'$25'!F34</f>
        <v>100</v>
      </c>
      <c r="G34" s="59">
        <f>'$25'!G34</f>
        <v>100</v>
      </c>
      <c r="H34" s="59">
        <f t="shared" si="25"/>
        <v>639.14550234404362</v>
      </c>
      <c r="I34" s="59">
        <f t="shared" si="5"/>
        <v>621.52687905978155</v>
      </c>
      <c r="J34" s="59">
        <f t="shared" si="26"/>
        <v>663.10353058232761</v>
      </c>
      <c r="L34" s="16" t="s">
        <v>10</v>
      </c>
      <c r="M34" s="59"/>
      <c r="N34" s="59">
        <f>'$25'!N34</f>
        <v>100</v>
      </c>
      <c r="O34" s="59">
        <f>'$25'!O34</f>
        <v>100</v>
      </c>
      <c r="P34" s="59">
        <f t="shared" si="10"/>
        <v>817.93494772336589</v>
      </c>
      <c r="Q34" s="59">
        <f t="shared" si="11"/>
        <v>870.37350426208491</v>
      </c>
      <c r="R34" s="59">
        <f t="shared" si="12"/>
        <v>998.4956638112269</v>
      </c>
      <c r="T34" s="16" t="s">
        <v>11</v>
      </c>
      <c r="U34" s="59"/>
      <c r="V34" s="59">
        <f>'$25'!V34</f>
        <v>100</v>
      </c>
      <c r="W34" s="59">
        <f>'$25'!W34</f>
        <v>100</v>
      </c>
      <c r="X34" s="59">
        <f t="shared" si="16"/>
        <v>1724.7293203957361</v>
      </c>
      <c r="Y34" s="59">
        <f t="shared" si="17"/>
        <v>1899.9616739379655</v>
      </c>
      <c r="Z34" s="59">
        <f t="shared" si="18"/>
        <v>2062.2775825639565</v>
      </c>
      <c r="AB34" s="16" t="s">
        <v>12</v>
      </c>
      <c r="AC34" s="59"/>
      <c r="AD34" s="59">
        <f>'$25'!AD34</f>
        <v>100</v>
      </c>
      <c r="AE34" s="59">
        <f>'$25'!AE34</f>
        <v>100</v>
      </c>
      <c r="AF34" s="59">
        <f t="shared" si="22"/>
        <v>1375.7151934875983</v>
      </c>
      <c r="AG34" s="59">
        <f t="shared" si="23"/>
        <v>1423.497045588532</v>
      </c>
      <c r="AH34" s="59">
        <f t="shared" si="24"/>
        <v>1545.1080336155783</v>
      </c>
      <c r="AI34" s="15"/>
      <c r="AJ34" s="16" t="s">
        <v>13</v>
      </c>
      <c r="AK34" s="15"/>
      <c r="AL34" s="15"/>
      <c r="AM34" s="15"/>
      <c r="AN34" s="15"/>
      <c r="AO34" s="15"/>
      <c r="AP34" s="15"/>
      <c r="AQ34" s="15"/>
      <c r="AR34" s="15"/>
    </row>
    <row r="35" spans="1:44" x14ac:dyDescent="0.3">
      <c r="A35" s="13">
        <v>30000</v>
      </c>
      <c r="B35" s="13">
        <v>30999</v>
      </c>
      <c r="C35" s="13"/>
      <c r="D35" s="16" t="s">
        <v>9</v>
      </c>
      <c r="E35" s="59"/>
      <c r="F35" s="59">
        <f>'$25'!F35</f>
        <v>100</v>
      </c>
      <c r="G35" s="59">
        <f>'$25'!G35</f>
        <v>100</v>
      </c>
      <c r="H35" s="59">
        <f t="shared" si="25"/>
        <v>628.33808724345613</v>
      </c>
      <c r="I35" s="59">
        <f t="shared" si="5"/>
        <v>610.23748557661418</v>
      </c>
      <c r="J35" s="59">
        <f t="shared" si="26"/>
        <v>652.27575308118003</v>
      </c>
      <c r="L35" s="16" t="s">
        <v>10</v>
      </c>
      <c r="M35" s="59"/>
      <c r="N35" s="59">
        <f>'$25'!N35</f>
        <v>100</v>
      </c>
      <c r="O35" s="59">
        <f>'$25'!O35</f>
        <v>100</v>
      </c>
      <c r="P35" s="59">
        <f t="shared" si="10"/>
        <v>804.10435285427229</v>
      </c>
      <c r="Q35" s="59">
        <f t="shared" si="11"/>
        <v>854.5640689858468</v>
      </c>
      <c r="R35" s="59">
        <f t="shared" si="12"/>
        <v>982.19128842339853</v>
      </c>
      <c r="T35" s="16" t="s">
        <v>11</v>
      </c>
      <c r="U35" s="59"/>
      <c r="V35" s="59">
        <f>'$25'!V35</f>
        <v>100</v>
      </c>
      <c r="W35" s="59">
        <f>'$25'!W35</f>
        <v>100</v>
      </c>
      <c r="X35" s="59">
        <f t="shared" si="16"/>
        <v>1695.5655922097285</v>
      </c>
      <c r="Y35" s="59">
        <f t="shared" si="17"/>
        <v>1865.4508335178848</v>
      </c>
      <c r="Z35" s="59">
        <f t="shared" si="18"/>
        <v>2028.6027764744804</v>
      </c>
      <c r="AB35" s="16" t="s">
        <v>12</v>
      </c>
      <c r="AC35" s="59"/>
      <c r="AD35" s="59">
        <f>'$25'!AD35</f>
        <v>100</v>
      </c>
      <c r="AE35" s="59">
        <f>'$25'!AE35</f>
        <v>100</v>
      </c>
      <c r="AF35" s="59">
        <f t="shared" si="22"/>
        <v>1352.4530018556804</v>
      </c>
      <c r="AG35" s="59">
        <f t="shared" si="23"/>
        <v>1397.6406927722455</v>
      </c>
      <c r="AH35" s="59">
        <f t="shared" si="24"/>
        <v>1519.8780578551823</v>
      </c>
      <c r="AI35" s="15"/>
      <c r="AJ35" s="16" t="s">
        <v>13</v>
      </c>
      <c r="AK35" s="15"/>
      <c r="AL35" s="15"/>
      <c r="AM35" s="15"/>
      <c r="AN35" s="15"/>
      <c r="AO35" s="15"/>
      <c r="AP35" s="15"/>
      <c r="AQ35" s="15"/>
      <c r="AR35" s="15"/>
    </row>
    <row r="36" spans="1:44" x14ac:dyDescent="0.3">
      <c r="A36" s="61">
        <v>31000</v>
      </c>
      <c r="B36" s="13">
        <v>31999</v>
      </c>
      <c r="C36" s="13"/>
      <c r="D36" s="16" t="s">
        <v>9</v>
      </c>
      <c r="E36" s="59"/>
      <c r="F36" s="59">
        <f>'$25'!F36</f>
        <v>100</v>
      </c>
      <c r="G36" s="59">
        <f>'$25'!G36</f>
        <v>100</v>
      </c>
      <c r="H36" s="59">
        <f t="shared" si="25"/>
        <v>617.71341648000009</v>
      </c>
      <c r="I36" s="59">
        <f t="shared" si="5"/>
        <v>599.15315225980771</v>
      </c>
      <c r="J36" s="59">
        <f t="shared" si="26"/>
        <v>641.62478170487907</v>
      </c>
      <c r="L36" s="16" t="s">
        <v>10</v>
      </c>
      <c r="M36" s="59"/>
      <c r="N36" s="59">
        <f>'$25'!N36</f>
        <v>100</v>
      </c>
      <c r="O36" s="59">
        <f>'$25'!O36</f>
        <v>100</v>
      </c>
      <c r="P36" s="59">
        <f t="shared" si="10"/>
        <v>790.50762176000023</v>
      </c>
      <c r="Q36" s="59">
        <f t="shared" si="11"/>
        <v>839.04179576420893</v>
      </c>
      <c r="R36" s="59">
        <f t="shared" si="12"/>
        <v>966.15314619653611</v>
      </c>
      <c r="T36" s="16" t="s">
        <v>11</v>
      </c>
      <c r="U36" s="59"/>
      <c r="V36" s="59">
        <f>'$25'!V36</f>
        <v>100</v>
      </c>
      <c r="W36" s="59">
        <f>'$25'!W36</f>
        <v>100</v>
      </c>
      <c r="X36" s="59">
        <f t="shared" si="16"/>
        <v>1666.8949982400004</v>
      </c>
      <c r="Y36" s="59">
        <f t="shared" si="17"/>
        <v>1831.5668468511387</v>
      </c>
      <c r="Z36" s="59">
        <f t="shared" si="18"/>
        <v>1995.4778442597683</v>
      </c>
      <c r="AB36" s="16" t="s">
        <v>12</v>
      </c>
      <c r="AC36" s="59"/>
      <c r="AD36" s="59">
        <f>'$25'!AD36</f>
        <v>100</v>
      </c>
      <c r="AE36" s="59">
        <f>'$25'!AE36</f>
        <v>100</v>
      </c>
      <c r="AF36" s="59">
        <f t="shared" si="22"/>
        <v>1329.5841544000002</v>
      </c>
      <c r="AG36" s="59">
        <f t="shared" si="23"/>
        <v>1372.2539938853663</v>
      </c>
      <c r="AH36" s="59">
        <f t="shared" si="24"/>
        <v>1495.0600608451527</v>
      </c>
      <c r="AI36" s="15"/>
      <c r="AJ36" s="16" t="s">
        <v>13</v>
      </c>
      <c r="AK36" s="15"/>
      <c r="AL36" s="15"/>
      <c r="AM36" s="15"/>
      <c r="AN36" s="15"/>
      <c r="AO36" s="15"/>
      <c r="AP36" s="15"/>
      <c r="AQ36" s="15"/>
      <c r="AR36" s="15"/>
    </row>
    <row r="37" spans="1:44" x14ac:dyDescent="0.3">
      <c r="A37" s="57">
        <v>32000</v>
      </c>
      <c r="B37" s="13">
        <v>32999</v>
      </c>
      <c r="C37" s="13"/>
      <c r="D37" s="16" t="s">
        <v>9</v>
      </c>
      <c r="E37" s="59"/>
      <c r="F37" s="59">
        <f>'$25'!F37</f>
        <v>0</v>
      </c>
      <c r="G37" s="59">
        <f>'$25'!G37</f>
        <v>100</v>
      </c>
      <c r="H37" s="59">
        <f>H38*$H$3</f>
        <v>607.26840000000004</v>
      </c>
      <c r="I37" s="59">
        <f t="shared" si="5"/>
        <v>588.27015440334583</v>
      </c>
      <c r="J37" s="59">
        <f t="shared" si="26"/>
        <v>631.14772939689067</v>
      </c>
      <c r="L37" s="16" t="s">
        <v>10</v>
      </c>
      <c r="M37" s="59"/>
      <c r="N37" s="59">
        <f>'$25'!N37</f>
        <v>0</v>
      </c>
      <c r="O37" s="59">
        <f>'$25'!O37</f>
        <v>100</v>
      </c>
      <c r="P37" s="59">
        <f>P38*$H$3</f>
        <v>777.14080000000013</v>
      </c>
      <c r="Q37" s="59">
        <f t="shared" si="11"/>
        <v>823.80146859519778</v>
      </c>
      <c r="R37" s="59">
        <f t="shared" si="12"/>
        <v>950.37688982543398</v>
      </c>
      <c r="T37" s="16" t="s">
        <v>11</v>
      </c>
      <c r="U37" s="59"/>
      <c r="V37" s="59">
        <f>'$25'!V37</f>
        <v>0</v>
      </c>
      <c r="W37" s="59">
        <f>'$25'!W37</f>
        <v>100</v>
      </c>
      <c r="X37" s="59">
        <f>X38*$H$3</f>
        <v>1638.7092000000002</v>
      </c>
      <c r="Y37" s="59">
        <f t="shared" si="17"/>
        <v>1798.2983277870778</v>
      </c>
      <c r="Z37" s="59">
        <f t="shared" si="18"/>
        <v>1962.8938070625304</v>
      </c>
      <c r="AB37" s="16" t="s">
        <v>12</v>
      </c>
      <c r="AC37" s="59"/>
      <c r="AD37" s="59">
        <f>'$25'!AD37</f>
        <v>0</v>
      </c>
      <c r="AE37" s="59">
        <f>'$25'!AE37</f>
        <v>100</v>
      </c>
      <c r="AF37" s="59">
        <f>AF38*$H$3</f>
        <v>1307.1020000000001</v>
      </c>
      <c r="AG37" s="59">
        <f t="shared" si="23"/>
        <v>1347.3284181495987</v>
      </c>
      <c r="AH37" s="59">
        <f t="shared" si="24"/>
        <v>1470.6473154093576</v>
      </c>
      <c r="AI37" s="15"/>
      <c r="AJ37" s="16" t="s">
        <v>13</v>
      </c>
      <c r="AK37" s="15"/>
      <c r="AL37" s="15"/>
      <c r="AM37" s="15"/>
      <c r="AN37" s="15"/>
      <c r="AO37" s="15"/>
      <c r="AP37" s="15"/>
      <c r="AQ37" s="15"/>
      <c r="AR37" s="15"/>
    </row>
    <row r="38" spans="1:44" x14ac:dyDescent="0.3">
      <c r="A38" s="66">
        <v>33000</v>
      </c>
      <c r="B38" s="13">
        <v>33999</v>
      </c>
      <c r="C38" s="13"/>
      <c r="D38" s="16" t="s">
        <v>9</v>
      </c>
      <c r="E38" s="59"/>
      <c r="F38" s="15"/>
      <c r="G38" s="59">
        <f>'$25'!G38</f>
        <v>100</v>
      </c>
      <c r="H38" s="69">
        <f>H2</f>
        <v>597</v>
      </c>
      <c r="I38" s="59">
        <f t="shared" si="5"/>
        <v>577.58483495664791</v>
      </c>
      <c r="J38" s="59">
        <f t="shared" si="26"/>
        <v>620.84175624325269</v>
      </c>
      <c r="L38" s="16" t="s">
        <v>10</v>
      </c>
      <c r="M38" s="59"/>
      <c r="N38" s="15"/>
      <c r="O38" s="59">
        <f>'$25'!O38</f>
        <v>100</v>
      </c>
      <c r="P38" s="69">
        <f>P2</f>
        <v>764</v>
      </c>
      <c r="Q38" s="59">
        <f t="shared" si="11"/>
        <v>808.83796622012551</v>
      </c>
      <c r="R38" s="59">
        <f t="shared" si="12"/>
        <v>934.85824299177068</v>
      </c>
      <c r="T38" s="16" t="s">
        <v>11</v>
      </c>
      <c r="U38" s="59"/>
      <c r="V38" s="15"/>
      <c r="W38" s="59">
        <f>'$25'!W38</f>
        <v>100</v>
      </c>
      <c r="X38" s="69">
        <f>X2</f>
        <v>1611</v>
      </c>
      <c r="Y38" s="59">
        <f t="shared" si="17"/>
        <v>1765.6340969927128</v>
      </c>
      <c r="Z38" s="59">
        <f t="shared" si="18"/>
        <v>1930.841832640695</v>
      </c>
      <c r="AB38" s="16" t="s">
        <v>12</v>
      </c>
      <c r="AC38" s="59"/>
      <c r="AD38" s="15"/>
      <c r="AE38" s="59">
        <f>'$25'!AE38</f>
        <v>100</v>
      </c>
      <c r="AF38" s="69">
        <f>AF2</f>
        <v>1285</v>
      </c>
      <c r="AG38" s="59">
        <f t="shared" si="23"/>
        <v>1322.8555897394194</v>
      </c>
      <c r="AH38" s="59">
        <f t="shared" si="24"/>
        <v>1446.6332042193169</v>
      </c>
      <c r="AI38" s="15"/>
      <c r="AJ38" s="16" t="s">
        <v>13</v>
      </c>
      <c r="AK38" s="15"/>
      <c r="AL38" s="15"/>
      <c r="AM38" s="15"/>
      <c r="AN38" s="15"/>
      <c r="AO38" s="15"/>
      <c r="AP38" s="15"/>
      <c r="AQ38" s="15"/>
      <c r="AR38" s="15"/>
    </row>
    <row r="39" spans="1:44" x14ac:dyDescent="0.3">
      <c r="A39" s="13">
        <v>34000</v>
      </c>
      <c r="B39" s="58">
        <v>34999</v>
      </c>
      <c r="C39" s="13"/>
      <c r="D39" s="16" t="s">
        <v>9</v>
      </c>
      <c r="E39" s="59"/>
      <c r="F39" s="15"/>
      <c r="G39" s="59">
        <f>'$25'!G39</f>
        <v>100</v>
      </c>
      <c r="H39" s="59">
        <f>'$25'!H39</f>
        <v>100</v>
      </c>
      <c r="I39" s="59">
        <f t="shared" si="5"/>
        <v>567.09360329567789</v>
      </c>
      <c r="J39" s="59">
        <f t="shared" si="26"/>
        <v>610.70406870278646</v>
      </c>
      <c r="L39" s="16" t="s">
        <v>10</v>
      </c>
      <c r="M39" s="59"/>
      <c r="N39" s="15"/>
      <c r="O39" s="59">
        <f>'$25'!O39</f>
        <v>100</v>
      </c>
      <c r="P39" s="59">
        <f>'$25'!P39</f>
        <v>100</v>
      </c>
      <c r="Q39" s="59">
        <f t="shared" si="11"/>
        <v>794.14626040267603</v>
      </c>
      <c r="R39" s="59">
        <f t="shared" si="12"/>
        <v>919.59299920496824</v>
      </c>
      <c r="T39" s="16" t="s">
        <v>11</v>
      </c>
      <c r="U39" s="59"/>
      <c r="V39" s="15"/>
      <c r="W39" s="59">
        <f>'$25'!W39</f>
        <v>100</v>
      </c>
      <c r="X39" s="59">
        <f>'$25'!X39</f>
        <v>100</v>
      </c>
      <c r="Y39" s="59">
        <f t="shared" si="17"/>
        <v>1733.5631781960853</v>
      </c>
      <c r="Z39" s="59">
        <f t="shared" si="18"/>
        <v>1899.3132329733376</v>
      </c>
      <c r="AB39" s="16" t="s">
        <v>12</v>
      </c>
      <c r="AC39" s="59"/>
      <c r="AD39" s="15"/>
      <c r="AE39" s="59">
        <f>'$25'!AE39</f>
        <v>100</v>
      </c>
      <c r="AF39" s="59">
        <f>'$25'!AF39</f>
        <v>100</v>
      </c>
      <c r="AG39" s="59">
        <f t="shared" si="23"/>
        <v>1298.8272849675204</v>
      </c>
      <c r="AH39" s="59">
        <f t="shared" si="24"/>
        <v>1423.0112180005085</v>
      </c>
      <c r="AI39" s="15"/>
      <c r="AJ39" s="16" t="s">
        <v>13</v>
      </c>
      <c r="AK39" s="15"/>
      <c r="AL39" s="15"/>
      <c r="AM39" s="15"/>
      <c r="AN39" s="15"/>
      <c r="AO39" s="15"/>
      <c r="AP39" s="15"/>
      <c r="AQ39" s="15"/>
      <c r="AR39" s="15"/>
    </row>
    <row r="40" spans="1:44" x14ac:dyDescent="0.3">
      <c r="A40" s="13">
        <v>35000</v>
      </c>
      <c r="B40" s="13">
        <v>35999</v>
      </c>
      <c r="D40" s="16" t="s">
        <v>9</v>
      </c>
      <c r="E40" s="59"/>
      <c r="F40" s="15"/>
      <c r="G40" s="59">
        <f>'$25'!G40</f>
        <v>100</v>
      </c>
      <c r="H40" s="59">
        <f>'$25'!H40</f>
        <v>100</v>
      </c>
      <c r="I40" s="59">
        <f t="shared" si="5"/>
        <v>556.79293401637494</v>
      </c>
      <c r="J40" s="59">
        <f t="shared" si="26"/>
        <v>600.73191884987853</v>
      </c>
      <c r="L40" s="16" t="s">
        <v>10</v>
      </c>
      <c r="M40" s="59"/>
      <c r="N40" s="15"/>
      <c r="O40" s="59">
        <f>'$25'!O40</f>
        <v>100</v>
      </c>
      <c r="P40" s="59">
        <f>'$25'!P40</f>
        <v>100</v>
      </c>
      <c r="Q40" s="59">
        <f t="shared" si="11"/>
        <v>779.72141423924995</v>
      </c>
      <c r="R40" s="59">
        <f t="shared" si="12"/>
        <v>904.57702066197942</v>
      </c>
      <c r="T40" s="16" t="s">
        <v>11</v>
      </c>
      <c r="U40" s="59"/>
      <c r="V40" s="15"/>
      <c r="W40" s="59">
        <f>'$25'!W40</f>
        <v>100</v>
      </c>
      <c r="X40" s="59">
        <f>'$25'!X40</f>
        <v>100</v>
      </c>
      <c r="Y40" s="59">
        <f t="shared" si="17"/>
        <v>1702.0747944978748</v>
      </c>
      <c r="Z40" s="59">
        <f t="shared" si="18"/>
        <v>1868.2994619057031</v>
      </c>
      <c r="AB40" s="16" t="s">
        <v>12</v>
      </c>
      <c r="AC40" s="59"/>
      <c r="AD40" s="15"/>
      <c r="AE40" s="59">
        <f>'$25'!AE40</f>
        <v>100</v>
      </c>
      <c r="AF40" s="59">
        <f>'$25'!AF40</f>
        <v>100</v>
      </c>
      <c r="AG40" s="59">
        <f t="shared" si="23"/>
        <v>1275.235429521375</v>
      </c>
      <c r="AH40" s="59">
        <f t="shared" si="24"/>
        <v>1399.7749537679604</v>
      </c>
      <c r="AI40" s="15"/>
      <c r="AJ40" s="16" t="s">
        <v>13</v>
      </c>
      <c r="AK40" s="15"/>
      <c r="AL40" s="15"/>
      <c r="AM40" s="15"/>
      <c r="AN40" s="15"/>
      <c r="AO40" s="15"/>
      <c r="AP40" s="15"/>
      <c r="AQ40" s="15"/>
      <c r="AR40" s="15"/>
    </row>
    <row r="41" spans="1:44" x14ac:dyDescent="0.3">
      <c r="A41" s="13">
        <v>36000</v>
      </c>
      <c r="B41" s="13">
        <v>36999</v>
      </c>
      <c r="D41" s="16" t="s">
        <v>9</v>
      </c>
      <c r="E41" s="59"/>
      <c r="F41" s="15"/>
      <c r="G41" s="59">
        <f>'$25'!G41</f>
        <v>100</v>
      </c>
      <c r="H41" s="59">
        <f>'$25'!H41</f>
        <v>100</v>
      </c>
      <c r="I41" s="59">
        <f t="shared" si="5"/>
        <v>546.67936574999999</v>
      </c>
      <c r="J41" s="59">
        <f t="shared" si="26"/>
        <v>590.92260362962679</v>
      </c>
      <c r="L41" s="16" t="s">
        <v>10</v>
      </c>
      <c r="M41" s="59"/>
      <c r="N41" s="15"/>
      <c r="O41" s="59">
        <f>'$25'!O41</f>
        <v>100</v>
      </c>
      <c r="P41" s="59">
        <f>'$25'!P41</f>
        <v>100</v>
      </c>
      <c r="Q41" s="59">
        <f t="shared" si="11"/>
        <v>765.55858049999995</v>
      </c>
      <c r="R41" s="59">
        <f t="shared" si="12"/>
        <v>889.80623712569297</v>
      </c>
      <c r="T41" s="16" t="s">
        <v>11</v>
      </c>
      <c r="U41" s="59"/>
      <c r="V41" s="15"/>
      <c r="W41" s="59">
        <f>'$25'!W41</f>
        <v>100</v>
      </c>
      <c r="X41" s="59">
        <f>'$25'!X41</f>
        <v>100</v>
      </c>
      <c r="Y41" s="59">
        <f t="shared" si="17"/>
        <v>1671.1583647499999</v>
      </c>
      <c r="Z41" s="59">
        <f t="shared" si="18"/>
        <v>1837.7921128326807</v>
      </c>
      <c r="AB41" s="16" t="s">
        <v>12</v>
      </c>
      <c r="AC41" s="59"/>
      <c r="AD41" s="15"/>
      <c r="AE41" s="59">
        <f>'$25'!AE41</f>
        <v>100</v>
      </c>
      <c r="AF41" s="59">
        <f>'$25'!AF41</f>
        <v>100</v>
      </c>
      <c r="AG41" s="59">
        <f t="shared" si="23"/>
        <v>1252.07209575</v>
      </c>
      <c r="AH41" s="59">
        <f t="shared" si="24"/>
        <v>1376.9181130906557</v>
      </c>
      <c r="AI41" s="15"/>
      <c r="AJ41" s="16" t="s">
        <v>13</v>
      </c>
      <c r="AK41" s="15"/>
      <c r="AL41" s="15"/>
      <c r="AM41" s="15"/>
      <c r="AN41" s="15"/>
      <c r="AO41" s="15"/>
      <c r="AP41" s="15"/>
      <c r="AQ41" s="15"/>
      <c r="AR41" s="15"/>
    </row>
    <row r="42" spans="1:44" x14ac:dyDescent="0.3">
      <c r="A42" s="13">
        <v>37000</v>
      </c>
      <c r="B42" s="13">
        <v>37999</v>
      </c>
      <c r="D42" s="16" t="s">
        <v>9</v>
      </c>
      <c r="E42" s="59"/>
      <c r="F42" s="15"/>
      <c r="G42" s="59">
        <f>'$25'!G42</f>
        <v>100</v>
      </c>
      <c r="H42" s="59">
        <f>'$25'!H42</f>
        <v>100</v>
      </c>
      <c r="I42" s="59">
        <f>I43*$I$3</f>
        <v>536.74950000000001</v>
      </c>
      <c r="J42" s="59">
        <f t="shared" si="26"/>
        <v>581.2734641251493</v>
      </c>
      <c r="L42" s="16" t="s">
        <v>10</v>
      </c>
      <c r="M42" s="59"/>
      <c r="N42" s="15"/>
      <c r="O42" s="59">
        <f>'$25'!O42</f>
        <v>100</v>
      </c>
      <c r="P42" s="59">
        <f>'$25'!P42</f>
        <v>100</v>
      </c>
      <c r="Q42" s="59">
        <f>Q43*$I$3</f>
        <v>751.65300000000002</v>
      </c>
      <c r="R42" s="59">
        <f t="shared" si="12"/>
        <v>875.27664482165358</v>
      </c>
      <c r="T42" s="16" t="s">
        <v>11</v>
      </c>
      <c r="U42" s="59"/>
      <c r="V42" s="15"/>
      <c r="W42" s="59">
        <f>'$25'!W42</f>
        <v>100</v>
      </c>
      <c r="X42" s="59">
        <f>'$25'!X42</f>
        <v>100</v>
      </c>
      <c r="Y42" s="59">
        <f>Y43*$I$3</f>
        <v>1640.8035</v>
      </c>
      <c r="Z42" s="59">
        <f t="shared" si="18"/>
        <v>1807.7829164201071</v>
      </c>
      <c r="AB42" s="16" t="s">
        <v>12</v>
      </c>
      <c r="AC42" s="59"/>
      <c r="AD42" s="15"/>
      <c r="AE42" s="59">
        <f>'$25'!AE42</f>
        <v>100</v>
      </c>
      <c r="AF42" s="59">
        <f>'$25'!AF42</f>
        <v>100</v>
      </c>
      <c r="AG42" s="59">
        <f>AG43*$I$3</f>
        <v>1229.3295000000001</v>
      </c>
      <c r="AH42" s="59">
        <f t="shared" si="24"/>
        <v>1354.4345003842768</v>
      </c>
      <c r="AI42" s="15"/>
      <c r="AJ42" s="16" t="s">
        <v>13</v>
      </c>
      <c r="AK42" s="15"/>
      <c r="AL42" s="15"/>
      <c r="AM42" s="15"/>
      <c r="AN42" s="15"/>
      <c r="AO42" s="15"/>
      <c r="AP42" s="15"/>
      <c r="AQ42" s="15"/>
      <c r="AR42" s="15"/>
    </row>
    <row r="43" spans="1:44" x14ac:dyDescent="0.3">
      <c r="A43" s="13">
        <v>38000</v>
      </c>
      <c r="B43" s="13">
        <v>38999</v>
      </c>
      <c r="D43" s="16" t="s">
        <v>9</v>
      </c>
      <c r="E43" s="15"/>
      <c r="F43" s="15"/>
      <c r="G43" s="59">
        <f>'$25'!G43</f>
        <v>100</v>
      </c>
      <c r="H43" s="59">
        <f>'$25'!H43</f>
        <v>100</v>
      </c>
      <c r="I43" s="69">
        <f>I2</f>
        <v>527</v>
      </c>
      <c r="J43" s="59">
        <f t="shared" si="26"/>
        <v>571.78188483685744</v>
      </c>
      <c r="L43" s="16" t="s">
        <v>10</v>
      </c>
      <c r="M43" s="15"/>
      <c r="N43" s="15"/>
      <c r="O43" s="59">
        <f>'$25'!O43</f>
        <v>100</v>
      </c>
      <c r="P43" s="59">
        <f>'$25'!P43</f>
        <v>100</v>
      </c>
      <c r="Q43" s="69">
        <f>Q2</f>
        <v>738</v>
      </c>
      <c r="R43" s="59">
        <f t="shared" si="12"/>
        <v>860.98430535279715</v>
      </c>
      <c r="T43" s="16" t="s">
        <v>11</v>
      </c>
      <c r="U43" s="15"/>
      <c r="V43" s="15"/>
      <c r="W43" s="59">
        <f>'$25'!W43</f>
        <v>100</v>
      </c>
      <c r="X43" s="59">
        <f>'$25'!X43</f>
        <v>100</v>
      </c>
      <c r="Y43" s="69">
        <f>Y2</f>
        <v>1611</v>
      </c>
      <c r="Z43" s="59">
        <f t="shared" si="18"/>
        <v>1778.2637383632768</v>
      </c>
      <c r="AB43" s="16" t="s">
        <v>12</v>
      </c>
      <c r="AC43" s="15"/>
      <c r="AD43" s="15"/>
      <c r="AE43" s="59">
        <f>'$25'!AE43</f>
        <v>100</v>
      </c>
      <c r="AF43" s="59">
        <f>'$25'!AF43</f>
        <v>100</v>
      </c>
      <c r="AG43" s="69">
        <f>AG2</f>
        <v>1207</v>
      </c>
      <c r="AH43" s="59">
        <f t="shared" si="24"/>
        <v>1332.3180212318284</v>
      </c>
      <c r="AI43" s="15"/>
      <c r="AJ43" s="16" t="s">
        <v>13</v>
      </c>
      <c r="AK43" s="15"/>
      <c r="AL43" s="15"/>
      <c r="AM43" s="15"/>
      <c r="AN43" s="15"/>
      <c r="AO43" s="15"/>
      <c r="AP43" s="15"/>
      <c r="AQ43" s="15"/>
      <c r="AR43" s="15"/>
    </row>
    <row r="44" spans="1:44" x14ac:dyDescent="0.3">
      <c r="A44" s="13">
        <v>39000</v>
      </c>
      <c r="B44" s="13">
        <v>39999</v>
      </c>
      <c r="D44" s="16" t="s">
        <v>9</v>
      </c>
      <c r="E44" s="15"/>
      <c r="F44" s="15"/>
      <c r="G44" s="59">
        <f>'$25'!G44</f>
        <v>100</v>
      </c>
      <c r="H44" s="59">
        <f>'$25'!H44</f>
        <v>100</v>
      </c>
      <c r="I44" s="59">
        <f>'$25'!I44</f>
        <v>100</v>
      </c>
      <c r="J44" s="59">
        <f t="shared" si="26"/>
        <v>562.44529297349743</v>
      </c>
      <c r="L44" s="16" t="s">
        <v>10</v>
      </c>
      <c r="M44" s="15"/>
      <c r="N44" s="15"/>
      <c r="O44" s="59">
        <f>'$25'!O44</f>
        <v>100</v>
      </c>
      <c r="P44" s="59">
        <f>'$25'!P44</f>
        <v>100</v>
      </c>
      <c r="Q44" s="59">
        <f>'$25'!Q44</f>
        <v>100</v>
      </c>
      <c r="R44" s="59">
        <f t="shared" si="12"/>
        <v>846.92534463190748</v>
      </c>
      <c r="T44" s="16" t="s">
        <v>11</v>
      </c>
      <c r="U44" s="15"/>
      <c r="V44" s="15"/>
      <c r="W44" s="59">
        <f>'$25'!W44</f>
        <v>100</v>
      </c>
      <c r="X44" s="59">
        <f>'$25'!X44</f>
        <v>100</v>
      </c>
      <c r="Y44" s="59">
        <f>'$25'!Y44</f>
        <v>100</v>
      </c>
      <c r="Z44" s="59">
        <f t="shared" si="18"/>
        <v>1749.2265771820548</v>
      </c>
      <c r="AB44" s="16" t="s">
        <v>12</v>
      </c>
      <c r="AC44" s="15"/>
      <c r="AD44" s="15"/>
      <c r="AE44" s="59">
        <f>'$25'!AE44</f>
        <v>100</v>
      </c>
      <c r="AF44" s="59">
        <f>'$25'!AF44</f>
        <v>100</v>
      </c>
      <c r="AG44" s="59">
        <f>'$25'!AG44</f>
        <v>100</v>
      </c>
      <c r="AH44" s="59">
        <f t="shared" si="24"/>
        <v>1310.5626807316826</v>
      </c>
      <c r="AI44" s="15"/>
      <c r="AJ44" s="16" t="s">
        <v>13</v>
      </c>
      <c r="AK44" s="15"/>
      <c r="AL44" s="15"/>
      <c r="AM44" s="15"/>
      <c r="AN44" s="15"/>
      <c r="AO44" s="15"/>
      <c r="AP44" s="15"/>
      <c r="AQ44" s="15"/>
      <c r="AR44" s="15"/>
    </row>
    <row r="45" spans="1:44" x14ac:dyDescent="0.3">
      <c r="A45" s="13">
        <v>40000</v>
      </c>
      <c r="B45" s="13">
        <v>40999</v>
      </c>
      <c r="D45" s="16" t="s">
        <v>9</v>
      </c>
      <c r="E45" s="15"/>
      <c r="F45" s="15"/>
      <c r="G45" s="59">
        <f>'$25'!G45</f>
        <v>0</v>
      </c>
      <c r="H45" s="59">
        <f>'$25'!H45</f>
        <v>100</v>
      </c>
      <c r="I45" s="59">
        <f>'$25'!I45</f>
        <v>100</v>
      </c>
      <c r="J45" s="59">
        <f t="shared" si="26"/>
        <v>553.26115775476831</v>
      </c>
      <c r="L45" s="16" t="s">
        <v>10</v>
      </c>
      <c r="M45" s="15"/>
      <c r="N45" s="15"/>
      <c r="O45" s="59">
        <f>'$25'!O45</f>
        <v>0</v>
      </c>
      <c r="P45" s="59">
        <f>'$25'!P45</f>
        <v>100</v>
      </c>
      <c r="Q45" s="59">
        <f>'$25'!Q45</f>
        <v>100</v>
      </c>
      <c r="R45" s="59">
        <f t="shared" si="12"/>
        <v>833.09595183150452</v>
      </c>
      <c r="T45" s="16" t="s">
        <v>11</v>
      </c>
      <c r="U45" s="15"/>
      <c r="V45" s="15"/>
      <c r="W45" s="59">
        <f>'$25'!W45</f>
        <v>0</v>
      </c>
      <c r="X45" s="59">
        <f>'$25'!X45</f>
        <v>100</v>
      </c>
      <c r="Y45" s="59">
        <f>'$25'!Y45</f>
        <v>100</v>
      </c>
      <c r="Z45" s="59">
        <f t="shared" si="18"/>
        <v>1720.6635620519919</v>
      </c>
      <c r="AB45" s="16" t="s">
        <v>12</v>
      </c>
      <c r="AC45" s="15"/>
      <c r="AD45" s="15"/>
      <c r="AE45" s="59">
        <f>'$25'!AE45</f>
        <v>0</v>
      </c>
      <c r="AF45" s="59">
        <f>'$25'!AF45</f>
        <v>100</v>
      </c>
      <c r="AG45" s="59">
        <f>'$25'!AG45</f>
        <v>100</v>
      </c>
      <c r="AH45" s="59">
        <f t="shared" si="24"/>
        <v>1289.1625818725975</v>
      </c>
      <c r="AI45" s="15"/>
      <c r="AJ45" s="16" t="s">
        <v>13</v>
      </c>
      <c r="AK45" s="15"/>
      <c r="AL45" s="15"/>
      <c r="AM45" s="15"/>
      <c r="AN45" s="15"/>
      <c r="AO45" s="15"/>
      <c r="AP45" s="15"/>
      <c r="AQ45" s="15"/>
      <c r="AR45" s="15"/>
    </row>
    <row r="46" spans="1:44" x14ac:dyDescent="0.3">
      <c r="A46" s="66">
        <v>41000</v>
      </c>
      <c r="B46" s="58">
        <v>41999</v>
      </c>
      <c r="D46" s="16" t="s">
        <v>9</v>
      </c>
      <c r="E46" s="15"/>
      <c r="F46" s="15"/>
      <c r="G46" s="59">
        <f>'$25'!G46</f>
        <v>0</v>
      </c>
      <c r="H46" s="59">
        <f>'$25'!H46</f>
        <v>100</v>
      </c>
      <c r="I46" s="59">
        <f>'$25'!I46</f>
        <v>100</v>
      </c>
      <c r="J46" s="59">
        <f t="shared" si="26"/>
        <v>544.22698972532794</v>
      </c>
      <c r="L46" s="16" t="s">
        <v>10</v>
      </c>
      <c r="M46" s="15"/>
      <c r="N46" s="15"/>
      <c r="O46" s="59">
        <f>'$25'!O46</f>
        <v>0</v>
      </c>
      <c r="P46" s="59">
        <f>'$25'!P46</f>
        <v>100</v>
      </c>
      <c r="Q46" s="59">
        <f>'$25'!Q46</f>
        <v>100</v>
      </c>
      <c r="R46" s="59">
        <f t="shared" si="12"/>
        <v>819.4923783508799</v>
      </c>
      <c r="T46" s="16" t="s">
        <v>11</v>
      </c>
      <c r="U46" s="15"/>
      <c r="V46" s="15"/>
      <c r="W46" s="59">
        <f>'$25'!W46</f>
        <v>0</v>
      </c>
      <c r="X46" s="59">
        <f>'$25'!X46</f>
        <v>100</v>
      </c>
      <c r="Y46" s="59">
        <f>'$25'!Y46</f>
        <v>100</v>
      </c>
      <c r="Z46" s="59">
        <f t="shared" si="18"/>
        <v>1692.5669506708557</v>
      </c>
      <c r="AB46" s="16" t="s">
        <v>12</v>
      </c>
      <c r="AC46" s="15"/>
      <c r="AD46" s="15"/>
      <c r="AE46" s="59">
        <f>'$25'!AE46</f>
        <v>0</v>
      </c>
      <c r="AF46" s="59">
        <f>'$25'!AF46</f>
        <v>100</v>
      </c>
      <c r="AG46" s="59">
        <f>'$25'!AG46</f>
        <v>100</v>
      </c>
      <c r="AH46" s="59">
        <f t="shared" si="24"/>
        <v>1268.111923935272</v>
      </c>
      <c r="AI46" s="15"/>
      <c r="AJ46" s="16" t="s">
        <v>13</v>
      </c>
      <c r="AK46" s="15"/>
      <c r="AL46" s="15"/>
      <c r="AM46" s="15"/>
      <c r="AN46" s="15"/>
      <c r="AO46" s="15"/>
      <c r="AP46" s="15"/>
      <c r="AQ46" s="15"/>
      <c r="AR46" s="15"/>
    </row>
    <row r="47" spans="1:44" x14ac:dyDescent="0.3">
      <c r="A47" s="13">
        <v>42000</v>
      </c>
      <c r="B47" s="13">
        <v>42999</v>
      </c>
      <c r="D47" s="16" t="s">
        <v>9</v>
      </c>
      <c r="E47" s="15"/>
      <c r="F47" s="15"/>
      <c r="G47" s="59"/>
      <c r="H47" s="59">
        <f>'$25'!H47</f>
        <v>100</v>
      </c>
      <c r="I47" s="59">
        <f>'$25'!I47</f>
        <v>100</v>
      </c>
      <c r="J47" s="59">
        <f t="shared" si="26"/>
        <v>535.34034007999992</v>
      </c>
      <c r="L47" s="16" t="s">
        <v>10</v>
      </c>
      <c r="M47" s="15"/>
      <c r="N47" s="15"/>
      <c r="O47" s="59"/>
      <c r="P47" s="59">
        <f>'$25'!P47</f>
        <v>100</v>
      </c>
      <c r="Q47" s="59">
        <f>'$25'!Q47</f>
        <v>100</v>
      </c>
      <c r="R47" s="59">
        <f t="shared" si="12"/>
        <v>806.11093679999999</v>
      </c>
      <c r="T47" s="16" t="s">
        <v>11</v>
      </c>
      <c r="U47" s="15"/>
      <c r="V47" s="15"/>
      <c r="W47" s="59"/>
      <c r="X47" s="59">
        <f>'$25'!X47</f>
        <v>100</v>
      </c>
      <c r="Y47" s="59">
        <f>'$25'!Y47</f>
        <v>100</v>
      </c>
      <c r="Z47" s="59">
        <f t="shared" si="18"/>
        <v>1664.9291271599998</v>
      </c>
      <c r="AB47" s="16" t="s">
        <v>12</v>
      </c>
      <c r="AC47" s="15"/>
      <c r="AD47" s="15"/>
      <c r="AE47" s="59"/>
      <c r="AF47" s="59">
        <f>'$25'!AF47</f>
        <v>100</v>
      </c>
      <c r="AG47" s="59">
        <f>'$25'!AG47</f>
        <v>100</v>
      </c>
      <c r="AH47" s="59">
        <f t="shared" si="24"/>
        <v>1247.40500092</v>
      </c>
      <c r="AI47" s="15"/>
      <c r="AJ47" s="16" t="s">
        <v>13</v>
      </c>
      <c r="AK47" s="15"/>
      <c r="AL47" s="15"/>
      <c r="AM47" s="15"/>
      <c r="AN47" s="15"/>
      <c r="AO47" s="15"/>
      <c r="AP47" s="15"/>
      <c r="AQ47" s="15"/>
      <c r="AR47" s="15"/>
    </row>
    <row r="48" spans="1:44" x14ac:dyDescent="0.3">
      <c r="A48" s="57">
        <v>43000</v>
      </c>
      <c r="B48" s="13">
        <v>43999</v>
      </c>
      <c r="D48" s="16" t="s">
        <v>9</v>
      </c>
      <c r="E48" s="15"/>
      <c r="F48" s="15"/>
      <c r="G48" s="59"/>
      <c r="H48" s="59">
        <f>'$25'!H48</f>
        <v>100</v>
      </c>
      <c r="I48" s="59">
        <f>'$25'!I48</f>
        <v>100</v>
      </c>
      <c r="J48" s="59">
        <f>J49*$J$3</f>
        <v>526.59879999999998</v>
      </c>
      <c r="L48" s="16" t="s">
        <v>10</v>
      </c>
      <c r="M48" s="15"/>
      <c r="N48" s="15"/>
      <c r="O48" s="59"/>
      <c r="P48" s="59">
        <f>'$25'!P48</f>
        <v>100</v>
      </c>
      <c r="Q48" s="59">
        <f>'$25'!Q48</f>
        <v>100</v>
      </c>
      <c r="R48" s="59">
        <f>R49*$J$3</f>
        <v>792.94799999999998</v>
      </c>
      <c r="T48" s="16" t="s">
        <v>11</v>
      </c>
      <c r="U48" s="15"/>
      <c r="V48" s="15"/>
      <c r="W48" s="59"/>
      <c r="X48" s="59">
        <f>'$25'!X48</f>
        <v>100</v>
      </c>
      <c r="Y48" s="59">
        <f>'$25'!Y48</f>
        <v>100</v>
      </c>
      <c r="Z48" s="59">
        <f>Z49*$J$3</f>
        <v>1637.7425999999998</v>
      </c>
      <c r="AB48" s="16" t="s">
        <v>12</v>
      </c>
      <c r="AC48" s="15"/>
      <c r="AD48" s="15"/>
      <c r="AE48" s="59"/>
      <c r="AF48" s="59">
        <f>'$25'!AF48</f>
        <v>100</v>
      </c>
      <c r="AG48" s="59">
        <f>'$25'!AG48</f>
        <v>100</v>
      </c>
      <c r="AH48" s="59">
        <f>AH49*$J$3</f>
        <v>1227.0362</v>
      </c>
      <c r="AI48" s="15"/>
      <c r="AJ48" s="16" t="s">
        <v>13</v>
      </c>
      <c r="AK48" s="15"/>
      <c r="AL48" s="15"/>
      <c r="AM48" s="15"/>
      <c r="AN48" s="15"/>
      <c r="AO48" s="15"/>
      <c r="AP48" s="15"/>
      <c r="AQ48" s="15"/>
      <c r="AR48" s="15"/>
    </row>
    <row r="49" spans="1:44" x14ac:dyDescent="0.3">
      <c r="A49" s="13">
        <v>44000</v>
      </c>
      <c r="B49" s="13">
        <v>44999</v>
      </c>
      <c r="D49" s="16" t="s">
        <v>9</v>
      </c>
      <c r="E49" s="15"/>
      <c r="F49" s="15"/>
      <c r="G49" s="59"/>
      <c r="H49" s="59">
        <f>'$25'!H49</f>
        <v>100</v>
      </c>
      <c r="I49" s="59">
        <f>'$25'!I49</f>
        <v>100</v>
      </c>
      <c r="J49" s="69">
        <f>J2</f>
        <v>518</v>
      </c>
      <c r="L49" s="16" t="s">
        <v>10</v>
      </c>
      <c r="M49" s="15"/>
      <c r="N49" s="15"/>
      <c r="O49" s="59"/>
      <c r="P49" s="59">
        <f>'$25'!P49</f>
        <v>100</v>
      </c>
      <c r="Q49" s="59">
        <f>'$25'!Q49</f>
        <v>100</v>
      </c>
      <c r="R49" s="69">
        <f>R2</f>
        <v>780</v>
      </c>
      <c r="T49" s="16" t="s">
        <v>11</v>
      </c>
      <c r="U49" s="15"/>
      <c r="V49" s="15"/>
      <c r="W49" s="59"/>
      <c r="X49" s="59">
        <f>'$25'!X49</f>
        <v>100</v>
      </c>
      <c r="Y49" s="59">
        <f>'$25'!Y49</f>
        <v>100</v>
      </c>
      <c r="Z49" s="69">
        <f>Z2</f>
        <v>1611</v>
      </c>
      <c r="AB49" s="16" t="s">
        <v>12</v>
      </c>
      <c r="AC49" s="15"/>
      <c r="AD49" s="15"/>
      <c r="AE49" s="59"/>
      <c r="AF49" s="59">
        <f>'$25'!AF49</f>
        <v>100</v>
      </c>
      <c r="AG49" s="59">
        <f>'$25'!AG49</f>
        <v>100</v>
      </c>
      <c r="AH49" s="69">
        <f>AH2</f>
        <v>1207</v>
      </c>
      <c r="AI49" s="15"/>
      <c r="AJ49" s="16" t="s">
        <v>13</v>
      </c>
      <c r="AK49" s="15"/>
      <c r="AL49" s="15"/>
      <c r="AM49" s="15"/>
      <c r="AN49" s="15"/>
      <c r="AO49" s="15"/>
      <c r="AP49" s="15"/>
      <c r="AQ49" s="15"/>
      <c r="AR49" s="15"/>
    </row>
    <row r="50" spans="1:44" x14ac:dyDescent="0.3">
      <c r="A50" s="13">
        <v>45000</v>
      </c>
      <c r="B50" s="13">
        <v>45999</v>
      </c>
      <c r="D50" s="16" t="s">
        <v>9</v>
      </c>
      <c r="E50" s="15"/>
      <c r="F50" s="15"/>
      <c r="G50" s="59"/>
      <c r="H50" s="59">
        <f>'$25'!H50</f>
        <v>100</v>
      </c>
      <c r="I50" s="59">
        <f>'$25'!I50</f>
        <v>100</v>
      </c>
      <c r="J50" s="59">
        <f>'$25'!J50</f>
        <v>100</v>
      </c>
      <c r="L50" s="16" t="s">
        <v>10</v>
      </c>
      <c r="M50" s="15"/>
      <c r="N50" s="15"/>
      <c r="O50" s="59"/>
      <c r="P50" s="59">
        <f>'$25'!P50</f>
        <v>100</v>
      </c>
      <c r="Q50" s="59">
        <f>'$25'!Q50</f>
        <v>100</v>
      </c>
      <c r="R50" s="59">
        <f>'$25'!R50</f>
        <v>100</v>
      </c>
      <c r="T50" s="16" t="s">
        <v>11</v>
      </c>
      <c r="U50" s="15"/>
      <c r="V50" s="15"/>
      <c r="W50" s="59"/>
      <c r="X50" s="59">
        <f>'$25'!X50</f>
        <v>100</v>
      </c>
      <c r="Y50" s="59">
        <f>'$25'!Y50</f>
        <v>100</v>
      </c>
      <c r="Z50" s="59">
        <f>'$25'!Z50</f>
        <v>100</v>
      </c>
      <c r="AB50" s="16" t="s">
        <v>12</v>
      </c>
      <c r="AC50" s="15"/>
      <c r="AD50" s="15"/>
      <c r="AE50" s="59"/>
      <c r="AF50" s="59">
        <f>'$25'!AF50</f>
        <v>100</v>
      </c>
      <c r="AG50" s="59">
        <f>'$25'!AG50</f>
        <v>100</v>
      </c>
      <c r="AH50" s="59">
        <f>'$25'!AH50</f>
        <v>100</v>
      </c>
      <c r="AI50" s="15"/>
      <c r="AJ50" s="16" t="s">
        <v>13</v>
      </c>
      <c r="AK50" s="15"/>
      <c r="AL50" s="15"/>
      <c r="AM50" s="15"/>
      <c r="AN50" s="15"/>
      <c r="AO50" s="15"/>
      <c r="AP50" s="15"/>
      <c r="AQ50" s="15"/>
      <c r="AR50" s="15"/>
    </row>
    <row r="51" spans="1:44" x14ac:dyDescent="0.3">
      <c r="A51" s="13">
        <v>46000</v>
      </c>
      <c r="B51" s="13">
        <v>46999</v>
      </c>
      <c r="D51" s="16" t="s">
        <v>9</v>
      </c>
      <c r="E51" s="15"/>
      <c r="F51" s="15"/>
      <c r="G51" s="59"/>
      <c r="H51" s="59">
        <f>'$25'!H51</f>
        <v>100</v>
      </c>
      <c r="I51" s="59">
        <f>'$25'!I51</f>
        <v>100</v>
      </c>
      <c r="J51" s="59">
        <f>'$25'!J51</f>
        <v>100</v>
      </c>
      <c r="L51" s="16" t="s">
        <v>10</v>
      </c>
      <c r="M51" s="15"/>
      <c r="N51" s="15"/>
      <c r="O51" s="59"/>
      <c r="P51" s="59">
        <f>'$25'!P51</f>
        <v>100</v>
      </c>
      <c r="Q51" s="59">
        <f>'$25'!Q51</f>
        <v>100</v>
      </c>
      <c r="R51" s="59">
        <f>'$25'!R51</f>
        <v>100</v>
      </c>
      <c r="T51" s="16" t="s">
        <v>11</v>
      </c>
      <c r="U51" s="15"/>
      <c r="V51" s="15"/>
      <c r="W51" s="59"/>
      <c r="X51" s="59">
        <f>'$25'!X51</f>
        <v>100</v>
      </c>
      <c r="Y51" s="59">
        <f>'$25'!Y51</f>
        <v>100</v>
      </c>
      <c r="Z51" s="59">
        <f>'$25'!Z51</f>
        <v>100</v>
      </c>
      <c r="AB51" s="16" t="s">
        <v>12</v>
      </c>
      <c r="AC51" s="15"/>
      <c r="AD51" s="15"/>
      <c r="AE51" s="59"/>
      <c r="AF51" s="59">
        <f>'$25'!AF51</f>
        <v>100</v>
      </c>
      <c r="AG51" s="59">
        <f>'$25'!AG51</f>
        <v>100</v>
      </c>
      <c r="AH51" s="59">
        <f>'$25'!AH51</f>
        <v>100</v>
      </c>
      <c r="AI51" s="15"/>
      <c r="AJ51" s="16" t="s">
        <v>13</v>
      </c>
      <c r="AK51" s="15"/>
      <c r="AL51" s="15"/>
      <c r="AM51" s="15"/>
      <c r="AN51" s="15"/>
      <c r="AO51" s="15"/>
      <c r="AP51" s="15"/>
      <c r="AQ51" s="15"/>
      <c r="AR51" s="15"/>
    </row>
    <row r="52" spans="1:44" x14ac:dyDescent="0.3">
      <c r="A52" s="13">
        <v>47000</v>
      </c>
      <c r="B52" s="13">
        <v>47999</v>
      </c>
      <c r="D52" s="16" t="s">
        <v>9</v>
      </c>
      <c r="E52" s="15"/>
      <c r="F52" s="15"/>
      <c r="G52" s="15"/>
      <c r="H52" s="59">
        <f>'$25'!H52</f>
        <v>100</v>
      </c>
      <c r="I52" s="59">
        <f>'$25'!I52</f>
        <v>100</v>
      </c>
      <c r="J52" s="59">
        <f>'$25'!J52</f>
        <v>100</v>
      </c>
      <c r="L52" s="16" t="s">
        <v>10</v>
      </c>
      <c r="M52" s="15"/>
      <c r="N52" s="15"/>
      <c r="O52" s="15"/>
      <c r="P52" s="59">
        <f>'$25'!P52</f>
        <v>100</v>
      </c>
      <c r="Q52" s="59">
        <f>'$25'!Q52</f>
        <v>100</v>
      </c>
      <c r="R52" s="59">
        <f>'$25'!R52</f>
        <v>100</v>
      </c>
      <c r="T52" s="16" t="s">
        <v>11</v>
      </c>
      <c r="U52" s="15"/>
      <c r="V52" s="15"/>
      <c r="W52" s="15"/>
      <c r="X52" s="59">
        <f>'$25'!X52</f>
        <v>100</v>
      </c>
      <c r="Y52" s="59">
        <f>'$25'!Y52</f>
        <v>100</v>
      </c>
      <c r="Z52" s="59">
        <f>'$25'!Z52</f>
        <v>100</v>
      </c>
      <c r="AB52" s="16" t="s">
        <v>12</v>
      </c>
      <c r="AC52" s="15"/>
      <c r="AD52" s="15"/>
      <c r="AE52" s="15"/>
      <c r="AF52" s="59">
        <f>'$25'!AF52</f>
        <v>100</v>
      </c>
      <c r="AG52" s="59">
        <f>'$25'!AG52</f>
        <v>100</v>
      </c>
      <c r="AH52" s="59">
        <f>'$25'!AH52</f>
        <v>100</v>
      </c>
      <c r="AI52" s="15"/>
      <c r="AJ52" s="16" t="s">
        <v>13</v>
      </c>
      <c r="AK52" s="15"/>
      <c r="AL52" s="15"/>
      <c r="AM52" s="15"/>
      <c r="AN52" s="15"/>
      <c r="AO52" s="15"/>
      <c r="AP52" s="15"/>
      <c r="AQ52" s="15"/>
      <c r="AR52" s="15"/>
    </row>
    <row r="53" spans="1:44" x14ac:dyDescent="0.3">
      <c r="A53" s="13">
        <v>48000</v>
      </c>
      <c r="B53" s="13">
        <v>48999</v>
      </c>
      <c r="D53" s="16" t="s">
        <v>9</v>
      </c>
      <c r="E53" s="15"/>
      <c r="F53" s="15"/>
      <c r="G53" s="15"/>
      <c r="H53" s="59">
        <f>'$25'!H53</f>
        <v>100</v>
      </c>
      <c r="I53" s="59">
        <f>'$25'!I53</f>
        <v>100</v>
      </c>
      <c r="J53" s="59">
        <f>'$25'!J53</f>
        <v>100</v>
      </c>
      <c r="L53" s="16" t="s">
        <v>10</v>
      </c>
      <c r="M53" s="15"/>
      <c r="N53" s="15"/>
      <c r="O53" s="15"/>
      <c r="P53" s="59">
        <f>'$25'!P53</f>
        <v>100</v>
      </c>
      <c r="Q53" s="59">
        <f>'$25'!Q53</f>
        <v>100</v>
      </c>
      <c r="R53" s="59">
        <f>'$25'!R53</f>
        <v>100</v>
      </c>
      <c r="T53" s="16" t="s">
        <v>11</v>
      </c>
      <c r="U53" s="15"/>
      <c r="V53" s="15"/>
      <c r="W53" s="15"/>
      <c r="X53" s="59">
        <f>'$25'!X53</f>
        <v>100</v>
      </c>
      <c r="Y53" s="59">
        <f>'$25'!Y53</f>
        <v>100</v>
      </c>
      <c r="Z53" s="59">
        <f>'$25'!Z53</f>
        <v>100</v>
      </c>
      <c r="AB53" s="16" t="s">
        <v>12</v>
      </c>
      <c r="AC53" s="15"/>
      <c r="AD53" s="15"/>
      <c r="AE53" s="15"/>
      <c r="AF53" s="59">
        <f>'$25'!AF53</f>
        <v>100</v>
      </c>
      <c r="AG53" s="59">
        <f>'$25'!AG53</f>
        <v>100</v>
      </c>
      <c r="AH53" s="59">
        <f>'$25'!AH53</f>
        <v>100</v>
      </c>
      <c r="AI53" s="15"/>
      <c r="AJ53" s="16" t="s">
        <v>13</v>
      </c>
      <c r="AK53" s="15"/>
      <c r="AL53" s="15"/>
      <c r="AM53" s="15"/>
      <c r="AN53" s="15"/>
      <c r="AO53" s="15"/>
      <c r="AP53" s="15"/>
      <c r="AQ53" s="15"/>
      <c r="AR53" s="15"/>
    </row>
    <row r="54" spans="1:44" x14ac:dyDescent="0.3">
      <c r="A54" s="66">
        <v>49000</v>
      </c>
      <c r="B54" s="13">
        <v>49999</v>
      </c>
      <c r="D54" s="16" t="s">
        <v>9</v>
      </c>
      <c r="E54" s="15"/>
      <c r="F54" s="15"/>
      <c r="G54" s="15"/>
      <c r="H54" s="59">
        <f>'$25'!H54</f>
        <v>0</v>
      </c>
      <c r="I54" s="59">
        <f>'$25'!I54</f>
        <v>100</v>
      </c>
      <c r="J54" s="59">
        <f>'$25'!J54</f>
        <v>100</v>
      </c>
      <c r="L54" s="16" t="s">
        <v>10</v>
      </c>
      <c r="M54" s="15"/>
      <c r="N54" s="15"/>
      <c r="O54" s="15"/>
      <c r="P54" s="59">
        <f>'$25'!P54</f>
        <v>0</v>
      </c>
      <c r="Q54" s="59">
        <f>'$25'!Q54</f>
        <v>100</v>
      </c>
      <c r="R54" s="59">
        <f>'$25'!R54</f>
        <v>100</v>
      </c>
      <c r="T54" s="16" t="s">
        <v>11</v>
      </c>
      <c r="U54" s="15"/>
      <c r="V54" s="15"/>
      <c r="W54" s="15"/>
      <c r="X54" s="59">
        <f>'$25'!X54</f>
        <v>0</v>
      </c>
      <c r="Y54" s="59">
        <f>'$25'!Y54</f>
        <v>100</v>
      </c>
      <c r="Z54" s="59">
        <f>'$25'!Z54</f>
        <v>100</v>
      </c>
      <c r="AB54" s="16" t="s">
        <v>12</v>
      </c>
      <c r="AC54" s="15"/>
      <c r="AD54" s="15"/>
      <c r="AE54" s="15"/>
      <c r="AF54" s="59">
        <f>'$25'!AF54</f>
        <v>0</v>
      </c>
      <c r="AG54" s="59">
        <f>'$25'!AG54</f>
        <v>100</v>
      </c>
      <c r="AH54" s="59">
        <f>'$25'!AH54</f>
        <v>100</v>
      </c>
      <c r="AI54" s="15"/>
      <c r="AJ54" s="16" t="s">
        <v>13</v>
      </c>
      <c r="AK54" s="15"/>
      <c r="AL54" s="15"/>
      <c r="AM54" s="15"/>
      <c r="AN54" s="15"/>
      <c r="AO54" s="15"/>
      <c r="AP54" s="15"/>
      <c r="AQ54" s="15"/>
      <c r="AR54" s="15"/>
    </row>
    <row r="55" spans="1:44" x14ac:dyDescent="0.3">
      <c r="A55" s="13">
        <v>50000</v>
      </c>
      <c r="B55" s="13">
        <v>50999</v>
      </c>
      <c r="D55" s="16" t="s">
        <v>9</v>
      </c>
      <c r="E55" s="15"/>
      <c r="F55" s="15"/>
      <c r="G55" s="15"/>
      <c r="H55" s="15"/>
      <c r="I55" s="59">
        <f>'$25'!I55</f>
        <v>100</v>
      </c>
      <c r="J55" s="59">
        <f>'$25'!J55</f>
        <v>100</v>
      </c>
      <c r="L55" s="16" t="s">
        <v>10</v>
      </c>
      <c r="M55" s="15"/>
      <c r="N55" s="15"/>
      <c r="O55" s="15"/>
      <c r="P55" s="15"/>
      <c r="Q55" s="59">
        <f>'$25'!Q55</f>
        <v>100</v>
      </c>
      <c r="R55" s="59">
        <f>'$25'!R55</f>
        <v>100</v>
      </c>
      <c r="T55" s="16" t="s">
        <v>11</v>
      </c>
      <c r="U55" s="15"/>
      <c r="V55" s="15"/>
      <c r="W55" s="15"/>
      <c r="X55" s="15"/>
      <c r="Y55" s="59">
        <f>'$25'!Y55</f>
        <v>100</v>
      </c>
      <c r="Z55" s="59">
        <f>'$25'!Z55</f>
        <v>100</v>
      </c>
      <c r="AB55" s="16" t="s">
        <v>12</v>
      </c>
      <c r="AC55" s="15"/>
      <c r="AD55" s="15"/>
      <c r="AE55" s="15"/>
      <c r="AF55" s="15"/>
      <c r="AG55" s="59">
        <f>'$25'!AG55</f>
        <v>100</v>
      </c>
      <c r="AH55" s="59">
        <f>'$25'!AH55</f>
        <v>100</v>
      </c>
      <c r="AI55" s="15"/>
      <c r="AJ55" s="16" t="s">
        <v>13</v>
      </c>
      <c r="AK55" s="15"/>
      <c r="AL55" s="15"/>
      <c r="AM55" s="15"/>
      <c r="AN55" s="15"/>
      <c r="AO55" s="15"/>
      <c r="AP55" s="15"/>
      <c r="AQ55" s="15"/>
      <c r="AR55" s="15"/>
    </row>
    <row r="56" spans="1:44" x14ac:dyDescent="0.3">
      <c r="A56" s="13">
        <v>51000</v>
      </c>
      <c r="B56" s="13">
        <v>51999</v>
      </c>
      <c r="D56" s="16" t="s">
        <v>9</v>
      </c>
      <c r="E56" s="15"/>
      <c r="F56" s="15"/>
      <c r="G56" s="15"/>
      <c r="H56" s="15"/>
      <c r="I56" s="59">
        <f>'$25'!I56</f>
        <v>100</v>
      </c>
      <c r="J56" s="59">
        <f>'$25'!J56</f>
        <v>100</v>
      </c>
      <c r="L56" s="16" t="s">
        <v>10</v>
      </c>
      <c r="M56" s="15"/>
      <c r="N56" s="15"/>
      <c r="O56" s="15"/>
      <c r="P56" s="15"/>
      <c r="Q56" s="59">
        <f>'$25'!Q56</f>
        <v>100</v>
      </c>
      <c r="R56" s="59">
        <f>'$25'!R56</f>
        <v>100</v>
      </c>
      <c r="T56" s="16" t="s">
        <v>11</v>
      </c>
      <c r="U56" s="15"/>
      <c r="V56" s="15"/>
      <c r="W56" s="15"/>
      <c r="X56" s="15"/>
      <c r="Y56" s="59">
        <f>'$25'!Y56</f>
        <v>100</v>
      </c>
      <c r="Z56" s="59">
        <f>'$25'!Z56</f>
        <v>100</v>
      </c>
      <c r="AB56" s="16" t="s">
        <v>12</v>
      </c>
      <c r="AC56" s="15"/>
      <c r="AD56" s="15"/>
      <c r="AE56" s="15"/>
      <c r="AF56" s="15"/>
      <c r="AG56" s="59">
        <f>'$25'!AG56</f>
        <v>100</v>
      </c>
      <c r="AH56" s="59">
        <f>'$25'!AH56</f>
        <v>100</v>
      </c>
      <c r="AI56" s="15"/>
      <c r="AJ56" s="16" t="s">
        <v>13</v>
      </c>
      <c r="AK56" s="15"/>
      <c r="AL56" s="15"/>
      <c r="AM56" s="15"/>
      <c r="AN56" s="15"/>
      <c r="AO56" s="15"/>
      <c r="AP56" s="15"/>
      <c r="AQ56" s="15"/>
      <c r="AR56" s="15"/>
    </row>
    <row r="57" spans="1:44" x14ac:dyDescent="0.3">
      <c r="A57" s="13">
        <v>52000</v>
      </c>
      <c r="B57" s="13">
        <v>52999</v>
      </c>
      <c r="D57" s="16" t="s">
        <v>9</v>
      </c>
      <c r="E57" s="15"/>
      <c r="F57" s="15"/>
      <c r="G57" s="15"/>
      <c r="H57" s="15"/>
      <c r="I57" s="59">
        <f>'$25'!I57</f>
        <v>100</v>
      </c>
      <c r="J57" s="59">
        <f>'$25'!J57</f>
        <v>100</v>
      </c>
      <c r="L57" s="16" t="s">
        <v>10</v>
      </c>
      <c r="M57" s="15"/>
      <c r="N57" s="15"/>
      <c r="O57" s="15"/>
      <c r="P57" s="15"/>
      <c r="Q57" s="59">
        <f>'$25'!Q57</f>
        <v>100</v>
      </c>
      <c r="R57" s="59">
        <f>'$25'!R57</f>
        <v>100</v>
      </c>
      <c r="T57" s="16" t="s">
        <v>11</v>
      </c>
      <c r="U57" s="15"/>
      <c r="V57" s="15"/>
      <c r="W57" s="15"/>
      <c r="X57" s="15"/>
      <c r="Y57" s="59">
        <f>'$25'!Y57</f>
        <v>100</v>
      </c>
      <c r="Z57" s="59">
        <f>'$25'!Z57</f>
        <v>100</v>
      </c>
      <c r="AB57" s="16" t="s">
        <v>12</v>
      </c>
      <c r="AC57" s="15"/>
      <c r="AD57" s="15"/>
      <c r="AE57" s="15"/>
      <c r="AF57" s="15"/>
      <c r="AG57" s="59">
        <f>'$25'!AG57</f>
        <v>100</v>
      </c>
      <c r="AH57" s="59">
        <f>'$25'!AH57</f>
        <v>100</v>
      </c>
      <c r="AI57" s="15"/>
      <c r="AJ57" s="16" t="s">
        <v>13</v>
      </c>
      <c r="AK57" s="15"/>
      <c r="AL57" s="15"/>
      <c r="AM57" s="15"/>
      <c r="AN57" s="15"/>
      <c r="AO57" s="15"/>
      <c r="AP57" s="15"/>
      <c r="AQ57" s="15"/>
      <c r="AR57" s="15"/>
    </row>
    <row r="58" spans="1:44" x14ac:dyDescent="0.3">
      <c r="A58" s="13">
        <v>53000</v>
      </c>
      <c r="B58" s="13">
        <v>53999</v>
      </c>
      <c r="D58" s="16" t="s">
        <v>9</v>
      </c>
      <c r="E58" s="15"/>
      <c r="F58" s="15"/>
      <c r="G58" s="15"/>
      <c r="H58" s="15"/>
      <c r="I58" s="59">
        <f>'$25'!I58</f>
        <v>100</v>
      </c>
      <c r="J58" s="59">
        <f>'$25'!J58</f>
        <v>100</v>
      </c>
      <c r="L58" s="16" t="s">
        <v>10</v>
      </c>
      <c r="M58" s="15"/>
      <c r="N58" s="15"/>
      <c r="O58" s="15"/>
      <c r="P58" s="15"/>
      <c r="Q58" s="59">
        <f>'$25'!Q58</f>
        <v>100</v>
      </c>
      <c r="R58" s="59">
        <f>'$25'!R58</f>
        <v>100</v>
      </c>
      <c r="T58" s="16" t="s">
        <v>11</v>
      </c>
      <c r="U58" s="15"/>
      <c r="V58" s="15"/>
      <c r="W58" s="15"/>
      <c r="X58" s="15"/>
      <c r="Y58" s="59">
        <f>'$25'!Y58</f>
        <v>100</v>
      </c>
      <c r="Z58" s="59">
        <f>'$25'!Z58</f>
        <v>100</v>
      </c>
      <c r="AB58" s="16" t="s">
        <v>12</v>
      </c>
      <c r="AC58" s="15"/>
      <c r="AD58" s="15"/>
      <c r="AE58" s="15"/>
      <c r="AF58" s="15"/>
      <c r="AG58" s="59">
        <f>'$25'!AG58</f>
        <v>100</v>
      </c>
      <c r="AH58" s="59">
        <f>'$25'!AH58</f>
        <v>100</v>
      </c>
      <c r="AI58" s="15"/>
      <c r="AJ58" s="16" t="s">
        <v>13</v>
      </c>
      <c r="AK58" s="15"/>
      <c r="AL58" s="15"/>
      <c r="AM58" s="15"/>
      <c r="AN58" s="15"/>
      <c r="AO58" s="15"/>
      <c r="AP58" s="15"/>
      <c r="AQ58" s="15"/>
      <c r="AR58" s="15"/>
    </row>
    <row r="59" spans="1:44" x14ac:dyDescent="0.3">
      <c r="A59" s="13">
        <v>54000</v>
      </c>
      <c r="B59" s="58">
        <v>54999</v>
      </c>
      <c r="D59" s="16" t="s">
        <v>9</v>
      </c>
      <c r="E59" s="15"/>
      <c r="F59" s="15"/>
      <c r="G59" s="15"/>
      <c r="H59" s="15"/>
      <c r="I59" s="59">
        <f>'$25'!I59</f>
        <v>100</v>
      </c>
      <c r="J59" s="59">
        <f>'$25'!J59</f>
        <v>100</v>
      </c>
      <c r="L59" s="16" t="s">
        <v>10</v>
      </c>
      <c r="M59" s="15"/>
      <c r="N59" s="15"/>
      <c r="O59" s="15"/>
      <c r="P59" s="15"/>
      <c r="Q59" s="59">
        <f>'$25'!Q59</f>
        <v>100</v>
      </c>
      <c r="R59" s="59">
        <f>'$25'!R59</f>
        <v>100</v>
      </c>
      <c r="T59" s="16" t="s">
        <v>11</v>
      </c>
      <c r="U59" s="15"/>
      <c r="V59" s="15"/>
      <c r="W59" s="15"/>
      <c r="X59" s="15"/>
      <c r="Y59" s="59">
        <f>'$25'!Y59</f>
        <v>100</v>
      </c>
      <c r="Z59" s="59">
        <f>'$25'!Z59</f>
        <v>100</v>
      </c>
      <c r="AB59" s="16" t="s">
        <v>12</v>
      </c>
      <c r="AC59" s="15"/>
      <c r="AD59" s="15"/>
      <c r="AE59" s="15"/>
      <c r="AF59" s="15"/>
      <c r="AG59" s="59">
        <f>'$25'!AG59</f>
        <v>100</v>
      </c>
      <c r="AH59" s="59">
        <f>'$25'!AH59</f>
        <v>100</v>
      </c>
      <c r="AI59" s="15"/>
      <c r="AJ59" s="16" t="s">
        <v>13</v>
      </c>
      <c r="AK59" s="15"/>
      <c r="AL59" s="15"/>
      <c r="AM59" s="15"/>
      <c r="AN59" s="15"/>
      <c r="AO59" s="15"/>
      <c r="AP59" s="15"/>
      <c r="AQ59" s="15"/>
      <c r="AR59" s="15"/>
    </row>
    <row r="60" spans="1:44" x14ac:dyDescent="0.3">
      <c r="A60" s="13">
        <v>55000</v>
      </c>
      <c r="B60" s="13">
        <v>55999</v>
      </c>
      <c r="D60" s="16" t="s">
        <v>9</v>
      </c>
      <c r="E60" s="15"/>
      <c r="F60" s="15"/>
      <c r="G60" s="15"/>
      <c r="H60" s="15"/>
      <c r="I60" s="59">
        <f>'$25'!I60</f>
        <v>100</v>
      </c>
      <c r="J60" s="59">
        <f>'$25'!J60</f>
        <v>100</v>
      </c>
      <c r="L60" s="16" t="s">
        <v>10</v>
      </c>
      <c r="M60" s="15"/>
      <c r="N60" s="15"/>
      <c r="O60" s="15"/>
      <c r="P60" s="15"/>
      <c r="Q60" s="59">
        <f>'$25'!Q60</f>
        <v>100</v>
      </c>
      <c r="R60" s="59">
        <f>'$25'!R60</f>
        <v>100</v>
      </c>
      <c r="T60" s="16" t="s">
        <v>11</v>
      </c>
      <c r="U60" s="15"/>
      <c r="V60" s="15"/>
      <c r="W60" s="15"/>
      <c r="X60" s="15"/>
      <c r="Y60" s="59">
        <f>'$25'!Y60</f>
        <v>100</v>
      </c>
      <c r="Z60" s="59">
        <f>'$25'!Z60</f>
        <v>100</v>
      </c>
      <c r="AB60" s="16" t="s">
        <v>12</v>
      </c>
      <c r="AC60" s="15"/>
      <c r="AD60" s="15"/>
      <c r="AE60" s="15"/>
      <c r="AF60" s="15"/>
      <c r="AG60" s="59">
        <f>'$25'!AG60</f>
        <v>100</v>
      </c>
      <c r="AH60" s="59">
        <f>'$25'!AH60</f>
        <v>100</v>
      </c>
      <c r="AI60" s="15"/>
      <c r="AJ60" s="16" t="s">
        <v>13</v>
      </c>
      <c r="AK60" s="15"/>
      <c r="AL60" s="15"/>
      <c r="AM60" s="15"/>
      <c r="AN60" s="15"/>
      <c r="AO60" s="15"/>
      <c r="AP60" s="15"/>
      <c r="AQ60" s="15"/>
      <c r="AR60" s="15"/>
    </row>
    <row r="61" spans="1:44" x14ac:dyDescent="0.3">
      <c r="A61" s="13">
        <v>56000</v>
      </c>
      <c r="B61" s="13">
        <v>56999</v>
      </c>
      <c r="D61" s="16" t="s">
        <v>9</v>
      </c>
      <c r="E61" s="15"/>
      <c r="F61" s="15"/>
      <c r="G61" s="15"/>
      <c r="H61" s="15"/>
      <c r="I61" s="59">
        <f>'$25'!I61</f>
        <v>100</v>
      </c>
      <c r="J61" s="59">
        <f>'$25'!J61</f>
        <v>100</v>
      </c>
      <c r="L61" s="16" t="s">
        <v>10</v>
      </c>
      <c r="M61" s="15"/>
      <c r="N61" s="15"/>
      <c r="O61" s="15"/>
      <c r="P61" s="15"/>
      <c r="Q61" s="59">
        <f>'$25'!Q61</f>
        <v>100</v>
      </c>
      <c r="R61" s="59">
        <f>'$25'!R61</f>
        <v>100</v>
      </c>
      <c r="T61" s="16" t="s">
        <v>11</v>
      </c>
      <c r="U61" s="15"/>
      <c r="V61" s="15"/>
      <c r="W61" s="15"/>
      <c r="X61" s="15"/>
      <c r="Y61" s="59">
        <f>'$25'!Y61</f>
        <v>100</v>
      </c>
      <c r="Z61" s="59">
        <f>'$25'!Z61</f>
        <v>100</v>
      </c>
      <c r="AB61" s="16" t="s">
        <v>12</v>
      </c>
      <c r="AC61" s="15"/>
      <c r="AD61" s="15"/>
      <c r="AE61" s="15"/>
      <c r="AF61" s="15"/>
      <c r="AG61" s="59">
        <f>'$25'!AG61</f>
        <v>100</v>
      </c>
      <c r="AH61" s="59">
        <f>'$25'!AH61</f>
        <v>100</v>
      </c>
      <c r="AI61" s="15"/>
      <c r="AJ61" s="16" t="s">
        <v>13</v>
      </c>
      <c r="AK61" s="15"/>
      <c r="AL61" s="15"/>
      <c r="AM61" s="15"/>
      <c r="AN61" s="15"/>
      <c r="AO61" s="15"/>
      <c r="AP61" s="15"/>
      <c r="AQ61" s="15"/>
      <c r="AR61" s="15"/>
    </row>
    <row r="62" spans="1:44" x14ac:dyDescent="0.3">
      <c r="A62" s="13">
        <v>57000</v>
      </c>
      <c r="B62" s="13">
        <v>57999</v>
      </c>
      <c r="D62" s="16" t="s">
        <v>9</v>
      </c>
      <c r="E62" s="15"/>
      <c r="F62" s="15"/>
      <c r="G62" s="15"/>
      <c r="H62" s="15"/>
      <c r="I62" s="59">
        <f>'$25'!I62</f>
        <v>0</v>
      </c>
      <c r="J62" s="59">
        <f>'$25'!J62</f>
        <v>100</v>
      </c>
      <c r="L62" s="16" t="s">
        <v>10</v>
      </c>
      <c r="M62" s="15"/>
      <c r="N62" s="15"/>
      <c r="O62" s="15"/>
      <c r="P62" s="15"/>
      <c r="Q62" s="59">
        <f>'$25'!Q62</f>
        <v>0</v>
      </c>
      <c r="R62" s="59">
        <f>'$25'!R62</f>
        <v>100</v>
      </c>
      <c r="T62" s="16" t="s">
        <v>11</v>
      </c>
      <c r="U62" s="15"/>
      <c r="V62" s="15"/>
      <c r="W62" s="15"/>
      <c r="X62" s="15"/>
      <c r="Y62" s="59">
        <f>'$25'!Y62</f>
        <v>0</v>
      </c>
      <c r="Z62" s="59">
        <f>'$25'!Z62</f>
        <v>100</v>
      </c>
      <c r="AB62" s="16" t="s">
        <v>12</v>
      </c>
      <c r="AC62" s="15"/>
      <c r="AD62" s="15"/>
      <c r="AE62" s="15"/>
      <c r="AF62" s="15"/>
      <c r="AG62" s="59">
        <f>'$25'!AG62</f>
        <v>0</v>
      </c>
      <c r="AH62" s="59">
        <f>'$25'!AH62</f>
        <v>100</v>
      </c>
      <c r="AI62" s="15"/>
      <c r="AJ62" s="16" t="s">
        <v>13</v>
      </c>
      <c r="AK62" s="15"/>
      <c r="AL62" s="15"/>
      <c r="AM62" s="15"/>
      <c r="AN62" s="15"/>
      <c r="AO62" s="15"/>
      <c r="AP62" s="15"/>
      <c r="AQ62" s="15"/>
      <c r="AR62" s="15"/>
    </row>
    <row r="63" spans="1:44" x14ac:dyDescent="0.3">
      <c r="A63" s="13">
        <v>58000</v>
      </c>
      <c r="B63" s="13">
        <v>58999</v>
      </c>
      <c r="D63" s="16" t="s">
        <v>9</v>
      </c>
      <c r="E63" s="15"/>
      <c r="F63" s="15"/>
      <c r="G63" s="15"/>
      <c r="H63" s="15"/>
      <c r="I63" s="59">
        <f>'$25'!I63</f>
        <v>0</v>
      </c>
      <c r="J63" s="59">
        <f>'$25'!J63</f>
        <v>100</v>
      </c>
      <c r="L63" s="16" t="s">
        <v>10</v>
      </c>
      <c r="M63" s="15"/>
      <c r="N63" s="15"/>
      <c r="O63" s="15"/>
      <c r="P63" s="15"/>
      <c r="Q63" s="59">
        <f>'$25'!Q63</f>
        <v>0</v>
      </c>
      <c r="R63" s="59">
        <f>'$25'!R63</f>
        <v>100</v>
      </c>
      <c r="T63" s="16" t="s">
        <v>11</v>
      </c>
      <c r="U63" s="15"/>
      <c r="V63" s="15"/>
      <c r="W63" s="15"/>
      <c r="X63" s="15"/>
      <c r="Y63" s="59">
        <f>'$25'!Y63</f>
        <v>0</v>
      </c>
      <c r="Z63" s="59">
        <f>'$25'!Z63</f>
        <v>100</v>
      </c>
      <c r="AB63" s="16" t="s">
        <v>12</v>
      </c>
      <c r="AC63" s="15"/>
      <c r="AD63" s="15"/>
      <c r="AE63" s="15"/>
      <c r="AF63" s="15"/>
      <c r="AG63" s="59">
        <f>'$25'!AG63</f>
        <v>0</v>
      </c>
      <c r="AH63" s="59">
        <f>'$25'!AH63</f>
        <v>100</v>
      </c>
      <c r="AI63" s="15"/>
      <c r="AJ63" s="16" t="s">
        <v>13</v>
      </c>
      <c r="AK63" s="15"/>
      <c r="AL63" s="15"/>
      <c r="AM63" s="15"/>
      <c r="AN63" s="15"/>
      <c r="AO63" s="15"/>
      <c r="AP63" s="15"/>
      <c r="AQ63" s="15"/>
      <c r="AR63" s="15"/>
    </row>
    <row r="64" spans="1:44" x14ac:dyDescent="0.3">
      <c r="A64" s="13">
        <v>59000</v>
      </c>
      <c r="B64" s="13">
        <v>59999</v>
      </c>
      <c r="D64" s="16" t="s">
        <v>9</v>
      </c>
      <c r="E64" s="15"/>
      <c r="F64" s="15"/>
      <c r="G64" s="15"/>
      <c r="H64" s="15"/>
      <c r="I64" s="15"/>
      <c r="J64" s="59">
        <f>'$25'!J64</f>
        <v>100</v>
      </c>
      <c r="L64" s="16" t="s">
        <v>10</v>
      </c>
      <c r="M64" s="15"/>
      <c r="N64" s="15"/>
      <c r="O64" s="15"/>
      <c r="P64" s="15"/>
      <c r="Q64" s="15"/>
      <c r="R64" s="59">
        <f>'$25'!R64</f>
        <v>100</v>
      </c>
      <c r="T64" s="16" t="s">
        <v>11</v>
      </c>
      <c r="U64" s="15"/>
      <c r="V64" s="15"/>
      <c r="W64" s="15"/>
      <c r="X64" s="15"/>
      <c r="Y64" s="15"/>
      <c r="Z64" s="59">
        <f>'$25'!Z64</f>
        <v>100</v>
      </c>
      <c r="AB64" s="16" t="s">
        <v>12</v>
      </c>
      <c r="AC64" s="15"/>
      <c r="AD64" s="15"/>
      <c r="AE64" s="15"/>
      <c r="AF64" s="15"/>
      <c r="AG64" s="15"/>
      <c r="AH64" s="59">
        <f>'$25'!AH64</f>
        <v>100</v>
      </c>
      <c r="AI64" s="15"/>
      <c r="AJ64" s="16" t="s">
        <v>13</v>
      </c>
      <c r="AK64" s="15"/>
      <c r="AL64" s="15"/>
      <c r="AM64" s="15"/>
      <c r="AN64" s="15"/>
      <c r="AO64" s="15"/>
      <c r="AP64" s="15"/>
      <c r="AQ64" s="15"/>
      <c r="AR64" s="15"/>
    </row>
    <row r="65" spans="1:44" x14ac:dyDescent="0.3">
      <c r="A65" s="13">
        <v>60000</v>
      </c>
      <c r="B65" s="13">
        <v>60999</v>
      </c>
      <c r="D65" s="16" t="s">
        <v>9</v>
      </c>
      <c r="E65" s="15"/>
      <c r="F65" s="15"/>
      <c r="G65" s="15"/>
      <c r="H65" s="15"/>
      <c r="I65" s="15"/>
      <c r="J65" s="59">
        <f>'$25'!J65</f>
        <v>100</v>
      </c>
      <c r="L65" s="16" t="s">
        <v>10</v>
      </c>
      <c r="M65" s="15"/>
      <c r="N65" s="15"/>
      <c r="O65" s="15"/>
      <c r="P65" s="15"/>
      <c r="Q65" s="15"/>
      <c r="R65" s="59">
        <f>'$25'!R65</f>
        <v>100</v>
      </c>
      <c r="T65" s="16" t="s">
        <v>11</v>
      </c>
      <c r="U65" s="15"/>
      <c r="V65" s="15"/>
      <c r="W65" s="15"/>
      <c r="X65" s="15"/>
      <c r="Y65" s="15"/>
      <c r="Z65" s="59">
        <f>'$25'!Z65</f>
        <v>100</v>
      </c>
      <c r="AB65" s="16" t="s">
        <v>12</v>
      </c>
      <c r="AC65" s="15"/>
      <c r="AD65" s="15"/>
      <c r="AE65" s="15"/>
      <c r="AF65" s="15"/>
      <c r="AG65" s="15"/>
      <c r="AH65" s="59">
        <f>'$25'!AH65</f>
        <v>100</v>
      </c>
      <c r="AI65" s="15"/>
      <c r="AJ65" s="16" t="s">
        <v>13</v>
      </c>
      <c r="AK65" s="15"/>
      <c r="AL65" s="15"/>
      <c r="AM65" s="15"/>
      <c r="AN65" s="15"/>
      <c r="AO65" s="15"/>
      <c r="AP65" s="15"/>
      <c r="AQ65" s="15"/>
      <c r="AR65" s="15"/>
    </row>
    <row r="66" spans="1:44" x14ac:dyDescent="0.3">
      <c r="A66" s="13">
        <v>61000</v>
      </c>
      <c r="B66" s="13">
        <v>61999</v>
      </c>
      <c r="D66" s="16" t="s">
        <v>9</v>
      </c>
      <c r="E66" s="15"/>
      <c r="F66" s="15"/>
      <c r="G66" s="15"/>
      <c r="H66" s="15"/>
      <c r="I66" s="15"/>
      <c r="J66" s="59">
        <f>'$25'!J66</f>
        <v>100</v>
      </c>
      <c r="L66" s="16" t="s">
        <v>10</v>
      </c>
      <c r="M66" s="15"/>
      <c r="N66" s="15"/>
      <c r="O66" s="15"/>
      <c r="P66" s="15"/>
      <c r="Q66" s="15"/>
      <c r="R66" s="59">
        <f>'$25'!R66</f>
        <v>100</v>
      </c>
      <c r="T66" s="16" t="s">
        <v>11</v>
      </c>
      <c r="U66" s="15"/>
      <c r="V66" s="15"/>
      <c r="W66" s="15"/>
      <c r="X66" s="15"/>
      <c r="Y66" s="15"/>
      <c r="Z66" s="59">
        <f>'$25'!Z66</f>
        <v>100</v>
      </c>
      <c r="AB66" s="16" t="s">
        <v>12</v>
      </c>
      <c r="AC66" s="15"/>
      <c r="AD66" s="15"/>
      <c r="AE66" s="15"/>
      <c r="AF66" s="15"/>
      <c r="AG66" s="15"/>
      <c r="AH66" s="59">
        <f>'$25'!AH66</f>
        <v>100</v>
      </c>
      <c r="AI66" s="15"/>
      <c r="AJ66" s="16" t="s">
        <v>13</v>
      </c>
      <c r="AK66" s="15"/>
      <c r="AL66" s="15"/>
      <c r="AM66" s="15"/>
      <c r="AN66" s="15"/>
      <c r="AO66" s="15"/>
      <c r="AP66" s="15"/>
      <c r="AQ66" s="15"/>
      <c r="AR66" s="15"/>
    </row>
    <row r="67" spans="1:44" x14ac:dyDescent="0.3">
      <c r="A67" s="13">
        <v>62000</v>
      </c>
      <c r="B67" s="13">
        <v>62999</v>
      </c>
      <c r="D67" s="16" t="s">
        <v>9</v>
      </c>
      <c r="E67" s="15"/>
      <c r="F67" s="15"/>
      <c r="G67" s="15"/>
      <c r="H67" s="15"/>
      <c r="I67" s="15"/>
      <c r="J67" s="59">
        <f>'$25'!J67</f>
        <v>100</v>
      </c>
      <c r="L67" s="16" t="s">
        <v>10</v>
      </c>
      <c r="M67" s="15"/>
      <c r="N67" s="15"/>
      <c r="O67" s="15"/>
      <c r="P67" s="15"/>
      <c r="Q67" s="15"/>
      <c r="R67" s="59">
        <f>'$25'!R67</f>
        <v>100</v>
      </c>
      <c r="T67" s="16" t="s">
        <v>11</v>
      </c>
      <c r="U67" s="15"/>
      <c r="V67" s="15"/>
      <c r="W67" s="15"/>
      <c r="X67" s="15"/>
      <c r="Y67" s="15"/>
      <c r="Z67" s="59">
        <f>'$25'!Z67</f>
        <v>100</v>
      </c>
      <c r="AB67" s="16" t="s">
        <v>12</v>
      </c>
      <c r="AC67" s="15"/>
      <c r="AD67" s="15"/>
      <c r="AE67" s="15"/>
      <c r="AF67" s="15"/>
      <c r="AG67" s="15"/>
      <c r="AH67" s="59">
        <f>'$25'!AH67</f>
        <v>100</v>
      </c>
      <c r="AI67" s="15"/>
      <c r="AJ67" s="16" t="s">
        <v>13</v>
      </c>
      <c r="AK67" s="15"/>
      <c r="AL67" s="15"/>
      <c r="AM67" s="15"/>
      <c r="AN67" s="15"/>
      <c r="AO67" s="15"/>
      <c r="AP67" s="15"/>
      <c r="AQ67" s="15"/>
      <c r="AR67" s="15"/>
    </row>
    <row r="68" spans="1:44" x14ac:dyDescent="0.3">
      <c r="A68" s="13">
        <v>63000</v>
      </c>
      <c r="B68" s="13">
        <v>63999</v>
      </c>
      <c r="D68" s="16" t="s">
        <v>9</v>
      </c>
      <c r="E68" s="15"/>
      <c r="F68" s="15"/>
      <c r="G68" s="15"/>
      <c r="H68" s="15"/>
      <c r="I68" s="15"/>
      <c r="J68" s="59">
        <f>'$25'!J68</f>
        <v>100</v>
      </c>
      <c r="L68" s="16" t="s">
        <v>10</v>
      </c>
      <c r="M68" s="15"/>
      <c r="N68" s="15"/>
      <c r="O68" s="15"/>
      <c r="P68" s="15"/>
      <c r="Q68" s="15"/>
      <c r="R68" s="59">
        <f>'$25'!R68</f>
        <v>100</v>
      </c>
      <c r="T68" s="16" t="s">
        <v>11</v>
      </c>
      <c r="U68" s="15"/>
      <c r="V68" s="15"/>
      <c r="W68" s="15"/>
      <c r="X68" s="15"/>
      <c r="Y68" s="15"/>
      <c r="Z68" s="59">
        <f>'$25'!Z68</f>
        <v>100</v>
      </c>
      <c r="AB68" s="16" t="s">
        <v>12</v>
      </c>
      <c r="AC68" s="15"/>
      <c r="AD68" s="15"/>
      <c r="AE68" s="15"/>
      <c r="AF68" s="15"/>
      <c r="AG68" s="15"/>
      <c r="AH68" s="59">
        <f>'$25'!AH68</f>
        <v>100</v>
      </c>
      <c r="AI68" s="15"/>
      <c r="AJ68" s="16" t="s">
        <v>13</v>
      </c>
      <c r="AK68" s="15"/>
      <c r="AL68" s="15"/>
      <c r="AM68" s="15"/>
      <c r="AN68" s="15"/>
      <c r="AO68" s="15"/>
      <c r="AP68" s="15"/>
      <c r="AQ68" s="15"/>
      <c r="AR68" s="15"/>
    </row>
    <row r="69" spans="1:44" x14ac:dyDescent="0.3">
      <c r="A69" s="13">
        <v>64000</v>
      </c>
      <c r="B69" s="13">
        <v>64999</v>
      </c>
      <c r="D69" s="16" t="s">
        <v>9</v>
      </c>
      <c r="E69" s="15"/>
      <c r="F69" s="15"/>
      <c r="G69" s="15"/>
      <c r="H69" s="15"/>
      <c r="I69" s="15"/>
      <c r="J69" s="59">
        <f>'$25'!J69</f>
        <v>100</v>
      </c>
      <c r="L69" s="16" t="s">
        <v>10</v>
      </c>
      <c r="M69" s="15"/>
      <c r="N69" s="15"/>
      <c r="O69" s="15"/>
      <c r="P69" s="15"/>
      <c r="Q69" s="15"/>
      <c r="R69" s="59">
        <f>'$25'!R69</f>
        <v>100</v>
      </c>
      <c r="T69" s="16" t="s">
        <v>11</v>
      </c>
      <c r="U69" s="15"/>
      <c r="V69" s="15"/>
      <c r="W69" s="15"/>
      <c r="X69" s="15"/>
      <c r="Y69" s="15"/>
      <c r="Z69" s="59">
        <f>'$25'!Z69</f>
        <v>100</v>
      </c>
      <c r="AB69" s="16" t="s">
        <v>12</v>
      </c>
      <c r="AC69" s="15"/>
      <c r="AD69" s="15"/>
      <c r="AE69" s="15"/>
      <c r="AF69" s="15"/>
      <c r="AG69" s="15"/>
      <c r="AH69" s="59">
        <f>'$25'!AH69</f>
        <v>100</v>
      </c>
      <c r="AI69" s="15"/>
      <c r="AJ69" s="16" t="s">
        <v>13</v>
      </c>
      <c r="AK69" s="15"/>
      <c r="AL69" s="15"/>
      <c r="AM69" s="15"/>
      <c r="AN69" s="15"/>
      <c r="AO69" s="15"/>
      <c r="AP69" s="15"/>
      <c r="AQ69" s="15"/>
      <c r="AR69" s="15"/>
    </row>
    <row r="70" spans="1:44" x14ac:dyDescent="0.3">
      <c r="D70" s="17"/>
      <c r="AK70" s="15"/>
      <c r="AL70" s="15"/>
      <c r="AM70" s="15"/>
      <c r="AN70" s="15"/>
      <c r="AO70" s="15"/>
      <c r="AP70" s="15"/>
      <c r="AQ70" s="15"/>
      <c r="AR70" s="15"/>
    </row>
    <row r="71" spans="1:44" ht="15.6" x14ac:dyDescent="0.3">
      <c r="B71" s="18" t="s">
        <v>13</v>
      </c>
      <c r="D71" s="17"/>
      <c r="E71" s="19">
        <v>38115</v>
      </c>
      <c r="F71" s="19">
        <v>18708</v>
      </c>
      <c r="G71" s="19">
        <v>8443</v>
      </c>
      <c r="H71" s="19">
        <v>6472</v>
      </c>
      <c r="I71" s="19">
        <v>4055</v>
      </c>
      <c r="J71" s="19">
        <v>2800</v>
      </c>
      <c r="M71" s="19">
        <v>34429</v>
      </c>
      <c r="N71" s="19">
        <v>17722</v>
      </c>
      <c r="O71" s="19">
        <v>8221</v>
      </c>
      <c r="P71" s="19">
        <v>6426</v>
      </c>
      <c r="Q71" s="19">
        <v>4145</v>
      </c>
      <c r="R71" s="19">
        <v>2849</v>
      </c>
      <c r="U71" s="19">
        <v>7644</v>
      </c>
      <c r="V71" s="19">
        <v>3419</v>
      </c>
      <c r="W71" s="19">
        <v>1478</v>
      </c>
      <c r="X71" s="19">
        <v>1088</v>
      </c>
      <c r="Y71" s="19">
        <v>645</v>
      </c>
      <c r="Z71" s="19">
        <v>445</v>
      </c>
      <c r="AC71" s="19">
        <v>7853</v>
      </c>
      <c r="AD71" s="19">
        <v>3813</v>
      </c>
      <c r="AE71" s="19">
        <v>1714</v>
      </c>
      <c r="AF71" s="19">
        <v>1305</v>
      </c>
      <c r="AG71" s="19">
        <v>809</v>
      </c>
      <c r="AH71" s="19">
        <v>561</v>
      </c>
      <c r="AI71" s="15"/>
      <c r="AK71" s="19">
        <v>88041</v>
      </c>
      <c r="AL71" s="19">
        <v>43662</v>
      </c>
      <c r="AM71" s="19">
        <v>19856</v>
      </c>
      <c r="AN71" s="19">
        <v>15291</v>
      </c>
      <c r="AO71" s="19">
        <v>9654</v>
      </c>
      <c r="AP71" s="19">
        <v>6655</v>
      </c>
      <c r="AQ71" s="15"/>
      <c r="AR71" s="19">
        <v>183159</v>
      </c>
    </row>
    <row r="72" spans="1:44" x14ac:dyDescent="0.3">
      <c r="D72" s="17"/>
    </row>
    <row r="73" spans="1:44" x14ac:dyDescent="0.3">
      <c r="D73" s="17"/>
    </row>
    <row r="74" spans="1:44" x14ac:dyDescent="0.3">
      <c r="D74" s="17"/>
    </row>
    <row r="75" spans="1:44" x14ac:dyDescent="0.3">
      <c r="D75" s="17"/>
    </row>
  </sheetData>
  <mergeCells count="5">
    <mergeCell ref="AK3:AP3"/>
    <mergeCell ref="A3:B3"/>
    <mergeCell ref="M3:R3"/>
    <mergeCell ref="U3:Z3"/>
    <mergeCell ref="AC3:AH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61573-1280-44E4-8F17-CF79C4B52FB1}">
  <sheetPr>
    <tabColor theme="8" tint="0.39997558519241921"/>
  </sheetPr>
  <dimension ref="A1:AP88"/>
  <sheetViews>
    <sheetView zoomScale="80" zoomScaleNormal="80" workbookViewId="0">
      <selection activeCell="A2" sqref="A2:XFD4"/>
    </sheetView>
  </sheetViews>
  <sheetFormatPr defaultRowHeight="14.4" x14ac:dyDescent="0.3"/>
  <cols>
    <col min="1" max="1" width="11.6640625" style="7" customWidth="1"/>
    <col min="2" max="2" width="11.21875" style="7" customWidth="1"/>
    <col min="3" max="3" width="3.77734375" style="7" customWidth="1"/>
    <col min="4" max="4" width="11.21875" style="7" customWidth="1"/>
    <col min="5" max="10" width="7.5546875" style="7" customWidth="1"/>
    <col min="11" max="11" width="6.44140625" style="7" customWidth="1"/>
    <col min="12" max="12" width="12.44140625" style="7" customWidth="1"/>
    <col min="13" max="18" width="7.5546875" style="7" customWidth="1"/>
    <col min="19" max="19" width="6.88671875" style="7" customWidth="1"/>
    <col min="20" max="20" width="11.5546875" style="7" bestFit="1" customWidth="1"/>
    <col min="21" max="26" width="7.5546875" style="7" customWidth="1"/>
    <col min="27" max="27" width="6.77734375" style="7" customWidth="1"/>
    <col min="28" max="28" width="8.88671875" style="7"/>
    <col min="29" max="34" width="7.5546875" style="7" customWidth="1"/>
    <col min="35" max="16384" width="8.88671875" style="7"/>
  </cols>
  <sheetData>
    <row r="1" spans="1:42" ht="18" x14ac:dyDescent="0.35">
      <c r="A1" s="6"/>
    </row>
    <row r="2" spans="1:42" x14ac:dyDescent="0.3">
      <c r="E2" s="27">
        <f>Energy_HH!D46</f>
        <v>452</v>
      </c>
      <c r="F2" s="27">
        <f>Energy_HH!D47</f>
        <v>528</v>
      </c>
      <c r="G2" s="27">
        <f>Energy_HH!D48</f>
        <v>501</v>
      </c>
      <c r="H2" s="27">
        <f>Energy_HH!D49</f>
        <v>597</v>
      </c>
      <c r="I2" s="27">
        <f>Energy_HH!D50</f>
        <v>527</v>
      </c>
      <c r="J2" s="27">
        <f>Energy_HH!D51</f>
        <v>518</v>
      </c>
      <c r="M2" s="27">
        <f>Energy_HH!E46</f>
        <v>643</v>
      </c>
      <c r="N2" s="27">
        <f>Energy_HH!E47</f>
        <v>751</v>
      </c>
      <c r="O2" s="27">
        <f>Energy_HH!E48</f>
        <v>748</v>
      </c>
      <c r="P2" s="27">
        <f>Energy_HH!E49</f>
        <v>764</v>
      </c>
      <c r="Q2" s="27">
        <f>Energy_HH!E50</f>
        <v>738</v>
      </c>
      <c r="R2" s="27">
        <f>Energy_HH!E51</f>
        <v>780</v>
      </c>
      <c r="U2" s="27">
        <f>Energy_HH!G46</f>
        <v>1651</v>
      </c>
      <c r="V2" s="27">
        <f>Energy_HH!G47</f>
        <v>1611</v>
      </c>
      <c r="W2" s="27">
        <f>V2</f>
        <v>1611</v>
      </c>
      <c r="X2" s="27">
        <f t="shared" ref="X2:Z2" si="0">W2</f>
        <v>1611</v>
      </c>
      <c r="Y2" s="27">
        <f t="shared" si="0"/>
        <v>1611</v>
      </c>
      <c r="Z2" s="27">
        <f t="shared" si="0"/>
        <v>1611</v>
      </c>
      <c r="AC2" s="27">
        <f>Energy_HH!F46</f>
        <v>1156</v>
      </c>
      <c r="AD2" s="27">
        <f>Energy_HH!F47</f>
        <v>1149</v>
      </c>
      <c r="AE2" s="27">
        <f>Energy_HH!F48</f>
        <v>1392</v>
      </c>
      <c r="AF2" s="27">
        <f>Energy_HH!F49</f>
        <v>1285</v>
      </c>
      <c r="AG2" s="27">
        <f>Energy_HH!F50</f>
        <v>1207</v>
      </c>
      <c r="AH2" s="27">
        <f>Energy_HH!F50</f>
        <v>1207</v>
      </c>
    </row>
    <row r="3" spans="1:42" ht="15.6" x14ac:dyDescent="0.3">
      <c r="A3" s="243" t="s">
        <v>1</v>
      </c>
      <c r="B3" s="243"/>
      <c r="C3" s="9"/>
      <c r="D3" s="10" t="s">
        <v>2</v>
      </c>
      <c r="E3" s="7">
        <v>1.05</v>
      </c>
      <c r="F3" s="70">
        <v>1.0349999999999999</v>
      </c>
      <c r="G3" s="70">
        <v>1.03</v>
      </c>
      <c r="H3" s="70">
        <v>1.0172000000000001</v>
      </c>
      <c r="I3" s="70">
        <v>1.0185</v>
      </c>
      <c r="J3" s="70">
        <v>1.0165999999999999</v>
      </c>
      <c r="L3" s="10" t="s">
        <v>2</v>
      </c>
      <c r="M3" s="7">
        <v>1.034</v>
      </c>
      <c r="N3" s="70">
        <v>1.0169999999999999</v>
      </c>
      <c r="O3" s="70">
        <v>1.014</v>
      </c>
      <c r="P3" s="70">
        <v>1.0089999999999999</v>
      </c>
      <c r="Q3" s="70">
        <v>1.0108999999999999</v>
      </c>
      <c r="R3" s="70">
        <v>1.0083</v>
      </c>
      <c r="T3" s="10" t="s">
        <v>2</v>
      </c>
      <c r="U3" s="7">
        <v>1.0000100000000001</v>
      </c>
      <c r="V3" s="70">
        <v>1.0349999999999999</v>
      </c>
      <c r="W3" s="70">
        <v>1.03</v>
      </c>
      <c r="X3" s="70">
        <v>1.0172000000000001</v>
      </c>
      <c r="Y3" s="70">
        <v>1.0185</v>
      </c>
      <c r="Z3" s="70">
        <v>1.0165999999999999</v>
      </c>
      <c r="AB3" s="10" t="s">
        <v>2</v>
      </c>
      <c r="AC3" s="7">
        <v>1.05</v>
      </c>
      <c r="AD3" s="70">
        <v>1.0349999999999999</v>
      </c>
      <c r="AE3" s="70">
        <v>1.03</v>
      </c>
      <c r="AF3" s="70">
        <v>1.0172000000000001</v>
      </c>
      <c r="AG3" s="70">
        <v>1.0185</v>
      </c>
      <c r="AH3" s="70">
        <v>1.0165999999999999</v>
      </c>
      <c r="AI3" s="9"/>
      <c r="AJ3" s="10" t="s">
        <v>2</v>
      </c>
      <c r="AK3" s="243" t="s">
        <v>3</v>
      </c>
      <c r="AL3" s="243"/>
      <c r="AM3" s="243"/>
      <c r="AN3" s="243"/>
      <c r="AO3" s="243"/>
      <c r="AP3" s="243"/>
    </row>
    <row r="4" spans="1:42" ht="16.2" thickBot="1" x14ac:dyDescent="0.35">
      <c r="A4" s="11" t="s">
        <v>4</v>
      </c>
      <c r="B4" s="11" t="s">
        <v>5</v>
      </c>
      <c r="C4" s="11"/>
      <c r="D4" s="12" t="s">
        <v>6</v>
      </c>
      <c r="E4" s="11">
        <v>1</v>
      </c>
      <c r="F4" s="11">
        <v>2</v>
      </c>
      <c r="G4" s="11">
        <v>3</v>
      </c>
      <c r="H4" s="11">
        <v>4</v>
      </c>
      <c r="I4" s="11">
        <v>5</v>
      </c>
      <c r="J4" s="11" t="s">
        <v>7</v>
      </c>
      <c r="L4" s="12" t="s">
        <v>6</v>
      </c>
      <c r="M4" s="11">
        <v>1</v>
      </c>
      <c r="N4" s="11">
        <v>2</v>
      </c>
      <c r="O4" s="11">
        <v>3</v>
      </c>
      <c r="P4" s="11">
        <v>4</v>
      </c>
      <c r="Q4" s="11">
        <v>5</v>
      </c>
      <c r="R4" s="11" t="s">
        <v>7</v>
      </c>
      <c r="T4" s="12" t="s">
        <v>6</v>
      </c>
      <c r="U4" s="11">
        <v>1</v>
      </c>
      <c r="V4" s="11">
        <v>2</v>
      </c>
      <c r="W4" s="11">
        <v>3</v>
      </c>
      <c r="X4" s="11">
        <v>4</v>
      </c>
      <c r="Y4" s="11">
        <v>5</v>
      </c>
      <c r="Z4" s="11" t="s">
        <v>7</v>
      </c>
      <c r="AB4" s="12" t="s">
        <v>6</v>
      </c>
      <c r="AC4" s="11">
        <v>1</v>
      </c>
      <c r="AD4" s="11">
        <v>2</v>
      </c>
      <c r="AE4" s="11">
        <v>3</v>
      </c>
      <c r="AF4" s="11">
        <v>4</v>
      </c>
      <c r="AG4" s="11">
        <v>5</v>
      </c>
      <c r="AH4" s="11" t="s">
        <v>7</v>
      </c>
    </row>
    <row r="5" spans="1:42" x14ac:dyDescent="0.3">
      <c r="A5" s="13">
        <v>0</v>
      </c>
      <c r="B5" s="13">
        <v>999</v>
      </c>
      <c r="C5" s="13"/>
      <c r="D5" s="14" t="s">
        <v>9</v>
      </c>
      <c r="E5" s="59">
        <f t="shared" ref="E5:E19" si="1">$E$3*E6</f>
        <v>939.67553709393837</v>
      </c>
      <c r="F5" s="59">
        <f t="shared" ref="F5:F24" si="2">$F$3*F6</f>
        <v>1087.3798181068134</v>
      </c>
      <c r="G5" s="59">
        <f t="shared" ref="G5:G30" si="3">G6*$G$3</f>
        <v>1112.8657917906492</v>
      </c>
      <c r="H5" s="59">
        <f t="shared" ref="H5:H36" si="4">H6*$H$3</f>
        <v>1048.0546537698169</v>
      </c>
      <c r="I5" s="59">
        <f t="shared" ref="I5:I41" si="5">I6*$I$3</f>
        <v>1057.620553030632</v>
      </c>
      <c r="J5" s="59">
        <f t="shared" ref="J5:J47" si="6">J6*$J$3</f>
        <v>1068.8934009832715</v>
      </c>
      <c r="L5" s="14" t="s">
        <v>10</v>
      </c>
      <c r="M5" s="59">
        <f t="shared" ref="M5:N20" si="7">M$3*M6</f>
        <v>1061.7421391907583</v>
      </c>
      <c r="N5" s="59">
        <f t="shared" si="7"/>
        <v>1069.9905655338691</v>
      </c>
      <c r="O5" s="59">
        <f t="shared" ref="O5:R30" si="8">O6*O$3</f>
        <v>1088.7455245613664</v>
      </c>
      <c r="P5" s="59">
        <f t="shared" si="8"/>
        <v>1026.8377925090583</v>
      </c>
      <c r="Q5" s="59">
        <f t="shared" si="8"/>
        <v>1114.2119975172682</v>
      </c>
      <c r="R5" s="59">
        <f t="shared" si="8"/>
        <v>1122.1330635700938</v>
      </c>
      <c r="T5" s="14" t="s">
        <v>11</v>
      </c>
      <c r="U5" s="59">
        <f t="shared" ref="U5:V20" si="9">U$3*U6</f>
        <v>1651.2476673362528</v>
      </c>
      <c r="V5" s="59">
        <f t="shared" si="9"/>
        <v>3317.7441041099955</v>
      </c>
      <c r="W5" s="59">
        <f t="shared" ref="W5:W30" si="10">W6*U$3</f>
        <v>1611.4350265508151</v>
      </c>
      <c r="X5" s="59">
        <f t="shared" ref="X5:X36" si="11">X6*U$3</f>
        <v>1611.5317150695935</v>
      </c>
      <c r="Y5" s="59">
        <f t="shared" ref="Y5:Y41" si="12">Y6*U$3</f>
        <v>1611.6122932668954</v>
      </c>
      <c r="Z5" s="59">
        <f t="shared" ref="Z5:Z47" si="13">Z6*U$3</f>
        <v>1611.7089924219429</v>
      </c>
      <c r="AB5" s="14" t="s">
        <v>12</v>
      </c>
      <c r="AC5" s="59">
        <f t="shared" ref="AC5:AD20" si="14">AC$3*AC6</f>
        <v>2403.2409753995421</v>
      </c>
      <c r="AD5" s="59">
        <f t="shared" si="14"/>
        <v>2366.2867632665329</v>
      </c>
      <c r="AE5" s="59">
        <f t="shared" ref="AE5:AH30" si="15">AE6*AE$3</f>
        <v>3092.0342957536595</v>
      </c>
      <c r="AF5" s="59">
        <f t="shared" si="15"/>
        <v>2255.8630319836088</v>
      </c>
      <c r="AG5" s="59">
        <f t="shared" si="15"/>
        <v>2422.2922343604801</v>
      </c>
      <c r="AH5" s="59">
        <f t="shared" si="15"/>
        <v>2490.6454343374708</v>
      </c>
    </row>
    <row r="6" spans="1:42" x14ac:dyDescent="0.3">
      <c r="A6" s="13">
        <v>1000</v>
      </c>
      <c r="B6" s="13">
        <v>1999</v>
      </c>
      <c r="C6" s="13"/>
      <c r="D6" s="16" t="s">
        <v>9</v>
      </c>
      <c r="E6" s="59">
        <f t="shared" si="1"/>
        <v>894.92908294660799</v>
      </c>
      <c r="F6" s="59">
        <f t="shared" si="2"/>
        <v>1050.6085199099648</v>
      </c>
      <c r="G6" s="59">
        <f t="shared" si="3"/>
        <v>1080.4522250394652</v>
      </c>
      <c r="H6" s="59">
        <f t="shared" si="4"/>
        <v>1030.3329274182233</v>
      </c>
      <c r="I6" s="59">
        <f t="shared" si="5"/>
        <v>1038.4099686113225</v>
      </c>
      <c r="J6" s="59">
        <f t="shared" si="6"/>
        <v>1051.4395051970014</v>
      </c>
      <c r="L6" s="16" t="s">
        <v>10</v>
      </c>
      <c r="M6" s="59">
        <f t="shared" si="7"/>
        <v>1026.8299218479287</v>
      </c>
      <c r="N6" s="59">
        <f t="shared" si="7"/>
        <v>1052.1047842024279</v>
      </c>
      <c r="O6" s="59">
        <f t="shared" si="8"/>
        <v>1073.7135350703811</v>
      </c>
      <c r="P6" s="59">
        <f t="shared" si="8"/>
        <v>1017.6786843499093</v>
      </c>
      <c r="Q6" s="59">
        <f t="shared" si="8"/>
        <v>1102.1980388933309</v>
      </c>
      <c r="R6" s="59">
        <f t="shared" si="8"/>
        <v>1112.896026549731</v>
      </c>
      <c r="T6" s="16" t="s">
        <v>11</v>
      </c>
      <c r="U6" s="59">
        <f t="shared" si="9"/>
        <v>1651.2311550247025</v>
      </c>
      <c r="V6" s="59">
        <f t="shared" si="9"/>
        <v>3205.549859043474</v>
      </c>
      <c r="W6" s="59">
        <f t="shared" si="10"/>
        <v>1611.4189123616914</v>
      </c>
      <c r="X6" s="59">
        <f t="shared" si="11"/>
        <v>1611.5155999135943</v>
      </c>
      <c r="Y6" s="59">
        <f t="shared" si="12"/>
        <v>1611.5961773051222</v>
      </c>
      <c r="Z6" s="59">
        <f t="shared" si="13"/>
        <v>1611.6928754931878</v>
      </c>
      <c r="AB6" s="16" t="s">
        <v>12</v>
      </c>
      <c r="AC6" s="59">
        <f t="shared" si="14"/>
        <v>2288.8009289519446</v>
      </c>
      <c r="AD6" s="59">
        <f t="shared" si="14"/>
        <v>2286.2674041222544</v>
      </c>
      <c r="AE6" s="59">
        <f t="shared" si="15"/>
        <v>3001.9750444210285</v>
      </c>
      <c r="AF6" s="59">
        <f t="shared" si="15"/>
        <v>2217.7182776087384</v>
      </c>
      <c r="AG6" s="59">
        <f t="shared" si="15"/>
        <v>2378.2937990775454</v>
      </c>
      <c r="AH6" s="59">
        <f t="shared" si="15"/>
        <v>2449.9758354686905</v>
      </c>
    </row>
    <row r="7" spans="1:42" x14ac:dyDescent="0.3">
      <c r="A7" s="13">
        <v>2000</v>
      </c>
      <c r="B7" s="13">
        <v>2999</v>
      </c>
      <c r="C7" s="13"/>
      <c r="D7" s="16" t="s">
        <v>9</v>
      </c>
      <c r="E7" s="59">
        <f t="shared" si="1"/>
        <v>852.31341233010278</v>
      </c>
      <c r="F7" s="59">
        <f t="shared" si="2"/>
        <v>1015.0806955651834</v>
      </c>
      <c r="G7" s="59">
        <f t="shared" si="3"/>
        <v>1048.9827427567623</v>
      </c>
      <c r="H7" s="59">
        <f t="shared" si="4"/>
        <v>1012.9108606156343</v>
      </c>
      <c r="I7" s="59">
        <f t="shared" si="5"/>
        <v>1019.5483246061094</v>
      </c>
      <c r="J7" s="59">
        <f t="shared" si="6"/>
        <v>1034.2706130208553</v>
      </c>
      <c r="L7" s="16" t="s">
        <v>10</v>
      </c>
      <c r="M7" s="59">
        <f t="shared" si="7"/>
        <v>993.06568844093692</v>
      </c>
      <c r="N7" s="59">
        <f t="shared" si="7"/>
        <v>1034.5179785667926</v>
      </c>
      <c r="O7" s="59">
        <f t="shared" si="8"/>
        <v>1058.8890878406125</v>
      </c>
      <c r="P7" s="59">
        <f t="shared" si="8"/>
        <v>1008.6012728938646</v>
      </c>
      <c r="Q7" s="59">
        <f t="shared" si="8"/>
        <v>1090.313620430637</v>
      </c>
      <c r="R7" s="59">
        <f t="shared" si="8"/>
        <v>1103.7350258352981</v>
      </c>
      <c r="T7" s="16" t="s">
        <v>11</v>
      </c>
      <c r="U7" s="59">
        <f t="shared" si="9"/>
        <v>1651.2146428782737</v>
      </c>
      <c r="V7" s="59">
        <f t="shared" si="9"/>
        <v>3097.1496222642263</v>
      </c>
      <c r="W7" s="59">
        <f t="shared" si="10"/>
        <v>1611.402798333708</v>
      </c>
      <c r="X7" s="59">
        <f t="shared" si="11"/>
        <v>1611.4994849187451</v>
      </c>
      <c r="Y7" s="59">
        <f t="shared" si="12"/>
        <v>1611.5800615045071</v>
      </c>
      <c r="Z7" s="59">
        <f t="shared" si="13"/>
        <v>1611.6767587256004</v>
      </c>
      <c r="AB7" s="16" t="s">
        <v>12</v>
      </c>
      <c r="AC7" s="59">
        <f t="shared" si="14"/>
        <v>2179.8104085256614</v>
      </c>
      <c r="AD7" s="59">
        <f t="shared" si="14"/>
        <v>2208.9540136446903</v>
      </c>
      <c r="AE7" s="59">
        <f t="shared" si="15"/>
        <v>2914.5388780786684</v>
      </c>
      <c r="AF7" s="59">
        <f t="shared" si="15"/>
        <v>2180.2185190805526</v>
      </c>
      <c r="AG7" s="59">
        <f t="shared" si="15"/>
        <v>2335.0945499043155</v>
      </c>
      <c r="AH7" s="59">
        <f t="shared" si="15"/>
        <v>2409.9703280235008</v>
      </c>
    </row>
    <row r="8" spans="1:42" x14ac:dyDescent="0.3">
      <c r="A8" s="13">
        <v>3000</v>
      </c>
      <c r="B8" s="13">
        <v>3999</v>
      </c>
      <c r="C8" s="13"/>
      <c r="D8" s="16" t="s">
        <v>9</v>
      </c>
      <c r="E8" s="59">
        <f t="shared" si="1"/>
        <v>811.72705936200259</v>
      </c>
      <c r="F8" s="59">
        <f t="shared" si="2"/>
        <v>980.75429523206139</v>
      </c>
      <c r="G8" s="59">
        <f t="shared" si="3"/>
        <v>1018.4298473366624</v>
      </c>
      <c r="H8" s="59">
        <f t="shared" si="4"/>
        <v>995.78338637006902</v>
      </c>
      <c r="I8" s="59">
        <f t="shared" si="5"/>
        <v>1001.0292828729597</v>
      </c>
      <c r="J8" s="59">
        <f t="shared" si="6"/>
        <v>1017.3820706480969</v>
      </c>
      <c r="L8" s="16" t="s">
        <v>10</v>
      </c>
      <c r="M8" s="59">
        <f t="shared" si="7"/>
        <v>960.41169094868167</v>
      </c>
      <c r="N8" s="59">
        <f t="shared" si="7"/>
        <v>1017.2251509997963</v>
      </c>
      <c r="O8" s="59">
        <f t="shared" si="8"/>
        <v>1044.2693173970538</v>
      </c>
      <c r="P8" s="59">
        <f t="shared" si="8"/>
        <v>999.60482942900364</v>
      </c>
      <c r="Q8" s="59">
        <f t="shared" si="8"/>
        <v>1078.5573453661461</v>
      </c>
      <c r="R8" s="59">
        <f t="shared" si="8"/>
        <v>1094.6494355204782</v>
      </c>
      <c r="T8" s="16" t="s">
        <v>11</v>
      </c>
      <c r="U8" s="59">
        <f t="shared" si="9"/>
        <v>1651.1981308969646</v>
      </c>
      <c r="V8" s="59">
        <f t="shared" si="9"/>
        <v>2992.415093975098</v>
      </c>
      <c r="W8" s="59">
        <f t="shared" si="10"/>
        <v>1611.3866844668632</v>
      </c>
      <c r="X8" s="59">
        <f t="shared" si="11"/>
        <v>1611.483370085044</v>
      </c>
      <c r="Y8" s="59">
        <f t="shared" si="12"/>
        <v>1611.5639458650483</v>
      </c>
      <c r="Z8" s="59">
        <f t="shared" si="13"/>
        <v>1611.6606421191791</v>
      </c>
      <c r="AB8" s="16" t="s">
        <v>12</v>
      </c>
      <c r="AC8" s="59">
        <f t="shared" si="14"/>
        <v>2076.0099128815823</v>
      </c>
      <c r="AD8" s="59">
        <f t="shared" si="14"/>
        <v>2134.2550856470439</v>
      </c>
      <c r="AE8" s="59">
        <f t="shared" si="15"/>
        <v>2829.6493961928818</v>
      </c>
      <c r="AF8" s="59">
        <f t="shared" si="15"/>
        <v>2143.3528500595285</v>
      </c>
      <c r="AG8" s="59">
        <f t="shared" si="15"/>
        <v>2292.6799704509726</v>
      </c>
      <c r="AH8" s="59">
        <f t="shared" si="15"/>
        <v>2370.6180680931543</v>
      </c>
    </row>
    <row r="9" spans="1:42" x14ac:dyDescent="0.3">
      <c r="A9" s="13">
        <v>4000</v>
      </c>
      <c r="B9" s="13">
        <v>4999</v>
      </c>
      <c r="C9" s="13"/>
      <c r="D9" s="16" t="s">
        <v>9</v>
      </c>
      <c r="E9" s="59">
        <f t="shared" si="1"/>
        <v>773.07338986857383</v>
      </c>
      <c r="F9" s="59">
        <f t="shared" si="2"/>
        <v>947.58869104547</v>
      </c>
      <c r="G9" s="59">
        <f t="shared" si="3"/>
        <v>988.76684207442952</v>
      </c>
      <c r="H9" s="59">
        <f t="shared" si="4"/>
        <v>978.94552336813695</v>
      </c>
      <c r="I9" s="59">
        <f t="shared" si="5"/>
        <v>982.84662039564034</v>
      </c>
      <c r="J9" s="59">
        <f t="shared" si="6"/>
        <v>1000.7693002637193</v>
      </c>
      <c r="L9" s="16" t="s">
        <v>10</v>
      </c>
      <c r="M9" s="59">
        <f t="shared" si="7"/>
        <v>928.83142258093005</v>
      </c>
      <c r="N9" s="59">
        <f t="shared" si="7"/>
        <v>1000.2213874137624</v>
      </c>
      <c r="O9" s="59">
        <f t="shared" si="8"/>
        <v>1029.8513978274691</v>
      </c>
      <c r="P9" s="59">
        <f t="shared" si="8"/>
        <v>990.68863174331398</v>
      </c>
      <c r="Q9" s="59">
        <f t="shared" si="8"/>
        <v>1066.9278319973748</v>
      </c>
      <c r="R9" s="59">
        <f t="shared" si="8"/>
        <v>1085.6386348512131</v>
      </c>
      <c r="T9" s="16" t="s">
        <v>11</v>
      </c>
      <c r="U9" s="59">
        <f t="shared" si="9"/>
        <v>1651.1816190807738</v>
      </c>
      <c r="V9" s="59">
        <f t="shared" si="9"/>
        <v>2891.2223130194184</v>
      </c>
      <c r="W9" s="59">
        <f t="shared" si="10"/>
        <v>1611.3705707611555</v>
      </c>
      <c r="X9" s="59">
        <f t="shared" si="11"/>
        <v>1611.4672554124897</v>
      </c>
      <c r="Y9" s="59">
        <f t="shared" si="12"/>
        <v>1611.5478303867442</v>
      </c>
      <c r="Z9" s="59">
        <f t="shared" si="13"/>
        <v>1611.6445256739223</v>
      </c>
      <c r="AB9" s="16" t="s">
        <v>12</v>
      </c>
      <c r="AC9" s="59">
        <f t="shared" si="14"/>
        <v>1977.1522979824592</v>
      </c>
      <c r="AD9" s="59">
        <f t="shared" si="14"/>
        <v>2062.0822083546318</v>
      </c>
      <c r="AE9" s="59">
        <f t="shared" si="15"/>
        <v>2747.2324234882349</v>
      </c>
      <c r="AF9" s="59">
        <f t="shared" si="15"/>
        <v>2107.1105486232091</v>
      </c>
      <c r="AG9" s="59">
        <f t="shared" si="15"/>
        <v>2251.0358080029187</v>
      </c>
      <c r="AH9" s="59">
        <f t="shared" si="15"/>
        <v>2331.9083888384362</v>
      </c>
    </row>
    <row r="10" spans="1:42" x14ac:dyDescent="0.3">
      <c r="A10" s="13">
        <v>5000</v>
      </c>
      <c r="B10" s="13">
        <v>5999</v>
      </c>
      <c r="C10" s="13"/>
      <c r="D10" s="16" t="s">
        <v>9</v>
      </c>
      <c r="E10" s="59">
        <f t="shared" si="1"/>
        <v>736.26037130340364</v>
      </c>
      <c r="F10" s="59">
        <f t="shared" si="2"/>
        <v>915.54462902943965</v>
      </c>
      <c r="G10" s="59">
        <f t="shared" si="3"/>
        <v>959.96780783925192</v>
      </c>
      <c r="H10" s="59">
        <f t="shared" si="4"/>
        <v>962.3923745262847</v>
      </c>
      <c r="I10" s="59">
        <f t="shared" si="5"/>
        <v>964.99422719257768</v>
      </c>
      <c r="J10" s="59">
        <f t="shared" si="6"/>
        <v>984.42779880357989</v>
      </c>
      <c r="L10" s="16" t="s">
        <v>10</v>
      </c>
      <c r="M10" s="59">
        <f t="shared" si="7"/>
        <v>898.28957696414898</v>
      </c>
      <c r="N10" s="59">
        <f t="shared" si="7"/>
        <v>983.50185586407326</v>
      </c>
      <c r="O10" s="59">
        <f t="shared" si="8"/>
        <v>1015.6325422361627</v>
      </c>
      <c r="P10" s="59">
        <f t="shared" si="8"/>
        <v>981.85196406671366</v>
      </c>
      <c r="Q10" s="59">
        <f t="shared" si="8"/>
        <v>1055.4237135200069</v>
      </c>
      <c r="R10" s="59">
        <f t="shared" si="8"/>
        <v>1076.7020081832918</v>
      </c>
      <c r="T10" s="16" t="s">
        <v>11</v>
      </c>
      <c r="U10" s="59">
        <f t="shared" si="9"/>
        <v>1651.1651074296994</v>
      </c>
      <c r="V10" s="59">
        <f t="shared" si="9"/>
        <v>2793.4515101636894</v>
      </c>
      <c r="W10" s="59">
        <f t="shared" si="10"/>
        <v>1611.3544572165831</v>
      </c>
      <c r="X10" s="59">
        <f t="shared" si="11"/>
        <v>1611.4511409010806</v>
      </c>
      <c r="Y10" s="59">
        <f t="shared" si="12"/>
        <v>1611.5317150695935</v>
      </c>
      <c r="Z10" s="59">
        <f t="shared" si="13"/>
        <v>1611.6284093898282</v>
      </c>
      <c r="AB10" s="16" t="s">
        <v>12</v>
      </c>
      <c r="AC10" s="59">
        <f t="shared" si="14"/>
        <v>1883.002188554723</v>
      </c>
      <c r="AD10" s="59">
        <f t="shared" si="14"/>
        <v>1992.3499597629293</v>
      </c>
      <c r="AE10" s="59">
        <f t="shared" si="15"/>
        <v>2667.2159451342086</v>
      </c>
      <c r="AF10" s="59">
        <f t="shared" si="15"/>
        <v>2071.4810741478655</v>
      </c>
      <c r="AG10" s="59">
        <f t="shared" si="15"/>
        <v>2210.1480687313879</v>
      </c>
      <c r="AH10" s="59">
        <f t="shared" si="15"/>
        <v>2293.8307975983043</v>
      </c>
    </row>
    <row r="11" spans="1:42" x14ac:dyDescent="0.3">
      <c r="A11" s="13">
        <v>6000</v>
      </c>
      <c r="B11" s="13">
        <v>6999</v>
      </c>
      <c r="C11" s="13"/>
      <c r="D11" s="16" t="s">
        <v>9</v>
      </c>
      <c r="E11" s="59">
        <f t="shared" si="1"/>
        <v>701.20035362228919</v>
      </c>
      <c r="F11" s="59">
        <f t="shared" si="2"/>
        <v>884.58418263713986</v>
      </c>
      <c r="G11" s="59">
        <f t="shared" si="3"/>
        <v>932.00758042645816</v>
      </c>
      <c r="H11" s="59">
        <f t="shared" si="4"/>
        <v>946.11912556654011</v>
      </c>
      <c r="I11" s="59">
        <f t="shared" si="5"/>
        <v>947.46610426369932</v>
      </c>
      <c r="J11" s="59">
        <f t="shared" si="6"/>
        <v>968.35313673379892</v>
      </c>
      <c r="L11" s="16" t="s">
        <v>10</v>
      </c>
      <c r="M11" s="59">
        <f t="shared" si="7"/>
        <v>868.75200866938974</v>
      </c>
      <c r="N11" s="59">
        <f t="shared" si="7"/>
        <v>967.06180517608004</v>
      </c>
      <c r="O11" s="59">
        <f t="shared" si="8"/>
        <v>1001.6100022052887</v>
      </c>
      <c r="P11" s="59">
        <f t="shared" si="8"/>
        <v>973.09411701359147</v>
      </c>
      <c r="Q11" s="59">
        <f t="shared" si="8"/>
        <v>1044.0436378672539</v>
      </c>
      <c r="R11" s="59">
        <f t="shared" si="8"/>
        <v>1067.8389449402875</v>
      </c>
      <c r="T11" s="16" t="s">
        <v>11</v>
      </c>
      <c r="U11" s="59">
        <f t="shared" si="9"/>
        <v>1651.1485959437398</v>
      </c>
      <c r="V11" s="59">
        <f t="shared" si="9"/>
        <v>2698.9869663417289</v>
      </c>
      <c r="W11" s="59">
        <f t="shared" si="10"/>
        <v>1611.3383438331448</v>
      </c>
      <c r="X11" s="59">
        <f t="shared" si="11"/>
        <v>1611.4350265508151</v>
      </c>
      <c r="Y11" s="59">
        <f t="shared" si="12"/>
        <v>1611.5155999135943</v>
      </c>
      <c r="Z11" s="59">
        <f t="shared" si="13"/>
        <v>1611.6122932668954</v>
      </c>
      <c r="AB11" s="16" t="s">
        <v>12</v>
      </c>
      <c r="AC11" s="59">
        <f t="shared" si="14"/>
        <v>1793.3354176711648</v>
      </c>
      <c r="AD11" s="59">
        <f t="shared" si="14"/>
        <v>1924.9758065342314</v>
      </c>
      <c r="AE11" s="59">
        <f t="shared" si="15"/>
        <v>2589.53004381962</v>
      </c>
      <c r="AF11" s="59">
        <f t="shared" si="15"/>
        <v>2036.4540642428874</v>
      </c>
      <c r="AG11" s="59">
        <f t="shared" si="15"/>
        <v>2170.0030129910533</v>
      </c>
      <c r="AH11" s="59">
        <f t="shared" si="15"/>
        <v>2256.3749730457453</v>
      </c>
    </row>
    <row r="12" spans="1:42" x14ac:dyDescent="0.3">
      <c r="A12" s="13">
        <v>7000</v>
      </c>
      <c r="B12" s="13">
        <v>7999</v>
      </c>
      <c r="C12" s="13"/>
      <c r="D12" s="16" t="s">
        <v>9</v>
      </c>
      <c r="E12" s="59">
        <f t="shared" si="1"/>
        <v>667.80986059265638</v>
      </c>
      <c r="F12" s="59">
        <f t="shared" si="2"/>
        <v>854.67070786197098</v>
      </c>
      <c r="G12" s="59">
        <f t="shared" si="3"/>
        <v>904.86172856937685</v>
      </c>
      <c r="H12" s="59">
        <f t="shared" si="4"/>
        <v>930.12104361633897</v>
      </c>
      <c r="I12" s="59">
        <f t="shared" si="5"/>
        <v>930.25636157456984</v>
      </c>
      <c r="J12" s="59">
        <f t="shared" si="6"/>
        <v>952.54095685008747</v>
      </c>
      <c r="L12" s="16" t="s">
        <v>10</v>
      </c>
      <c r="M12" s="59">
        <f t="shared" si="7"/>
        <v>840.18569503809454</v>
      </c>
      <c r="N12" s="59">
        <f t="shared" si="7"/>
        <v>950.89656359496576</v>
      </c>
      <c r="O12" s="59">
        <f t="shared" si="8"/>
        <v>987.78106726359829</v>
      </c>
      <c r="P12" s="59">
        <f t="shared" si="8"/>
        <v>964.41438752585884</v>
      </c>
      <c r="Q12" s="59">
        <f t="shared" si="8"/>
        <v>1032.7862675509487</v>
      </c>
      <c r="R12" s="59">
        <f t="shared" si="8"/>
        <v>1059.0488395718412</v>
      </c>
      <c r="T12" s="16" t="s">
        <v>11</v>
      </c>
      <c r="U12" s="59">
        <f t="shared" si="9"/>
        <v>1651.1320846228934</v>
      </c>
      <c r="V12" s="59">
        <f t="shared" si="9"/>
        <v>2607.7168756924921</v>
      </c>
      <c r="W12" s="59">
        <f t="shared" si="10"/>
        <v>1611.3222306108387</v>
      </c>
      <c r="X12" s="59">
        <f t="shared" si="11"/>
        <v>1611.4189123616914</v>
      </c>
      <c r="Y12" s="59">
        <f t="shared" si="12"/>
        <v>1611.4994849187451</v>
      </c>
      <c r="Z12" s="59">
        <f t="shared" si="13"/>
        <v>1611.5961773051222</v>
      </c>
      <c r="AB12" s="16" t="s">
        <v>12</v>
      </c>
      <c r="AC12" s="59">
        <f t="shared" si="14"/>
        <v>1707.9384930201568</v>
      </c>
      <c r="AD12" s="59">
        <f t="shared" si="14"/>
        <v>1859.8800063132671</v>
      </c>
      <c r="AE12" s="59">
        <f t="shared" si="15"/>
        <v>2514.1068386598254</v>
      </c>
      <c r="AF12" s="59">
        <f t="shared" si="15"/>
        <v>2002.0193317370106</v>
      </c>
      <c r="AG12" s="59">
        <f t="shared" si="15"/>
        <v>2130.587150703047</v>
      </c>
      <c r="AH12" s="59">
        <f t="shared" si="15"/>
        <v>2219.5307623900703</v>
      </c>
    </row>
    <row r="13" spans="1:42" x14ac:dyDescent="0.3">
      <c r="A13" s="13">
        <v>8000</v>
      </c>
      <c r="B13" s="13">
        <v>8999</v>
      </c>
      <c r="C13" s="13"/>
      <c r="D13" s="16" t="s">
        <v>9</v>
      </c>
      <c r="E13" s="59">
        <f t="shared" si="1"/>
        <v>636.00939104062513</v>
      </c>
      <c r="F13" s="59">
        <f t="shared" si="2"/>
        <v>825.76879986663869</v>
      </c>
      <c r="G13" s="59">
        <f t="shared" si="3"/>
        <v>878.506532591628</v>
      </c>
      <c r="H13" s="59">
        <f t="shared" si="4"/>
        <v>914.393475832028</v>
      </c>
      <c r="I13" s="59">
        <f t="shared" si="5"/>
        <v>913.35921607714272</v>
      </c>
      <c r="J13" s="59">
        <f t="shared" si="6"/>
        <v>936.98697309668262</v>
      </c>
      <c r="L13" s="16" t="s">
        <v>10</v>
      </c>
      <c r="M13" s="59">
        <f t="shared" si="7"/>
        <v>812.55869926314745</v>
      </c>
      <c r="N13" s="59">
        <f t="shared" si="7"/>
        <v>935.00153745817681</v>
      </c>
      <c r="O13" s="59">
        <f t="shared" si="8"/>
        <v>974.14306436252298</v>
      </c>
      <c r="P13" s="59">
        <f t="shared" si="8"/>
        <v>955.81207881651039</v>
      </c>
      <c r="Q13" s="59">
        <f t="shared" si="8"/>
        <v>1021.6502795043514</v>
      </c>
      <c r="R13" s="59">
        <f t="shared" si="8"/>
        <v>1050.3310915122893</v>
      </c>
      <c r="T13" s="16" t="s">
        <v>11</v>
      </c>
      <c r="U13" s="59">
        <f t="shared" si="9"/>
        <v>1651.1155734671586</v>
      </c>
      <c r="V13" s="59">
        <f t="shared" si="9"/>
        <v>2519.5332132294611</v>
      </c>
      <c r="W13" s="59">
        <f t="shared" si="10"/>
        <v>1611.306117549663</v>
      </c>
      <c r="X13" s="59">
        <f t="shared" si="11"/>
        <v>1611.402798333708</v>
      </c>
      <c r="Y13" s="59">
        <f t="shared" si="12"/>
        <v>1611.483370085044</v>
      </c>
      <c r="Z13" s="59">
        <f t="shared" si="13"/>
        <v>1611.5800615045071</v>
      </c>
      <c r="AB13" s="16" t="s">
        <v>12</v>
      </c>
      <c r="AC13" s="59">
        <f t="shared" si="14"/>
        <v>1626.6080885906254</v>
      </c>
      <c r="AD13" s="59">
        <f t="shared" si="14"/>
        <v>1796.9855133461519</v>
      </c>
      <c r="AE13" s="59">
        <f t="shared" si="15"/>
        <v>2440.8804258833256</v>
      </c>
      <c r="AF13" s="59">
        <f t="shared" si="15"/>
        <v>1968.1668617155037</v>
      </c>
      <c r="AG13" s="59">
        <f t="shared" si="15"/>
        <v>2091.8872368218431</v>
      </c>
      <c r="AH13" s="59">
        <f t="shared" si="15"/>
        <v>2183.2881786248972</v>
      </c>
    </row>
    <row r="14" spans="1:42" x14ac:dyDescent="0.3">
      <c r="A14" s="13">
        <v>9000</v>
      </c>
      <c r="B14" s="13">
        <v>9999</v>
      </c>
      <c r="C14" s="13"/>
      <c r="D14" s="16" t="s">
        <v>9</v>
      </c>
      <c r="E14" s="59">
        <f t="shared" si="1"/>
        <v>605.72322956250014</v>
      </c>
      <c r="F14" s="59">
        <f t="shared" si="2"/>
        <v>797.84425107887807</v>
      </c>
      <c r="G14" s="59">
        <f t="shared" si="3"/>
        <v>852.91896368119217</v>
      </c>
      <c r="H14" s="59">
        <f t="shared" si="4"/>
        <v>898.93184804564282</v>
      </c>
      <c r="I14" s="59">
        <f t="shared" si="5"/>
        <v>896.76898976646316</v>
      </c>
      <c r="J14" s="59">
        <f t="shared" si="6"/>
        <v>921.68696940456687</v>
      </c>
      <c r="L14" s="16" t="s">
        <v>10</v>
      </c>
      <c r="M14" s="59">
        <f t="shared" si="7"/>
        <v>785.84013468389503</v>
      </c>
      <c r="N14" s="59">
        <f t="shared" si="7"/>
        <v>919.37220989004607</v>
      </c>
      <c r="O14" s="59">
        <f t="shared" si="8"/>
        <v>960.69335735949005</v>
      </c>
      <c r="P14" s="59">
        <f t="shared" si="8"/>
        <v>947.28650031368727</v>
      </c>
      <c r="Q14" s="59">
        <f t="shared" si="8"/>
        <v>1010.634364926651</v>
      </c>
      <c r="R14" s="59">
        <f t="shared" si="8"/>
        <v>1041.6851051396304</v>
      </c>
      <c r="T14" s="16" t="s">
        <v>11</v>
      </c>
      <c r="U14" s="59">
        <f t="shared" si="9"/>
        <v>1651.0990624765336</v>
      </c>
      <c r="V14" s="59">
        <f t="shared" si="9"/>
        <v>2434.3316069849866</v>
      </c>
      <c r="W14" s="59">
        <f t="shared" si="10"/>
        <v>1611.2900046496163</v>
      </c>
      <c r="X14" s="59">
        <f t="shared" si="11"/>
        <v>1611.3866844668632</v>
      </c>
      <c r="Y14" s="59">
        <f t="shared" si="12"/>
        <v>1611.4672554124897</v>
      </c>
      <c r="Z14" s="59">
        <f t="shared" si="13"/>
        <v>1611.5639458650483</v>
      </c>
      <c r="AB14" s="16" t="s">
        <v>12</v>
      </c>
      <c r="AC14" s="59">
        <f t="shared" si="14"/>
        <v>1549.1505605625002</v>
      </c>
      <c r="AD14" s="59">
        <f t="shared" si="14"/>
        <v>1736.2178872909683</v>
      </c>
      <c r="AE14" s="59">
        <f t="shared" si="15"/>
        <v>2369.7868212459471</v>
      </c>
      <c r="AF14" s="59">
        <f t="shared" si="15"/>
        <v>1934.8868086074554</v>
      </c>
      <c r="AG14" s="59">
        <f t="shared" si="15"/>
        <v>2053.8902668844803</v>
      </c>
      <c r="AH14" s="59">
        <f t="shared" si="15"/>
        <v>2147.6373978210677</v>
      </c>
    </row>
    <row r="15" spans="1:42" x14ac:dyDescent="0.3">
      <c r="A15" s="13">
        <v>10000</v>
      </c>
      <c r="B15" s="13">
        <v>10999</v>
      </c>
      <c r="C15" s="13"/>
      <c r="D15" s="16" t="s">
        <v>9</v>
      </c>
      <c r="E15" s="59">
        <f t="shared" si="1"/>
        <v>576.87926625000011</v>
      </c>
      <c r="F15" s="59">
        <f t="shared" si="2"/>
        <v>770.86401070423005</v>
      </c>
      <c r="G15" s="59">
        <f t="shared" si="3"/>
        <v>828.07666376814768</v>
      </c>
      <c r="H15" s="59">
        <f t="shared" si="4"/>
        <v>883.73166343456819</v>
      </c>
      <c r="I15" s="59">
        <f t="shared" si="5"/>
        <v>880.48010777266882</v>
      </c>
      <c r="J15" s="59">
        <f t="shared" si="6"/>
        <v>906.63679854865916</v>
      </c>
      <c r="L15" s="16" t="s">
        <v>10</v>
      </c>
      <c r="M15" s="59">
        <f t="shared" si="7"/>
        <v>760.00013025521764</v>
      </c>
      <c r="N15" s="59">
        <f t="shared" si="7"/>
        <v>904.00413951823612</v>
      </c>
      <c r="O15" s="59">
        <f t="shared" si="8"/>
        <v>947.42934650837287</v>
      </c>
      <c r="P15" s="59">
        <f t="shared" si="8"/>
        <v>938.83696760524026</v>
      </c>
      <c r="Q15" s="59">
        <f t="shared" si="8"/>
        <v>999.73722912914343</v>
      </c>
      <c r="R15" s="59">
        <f t="shared" si="8"/>
        <v>1033.1102897348314</v>
      </c>
      <c r="T15" s="16" t="s">
        <v>11</v>
      </c>
      <c r="U15" s="59">
        <f t="shared" si="9"/>
        <v>1651.082551651017</v>
      </c>
      <c r="V15" s="59">
        <f t="shared" si="9"/>
        <v>2352.0112144782479</v>
      </c>
      <c r="W15" s="59">
        <f t="shared" si="10"/>
        <v>1611.2738919106971</v>
      </c>
      <c r="X15" s="59">
        <f t="shared" si="11"/>
        <v>1611.3705707611555</v>
      </c>
      <c r="Y15" s="59">
        <f t="shared" si="12"/>
        <v>1611.4511409010806</v>
      </c>
      <c r="Z15" s="59">
        <f t="shared" si="13"/>
        <v>1611.5478303867442</v>
      </c>
      <c r="AB15" s="16" t="s">
        <v>12</v>
      </c>
      <c r="AC15" s="59">
        <f t="shared" si="14"/>
        <v>1475.3814862500001</v>
      </c>
      <c r="AD15" s="59">
        <f t="shared" si="14"/>
        <v>1677.5052051120467</v>
      </c>
      <c r="AE15" s="59">
        <f t="shared" si="15"/>
        <v>2300.7639041222787</v>
      </c>
      <c r="AF15" s="59">
        <f t="shared" si="15"/>
        <v>1902.1694933223114</v>
      </c>
      <c r="AG15" s="59">
        <f t="shared" si="15"/>
        <v>2016.5834726406285</v>
      </c>
      <c r="AH15" s="59">
        <f t="shared" si="15"/>
        <v>2112.5687564637692</v>
      </c>
    </row>
    <row r="16" spans="1:42" x14ac:dyDescent="0.3">
      <c r="A16" s="13">
        <v>11000</v>
      </c>
      <c r="B16" s="13">
        <v>11999</v>
      </c>
      <c r="C16" s="13"/>
      <c r="D16" s="16" t="s">
        <v>9</v>
      </c>
      <c r="E16" s="59">
        <f t="shared" si="1"/>
        <v>549.40882500000009</v>
      </c>
      <c r="F16" s="59">
        <f t="shared" si="2"/>
        <v>744.79614560795176</v>
      </c>
      <c r="G16" s="59">
        <f t="shared" si="3"/>
        <v>803.95792598849289</v>
      </c>
      <c r="H16" s="59">
        <f t="shared" si="4"/>
        <v>868.7885012136926</v>
      </c>
      <c r="I16" s="59">
        <f t="shared" si="5"/>
        <v>864.48709648764736</v>
      </c>
      <c r="J16" s="59">
        <f t="shared" si="6"/>
        <v>891.83238102366636</v>
      </c>
      <c r="L16" s="16" t="s">
        <v>10</v>
      </c>
      <c r="M16" s="59">
        <f t="shared" si="7"/>
        <v>735.00979715204801</v>
      </c>
      <c r="N16" s="59">
        <f t="shared" si="7"/>
        <v>888.8929592116383</v>
      </c>
      <c r="O16" s="59">
        <f t="shared" si="8"/>
        <v>934.34846795697524</v>
      </c>
      <c r="P16" s="59">
        <f t="shared" si="8"/>
        <v>930.46280238378631</v>
      </c>
      <c r="Q16" s="59">
        <f t="shared" si="8"/>
        <v>988.95759138306812</v>
      </c>
      <c r="R16" s="59">
        <f t="shared" si="8"/>
        <v>1024.6060594414673</v>
      </c>
      <c r="T16" s="16" t="s">
        <v>11</v>
      </c>
      <c r="U16" s="59">
        <f t="shared" si="9"/>
        <v>1651.066040990607</v>
      </c>
      <c r="V16" s="59">
        <f t="shared" si="9"/>
        <v>2272.4746033606261</v>
      </c>
      <c r="W16" s="59">
        <f t="shared" si="10"/>
        <v>1611.2577793329037</v>
      </c>
      <c r="X16" s="59">
        <f t="shared" si="11"/>
        <v>1611.3544572165831</v>
      </c>
      <c r="Y16" s="59">
        <f t="shared" si="12"/>
        <v>1611.4350265508151</v>
      </c>
      <c r="Z16" s="59">
        <f t="shared" si="13"/>
        <v>1611.5317150695935</v>
      </c>
      <c r="AB16" s="16" t="s">
        <v>12</v>
      </c>
      <c r="AC16" s="59">
        <f t="shared" si="14"/>
        <v>1405.125225</v>
      </c>
      <c r="AD16" s="59">
        <f t="shared" si="14"/>
        <v>1620.7779759536684</v>
      </c>
      <c r="AE16" s="59">
        <f t="shared" si="15"/>
        <v>2233.7513632255132</v>
      </c>
      <c r="AF16" s="59">
        <f t="shared" si="15"/>
        <v>1870.0054004348322</v>
      </c>
      <c r="AG16" s="59">
        <f t="shared" si="15"/>
        <v>1979.954317762031</v>
      </c>
      <c r="AH16" s="59">
        <f t="shared" si="15"/>
        <v>2078.072748833139</v>
      </c>
    </row>
    <row r="17" spans="1:34" x14ac:dyDescent="0.3">
      <c r="A17" s="13">
        <v>12000</v>
      </c>
      <c r="B17" s="13">
        <v>12999</v>
      </c>
      <c r="C17" s="13"/>
      <c r="D17" s="16" t="s">
        <v>9</v>
      </c>
      <c r="E17" s="59">
        <f t="shared" si="1"/>
        <v>523.24650000000008</v>
      </c>
      <c r="F17" s="59">
        <f t="shared" si="2"/>
        <v>719.60980251976025</v>
      </c>
      <c r="G17" s="59">
        <f t="shared" si="3"/>
        <v>780.54167571698338</v>
      </c>
      <c r="H17" s="59">
        <f t="shared" si="4"/>
        <v>854.09801534967801</v>
      </c>
      <c r="I17" s="59">
        <f t="shared" si="5"/>
        <v>848.78458172572152</v>
      </c>
      <c r="J17" s="59">
        <f t="shared" si="6"/>
        <v>877.26970393829083</v>
      </c>
      <c r="L17" s="16" t="s">
        <v>10</v>
      </c>
      <c r="M17" s="59">
        <f t="shared" si="7"/>
        <v>710.84119647199998</v>
      </c>
      <c r="N17" s="59">
        <f t="shared" si="7"/>
        <v>874.03437483936909</v>
      </c>
      <c r="O17" s="59">
        <f t="shared" si="8"/>
        <v>921.44819325145488</v>
      </c>
      <c r="P17" s="59">
        <f t="shared" si="8"/>
        <v>922.16333239225605</v>
      </c>
      <c r="Q17" s="59">
        <f t="shared" si="8"/>
        <v>978.29418476908518</v>
      </c>
      <c r="R17" s="59">
        <f t="shared" si="8"/>
        <v>1016.1718332256941</v>
      </c>
      <c r="T17" s="16" t="s">
        <v>11</v>
      </c>
      <c r="U17" s="59">
        <f t="shared" si="9"/>
        <v>1651.049530495302</v>
      </c>
      <c r="V17" s="59">
        <f t="shared" si="9"/>
        <v>2195.6276360972233</v>
      </c>
      <c r="W17" s="59">
        <f t="shared" si="10"/>
        <v>1611.2416669162344</v>
      </c>
      <c r="X17" s="59">
        <f t="shared" si="11"/>
        <v>1611.3383438331448</v>
      </c>
      <c r="Y17" s="59">
        <f t="shared" si="12"/>
        <v>1611.4189123616914</v>
      </c>
      <c r="Z17" s="59">
        <f t="shared" si="13"/>
        <v>1611.5155999135943</v>
      </c>
      <c r="AB17" s="16" t="s">
        <v>12</v>
      </c>
      <c r="AC17" s="59">
        <f t="shared" si="14"/>
        <v>1338.2145</v>
      </c>
      <c r="AD17" s="59">
        <f t="shared" si="14"/>
        <v>1565.9690588924334</v>
      </c>
      <c r="AE17" s="59">
        <f t="shared" si="15"/>
        <v>2168.690643908265</v>
      </c>
      <c r="AF17" s="59">
        <f t="shared" si="15"/>
        <v>1838.3851754176485</v>
      </c>
      <c r="AG17" s="59">
        <f t="shared" si="15"/>
        <v>1943.9904936298783</v>
      </c>
      <c r="AH17" s="59">
        <f t="shared" si="15"/>
        <v>2044.1400244276401</v>
      </c>
    </row>
    <row r="18" spans="1:34" x14ac:dyDescent="0.3">
      <c r="A18" s="13">
        <v>13000</v>
      </c>
      <c r="B18" s="13">
        <v>13999</v>
      </c>
      <c r="C18" s="13"/>
      <c r="D18" s="16" t="s">
        <v>9</v>
      </c>
      <c r="E18" s="59">
        <f t="shared" si="1"/>
        <v>498.33000000000004</v>
      </c>
      <c r="F18" s="59">
        <f t="shared" si="2"/>
        <v>695.27517151667666</v>
      </c>
      <c r="G18" s="59">
        <f t="shared" si="3"/>
        <v>757.80745215241097</v>
      </c>
      <c r="H18" s="59">
        <f t="shared" si="4"/>
        <v>839.65593329697003</v>
      </c>
      <c r="I18" s="59">
        <f t="shared" si="5"/>
        <v>833.36728691774329</v>
      </c>
      <c r="J18" s="59">
        <f t="shared" si="6"/>
        <v>862.94481992749445</v>
      </c>
      <c r="L18" s="16" t="s">
        <v>10</v>
      </c>
      <c r="M18" s="59">
        <f t="shared" si="7"/>
        <v>687.467308</v>
      </c>
      <c r="N18" s="59">
        <f t="shared" si="7"/>
        <v>859.42416405051051</v>
      </c>
      <c r="O18" s="59">
        <f t="shared" si="8"/>
        <v>908.72602884758862</v>
      </c>
      <c r="P18" s="59">
        <f t="shared" si="8"/>
        <v>913.93789136992677</v>
      </c>
      <c r="Q18" s="59">
        <f t="shared" si="8"/>
        <v>967.74575602837592</v>
      </c>
      <c r="R18" s="59">
        <f t="shared" si="8"/>
        <v>1007.8070348365508</v>
      </c>
      <c r="T18" s="16" t="s">
        <v>11</v>
      </c>
      <c r="U18" s="59">
        <f t="shared" si="9"/>
        <v>1651.0330201651002</v>
      </c>
      <c r="V18" s="59">
        <f t="shared" si="9"/>
        <v>2121.3793585480421</v>
      </c>
      <c r="W18" s="59">
        <f t="shared" si="10"/>
        <v>1611.2255546606877</v>
      </c>
      <c r="X18" s="59">
        <f t="shared" si="11"/>
        <v>1611.3222306108387</v>
      </c>
      <c r="Y18" s="59">
        <f t="shared" si="12"/>
        <v>1611.402798333708</v>
      </c>
      <c r="Z18" s="59">
        <f t="shared" si="13"/>
        <v>1611.4994849187451</v>
      </c>
      <c r="AB18" s="16" t="s">
        <v>12</v>
      </c>
      <c r="AC18" s="59">
        <f t="shared" si="14"/>
        <v>1274.49</v>
      </c>
      <c r="AD18" s="59">
        <f t="shared" si="14"/>
        <v>1513.0135834709502</v>
      </c>
      <c r="AE18" s="59">
        <f t="shared" si="15"/>
        <v>2105.5248969983154</v>
      </c>
      <c r="AF18" s="59">
        <f t="shared" si="15"/>
        <v>1807.2996219206138</v>
      </c>
      <c r="AG18" s="59">
        <f t="shared" si="15"/>
        <v>1908.6799151987025</v>
      </c>
      <c r="AH18" s="59">
        <f t="shared" si="15"/>
        <v>2010.7613854295103</v>
      </c>
    </row>
    <row r="19" spans="1:34" x14ac:dyDescent="0.3">
      <c r="A19" s="13">
        <v>14000</v>
      </c>
      <c r="B19" s="13">
        <v>14999</v>
      </c>
      <c r="C19" s="13"/>
      <c r="D19" s="16" t="s">
        <v>9</v>
      </c>
      <c r="E19" s="59">
        <f t="shared" si="1"/>
        <v>474.6</v>
      </c>
      <c r="F19" s="59">
        <f t="shared" si="2"/>
        <v>671.7634507407505</v>
      </c>
      <c r="G19" s="59">
        <f t="shared" si="3"/>
        <v>735.73539043923392</v>
      </c>
      <c r="H19" s="59">
        <f t="shared" si="4"/>
        <v>825.4580547551808</v>
      </c>
      <c r="I19" s="59">
        <f t="shared" si="5"/>
        <v>818.23003133799045</v>
      </c>
      <c r="J19" s="59">
        <f t="shared" si="6"/>
        <v>848.85384608252457</v>
      </c>
      <c r="L19" s="16" t="s">
        <v>10</v>
      </c>
      <c r="M19" s="59">
        <f>M$3*M20</f>
        <v>664.86199999999997</v>
      </c>
      <c r="N19" s="59">
        <f t="shared" si="7"/>
        <v>845.05817507424842</v>
      </c>
      <c r="O19" s="59">
        <f t="shared" si="8"/>
        <v>896.17951562878557</v>
      </c>
      <c r="P19" s="59">
        <f t="shared" si="8"/>
        <v>905.78581899893641</v>
      </c>
      <c r="Q19" s="59">
        <f t="shared" si="8"/>
        <v>957.31106541534871</v>
      </c>
      <c r="R19" s="59">
        <f t="shared" si="8"/>
        <v>999.51109276658815</v>
      </c>
      <c r="T19" s="16" t="s">
        <v>11</v>
      </c>
      <c r="U19" s="59">
        <f>U$3*U20</f>
        <v>1651.0165100000002</v>
      </c>
      <c r="V19" s="59">
        <f t="shared" si="9"/>
        <v>2049.641892316949</v>
      </c>
      <c r="W19" s="59">
        <f t="shared" si="10"/>
        <v>1611.2094425662619</v>
      </c>
      <c r="X19" s="59">
        <f t="shared" si="11"/>
        <v>1611.306117549663</v>
      </c>
      <c r="Y19" s="59">
        <f t="shared" si="12"/>
        <v>1611.3866844668632</v>
      </c>
      <c r="Z19" s="59">
        <f t="shared" si="13"/>
        <v>1611.483370085044</v>
      </c>
      <c r="AB19" s="16" t="s">
        <v>12</v>
      </c>
      <c r="AC19" s="59">
        <f>AC$3*AC20</f>
        <v>1213.8</v>
      </c>
      <c r="AD19" s="59">
        <f t="shared" si="14"/>
        <v>1461.8488729187925</v>
      </c>
      <c r="AE19" s="59">
        <f t="shared" si="15"/>
        <v>2044.1989291245779</v>
      </c>
      <c r="AF19" s="59">
        <f t="shared" si="15"/>
        <v>1776.7396990961597</v>
      </c>
      <c r="AG19" s="59">
        <f t="shared" si="15"/>
        <v>1874.0107169353978</v>
      </c>
      <c r="AH19" s="59">
        <f t="shared" si="15"/>
        <v>1977.9277842115978</v>
      </c>
    </row>
    <row r="20" spans="1:34" x14ac:dyDescent="0.3">
      <c r="A20" s="13">
        <v>15000</v>
      </c>
      <c r="B20" s="13">
        <v>15999</v>
      </c>
      <c r="C20" s="13"/>
      <c r="D20" s="16" t="s">
        <v>9</v>
      </c>
      <c r="E20" s="69">
        <f>E2</f>
        <v>452</v>
      </c>
      <c r="F20" s="59">
        <f t="shared" si="2"/>
        <v>649.04681230990388</v>
      </c>
      <c r="G20" s="59">
        <f t="shared" si="3"/>
        <v>714.30620430993588</v>
      </c>
      <c r="H20" s="59">
        <f t="shared" si="4"/>
        <v>811.50025044748395</v>
      </c>
      <c r="I20" s="59">
        <f t="shared" si="5"/>
        <v>803.36772836326998</v>
      </c>
      <c r="J20" s="59">
        <f t="shared" si="6"/>
        <v>834.99296289841095</v>
      </c>
      <c r="L20" s="16" t="s">
        <v>10</v>
      </c>
      <c r="M20" s="69">
        <f>M2</f>
        <v>643</v>
      </c>
      <c r="N20" s="59">
        <f t="shared" si="7"/>
        <v>830.93232554006738</v>
      </c>
      <c r="O20" s="59">
        <f t="shared" si="8"/>
        <v>883.80622843075503</v>
      </c>
      <c r="P20" s="59">
        <f t="shared" si="8"/>
        <v>897.70646085127498</v>
      </c>
      <c r="Q20" s="59">
        <f t="shared" si="8"/>
        <v>946.98888655193275</v>
      </c>
      <c r="R20" s="59">
        <f t="shared" si="8"/>
        <v>991.2834402128218</v>
      </c>
      <c r="T20" s="16" t="s">
        <v>11</v>
      </c>
      <c r="U20" s="69">
        <f>U2</f>
        <v>1651</v>
      </c>
      <c r="V20" s="59">
        <f t="shared" si="9"/>
        <v>1980.3303307410135</v>
      </c>
      <c r="W20" s="59">
        <f t="shared" si="10"/>
        <v>1611.1933306329554</v>
      </c>
      <c r="X20" s="59">
        <f t="shared" si="11"/>
        <v>1611.2900046496163</v>
      </c>
      <c r="Y20" s="59">
        <f t="shared" si="12"/>
        <v>1611.3705707611555</v>
      </c>
      <c r="Z20" s="59">
        <f t="shared" si="13"/>
        <v>1611.4672554124897</v>
      </c>
      <c r="AB20" s="16" t="s">
        <v>12</v>
      </c>
      <c r="AC20" s="69">
        <f>AC2</f>
        <v>1156</v>
      </c>
      <c r="AD20" s="59">
        <f t="shared" si="14"/>
        <v>1412.4143699698479</v>
      </c>
      <c r="AE20" s="59">
        <f t="shared" si="15"/>
        <v>1984.6591544898815</v>
      </c>
      <c r="AF20" s="59">
        <f t="shared" si="15"/>
        <v>1746.6965189698776</v>
      </c>
      <c r="AG20" s="59">
        <f t="shared" si="15"/>
        <v>1839.9712488320058</v>
      </c>
      <c r="AH20" s="59">
        <f t="shared" si="15"/>
        <v>1945.6303208849083</v>
      </c>
    </row>
    <row r="21" spans="1:34" x14ac:dyDescent="0.3">
      <c r="A21" s="13">
        <v>16000</v>
      </c>
      <c r="B21" s="13">
        <v>16999</v>
      </c>
      <c r="C21" s="13"/>
      <c r="D21" s="16" t="s">
        <v>9</v>
      </c>
      <c r="E21" s="59">
        <f>'$25'!E21</f>
        <v>226</v>
      </c>
      <c r="F21" s="59">
        <f t="shared" si="2"/>
        <v>627.09836938154967</v>
      </c>
      <c r="G21" s="59">
        <f t="shared" si="3"/>
        <v>693.5011692329474</v>
      </c>
      <c r="H21" s="59">
        <f t="shared" si="4"/>
        <v>797.77846091966558</v>
      </c>
      <c r="I21" s="59">
        <f t="shared" si="5"/>
        <v>788.77538376364259</v>
      </c>
      <c r="J21" s="59">
        <f t="shared" si="6"/>
        <v>821.3584132386494</v>
      </c>
      <c r="L21" s="16" t="s">
        <v>10</v>
      </c>
      <c r="M21" s="59">
        <f>'$25'!M21</f>
        <v>237</v>
      </c>
      <c r="N21" s="59">
        <f t="shared" ref="N21:N24" si="16">N$3*N22</f>
        <v>817.04260131766716</v>
      </c>
      <c r="O21" s="59">
        <f t="shared" si="8"/>
        <v>871.60377557273671</v>
      </c>
      <c r="P21" s="59">
        <f t="shared" si="8"/>
        <v>889.69916833624882</v>
      </c>
      <c r="Q21" s="59">
        <f t="shared" si="8"/>
        <v>936.77800628344335</v>
      </c>
      <c r="R21" s="59">
        <f t="shared" si="8"/>
        <v>983.12351503800642</v>
      </c>
      <c r="T21" s="16" t="s">
        <v>11</v>
      </c>
      <c r="U21" s="59">
        <f>'$25'!U21</f>
        <v>280</v>
      </c>
      <c r="V21" s="59">
        <f t="shared" ref="V21:V24" si="17">V$3*V22</f>
        <v>1913.3626383971148</v>
      </c>
      <c r="W21" s="59">
        <f t="shared" si="10"/>
        <v>1611.1772188607667</v>
      </c>
      <c r="X21" s="59">
        <f t="shared" si="11"/>
        <v>1611.2738919106971</v>
      </c>
      <c r="Y21" s="59">
        <f t="shared" si="12"/>
        <v>1611.3544572165831</v>
      </c>
      <c r="Z21" s="59">
        <f t="shared" si="13"/>
        <v>1611.4511409010806</v>
      </c>
      <c r="AB21" s="16" t="s">
        <v>12</v>
      </c>
      <c r="AC21" s="59">
        <f>'$25'!AC21</f>
        <v>191</v>
      </c>
      <c r="AD21" s="59">
        <f t="shared" ref="AD21:AD24" si="18">AD$3*AD22</f>
        <v>1364.6515651882589</v>
      </c>
      <c r="AE21" s="59">
        <f t="shared" si="15"/>
        <v>1926.8535480484286</v>
      </c>
      <c r="AF21" s="59">
        <f t="shared" si="15"/>
        <v>1717.1613438555619</v>
      </c>
      <c r="AG21" s="59">
        <f t="shared" si="15"/>
        <v>1806.5500724909239</v>
      </c>
      <c r="AH21" s="59">
        <f t="shared" si="15"/>
        <v>1913.8602408861975</v>
      </c>
    </row>
    <row r="22" spans="1:34" x14ac:dyDescent="0.3">
      <c r="A22" s="13">
        <v>17000</v>
      </c>
      <c r="B22" s="13">
        <v>17999</v>
      </c>
      <c r="C22" s="13"/>
      <c r="D22" s="16" t="s">
        <v>9</v>
      </c>
      <c r="E22" s="59">
        <f>'$25'!E22</f>
        <v>206</v>
      </c>
      <c r="F22" s="59">
        <f t="shared" si="2"/>
        <v>605.89214432999972</v>
      </c>
      <c r="G22" s="59">
        <f t="shared" si="3"/>
        <v>673.30210605140519</v>
      </c>
      <c r="H22" s="59">
        <f t="shared" si="4"/>
        <v>784.2886953594824</v>
      </c>
      <c r="I22" s="59">
        <f t="shared" si="5"/>
        <v>774.44809402419503</v>
      </c>
      <c r="J22" s="59">
        <f t="shared" si="6"/>
        <v>807.94650131679077</v>
      </c>
      <c r="L22" s="16" t="s">
        <v>10</v>
      </c>
      <c r="M22" s="59">
        <f>'$25'!M22</f>
        <v>216</v>
      </c>
      <c r="N22" s="59">
        <f t="shared" si="16"/>
        <v>803.38505537627066</v>
      </c>
      <c r="O22" s="59">
        <f t="shared" si="8"/>
        <v>859.56979839520386</v>
      </c>
      <c r="P22" s="59">
        <f t="shared" si="8"/>
        <v>881.76329864841318</v>
      </c>
      <c r="Q22" s="59">
        <f t="shared" si="8"/>
        <v>926.67722453600106</v>
      </c>
      <c r="R22" s="59">
        <f t="shared" si="8"/>
        <v>975.03075973222894</v>
      </c>
      <c r="T22" s="16" t="s">
        <v>11</v>
      </c>
      <c r="U22" s="59">
        <f>'$25'!U22</f>
        <v>255</v>
      </c>
      <c r="V22" s="59">
        <f t="shared" si="17"/>
        <v>1848.6595540068743</v>
      </c>
      <c r="W22" s="59">
        <f t="shared" si="10"/>
        <v>1611.1611072496942</v>
      </c>
      <c r="X22" s="59">
        <f t="shared" si="11"/>
        <v>1611.2577793329037</v>
      </c>
      <c r="Y22" s="59">
        <f t="shared" si="12"/>
        <v>1611.3383438331448</v>
      </c>
      <c r="Z22" s="59">
        <f t="shared" si="13"/>
        <v>1611.4350265508151</v>
      </c>
      <c r="AB22" s="16" t="s">
        <v>12</v>
      </c>
      <c r="AC22" s="59">
        <f>'$25'!AC22</f>
        <v>174</v>
      </c>
      <c r="AD22" s="59">
        <f t="shared" si="18"/>
        <v>1318.5039277181247</v>
      </c>
      <c r="AE22" s="59">
        <f t="shared" si="15"/>
        <v>1870.731600047018</v>
      </c>
      <c r="AF22" s="59">
        <f t="shared" si="15"/>
        <v>1688.1255838139616</v>
      </c>
      <c r="AG22" s="59">
        <f t="shared" si="15"/>
        <v>1773.7359572812213</v>
      </c>
      <c r="AH22" s="59">
        <f t="shared" si="15"/>
        <v>1882.6089326049553</v>
      </c>
    </row>
    <row r="23" spans="1:34" x14ac:dyDescent="0.3">
      <c r="A23" s="13">
        <v>18000</v>
      </c>
      <c r="B23" s="13">
        <v>18999</v>
      </c>
      <c r="C23" s="13"/>
      <c r="D23" s="16" t="s">
        <v>9</v>
      </c>
      <c r="E23" s="59">
        <f>'$25'!E23</f>
        <v>187</v>
      </c>
      <c r="F23" s="59">
        <f t="shared" si="2"/>
        <v>585.40303799999981</v>
      </c>
      <c r="G23" s="59">
        <f t="shared" si="3"/>
        <v>653.69136509845157</v>
      </c>
      <c r="H23" s="59">
        <f t="shared" si="4"/>
        <v>771.02703043598342</v>
      </c>
      <c r="I23" s="59">
        <f t="shared" si="5"/>
        <v>760.38104469729512</v>
      </c>
      <c r="J23" s="59">
        <f t="shared" si="6"/>
        <v>794.75359169465946</v>
      </c>
      <c r="L23" s="16" t="s">
        <v>10</v>
      </c>
      <c r="M23" s="59">
        <f>'$25'!M23</f>
        <v>197</v>
      </c>
      <c r="N23" s="59">
        <f t="shared" si="16"/>
        <v>789.95580666299975</v>
      </c>
      <c r="O23" s="59">
        <f t="shared" si="8"/>
        <v>847.7019708039486</v>
      </c>
      <c r="P23" s="59">
        <f t="shared" si="8"/>
        <v>873.89821471596952</v>
      </c>
      <c r="Q23" s="59">
        <f t="shared" si="8"/>
        <v>916.68535417548833</v>
      </c>
      <c r="R23" s="59">
        <f t="shared" si="8"/>
        <v>967.00462137481793</v>
      </c>
      <c r="T23" s="16" t="s">
        <v>11</v>
      </c>
      <c r="U23" s="59">
        <f>'$25'!U23</f>
        <v>232</v>
      </c>
      <c r="V23" s="59">
        <f t="shared" si="17"/>
        <v>1786.1444966249994</v>
      </c>
      <c r="W23" s="59">
        <f t="shared" si="10"/>
        <v>1611.1449957997361</v>
      </c>
      <c r="X23" s="59">
        <f t="shared" si="11"/>
        <v>1611.2416669162344</v>
      </c>
      <c r="Y23" s="59">
        <f t="shared" si="12"/>
        <v>1611.3222306108387</v>
      </c>
      <c r="Z23" s="59">
        <f t="shared" si="13"/>
        <v>1611.4189123616914</v>
      </c>
      <c r="AB23" s="16" t="s">
        <v>12</v>
      </c>
      <c r="AC23" s="59">
        <f>'$25'!AC23</f>
        <v>158</v>
      </c>
      <c r="AD23" s="59">
        <f t="shared" si="18"/>
        <v>1273.9168383749998</v>
      </c>
      <c r="AE23" s="59">
        <f t="shared" si="15"/>
        <v>1816.2442718903087</v>
      </c>
      <c r="AF23" s="59">
        <f t="shared" si="15"/>
        <v>1659.580794154504</v>
      </c>
      <c r="AG23" s="59">
        <f t="shared" si="15"/>
        <v>1741.5178765647731</v>
      </c>
      <c r="AH23" s="59">
        <f t="shared" si="15"/>
        <v>1851.8679250491396</v>
      </c>
    </row>
    <row r="24" spans="1:34" x14ac:dyDescent="0.3">
      <c r="A24" s="13">
        <v>19000</v>
      </c>
      <c r="B24" s="13">
        <v>19999</v>
      </c>
      <c r="C24" s="13"/>
      <c r="D24" s="16" t="s">
        <v>9</v>
      </c>
      <c r="E24" s="59">
        <f>'$25'!E24</f>
        <v>170</v>
      </c>
      <c r="F24" s="59">
        <f t="shared" si="2"/>
        <v>565.60679999999991</v>
      </c>
      <c r="G24" s="59">
        <f t="shared" si="3"/>
        <v>634.65181077519571</v>
      </c>
      <c r="H24" s="59">
        <f t="shared" si="4"/>
        <v>757.98960915845782</v>
      </c>
      <c r="I24" s="59">
        <f t="shared" si="5"/>
        <v>746.56950878477676</v>
      </c>
      <c r="J24" s="59">
        <f t="shared" si="6"/>
        <v>781.77610829693049</v>
      </c>
      <c r="L24" s="16" t="s">
        <v>10</v>
      </c>
      <c r="M24" s="59">
        <f>'$25'!M24</f>
        <v>179</v>
      </c>
      <c r="N24" s="59">
        <f t="shared" si="16"/>
        <v>776.75103899999988</v>
      </c>
      <c r="O24" s="59">
        <f t="shared" si="8"/>
        <v>835.99799882046216</v>
      </c>
      <c r="P24" s="59">
        <f t="shared" si="8"/>
        <v>866.10328514962305</v>
      </c>
      <c r="Q24" s="59">
        <f t="shared" si="8"/>
        <v>906.80122086802692</v>
      </c>
      <c r="R24" s="59">
        <f t="shared" si="8"/>
        <v>959.04455159656641</v>
      </c>
      <c r="T24" s="16" t="s">
        <v>11</v>
      </c>
      <c r="U24" s="59">
        <f>'$25'!U24</f>
        <v>211</v>
      </c>
      <c r="V24" s="59">
        <f t="shared" si="17"/>
        <v>1725.7434749999995</v>
      </c>
      <c r="W24" s="59">
        <f t="shared" si="10"/>
        <v>1611.1288845108909</v>
      </c>
      <c r="X24" s="59">
        <f t="shared" si="11"/>
        <v>1611.2255546606877</v>
      </c>
      <c r="Y24" s="59">
        <f t="shared" si="12"/>
        <v>1611.306117549663</v>
      </c>
      <c r="Z24" s="59">
        <f t="shared" si="13"/>
        <v>1611.402798333708</v>
      </c>
      <c r="AB24" s="16" t="s">
        <v>12</v>
      </c>
      <c r="AC24" s="59">
        <f>'$25'!AC24</f>
        <v>144</v>
      </c>
      <c r="AD24" s="59">
        <f t="shared" si="18"/>
        <v>1230.8375249999999</v>
      </c>
      <c r="AE24" s="59">
        <f t="shared" si="15"/>
        <v>1763.3439532915618</v>
      </c>
      <c r="AF24" s="59">
        <f t="shared" si="15"/>
        <v>1631.5186729792606</v>
      </c>
      <c r="AG24" s="59">
        <f t="shared" si="15"/>
        <v>1709.8850039909407</v>
      </c>
      <c r="AH24" s="59">
        <f t="shared" si="15"/>
        <v>1821.6288855490259</v>
      </c>
    </row>
    <row r="25" spans="1:34" x14ac:dyDescent="0.3">
      <c r="A25" s="13">
        <v>20000</v>
      </c>
      <c r="B25" s="13">
        <v>20999</v>
      </c>
      <c r="C25" s="13"/>
      <c r="D25" s="16" t="s">
        <v>9</v>
      </c>
      <c r="E25" s="59">
        <f>'$25'!E25</f>
        <v>155</v>
      </c>
      <c r="F25" s="59">
        <f>$F$3*F26</f>
        <v>546.4799999999999</v>
      </c>
      <c r="G25" s="59">
        <f t="shared" si="3"/>
        <v>616.16680657785992</v>
      </c>
      <c r="H25" s="59">
        <f t="shared" si="4"/>
        <v>745.17263975467733</v>
      </c>
      <c r="I25" s="59">
        <f t="shared" si="5"/>
        <v>733.00884514951088</v>
      </c>
      <c r="J25" s="59">
        <f t="shared" si="6"/>
        <v>769.01053344179672</v>
      </c>
      <c r="L25" s="16" t="s">
        <v>10</v>
      </c>
      <c r="M25" s="59">
        <f>'$25'!M25</f>
        <v>163</v>
      </c>
      <c r="N25" s="59">
        <f>N$3*N26</f>
        <v>763.76699999999994</v>
      </c>
      <c r="O25" s="59">
        <f t="shared" si="8"/>
        <v>824.45562013852282</v>
      </c>
      <c r="P25" s="59">
        <f t="shared" si="8"/>
        <v>858.3778841918961</v>
      </c>
      <c r="Q25" s="59">
        <f t="shared" si="8"/>
        <v>897.02366294195963</v>
      </c>
      <c r="R25" s="59">
        <f t="shared" si="8"/>
        <v>951.1500065422656</v>
      </c>
      <c r="T25" s="16" t="s">
        <v>11</v>
      </c>
      <c r="U25" s="59">
        <f>'$25'!U25</f>
        <v>192</v>
      </c>
      <c r="V25" s="59">
        <f>V$3*V26</f>
        <v>1667.3849999999998</v>
      </c>
      <c r="W25" s="59">
        <f t="shared" si="10"/>
        <v>1611.112773383157</v>
      </c>
      <c r="X25" s="59">
        <f t="shared" si="11"/>
        <v>1611.2094425662619</v>
      </c>
      <c r="Y25" s="59">
        <f t="shared" si="12"/>
        <v>1611.2900046496163</v>
      </c>
      <c r="Z25" s="59">
        <f t="shared" si="13"/>
        <v>1611.3866844668632</v>
      </c>
      <c r="AB25" s="16" t="s">
        <v>12</v>
      </c>
      <c r="AC25" s="59">
        <f>'$25'!AC25</f>
        <v>131</v>
      </c>
      <c r="AD25" s="59">
        <f>AD$3*AD26</f>
        <v>1189.2149999999999</v>
      </c>
      <c r="AE25" s="59">
        <f t="shared" si="15"/>
        <v>1711.9844206714192</v>
      </c>
      <c r="AF25" s="59">
        <f t="shared" si="15"/>
        <v>1603.9310587684431</v>
      </c>
      <c r="AG25" s="59">
        <f t="shared" si="15"/>
        <v>1678.8267098585575</v>
      </c>
      <c r="AH25" s="59">
        <f t="shared" si="15"/>
        <v>1791.8836174985499</v>
      </c>
    </row>
    <row r="26" spans="1:34" x14ac:dyDescent="0.3">
      <c r="A26" s="13">
        <v>21000</v>
      </c>
      <c r="B26" s="13">
        <v>21999</v>
      </c>
      <c r="C26" s="13"/>
      <c r="D26" s="16" t="s">
        <v>9</v>
      </c>
      <c r="E26" s="59">
        <f>'$25'!E26</f>
        <v>141</v>
      </c>
      <c r="F26" s="69">
        <f>F2</f>
        <v>528</v>
      </c>
      <c r="G26" s="59">
        <f t="shared" si="3"/>
        <v>598.22020056102906</v>
      </c>
      <c r="H26" s="59">
        <f t="shared" si="4"/>
        <v>732.57239456810589</v>
      </c>
      <c r="I26" s="59">
        <f t="shared" si="5"/>
        <v>719.69449695582807</v>
      </c>
      <c r="J26" s="59">
        <f t="shared" si="6"/>
        <v>756.45340688746489</v>
      </c>
      <c r="L26" s="16" t="s">
        <v>10</v>
      </c>
      <c r="M26" s="59">
        <f>'$25'!M26</f>
        <v>148</v>
      </c>
      <c r="N26" s="69">
        <f>N2</f>
        <v>751</v>
      </c>
      <c r="O26" s="59">
        <f t="shared" si="8"/>
        <v>813.07260368690618</v>
      </c>
      <c r="P26" s="59">
        <f t="shared" si="8"/>
        <v>850.72139166689419</v>
      </c>
      <c r="Q26" s="59">
        <f t="shared" si="8"/>
        <v>887.35153125132035</v>
      </c>
      <c r="R26" s="59">
        <f t="shared" si="8"/>
        <v>943.32044683354718</v>
      </c>
      <c r="T26" s="16" t="s">
        <v>11</v>
      </c>
      <c r="U26" s="59">
        <f>'$25'!U26</f>
        <v>175</v>
      </c>
      <c r="V26" s="69">
        <f>V2</f>
        <v>1611</v>
      </c>
      <c r="W26" s="59">
        <f t="shared" si="10"/>
        <v>1611.0966624165328</v>
      </c>
      <c r="X26" s="59">
        <f t="shared" si="11"/>
        <v>1611.1933306329554</v>
      </c>
      <c r="Y26" s="59">
        <f t="shared" si="12"/>
        <v>1611.2738919106971</v>
      </c>
      <c r="Z26" s="59">
        <f t="shared" si="13"/>
        <v>1611.3705707611555</v>
      </c>
      <c r="AB26" s="16" t="s">
        <v>12</v>
      </c>
      <c r="AC26" s="59">
        <f>'$25'!AC26</f>
        <v>119</v>
      </c>
      <c r="AD26" s="69">
        <f>AD2</f>
        <v>1149</v>
      </c>
      <c r="AE26" s="59">
        <f t="shared" si="15"/>
        <v>1662.1207967683681</v>
      </c>
      <c r="AF26" s="59">
        <f t="shared" si="15"/>
        <v>1576.8099280067272</v>
      </c>
      <c r="AG26" s="59">
        <f t="shared" si="15"/>
        <v>1648.3325575439937</v>
      </c>
      <c r="AH26" s="59">
        <f t="shared" si="15"/>
        <v>1762.6240581335335</v>
      </c>
    </row>
    <row r="27" spans="1:34" x14ac:dyDescent="0.3">
      <c r="A27" s="13">
        <v>22000</v>
      </c>
      <c r="B27" s="13">
        <v>22999</v>
      </c>
      <c r="C27" s="13"/>
      <c r="D27" s="16" t="s">
        <v>9</v>
      </c>
      <c r="E27" s="59">
        <f>'$25'!E27</f>
        <v>128</v>
      </c>
      <c r="F27" s="59">
        <f>'$25'!F27</f>
        <v>129</v>
      </c>
      <c r="G27" s="59">
        <f t="shared" si="3"/>
        <v>580.7963112243001</v>
      </c>
      <c r="H27" s="59">
        <f t="shared" si="4"/>
        <v>720.1852089737572</v>
      </c>
      <c r="I27" s="59">
        <f t="shared" si="5"/>
        <v>706.62199013827012</v>
      </c>
      <c r="J27" s="59">
        <f t="shared" si="6"/>
        <v>744.10132489422085</v>
      </c>
      <c r="L27" s="16" t="s">
        <v>10</v>
      </c>
      <c r="M27" s="59">
        <f>'$25'!M27</f>
        <v>135</v>
      </c>
      <c r="N27" s="59">
        <f>'$25'!N27</f>
        <v>135</v>
      </c>
      <c r="O27" s="59">
        <f t="shared" si="8"/>
        <v>801.84674919813233</v>
      </c>
      <c r="P27" s="59">
        <f t="shared" si="8"/>
        <v>843.13319293051961</v>
      </c>
      <c r="Q27" s="59">
        <f t="shared" si="8"/>
        <v>877.78368904077593</v>
      </c>
      <c r="R27" s="59">
        <f t="shared" si="8"/>
        <v>935.55533753203133</v>
      </c>
      <c r="T27" s="16" t="s">
        <v>11</v>
      </c>
      <c r="U27" s="59">
        <f>'$25'!U27</f>
        <v>159</v>
      </c>
      <c r="V27" s="59">
        <f>'$25'!V27</f>
        <v>162</v>
      </c>
      <c r="W27" s="59">
        <f t="shared" si="10"/>
        <v>1611.0805516110165</v>
      </c>
      <c r="X27" s="59">
        <f t="shared" si="11"/>
        <v>1611.1772188607667</v>
      </c>
      <c r="Y27" s="59">
        <f t="shared" si="12"/>
        <v>1611.2577793329037</v>
      </c>
      <c r="Z27" s="59">
        <f t="shared" si="13"/>
        <v>1611.3544572165831</v>
      </c>
      <c r="AB27" s="16" t="s">
        <v>12</v>
      </c>
      <c r="AC27" s="59">
        <f>'$25'!AC27</f>
        <v>108</v>
      </c>
      <c r="AD27" s="59">
        <f>'$25'!AD27</f>
        <v>109</v>
      </c>
      <c r="AE27" s="59">
        <f t="shared" si="15"/>
        <v>1613.7095114256001</v>
      </c>
      <c r="AF27" s="59">
        <f t="shared" si="15"/>
        <v>1550.1473928497121</v>
      </c>
      <c r="AG27" s="59">
        <f t="shared" si="15"/>
        <v>1618.3922999941028</v>
      </c>
      <c r="AH27" s="59">
        <f t="shared" si="15"/>
        <v>1733.842276346187</v>
      </c>
    </row>
    <row r="28" spans="1:34" x14ac:dyDescent="0.3">
      <c r="A28" s="13">
        <v>23000</v>
      </c>
      <c r="B28" s="13">
        <v>23999</v>
      </c>
      <c r="C28" s="13"/>
      <c r="D28" s="16" t="s">
        <v>9</v>
      </c>
      <c r="E28" s="59">
        <f>'$25'!E28</f>
        <v>116</v>
      </c>
      <c r="F28" s="59">
        <f>'$25'!F28</f>
        <v>117</v>
      </c>
      <c r="G28" s="59">
        <f t="shared" si="3"/>
        <v>563.87991381000006</v>
      </c>
      <c r="H28" s="59">
        <f t="shared" si="4"/>
        <v>708.00748031238413</v>
      </c>
      <c r="I28" s="59">
        <f t="shared" si="5"/>
        <v>693.78693189815431</v>
      </c>
      <c r="J28" s="59">
        <f t="shared" si="6"/>
        <v>731.95093930181088</v>
      </c>
      <c r="L28" s="16" t="s">
        <v>10</v>
      </c>
      <c r="M28" s="59">
        <f>'$25'!M28</f>
        <v>123</v>
      </c>
      <c r="N28" s="59">
        <f>'$25'!N28</f>
        <v>123</v>
      </c>
      <c r="O28" s="59">
        <f t="shared" si="8"/>
        <v>790.77588678316795</v>
      </c>
      <c r="P28" s="59">
        <f t="shared" si="8"/>
        <v>835.61267882112952</v>
      </c>
      <c r="Q28" s="59">
        <f t="shared" si="8"/>
        <v>868.31901181202488</v>
      </c>
      <c r="R28" s="59">
        <f t="shared" si="8"/>
        <v>927.85414810277825</v>
      </c>
      <c r="T28" s="16" t="s">
        <v>11</v>
      </c>
      <c r="U28" s="59">
        <f>'$25'!U28</f>
        <v>145</v>
      </c>
      <c r="V28" s="59">
        <f>'$25'!V28</f>
        <v>147</v>
      </c>
      <c r="W28" s="59">
        <f t="shared" si="10"/>
        <v>1611.0644409666068</v>
      </c>
      <c r="X28" s="59">
        <f t="shared" si="11"/>
        <v>1611.1611072496942</v>
      </c>
      <c r="Y28" s="59">
        <f t="shared" si="12"/>
        <v>1611.2416669162344</v>
      </c>
      <c r="Z28" s="59">
        <f t="shared" si="13"/>
        <v>1611.3383438331448</v>
      </c>
      <c r="AB28" s="16" t="s">
        <v>12</v>
      </c>
      <c r="AC28" s="59">
        <f>'$25'!AC28</f>
        <v>100</v>
      </c>
      <c r="AD28" s="59">
        <f>'$25'!AD28</f>
        <v>100</v>
      </c>
      <c r="AE28" s="59">
        <f t="shared" si="15"/>
        <v>1566.7082635200002</v>
      </c>
      <c r="AF28" s="59">
        <f t="shared" si="15"/>
        <v>1523.9356988298387</v>
      </c>
      <c r="AG28" s="59">
        <f t="shared" si="15"/>
        <v>1588.9958762828699</v>
      </c>
      <c r="AH28" s="59">
        <f t="shared" si="15"/>
        <v>1705.530470535301</v>
      </c>
    </row>
    <row r="29" spans="1:34" x14ac:dyDescent="0.3">
      <c r="A29" s="13">
        <v>24000</v>
      </c>
      <c r="B29" s="13">
        <v>24999</v>
      </c>
      <c r="C29" s="13"/>
      <c r="D29" s="16" t="s">
        <v>9</v>
      </c>
      <c r="E29" s="59"/>
      <c r="F29" s="59">
        <f>'$25'!F29</f>
        <v>106</v>
      </c>
      <c r="G29" s="59">
        <f t="shared" si="3"/>
        <v>547.45622700000001</v>
      </c>
      <c r="H29" s="59">
        <f t="shared" si="4"/>
        <v>696.03566684268981</v>
      </c>
      <c r="I29" s="59">
        <f t="shared" si="5"/>
        <v>681.18500922744659</v>
      </c>
      <c r="J29" s="59">
        <f t="shared" si="6"/>
        <v>719.9989566218876</v>
      </c>
      <c r="L29" s="16" t="s">
        <v>10</v>
      </c>
      <c r="M29" s="59"/>
      <c r="N29" s="59">
        <f>'$25'!N29</f>
        <v>112</v>
      </c>
      <c r="O29" s="59">
        <f t="shared" si="8"/>
        <v>779.85787651199996</v>
      </c>
      <c r="P29" s="59">
        <f t="shared" si="8"/>
        <v>828.15924561063389</v>
      </c>
      <c r="Q29" s="59">
        <f t="shared" si="8"/>
        <v>858.95638719163617</v>
      </c>
      <c r="R29" s="59">
        <f t="shared" si="8"/>
        <v>920.2163523780406</v>
      </c>
      <c r="T29" s="16" t="s">
        <v>11</v>
      </c>
      <c r="U29" s="59"/>
      <c r="V29" s="59">
        <f>'$25'!V29</f>
        <v>134</v>
      </c>
      <c r="W29" s="59">
        <f t="shared" si="10"/>
        <v>1611.0483304833019</v>
      </c>
      <c r="X29" s="59">
        <f t="shared" si="11"/>
        <v>1611.1449957997361</v>
      </c>
      <c r="Y29" s="59">
        <f t="shared" si="12"/>
        <v>1611.2255546606877</v>
      </c>
      <c r="Z29" s="59">
        <f t="shared" si="13"/>
        <v>1611.3222306108387</v>
      </c>
      <c r="AB29" s="16" t="s">
        <v>12</v>
      </c>
      <c r="AC29" s="59"/>
      <c r="AD29" s="59">
        <f>'$25'!AD29</f>
        <v>100</v>
      </c>
      <c r="AE29" s="59">
        <f t="shared" si="15"/>
        <v>1521.0759840000001</v>
      </c>
      <c r="AF29" s="59">
        <f t="shared" si="15"/>
        <v>1498.1672226010996</v>
      </c>
      <c r="AG29" s="59">
        <f t="shared" si="15"/>
        <v>1560.1334082306037</v>
      </c>
      <c r="AH29" s="59">
        <f t="shared" si="15"/>
        <v>1677.6809664915415</v>
      </c>
    </row>
    <row r="30" spans="1:34" x14ac:dyDescent="0.3">
      <c r="A30" s="13">
        <v>25000</v>
      </c>
      <c r="B30" s="13">
        <v>25999</v>
      </c>
      <c r="C30" s="13"/>
      <c r="D30" s="16" t="s">
        <v>9</v>
      </c>
      <c r="E30" s="59"/>
      <c r="F30" s="59">
        <f>'$25'!F30</f>
        <v>100</v>
      </c>
      <c r="G30" s="59">
        <f t="shared" si="3"/>
        <v>531.51089999999999</v>
      </c>
      <c r="H30" s="59">
        <f t="shared" si="4"/>
        <v>684.26628671125616</v>
      </c>
      <c r="I30" s="59">
        <f t="shared" si="5"/>
        <v>668.81198745944687</v>
      </c>
      <c r="J30" s="59">
        <f t="shared" si="6"/>
        <v>708.24213714527605</v>
      </c>
      <c r="L30" s="16" t="s">
        <v>10</v>
      </c>
      <c r="M30" s="59"/>
      <c r="N30" s="59">
        <f>'$25'!N30</f>
        <v>102</v>
      </c>
      <c r="O30" s="59">
        <f t="shared" si="8"/>
        <v>769.09060799999997</v>
      </c>
      <c r="P30" s="59">
        <f t="shared" si="8"/>
        <v>820.77229495602967</v>
      </c>
      <c r="Q30" s="59">
        <f t="shared" si="8"/>
        <v>849.69471480031279</v>
      </c>
      <c r="R30" s="59">
        <f t="shared" si="8"/>
        <v>912.64142852131374</v>
      </c>
      <c r="T30" s="16" t="s">
        <v>11</v>
      </c>
      <c r="U30" s="59"/>
      <c r="V30" s="59">
        <f>'$25'!V30</f>
        <v>122</v>
      </c>
      <c r="W30" s="59">
        <f t="shared" si="10"/>
        <v>1611.0322201611002</v>
      </c>
      <c r="X30" s="59">
        <f t="shared" si="11"/>
        <v>1611.1288845108909</v>
      </c>
      <c r="Y30" s="59">
        <f t="shared" si="12"/>
        <v>1611.2094425662619</v>
      </c>
      <c r="Z30" s="59">
        <f t="shared" si="13"/>
        <v>1611.306117549663</v>
      </c>
      <c r="AB30" s="16" t="s">
        <v>12</v>
      </c>
      <c r="AC30" s="59"/>
      <c r="AD30" s="59">
        <f>'$25'!AD30</f>
        <v>100</v>
      </c>
      <c r="AE30" s="59">
        <f t="shared" si="15"/>
        <v>1476.7728</v>
      </c>
      <c r="AF30" s="59">
        <f t="shared" si="15"/>
        <v>1472.8344697218831</v>
      </c>
      <c r="AG30" s="59">
        <f t="shared" si="15"/>
        <v>1531.7951970845397</v>
      </c>
      <c r="AH30" s="59">
        <f t="shared" si="15"/>
        <v>1650.2862153172748</v>
      </c>
    </row>
    <row r="31" spans="1:34" x14ac:dyDescent="0.3">
      <c r="A31" s="13">
        <v>26000</v>
      </c>
      <c r="B31" s="13">
        <v>26999</v>
      </c>
      <c r="C31" s="13"/>
      <c r="D31" s="16" t="s">
        <v>9</v>
      </c>
      <c r="E31" s="59"/>
      <c r="F31" s="59">
        <f>'$25'!F31</f>
        <v>100</v>
      </c>
      <c r="G31" s="59">
        <f>G32*$G$3</f>
        <v>516.03</v>
      </c>
      <c r="H31" s="59">
        <f t="shared" si="4"/>
        <v>672.69591693989003</v>
      </c>
      <c r="I31" s="59">
        <f t="shared" si="5"/>
        <v>656.66370884579965</v>
      </c>
      <c r="J31" s="59">
        <f t="shared" si="6"/>
        <v>696.6772940638167</v>
      </c>
      <c r="L31" s="16" t="s">
        <v>10</v>
      </c>
      <c r="M31" s="59"/>
      <c r="N31" s="59">
        <f>'$25'!N31</f>
        <v>100</v>
      </c>
      <c r="O31" s="59">
        <f>O32*O$3</f>
        <v>758.47199999999998</v>
      </c>
      <c r="P31" s="59">
        <f t="shared" ref="P31:R47" si="19">P32*P$3</f>
        <v>813.45123385136742</v>
      </c>
      <c r="Q31" s="59">
        <f t="shared" si="19"/>
        <v>840.53290612356602</v>
      </c>
      <c r="R31" s="59">
        <f t="shared" si="19"/>
        <v>905.12885899168282</v>
      </c>
      <c r="T31" s="16" t="s">
        <v>11</v>
      </c>
      <c r="U31" s="59"/>
      <c r="V31" s="59">
        <f>'$25'!V31</f>
        <v>111</v>
      </c>
      <c r="W31" s="59">
        <f>W32*U$3</f>
        <v>1611.01611</v>
      </c>
      <c r="X31" s="59">
        <f t="shared" si="11"/>
        <v>1611.112773383157</v>
      </c>
      <c r="Y31" s="59">
        <f t="shared" si="12"/>
        <v>1611.1933306329554</v>
      </c>
      <c r="Z31" s="59">
        <f t="shared" si="13"/>
        <v>1611.2900046496163</v>
      </c>
      <c r="AB31" s="16" t="s">
        <v>12</v>
      </c>
      <c r="AC31" s="59"/>
      <c r="AD31" s="59">
        <f>'$25'!AD31</f>
        <v>100</v>
      </c>
      <c r="AE31" s="59">
        <f>AE32*AE$3</f>
        <v>1433.76</v>
      </c>
      <c r="AF31" s="59">
        <f t="shared" ref="AF31:AH47" si="20">AF32*AF$3</f>
        <v>1447.9300724753077</v>
      </c>
      <c r="AG31" s="59">
        <f t="shared" si="20"/>
        <v>1503.9717202597346</v>
      </c>
      <c r="AH31" s="59">
        <f t="shared" si="20"/>
        <v>1623.3387913803608</v>
      </c>
    </row>
    <row r="32" spans="1:34" x14ac:dyDescent="0.3">
      <c r="A32" s="13">
        <v>27000</v>
      </c>
      <c r="B32" s="13">
        <v>27999</v>
      </c>
      <c r="C32" s="13"/>
      <c r="D32" s="16" t="s">
        <v>9</v>
      </c>
      <c r="E32" s="59"/>
      <c r="F32" s="59">
        <f>'$25'!F32</f>
        <v>100</v>
      </c>
      <c r="G32" s="69">
        <f>G2</f>
        <v>501</v>
      </c>
      <c r="H32" s="59">
        <f t="shared" si="4"/>
        <v>661.32119243009242</v>
      </c>
      <c r="I32" s="59">
        <f t="shared" si="5"/>
        <v>644.73609115935164</v>
      </c>
      <c r="J32" s="59">
        <f t="shared" si="6"/>
        <v>685.30129260654803</v>
      </c>
      <c r="L32" s="16" t="s">
        <v>10</v>
      </c>
      <c r="M32" s="59"/>
      <c r="N32" s="59">
        <f>'$25'!N32</f>
        <v>100</v>
      </c>
      <c r="O32" s="69">
        <f>O2</f>
        <v>748</v>
      </c>
      <c r="P32" s="59">
        <f t="shared" si="19"/>
        <v>806.1954745801462</v>
      </c>
      <c r="Q32" s="59">
        <f t="shared" si="19"/>
        <v>831.46988438378287</v>
      </c>
      <c r="R32" s="59">
        <f t="shared" si="19"/>
        <v>897.67813050846257</v>
      </c>
      <c r="T32" s="16" t="s">
        <v>11</v>
      </c>
      <c r="U32" s="59"/>
      <c r="V32" s="59">
        <f>'$25'!V32</f>
        <v>101</v>
      </c>
      <c r="W32" s="69">
        <f>W2</f>
        <v>1611</v>
      </c>
      <c r="X32" s="59">
        <f t="shared" si="11"/>
        <v>1611.0966624165328</v>
      </c>
      <c r="Y32" s="59">
        <f t="shared" si="12"/>
        <v>1611.1772188607667</v>
      </c>
      <c r="Z32" s="59">
        <f t="shared" si="13"/>
        <v>1611.2738919106971</v>
      </c>
      <c r="AB32" s="16" t="s">
        <v>12</v>
      </c>
      <c r="AC32" s="59"/>
      <c r="AD32" s="59">
        <f>'$25'!AD32</f>
        <v>100</v>
      </c>
      <c r="AE32" s="69">
        <f>AE2</f>
        <v>1392</v>
      </c>
      <c r="AF32" s="59">
        <f t="shared" si="20"/>
        <v>1423.4467877264133</v>
      </c>
      <c r="AG32" s="59">
        <f t="shared" si="20"/>
        <v>1476.6536281391602</v>
      </c>
      <c r="AH32" s="59">
        <f t="shared" si="20"/>
        <v>1596.8313903013584</v>
      </c>
    </row>
    <row r="33" spans="1:34" x14ac:dyDescent="0.3">
      <c r="A33" s="13">
        <v>28000</v>
      </c>
      <c r="B33" s="13">
        <v>28999</v>
      </c>
      <c r="C33" s="13"/>
      <c r="D33" s="16" t="s">
        <v>9</v>
      </c>
      <c r="E33" s="59"/>
      <c r="F33" s="59">
        <f>'$25'!F33</f>
        <v>100</v>
      </c>
      <c r="G33" s="59">
        <f>'$25'!G33</f>
        <v>100</v>
      </c>
      <c r="H33" s="59">
        <f t="shared" si="4"/>
        <v>650.13880498436129</v>
      </c>
      <c r="I33" s="59">
        <f t="shared" si="5"/>
        <v>633.02512632238745</v>
      </c>
      <c r="J33" s="59">
        <f t="shared" si="6"/>
        <v>674.11104918999422</v>
      </c>
      <c r="L33" s="16" t="s">
        <v>10</v>
      </c>
      <c r="M33" s="59"/>
      <c r="N33" s="59">
        <f>'$25'!N33</f>
        <v>100</v>
      </c>
      <c r="O33" s="59">
        <f>'$25'!O33</f>
        <v>100</v>
      </c>
      <c r="P33" s="59">
        <f t="shared" si="19"/>
        <v>799.00443466813306</v>
      </c>
      <c r="Q33" s="59">
        <f t="shared" si="19"/>
        <v>822.50458441367391</v>
      </c>
      <c r="R33" s="59">
        <f t="shared" si="19"/>
        <v>890.28873401612873</v>
      </c>
      <c r="T33" s="16" t="s">
        <v>11</v>
      </c>
      <c r="U33" s="59"/>
      <c r="V33" s="59">
        <f>'$25'!V33</f>
        <v>100</v>
      </c>
      <c r="W33" s="59">
        <f>'$25'!W33</f>
        <v>100</v>
      </c>
      <c r="X33" s="59">
        <f t="shared" si="11"/>
        <v>1611.0805516110165</v>
      </c>
      <c r="Y33" s="59">
        <f t="shared" si="12"/>
        <v>1611.1611072496942</v>
      </c>
      <c r="Z33" s="59">
        <f t="shared" si="13"/>
        <v>1611.2577793329037</v>
      </c>
      <c r="AB33" s="16" t="s">
        <v>12</v>
      </c>
      <c r="AC33" s="59"/>
      <c r="AD33" s="59">
        <f>'$25'!AD33</f>
        <v>100</v>
      </c>
      <c r="AE33" s="59">
        <f>'$25'!AE33</f>
        <v>100</v>
      </c>
      <c r="AF33" s="59">
        <f t="shared" si="20"/>
        <v>1399.3774948155851</v>
      </c>
      <c r="AG33" s="59">
        <f t="shared" si="20"/>
        <v>1449.8317409319197</v>
      </c>
      <c r="AH33" s="59">
        <f t="shared" si="20"/>
        <v>1570.7568269735968</v>
      </c>
    </row>
    <row r="34" spans="1:34" x14ac:dyDescent="0.3">
      <c r="A34" s="13">
        <v>29000</v>
      </c>
      <c r="B34" s="13">
        <v>29999</v>
      </c>
      <c r="C34" s="13"/>
      <c r="D34" s="16" t="s">
        <v>9</v>
      </c>
      <c r="E34" s="59"/>
      <c r="F34" s="59">
        <f>'$25'!F34</f>
        <v>100</v>
      </c>
      <c r="G34" s="59">
        <f>'$25'!G34</f>
        <v>100</v>
      </c>
      <c r="H34" s="59">
        <f t="shared" si="4"/>
        <v>639.14550234404362</v>
      </c>
      <c r="I34" s="59">
        <f t="shared" si="5"/>
        <v>621.52687905978155</v>
      </c>
      <c r="J34" s="59">
        <f t="shared" si="6"/>
        <v>663.10353058232761</v>
      </c>
      <c r="L34" s="16" t="s">
        <v>10</v>
      </c>
      <c r="M34" s="59"/>
      <c r="N34" s="59">
        <f>'$25'!N34</f>
        <v>100</v>
      </c>
      <c r="O34" s="59">
        <f>'$25'!O34</f>
        <v>100</v>
      </c>
      <c r="P34" s="59">
        <f t="shared" si="19"/>
        <v>791.87753683660367</v>
      </c>
      <c r="Q34" s="59">
        <f t="shared" si="19"/>
        <v>813.6359525310852</v>
      </c>
      <c r="R34" s="59">
        <f t="shared" si="19"/>
        <v>882.96016464953755</v>
      </c>
      <c r="T34" s="16" t="s">
        <v>11</v>
      </c>
      <c r="U34" s="59"/>
      <c r="V34" s="59">
        <f>'$25'!V34</f>
        <v>100</v>
      </c>
      <c r="W34" s="59">
        <f>'$25'!W34</f>
        <v>100</v>
      </c>
      <c r="X34" s="59">
        <f t="shared" si="11"/>
        <v>1611.0644409666068</v>
      </c>
      <c r="Y34" s="59">
        <f t="shared" si="12"/>
        <v>1611.1449957997361</v>
      </c>
      <c r="Z34" s="59">
        <f t="shared" si="13"/>
        <v>1611.2416669162344</v>
      </c>
      <c r="AB34" s="16" t="s">
        <v>12</v>
      </c>
      <c r="AC34" s="59"/>
      <c r="AD34" s="59">
        <f>'$25'!AD34</f>
        <v>100</v>
      </c>
      <c r="AE34" s="59">
        <f>'$25'!AE34</f>
        <v>100</v>
      </c>
      <c r="AF34" s="59">
        <f t="shared" si="20"/>
        <v>1375.7151934875983</v>
      </c>
      <c r="AG34" s="59">
        <f t="shared" si="20"/>
        <v>1423.497045588532</v>
      </c>
      <c r="AH34" s="59">
        <f t="shared" si="20"/>
        <v>1545.1080336155783</v>
      </c>
    </row>
    <row r="35" spans="1:34" x14ac:dyDescent="0.3">
      <c r="A35" s="13">
        <v>30000</v>
      </c>
      <c r="B35" s="13">
        <v>30999</v>
      </c>
      <c r="C35" s="13"/>
      <c r="D35" s="16" t="s">
        <v>9</v>
      </c>
      <c r="E35" s="59"/>
      <c r="F35" s="59">
        <f>'$25'!F35</f>
        <v>100</v>
      </c>
      <c r="G35" s="59">
        <f>'$25'!G35</f>
        <v>100</v>
      </c>
      <c r="H35" s="59">
        <f t="shared" si="4"/>
        <v>628.33808724345613</v>
      </c>
      <c r="I35" s="59">
        <f t="shared" si="5"/>
        <v>610.23748557661418</v>
      </c>
      <c r="J35" s="59">
        <f t="shared" si="6"/>
        <v>652.27575308118003</v>
      </c>
      <c r="L35" s="16" t="s">
        <v>10</v>
      </c>
      <c r="M35" s="59"/>
      <c r="N35" s="59">
        <f>'$25'!N35</f>
        <v>100</v>
      </c>
      <c r="O35" s="59">
        <f>'$25'!O35</f>
        <v>100</v>
      </c>
      <c r="P35" s="59">
        <f t="shared" si="19"/>
        <v>784.81420895599979</v>
      </c>
      <c r="Q35" s="59">
        <f t="shared" si="19"/>
        <v>804.86294641515997</v>
      </c>
      <c r="R35" s="59">
        <f t="shared" si="19"/>
        <v>875.69192169943233</v>
      </c>
      <c r="T35" s="16" t="s">
        <v>11</v>
      </c>
      <c r="U35" s="59"/>
      <c r="V35" s="59">
        <f>'$25'!V35</f>
        <v>100</v>
      </c>
      <c r="W35" s="59">
        <f>'$25'!W35</f>
        <v>100</v>
      </c>
      <c r="X35" s="59">
        <f t="shared" si="11"/>
        <v>1611.0483304833019</v>
      </c>
      <c r="Y35" s="59">
        <f t="shared" si="12"/>
        <v>1611.1288845108909</v>
      </c>
      <c r="Z35" s="59">
        <f t="shared" si="13"/>
        <v>1611.2255546606877</v>
      </c>
      <c r="AB35" s="16" t="s">
        <v>12</v>
      </c>
      <c r="AC35" s="59"/>
      <c r="AD35" s="59">
        <f>'$25'!AD35</f>
        <v>100</v>
      </c>
      <c r="AE35" s="59">
        <f>'$25'!AE35</f>
        <v>100</v>
      </c>
      <c r="AF35" s="59">
        <f t="shared" si="20"/>
        <v>1352.4530018556804</v>
      </c>
      <c r="AG35" s="59">
        <f t="shared" si="20"/>
        <v>1397.6406927722455</v>
      </c>
      <c r="AH35" s="59">
        <f t="shared" si="20"/>
        <v>1519.8780578551823</v>
      </c>
    </row>
    <row r="36" spans="1:34" x14ac:dyDescent="0.3">
      <c r="A36" s="13">
        <v>31000</v>
      </c>
      <c r="B36" s="13">
        <v>31999</v>
      </c>
      <c r="C36" s="13"/>
      <c r="D36" s="16" t="s">
        <v>9</v>
      </c>
      <c r="E36" s="59"/>
      <c r="F36" s="59">
        <f>'$25'!F36</f>
        <v>100</v>
      </c>
      <c r="G36" s="59">
        <f>'$25'!G36</f>
        <v>100</v>
      </c>
      <c r="H36" s="59">
        <f t="shared" si="4"/>
        <v>617.71341648000009</v>
      </c>
      <c r="I36" s="59">
        <f t="shared" si="5"/>
        <v>599.15315225980771</v>
      </c>
      <c r="J36" s="59">
        <f t="shared" si="6"/>
        <v>641.62478170487907</v>
      </c>
      <c r="L36" s="16" t="s">
        <v>10</v>
      </c>
      <c r="M36" s="59"/>
      <c r="N36" s="59">
        <f>'$25'!N36</f>
        <v>100</v>
      </c>
      <c r="O36" s="59">
        <f>'$25'!O36</f>
        <v>100</v>
      </c>
      <c r="P36" s="59">
        <f t="shared" si="19"/>
        <v>777.81388399999992</v>
      </c>
      <c r="Q36" s="59">
        <f t="shared" si="19"/>
        <v>796.18453498383622</v>
      </c>
      <c r="R36" s="59">
        <f t="shared" si="19"/>
        <v>868.483508578233</v>
      </c>
      <c r="T36" s="16" t="s">
        <v>11</v>
      </c>
      <c r="U36" s="59"/>
      <c r="V36" s="59">
        <f>'$25'!V36</f>
        <v>100</v>
      </c>
      <c r="W36" s="59">
        <f>'$25'!W36</f>
        <v>100</v>
      </c>
      <c r="X36" s="59">
        <f t="shared" si="11"/>
        <v>1611.0322201611002</v>
      </c>
      <c r="Y36" s="59">
        <f t="shared" si="12"/>
        <v>1611.112773383157</v>
      </c>
      <c r="Z36" s="59">
        <f t="shared" si="13"/>
        <v>1611.2094425662619</v>
      </c>
      <c r="AB36" s="16" t="s">
        <v>12</v>
      </c>
      <c r="AC36" s="59"/>
      <c r="AD36" s="59">
        <f>'$25'!AD36</f>
        <v>100</v>
      </c>
      <c r="AE36" s="59">
        <f>'$25'!AE36</f>
        <v>100</v>
      </c>
      <c r="AF36" s="59">
        <f t="shared" si="20"/>
        <v>1329.5841544000002</v>
      </c>
      <c r="AG36" s="59">
        <f t="shared" si="20"/>
        <v>1372.2539938853663</v>
      </c>
      <c r="AH36" s="59">
        <f t="shared" si="20"/>
        <v>1495.0600608451527</v>
      </c>
    </row>
    <row r="37" spans="1:34" x14ac:dyDescent="0.3">
      <c r="A37" s="13">
        <v>32000</v>
      </c>
      <c r="B37" s="13">
        <v>32999</v>
      </c>
      <c r="C37" s="13"/>
      <c r="D37" s="16" t="s">
        <v>9</v>
      </c>
      <c r="E37" s="59"/>
      <c r="F37" s="59">
        <f>'$25'!F37</f>
        <v>0</v>
      </c>
      <c r="G37" s="59">
        <f>'$25'!G37</f>
        <v>100</v>
      </c>
      <c r="H37" s="59">
        <f>H38*$H$3</f>
        <v>607.26840000000004</v>
      </c>
      <c r="I37" s="59">
        <f t="shared" si="5"/>
        <v>588.27015440334583</v>
      </c>
      <c r="J37" s="59">
        <f t="shared" si="6"/>
        <v>631.14772939689067</v>
      </c>
      <c r="L37" s="16" t="s">
        <v>10</v>
      </c>
      <c r="M37" s="59"/>
      <c r="N37" s="59">
        <f>'$25'!N37</f>
        <v>0</v>
      </c>
      <c r="O37" s="59">
        <f>'$25'!O37</f>
        <v>100</v>
      </c>
      <c r="P37" s="59">
        <f>P38*P$3</f>
        <v>770.87599999999998</v>
      </c>
      <c r="Q37" s="59">
        <f t="shared" si="19"/>
        <v>787.59969827266423</v>
      </c>
      <c r="R37" s="59">
        <f t="shared" si="19"/>
        <v>861.33443278610832</v>
      </c>
      <c r="T37" s="16" t="s">
        <v>11</v>
      </c>
      <c r="U37" s="59"/>
      <c r="V37" s="59">
        <f>'$25'!V37</f>
        <v>0</v>
      </c>
      <c r="W37" s="59">
        <f>'$25'!W37</f>
        <v>100</v>
      </c>
      <c r="X37" s="59">
        <f>X38*U$3</f>
        <v>1611.01611</v>
      </c>
      <c r="Y37" s="59">
        <f t="shared" si="12"/>
        <v>1611.0966624165328</v>
      </c>
      <c r="Z37" s="59">
        <f t="shared" si="13"/>
        <v>1611.1933306329554</v>
      </c>
      <c r="AB37" s="16" t="s">
        <v>12</v>
      </c>
      <c r="AC37" s="59"/>
      <c r="AD37" s="59">
        <f>'$25'!AD37</f>
        <v>0</v>
      </c>
      <c r="AE37" s="59">
        <f>'$25'!AE37</f>
        <v>100</v>
      </c>
      <c r="AF37" s="59">
        <f>AF38*AF$3</f>
        <v>1307.1020000000001</v>
      </c>
      <c r="AG37" s="59">
        <f t="shared" si="20"/>
        <v>1347.3284181495987</v>
      </c>
      <c r="AH37" s="59">
        <f t="shared" si="20"/>
        <v>1470.6473154093576</v>
      </c>
    </row>
    <row r="38" spans="1:34" x14ac:dyDescent="0.3">
      <c r="A38" s="13">
        <v>33000</v>
      </c>
      <c r="B38" s="13">
        <v>33999</v>
      </c>
      <c r="C38" s="13"/>
      <c r="D38" s="16" t="s">
        <v>9</v>
      </c>
      <c r="E38" s="59"/>
      <c r="F38" s="15"/>
      <c r="G38" s="59">
        <f>'$25'!G38</f>
        <v>100</v>
      </c>
      <c r="H38" s="69">
        <f>H2</f>
        <v>597</v>
      </c>
      <c r="I38" s="59">
        <f t="shared" si="5"/>
        <v>577.58483495664791</v>
      </c>
      <c r="J38" s="59">
        <f t="shared" si="6"/>
        <v>620.84175624325269</v>
      </c>
      <c r="L38" s="16" t="s">
        <v>10</v>
      </c>
      <c r="M38" s="59"/>
      <c r="N38" s="15"/>
      <c r="O38" s="59">
        <f>'$25'!O38</f>
        <v>100</v>
      </c>
      <c r="P38" s="69">
        <f>P2</f>
        <v>764</v>
      </c>
      <c r="Q38" s="59">
        <f t="shared" si="19"/>
        <v>779.10742731493156</v>
      </c>
      <c r="R38" s="59">
        <f t="shared" si="19"/>
        <v>854.24420587732652</v>
      </c>
      <c r="T38" s="16" t="s">
        <v>11</v>
      </c>
      <c r="U38" s="59"/>
      <c r="V38" s="15"/>
      <c r="W38" s="59">
        <f>'$25'!W38</f>
        <v>100</v>
      </c>
      <c r="X38" s="69">
        <f>X2</f>
        <v>1611</v>
      </c>
      <c r="Y38" s="59">
        <f t="shared" si="12"/>
        <v>1611.0805516110165</v>
      </c>
      <c r="Z38" s="59">
        <f t="shared" si="13"/>
        <v>1611.1772188607667</v>
      </c>
      <c r="AB38" s="16" t="s">
        <v>12</v>
      </c>
      <c r="AC38" s="59"/>
      <c r="AD38" s="15"/>
      <c r="AE38" s="59">
        <f>'$25'!AE38</f>
        <v>100</v>
      </c>
      <c r="AF38" s="69">
        <f>AF2</f>
        <v>1285</v>
      </c>
      <c r="AG38" s="59">
        <f t="shared" si="20"/>
        <v>1322.8555897394194</v>
      </c>
      <c r="AH38" s="59">
        <f t="shared" si="20"/>
        <v>1446.6332042193169</v>
      </c>
    </row>
    <row r="39" spans="1:34" x14ac:dyDescent="0.3">
      <c r="A39" s="13">
        <v>34000</v>
      </c>
      <c r="B39" s="13">
        <v>34999</v>
      </c>
      <c r="C39" s="13"/>
      <c r="D39" s="16" t="s">
        <v>9</v>
      </c>
      <c r="E39" s="59"/>
      <c r="F39" s="15"/>
      <c r="G39" s="59">
        <f>'$25'!G39</f>
        <v>100</v>
      </c>
      <c r="H39" s="59">
        <f>'$25'!H39</f>
        <v>100</v>
      </c>
      <c r="I39" s="59">
        <f t="shared" si="5"/>
        <v>567.09360329567789</v>
      </c>
      <c r="J39" s="59">
        <f t="shared" si="6"/>
        <v>610.70406870278646</v>
      </c>
      <c r="L39" s="16" t="s">
        <v>10</v>
      </c>
      <c r="M39" s="59"/>
      <c r="N39" s="15"/>
      <c r="O39" s="59">
        <f>'$25'!O39</f>
        <v>100</v>
      </c>
      <c r="P39" s="59">
        <f>'$25'!P39</f>
        <v>100</v>
      </c>
      <c r="Q39" s="59">
        <f t="shared" si="19"/>
        <v>770.70672402308003</v>
      </c>
      <c r="R39" s="59">
        <f t="shared" si="19"/>
        <v>847.21234342688342</v>
      </c>
      <c r="T39" s="16" t="s">
        <v>11</v>
      </c>
      <c r="U39" s="59"/>
      <c r="V39" s="15"/>
      <c r="W39" s="59">
        <f>'$25'!W39</f>
        <v>100</v>
      </c>
      <c r="X39" s="59">
        <f>'$25'!X39</f>
        <v>100</v>
      </c>
      <c r="Y39" s="59">
        <f t="shared" si="12"/>
        <v>1611.0644409666068</v>
      </c>
      <c r="Z39" s="59">
        <f t="shared" si="13"/>
        <v>1611.1611072496942</v>
      </c>
      <c r="AB39" s="16" t="s">
        <v>12</v>
      </c>
      <c r="AC39" s="59"/>
      <c r="AD39" s="15"/>
      <c r="AE39" s="59">
        <f>'$25'!AE39</f>
        <v>100</v>
      </c>
      <c r="AF39" s="59">
        <f>'$25'!AF39</f>
        <v>100</v>
      </c>
      <c r="AG39" s="59">
        <f t="shared" si="20"/>
        <v>1298.8272849675204</v>
      </c>
      <c r="AH39" s="59">
        <f t="shared" si="20"/>
        <v>1423.0112180005085</v>
      </c>
    </row>
    <row r="40" spans="1:34" x14ac:dyDescent="0.3">
      <c r="A40" s="13">
        <v>35000</v>
      </c>
      <c r="B40" s="13">
        <v>35999</v>
      </c>
      <c r="D40" s="16" t="s">
        <v>9</v>
      </c>
      <c r="E40" s="59"/>
      <c r="F40" s="15"/>
      <c r="G40" s="59">
        <f>'$25'!G40</f>
        <v>100</v>
      </c>
      <c r="H40" s="59">
        <f>'$25'!H40</f>
        <v>100</v>
      </c>
      <c r="I40" s="59">
        <f t="shared" si="5"/>
        <v>556.79293401637494</v>
      </c>
      <c r="J40" s="59">
        <f t="shared" si="6"/>
        <v>600.73191884987853</v>
      </c>
      <c r="L40" s="16" t="s">
        <v>10</v>
      </c>
      <c r="M40" s="59"/>
      <c r="N40" s="15"/>
      <c r="O40" s="59">
        <f>'$25'!O40</f>
        <v>100</v>
      </c>
      <c r="P40" s="59">
        <f>'$25'!P40</f>
        <v>100</v>
      </c>
      <c r="Q40" s="59">
        <f t="shared" si="19"/>
        <v>762.39660107140185</v>
      </c>
      <c r="R40" s="59">
        <f t="shared" si="19"/>
        <v>840.23836499740503</v>
      </c>
      <c r="T40" s="16" t="s">
        <v>11</v>
      </c>
      <c r="U40" s="59"/>
      <c r="V40" s="15"/>
      <c r="W40" s="59">
        <f>'$25'!W40</f>
        <v>100</v>
      </c>
      <c r="X40" s="59">
        <f>'$25'!X40</f>
        <v>100</v>
      </c>
      <c r="Y40" s="59">
        <f t="shared" si="12"/>
        <v>1611.0483304833019</v>
      </c>
      <c r="Z40" s="59">
        <f t="shared" si="13"/>
        <v>1611.1449957997361</v>
      </c>
      <c r="AB40" s="16" t="s">
        <v>12</v>
      </c>
      <c r="AC40" s="59"/>
      <c r="AD40" s="15"/>
      <c r="AE40" s="59">
        <f>'$25'!AE40</f>
        <v>100</v>
      </c>
      <c r="AF40" s="59">
        <f>'$25'!AF40</f>
        <v>100</v>
      </c>
      <c r="AG40" s="59">
        <f t="shared" si="20"/>
        <v>1275.235429521375</v>
      </c>
      <c r="AH40" s="59">
        <f t="shared" si="20"/>
        <v>1399.7749537679604</v>
      </c>
    </row>
    <row r="41" spans="1:34" x14ac:dyDescent="0.3">
      <c r="A41" s="13">
        <v>36000</v>
      </c>
      <c r="B41" s="13">
        <v>36999</v>
      </c>
      <c r="D41" s="16" t="s">
        <v>9</v>
      </c>
      <c r="E41" s="59"/>
      <c r="F41" s="15"/>
      <c r="G41" s="59">
        <f>'$25'!G41</f>
        <v>100</v>
      </c>
      <c r="H41" s="59">
        <f>'$25'!H41</f>
        <v>100</v>
      </c>
      <c r="I41" s="59">
        <f t="shared" si="5"/>
        <v>546.67936574999999</v>
      </c>
      <c r="J41" s="59">
        <f t="shared" si="6"/>
        <v>590.92260362962679</v>
      </c>
      <c r="L41" s="16" t="s">
        <v>10</v>
      </c>
      <c r="M41" s="59"/>
      <c r="N41" s="15"/>
      <c r="O41" s="59">
        <f>'$25'!O41</f>
        <v>100</v>
      </c>
      <c r="P41" s="59">
        <f>'$25'!P41</f>
        <v>100</v>
      </c>
      <c r="Q41" s="59">
        <f t="shared" si="19"/>
        <v>754.17608177999989</v>
      </c>
      <c r="R41" s="59">
        <f t="shared" si="19"/>
        <v>833.32179410632261</v>
      </c>
      <c r="T41" s="16" t="s">
        <v>11</v>
      </c>
      <c r="U41" s="59"/>
      <c r="V41" s="15"/>
      <c r="W41" s="59">
        <f>'$25'!W41</f>
        <v>100</v>
      </c>
      <c r="X41" s="59">
        <f>'$25'!X41</f>
        <v>100</v>
      </c>
      <c r="Y41" s="59">
        <f t="shared" si="12"/>
        <v>1611.0322201611002</v>
      </c>
      <c r="Z41" s="59">
        <f t="shared" si="13"/>
        <v>1611.1288845108909</v>
      </c>
      <c r="AB41" s="16" t="s">
        <v>12</v>
      </c>
      <c r="AC41" s="59"/>
      <c r="AD41" s="15"/>
      <c r="AE41" s="59">
        <f>'$25'!AE41</f>
        <v>100</v>
      </c>
      <c r="AF41" s="59">
        <f>'$25'!AF41</f>
        <v>100</v>
      </c>
      <c r="AG41" s="59">
        <f t="shared" si="20"/>
        <v>1252.07209575</v>
      </c>
      <c r="AH41" s="59">
        <f t="shared" si="20"/>
        <v>1376.9181130906557</v>
      </c>
    </row>
    <row r="42" spans="1:34" x14ac:dyDescent="0.3">
      <c r="A42" s="13">
        <v>37000</v>
      </c>
      <c r="B42" s="13">
        <v>37999</v>
      </c>
      <c r="D42" s="16" t="s">
        <v>9</v>
      </c>
      <c r="E42" s="59"/>
      <c r="F42" s="15"/>
      <c r="G42" s="59">
        <f>'$25'!G42</f>
        <v>100</v>
      </c>
      <c r="H42" s="59">
        <f>'$25'!H42</f>
        <v>100</v>
      </c>
      <c r="I42" s="59">
        <f>I43*$I$3</f>
        <v>536.74950000000001</v>
      </c>
      <c r="J42" s="59">
        <f t="shared" si="6"/>
        <v>581.2734641251493</v>
      </c>
      <c r="L42" s="16" t="s">
        <v>10</v>
      </c>
      <c r="M42" s="59"/>
      <c r="N42" s="15"/>
      <c r="O42" s="59">
        <f>'$25'!O42</f>
        <v>100</v>
      </c>
      <c r="P42" s="59">
        <f>'$25'!P42</f>
        <v>100</v>
      </c>
      <c r="Q42" s="59">
        <f>Q43*Q$3</f>
        <v>746.04419999999993</v>
      </c>
      <c r="R42" s="59">
        <f t="shared" si="19"/>
        <v>826.46215819331815</v>
      </c>
      <c r="T42" s="16" t="s">
        <v>11</v>
      </c>
      <c r="U42" s="59"/>
      <c r="V42" s="15"/>
      <c r="W42" s="59">
        <f>'$25'!W42</f>
        <v>100</v>
      </c>
      <c r="X42" s="59">
        <f>'$25'!X42</f>
        <v>100</v>
      </c>
      <c r="Y42" s="59">
        <f>Y43*U$3</f>
        <v>1611.01611</v>
      </c>
      <c r="Z42" s="59">
        <f t="shared" si="13"/>
        <v>1611.112773383157</v>
      </c>
      <c r="AB42" s="16" t="s">
        <v>12</v>
      </c>
      <c r="AC42" s="59"/>
      <c r="AD42" s="15"/>
      <c r="AE42" s="59">
        <f>'$25'!AE42</f>
        <v>100</v>
      </c>
      <c r="AF42" s="59">
        <f>'$25'!AF42</f>
        <v>100</v>
      </c>
      <c r="AG42" s="59">
        <f>AG43*AG$3</f>
        <v>1229.3295000000001</v>
      </c>
      <c r="AH42" s="59">
        <f t="shared" si="20"/>
        <v>1354.4345003842768</v>
      </c>
    </row>
    <row r="43" spans="1:34" x14ac:dyDescent="0.3">
      <c r="A43" s="13">
        <v>38000</v>
      </c>
      <c r="B43" s="13">
        <v>38999</v>
      </c>
      <c r="D43" s="16" t="s">
        <v>9</v>
      </c>
      <c r="E43" s="15"/>
      <c r="F43" s="15"/>
      <c r="G43" s="59">
        <f>'$25'!G43</f>
        <v>100</v>
      </c>
      <c r="H43" s="59">
        <f>'$25'!H43</f>
        <v>100</v>
      </c>
      <c r="I43" s="69">
        <f>I2</f>
        <v>527</v>
      </c>
      <c r="J43" s="59">
        <f t="shared" si="6"/>
        <v>571.78188483685744</v>
      </c>
      <c r="L43" s="16" t="s">
        <v>10</v>
      </c>
      <c r="M43" s="15"/>
      <c r="N43" s="15"/>
      <c r="O43" s="59">
        <f>'$25'!O43</f>
        <v>100</v>
      </c>
      <c r="P43" s="59">
        <f>'$25'!P43</f>
        <v>100</v>
      </c>
      <c r="Q43" s="69">
        <f>Q2</f>
        <v>738</v>
      </c>
      <c r="R43" s="59">
        <f t="shared" si="19"/>
        <v>819.65898858803746</v>
      </c>
      <c r="T43" s="16" t="s">
        <v>11</v>
      </c>
      <c r="U43" s="15"/>
      <c r="V43" s="15"/>
      <c r="W43" s="59">
        <f>'$25'!W43</f>
        <v>100</v>
      </c>
      <c r="X43" s="59">
        <f>'$25'!X43</f>
        <v>100</v>
      </c>
      <c r="Y43" s="69">
        <f>Y2</f>
        <v>1611</v>
      </c>
      <c r="Z43" s="59">
        <f t="shared" si="13"/>
        <v>1611.0966624165328</v>
      </c>
      <c r="AB43" s="16" t="s">
        <v>12</v>
      </c>
      <c r="AC43" s="15"/>
      <c r="AD43" s="15"/>
      <c r="AE43" s="59">
        <f>'$25'!AE43</f>
        <v>100</v>
      </c>
      <c r="AF43" s="59">
        <f>'$25'!AF43</f>
        <v>100</v>
      </c>
      <c r="AG43" s="69">
        <f>AG2</f>
        <v>1207</v>
      </c>
      <c r="AH43" s="59">
        <f t="shared" si="20"/>
        <v>1332.3180212318284</v>
      </c>
    </row>
    <row r="44" spans="1:34" x14ac:dyDescent="0.3">
      <c r="A44" s="13">
        <v>39000</v>
      </c>
      <c r="B44" s="13">
        <v>39999</v>
      </c>
      <c r="D44" s="16" t="s">
        <v>9</v>
      </c>
      <c r="E44" s="15"/>
      <c r="F44" s="15"/>
      <c r="G44" s="59">
        <f>'$25'!G44</f>
        <v>100</v>
      </c>
      <c r="H44" s="59">
        <f>'$25'!H44</f>
        <v>100</v>
      </c>
      <c r="I44" s="59">
        <f>'$25'!I44</f>
        <v>100</v>
      </c>
      <c r="J44" s="59">
        <f t="shared" si="6"/>
        <v>562.44529297349743</v>
      </c>
      <c r="L44" s="16" t="s">
        <v>10</v>
      </c>
      <c r="M44" s="15"/>
      <c r="N44" s="15"/>
      <c r="O44" s="59">
        <f>'$25'!O44</f>
        <v>100</v>
      </c>
      <c r="P44" s="59">
        <f>'$25'!P44</f>
        <v>100</v>
      </c>
      <c r="Q44" s="59">
        <f>'$25'!Q44</f>
        <v>100</v>
      </c>
      <c r="R44" s="59">
        <f t="shared" si="19"/>
        <v>812.91182047806956</v>
      </c>
      <c r="T44" s="16" t="s">
        <v>11</v>
      </c>
      <c r="U44" s="15"/>
      <c r="V44" s="15"/>
      <c r="W44" s="59">
        <f>'$25'!W44</f>
        <v>100</v>
      </c>
      <c r="X44" s="59">
        <f>'$25'!X44</f>
        <v>100</v>
      </c>
      <c r="Y44" s="59">
        <f>'$25'!Y44</f>
        <v>100</v>
      </c>
      <c r="Z44" s="59">
        <f t="shared" si="13"/>
        <v>1611.0805516110165</v>
      </c>
      <c r="AB44" s="16" t="s">
        <v>12</v>
      </c>
      <c r="AC44" s="15"/>
      <c r="AD44" s="15"/>
      <c r="AE44" s="59">
        <f>'$25'!AE44</f>
        <v>100</v>
      </c>
      <c r="AF44" s="59">
        <f>'$25'!AF44</f>
        <v>100</v>
      </c>
      <c r="AG44" s="59">
        <f>'$25'!AG44</f>
        <v>100</v>
      </c>
      <c r="AH44" s="59">
        <f t="shared" si="20"/>
        <v>1310.5626807316826</v>
      </c>
    </row>
    <row r="45" spans="1:34" x14ac:dyDescent="0.3">
      <c r="A45" s="13">
        <v>40000</v>
      </c>
      <c r="B45" s="13">
        <v>40999</v>
      </c>
      <c r="D45" s="16" t="s">
        <v>9</v>
      </c>
      <c r="E45" s="15"/>
      <c r="F45" s="15"/>
      <c r="G45" s="59">
        <f>'$25'!G45</f>
        <v>0</v>
      </c>
      <c r="H45" s="59">
        <f>'$25'!H45</f>
        <v>100</v>
      </c>
      <c r="I45" s="59">
        <f>'$25'!I45</f>
        <v>100</v>
      </c>
      <c r="J45" s="59">
        <f t="shared" si="6"/>
        <v>553.26115775476831</v>
      </c>
      <c r="L45" s="16" t="s">
        <v>10</v>
      </c>
      <c r="M45" s="15"/>
      <c r="N45" s="15"/>
      <c r="O45" s="59">
        <f>'$25'!O45</f>
        <v>0</v>
      </c>
      <c r="P45" s="59">
        <f>'$25'!P45</f>
        <v>100</v>
      </c>
      <c r="Q45" s="59">
        <f>'$25'!Q45</f>
        <v>100</v>
      </c>
      <c r="R45" s="59">
        <f t="shared" si="19"/>
        <v>806.22019287718888</v>
      </c>
      <c r="T45" s="16" t="s">
        <v>11</v>
      </c>
      <c r="U45" s="15"/>
      <c r="V45" s="15"/>
      <c r="W45" s="59">
        <f>'$25'!W45</f>
        <v>0</v>
      </c>
      <c r="X45" s="59">
        <f>'$25'!X45</f>
        <v>100</v>
      </c>
      <c r="Y45" s="59">
        <f>'$25'!Y45</f>
        <v>100</v>
      </c>
      <c r="Z45" s="59">
        <f t="shared" si="13"/>
        <v>1611.0644409666068</v>
      </c>
      <c r="AB45" s="16" t="s">
        <v>12</v>
      </c>
      <c r="AC45" s="15"/>
      <c r="AD45" s="15"/>
      <c r="AE45" s="59">
        <f>'$25'!AE45</f>
        <v>0</v>
      </c>
      <c r="AF45" s="59">
        <f>'$25'!AF45</f>
        <v>100</v>
      </c>
      <c r="AG45" s="59">
        <f>'$25'!AG45</f>
        <v>100</v>
      </c>
      <c r="AH45" s="59">
        <f t="shared" si="20"/>
        <v>1289.1625818725975</v>
      </c>
    </row>
    <row r="46" spans="1:34" x14ac:dyDescent="0.3">
      <c r="A46" s="13">
        <v>41000</v>
      </c>
      <c r="B46" s="13">
        <v>41999</v>
      </c>
      <c r="D46" s="16" t="s">
        <v>9</v>
      </c>
      <c r="E46" s="15"/>
      <c r="F46" s="15"/>
      <c r="G46" s="59">
        <f>'$25'!G46</f>
        <v>0</v>
      </c>
      <c r="H46" s="59">
        <f>'$25'!H46</f>
        <v>100</v>
      </c>
      <c r="I46" s="59">
        <f>'$25'!I46</f>
        <v>100</v>
      </c>
      <c r="J46" s="59">
        <f t="shared" si="6"/>
        <v>544.22698972532794</v>
      </c>
      <c r="L46" s="16" t="s">
        <v>10</v>
      </c>
      <c r="M46" s="15"/>
      <c r="N46" s="15"/>
      <c r="O46" s="59">
        <f>'$25'!O46</f>
        <v>0</v>
      </c>
      <c r="P46" s="59">
        <f>'$25'!P46</f>
        <v>100</v>
      </c>
      <c r="Q46" s="59">
        <f>'$25'!Q46</f>
        <v>100</v>
      </c>
      <c r="R46" s="59">
        <f t="shared" si="19"/>
        <v>799.58364859385983</v>
      </c>
      <c r="T46" s="16" t="s">
        <v>11</v>
      </c>
      <c r="U46" s="15"/>
      <c r="V46" s="15"/>
      <c r="W46" s="59">
        <f>'$25'!W46</f>
        <v>0</v>
      </c>
      <c r="X46" s="59">
        <f>'$25'!X46</f>
        <v>100</v>
      </c>
      <c r="Y46" s="59">
        <f>'$25'!Y46</f>
        <v>100</v>
      </c>
      <c r="Z46" s="59">
        <f t="shared" si="13"/>
        <v>1611.0483304833019</v>
      </c>
      <c r="AB46" s="16" t="s">
        <v>12</v>
      </c>
      <c r="AC46" s="15"/>
      <c r="AD46" s="15"/>
      <c r="AE46" s="59">
        <f>'$25'!AE46</f>
        <v>0</v>
      </c>
      <c r="AF46" s="59">
        <f>'$25'!AF46</f>
        <v>100</v>
      </c>
      <c r="AG46" s="59">
        <f>'$25'!AG46</f>
        <v>100</v>
      </c>
      <c r="AH46" s="59">
        <f t="shared" si="20"/>
        <v>1268.111923935272</v>
      </c>
    </row>
    <row r="47" spans="1:34" x14ac:dyDescent="0.3">
      <c r="A47" s="13">
        <v>42000</v>
      </c>
      <c r="B47" s="13">
        <v>42999</v>
      </c>
      <c r="D47" s="16" t="s">
        <v>9</v>
      </c>
      <c r="E47" s="15"/>
      <c r="F47" s="15"/>
      <c r="G47" s="59"/>
      <c r="H47" s="59">
        <f>'$25'!H47</f>
        <v>100</v>
      </c>
      <c r="I47" s="59">
        <f>'$25'!I47</f>
        <v>100</v>
      </c>
      <c r="J47" s="59">
        <f t="shared" si="6"/>
        <v>535.34034007999992</v>
      </c>
      <c r="L47" s="16" t="s">
        <v>10</v>
      </c>
      <c r="M47" s="15"/>
      <c r="N47" s="15"/>
      <c r="O47" s="59"/>
      <c r="P47" s="59">
        <f>'$25'!P47</f>
        <v>100</v>
      </c>
      <c r="Q47" s="59">
        <f>'$25'!Q47</f>
        <v>100</v>
      </c>
      <c r="R47" s="59">
        <f t="shared" si="19"/>
        <v>793.00173419999987</v>
      </c>
      <c r="T47" s="16" t="s">
        <v>11</v>
      </c>
      <c r="U47" s="15"/>
      <c r="V47" s="15"/>
      <c r="W47" s="59"/>
      <c r="X47" s="59">
        <f>'$25'!X47</f>
        <v>100</v>
      </c>
      <c r="Y47" s="59">
        <f>'$25'!Y47</f>
        <v>100</v>
      </c>
      <c r="Z47" s="59">
        <f t="shared" si="13"/>
        <v>1611.0322201611002</v>
      </c>
      <c r="AB47" s="16" t="s">
        <v>12</v>
      </c>
      <c r="AC47" s="15"/>
      <c r="AD47" s="15"/>
      <c r="AE47" s="59"/>
      <c r="AF47" s="59">
        <f>'$25'!AF47</f>
        <v>100</v>
      </c>
      <c r="AG47" s="59">
        <f>'$25'!AG47</f>
        <v>100</v>
      </c>
      <c r="AH47" s="59">
        <f t="shared" si="20"/>
        <v>1247.40500092</v>
      </c>
    </row>
    <row r="48" spans="1:34" x14ac:dyDescent="0.3">
      <c r="A48" s="13">
        <v>43000</v>
      </c>
      <c r="B48" s="13">
        <v>43999</v>
      </c>
      <c r="D48" s="16" t="s">
        <v>9</v>
      </c>
      <c r="E48" s="15"/>
      <c r="F48" s="15"/>
      <c r="G48" s="59"/>
      <c r="H48" s="59">
        <f>'$25'!H48</f>
        <v>100</v>
      </c>
      <c r="I48" s="59">
        <f>'$25'!I48</f>
        <v>100</v>
      </c>
      <c r="J48" s="59">
        <f>J49*$J$3</f>
        <v>526.59879999999998</v>
      </c>
      <c r="L48" s="16" t="s">
        <v>10</v>
      </c>
      <c r="M48" s="15"/>
      <c r="N48" s="15"/>
      <c r="O48" s="59"/>
      <c r="P48" s="59">
        <f>'$25'!P48</f>
        <v>100</v>
      </c>
      <c r="Q48" s="59">
        <f>'$25'!Q48</f>
        <v>100</v>
      </c>
      <c r="R48" s="59">
        <f>R49*R$3</f>
        <v>786.47399999999993</v>
      </c>
      <c r="T48" s="16" t="s">
        <v>11</v>
      </c>
      <c r="U48" s="15"/>
      <c r="V48" s="15"/>
      <c r="W48" s="59"/>
      <c r="X48" s="59">
        <f>'$25'!X48</f>
        <v>100</v>
      </c>
      <c r="Y48" s="59">
        <f>'$25'!Y48</f>
        <v>100</v>
      </c>
      <c r="Z48" s="59">
        <f>Z49*U$3</f>
        <v>1611.01611</v>
      </c>
      <c r="AB48" s="16" t="s">
        <v>12</v>
      </c>
      <c r="AC48" s="15"/>
      <c r="AD48" s="15"/>
      <c r="AE48" s="59"/>
      <c r="AF48" s="59">
        <f>'$25'!AF48</f>
        <v>100</v>
      </c>
      <c r="AG48" s="59">
        <f>'$25'!AG48</f>
        <v>100</v>
      </c>
      <c r="AH48" s="59">
        <f>AH49*AH$3</f>
        <v>1227.0362</v>
      </c>
    </row>
    <row r="49" spans="1:34" x14ac:dyDescent="0.3">
      <c r="A49" s="13">
        <v>44000</v>
      </c>
      <c r="B49" s="13">
        <v>44999</v>
      </c>
      <c r="D49" s="16" t="s">
        <v>9</v>
      </c>
      <c r="E49" s="15"/>
      <c r="F49" s="15"/>
      <c r="G49" s="59"/>
      <c r="H49" s="59">
        <f>'$25'!H49</f>
        <v>100</v>
      </c>
      <c r="I49" s="59">
        <f>'$25'!I49</f>
        <v>100</v>
      </c>
      <c r="J49" s="69">
        <f>J2</f>
        <v>518</v>
      </c>
      <c r="L49" s="16" t="s">
        <v>10</v>
      </c>
      <c r="M49" s="15"/>
      <c r="N49" s="15"/>
      <c r="O49" s="59"/>
      <c r="P49" s="59">
        <f>'$25'!P49</f>
        <v>100</v>
      </c>
      <c r="Q49" s="59">
        <f>'$25'!Q49</f>
        <v>100</v>
      </c>
      <c r="R49" s="69">
        <f>R2</f>
        <v>780</v>
      </c>
      <c r="T49" s="16" t="s">
        <v>11</v>
      </c>
      <c r="U49" s="15"/>
      <c r="V49" s="15"/>
      <c r="W49" s="59"/>
      <c r="X49" s="59">
        <f>'$25'!X49</f>
        <v>100</v>
      </c>
      <c r="Y49" s="59">
        <f>'$25'!Y49</f>
        <v>100</v>
      </c>
      <c r="Z49" s="69">
        <f>Z2</f>
        <v>1611</v>
      </c>
      <c r="AB49" s="16" t="s">
        <v>12</v>
      </c>
      <c r="AC49" s="15"/>
      <c r="AD49" s="15"/>
      <c r="AE49" s="59"/>
      <c r="AF49" s="59">
        <f>'$25'!AF49</f>
        <v>100</v>
      </c>
      <c r="AG49" s="59">
        <f>'$25'!AG49</f>
        <v>100</v>
      </c>
      <c r="AH49" s="69">
        <f>AH2</f>
        <v>1207</v>
      </c>
    </row>
    <row r="50" spans="1:34" x14ac:dyDescent="0.3">
      <c r="A50" s="13">
        <v>45000</v>
      </c>
      <c r="B50" s="13">
        <v>45999</v>
      </c>
      <c r="D50" s="16" t="s">
        <v>9</v>
      </c>
      <c r="E50" s="15"/>
      <c r="F50" s="15"/>
      <c r="G50" s="59"/>
      <c r="H50" s="59">
        <f>'$25'!H50</f>
        <v>100</v>
      </c>
      <c r="I50" s="59">
        <f>'$25'!I50</f>
        <v>100</v>
      </c>
      <c r="J50" s="59">
        <f>'$25'!J50</f>
        <v>100</v>
      </c>
      <c r="L50" s="16" t="s">
        <v>10</v>
      </c>
      <c r="M50" s="15"/>
      <c r="N50" s="15"/>
      <c r="O50" s="59"/>
      <c r="P50" s="59">
        <f>'$25'!P50</f>
        <v>100</v>
      </c>
      <c r="Q50" s="59">
        <f>'$25'!Q50</f>
        <v>100</v>
      </c>
      <c r="R50" s="59">
        <f>'$25'!R50</f>
        <v>100</v>
      </c>
      <c r="T50" s="16" t="s">
        <v>11</v>
      </c>
      <c r="U50" s="15"/>
      <c r="V50" s="15"/>
      <c r="W50" s="59"/>
      <c r="X50" s="59">
        <f>'$25'!X50</f>
        <v>100</v>
      </c>
      <c r="Y50" s="59">
        <f>'$25'!Y50</f>
        <v>100</v>
      </c>
      <c r="Z50" s="59">
        <f>'$25'!Z50</f>
        <v>100</v>
      </c>
      <c r="AB50" s="16" t="s">
        <v>12</v>
      </c>
      <c r="AC50" s="15"/>
      <c r="AD50" s="15"/>
      <c r="AE50" s="59"/>
      <c r="AF50" s="59">
        <f>'$25'!AF50</f>
        <v>100</v>
      </c>
      <c r="AG50" s="59">
        <f>'$25'!AG50</f>
        <v>100</v>
      </c>
      <c r="AH50" s="59">
        <f>'$25'!AH50</f>
        <v>100</v>
      </c>
    </row>
    <row r="51" spans="1:34" x14ac:dyDescent="0.3">
      <c r="A51" s="13">
        <v>46000</v>
      </c>
      <c r="B51" s="13">
        <v>46999</v>
      </c>
      <c r="D51" s="16" t="s">
        <v>9</v>
      </c>
      <c r="E51" s="15"/>
      <c r="F51" s="15"/>
      <c r="G51" s="59"/>
      <c r="H51" s="59">
        <f>'$25'!H51</f>
        <v>100</v>
      </c>
      <c r="I51" s="59">
        <f>'$25'!I51</f>
        <v>100</v>
      </c>
      <c r="J51" s="59">
        <f>'$25'!J51</f>
        <v>100</v>
      </c>
      <c r="L51" s="16" t="s">
        <v>10</v>
      </c>
      <c r="M51" s="15"/>
      <c r="N51" s="15"/>
      <c r="O51" s="59"/>
      <c r="P51" s="59">
        <f>'$25'!P51</f>
        <v>100</v>
      </c>
      <c r="Q51" s="59">
        <f>'$25'!Q51</f>
        <v>100</v>
      </c>
      <c r="R51" s="59">
        <f>'$25'!R51</f>
        <v>100</v>
      </c>
      <c r="T51" s="16" t="s">
        <v>11</v>
      </c>
      <c r="U51" s="15"/>
      <c r="V51" s="15"/>
      <c r="W51" s="59"/>
      <c r="X51" s="59">
        <f>'$25'!X51</f>
        <v>100</v>
      </c>
      <c r="Y51" s="59">
        <f>'$25'!Y51</f>
        <v>100</v>
      </c>
      <c r="Z51" s="59">
        <f>'$25'!Z51</f>
        <v>100</v>
      </c>
      <c r="AB51" s="16" t="s">
        <v>12</v>
      </c>
      <c r="AC51" s="15"/>
      <c r="AD51" s="15"/>
      <c r="AE51" s="59"/>
      <c r="AF51" s="59">
        <f>'$25'!AF51</f>
        <v>100</v>
      </c>
      <c r="AG51" s="59">
        <f>'$25'!AG51</f>
        <v>100</v>
      </c>
      <c r="AH51" s="59">
        <f>'$25'!AH51</f>
        <v>100</v>
      </c>
    </row>
    <row r="52" spans="1:34" x14ac:dyDescent="0.3">
      <c r="A52" s="13">
        <v>47000</v>
      </c>
      <c r="B52" s="13">
        <v>47999</v>
      </c>
      <c r="D52" s="16" t="s">
        <v>9</v>
      </c>
      <c r="E52" s="15"/>
      <c r="F52" s="15"/>
      <c r="G52" s="15"/>
      <c r="H52" s="59">
        <f>'$25'!H52</f>
        <v>100</v>
      </c>
      <c r="I52" s="59">
        <f>'$25'!I52</f>
        <v>100</v>
      </c>
      <c r="J52" s="59">
        <f>'$25'!J52</f>
        <v>100</v>
      </c>
      <c r="L52" s="16" t="s">
        <v>10</v>
      </c>
      <c r="M52" s="15"/>
      <c r="N52" s="15"/>
      <c r="O52" s="15"/>
      <c r="P52" s="59">
        <f>'$25'!P52</f>
        <v>100</v>
      </c>
      <c r="Q52" s="59">
        <f>'$25'!Q52</f>
        <v>100</v>
      </c>
      <c r="R52" s="59">
        <f>'$25'!R52</f>
        <v>100</v>
      </c>
      <c r="T52" s="16" t="s">
        <v>11</v>
      </c>
      <c r="U52" s="15"/>
      <c r="V52" s="15"/>
      <c r="W52" s="15"/>
      <c r="X52" s="59">
        <f>'$25'!X52</f>
        <v>100</v>
      </c>
      <c r="Y52" s="59">
        <f>'$25'!Y52</f>
        <v>100</v>
      </c>
      <c r="Z52" s="59">
        <f>'$25'!Z52</f>
        <v>100</v>
      </c>
      <c r="AB52" s="16" t="s">
        <v>12</v>
      </c>
      <c r="AC52" s="15"/>
      <c r="AD52" s="15"/>
      <c r="AE52" s="15"/>
      <c r="AF52" s="59">
        <f>'$25'!AF52</f>
        <v>100</v>
      </c>
      <c r="AG52" s="59">
        <f>'$25'!AG52</f>
        <v>100</v>
      </c>
      <c r="AH52" s="59">
        <f>'$25'!AH52</f>
        <v>100</v>
      </c>
    </row>
    <row r="53" spans="1:34" x14ac:dyDescent="0.3">
      <c r="A53" s="13">
        <v>48000</v>
      </c>
      <c r="B53" s="13">
        <v>48999</v>
      </c>
      <c r="D53" s="16" t="s">
        <v>9</v>
      </c>
      <c r="E53" s="15"/>
      <c r="F53" s="15"/>
      <c r="G53" s="15"/>
      <c r="H53" s="59">
        <f>'$25'!H53</f>
        <v>100</v>
      </c>
      <c r="I53" s="59">
        <f>'$25'!I53</f>
        <v>100</v>
      </c>
      <c r="J53" s="59">
        <f>'$25'!J53</f>
        <v>100</v>
      </c>
      <c r="L53" s="16" t="s">
        <v>10</v>
      </c>
      <c r="M53" s="15"/>
      <c r="N53" s="15"/>
      <c r="O53" s="15"/>
      <c r="P53" s="59">
        <f>'$25'!P53</f>
        <v>100</v>
      </c>
      <c r="Q53" s="59">
        <f>'$25'!Q53</f>
        <v>100</v>
      </c>
      <c r="R53" s="59">
        <f>'$25'!R53</f>
        <v>100</v>
      </c>
      <c r="T53" s="16" t="s">
        <v>11</v>
      </c>
      <c r="U53" s="15"/>
      <c r="V53" s="15"/>
      <c r="W53" s="15"/>
      <c r="X53" s="59">
        <f>'$25'!X53</f>
        <v>100</v>
      </c>
      <c r="Y53" s="59">
        <f>'$25'!Y53</f>
        <v>100</v>
      </c>
      <c r="Z53" s="59">
        <f>'$25'!Z53</f>
        <v>100</v>
      </c>
      <c r="AB53" s="16" t="s">
        <v>12</v>
      </c>
      <c r="AC53" s="15"/>
      <c r="AD53" s="15"/>
      <c r="AE53" s="15"/>
      <c r="AF53" s="59">
        <f>'$25'!AF53</f>
        <v>100</v>
      </c>
      <c r="AG53" s="59">
        <f>'$25'!AG53</f>
        <v>100</v>
      </c>
      <c r="AH53" s="59">
        <f>'$25'!AH53</f>
        <v>100</v>
      </c>
    </row>
    <row r="54" spans="1:34" x14ac:dyDescent="0.3">
      <c r="A54" s="13">
        <v>49000</v>
      </c>
      <c r="B54" s="13">
        <v>49999</v>
      </c>
      <c r="D54" s="16" t="s">
        <v>9</v>
      </c>
      <c r="E54" s="15"/>
      <c r="F54" s="15"/>
      <c r="G54" s="15"/>
      <c r="H54" s="59">
        <f>'$25'!H54</f>
        <v>0</v>
      </c>
      <c r="I54" s="59">
        <f>'$25'!I54</f>
        <v>100</v>
      </c>
      <c r="J54" s="59">
        <f>'$25'!J54</f>
        <v>100</v>
      </c>
      <c r="L54" s="16" t="s">
        <v>10</v>
      </c>
      <c r="M54" s="15"/>
      <c r="N54" s="15"/>
      <c r="O54" s="15"/>
      <c r="P54" s="59">
        <f>'$25'!P54</f>
        <v>0</v>
      </c>
      <c r="Q54" s="59">
        <f>'$25'!Q54</f>
        <v>100</v>
      </c>
      <c r="R54" s="59">
        <f>'$25'!R54</f>
        <v>100</v>
      </c>
      <c r="T54" s="16" t="s">
        <v>11</v>
      </c>
      <c r="U54" s="15"/>
      <c r="V54" s="15"/>
      <c r="W54" s="15"/>
      <c r="X54" s="59">
        <f>'$25'!X54</f>
        <v>0</v>
      </c>
      <c r="Y54" s="59">
        <f>'$25'!Y54</f>
        <v>100</v>
      </c>
      <c r="Z54" s="59">
        <f>'$25'!Z54</f>
        <v>100</v>
      </c>
      <c r="AB54" s="16" t="s">
        <v>12</v>
      </c>
      <c r="AC54" s="15"/>
      <c r="AD54" s="15"/>
      <c r="AE54" s="15"/>
      <c r="AF54" s="59">
        <f>'$25'!AF54</f>
        <v>0</v>
      </c>
      <c r="AG54" s="59">
        <f>'$25'!AG54</f>
        <v>100</v>
      </c>
      <c r="AH54" s="59">
        <f>'$25'!AH54</f>
        <v>100</v>
      </c>
    </row>
    <row r="55" spans="1:34" x14ac:dyDescent="0.3">
      <c r="A55" s="13">
        <v>50000</v>
      </c>
      <c r="B55" s="13">
        <v>50999</v>
      </c>
      <c r="D55" s="16" t="s">
        <v>9</v>
      </c>
      <c r="E55" s="15"/>
      <c r="F55" s="15"/>
      <c r="G55" s="15"/>
      <c r="H55" s="15"/>
      <c r="I55" s="59">
        <f>'$25'!I55</f>
        <v>100</v>
      </c>
      <c r="J55" s="59">
        <f>'$25'!J55</f>
        <v>100</v>
      </c>
      <c r="L55" s="16" t="s">
        <v>10</v>
      </c>
      <c r="M55" s="15"/>
      <c r="N55" s="15"/>
      <c r="O55" s="15"/>
      <c r="P55" s="15"/>
      <c r="Q55" s="59">
        <f>'$25'!Q55</f>
        <v>100</v>
      </c>
      <c r="R55" s="59">
        <f>'$25'!R55</f>
        <v>100</v>
      </c>
      <c r="T55" s="16" t="s">
        <v>11</v>
      </c>
      <c r="U55" s="15"/>
      <c r="V55" s="15"/>
      <c r="W55" s="15"/>
      <c r="X55" s="15"/>
      <c r="Y55" s="59">
        <f>'$25'!Y55</f>
        <v>100</v>
      </c>
      <c r="Z55" s="59">
        <f>'$25'!Z55</f>
        <v>100</v>
      </c>
      <c r="AB55" s="16" t="s">
        <v>12</v>
      </c>
      <c r="AC55" s="15"/>
      <c r="AD55" s="15"/>
      <c r="AE55" s="15"/>
      <c r="AF55" s="15"/>
      <c r="AG55" s="59">
        <f>'$25'!AG55</f>
        <v>100</v>
      </c>
      <c r="AH55" s="59">
        <f>'$25'!AH55</f>
        <v>100</v>
      </c>
    </row>
    <row r="56" spans="1:34" x14ac:dyDescent="0.3">
      <c r="A56" s="13">
        <v>51000</v>
      </c>
      <c r="B56" s="13">
        <v>51999</v>
      </c>
      <c r="D56" s="16" t="s">
        <v>9</v>
      </c>
      <c r="E56" s="15"/>
      <c r="F56" s="15"/>
      <c r="G56" s="15"/>
      <c r="H56" s="15"/>
      <c r="I56" s="59">
        <f>'$25'!I56</f>
        <v>100</v>
      </c>
      <c r="J56" s="59">
        <f>'$25'!J56</f>
        <v>100</v>
      </c>
      <c r="L56" s="16" t="s">
        <v>10</v>
      </c>
      <c r="M56" s="15"/>
      <c r="N56" s="15"/>
      <c r="O56" s="15"/>
      <c r="P56" s="15"/>
      <c r="Q56" s="59">
        <f>'$25'!Q56</f>
        <v>100</v>
      </c>
      <c r="R56" s="59">
        <f>'$25'!R56</f>
        <v>100</v>
      </c>
      <c r="T56" s="16" t="s">
        <v>11</v>
      </c>
      <c r="U56" s="15"/>
      <c r="V56" s="15"/>
      <c r="W56" s="15"/>
      <c r="X56" s="15"/>
      <c r="Y56" s="59">
        <f>'$25'!Y56</f>
        <v>100</v>
      </c>
      <c r="Z56" s="59">
        <f>'$25'!Z56</f>
        <v>100</v>
      </c>
      <c r="AB56" s="16" t="s">
        <v>12</v>
      </c>
      <c r="AC56" s="15"/>
      <c r="AD56" s="15"/>
      <c r="AE56" s="15"/>
      <c r="AF56" s="15"/>
      <c r="AG56" s="59">
        <f>'$25'!AG56</f>
        <v>100</v>
      </c>
      <c r="AH56" s="59">
        <f>'$25'!AH56</f>
        <v>100</v>
      </c>
    </row>
    <row r="57" spans="1:34" x14ac:dyDescent="0.3">
      <c r="A57" s="13">
        <v>52000</v>
      </c>
      <c r="B57" s="13">
        <v>52999</v>
      </c>
      <c r="D57" s="16" t="s">
        <v>9</v>
      </c>
      <c r="E57" s="15"/>
      <c r="F57" s="15"/>
      <c r="G57" s="15"/>
      <c r="H57" s="15"/>
      <c r="I57" s="59">
        <f>'$25'!I57</f>
        <v>100</v>
      </c>
      <c r="J57" s="59">
        <f>'$25'!J57</f>
        <v>100</v>
      </c>
      <c r="L57" s="16" t="s">
        <v>10</v>
      </c>
      <c r="M57" s="15"/>
      <c r="N57" s="15"/>
      <c r="O57" s="15"/>
      <c r="P57" s="15"/>
      <c r="Q57" s="59">
        <f>'$25'!Q57</f>
        <v>100</v>
      </c>
      <c r="R57" s="59">
        <f>'$25'!R57</f>
        <v>100</v>
      </c>
      <c r="T57" s="16" t="s">
        <v>11</v>
      </c>
      <c r="U57" s="15"/>
      <c r="V57" s="15"/>
      <c r="W57" s="15"/>
      <c r="X57" s="15"/>
      <c r="Y57" s="59">
        <f>'$25'!Y57</f>
        <v>100</v>
      </c>
      <c r="Z57" s="59">
        <f>'$25'!Z57</f>
        <v>100</v>
      </c>
      <c r="AB57" s="16" t="s">
        <v>12</v>
      </c>
      <c r="AC57" s="15"/>
      <c r="AD57" s="15"/>
      <c r="AE57" s="15"/>
      <c r="AF57" s="15"/>
      <c r="AG57" s="59">
        <f>'$25'!AG57</f>
        <v>100</v>
      </c>
      <c r="AH57" s="59">
        <f>'$25'!AH57</f>
        <v>100</v>
      </c>
    </row>
    <row r="58" spans="1:34" x14ac:dyDescent="0.3">
      <c r="A58" s="13">
        <v>53000</v>
      </c>
      <c r="B58" s="13">
        <v>53999</v>
      </c>
      <c r="D58" s="16" t="s">
        <v>9</v>
      </c>
      <c r="E58" s="15"/>
      <c r="F58" s="15"/>
      <c r="G58" s="15"/>
      <c r="H58" s="15"/>
      <c r="I58" s="59">
        <f>'$25'!I58</f>
        <v>100</v>
      </c>
      <c r="J58" s="59">
        <f>'$25'!J58</f>
        <v>100</v>
      </c>
      <c r="L58" s="16" t="s">
        <v>10</v>
      </c>
      <c r="M58" s="15"/>
      <c r="N58" s="15"/>
      <c r="O58" s="15"/>
      <c r="P58" s="15"/>
      <c r="Q58" s="59">
        <f>'$25'!Q58</f>
        <v>100</v>
      </c>
      <c r="R58" s="59">
        <f>'$25'!R58</f>
        <v>100</v>
      </c>
      <c r="T58" s="16" t="s">
        <v>11</v>
      </c>
      <c r="U58" s="15"/>
      <c r="V58" s="15"/>
      <c r="W58" s="15"/>
      <c r="X58" s="15"/>
      <c r="Y58" s="59">
        <f>'$25'!Y58</f>
        <v>100</v>
      </c>
      <c r="Z58" s="59">
        <f>'$25'!Z58</f>
        <v>100</v>
      </c>
      <c r="AB58" s="16" t="s">
        <v>12</v>
      </c>
      <c r="AC58" s="15"/>
      <c r="AD58" s="15"/>
      <c r="AE58" s="15"/>
      <c r="AF58" s="15"/>
      <c r="AG58" s="59">
        <f>'$25'!AG58</f>
        <v>100</v>
      </c>
      <c r="AH58" s="59">
        <f>'$25'!AH58</f>
        <v>100</v>
      </c>
    </row>
    <row r="59" spans="1:34" x14ac:dyDescent="0.3">
      <c r="A59" s="13">
        <v>54000</v>
      </c>
      <c r="B59" s="13">
        <v>54999</v>
      </c>
      <c r="D59" s="16" t="s">
        <v>9</v>
      </c>
      <c r="E59" s="15"/>
      <c r="F59" s="15"/>
      <c r="G59" s="15"/>
      <c r="H59" s="15"/>
      <c r="I59" s="59">
        <f>'$25'!I59</f>
        <v>100</v>
      </c>
      <c r="J59" s="59">
        <f>'$25'!J59</f>
        <v>100</v>
      </c>
      <c r="L59" s="16" t="s">
        <v>10</v>
      </c>
      <c r="M59" s="15"/>
      <c r="N59" s="15"/>
      <c r="O59" s="15"/>
      <c r="P59" s="15"/>
      <c r="Q59" s="59">
        <f>'$25'!Q59</f>
        <v>100</v>
      </c>
      <c r="R59" s="59">
        <f>'$25'!R59</f>
        <v>100</v>
      </c>
      <c r="T59" s="16" t="s">
        <v>11</v>
      </c>
      <c r="U59" s="15"/>
      <c r="V59" s="15"/>
      <c r="W59" s="15"/>
      <c r="X59" s="15"/>
      <c r="Y59" s="59">
        <f>'$25'!Y59</f>
        <v>100</v>
      </c>
      <c r="Z59" s="59">
        <f>'$25'!Z59</f>
        <v>100</v>
      </c>
      <c r="AB59" s="16" t="s">
        <v>12</v>
      </c>
      <c r="AC59" s="15"/>
      <c r="AD59" s="15"/>
      <c r="AE59" s="15"/>
      <c r="AF59" s="15"/>
      <c r="AG59" s="59">
        <f>'$25'!AG59</f>
        <v>100</v>
      </c>
      <c r="AH59" s="59">
        <f>'$25'!AH59</f>
        <v>100</v>
      </c>
    </row>
    <row r="60" spans="1:34" x14ac:dyDescent="0.3">
      <c r="A60" s="13">
        <v>55000</v>
      </c>
      <c r="B60" s="13">
        <v>55999</v>
      </c>
      <c r="D60" s="16" t="s">
        <v>9</v>
      </c>
      <c r="E60" s="15"/>
      <c r="F60" s="15"/>
      <c r="G60" s="15"/>
      <c r="H60" s="15"/>
      <c r="I60" s="59">
        <f>'$25'!I60</f>
        <v>100</v>
      </c>
      <c r="J60" s="59">
        <f>'$25'!J60</f>
        <v>100</v>
      </c>
      <c r="L60" s="16" t="s">
        <v>10</v>
      </c>
      <c r="M60" s="15"/>
      <c r="N60" s="15"/>
      <c r="O60" s="15"/>
      <c r="P60" s="15"/>
      <c r="Q60" s="59">
        <f>'$25'!Q60</f>
        <v>100</v>
      </c>
      <c r="R60" s="59">
        <f>'$25'!R60</f>
        <v>100</v>
      </c>
      <c r="T60" s="16" t="s">
        <v>11</v>
      </c>
      <c r="U60" s="15"/>
      <c r="V60" s="15"/>
      <c r="W60" s="15"/>
      <c r="X60" s="15"/>
      <c r="Y60" s="59">
        <f>'$25'!Y60</f>
        <v>100</v>
      </c>
      <c r="Z60" s="59">
        <f>'$25'!Z60</f>
        <v>100</v>
      </c>
      <c r="AB60" s="16" t="s">
        <v>12</v>
      </c>
      <c r="AC60" s="15"/>
      <c r="AD60" s="15"/>
      <c r="AE60" s="15"/>
      <c r="AF60" s="15"/>
      <c r="AG60" s="59">
        <f>'$25'!AG60</f>
        <v>100</v>
      </c>
      <c r="AH60" s="59">
        <f>'$25'!AH60</f>
        <v>100</v>
      </c>
    </row>
    <row r="61" spans="1:34" x14ac:dyDescent="0.3">
      <c r="A61" s="13">
        <v>56000</v>
      </c>
      <c r="B61" s="13">
        <v>56999</v>
      </c>
      <c r="D61" s="16" t="s">
        <v>9</v>
      </c>
      <c r="E61" s="15"/>
      <c r="F61" s="15"/>
      <c r="G61" s="15"/>
      <c r="H61" s="15"/>
      <c r="I61" s="59">
        <f>'$25'!I61</f>
        <v>100</v>
      </c>
      <c r="J61" s="59">
        <f>'$25'!J61</f>
        <v>100</v>
      </c>
      <c r="L61" s="16" t="s">
        <v>10</v>
      </c>
      <c r="M61" s="15"/>
      <c r="N61" s="15"/>
      <c r="O61" s="15"/>
      <c r="P61" s="15"/>
      <c r="Q61" s="59">
        <f>'$25'!Q61</f>
        <v>100</v>
      </c>
      <c r="R61" s="59">
        <f>'$25'!R61</f>
        <v>100</v>
      </c>
      <c r="T61" s="16" t="s">
        <v>11</v>
      </c>
      <c r="U61" s="15"/>
      <c r="V61" s="15"/>
      <c r="W61" s="15"/>
      <c r="X61" s="15"/>
      <c r="Y61" s="59">
        <f>'$25'!Y61</f>
        <v>100</v>
      </c>
      <c r="Z61" s="59">
        <f>'$25'!Z61</f>
        <v>100</v>
      </c>
      <c r="AB61" s="16" t="s">
        <v>12</v>
      </c>
      <c r="AC61" s="15"/>
      <c r="AD61" s="15"/>
      <c r="AE61" s="15"/>
      <c r="AF61" s="15"/>
      <c r="AG61" s="59">
        <f>'$25'!AG61</f>
        <v>100</v>
      </c>
      <c r="AH61" s="59">
        <f>'$25'!AH61</f>
        <v>100</v>
      </c>
    </row>
    <row r="62" spans="1:34" x14ac:dyDescent="0.3">
      <c r="A62" s="13">
        <v>57000</v>
      </c>
      <c r="B62" s="13">
        <v>57999</v>
      </c>
      <c r="D62" s="16" t="s">
        <v>9</v>
      </c>
      <c r="E62" s="15"/>
      <c r="F62" s="15"/>
      <c r="G62" s="15"/>
      <c r="H62" s="15"/>
      <c r="I62" s="59">
        <f>'$25'!I62</f>
        <v>0</v>
      </c>
      <c r="J62" s="59">
        <f>'$25'!J62</f>
        <v>100</v>
      </c>
      <c r="L62" s="16" t="s">
        <v>10</v>
      </c>
      <c r="M62" s="15"/>
      <c r="N62" s="15"/>
      <c r="O62" s="15"/>
      <c r="P62" s="15"/>
      <c r="Q62" s="59">
        <f>'$25'!Q62</f>
        <v>0</v>
      </c>
      <c r="R62" s="59">
        <f>'$25'!R62</f>
        <v>100</v>
      </c>
      <c r="T62" s="16" t="s">
        <v>11</v>
      </c>
      <c r="U62" s="15"/>
      <c r="V62" s="15"/>
      <c r="W62" s="15"/>
      <c r="X62" s="15"/>
      <c r="Y62" s="59">
        <f>'$25'!Y62</f>
        <v>0</v>
      </c>
      <c r="Z62" s="59">
        <f>'$25'!Z62</f>
        <v>100</v>
      </c>
      <c r="AB62" s="16" t="s">
        <v>12</v>
      </c>
      <c r="AC62" s="15"/>
      <c r="AD62" s="15"/>
      <c r="AE62" s="15"/>
      <c r="AF62" s="15"/>
      <c r="AG62" s="59">
        <f>'$25'!AG62</f>
        <v>0</v>
      </c>
      <c r="AH62" s="59">
        <f>'$25'!AH62</f>
        <v>100</v>
      </c>
    </row>
    <row r="63" spans="1:34" x14ac:dyDescent="0.3">
      <c r="A63" s="13">
        <v>58000</v>
      </c>
      <c r="B63" s="13">
        <v>58999</v>
      </c>
      <c r="D63" s="16" t="s">
        <v>9</v>
      </c>
      <c r="E63" s="15"/>
      <c r="F63" s="15"/>
      <c r="G63" s="15"/>
      <c r="H63" s="15"/>
      <c r="I63" s="59">
        <f>'$25'!I63</f>
        <v>0</v>
      </c>
      <c r="J63" s="59">
        <f>'$25'!J63</f>
        <v>100</v>
      </c>
      <c r="L63" s="16" t="s">
        <v>10</v>
      </c>
      <c r="M63" s="15"/>
      <c r="N63" s="15"/>
      <c r="O63" s="15"/>
      <c r="P63" s="15"/>
      <c r="Q63" s="59">
        <f>'$25'!Q63</f>
        <v>0</v>
      </c>
      <c r="R63" s="59">
        <f>'$25'!R63</f>
        <v>100</v>
      </c>
      <c r="T63" s="16" t="s">
        <v>11</v>
      </c>
      <c r="U63" s="15"/>
      <c r="V63" s="15"/>
      <c r="W63" s="15"/>
      <c r="X63" s="15"/>
      <c r="Y63" s="59">
        <f>'$25'!Y63</f>
        <v>0</v>
      </c>
      <c r="Z63" s="59">
        <f>'$25'!Z63</f>
        <v>100</v>
      </c>
      <c r="AB63" s="16" t="s">
        <v>12</v>
      </c>
      <c r="AC63" s="15"/>
      <c r="AD63" s="15"/>
      <c r="AE63" s="15"/>
      <c r="AF63" s="15"/>
      <c r="AG63" s="59">
        <f>'$25'!AG63</f>
        <v>0</v>
      </c>
      <c r="AH63" s="59">
        <f>'$25'!AH63</f>
        <v>100</v>
      </c>
    </row>
    <row r="64" spans="1:34" x14ac:dyDescent="0.3">
      <c r="A64" s="13">
        <v>59000</v>
      </c>
      <c r="B64" s="13">
        <v>59999</v>
      </c>
      <c r="D64" s="16" t="s">
        <v>9</v>
      </c>
      <c r="E64" s="15"/>
      <c r="F64" s="15"/>
      <c r="G64" s="15"/>
      <c r="H64" s="15"/>
      <c r="I64" s="15"/>
      <c r="J64" s="59">
        <f>'$25'!J64</f>
        <v>100</v>
      </c>
      <c r="L64" s="16" t="s">
        <v>10</v>
      </c>
      <c r="M64" s="15"/>
      <c r="N64" s="15"/>
      <c r="O64" s="15"/>
      <c r="P64" s="15"/>
      <c r="Q64" s="15"/>
      <c r="R64" s="59">
        <f>'$25'!R64</f>
        <v>100</v>
      </c>
      <c r="T64" s="16" t="s">
        <v>11</v>
      </c>
      <c r="U64" s="15"/>
      <c r="V64" s="15"/>
      <c r="W64" s="15"/>
      <c r="X64" s="15"/>
      <c r="Y64" s="15"/>
      <c r="Z64" s="59">
        <f>'$25'!Z64</f>
        <v>100</v>
      </c>
      <c r="AB64" s="16" t="s">
        <v>12</v>
      </c>
      <c r="AC64" s="15"/>
      <c r="AD64" s="15"/>
      <c r="AE64" s="15"/>
      <c r="AF64" s="15"/>
      <c r="AG64" s="15"/>
      <c r="AH64" s="59">
        <f>'$25'!AH64</f>
        <v>100</v>
      </c>
    </row>
    <row r="65" spans="1:34" x14ac:dyDescent="0.3">
      <c r="A65" s="13">
        <v>60000</v>
      </c>
      <c r="B65" s="13">
        <v>60999</v>
      </c>
      <c r="D65" s="16" t="s">
        <v>9</v>
      </c>
      <c r="E65" s="15"/>
      <c r="F65" s="15"/>
      <c r="G65" s="15"/>
      <c r="H65" s="15"/>
      <c r="I65" s="15"/>
      <c r="J65" s="59">
        <f>'$25'!J65</f>
        <v>100</v>
      </c>
      <c r="L65" s="16" t="s">
        <v>10</v>
      </c>
      <c r="M65" s="15"/>
      <c r="N65" s="15"/>
      <c r="O65" s="15"/>
      <c r="P65" s="15"/>
      <c r="Q65" s="15"/>
      <c r="R65" s="59">
        <f>'$25'!R65</f>
        <v>100</v>
      </c>
      <c r="T65" s="16" t="s">
        <v>11</v>
      </c>
      <c r="U65" s="15"/>
      <c r="V65" s="15"/>
      <c r="W65" s="15"/>
      <c r="X65" s="15"/>
      <c r="Y65" s="15"/>
      <c r="Z65" s="59">
        <f>'$25'!Z65</f>
        <v>100</v>
      </c>
      <c r="AB65" s="16" t="s">
        <v>12</v>
      </c>
      <c r="AC65" s="15"/>
      <c r="AD65" s="15"/>
      <c r="AE65" s="15"/>
      <c r="AF65" s="15"/>
      <c r="AG65" s="15"/>
      <c r="AH65" s="59">
        <f>'$25'!AH65</f>
        <v>100</v>
      </c>
    </row>
    <row r="66" spans="1:34" x14ac:dyDescent="0.3">
      <c r="A66" s="13">
        <v>61000</v>
      </c>
      <c r="B66" s="13">
        <v>61999</v>
      </c>
      <c r="D66" s="16" t="s">
        <v>9</v>
      </c>
      <c r="E66" s="15"/>
      <c r="F66" s="15"/>
      <c r="G66" s="15"/>
      <c r="H66" s="15"/>
      <c r="I66" s="15"/>
      <c r="J66" s="59">
        <f>'$25'!J66</f>
        <v>100</v>
      </c>
      <c r="L66" s="16" t="s">
        <v>10</v>
      </c>
      <c r="M66" s="15"/>
      <c r="N66" s="15"/>
      <c r="O66" s="15"/>
      <c r="P66" s="15"/>
      <c r="Q66" s="15"/>
      <c r="R66" s="59">
        <f>'$25'!R66</f>
        <v>100</v>
      </c>
      <c r="T66" s="16" t="s">
        <v>11</v>
      </c>
      <c r="U66" s="15"/>
      <c r="V66" s="15"/>
      <c r="W66" s="15"/>
      <c r="X66" s="15"/>
      <c r="Y66" s="15"/>
      <c r="Z66" s="59">
        <f>'$25'!Z66</f>
        <v>100</v>
      </c>
      <c r="AB66" s="16" t="s">
        <v>12</v>
      </c>
      <c r="AC66" s="15"/>
      <c r="AD66" s="15"/>
      <c r="AE66" s="15"/>
      <c r="AF66" s="15"/>
      <c r="AG66" s="15"/>
      <c r="AH66" s="59">
        <f>'$25'!AH66</f>
        <v>100</v>
      </c>
    </row>
    <row r="67" spans="1:34" x14ac:dyDescent="0.3">
      <c r="A67" s="13">
        <v>62000</v>
      </c>
      <c r="B67" s="13">
        <v>62999</v>
      </c>
      <c r="D67" s="16" t="s">
        <v>9</v>
      </c>
      <c r="E67" s="15"/>
      <c r="F67" s="15"/>
      <c r="G67" s="15"/>
      <c r="H67" s="15"/>
      <c r="I67" s="15"/>
      <c r="J67" s="59">
        <f>'$25'!J67</f>
        <v>100</v>
      </c>
      <c r="L67" s="16" t="s">
        <v>10</v>
      </c>
      <c r="M67" s="15"/>
      <c r="N67" s="15"/>
      <c r="O67" s="15"/>
      <c r="P67" s="15"/>
      <c r="Q67" s="15"/>
      <c r="R67" s="59">
        <f>'$25'!R67</f>
        <v>100</v>
      </c>
      <c r="T67" s="16" t="s">
        <v>11</v>
      </c>
      <c r="U67" s="15"/>
      <c r="V67" s="15"/>
      <c r="W67" s="15"/>
      <c r="X67" s="15"/>
      <c r="Y67" s="15"/>
      <c r="Z67" s="59">
        <f>'$25'!Z67</f>
        <v>100</v>
      </c>
      <c r="AB67" s="16" t="s">
        <v>12</v>
      </c>
      <c r="AC67" s="15"/>
      <c r="AD67" s="15"/>
      <c r="AE67" s="15"/>
      <c r="AF67" s="15"/>
      <c r="AG67" s="15"/>
      <c r="AH67" s="59">
        <f>'$25'!AH67</f>
        <v>100</v>
      </c>
    </row>
    <row r="68" spans="1:34" x14ac:dyDescent="0.3">
      <c r="A68" s="13">
        <v>63000</v>
      </c>
      <c r="B68" s="13">
        <v>63999</v>
      </c>
      <c r="D68" s="16" t="s">
        <v>9</v>
      </c>
      <c r="E68" s="15"/>
      <c r="F68" s="15"/>
      <c r="G68" s="15"/>
      <c r="H68" s="15"/>
      <c r="I68" s="15"/>
      <c r="J68" s="59">
        <f>'$25'!J68</f>
        <v>100</v>
      </c>
      <c r="L68" s="16" t="s">
        <v>10</v>
      </c>
      <c r="M68" s="15"/>
      <c r="N68" s="15"/>
      <c r="O68" s="15"/>
      <c r="P68" s="15"/>
      <c r="Q68" s="15"/>
      <c r="R68" s="59">
        <f>'$25'!R68</f>
        <v>100</v>
      </c>
      <c r="T68" s="16" t="s">
        <v>11</v>
      </c>
      <c r="U68" s="15"/>
      <c r="V68" s="15"/>
      <c r="W68" s="15"/>
      <c r="X68" s="15"/>
      <c r="Y68" s="15"/>
      <c r="Z68" s="59">
        <f>'$25'!Z68</f>
        <v>100</v>
      </c>
      <c r="AB68" s="16" t="s">
        <v>12</v>
      </c>
      <c r="AC68" s="15"/>
      <c r="AD68" s="15"/>
      <c r="AE68" s="15"/>
      <c r="AF68" s="15"/>
      <c r="AG68" s="15"/>
      <c r="AH68" s="59">
        <f>'$25'!AH68</f>
        <v>100</v>
      </c>
    </row>
    <row r="69" spans="1:34" x14ac:dyDescent="0.3">
      <c r="A69" s="13">
        <v>64000</v>
      </c>
      <c r="B69" s="13">
        <v>64999</v>
      </c>
      <c r="D69" s="16" t="s">
        <v>9</v>
      </c>
      <c r="E69" s="15"/>
      <c r="F69" s="15"/>
      <c r="G69" s="15"/>
      <c r="H69" s="15"/>
      <c r="I69" s="15"/>
      <c r="J69" s="59">
        <f>'$25'!J69</f>
        <v>100</v>
      </c>
      <c r="L69" s="16" t="s">
        <v>10</v>
      </c>
      <c r="M69" s="15"/>
      <c r="N69" s="15"/>
      <c r="O69" s="15"/>
      <c r="P69" s="15"/>
      <c r="Q69" s="15"/>
      <c r="R69" s="59">
        <f>'$25'!R69</f>
        <v>100</v>
      </c>
      <c r="T69" s="16" t="s">
        <v>11</v>
      </c>
      <c r="U69" s="15"/>
      <c r="V69" s="15"/>
      <c r="W69" s="15"/>
      <c r="X69" s="15"/>
      <c r="Y69" s="15"/>
      <c r="Z69" s="59">
        <f>'$25'!Z69</f>
        <v>100</v>
      </c>
      <c r="AB69" s="16" t="s">
        <v>12</v>
      </c>
      <c r="AC69" s="15"/>
      <c r="AD69" s="15"/>
      <c r="AE69" s="15"/>
      <c r="AF69" s="15"/>
      <c r="AG69" s="15"/>
      <c r="AH69" s="59">
        <f>'$25'!AH69</f>
        <v>100</v>
      </c>
    </row>
    <row r="70" spans="1:34" x14ac:dyDescent="0.3">
      <c r="D70" s="17"/>
    </row>
    <row r="71" spans="1:34" x14ac:dyDescent="0.3">
      <c r="D71" s="17"/>
    </row>
    <row r="72" spans="1:34" x14ac:dyDescent="0.3">
      <c r="D72" s="17"/>
    </row>
    <row r="73" spans="1:34" x14ac:dyDescent="0.3">
      <c r="D73" s="17"/>
    </row>
    <row r="74" spans="1:34" x14ac:dyDescent="0.3">
      <c r="D74" s="17"/>
    </row>
    <row r="75" spans="1:34" x14ac:dyDescent="0.3">
      <c r="D75" s="17"/>
    </row>
    <row r="76" spans="1:34" x14ac:dyDescent="0.3">
      <c r="D76" s="17"/>
    </row>
    <row r="77" spans="1:34" x14ac:dyDescent="0.3">
      <c r="D77" s="17"/>
    </row>
    <row r="78" spans="1:34" x14ac:dyDescent="0.3">
      <c r="D78" s="17"/>
    </row>
    <row r="79" spans="1:34" x14ac:dyDescent="0.3">
      <c r="D79" s="17"/>
    </row>
    <row r="80" spans="1:34" x14ac:dyDescent="0.3">
      <c r="D80" s="17"/>
    </row>
    <row r="81" spans="4:4" x14ac:dyDescent="0.3">
      <c r="D81" s="17"/>
    </row>
    <row r="82" spans="4:4" x14ac:dyDescent="0.3">
      <c r="D82" s="17"/>
    </row>
    <row r="83" spans="4:4" x14ac:dyDescent="0.3">
      <c r="D83" s="17"/>
    </row>
    <row r="84" spans="4:4" x14ac:dyDescent="0.3">
      <c r="D84" s="17"/>
    </row>
    <row r="85" spans="4:4" x14ac:dyDescent="0.3">
      <c r="D85" s="17"/>
    </row>
    <row r="86" spans="4:4" x14ac:dyDescent="0.3">
      <c r="D86" s="17"/>
    </row>
    <row r="87" spans="4:4" x14ac:dyDescent="0.3">
      <c r="D87" s="17"/>
    </row>
    <row r="88" spans="4:4" x14ac:dyDescent="0.3">
      <c r="D88" s="17"/>
    </row>
  </sheetData>
  <mergeCells count="2">
    <mergeCell ref="A3:B3"/>
    <mergeCell ref="AK3:AP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57E58-9F50-4ABC-BA02-86AD49A94E3F}">
  <dimension ref="A1:AT91"/>
  <sheetViews>
    <sheetView topLeftCell="A3" zoomScale="70" zoomScaleNormal="70" workbookViewId="0">
      <selection activeCell="J32" sqref="J32"/>
    </sheetView>
  </sheetViews>
  <sheetFormatPr defaultRowHeight="14.4" x14ac:dyDescent="0.3"/>
  <cols>
    <col min="1" max="1" width="11.6640625" style="7" customWidth="1"/>
    <col min="2" max="2" width="11.21875" style="7" customWidth="1"/>
    <col min="3" max="3" width="3.77734375" style="7" customWidth="1"/>
    <col min="4" max="4" width="11.21875" style="7" customWidth="1"/>
    <col min="5" max="10" width="7.5546875" style="7" customWidth="1"/>
    <col min="11" max="11" width="6.44140625" style="7" customWidth="1"/>
    <col min="12" max="12" width="12.44140625" style="7" customWidth="1"/>
    <col min="13" max="18" width="7.5546875" style="7" customWidth="1"/>
    <col min="19" max="19" width="6.88671875" style="7" customWidth="1"/>
    <col min="20" max="20" width="11.5546875" style="7" bestFit="1" customWidth="1"/>
    <col min="21" max="26" width="7.5546875" style="7" customWidth="1"/>
    <col min="27" max="27" width="6.77734375" style="7" customWidth="1"/>
    <col min="28" max="28" width="8.88671875" style="7"/>
    <col min="29" max="42" width="7.5546875" style="7" customWidth="1"/>
    <col min="43" max="43" width="4.88671875" style="7" customWidth="1"/>
    <col min="44" max="44" width="9" style="7" bestFit="1" customWidth="1"/>
    <col min="45" max="16384" width="8.88671875" style="7"/>
  </cols>
  <sheetData>
    <row r="1" spans="1:46" ht="18" x14ac:dyDescent="0.35">
      <c r="A1" s="6" t="s">
        <v>14</v>
      </c>
    </row>
    <row r="2" spans="1:46" x14ac:dyDescent="0.3">
      <c r="E2" s="8"/>
      <c r="F2" s="8"/>
      <c r="G2" s="8"/>
    </row>
    <row r="3" spans="1:46" ht="15.6" x14ac:dyDescent="0.3">
      <c r="A3" s="243" t="s">
        <v>1</v>
      </c>
      <c r="B3" s="243"/>
      <c r="C3" s="9"/>
      <c r="D3" s="10" t="s">
        <v>2</v>
      </c>
      <c r="E3" s="243" t="s">
        <v>3</v>
      </c>
      <c r="F3" s="243"/>
      <c r="G3" s="243"/>
      <c r="H3" s="243"/>
      <c r="I3" s="243"/>
      <c r="J3" s="243"/>
      <c r="L3" s="10" t="s">
        <v>2</v>
      </c>
      <c r="M3" s="243" t="s">
        <v>3</v>
      </c>
      <c r="N3" s="243"/>
      <c r="O3" s="243"/>
      <c r="P3" s="243"/>
      <c r="Q3" s="243"/>
      <c r="R3" s="243"/>
      <c r="T3" s="10" t="s">
        <v>2</v>
      </c>
      <c r="U3" s="243" t="s">
        <v>3</v>
      </c>
      <c r="V3" s="243"/>
      <c r="W3" s="243"/>
      <c r="X3" s="243"/>
      <c r="Y3" s="243"/>
      <c r="Z3" s="243"/>
      <c r="AB3" s="10" t="s">
        <v>2</v>
      </c>
      <c r="AC3" s="243" t="s">
        <v>3</v>
      </c>
      <c r="AD3" s="243"/>
      <c r="AE3" s="243"/>
      <c r="AF3" s="243"/>
      <c r="AG3" s="243"/>
      <c r="AH3" s="243"/>
      <c r="AI3" s="9"/>
      <c r="AJ3" s="10" t="s">
        <v>2</v>
      </c>
      <c r="AK3" s="243" t="s">
        <v>3</v>
      </c>
      <c r="AL3" s="243"/>
      <c r="AM3" s="243"/>
      <c r="AN3" s="243"/>
      <c r="AO3" s="243"/>
      <c r="AP3" s="243"/>
    </row>
    <row r="4" spans="1:46" ht="16.2" thickBot="1" x14ac:dyDescent="0.35">
      <c r="A4" s="11" t="s">
        <v>4</v>
      </c>
      <c r="B4" s="11" t="s">
        <v>5</v>
      </c>
      <c r="C4" s="11"/>
      <c r="D4" s="12" t="s">
        <v>6</v>
      </c>
      <c r="E4" s="11">
        <v>1</v>
      </c>
      <c r="F4" s="11">
        <v>2</v>
      </c>
      <c r="G4" s="11">
        <v>3</v>
      </c>
      <c r="H4" s="11">
        <v>4</v>
      </c>
      <c r="I4" s="11">
        <v>5</v>
      </c>
      <c r="J4" s="11" t="s">
        <v>7</v>
      </c>
      <c r="L4" s="12" t="s">
        <v>6</v>
      </c>
      <c r="M4" s="11">
        <v>1</v>
      </c>
      <c r="N4" s="11">
        <v>2</v>
      </c>
      <c r="O4" s="11">
        <v>3</v>
      </c>
      <c r="P4" s="11">
        <v>4</v>
      </c>
      <c r="Q4" s="11">
        <v>5</v>
      </c>
      <c r="R4" s="11" t="s">
        <v>7</v>
      </c>
      <c r="T4" s="12" t="s">
        <v>6</v>
      </c>
      <c r="U4" s="11">
        <v>1</v>
      </c>
      <c r="V4" s="11">
        <v>2</v>
      </c>
      <c r="W4" s="11">
        <v>3</v>
      </c>
      <c r="X4" s="11">
        <v>4</v>
      </c>
      <c r="Y4" s="11">
        <v>5</v>
      </c>
      <c r="Z4" s="11" t="s">
        <v>7</v>
      </c>
      <c r="AB4" s="12" t="s">
        <v>6</v>
      </c>
      <c r="AC4" s="11">
        <v>1</v>
      </c>
      <c r="AD4" s="11">
        <v>2</v>
      </c>
      <c r="AE4" s="11">
        <v>3</v>
      </c>
      <c r="AF4" s="11">
        <v>4</v>
      </c>
      <c r="AG4" s="11">
        <v>5</v>
      </c>
      <c r="AH4" s="11" t="s">
        <v>7</v>
      </c>
      <c r="AI4" s="9"/>
      <c r="AJ4" s="12" t="s">
        <v>6</v>
      </c>
      <c r="AK4" s="11">
        <v>1</v>
      </c>
      <c r="AL4" s="11">
        <v>2</v>
      </c>
      <c r="AM4" s="11">
        <v>3</v>
      </c>
      <c r="AN4" s="11">
        <v>4</v>
      </c>
      <c r="AO4" s="11">
        <v>5</v>
      </c>
      <c r="AP4" s="11" t="s">
        <v>7</v>
      </c>
      <c r="AR4" s="11" t="s">
        <v>8</v>
      </c>
    </row>
    <row r="5" spans="1:46" x14ac:dyDescent="0.3">
      <c r="A5" s="13">
        <v>0</v>
      </c>
      <c r="B5" s="13">
        <v>999</v>
      </c>
      <c r="C5" s="13"/>
      <c r="D5" s="14" t="s">
        <v>9</v>
      </c>
      <c r="E5" s="15">
        <v>1157</v>
      </c>
      <c r="F5" s="15">
        <v>544</v>
      </c>
      <c r="G5" s="15">
        <v>183</v>
      </c>
      <c r="H5" s="15">
        <v>130</v>
      </c>
      <c r="I5" s="15">
        <v>60</v>
      </c>
      <c r="J5" s="15">
        <v>43</v>
      </c>
      <c r="L5" s="14" t="s">
        <v>10</v>
      </c>
      <c r="M5" s="15">
        <v>946</v>
      </c>
      <c r="N5" s="15">
        <v>445</v>
      </c>
      <c r="O5" s="15">
        <v>149</v>
      </c>
      <c r="P5" s="15">
        <v>107</v>
      </c>
      <c r="Q5" s="15">
        <v>49</v>
      </c>
      <c r="R5" s="15">
        <v>35</v>
      </c>
      <c r="T5" s="14" t="s">
        <v>11</v>
      </c>
      <c r="U5" s="15">
        <v>263</v>
      </c>
      <c r="V5" s="15">
        <v>124</v>
      </c>
      <c r="W5" s="15">
        <v>42</v>
      </c>
      <c r="X5" s="15">
        <v>30</v>
      </c>
      <c r="Y5" s="15">
        <v>14</v>
      </c>
      <c r="Z5" s="15">
        <v>10</v>
      </c>
      <c r="AB5" s="14" t="s">
        <v>12</v>
      </c>
      <c r="AC5" s="15">
        <v>263</v>
      </c>
      <c r="AD5" s="15">
        <v>124</v>
      </c>
      <c r="AE5" s="15">
        <v>42</v>
      </c>
      <c r="AF5" s="15">
        <v>30</v>
      </c>
      <c r="AG5" s="15">
        <v>14</v>
      </c>
      <c r="AH5" s="15">
        <v>10</v>
      </c>
      <c r="AI5" s="15"/>
      <c r="AJ5" s="14" t="s">
        <v>13</v>
      </c>
      <c r="AK5" s="15">
        <v>2629</v>
      </c>
      <c r="AL5" s="15">
        <v>1237</v>
      </c>
      <c r="AM5" s="15">
        <v>416</v>
      </c>
      <c r="AN5" s="15">
        <v>297</v>
      </c>
      <c r="AO5" s="15">
        <v>137</v>
      </c>
      <c r="AP5" s="15">
        <v>98</v>
      </c>
      <c r="AQ5" s="15"/>
      <c r="AR5" s="15">
        <v>4814</v>
      </c>
      <c r="AT5" s="15">
        <f>SUM(E5:J5,M5:R5,U5:Z5,AC5:AH5)</f>
        <v>4814</v>
      </c>
    </row>
    <row r="6" spans="1:46" x14ac:dyDescent="0.3">
      <c r="A6" s="13">
        <v>1000</v>
      </c>
      <c r="B6" s="13">
        <v>1999</v>
      </c>
      <c r="C6" s="13"/>
      <c r="D6" s="16" t="s">
        <v>9</v>
      </c>
      <c r="E6" s="15">
        <v>1735</v>
      </c>
      <c r="F6" s="15">
        <v>816</v>
      </c>
      <c r="G6" s="15">
        <v>274</v>
      </c>
      <c r="H6" s="15">
        <v>195</v>
      </c>
      <c r="I6" s="15">
        <v>91</v>
      </c>
      <c r="J6" s="15">
        <v>65</v>
      </c>
      <c r="L6" s="16" t="s">
        <v>10</v>
      </c>
      <c r="M6" s="15">
        <v>1419</v>
      </c>
      <c r="N6" s="15">
        <v>667</v>
      </c>
      <c r="O6" s="15">
        <v>224</v>
      </c>
      <c r="P6" s="15">
        <v>160</v>
      </c>
      <c r="Q6" s="15">
        <v>74</v>
      </c>
      <c r="R6" s="15">
        <v>53</v>
      </c>
      <c r="T6" s="16" t="s">
        <v>11</v>
      </c>
      <c r="U6" s="15">
        <v>394</v>
      </c>
      <c r="V6" s="15">
        <v>185</v>
      </c>
      <c r="W6" s="15">
        <v>62</v>
      </c>
      <c r="X6" s="15">
        <v>44</v>
      </c>
      <c r="Y6" s="15">
        <v>21</v>
      </c>
      <c r="Z6" s="15">
        <v>15</v>
      </c>
      <c r="AB6" s="16" t="s">
        <v>12</v>
      </c>
      <c r="AC6" s="15">
        <v>394</v>
      </c>
      <c r="AD6" s="15">
        <v>185</v>
      </c>
      <c r="AE6" s="15">
        <v>62</v>
      </c>
      <c r="AF6" s="15">
        <v>44</v>
      </c>
      <c r="AG6" s="15">
        <v>21</v>
      </c>
      <c r="AH6" s="15">
        <v>15</v>
      </c>
      <c r="AI6" s="15"/>
      <c r="AJ6" s="16" t="s">
        <v>13</v>
      </c>
      <c r="AK6" s="15">
        <v>3942</v>
      </c>
      <c r="AL6" s="15">
        <v>1853</v>
      </c>
      <c r="AM6" s="15">
        <v>622</v>
      </c>
      <c r="AN6" s="15">
        <v>443</v>
      </c>
      <c r="AO6" s="15">
        <v>207</v>
      </c>
      <c r="AP6" s="15">
        <v>148</v>
      </c>
      <c r="AQ6" s="15"/>
      <c r="AR6" s="15">
        <v>7215</v>
      </c>
      <c r="AT6" s="15">
        <f t="shared" ref="AT6:AT69" si="0">SUM(E6:J6,M6:R6,U6:Z6,AC6:AH6)</f>
        <v>7215</v>
      </c>
    </row>
    <row r="7" spans="1:46" x14ac:dyDescent="0.3">
      <c r="A7" s="13">
        <v>2000</v>
      </c>
      <c r="B7" s="13">
        <v>2999</v>
      </c>
      <c r="C7" s="13"/>
      <c r="D7" s="16" t="s">
        <v>9</v>
      </c>
      <c r="E7" s="15">
        <v>2313</v>
      </c>
      <c r="F7" s="15">
        <v>1088</v>
      </c>
      <c r="G7" s="15">
        <v>365</v>
      </c>
      <c r="H7" s="15">
        <v>260</v>
      </c>
      <c r="I7" s="15">
        <v>121</v>
      </c>
      <c r="J7" s="15">
        <v>87</v>
      </c>
      <c r="L7" s="16" t="s">
        <v>10</v>
      </c>
      <c r="M7" s="15">
        <v>1893</v>
      </c>
      <c r="N7" s="15">
        <v>890</v>
      </c>
      <c r="O7" s="15">
        <v>299</v>
      </c>
      <c r="P7" s="15">
        <v>213</v>
      </c>
      <c r="Q7" s="15">
        <v>99</v>
      </c>
      <c r="R7" s="15">
        <v>71</v>
      </c>
      <c r="T7" s="16" t="s">
        <v>11</v>
      </c>
      <c r="U7" s="15">
        <v>526</v>
      </c>
      <c r="V7" s="15">
        <v>247</v>
      </c>
      <c r="W7" s="15">
        <v>83</v>
      </c>
      <c r="X7" s="15">
        <v>59</v>
      </c>
      <c r="Y7" s="15">
        <v>27</v>
      </c>
      <c r="Z7" s="15">
        <v>20</v>
      </c>
      <c r="AB7" s="16" t="s">
        <v>12</v>
      </c>
      <c r="AC7" s="15">
        <v>526</v>
      </c>
      <c r="AD7" s="15">
        <v>247</v>
      </c>
      <c r="AE7" s="15">
        <v>83</v>
      </c>
      <c r="AF7" s="15">
        <v>59</v>
      </c>
      <c r="AG7" s="15">
        <v>27</v>
      </c>
      <c r="AH7" s="15">
        <v>20</v>
      </c>
      <c r="AI7" s="15"/>
      <c r="AJ7" s="16" t="s">
        <v>13</v>
      </c>
      <c r="AK7" s="15">
        <v>5258</v>
      </c>
      <c r="AL7" s="15">
        <v>2472</v>
      </c>
      <c r="AM7" s="15">
        <v>830</v>
      </c>
      <c r="AN7" s="15">
        <v>591</v>
      </c>
      <c r="AO7" s="15">
        <v>274</v>
      </c>
      <c r="AP7" s="15">
        <v>198</v>
      </c>
      <c r="AQ7" s="15"/>
      <c r="AR7" s="15">
        <v>9623</v>
      </c>
      <c r="AT7" s="15">
        <f t="shared" si="0"/>
        <v>9623</v>
      </c>
    </row>
    <row r="8" spans="1:46" x14ac:dyDescent="0.3">
      <c r="A8" s="13">
        <v>3000</v>
      </c>
      <c r="B8" s="13">
        <v>3999</v>
      </c>
      <c r="C8" s="13"/>
      <c r="D8" s="16" t="s">
        <v>9</v>
      </c>
      <c r="E8" s="15">
        <v>2892</v>
      </c>
      <c r="F8" s="15">
        <v>1360</v>
      </c>
      <c r="G8" s="15">
        <v>456</v>
      </c>
      <c r="H8" s="15">
        <v>326</v>
      </c>
      <c r="I8" s="15">
        <v>151</v>
      </c>
      <c r="J8" s="15">
        <v>108</v>
      </c>
      <c r="L8" s="16" t="s">
        <v>10</v>
      </c>
      <c r="M8" s="15">
        <v>2366</v>
      </c>
      <c r="N8" s="15">
        <v>1112</v>
      </c>
      <c r="O8" s="15">
        <v>373</v>
      </c>
      <c r="P8" s="15">
        <v>266</v>
      </c>
      <c r="Q8" s="15">
        <v>123</v>
      </c>
      <c r="R8" s="15">
        <v>89</v>
      </c>
      <c r="T8" s="16" t="s">
        <v>11</v>
      </c>
      <c r="U8" s="15">
        <v>657</v>
      </c>
      <c r="V8" s="15">
        <v>309</v>
      </c>
      <c r="W8" s="15">
        <v>104</v>
      </c>
      <c r="X8" s="15">
        <v>74</v>
      </c>
      <c r="Y8" s="15">
        <v>34</v>
      </c>
      <c r="Z8" s="15">
        <v>25</v>
      </c>
      <c r="AB8" s="16" t="s">
        <v>12</v>
      </c>
      <c r="AC8" s="15">
        <v>657</v>
      </c>
      <c r="AD8" s="15">
        <v>309</v>
      </c>
      <c r="AE8" s="15">
        <v>104</v>
      </c>
      <c r="AF8" s="15">
        <v>74</v>
      </c>
      <c r="AG8" s="15">
        <v>34</v>
      </c>
      <c r="AH8" s="15">
        <v>25</v>
      </c>
      <c r="AI8" s="15"/>
      <c r="AJ8" s="16" t="s">
        <v>13</v>
      </c>
      <c r="AK8" s="15">
        <v>6572</v>
      </c>
      <c r="AL8" s="15">
        <v>3090</v>
      </c>
      <c r="AM8" s="15">
        <v>1037</v>
      </c>
      <c r="AN8" s="15">
        <v>740</v>
      </c>
      <c r="AO8" s="15">
        <v>342</v>
      </c>
      <c r="AP8" s="15">
        <v>247</v>
      </c>
      <c r="AQ8" s="15"/>
      <c r="AR8" s="15">
        <v>12028</v>
      </c>
      <c r="AT8" s="15">
        <f t="shared" si="0"/>
        <v>12028</v>
      </c>
    </row>
    <row r="9" spans="1:46" x14ac:dyDescent="0.3">
      <c r="A9" s="13">
        <v>4000</v>
      </c>
      <c r="B9" s="13">
        <v>4999</v>
      </c>
      <c r="C9" s="13"/>
      <c r="D9" s="16" t="s">
        <v>9</v>
      </c>
      <c r="E9" s="15">
        <v>3470</v>
      </c>
      <c r="F9" s="15">
        <v>1632</v>
      </c>
      <c r="G9" s="15">
        <v>547</v>
      </c>
      <c r="H9" s="15">
        <v>390</v>
      </c>
      <c r="I9" s="15">
        <v>181</v>
      </c>
      <c r="J9" s="15">
        <v>130</v>
      </c>
      <c r="L9" s="16" t="s">
        <v>10</v>
      </c>
      <c r="M9" s="15">
        <v>2839</v>
      </c>
      <c r="N9" s="15">
        <v>1335</v>
      </c>
      <c r="O9" s="15">
        <v>448</v>
      </c>
      <c r="P9" s="15">
        <v>319</v>
      </c>
      <c r="Q9" s="15">
        <v>148</v>
      </c>
      <c r="R9" s="15">
        <v>106</v>
      </c>
      <c r="T9" s="16" t="s">
        <v>11</v>
      </c>
      <c r="U9" s="15">
        <v>789</v>
      </c>
      <c r="V9" s="15">
        <v>371</v>
      </c>
      <c r="W9" s="15">
        <v>124</v>
      </c>
      <c r="X9" s="15">
        <v>89</v>
      </c>
      <c r="Y9" s="15">
        <v>41</v>
      </c>
      <c r="Z9" s="15">
        <v>30</v>
      </c>
      <c r="AB9" s="16" t="s">
        <v>12</v>
      </c>
      <c r="AC9" s="15">
        <v>789</v>
      </c>
      <c r="AD9" s="15">
        <v>371</v>
      </c>
      <c r="AE9" s="15">
        <v>124</v>
      </c>
      <c r="AF9" s="15">
        <v>89</v>
      </c>
      <c r="AG9" s="15">
        <v>41</v>
      </c>
      <c r="AH9" s="15">
        <v>30</v>
      </c>
      <c r="AI9" s="15"/>
      <c r="AJ9" s="16" t="s">
        <v>13</v>
      </c>
      <c r="AK9" s="15">
        <v>7887</v>
      </c>
      <c r="AL9" s="15">
        <v>3709</v>
      </c>
      <c r="AM9" s="15">
        <v>1243</v>
      </c>
      <c r="AN9" s="15">
        <v>887</v>
      </c>
      <c r="AO9" s="15">
        <v>411</v>
      </c>
      <c r="AP9" s="15">
        <v>296</v>
      </c>
      <c r="AQ9" s="15"/>
      <c r="AR9" s="15">
        <v>14433</v>
      </c>
      <c r="AT9" s="15">
        <f t="shared" si="0"/>
        <v>14433</v>
      </c>
    </row>
    <row r="10" spans="1:46" x14ac:dyDescent="0.3">
      <c r="A10" s="13">
        <v>5000</v>
      </c>
      <c r="B10" s="13">
        <v>5999</v>
      </c>
      <c r="C10" s="13"/>
      <c r="D10" s="16" t="s">
        <v>9</v>
      </c>
      <c r="E10" s="15">
        <v>1785</v>
      </c>
      <c r="F10" s="15">
        <v>521</v>
      </c>
      <c r="G10" s="15">
        <v>228</v>
      </c>
      <c r="H10" s="15">
        <v>136</v>
      </c>
      <c r="I10" s="15">
        <v>70</v>
      </c>
      <c r="J10" s="15">
        <v>55</v>
      </c>
      <c r="L10" s="16" t="s">
        <v>10</v>
      </c>
      <c r="M10" s="15">
        <v>1461</v>
      </c>
      <c r="N10" s="15">
        <v>426</v>
      </c>
      <c r="O10" s="15">
        <v>187</v>
      </c>
      <c r="P10" s="15">
        <v>111</v>
      </c>
      <c r="Q10" s="15">
        <v>58</v>
      </c>
      <c r="R10" s="15">
        <v>45</v>
      </c>
      <c r="T10" s="16" t="s">
        <v>11</v>
      </c>
      <c r="U10" s="15">
        <v>406</v>
      </c>
      <c r="V10" s="15">
        <v>118</v>
      </c>
      <c r="W10" s="15">
        <v>52</v>
      </c>
      <c r="X10" s="15">
        <v>31</v>
      </c>
      <c r="Y10" s="15">
        <v>16</v>
      </c>
      <c r="Z10" s="15">
        <v>12</v>
      </c>
      <c r="AB10" s="16" t="s">
        <v>12</v>
      </c>
      <c r="AC10" s="15">
        <v>406</v>
      </c>
      <c r="AD10" s="15">
        <v>118</v>
      </c>
      <c r="AE10" s="15">
        <v>52</v>
      </c>
      <c r="AF10" s="15">
        <v>31</v>
      </c>
      <c r="AG10" s="15">
        <v>16</v>
      </c>
      <c r="AH10" s="15">
        <v>12</v>
      </c>
      <c r="AI10" s="15"/>
      <c r="AJ10" s="16" t="s">
        <v>13</v>
      </c>
      <c r="AK10" s="15">
        <v>4058</v>
      </c>
      <c r="AL10" s="15">
        <v>1183</v>
      </c>
      <c r="AM10" s="15">
        <v>519</v>
      </c>
      <c r="AN10" s="15">
        <v>309</v>
      </c>
      <c r="AO10" s="15">
        <v>160</v>
      </c>
      <c r="AP10" s="15">
        <v>124</v>
      </c>
      <c r="AQ10" s="15"/>
      <c r="AR10" s="15">
        <v>6353</v>
      </c>
      <c r="AT10" s="15">
        <f t="shared" si="0"/>
        <v>6353</v>
      </c>
    </row>
    <row r="11" spans="1:46" x14ac:dyDescent="0.3">
      <c r="A11" s="13">
        <v>6000</v>
      </c>
      <c r="B11" s="13">
        <v>6999</v>
      </c>
      <c r="C11" s="13"/>
      <c r="D11" s="16" t="s">
        <v>9</v>
      </c>
      <c r="E11" s="15">
        <v>1973</v>
      </c>
      <c r="F11" s="15">
        <v>575</v>
      </c>
      <c r="G11" s="15">
        <v>252</v>
      </c>
      <c r="H11" s="15">
        <v>150</v>
      </c>
      <c r="I11" s="15">
        <v>78</v>
      </c>
      <c r="J11" s="15">
        <v>60</v>
      </c>
      <c r="L11" s="16" t="s">
        <v>10</v>
      </c>
      <c r="M11" s="15">
        <v>1614</v>
      </c>
      <c r="N11" s="15">
        <v>471</v>
      </c>
      <c r="O11" s="15">
        <v>206</v>
      </c>
      <c r="P11" s="15">
        <v>123</v>
      </c>
      <c r="Q11" s="15">
        <v>64</v>
      </c>
      <c r="R11" s="15">
        <v>49</v>
      </c>
      <c r="T11" s="16" t="s">
        <v>11</v>
      </c>
      <c r="U11" s="15">
        <v>448</v>
      </c>
      <c r="V11" s="15">
        <v>131</v>
      </c>
      <c r="W11" s="15">
        <v>57</v>
      </c>
      <c r="X11" s="15">
        <v>34</v>
      </c>
      <c r="Y11" s="15">
        <v>18</v>
      </c>
      <c r="Z11" s="15">
        <v>14</v>
      </c>
      <c r="AB11" s="16" t="s">
        <v>12</v>
      </c>
      <c r="AC11" s="15">
        <v>448</v>
      </c>
      <c r="AD11" s="15">
        <v>131</v>
      </c>
      <c r="AE11" s="15">
        <v>57</v>
      </c>
      <c r="AF11" s="15">
        <v>34</v>
      </c>
      <c r="AG11" s="15">
        <v>18</v>
      </c>
      <c r="AH11" s="15">
        <v>14</v>
      </c>
      <c r="AI11" s="15"/>
      <c r="AJ11" s="16" t="s">
        <v>13</v>
      </c>
      <c r="AK11" s="15">
        <v>4483</v>
      </c>
      <c r="AL11" s="15">
        <v>1308</v>
      </c>
      <c r="AM11" s="15">
        <v>572</v>
      </c>
      <c r="AN11" s="15">
        <v>341</v>
      </c>
      <c r="AO11" s="15">
        <v>178</v>
      </c>
      <c r="AP11" s="15">
        <v>137</v>
      </c>
      <c r="AQ11" s="15"/>
      <c r="AR11" s="15">
        <v>7019</v>
      </c>
      <c r="AT11" s="15">
        <f t="shared" si="0"/>
        <v>7019</v>
      </c>
    </row>
    <row r="12" spans="1:46" x14ac:dyDescent="0.3">
      <c r="A12" s="13">
        <v>7000</v>
      </c>
      <c r="B12" s="13">
        <v>7999</v>
      </c>
      <c r="C12" s="13"/>
      <c r="D12" s="16" t="s">
        <v>9</v>
      </c>
      <c r="E12" s="15">
        <v>1691</v>
      </c>
      <c r="F12" s="15">
        <v>493</v>
      </c>
      <c r="G12" s="15">
        <v>216</v>
      </c>
      <c r="H12" s="15">
        <v>128</v>
      </c>
      <c r="I12" s="15">
        <v>67</v>
      </c>
      <c r="J12" s="15">
        <v>51</v>
      </c>
      <c r="L12" s="16" t="s">
        <v>10</v>
      </c>
      <c r="M12" s="15">
        <v>1383</v>
      </c>
      <c r="N12" s="15">
        <v>404</v>
      </c>
      <c r="O12" s="15">
        <v>177</v>
      </c>
      <c r="P12" s="15">
        <v>105</v>
      </c>
      <c r="Q12" s="15">
        <v>55</v>
      </c>
      <c r="R12" s="15">
        <v>42</v>
      </c>
      <c r="T12" s="16" t="s">
        <v>11</v>
      </c>
      <c r="U12" s="15">
        <v>384</v>
      </c>
      <c r="V12" s="15">
        <v>112</v>
      </c>
      <c r="W12" s="15">
        <v>49</v>
      </c>
      <c r="X12" s="15">
        <v>29</v>
      </c>
      <c r="Y12" s="15">
        <v>15</v>
      </c>
      <c r="Z12" s="15">
        <v>12</v>
      </c>
      <c r="AB12" s="16" t="s">
        <v>12</v>
      </c>
      <c r="AC12" s="15">
        <v>384</v>
      </c>
      <c r="AD12" s="15">
        <v>112</v>
      </c>
      <c r="AE12" s="15">
        <v>49</v>
      </c>
      <c r="AF12" s="15">
        <v>29</v>
      </c>
      <c r="AG12" s="15">
        <v>15</v>
      </c>
      <c r="AH12" s="15">
        <v>12</v>
      </c>
      <c r="AI12" s="15"/>
      <c r="AJ12" s="16" t="s">
        <v>13</v>
      </c>
      <c r="AK12" s="15">
        <v>3842</v>
      </c>
      <c r="AL12" s="15">
        <v>1121</v>
      </c>
      <c r="AM12" s="15">
        <v>491</v>
      </c>
      <c r="AN12" s="15">
        <v>291</v>
      </c>
      <c r="AO12" s="15">
        <v>152</v>
      </c>
      <c r="AP12" s="15">
        <v>117</v>
      </c>
      <c r="AQ12" s="15"/>
      <c r="AR12" s="15">
        <v>6014</v>
      </c>
      <c r="AT12" s="15">
        <f t="shared" si="0"/>
        <v>6014</v>
      </c>
    </row>
    <row r="13" spans="1:46" x14ac:dyDescent="0.3">
      <c r="A13" s="13">
        <v>8000</v>
      </c>
      <c r="B13" s="13">
        <v>8999</v>
      </c>
      <c r="C13" s="13"/>
      <c r="D13" s="16" t="s">
        <v>9</v>
      </c>
      <c r="E13" s="15">
        <v>2067</v>
      </c>
      <c r="F13" s="15">
        <v>603</v>
      </c>
      <c r="G13" s="15">
        <v>264</v>
      </c>
      <c r="H13" s="15">
        <v>157</v>
      </c>
      <c r="I13" s="15">
        <v>82</v>
      </c>
      <c r="J13" s="15">
        <v>63</v>
      </c>
      <c r="L13" s="16" t="s">
        <v>10</v>
      </c>
      <c r="M13" s="15">
        <v>1691</v>
      </c>
      <c r="N13" s="15">
        <v>493</v>
      </c>
      <c r="O13" s="15">
        <v>216</v>
      </c>
      <c r="P13" s="15">
        <v>129</v>
      </c>
      <c r="Q13" s="15">
        <v>67</v>
      </c>
      <c r="R13" s="15">
        <v>51</v>
      </c>
      <c r="T13" s="16" t="s">
        <v>11</v>
      </c>
      <c r="U13" s="15">
        <v>470</v>
      </c>
      <c r="V13" s="15">
        <v>137</v>
      </c>
      <c r="W13" s="15">
        <v>60</v>
      </c>
      <c r="X13" s="15">
        <v>36</v>
      </c>
      <c r="Y13" s="15">
        <v>19</v>
      </c>
      <c r="Z13" s="15">
        <v>14</v>
      </c>
      <c r="AB13" s="16" t="s">
        <v>12</v>
      </c>
      <c r="AC13" s="15">
        <v>470</v>
      </c>
      <c r="AD13" s="15">
        <v>137</v>
      </c>
      <c r="AE13" s="15">
        <v>60</v>
      </c>
      <c r="AF13" s="15">
        <v>36</v>
      </c>
      <c r="AG13" s="15">
        <v>19</v>
      </c>
      <c r="AH13" s="15">
        <v>14</v>
      </c>
      <c r="AI13" s="15"/>
      <c r="AJ13" s="16" t="s">
        <v>13</v>
      </c>
      <c r="AK13" s="15">
        <v>4698</v>
      </c>
      <c r="AL13" s="15">
        <v>1370</v>
      </c>
      <c r="AM13" s="15">
        <v>600</v>
      </c>
      <c r="AN13" s="15">
        <v>358</v>
      </c>
      <c r="AO13" s="15">
        <v>187</v>
      </c>
      <c r="AP13" s="15">
        <v>142</v>
      </c>
      <c r="AQ13" s="15"/>
      <c r="AR13" s="15">
        <v>7355</v>
      </c>
      <c r="AT13" s="15">
        <f t="shared" si="0"/>
        <v>7355</v>
      </c>
    </row>
    <row r="14" spans="1:46" x14ac:dyDescent="0.3">
      <c r="A14" s="13">
        <v>9000</v>
      </c>
      <c r="B14" s="13">
        <v>9999</v>
      </c>
      <c r="C14" s="13"/>
      <c r="D14" s="16" t="s">
        <v>9</v>
      </c>
      <c r="E14" s="15">
        <v>1409</v>
      </c>
      <c r="F14" s="15">
        <v>548</v>
      </c>
      <c r="G14" s="15">
        <v>240</v>
      </c>
      <c r="H14" s="15">
        <v>143</v>
      </c>
      <c r="I14" s="15">
        <v>74</v>
      </c>
      <c r="J14" s="15">
        <v>57</v>
      </c>
      <c r="L14" s="16" t="s">
        <v>10</v>
      </c>
      <c r="M14" s="15">
        <v>1153</v>
      </c>
      <c r="N14" s="15">
        <v>448</v>
      </c>
      <c r="O14" s="15">
        <v>197</v>
      </c>
      <c r="P14" s="15">
        <v>117</v>
      </c>
      <c r="Q14" s="15">
        <v>61</v>
      </c>
      <c r="R14" s="15">
        <v>47</v>
      </c>
      <c r="T14" s="16" t="s">
        <v>11</v>
      </c>
      <c r="U14" s="15">
        <v>320</v>
      </c>
      <c r="V14" s="15">
        <v>125</v>
      </c>
      <c r="W14" s="15">
        <v>55</v>
      </c>
      <c r="X14" s="15">
        <v>32</v>
      </c>
      <c r="Y14" s="15">
        <v>17</v>
      </c>
      <c r="Z14" s="15">
        <v>13</v>
      </c>
      <c r="AB14" s="16" t="s">
        <v>12</v>
      </c>
      <c r="AC14" s="15">
        <v>320</v>
      </c>
      <c r="AD14" s="15">
        <v>125</v>
      </c>
      <c r="AE14" s="15">
        <v>55</v>
      </c>
      <c r="AF14" s="15">
        <v>32</v>
      </c>
      <c r="AG14" s="15">
        <v>17</v>
      </c>
      <c r="AH14" s="15">
        <v>13</v>
      </c>
      <c r="AI14" s="15"/>
      <c r="AJ14" s="16" t="s">
        <v>13</v>
      </c>
      <c r="AK14" s="15">
        <v>3202</v>
      </c>
      <c r="AL14" s="15">
        <v>1246</v>
      </c>
      <c r="AM14" s="15">
        <v>547</v>
      </c>
      <c r="AN14" s="15">
        <v>324</v>
      </c>
      <c r="AO14" s="15">
        <v>169</v>
      </c>
      <c r="AP14" s="15">
        <v>130</v>
      </c>
      <c r="AQ14" s="15"/>
      <c r="AR14" s="15">
        <v>5618</v>
      </c>
      <c r="AT14" s="15">
        <f t="shared" si="0"/>
        <v>5618</v>
      </c>
    </row>
    <row r="15" spans="1:46" x14ac:dyDescent="0.3">
      <c r="A15" s="13">
        <v>10000</v>
      </c>
      <c r="B15" s="13">
        <v>10999</v>
      </c>
      <c r="C15" s="13"/>
      <c r="D15" s="16" t="s">
        <v>9</v>
      </c>
      <c r="E15" s="15">
        <v>2273</v>
      </c>
      <c r="F15" s="15">
        <v>828</v>
      </c>
      <c r="G15" s="15">
        <v>307</v>
      </c>
      <c r="H15" s="15">
        <v>149</v>
      </c>
      <c r="I15" s="15">
        <v>76</v>
      </c>
      <c r="J15" s="15">
        <v>45</v>
      </c>
      <c r="L15" s="16" t="s">
        <v>10</v>
      </c>
      <c r="M15" s="15">
        <v>2614</v>
      </c>
      <c r="N15" s="15">
        <v>952</v>
      </c>
      <c r="O15" s="15">
        <v>353</v>
      </c>
      <c r="P15" s="15">
        <v>172</v>
      </c>
      <c r="Q15" s="15">
        <v>87</v>
      </c>
      <c r="R15" s="15">
        <v>52</v>
      </c>
      <c r="T15" s="16" t="s">
        <v>11</v>
      </c>
      <c r="U15" s="15">
        <v>341</v>
      </c>
      <c r="V15" s="15">
        <v>124</v>
      </c>
      <c r="W15" s="15">
        <v>46</v>
      </c>
      <c r="X15" s="15">
        <v>22</v>
      </c>
      <c r="Y15" s="15">
        <v>11</v>
      </c>
      <c r="Z15" s="15">
        <v>7</v>
      </c>
      <c r="AB15" s="16" t="s">
        <v>12</v>
      </c>
      <c r="AC15" s="15">
        <v>455</v>
      </c>
      <c r="AD15" s="15">
        <v>166</v>
      </c>
      <c r="AE15" s="15">
        <v>61</v>
      </c>
      <c r="AF15" s="15">
        <v>30</v>
      </c>
      <c r="AG15" s="15">
        <v>15</v>
      </c>
      <c r="AH15" s="15">
        <v>9</v>
      </c>
      <c r="AI15" s="15"/>
      <c r="AJ15" s="16" t="s">
        <v>13</v>
      </c>
      <c r="AK15" s="15">
        <v>5683</v>
      </c>
      <c r="AL15" s="15">
        <v>2070</v>
      </c>
      <c r="AM15" s="15">
        <v>767</v>
      </c>
      <c r="AN15" s="15">
        <v>373</v>
      </c>
      <c r="AO15" s="15">
        <v>189</v>
      </c>
      <c r="AP15" s="15">
        <v>113</v>
      </c>
      <c r="AQ15" s="15"/>
      <c r="AR15" s="15">
        <v>9195</v>
      </c>
      <c r="AT15" s="15">
        <f t="shared" si="0"/>
        <v>9195</v>
      </c>
    </row>
    <row r="16" spans="1:46" x14ac:dyDescent="0.3">
      <c r="A16" s="13">
        <v>11000</v>
      </c>
      <c r="B16" s="13">
        <v>11999</v>
      </c>
      <c r="C16" s="13"/>
      <c r="D16" s="16" t="s">
        <v>9</v>
      </c>
      <c r="E16" s="15">
        <v>2512</v>
      </c>
      <c r="F16" s="15">
        <v>686</v>
      </c>
      <c r="G16" s="15">
        <v>340</v>
      </c>
      <c r="H16" s="15">
        <v>165</v>
      </c>
      <c r="I16" s="15">
        <v>84</v>
      </c>
      <c r="J16" s="15">
        <v>50</v>
      </c>
      <c r="L16" s="16" t="s">
        <v>10</v>
      </c>
      <c r="M16" s="15">
        <v>2889</v>
      </c>
      <c r="N16" s="15">
        <v>789</v>
      </c>
      <c r="O16" s="15">
        <v>391</v>
      </c>
      <c r="P16" s="15">
        <v>190</v>
      </c>
      <c r="Q16" s="15">
        <v>96</v>
      </c>
      <c r="R16" s="15">
        <v>58</v>
      </c>
      <c r="T16" s="16" t="s">
        <v>11</v>
      </c>
      <c r="U16" s="15">
        <v>377</v>
      </c>
      <c r="V16" s="15">
        <v>103</v>
      </c>
      <c r="W16" s="15">
        <v>51</v>
      </c>
      <c r="X16" s="15">
        <v>25</v>
      </c>
      <c r="Y16" s="15">
        <v>13</v>
      </c>
      <c r="Z16" s="15">
        <v>8</v>
      </c>
      <c r="AB16" s="16" t="s">
        <v>12</v>
      </c>
      <c r="AC16" s="15">
        <v>502</v>
      </c>
      <c r="AD16" s="15">
        <v>137</v>
      </c>
      <c r="AE16" s="15">
        <v>68</v>
      </c>
      <c r="AF16" s="15">
        <v>33</v>
      </c>
      <c r="AG16" s="15">
        <v>17</v>
      </c>
      <c r="AH16" s="15">
        <v>10</v>
      </c>
      <c r="AI16" s="15"/>
      <c r="AJ16" s="16" t="s">
        <v>13</v>
      </c>
      <c r="AK16" s="15">
        <v>6280</v>
      </c>
      <c r="AL16" s="15">
        <v>1715</v>
      </c>
      <c r="AM16" s="15">
        <v>850</v>
      </c>
      <c r="AN16" s="15">
        <v>413</v>
      </c>
      <c r="AO16" s="15">
        <v>210</v>
      </c>
      <c r="AP16" s="15">
        <v>126</v>
      </c>
      <c r="AQ16" s="15"/>
      <c r="AR16" s="15">
        <v>9594</v>
      </c>
      <c r="AT16" s="15">
        <f t="shared" si="0"/>
        <v>9594</v>
      </c>
    </row>
    <row r="17" spans="1:46" x14ac:dyDescent="0.3">
      <c r="A17" s="13">
        <v>12000</v>
      </c>
      <c r="B17" s="13">
        <v>12999</v>
      </c>
      <c r="C17" s="13"/>
      <c r="D17" s="16" t="s">
        <v>9</v>
      </c>
      <c r="E17" s="15">
        <v>2154</v>
      </c>
      <c r="F17" s="15">
        <v>588</v>
      </c>
      <c r="G17" s="15">
        <v>291</v>
      </c>
      <c r="H17" s="15">
        <v>142</v>
      </c>
      <c r="I17" s="15">
        <v>72</v>
      </c>
      <c r="J17" s="15">
        <v>43</v>
      </c>
      <c r="L17" s="16" t="s">
        <v>10</v>
      </c>
      <c r="M17" s="15">
        <v>2477</v>
      </c>
      <c r="N17" s="15">
        <v>676</v>
      </c>
      <c r="O17" s="15">
        <v>335</v>
      </c>
      <c r="P17" s="15">
        <v>163</v>
      </c>
      <c r="Q17" s="15">
        <v>82</v>
      </c>
      <c r="R17" s="15">
        <v>49</v>
      </c>
      <c r="T17" s="16" t="s">
        <v>11</v>
      </c>
      <c r="U17" s="15">
        <v>323</v>
      </c>
      <c r="V17" s="15">
        <v>88</v>
      </c>
      <c r="W17" s="15">
        <v>44</v>
      </c>
      <c r="X17" s="15">
        <v>21</v>
      </c>
      <c r="Y17" s="15">
        <v>11</v>
      </c>
      <c r="Z17" s="15">
        <v>6</v>
      </c>
      <c r="AB17" s="16" t="s">
        <v>12</v>
      </c>
      <c r="AC17" s="15">
        <v>431</v>
      </c>
      <c r="AD17" s="15">
        <v>118</v>
      </c>
      <c r="AE17" s="15">
        <v>58</v>
      </c>
      <c r="AF17" s="15">
        <v>28</v>
      </c>
      <c r="AG17" s="15">
        <v>14</v>
      </c>
      <c r="AH17" s="15">
        <v>9</v>
      </c>
      <c r="AI17" s="15"/>
      <c r="AJ17" s="16" t="s">
        <v>13</v>
      </c>
      <c r="AK17" s="15">
        <v>5385</v>
      </c>
      <c r="AL17" s="15">
        <v>1470</v>
      </c>
      <c r="AM17" s="15">
        <v>728</v>
      </c>
      <c r="AN17" s="15">
        <v>354</v>
      </c>
      <c r="AO17" s="15">
        <v>179</v>
      </c>
      <c r="AP17" s="15">
        <v>107</v>
      </c>
      <c r="AQ17" s="15"/>
      <c r="AR17" s="15">
        <v>8223</v>
      </c>
      <c r="AT17" s="15">
        <f t="shared" si="0"/>
        <v>8223</v>
      </c>
    </row>
    <row r="18" spans="1:46" x14ac:dyDescent="0.3">
      <c r="A18" s="13">
        <v>13000</v>
      </c>
      <c r="B18" s="13">
        <v>13999</v>
      </c>
      <c r="C18" s="13"/>
      <c r="D18" s="16" t="s">
        <v>9</v>
      </c>
      <c r="E18" s="15">
        <v>2632</v>
      </c>
      <c r="F18" s="15">
        <v>718</v>
      </c>
      <c r="G18" s="15">
        <v>356</v>
      </c>
      <c r="H18" s="15">
        <v>173</v>
      </c>
      <c r="I18" s="15">
        <v>88</v>
      </c>
      <c r="J18" s="15">
        <v>52</v>
      </c>
      <c r="L18" s="16" t="s">
        <v>10</v>
      </c>
      <c r="M18" s="15">
        <v>3027</v>
      </c>
      <c r="N18" s="15">
        <v>826</v>
      </c>
      <c r="O18" s="15">
        <v>409</v>
      </c>
      <c r="P18" s="15">
        <v>199</v>
      </c>
      <c r="Q18" s="15">
        <v>101</v>
      </c>
      <c r="R18" s="15">
        <v>60</v>
      </c>
      <c r="T18" s="16" t="s">
        <v>11</v>
      </c>
      <c r="U18" s="15">
        <v>395</v>
      </c>
      <c r="V18" s="15">
        <v>108</v>
      </c>
      <c r="W18" s="15">
        <v>53</v>
      </c>
      <c r="X18" s="15">
        <v>26</v>
      </c>
      <c r="Y18" s="15">
        <v>13</v>
      </c>
      <c r="Z18" s="15">
        <v>8</v>
      </c>
      <c r="AB18" s="16" t="s">
        <v>12</v>
      </c>
      <c r="AC18" s="15">
        <v>526</v>
      </c>
      <c r="AD18" s="15">
        <v>144</v>
      </c>
      <c r="AE18" s="15">
        <v>71</v>
      </c>
      <c r="AF18" s="15">
        <v>35</v>
      </c>
      <c r="AG18" s="15">
        <v>18</v>
      </c>
      <c r="AH18" s="15">
        <v>10</v>
      </c>
      <c r="AI18" s="15"/>
      <c r="AJ18" s="16" t="s">
        <v>13</v>
      </c>
      <c r="AK18" s="15">
        <v>6580</v>
      </c>
      <c r="AL18" s="15">
        <v>1796</v>
      </c>
      <c r="AM18" s="15">
        <v>889</v>
      </c>
      <c r="AN18" s="15">
        <v>433</v>
      </c>
      <c r="AO18" s="15">
        <v>220</v>
      </c>
      <c r="AP18" s="15">
        <v>130</v>
      </c>
      <c r="AQ18" s="15"/>
      <c r="AR18" s="15">
        <v>10048</v>
      </c>
      <c r="AT18" s="15">
        <f t="shared" si="0"/>
        <v>10048</v>
      </c>
    </row>
    <row r="19" spans="1:46" x14ac:dyDescent="0.3">
      <c r="A19" s="13">
        <v>14000</v>
      </c>
      <c r="B19" s="13">
        <v>14999</v>
      </c>
      <c r="C19" s="13"/>
      <c r="D19" s="16" t="s">
        <v>9</v>
      </c>
      <c r="E19" s="15">
        <v>2393</v>
      </c>
      <c r="F19" s="15">
        <v>653</v>
      </c>
      <c r="G19" s="15">
        <v>243</v>
      </c>
      <c r="H19" s="15">
        <v>157</v>
      </c>
      <c r="I19" s="15">
        <v>80</v>
      </c>
      <c r="J19" s="15">
        <v>48</v>
      </c>
      <c r="L19" s="16" t="s">
        <v>10</v>
      </c>
      <c r="M19" s="15">
        <v>2752</v>
      </c>
      <c r="N19" s="15">
        <v>751</v>
      </c>
      <c r="O19" s="15">
        <v>279</v>
      </c>
      <c r="P19" s="15">
        <v>181</v>
      </c>
      <c r="Q19" s="15">
        <v>92</v>
      </c>
      <c r="R19" s="15">
        <v>55</v>
      </c>
      <c r="T19" s="16" t="s">
        <v>11</v>
      </c>
      <c r="U19" s="15">
        <v>359</v>
      </c>
      <c r="V19" s="15">
        <v>98</v>
      </c>
      <c r="W19" s="15">
        <v>36</v>
      </c>
      <c r="X19" s="15">
        <v>24</v>
      </c>
      <c r="Y19" s="15">
        <v>12</v>
      </c>
      <c r="Z19" s="15">
        <v>7</v>
      </c>
      <c r="AB19" s="16" t="s">
        <v>12</v>
      </c>
      <c r="AC19" s="15">
        <v>479</v>
      </c>
      <c r="AD19" s="15">
        <v>131</v>
      </c>
      <c r="AE19" s="15">
        <v>49</v>
      </c>
      <c r="AF19" s="15">
        <v>31</v>
      </c>
      <c r="AG19" s="15">
        <v>16</v>
      </c>
      <c r="AH19" s="15">
        <v>10</v>
      </c>
      <c r="AI19" s="15"/>
      <c r="AJ19" s="16" t="s">
        <v>13</v>
      </c>
      <c r="AK19" s="15">
        <v>5983</v>
      </c>
      <c r="AL19" s="15">
        <v>1633</v>
      </c>
      <c r="AM19" s="15">
        <v>607</v>
      </c>
      <c r="AN19" s="15">
        <v>393</v>
      </c>
      <c r="AO19" s="15">
        <v>200</v>
      </c>
      <c r="AP19" s="15">
        <v>120</v>
      </c>
      <c r="AQ19" s="15"/>
      <c r="AR19" s="15">
        <v>8936</v>
      </c>
      <c r="AT19" s="15">
        <f t="shared" si="0"/>
        <v>8936</v>
      </c>
    </row>
    <row r="20" spans="1:46" x14ac:dyDescent="0.3">
      <c r="A20" s="13">
        <v>15000</v>
      </c>
      <c r="B20" s="13">
        <v>15999</v>
      </c>
      <c r="C20" s="13"/>
      <c r="D20" s="16" t="s">
        <v>9</v>
      </c>
      <c r="E20" s="15">
        <v>2330</v>
      </c>
      <c r="F20" s="15">
        <v>784</v>
      </c>
      <c r="G20" s="15">
        <v>286</v>
      </c>
      <c r="H20" s="15">
        <v>224</v>
      </c>
      <c r="I20" s="15">
        <v>105</v>
      </c>
      <c r="J20" s="15">
        <v>58</v>
      </c>
      <c r="L20" s="16" t="s">
        <v>10</v>
      </c>
      <c r="M20" s="15">
        <v>2680</v>
      </c>
      <c r="N20" s="15">
        <v>902</v>
      </c>
      <c r="O20" s="15">
        <v>329</v>
      </c>
      <c r="P20" s="15">
        <v>258</v>
      </c>
      <c r="Q20" s="15">
        <v>121</v>
      </c>
      <c r="R20" s="15">
        <v>67</v>
      </c>
      <c r="T20" s="16" t="s">
        <v>11</v>
      </c>
      <c r="U20" s="15">
        <v>350</v>
      </c>
      <c r="V20" s="15">
        <v>118</v>
      </c>
      <c r="W20" s="15">
        <v>43</v>
      </c>
      <c r="X20" s="15">
        <v>34</v>
      </c>
      <c r="Y20" s="15">
        <v>16</v>
      </c>
      <c r="Z20" s="15">
        <v>9</v>
      </c>
      <c r="AB20" s="16" t="s">
        <v>12</v>
      </c>
      <c r="AC20" s="15">
        <v>466</v>
      </c>
      <c r="AD20" s="15">
        <v>157</v>
      </c>
      <c r="AE20" s="15">
        <v>57</v>
      </c>
      <c r="AF20" s="15">
        <v>45</v>
      </c>
      <c r="AG20" s="15">
        <v>21</v>
      </c>
      <c r="AH20" s="15">
        <v>12</v>
      </c>
      <c r="AI20" s="15"/>
      <c r="AJ20" s="16" t="s">
        <v>13</v>
      </c>
      <c r="AK20" s="15">
        <v>5826</v>
      </c>
      <c r="AL20" s="15">
        <v>1961</v>
      </c>
      <c r="AM20" s="15">
        <v>715</v>
      </c>
      <c r="AN20" s="15">
        <v>561</v>
      </c>
      <c r="AO20" s="15">
        <v>263</v>
      </c>
      <c r="AP20" s="15">
        <v>146</v>
      </c>
      <c r="AQ20" s="15"/>
      <c r="AR20" s="15">
        <v>9472</v>
      </c>
      <c r="AT20" s="15">
        <f t="shared" si="0"/>
        <v>9472</v>
      </c>
    </row>
    <row r="21" spans="1:46" x14ac:dyDescent="0.3">
      <c r="A21" s="13">
        <v>16000</v>
      </c>
      <c r="B21" s="13">
        <v>16999</v>
      </c>
      <c r="C21" s="13"/>
      <c r="D21" s="16" t="s">
        <v>9</v>
      </c>
      <c r="E21" s="15">
        <v>1717</v>
      </c>
      <c r="F21" s="15">
        <v>866</v>
      </c>
      <c r="G21" s="15">
        <v>316</v>
      </c>
      <c r="H21" s="15">
        <v>248</v>
      </c>
      <c r="I21" s="15">
        <v>116</v>
      </c>
      <c r="J21" s="15">
        <v>64</v>
      </c>
      <c r="L21" s="16" t="s">
        <v>10</v>
      </c>
      <c r="M21" s="15">
        <v>1974</v>
      </c>
      <c r="N21" s="15">
        <v>996</v>
      </c>
      <c r="O21" s="15">
        <v>363</v>
      </c>
      <c r="P21" s="15">
        <v>285</v>
      </c>
      <c r="Q21" s="15">
        <v>133</v>
      </c>
      <c r="R21" s="15">
        <v>74</v>
      </c>
      <c r="T21" s="16" t="s">
        <v>11</v>
      </c>
      <c r="U21" s="15">
        <v>258</v>
      </c>
      <c r="V21" s="15">
        <v>130</v>
      </c>
      <c r="W21" s="15">
        <v>47</v>
      </c>
      <c r="X21" s="15">
        <v>37</v>
      </c>
      <c r="Y21" s="15">
        <v>17</v>
      </c>
      <c r="Z21" s="15">
        <v>10</v>
      </c>
      <c r="AB21" s="16" t="s">
        <v>12</v>
      </c>
      <c r="AC21" s="15">
        <v>343</v>
      </c>
      <c r="AD21" s="15">
        <v>173</v>
      </c>
      <c r="AE21" s="15">
        <v>63</v>
      </c>
      <c r="AF21" s="15">
        <v>50</v>
      </c>
      <c r="AG21" s="15">
        <v>23</v>
      </c>
      <c r="AH21" s="15">
        <v>13</v>
      </c>
      <c r="AI21" s="15"/>
      <c r="AJ21" s="16" t="s">
        <v>13</v>
      </c>
      <c r="AK21" s="15">
        <v>4292</v>
      </c>
      <c r="AL21" s="15">
        <v>2165</v>
      </c>
      <c r="AM21" s="15">
        <v>789</v>
      </c>
      <c r="AN21" s="15">
        <v>620</v>
      </c>
      <c r="AO21" s="15">
        <v>289</v>
      </c>
      <c r="AP21" s="15">
        <v>161</v>
      </c>
      <c r="AQ21" s="15"/>
      <c r="AR21" s="15">
        <v>8316</v>
      </c>
      <c r="AT21" s="15">
        <f t="shared" si="0"/>
        <v>8316</v>
      </c>
    </row>
    <row r="22" spans="1:46" x14ac:dyDescent="0.3">
      <c r="A22" s="13">
        <v>17000</v>
      </c>
      <c r="B22" s="13">
        <v>17999</v>
      </c>
      <c r="C22" s="13"/>
      <c r="D22" s="16" t="s">
        <v>9</v>
      </c>
      <c r="E22" s="15">
        <v>1472</v>
      </c>
      <c r="F22" s="15">
        <v>495</v>
      </c>
      <c r="G22" s="15">
        <v>271</v>
      </c>
      <c r="H22" s="15">
        <v>212</v>
      </c>
      <c r="I22" s="15">
        <v>100</v>
      </c>
      <c r="J22" s="15">
        <v>55</v>
      </c>
      <c r="L22" s="16" t="s">
        <v>10</v>
      </c>
      <c r="M22" s="15">
        <v>1692</v>
      </c>
      <c r="N22" s="15">
        <v>569</v>
      </c>
      <c r="O22" s="15">
        <v>311</v>
      </c>
      <c r="P22" s="15">
        <v>244</v>
      </c>
      <c r="Q22" s="15">
        <v>115</v>
      </c>
      <c r="R22" s="15">
        <v>63</v>
      </c>
      <c r="T22" s="16" t="s">
        <v>11</v>
      </c>
      <c r="U22" s="15">
        <v>221</v>
      </c>
      <c r="V22" s="15">
        <v>74</v>
      </c>
      <c r="W22" s="15">
        <v>41</v>
      </c>
      <c r="X22" s="15">
        <v>32</v>
      </c>
      <c r="Y22" s="15">
        <v>15</v>
      </c>
      <c r="Z22" s="15">
        <v>8</v>
      </c>
      <c r="AB22" s="16" t="s">
        <v>12</v>
      </c>
      <c r="AC22" s="15">
        <v>294</v>
      </c>
      <c r="AD22" s="15">
        <v>99</v>
      </c>
      <c r="AE22" s="15">
        <v>54</v>
      </c>
      <c r="AF22" s="15">
        <v>42</v>
      </c>
      <c r="AG22" s="15">
        <v>20</v>
      </c>
      <c r="AH22" s="15">
        <v>11</v>
      </c>
      <c r="AI22" s="15"/>
      <c r="AJ22" s="16" t="s">
        <v>13</v>
      </c>
      <c r="AK22" s="15">
        <v>3679</v>
      </c>
      <c r="AL22" s="15">
        <v>1237</v>
      </c>
      <c r="AM22" s="15">
        <v>677</v>
      </c>
      <c r="AN22" s="15">
        <v>530</v>
      </c>
      <c r="AO22" s="15">
        <v>250</v>
      </c>
      <c r="AP22" s="15">
        <v>137</v>
      </c>
      <c r="AQ22" s="15"/>
      <c r="AR22" s="15">
        <v>6510</v>
      </c>
      <c r="AT22" s="15">
        <f t="shared" si="0"/>
        <v>6510</v>
      </c>
    </row>
    <row r="23" spans="1:46" x14ac:dyDescent="0.3">
      <c r="A23" s="13">
        <v>18000</v>
      </c>
      <c r="B23" s="13">
        <v>18999</v>
      </c>
      <c r="C23" s="13"/>
      <c r="D23" s="16" t="s">
        <v>9</v>
      </c>
      <c r="E23" s="15">
        <v>1798</v>
      </c>
      <c r="F23" s="15">
        <v>605</v>
      </c>
      <c r="G23" s="15">
        <v>331</v>
      </c>
      <c r="H23" s="15">
        <v>194</v>
      </c>
      <c r="I23" s="15">
        <v>122</v>
      </c>
      <c r="J23" s="15">
        <v>67</v>
      </c>
      <c r="L23" s="16" t="s">
        <v>10</v>
      </c>
      <c r="M23" s="15">
        <v>2068</v>
      </c>
      <c r="N23" s="15">
        <v>696</v>
      </c>
      <c r="O23" s="15">
        <v>381</v>
      </c>
      <c r="P23" s="15">
        <v>224</v>
      </c>
      <c r="Q23" s="15">
        <v>140</v>
      </c>
      <c r="R23" s="15">
        <v>77</v>
      </c>
      <c r="T23" s="16" t="s">
        <v>11</v>
      </c>
      <c r="U23" s="15">
        <v>270</v>
      </c>
      <c r="V23" s="15">
        <v>91</v>
      </c>
      <c r="W23" s="15">
        <v>50</v>
      </c>
      <c r="X23" s="15">
        <v>29</v>
      </c>
      <c r="Y23" s="15">
        <v>18</v>
      </c>
      <c r="Z23" s="15">
        <v>10</v>
      </c>
      <c r="AB23" s="16" t="s">
        <v>12</v>
      </c>
      <c r="AC23" s="15">
        <v>360</v>
      </c>
      <c r="AD23" s="15">
        <v>121</v>
      </c>
      <c r="AE23" s="15">
        <v>66</v>
      </c>
      <c r="AF23" s="15">
        <v>39</v>
      </c>
      <c r="AG23" s="15">
        <v>24</v>
      </c>
      <c r="AH23" s="15">
        <v>13</v>
      </c>
      <c r="AI23" s="15"/>
      <c r="AJ23" s="16" t="s">
        <v>13</v>
      </c>
      <c r="AK23" s="15">
        <v>4496</v>
      </c>
      <c r="AL23" s="15">
        <v>1513</v>
      </c>
      <c r="AM23" s="15">
        <v>828</v>
      </c>
      <c r="AN23" s="15">
        <v>486</v>
      </c>
      <c r="AO23" s="15">
        <v>304</v>
      </c>
      <c r="AP23" s="15">
        <v>167</v>
      </c>
      <c r="AQ23" s="15"/>
      <c r="AR23" s="15">
        <v>7794</v>
      </c>
      <c r="AT23" s="15">
        <f t="shared" si="0"/>
        <v>7794</v>
      </c>
    </row>
    <row r="24" spans="1:46" x14ac:dyDescent="0.3">
      <c r="A24" s="13">
        <v>19000</v>
      </c>
      <c r="B24" s="13">
        <v>19999</v>
      </c>
      <c r="C24" s="13"/>
      <c r="D24" s="16" t="s">
        <v>9</v>
      </c>
      <c r="E24" s="15">
        <v>0</v>
      </c>
      <c r="F24" s="15">
        <v>550</v>
      </c>
      <c r="G24" s="15">
        <v>200</v>
      </c>
      <c r="H24" s="15">
        <v>177</v>
      </c>
      <c r="I24" s="15">
        <v>110</v>
      </c>
      <c r="J24" s="15">
        <v>61</v>
      </c>
      <c r="L24" s="16" t="s">
        <v>10</v>
      </c>
      <c r="M24" s="15">
        <v>0</v>
      </c>
      <c r="N24" s="15">
        <v>633</v>
      </c>
      <c r="O24" s="15">
        <v>230</v>
      </c>
      <c r="P24" s="15">
        <v>203</v>
      </c>
      <c r="Q24" s="15">
        <v>127</v>
      </c>
      <c r="R24" s="15">
        <v>70</v>
      </c>
      <c r="T24" s="16" t="s">
        <v>11</v>
      </c>
      <c r="U24" s="15">
        <v>0</v>
      </c>
      <c r="V24" s="15">
        <v>83</v>
      </c>
      <c r="W24" s="15">
        <v>30</v>
      </c>
      <c r="X24" s="15">
        <v>27</v>
      </c>
      <c r="Y24" s="15">
        <v>17</v>
      </c>
      <c r="Z24" s="15">
        <v>9</v>
      </c>
      <c r="AB24" s="16" t="s">
        <v>12</v>
      </c>
      <c r="AC24" s="15">
        <v>0</v>
      </c>
      <c r="AD24" s="15">
        <v>110</v>
      </c>
      <c r="AE24" s="15">
        <v>40</v>
      </c>
      <c r="AF24" s="15">
        <v>35</v>
      </c>
      <c r="AG24" s="15">
        <v>22</v>
      </c>
      <c r="AH24" s="15">
        <v>12</v>
      </c>
      <c r="AI24" s="15"/>
      <c r="AJ24" s="16" t="s">
        <v>13</v>
      </c>
      <c r="AK24" s="15">
        <v>0</v>
      </c>
      <c r="AL24" s="15">
        <v>1376</v>
      </c>
      <c r="AM24" s="15">
        <v>500</v>
      </c>
      <c r="AN24" s="15">
        <v>442</v>
      </c>
      <c r="AO24" s="15">
        <v>276</v>
      </c>
      <c r="AP24" s="15">
        <v>152</v>
      </c>
      <c r="AQ24" s="15"/>
      <c r="AR24" s="15">
        <v>2746</v>
      </c>
      <c r="AT24" s="15">
        <f t="shared" si="0"/>
        <v>2746</v>
      </c>
    </row>
    <row r="25" spans="1:46" x14ac:dyDescent="0.3">
      <c r="A25" s="13">
        <v>20000</v>
      </c>
      <c r="B25" s="13">
        <v>20999</v>
      </c>
      <c r="C25" s="13"/>
      <c r="D25" s="16" t="s">
        <v>9</v>
      </c>
      <c r="E25" s="15">
        <v>0</v>
      </c>
      <c r="F25" s="15">
        <v>630</v>
      </c>
      <c r="G25" s="15">
        <v>239</v>
      </c>
      <c r="H25" s="15">
        <v>215</v>
      </c>
      <c r="I25" s="15">
        <v>152</v>
      </c>
      <c r="J25" s="15">
        <v>74</v>
      </c>
      <c r="L25" s="16" t="s">
        <v>10</v>
      </c>
      <c r="M25" s="15">
        <v>0</v>
      </c>
      <c r="N25" s="15">
        <v>740</v>
      </c>
      <c r="O25" s="15">
        <v>281</v>
      </c>
      <c r="P25" s="15">
        <v>252</v>
      </c>
      <c r="Q25" s="15">
        <v>179</v>
      </c>
      <c r="R25" s="15">
        <v>86</v>
      </c>
      <c r="T25" s="16" t="s">
        <v>11</v>
      </c>
      <c r="U25" s="15">
        <v>0</v>
      </c>
      <c r="V25" s="15">
        <v>79</v>
      </c>
      <c r="W25" s="15">
        <v>30</v>
      </c>
      <c r="X25" s="15">
        <v>27</v>
      </c>
      <c r="Y25" s="15">
        <v>19</v>
      </c>
      <c r="Z25" s="15">
        <v>9</v>
      </c>
      <c r="AB25" s="16" t="s">
        <v>12</v>
      </c>
      <c r="AC25" s="15">
        <v>0</v>
      </c>
      <c r="AD25" s="15">
        <v>126</v>
      </c>
      <c r="AE25" s="15">
        <v>48</v>
      </c>
      <c r="AF25" s="15">
        <v>43</v>
      </c>
      <c r="AG25" s="15">
        <v>30</v>
      </c>
      <c r="AH25" s="15">
        <v>15</v>
      </c>
      <c r="AI25" s="15"/>
      <c r="AJ25" s="16" t="s">
        <v>13</v>
      </c>
      <c r="AK25" s="15">
        <v>0</v>
      </c>
      <c r="AL25" s="15">
        <v>1575</v>
      </c>
      <c r="AM25" s="15">
        <v>598</v>
      </c>
      <c r="AN25" s="15">
        <v>537</v>
      </c>
      <c r="AO25" s="15">
        <v>380</v>
      </c>
      <c r="AP25" s="15">
        <v>184</v>
      </c>
      <c r="AQ25" s="15"/>
      <c r="AR25" s="15">
        <v>3274</v>
      </c>
      <c r="AT25" s="15">
        <f t="shared" si="0"/>
        <v>3274</v>
      </c>
    </row>
    <row r="26" spans="1:46" x14ac:dyDescent="0.3">
      <c r="A26" s="13">
        <v>21000</v>
      </c>
      <c r="B26" s="13">
        <v>21999</v>
      </c>
      <c r="C26" s="13"/>
      <c r="D26" s="16" t="s">
        <v>9</v>
      </c>
      <c r="E26" s="15">
        <v>0</v>
      </c>
      <c r="F26" s="15">
        <v>696</v>
      </c>
      <c r="G26" s="15">
        <v>264</v>
      </c>
      <c r="H26" s="15">
        <v>238</v>
      </c>
      <c r="I26" s="15">
        <v>126</v>
      </c>
      <c r="J26" s="15">
        <v>82</v>
      </c>
      <c r="L26" s="16" t="s">
        <v>10</v>
      </c>
      <c r="M26" s="15">
        <v>0</v>
      </c>
      <c r="N26" s="15">
        <v>817</v>
      </c>
      <c r="O26" s="15">
        <v>311</v>
      </c>
      <c r="P26" s="15">
        <v>279</v>
      </c>
      <c r="Q26" s="15">
        <v>148</v>
      </c>
      <c r="R26" s="15">
        <v>96</v>
      </c>
      <c r="T26" s="16" t="s">
        <v>11</v>
      </c>
      <c r="U26" s="15">
        <v>0</v>
      </c>
      <c r="V26" s="15">
        <v>87</v>
      </c>
      <c r="W26" s="15">
        <v>33</v>
      </c>
      <c r="X26" s="15">
        <v>30</v>
      </c>
      <c r="Y26" s="15">
        <v>16</v>
      </c>
      <c r="Z26" s="15">
        <v>10</v>
      </c>
      <c r="AB26" s="16" t="s">
        <v>12</v>
      </c>
      <c r="AC26" s="15">
        <v>0</v>
      </c>
      <c r="AD26" s="15">
        <v>139</v>
      </c>
      <c r="AE26" s="15">
        <v>53</v>
      </c>
      <c r="AF26" s="15">
        <v>48</v>
      </c>
      <c r="AG26" s="15">
        <v>25</v>
      </c>
      <c r="AH26" s="15">
        <v>16</v>
      </c>
      <c r="AI26" s="15"/>
      <c r="AJ26" s="16" t="s">
        <v>13</v>
      </c>
      <c r="AK26" s="15">
        <v>0</v>
      </c>
      <c r="AL26" s="15">
        <v>1739</v>
      </c>
      <c r="AM26" s="15">
        <v>661</v>
      </c>
      <c r="AN26" s="15">
        <v>595</v>
      </c>
      <c r="AO26" s="15">
        <v>315</v>
      </c>
      <c r="AP26" s="15">
        <v>204</v>
      </c>
      <c r="AQ26" s="15"/>
      <c r="AR26" s="15">
        <v>3514</v>
      </c>
      <c r="AT26" s="15">
        <f t="shared" si="0"/>
        <v>3514</v>
      </c>
    </row>
    <row r="27" spans="1:46" x14ac:dyDescent="0.3">
      <c r="A27" s="13">
        <v>22000</v>
      </c>
      <c r="B27" s="13">
        <v>22999</v>
      </c>
      <c r="C27" s="13"/>
      <c r="D27" s="16" t="s">
        <v>9</v>
      </c>
      <c r="E27" s="15">
        <v>0</v>
      </c>
      <c r="F27" s="15">
        <v>596</v>
      </c>
      <c r="G27" s="15">
        <v>227</v>
      </c>
      <c r="H27" s="15">
        <v>204</v>
      </c>
      <c r="I27" s="15">
        <v>108</v>
      </c>
      <c r="J27" s="15">
        <v>70</v>
      </c>
      <c r="L27" s="16" t="s">
        <v>10</v>
      </c>
      <c r="M27" s="15">
        <v>0</v>
      </c>
      <c r="N27" s="15">
        <v>701</v>
      </c>
      <c r="O27" s="15">
        <v>266</v>
      </c>
      <c r="P27" s="15">
        <v>239</v>
      </c>
      <c r="Q27" s="15">
        <v>127</v>
      </c>
      <c r="R27" s="15">
        <v>82</v>
      </c>
      <c r="T27" s="16" t="s">
        <v>11</v>
      </c>
      <c r="U27" s="15">
        <v>0</v>
      </c>
      <c r="V27" s="15">
        <v>75</v>
      </c>
      <c r="W27" s="15">
        <v>28</v>
      </c>
      <c r="X27" s="15">
        <v>25</v>
      </c>
      <c r="Y27" s="15">
        <v>14</v>
      </c>
      <c r="Z27" s="15">
        <v>9</v>
      </c>
      <c r="AB27" s="16" t="s">
        <v>12</v>
      </c>
      <c r="AC27" s="15">
        <v>0</v>
      </c>
      <c r="AD27" s="15">
        <v>119</v>
      </c>
      <c r="AE27" s="15">
        <v>45</v>
      </c>
      <c r="AF27" s="15">
        <v>41</v>
      </c>
      <c r="AG27" s="15">
        <v>22</v>
      </c>
      <c r="AH27" s="15">
        <v>14</v>
      </c>
      <c r="AI27" s="15"/>
      <c r="AJ27" s="16" t="s">
        <v>13</v>
      </c>
      <c r="AK27" s="15">
        <v>0</v>
      </c>
      <c r="AL27" s="15">
        <v>1491</v>
      </c>
      <c r="AM27" s="15">
        <v>566</v>
      </c>
      <c r="AN27" s="15">
        <v>509</v>
      </c>
      <c r="AO27" s="15">
        <v>271</v>
      </c>
      <c r="AP27" s="15">
        <v>175</v>
      </c>
      <c r="AQ27" s="15"/>
      <c r="AR27" s="15">
        <v>3012</v>
      </c>
      <c r="AT27" s="15">
        <f t="shared" si="0"/>
        <v>3012</v>
      </c>
    </row>
    <row r="28" spans="1:46" x14ac:dyDescent="0.3">
      <c r="A28" s="13">
        <v>23000</v>
      </c>
      <c r="B28" s="13">
        <v>23999</v>
      </c>
      <c r="C28" s="13"/>
      <c r="D28" s="16" t="s">
        <v>9</v>
      </c>
      <c r="E28" s="15">
        <v>0</v>
      </c>
      <c r="F28" s="15">
        <v>729</v>
      </c>
      <c r="G28" s="15">
        <v>277</v>
      </c>
      <c r="H28" s="15">
        <v>249</v>
      </c>
      <c r="I28" s="15">
        <v>132</v>
      </c>
      <c r="J28" s="15">
        <v>64</v>
      </c>
      <c r="L28" s="16" t="s">
        <v>10</v>
      </c>
      <c r="M28" s="15">
        <v>0</v>
      </c>
      <c r="N28" s="15">
        <v>856</v>
      </c>
      <c r="O28" s="15">
        <v>325</v>
      </c>
      <c r="P28" s="15">
        <v>292</v>
      </c>
      <c r="Q28" s="15">
        <v>155</v>
      </c>
      <c r="R28" s="15">
        <v>75</v>
      </c>
      <c r="T28" s="16" t="s">
        <v>11</v>
      </c>
      <c r="U28" s="15">
        <v>0</v>
      </c>
      <c r="V28" s="15">
        <v>91</v>
      </c>
      <c r="W28" s="15">
        <v>35</v>
      </c>
      <c r="X28" s="15">
        <v>31</v>
      </c>
      <c r="Y28" s="15">
        <v>17</v>
      </c>
      <c r="Z28" s="15">
        <v>8</v>
      </c>
      <c r="AB28" s="16" t="s">
        <v>12</v>
      </c>
      <c r="AC28" s="15">
        <v>0</v>
      </c>
      <c r="AD28" s="15">
        <v>146</v>
      </c>
      <c r="AE28" s="15">
        <v>55</v>
      </c>
      <c r="AF28" s="15">
        <v>50</v>
      </c>
      <c r="AG28" s="15">
        <v>26</v>
      </c>
      <c r="AH28" s="15">
        <v>13</v>
      </c>
      <c r="AI28" s="15"/>
      <c r="AJ28" s="16" t="s">
        <v>13</v>
      </c>
      <c r="AK28" s="15">
        <v>0</v>
      </c>
      <c r="AL28" s="15">
        <v>1822</v>
      </c>
      <c r="AM28" s="15">
        <v>692</v>
      </c>
      <c r="AN28" s="15">
        <v>622</v>
      </c>
      <c r="AO28" s="15">
        <v>330</v>
      </c>
      <c r="AP28" s="15">
        <v>160</v>
      </c>
      <c r="AQ28" s="15"/>
      <c r="AR28" s="15">
        <v>3626</v>
      </c>
      <c r="AT28" s="15">
        <f t="shared" si="0"/>
        <v>3626</v>
      </c>
    </row>
    <row r="29" spans="1:46" x14ac:dyDescent="0.3">
      <c r="A29" s="13">
        <v>24000</v>
      </c>
      <c r="B29" s="13">
        <v>24999</v>
      </c>
      <c r="C29" s="13"/>
      <c r="D29" s="16" t="s">
        <v>9</v>
      </c>
      <c r="E29" s="15">
        <v>0</v>
      </c>
      <c r="F29" s="15">
        <v>662</v>
      </c>
      <c r="G29" s="15">
        <v>252</v>
      </c>
      <c r="H29" s="15">
        <v>226</v>
      </c>
      <c r="I29" s="15">
        <v>120</v>
      </c>
      <c r="J29" s="15">
        <v>58</v>
      </c>
      <c r="L29" s="16" t="s">
        <v>10</v>
      </c>
      <c r="M29" s="15">
        <v>0</v>
      </c>
      <c r="N29" s="15">
        <v>778</v>
      </c>
      <c r="O29" s="15">
        <v>296</v>
      </c>
      <c r="P29" s="15">
        <v>266</v>
      </c>
      <c r="Q29" s="15">
        <v>141</v>
      </c>
      <c r="R29" s="15">
        <v>69</v>
      </c>
      <c r="T29" s="16" t="s">
        <v>11</v>
      </c>
      <c r="U29" s="15">
        <v>0</v>
      </c>
      <c r="V29" s="15">
        <v>83</v>
      </c>
      <c r="W29" s="15">
        <v>31</v>
      </c>
      <c r="X29" s="15">
        <v>28</v>
      </c>
      <c r="Y29" s="15">
        <v>15</v>
      </c>
      <c r="Z29" s="15">
        <v>7</v>
      </c>
      <c r="AB29" s="16" t="s">
        <v>12</v>
      </c>
      <c r="AC29" s="15">
        <v>0</v>
      </c>
      <c r="AD29" s="15">
        <v>132</v>
      </c>
      <c r="AE29" s="15">
        <v>50</v>
      </c>
      <c r="AF29" s="15">
        <v>45</v>
      </c>
      <c r="AG29" s="15">
        <v>24</v>
      </c>
      <c r="AH29" s="15">
        <v>12</v>
      </c>
      <c r="AI29" s="15"/>
      <c r="AJ29" s="16" t="s">
        <v>13</v>
      </c>
      <c r="AK29" s="15">
        <v>0</v>
      </c>
      <c r="AL29" s="15">
        <v>1655</v>
      </c>
      <c r="AM29" s="15">
        <v>629</v>
      </c>
      <c r="AN29" s="15">
        <v>565</v>
      </c>
      <c r="AO29" s="15">
        <v>300</v>
      </c>
      <c r="AP29" s="15">
        <v>146</v>
      </c>
      <c r="AQ29" s="15"/>
      <c r="AR29" s="15">
        <v>3295</v>
      </c>
      <c r="AT29" s="15">
        <f t="shared" si="0"/>
        <v>3295</v>
      </c>
    </row>
    <row r="30" spans="1:46" x14ac:dyDescent="0.3">
      <c r="A30" s="13">
        <v>25000</v>
      </c>
      <c r="B30" s="13">
        <v>25999</v>
      </c>
      <c r="C30" s="13"/>
      <c r="D30" s="16" t="s">
        <v>9</v>
      </c>
      <c r="E30" s="15">
        <v>0</v>
      </c>
      <c r="F30" s="15">
        <v>725</v>
      </c>
      <c r="G30" s="15">
        <v>246</v>
      </c>
      <c r="H30" s="15">
        <v>134</v>
      </c>
      <c r="I30" s="15">
        <v>114</v>
      </c>
      <c r="J30" s="15">
        <v>65</v>
      </c>
      <c r="L30" s="16" t="s">
        <v>10</v>
      </c>
      <c r="M30" s="15">
        <v>0</v>
      </c>
      <c r="N30" s="15">
        <v>852</v>
      </c>
      <c r="O30" s="15">
        <v>289</v>
      </c>
      <c r="P30" s="15">
        <v>157</v>
      </c>
      <c r="Q30" s="15">
        <v>134</v>
      </c>
      <c r="R30" s="15">
        <v>77</v>
      </c>
      <c r="T30" s="16" t="s">
        <v>11</v>
      </c>
      <c r="U30" s="15">
        <v>0</v>
      </c>
      <c r="V30" s="15">
        <v>91</v>
      </c>
      <c r="W30" s="15">
        <v>31</v>
      </c>
      <c r="X30" s="15">
        <v>17</v>
      </c>
      <c r="Y30" s="15">
        <v>14</v>
      </c>
      <c r="Z30" s="15">
        <v>8</v>
      </c>
      <c r="AB30" s="16" t="s">
        <v>12</v>
      </c>
      <c r="AC30" s="15">
        <v>0</v>
      </c>
      <c r="AD30" s="15">
        <v>145</v>
      </c>
      <c r="AE30" s="15">
        <v>49</v>
      </c>
      <c r="AF30" s="15">
        <v>27</v>
      </c>
      <c r="AG30" s="15">
        <v>23</v>
      </c>
      <c r="AH30" s="15">
        <v>13</v>
      </c>
      <c r="AI30" s="15"/>
      <c r="AJ30" s="16" t="s">
        <v>13</v>
      </c>
      <c r="AK30" s="15">
        <v>0</v>
      </c>
      <c r="AL30" s="15">
        <v>1813</v>
      </c>
      <c r="AM30" s="15">
        <v>615</v>
      </c>
      <c r="AN30" s="15">
        <v>335</v>
      </c>
      <c r="AO30" s="15">
        <v>285</v>
      </c>
      <c r="AP30" s="15">
        <v>163</v>
      </c>
      <c r="AQ30" s="15"/>
      <c r="AR30" s="15">
        <v>3211</v>
      </c>
      <c r="AT30" s="15">
        <f t="shared" si="0"/>
        <v>3211</v>
      </c>
    </row>
    <row r="31" spans="1:46" x14ac:dyDescent="0.3">
      <c r="A31" s="13">
        <v>26000</v>
      </c>
      <c r="B31" s="13">
        <v>26999</v>
      </c>
      <c r="C31" s="13"/>
      <c r="D31" s="16" t="s">
        <v>9</v>
      </c>
      <c r="E31" s="15">
        <v>0</v>
      </c>
      <c r="F31" s="15">
        <v>0</v>
      </c>
      <c r="G31" s="15">
        <v>272</v>
      </c>
      <c r="H31" s="15">
        <v>148</v>
      </c>
      <c r="I31" s="15">
        <v>126</v>
      </c>
      <c r="J31" s="15">
        <v>72</v>
      </c>
      <c r="L31" s="16" t="s">
        <v>10</v>
      </c>
      <c r="M31" s="15">
        <v>0</v>
      </c>
      <c r="N31" s="15">
        <v>0</v>
      </c>
      <c r="O31" s="15">
        <v>320</v>
      </c>
      <c r="P31" s="15">
        <v>173</v>
      </c>
      <c r="Q31" s="15">
        <v>148</v>
      </c>
      <c r="R31" s="15">
        <v>85</v>
      </c>
      <c r="T31" s="16" t="s">
        <v>11</v>
      </c>
      <c r="U31" s="15">
        <v>0</v>
      </c>
      <c r="V31" s="15">
        <v>0</v>
      </c>
      <c r="W31" s="15">
        <v>34</v>
      </c>
      <c r="X31" s="15">
        <v>18</v>
      </c>
      <c r="Y31" s="15">
        <v>16</v>
      </c>
      <c r="Z31" s="15">
        <v>9</v>
      </c>
      <c r="AB31" s="16" t="s">
        <v>12</v>
      </c>
      <c r="AC31" s="15">
        <v>0</v>
      </c>
      <c r="AD31" s="15">
        <v>0</v>
      </c>
      <c r="AE31" s="15">
        <v>54</v>
      </c>
      <c r="AF31" s="15">
        <v>30</v>
      </c>
      <c r="AG31" s="15">
        <v>25</v>
      </c>
      <c r="AH31" s="15">
        <v>14</v>
      </c>
      <c r="AI31" s="15"/>
      <c r="AJ31" s="16" t="s">
        <v>13</v>
      </c>
      <c r="AK31" s="15">
        <v>0</v>
      </c>
      <c r="AL31" s="15">
        <v>0</v>
      </c>
      <c r="AM31" s="15">
        <v>680</v>
      </c>
      <c r="AN31" s="15">
        <v>369</v>
      </c>
      <c r="AO31" s="15">
        <v>315</v>
      </c>
      <c r="AP31" s="15">
        <v>180</v>
      </c>
      <c r="AQ31" s="15"/>
      <c r="AR31" s="15">
        <v>1544</v>
      </c>
      <c r="AT31" s="15">
        <f t="shared" si="0"/>
        <v>1544</v>
      </c>
    </row>
    <row r="32" spans="1:46" x14ac:dyDescent="0.3">
      <c r="A32" s="13">
        <v>27000</v>
      </c>
      <c r="B32" s="13">
        <v>27999</v>
      </c>
      <c r="C32" s="13"/>
      <c r="D32" s="16" t="s">
        <v>9</v>
      </c>
      <c r="E32" s="15">
        <v>0</v>
      </c>
      <c r="F32" s="15">
        <v>0</v>
      </c>
      <c r="G32" s="15">
        <v>233</v>
      </c>
      <c r="H32" s="15">
        <v>127</v>
      </c>
      <c r="I32" s="15">
        <v>108</v>
      </c>
      <c r="J32" s="15">
        <v>62</v>
      </c>
      <c r="L32" s="16" t="s">
        <v>10</v>
      </c>
      <c r="M32" s="15">
        <v>0</v>
      </c>
      <c r="N32" s="15">
        <v>0</v>
      </c>
      <c r="O32" s="15">
        <v>274</v>
      </c>
      <c r="P32" s="15">
        <v>149</v>
      </c>
      <c r="Q32" s="15">
        <v>127</v>
      </c>
      <c r="R32" s="15">
        <v>72</v>
      </c>
      <c r="T32" s="16" t="s">
        <v>11</v>
      </c>
      <c r="U32" s="15">
        <v>0</v>
      </c>
      <c r="V32" s="15">
        <v>0</v>
      </c>
      <c r="W32" s="15">
        <v>29</v>
      </c>
      <c r="X32" s="15">
        <v>16</v>
      </c>
      <c r="Y32" s="15">
        <v>14</v>
      </c>
      <c r="Z32" s="15">
        <v>8</v>
      </c>
      <c r="AB32" s="16" t="s">
        <v>12</v>
      </c>
      <c r="AC32" s="15">
        <v>0</v>
      </c>
      <c r="AD32" s="15">
        <v>0</v>
      </c>
      <c r="AE32" s="15">
        <v>47</v>
      </c>
      <c r="AF32" s="15">
        <v>25</v>
      </c>
      <c r="AG32" s="15">
        <v>22</v>
      </c>
      <c r="AH32" s="15">
        <v>12</v>
      </c>
      <c r="AI32" s="15"/>
      <c r="AJ32" s="16" t="s">
        <v>13</v>
      </c>
      <c r="AK32" s="15">
        <v>0</v>
      </c>
      <c r="AL32" s="15">
        <v>0</v>
      </c>
      <c r="AM32" s="15">
        <v>583</v>
      </c>
      <c r="AN32" s="15">
        <v>317</v>
      </c>
      <c r="AO32" s="15">
        <v>271</v>
      </c>
      <c r="AP32" s="15">
        <v>154</v>
      </c>
      <c r="AQ32" s="15"/>
      <c r="AR32" s="15">
        <v>1325</v>
      </c>
      <c r="AT32" s="15">
        <f t="shared" si="0"/>
        <v>1325</v>
      </c>
    </row>
    <row r="33" spans="1:46" x14ac:dyDescent="0.3">
      <c r="A33" s="13">
        <v>28000</v>
      </c>
      <c r="B33" s="13">
        <v>28999</v>
      </c>
      <c r="C33" s="13"/>
      <c r="D33" s="16" t="s">
        <v>9</v>
      </c>
      <c r="E33" s="15">
        <v>0</v>
      </c>
      <c r="F33" s="15">
        <v>0</v>
      </c>
      <c r="G33" s="15">
        <v>285</v>
      </c>
      <c r="H33" s="15">
        <v>155</v>
      </c>
      <c r="I33" s="15">
        <v>132</v>
      </c>
      <c r="J33" s="15">
        <v>75</v>
      </c>
      <c r="L33" s="16" t="s">
        <v>10</v>
      </c>
      <c r="M33" s="15">
        <v>0</v>
      </c>
      <c r="N33" s="15">
        <v>0</v>
      </c>
      <c r="O33" s="15">
        <v>335</v>
      </c>
      <c r="P33" s="15">
        <v>182</v>
      </c>
      <c r="Q33" s="15">
        <v>155</v>
      </c>
      <c r="R33" s="15">
        <v>88</v>
      </c>
      <c r="T33" s="16" t="s">
        <v>11</v>
      </c>
      <c r="U33" s="15">
        <v>0</v>
      </c>
      <c r="V33" s="15">
        <v>0</v>
      </c>
      <c r="W33" s="15">
        <v>36</v>
      </c>
      <c r="X33" s="15">
        <v>19</v>
      </c>
      <c r="Y33" s="15">
        <v>17</v>
      </c>
      <c r="Z33" s="15">
        <v>9</v>
      </c>
      <c r="AB33" s="16" t="s">
        <v>12</v>
      </c>
      <c r="AC33" s="15">
        <v>0</v>
      </c>
      <c r="AD33" s="15">
        <v>0</v>
      </c>
      <c r="AE33" s="15">
        <v>57</v>
      </c>
      <c r="AF33" s="15">
        <v>31</v>
      </c>
      <c r="AG33" s="15">
        <v>26</v>
      </c>
      <c r="AH33" s="15">
        <v>15</v>
      </c>
      <c r="AI33" s="15"/>
      <c r="AJ33" s="16" t="s">
        <v>13</v>
      </c>
      <c r="AK33" s="15">
        <v>0</v>
      </c>
      <c r="AL33" s="15">
        <v>0</v>
      </c>
      <c r="AM33" s="15">
        <v>713</v>
      </c>
      <c r="AN33" s="15">
        <v>387</v>
      </c>
      <c r="AO33" s="15">
        <v>330</v>
      </c>
      <c r="AP33" s="15">
        <v>187</v>
      </c>
      <c r="AQ33" s="15"/>
      <c r="AR33" s="15">
        <v>1617</v>
      </c>
      <c r="AT33" s="15">
        <f t="shared" si="0"/>
        <v>1617</v>
      </c>
    </row>
    <row r="34" spans="1:46" x14ac:dyDescent="0.3">
      <c r="A34" s="13">
        <v>29000</v>
      </c>
      <c r="B34" s="13">
        <v>29999</v>
      </c>
      <c r="C34" s="13"/>
      <c r="D34" s="16" t="s">
        <v>9</v>
      </c>
      <c r="E34" s="15">
        <v>0</v>
      </c>
      <c r="F34" s="15">
        <v>0</v>
      </c>
      <c r="G34" s="15">
        <v>259</v>
      </c>
      <c r="H34" s="15">
        <v>141</v>
      </c>
      <c r="I34" s="15">
        <v>120</v>
      </c>
      <c r="J34" s="15">
        <v>68</v>
      </c>
      <c r="L34" s="16" t="s">
        <v>10</v>
      </c>
      <c r="M34" s="15">
        <v>0</v>
      </c>
      <c r="N34" s="15">
        <v>0</v>
      </c>
      <c r="O34" s="15">
        <v>305</v>
      </c>
      <c r="P34" s="15">
        <v>165</v>
      </c>
      <c r="Q34" s="15">
        <v>141</v>
      </c>
      <c r="R34" s="15">
        <v>80</v>
      </c>
      <c r="T34" s="16" t="s">
        <v>11</v>
      </c>
      <c r="U34" s="15">
        <v>0</v>
      </c>
      <c r="V34" s="15">
        <v>0</v>
      </c>
      <c r="W34" s="15">
        <v>32</v>
      </c>
      <c r="X34" s="15">
        <v>18</v>
      </c>
      <c r="Y34" s="15">
        <v>15</v>
      </c>
      <c r="Z34" s="15">
        <v>9</v>
      </c>
      <c r="AB34" s="16" t="s">
        <v>12</v>
      </c>
      <c r="AC34" s="15">
        <v>0</v>
      </c>
      <c r="AD34" s="15">
        <v>0</v>
      </c>
      <c r="AE34" s="15">
        <v>52</v>
      </c>
      <c r="AF34" s="15">
        <v>28</v>
      </c>
      <c r="AG34" s="15">
        <v>24</v>
      </c>
      <c r="AH34" s="15">
        <v>14</v>
      </c>
      <c r="AI34" s="15"/>
      <c r="AJ34" s="16" t="s">
        <v>13</v>
      </c>
      <c r="AK34" s="15">
        <v>0</v>
      </c>
      <c r="AL34" s="15">
        <v>0</v>
      </c>
      <c r="AM34" s="15">
        <v>648</v>
      </c>
      <c r="AN34" s="15">
        <v>352</v>
      </c>
      <c r="AO34" s="15">
        <v>300</v>
      </c>
      <c r="AP34" s="15">
        <v>171</v>
      </c>
      <c r="AQ34" s="15"/>
      <c r="AR34" s="15">
        <v>1471</v>
      </c>
      <c r="AT34" s="15">
        <f t="shared" si="0"/>
        <v>1471</v>
      </c>
    </row>
    <row r="35" spans="1:46" x14ac:dyDescent="0.3">
      <c r="A35" s="13">
        <v>30000</v>
      </c>
      <c r="B35" s="13">
        <v>30999</v>
      </c>
      <c r="C35" s="13"/>
      <c r="D35" s="16" t="s">
        <v>9</v>
      </c>
      <c r="E35" s="15">
        <v>0</v>
      </c>
      <c r="F35" s="15">
        <v>0</v>
      </c>
      <c r="G35" s="15">
        <v>275</v>
      </c>
      <c r="H35" s="15">
        <v>152</v>
      </c>
      <c r="I35" s="15">
        <v>140</v>
      </c>
      <c r="J35" s="15">
        <v>94</v>
      </c>
      <c r="L35" s="16" t="s">
        <v>10</v>
      </c>
      <c r="M35" s="15">
        <v>0</v>
      </c>
      <c r="N35" s="15">
        <v>0</v>
      </c>
      <c r="O35" s="15">
        <v>323</v>
      </c>
      <c r="P35" s="15">
        <v>178</v>
      </c>
      <c r="Q35" s="15">
        <v>165</v>
      </c>
      <c r="R35" s="15">
        <v>111</v>
      </c>
      <c r="T35" s="16" t="s">
        <v>11</v>
      </c>
      <c r="U35" s="15">
        <v>0</v>
      </c>
      <c r="V35" s="15">
        <v>0</v>
      </c>
      <c r="W35" s="15">
        <v>34</v>
      </c>
      <c r="X35" s="15">
        <v>19</v>
      </c>
      <c r="Y35" s="15">
        <v>18</v>
      </c>
      <c r="Z35" s="15">
        <v>12</v>
      </c>
      <c r="AB35" s="16" t="s">
        <v>12</v>
      </c>
      <c r="AC35" s="15">
        <v>0</v>
      </c>
      <c r="AD35" s="15">
        <v>0</v>
      </c>
      <c r="AE35" s="15">
        <v>55</v>
      </c>
      <c r="AF35" s="15">
        <v>30</v>
      </c>
      <c r="AG35" s="15">
        <v>28</v>
      </c>
      <c r="AH35" s="15">
        <v>19</v>
      </c>
      <c r="AI35" s="15"/>
      <c r="AJ35" s="16" t="s">
        <v>13</v>
      </c>
      <c r="AK35" s="15">
        <v>0</v>
      </c>
      <c r="AL35" s="15">
        <v>0</v>
      </c>
      <c r="AM35" s="15">
        <v>687</v>
      </c>
      <c r="AN35" s="15">
        <v>379</v>
      </c>
      <c r="AO35" s="15">
        <v>351</v>
      </c>
      <c r="AP35" s="15">
        <v>236</v>
      </c>
      <c r="AQ35" s="15"/>
      <c r="AR35" s="15">
        <v>1653</v>
      </c>
      <c r="AT35" s="15">
        <f t="shared" si="0"/>
        <v>1653</v>
      </c>
    </row>
    <row r="36" spans="1:46" x14ac:dyDescent="0.3">
      <c r="A36" s="13">
        <v>31000</v>
      </c>
      <c r="B36" s="13">
        <v>31999</v>
      </c>
      <c r="C36" s="13"/>
      <c r="D36" s="16" t="s">
        <v>9</v>
      </c>
      <c r="E36" s="15">
        <v>0</v>
      </c>
      <c r="F36" s="15">
        <v>0</v>
      </c>
      <c r="G36" s="15">
        <v>152</v>
      </c>
      <c r="H36" s="15">
        <v>168</v>
      </c>
      <c r="I36" s="15">
        <v>103</v>
      </c>
      <c r="J36" s="15">
        <v>104</v>
      </c>
      <c r="L36" s="16" t="s">
        <v>10</v>
      </c>
      <c r="M36" s="15">
        <v>0</v>
      </c>
      <c r="N36" s="15">
        <v>0</v>
      </c>
      <c r="O36" s="15">
        <v>179</v>
      </c>
      <c r="P36" s="15">
        <v>197</v>
      </c>
      <c r="Q36" s="15">
        <v>121</v>
      </c>
      <c r="R36" s="15">
        <v>123</v>
      </c>
      <c r="T36" s="16" t="s">
        <v>11</v>
      </c>
      <c r="U36" s="15">
        <v>0</v>
      </c>
      <c r="V36" s="15">
        <v>0</v>
      </c>
      <c r="W36" s="15">
        <v>19</v>
      </c>
      <c r="X36" s="15">
        <v>21</v>
      </c>
      <c r="Y36" s="15">
        <v>13</v>
      </c>
      <c r="Z36" s="15">
        <v>13</v>
      </c>
      <c r="AB36" s="16" t="s">
        <v>12</v>
      </c>
      <c r="AC36" s="15">
        <v>0</v>
      </c>
      <c r="AD36" s="15">
        <v>0</v>
      </c>
      <c r="AE36" s="15">
        <v>30</v>
      </c>
      <c r="AF36" s="15">
        <v>34</v>
      </c>
      <c r="AG36" s="15">
        <v>21</v>
      </c>
      <c r="AH36" s="15">
        <v>21</v>
      </c>
      <c r="AI36" s="15"/>
      <c r="AJ36" s="16" t="s">
        <v>13</v>
      </c>
      <c r="AK36" s="15">
        <v>0</v>
      </c>
      <c r="AL36" s="15">
        <v>0</v>
      </c>
      <c r="AM36" s="15">
        <v>380</v>
      </c>
      <c r="AN36" s="15">
        <v>420</v>
      </c>
      <c r="AO36" s="15">
        <v>258</v>
      </c>
      <c r="AP36" s="15">
        <v>261</v>
      </c>
      <c r="AQ36" s="15"/>
      <c r="AR36" s="15">
        <v>1319</v>
      </c>
      <c r="AT36" s="15">
        <f t="shared" si="0"/>
        <v>1319</v>
      </c>
    </row>
    <row r="37" spans="1:46" x14ac:dyDescent="0.3">
      <c r="A37" s="13">
        <v>32000</v>
      </c>
      <c r="B37" s="13">
        <v>32999</v>
      </c>
      <c r="C37" s="13"/>
      <c r="D37" s="16" t="s">
        <v>9</v>
      </c>
      <c r="E37" s="15">
        <v>0</v>
      </c>
      <c r="F37" s="15">
        <v>0</v>
      </c>
      <c r="G37" s="15">
        <v>130</v>
      </c>
      <c r="H37" s="15">
        <v>144</v>
      </c>
      <c r="I37" s="15">
        <v>88</v>
      </c>
      <c r="J37" s="15">
        <v>90</v>
      </c>
      <c r="L37" s="16" t="s">
        <v>10</v>
      </c>
      <c r="M37" s="15">
        <v>0</v>
      </c>
      <c r="N37" s="15">
        <v>0</v>
      </c>
      <c r="O37" s="15">
        <v>153</v>
      </c>
      <c r="P37" s="15">
        <v>169</v>
      </c>
      <c r="Q37" s="15">
        <v>104</v>
      </c>
      <c r="R37" s="15">
        <v>105</v>
      </c>
      <c r="T37" s="16" t="s">
        <v>11</v>
      </c>
      <c r="U37" s="15">
        <v>0</v>
      </c>
      <c r="V37" s="15">
        <v>0</v>
      </c>
      <c r="W37" s="15">
        <v>16</v>
      </c>
      <c r="X37" s="15">
        <v>18</v>
      </c>
      <c r="Y37" s="15">
        <v>11</v>
      </c>
      <c r="Z37" s="15">
        <v>11</v>
      </c>
      <c r="AB37" s="16" t="s">
        <v>12</v>
      </c>
      <c r="AC37" s="15">
        <v>0</v>
      </c>
      <c r="AD37" s="15">
        <v>0</v>
      </c>
      <c r="AE37" s="15">
        <v>26</v>
      </c>
      <c r="AF37" s="15">
        <v>29</v>
      </c>
      <c r="AG37" s="15">
        <v>18</v>
      </c>
      <c r="AH37" s="15">
        <v>18</v>
      </c>
      <c r="AI37" s="15"/>
      <c r="AJ37" s="16" t="s">
        <v>13</v>
      </c>
      <c r="AK37" s="15">
        <v>0</v>
      </c>
      <c r="AL37" s="15">
        <v>0</v>
      </c>
      <c r="AM37" s="15">
        <v>325</v>
      </c>
      <c r="AN37" s="15">
        <v>360</v>
      </c>
      <c r="AO37" s="15">
        <v>221</v>
      </c>
      <c r="AP37" s="15">
        <v>224</v>
      </c>
      <c r="AQ37" s="15"/>
      <c r="AR37" s="15">
        <v>1130</v>
      </c>
      <c r="AT37" s="15">
        <f t="shared" si="0"/>
        <v>1130</v>
      </c>
    </row>
    <row r="38" spans="1:46" x14ac:dyDescent="0.3">
      <c r="A38" s="13">
        <v>33000</v>
      </c>
      <c r="B38" s="13">
        <v>33999</v>
      </c>
      <c r="C38" s="13"/>
      <c r="D38" s="16" t="s">
        <v>9</v>
      </c>
      <c r="E38" s="15">
        <v>0</v>
      </c>
      <c r="F38" s="15">
        <v>0</v>
      </c>
      <c r="G38" s="15">
        <v>0</v>
      </c>
      <c r="H38" s="15">
        <v>175</v>
      </c>
      <c r="I38" s="15">
        <v>108</v>
      </c>
      <c r="J38" s="15">
        <v>73</v>
      </c>
      <c r="L38" s="16" t="s">
        <v>10</v>
      </c>
      <c r="M38" s="15">
        <v>0</v>
      </c>
      <c r="N38" s="15">
        <v>0</v>
      </c>
      <c r="O38" s="15">
        <v>0</v>
      </c>
      <c r="P38" s="15">
        <v>206</v>
      </c>
      <c r="Q38" s="15">
        <v>127</v>
      </c>
      <c r="R38" s="15">
        <v>86</v>
      </c>
      <c r="T38" s="16" t="s">
        <v>11</v>
      </c>
      <c r="U38" s="15">
        <v>0</v>
      </c>
      <c r="V38" s="15">
        <v>0</v>
      </c>
      <c r="W38" s="15">
        <v>0</v>
      </c>
      <c r="X38" s="15">
        <v>22</v>
      </c>
      <c r="Y38" s="15">
        <v>14</v>
      </c>
      <c r="Z38" s="15">
        <v>9</v>
      </c>
      <c r="AB38" s="16" t="s">
        <v>12</v>
      </c>
      <c r="AC38" s="15">
        <v>0</v>
      </c>
      <c r="AD38" s="15">
        <v>0</v>
      </c>
      <c r="AE38" s="15">
        <v>0</v>
      </c>
      <c r="AF38" s="15">
        <v>35</v>
      </c>
      <c r="AG38" s="15">
        <v>22</v>
      </c>
      <c r="AH38" s="15">
        <v>15</v>
      </c>
      <c r="AI38" s="15"/>
      <c r="AJ38" s="16" t="s">
        <v>13</v>
      </c>
      <c r="AK38" s="15">
        <v>0</v>
      </c>
      <c r="AL38" s="15">
        <v>0</v>
      </c>
      <c r="AM38" s="15">
        <v>0</v>
      </c>
      <c r="AN38" s="15">
        <v>438</v>
      </c>
      <c r="AO38" s="15">
        <v>271</v>
      </c>
      <c r="AP38" s="15">
        <v>183</v>
      </c>
      <c r="AQ38" s="15"/>
      <c r="AR38" s="15">
        <v>892</v>
      </c>
      <c r="AT38" s="15">
        <f t="shared" si="0"/>
        <v>892</v>
      </c>
    </row>
    <row r="39" spans="1:46" x14ac:dyDescent="0.3">
      <c r="A39" s="13">
        <v>34000</v>
      </c>
      <c r="B39" s="13">
        <v>34999</v>
      </c>
      <c r="C39" s="13"/>
      <c r="D39" s="16" t="s">
        <v>9</v>
      </c>
      <c r="E39" s="15">
        <v>0</v>
      </c>
      <c r="F39" s="15">
        <v>0</v>
      </c>
      <c r="G39" s="15">
        <v>0</v>
      </c>
      <c r="H39" s="15">
        <v>80</v>
      </c>
      <c r="I39" s="15">
        <v>98</v>
      </c>
      <c r="J39" s="15">
        <v>66</v>
      </c>
      <c r="L39" s="16" t="s">
        <v>10</v>
      </c>
      <c r="M39" s="15">
        <v>0</v>
      </c>
      <c r="N39" s="15">
        <v>0</v>
      </c>
      <c r="O39" s="15">
        <v>0</v>
      </c>
      <c r="P39" s="15">
        <v>94</v>
      </c>
      <c r="Q39" s="15">
        <v>116</v>
      </c>
      <c r="R39" s="15">
        <v>78</v>
      </c>
      <c r="T39" s="16" t="s">
        <v>11</v>
      </c>
      <c r="U39" s="15">
        <v>0</v>
      </c>
      <c r="V39" s="15">
        <v>0</v>
      </c>
      <c r="W39" s="15">
        <v>0</v>
      </c>
      <c r="X39" s="15">
        <v>10</v>
      </c>
      <c r="Y39" s="15">
        <v>12</v>
      </c>
      <c r="Z39" s="15">
        <v>8</v>
      </c>
      <c r="AB39" s="16" t="s">
        <v>12</v>
      </c>
      <c r="AC39" s="15">
        <v>0</v>
      </c>
      <c r="AD39" s="15">
        <v>0</v>
      </c>
      <c r="AE39" s="15">
        <v>0</v>
      </c>
      <c r="AF39" s="15">
        <v>16</v>
      </c>
      <c r="AG39" s="15">
        <v>20</v>
      </c>
      <c r="AH39" s="15">
        <v>13</v>
      </c>
      <c r="AI39" s="15"/>
      <c r="AJ39" s="16" t="s">
        <v>13</v>
      </c>
      <c r="AK39" s="15">
        <v>0</v>
      </c>
      <c r="AL39" s="15">
        <v>0</v>
      </c>
      <c r="AM39" s="15">
        <v>0</v>
      </c>
      <c r="AN39" s="15">
        <v>200</v>
      </c>
      <c r="AO39" s="15">
        <v>246</v>
      </c>
      <c r="AP39" s="15">
        <v>165</v>
      </c>
      <c r="AQ39" s="15"/>
      <c r="AR39" s="15">
        <v>611</v>
      </c>
      <c r="AT39" s="15">
        <f t="shared" si="0"/>
        <v>611</v>
      </c>
    </row>
    <row r="40" spans="1:46" x14ac:dyDescent="0.3">
      <c r="A40" s="13">
        <v>35000</v>
      </c>
      <c r="B40" s="13">
        <v>35999</v>
      </c>
      <c r="D40" s="16" t="s">
        <v>9</v>
      </c>
      <c r="E40" s="15">
        <v>0</v>
      </c>
      <c r="F40" s="15">
        <v>0</v>
      </c>
      <c r="G40" s="15">
        <v>0</v>
      </c>
      <c r="H40" s="15">
        <v>87</v>
      </c>
      <c r="I40" s="15">
        <v>98</v>
      </c>
      <c r="J40" s="15">
        <v>65</v>
      </c>
      <c r="L40" s="16" t="s">
        <v>10</v>
      </c>
      <c r="M40" s="15">
        <v>0</v>
      </c>
      <c r="N40" s="15">
        <v>0</v>
      </c>
      <c r="O40" s="15">
        <v>0</v>
      </c>
      <c r="P40" s="15">
        <v>102</v>
      </c>
      <c r="Q40" s="15">
        <v>115</v>
      </c>
      <c r="R40" s="15">
        <v>76</v>
      </c>
      <c r="T40" s="16" t="s">
        <v>11</v>
      </c>
      <c r="U40" s="15">
        <v>0</v>
      </c>
      <c r="V40" s="15">
        <v>0</v>
      </c>
      <c r="W40" s="15">
        <v>0</v>
      </c>
      <c r="X40" s="15">
        <v>11</v>
      </c>
      <c r="Y40" s="15">
        <v>12</v>
      </c>
      <c r="Z40" s="15">
        <v>8</v>
      </c>
      <c r="AB40" s="16" t="s">
        <v>12</v>
      </c>
      <c r="AC40" s="15">
        <v>0</v>
      </c>
      <c r="AD40" s="15">
        <v>0</v>
      </c>
      <c r="AE40" s="15">
        <v>0</v>
      </c>
      <c r="AF40" s="15">
        <v>17</v>
      </c>
      <c r="AG40" s="15">
        <v>20</v>
      </c>
      <c r="AH40" s="15">
        <v>13</v>
      </c>
      <c r="AI40" s="15"/>
      <c r="AJ40" s="16" t="s">
        <v>13</v>
      </c>
      <c r="AK40" s="15">
        <v>0</v>
      </c>
      <c r="AL40" s="15">
        <v>0</v>
      </c>
      <c r="AM40" s="15">
        <v>0</v>
      </c>
      <c r="AN40" s="15">
        <v>217</v>
      </c>
      <c r="AO40" s="15">
        <v>245</v>
      </c>
      <c r="AP40" s="15">
        <v>162</v>
      </c>
      <c r="AQ40" s="15"/>
      <c r="AR40" s="15">
        <v>624</v>
      </c>
      <c r="AT40" s="15">
        <f t="shared" si="0"/>
        <v>624</v>
      </c>
    </row>
    <row r="41" spans="1:46" x14ac:dyDescent="0.3">
      <c r="A41" s="13">
        <v>36000</v>
      </c>
      <c r="B41" s="13">
        <v>36999</v>
      </c>
      <c r="D41" s="16" t="s">
        <v>9</v>
      </c>
      <c r="E41" s="15">
        <v>0</v>
      </c>
      <c r="F41" s="15">
        <v>0</v>
      </c>
      <c r="G41" s="15">
        <v>0</v>
      </c>
      <c r="H41" s="15">
        <v>96</v>
      </c>
      <c r="I41" s="15">
        <v>108</v>
      </c>
      <c r="J41" s="15">
        <v>72</v>
      </c>
      <c r="L41" s="16" t="s">
        <v>10</v>
      </c>
      <c r="M41" s="15">
        <v>0</v>
      </c>
      <c r="N41" s="15">
        <v>0</v>
      </c>
      <c r="O41" s="15">
        <v>0</v>
      </c>
      <c r="P41" s="15">
        <v>113</v>
      </c>
      <c r="Q41" s="15">
        <v>127</v>
      </c>
      <c r="R41" s="15">
        <v>84</v>
      </c>
      <c r="T41" s="16" t="s">
        <v>11</v>
      </c>
      <c r="U41" s="15">
        <v>0</v>
      </c>
      <c r="V41" s="15">
        <v>0</v>
      </c>
      <c r="W41" s="15">
        <v>0</v>
      </c>
      <c r="X41" s="15">
        <v>12</v>
      </c>
      <c r="Y41" s="15">
        <v>14</v>
      </c>
      <c r="Z41" s="15">
        <v>9</v>
      </c>
      <c r="AB41" s="16" t="s">
        <v>12</v>
      </c>
      <c r="AC41" s="15">
        <v>0</v>
      </c>
      <c r="AD41" s="15">
        <v>0</v>
      </c>
      <c r="AE41" s="15">
        <v>0</v>
      </c>
      <c r="AF41" s="15">
        <v>19</v>
      </c>
      <c r="AG41" s="15">
        <v>22</v>
      </c>
      <c r="AH41" s="15">
        <v>14</v>
      </c>
      <c r="AI41" s="15"/>
      <c r="AJ41" s="16" t="s">
        <v>13</v>
      </c>
      <c r="AK41" s="15">
        <v>0</v>
      </c>
      <c r="AL41" s="15">
        <v>0</v>
      </c>
      <c r="AM41" s="15">
        <v>0</v>
      </c>
      <c r="AN41" s="15">
        <v>240</v>
      </c>
      <c r="AO41" s="15">
        <v>271</v>
      </c>
      <c r="AP41" s="15">
        <v>179</v>
      </c>
      <c r="AQ41" s="15"/>
      <c r="AR41" s="15">
        <v>690</v>
      </c>
      <c r="AT41" s="15">
        <f t="shared" si="0"/>
        <v>690</v>
      </c>
    </row>
    <row r="42" spans="1:46" x14ac:dyDescent="0.3">
      <c r="A42" s="13">
        <v>37000</v>
      </c>
      <c r="B42" s="13">
        <v>37999</v>
      </c>
      <c r="D42" s="16" t="s">
        <v>9</v>
      </c>
      <c r="E42" s="15">
        <v>0</v>
      </c>
      <c r="F42" s="15">
        <v>0</v>
      </c>
      <c r="G42" s="15">
        <v>0</v>
      </c>
      <c r="H42" s="15">
        <v>82</v>
      </c>
      <c r="I42" s="15">
        <v>93</v>
      </c>
      <c r="J42" s="15">
        <v>61</v>
      </c>
      <c r="L42" s="16" t="s">
        <v>10</v>
      </c>
      <c r="M42" s="15">
        <v>0</v>
      </c>
      <c r="N42" s="15">
        <v>0</v>
      </c>
      <c r="O42" s="15">
        <v>0</v>
      </c>
      <c r="P42" s="15">
        <v>97</v>
      </c>
      <c r="Q42" s="15">
        <v>109</v>
      </c>
      <c r="R42" s="15">
        <v>72</v>
      </c>
      <c r="T42" s="16" t="s">
        <v>11</v>
      </c>
      <c r="U42" s="15">
        <v>0</v>
      </c>
      <c r="V42" s="15">
        <v>0</v>
      </c>
      <c r="W42" s="15">
        <v>0</v>
      </c>
      <c r="X42" s="15">
        <v>10</v>
      </c>
      <c r="Y42" s="15">
        <v>12</v>
      </c>
      <c r="Z42" s="15">
        <v>8</v>
      </c>
      <c r="AB42" s="16" t="s">
        <v>12</v>
      </c>
      <c r="AC42" s="15">
        <v>0</v>
      </c>
      <c r="AD42" s="15">
        <v>0</v>
      </c>
      <c r="AE42" s="15">
        <v>0</v>
      </c>
      <c r="AF42" s="15">
        <v>16</v>
      </c>
      <c r="AG42" s="15">
        <v>19</v>
      </c>
      <c r="AH42" s="15">
        <v>12</v>
      </c>
      <c r="AI42" s="15"/>
      <c r="AJ42" s="16" t="s">
        <v>13</v>
      </c>
      <c r="AK42" s="15">
        <v>0</v>
      </c>
      <c r="AL42" s="15">
        <v>0</v>
      </c>
      <c r="AM42" s="15">
        <v>0</v>
      </c>
      <c r="AN42" s="15">
        <v>205</v>
      </c>
      <c r="AO42" s="15">
        <v>233</v>
      </c>
      <c r="AP42" s="15">
        <v>153</v>
      </c>
      <c r="AQ42" s="15"/>
      <c r="AR42" s="15">
        <v>591</v>
      </c>
      <c r="AT42" s="15">
        <f t="shared" si="0"/>
        <v>591</v>
      </c>
    </row>
    <row r="43" spans="1:46" x14ac:dyDescent="0.3">
      <c r="A43" s="13">
        <v>38000</v>
      </c>
      <c r="B43" s="13">
        <v>38999</v>
      </c>
      <c r="D43" s="16" t="s">
        <v>9</v>
      </c>
      <c r="E43" s="15">
        <v>0</v>
      </c>
      <c r="F43" s="15">
        <v>0</v>
      </c>
      <c r="G43" s="15">
        <v>0</v>
      </c>
      <c r="H43" s="15">
        <v>100</v>
      </c>
      <c r="I43" s="15">
        <v>57</v>
      </c>
      <c r="J43" s="15">
        <v>75</v>
      </c>
      <c r="L43" s="16" t="s">
        <v>10</v>
      </c>
      <c r="M43" s="15">
        <v>0</v>
      </c>
      <c r="N43" s="15">
        <v>0</v>
      </c>
      <c r="O43" s="15">
        <v>0</v>
      </c>
      <c r="P43" s="15">
        <v>118</v>
      </c>
      <c r="Q43" s="15">
        <v>67</v>
      </c>
      <c r="R43" s="15">
        <v>88</v>
      </c>
      <c r="T43" s="16" t="s">
        <v>11</v>
      </c>
      <c r="U43" s="15">
        <v>0</v>
      </c>
      <c r="V43" s="15">
        <v>0</v>
      </c>
      <c r="W43" s="15">
        <v>0</v>
      </c>
      <c r="X43" s="15">
        <v>13</v>
      </c>
      <c r="Y43" s="15">
        <v>7</v>
      </c>
      <c r="Z43" s="15">
        <v>9</v>
      </c>
      <c r="AB43" s="16" t="s">
        <v>12</v>
      </c>
      <c r="AC43" s="15">
        <v>0</v>
      </c>
      <c r="AD43" s="15">
        <v>0</v>
      </c>
      <c r="AE43" s="15">
        <v>0</v>
      </c>
      <c r="AF43" s="15">
        <v>20</v>
      </c>
      <c r="AG43" s="15">
        <v>11</v>
      </c>
      <c r="AH43" s="15">
        <v>15</v>
      </c>
      <c r="AI43" s="15"/>
      <c r="AJ43" s="16" t="s">
        <v>13</v>
      </c>
      <c r="AK43" s="15">
        <v>0</v>
      </c>
      <c r="AL43" s="15">
        <v>0</v>
      </c>
      <c r="AM43" s="15">
        <v>0</v>
      </c>
      <c r="AN43" s="15">
        <v>251</v>
      </c>
      <c r="AO43" s="15">
        <v>142</v>
      </c>
      <c r="AP43" s="15">
        <v>187</v>
      </c>
      <c r="AQ43" s="15"/>
      <c r="AR43" s="15">
        <v>580</v>
      </c>
      <c r="AT43" s="15">
        <f t="shared" si="0"/>
        <v>580</v>
      </c>
    </row>
    <row r="44" spans="1:46" x14ac:dyDescent="0.3">
      <c r="A44" s="13">
        <v>39000</v>
      </c>
      <c r="B44" s="13">
        <v>39999</v>
      </c>
      <c r="D44" s="16" t="s">
        <v>9</v>
      </c>
      <c r="E44" s="15">
        <v>0</v>
      </c>
      <c r="F44" s="15">
        <v>0</v>
      </c>
      <c r="G44" s="15">
        <v>0</v>
      </c>
      <c r="H44" s="15">
        <v>0</v>
      </c>
      <c r="I44" s="15">
        <v>52</v>
      </c>
      <c r="J44" s="15">
        <v>68</v>
      </c>
      <c r="L44" s="16" t="s">
        <v>10</v>
      </c>
      <c r="M44" s="15">
        <v>0</v>
      </c>
      <c r="N44" s="15">
        <v>0</v>
      </c>
      <c r="O44" s="15">
        <v>0</v>
      </c>
      <c r="P44" s="15">
        <v>0</v>
      </c>
      <c r="Q44" s="15">
        <v>61</v>
      </c>
      <c r="R44" s="15">
        <v>80</v>
      </c>
      <c r="T44" s="16" t="s">
        <v>11</v>
      </c>
      <c r="U44" s="15">
        <v>0</v>
      </c>
      <c r="V44" s="15">
        <v>0</v>
      </c>
      <c r="W44" s="15">
        <v>0</v>
      </c>
      <c r="X44" s="15">
        <v>0</v>
      </c>
      <c r="Y44" s="15">
        <v>6</v>
      </c>
      <c r="Z44" s="15">
        <v>9</v>
      </c>
      <c r="AB44" s="16" t="s">
        <v>12</v>
      </c>
      <c r="AC44" s="15">
        <v>0</v>
      </c>
      <c r="AD44" s="15">
        <v>0</v>
      </c>
      <c r="AE44" s="15">
        <v>0</v>
      </c>
      <c r="AF44" s="15">
        <v>0</v>
      </c>
      <c r="AG44" s="15">
        <v>10</v>
      </c>
      <c r="AH44" s="15">
        <v>14</v>
      </c>
      <c r="AI44" s="15"/>
      <c r="AJ44" s="16" t="s">
        <v>13</v>
      </c>
      <c r="AK44" s="15">
        <v>0</v>
      </c>
      <c r="AL44" s="15">
        <v>0</v>
      </c>
      <c r="AM44" s="15">
        <v>0</v>
      </c>
      <c r="AN44" s="15">
        <v>0</v>
      </c>
      <c r="AO44" s="15">
        <v>129</v>
      </c>
      <c r="AP44" s="15">
        <v>171</v>
      </c>
      <c r="AQ44" s="15"/>
      <c r="AR44" s="15">
        <v>300</v>
      </c>
      <c r="AT44" s="15">
        <f t="shared" si="0"/>
        <v>300</v>
      </c>
    </row>
    <row r="45" spans="1:46" x14ac:dyDescent="0.3">
      <c r="A45" s="13">
        <v>40000</v>
      </c>
      <c r="B45" s="13">
        <v>40999</v>
      </c>
      <c r="D45" s="16" t="s">
        <v>9</v>
      </c>
      <c r="E45" s="15">
        <v>0</v>
      </c>
      <c r="F45" s="15">
        <v>0</v>
      </c>
      <c r="G45" s="15">
        <v>0</v>
      </c>
      <c r="H45" s="15">
        <v>0</v>
      </c>
      <c r="I45" s="15">
        <v>50</v>
      </c>
      <c r="J45" s="15">
        <v>46</v>
      </c>
      <c r="L45" s="16" t="s">
        <v>10</v>
      </c>
      <c r="M45" s="15">
        <v>0</v>
      </c>
      <c r="N45" s="15">
        <v>0</v>
      </c>
      <c r="O45" s="15">
        <v>0</v>
      </c>
      <c r="P45" s="15">
        <v>0</v>
      </c>
      <c r="Q45" s="15">
        <v>59</v>
      </c>
      <c r="R45" s="15">
        <v>54</v>
      </c>
      <c r="T45" s="16" t="s">
        <v>11</v>
      </c>
      <c r="U45" s="15">
        <v>0</v>
      </c>
      <c r="V45" s="15">
        <v>0</v>
      </c>
      <c r="W45" s="15">
        <v>0</v>
      </c>
      <c r="X45" s="15">
        <v>0</v>
      </c>
      <c r="Y45" s="15">
        <v>6</v>
      </c>
      <c r="Z45" s="15">
        <v>6</v>
      </c>
      <c r="AB45" s="16" t="s">
        <v>12</v>
      </c>
      <c r="AC45" s="15">
        <v>0</v>
      </c>
      <c r="AD45" s="15">
        <v>0</v>
      </c>
      <c r="AE45" s="15">
        <v>0</v>
      </c>
      <c r="AF45" s="15">
        <v>0</v>
      </c>
      <c r="AG45" s="15">
        <v>10</v>
      </c>
      <c r="AH45" s="15">
        <v>9</v>
      </c>
      <c r="AI45" s="15"/>
      <c r="AJ45" s="16" t="s">
        <v>13</v>
      </c>
      <c r="AK45" s="15">
        <v>0</v>
      </c>
      <c r="AL45" s="15">
        <v>0</v>
      </c>
      <c r="AM45" s="15">
        <v>0</v>
      </c>
      <c r="AN45" s="15">
        <v>0</v>
      </c>
      <c r="AO45" s="15">
        <v>125</v>
      </c>
      <c r="AP45" s="15">
        <v>115</v>
      </c>
      <c r="AQ45" s="15"/>
      <c r="AR45" s="15">
        <v>240</v>
      </c>
      <c r="AT45" s="15">
        <f t="shared" si="0"/>
        <v>240</v>
      </c>
    </row>
    <row r="46" spans="1:46" x14ac:dyDescent="0.3">
      <c r="A46" s="13">
        <v>41000</v>
      </c>
      <c r="B46" s="13">
        <v>41999</v>
      </c>
      <c r="D46" s="16" t="s">
        <v>9</v>
      </c>
      <c r="E46" s="15">
        <v>0</v>
      </c>
      <c r="F46" s="15">
        <v>0</v>
      </c>
      <c r="G46" s="15">
        <v>0</v>
      </c>
      <c r="H46" s="15">
        <v>0</v>
      </c>
      <c r="I46" s="15">
        <v>55</v>
      </c>
      <c r="J46" s="15">
        <v>51</v>
      </c>
      <c r="L46" s="16" t="s">
        <v>10</v>
      </c>
      <c r="M46" s="15">
        <v>0</v>
      </c>
      <c r="N46" s="15">
        <v>0</v>
      </c>
      <c r="O46" s="15">
        <v>0</v>
      </c>
      <c r="P46" s="15">
        <v>0</v>
      </c>
      <c r="Q46" s="15">
        <v>65</v>
      </c>
      <c r="R46" s="15">
        <v>60</v>
      </c>
      <c r="T46" s="16" t="s">
        <v>11</v>
      </c>
      <c r="U46" s="15">
        <v>0</v>
      </c>
      <c r="V46" s="15">
        <v>0</v>
      </c>
      <c r="W46" s="15">
        <v>0</v>
      </c>
      <c r="X46" s="15">
        <v>0</v>
      </c>
      <c r="Y46" s="15">
        <v>7</v>
      </c>
      <c r="Z46" s="15">
        <v>6</v>
      </c>
      <c r="AB46" s="16" t="s">
        <v>12</v>
      </c>
      <c r="AC46" s="15">
        <v>0</v>
      </c>
      <c r="AD46" s="15">
        <v>0</v>
      </c>
      <c r="AE46" s="15">
        <v>0</v>
      </c>
      <c r="AF46" s="15">
        <v>0</v>
      </c>
      <c r="AG46" s="15">
        <v>11</v>
      </c>
      <c r="AH46" s="15">
        <v>10</v>
      </c>
      <c r="AI46" s="15"/>
      <c r="AJ46" s="16" t="s">
        <v>13</v>
      </c>
      <c r="AK46" s="15">
        <v>0</v>
      </c>
      <c r="AL46" s="15">
        <v>0</v>
      </c>
      <c r="AM46" s="15">
        <v>0</v>
      </c>
      <c r="AN46" s="15">
        <v>0</v>
      </c>
      <c r="AO46" s="15">
        <v>138</v>
      </c>
      <c r="AP46" s="15">
        <v>127</v>
      </c>
      <c r="AQ46" s="15"/>
      <c r="AR46" s="15">
        <v>265</v>
      </c>
      <c r="AT46" s="15">
        <f t="shared" si="0"/>
        <v>265</v>
      </c>
    </row>
    <row r="47" spans="1:46" x14ac:dyDescent="0.3">
      <c r="A47" s="13">
        <v>42000</v>
      </c>
      <c r="B47" s="13">
        <v>42999</v>
      </c>
      <c r="D47" s="16" t="s">
        <v>9</v>
      </c>
      <c r="E47" s="15">
        <v>0</v>
      </c>
      <c r="F47" s="15">
        <v>0</v>
      </c>
      <c r="G47" s="15">
        <v>0</v>
      </c>
      <c r="H47" s="15">
        <v>0</v>
      </c>
      <c r="I47" s="15">
        <v>47</v>
      </c>
      <c r="J47" s="15">
        <v>22</v>
      </c>
      <c r="L47" s="16" t="s">
        <v>10</v>
      </c>
      <c r="M47" s="15">
        <v>0</v>
      </c>
      <c r="N47" s="15">
        <v>0</v>
      </c>
      <c r="O47" s="15">
        <v>0</v>
      </c>
      <c r="P47" s="15">
        <v>0</v>
      </c>
      <c r="Q47" s="15">
        <v>55</v>
      </c>
      <c r="R47" s="15">
        <v>25</v>
      </c>
      <c r="T47" s="16" t="s">
        <v>11</v>
      </c>
      <c r="U47" s="15">
        <v>0</v>
      </c>
      <c r="V47" s="15">
        <v>0</v>
      </c>
      <c r="W47" s="15">
        <v>0</v>
      </c>
      <c r="X47" s="15">
        <v>0</v>
      </c>
      <c r="Y47" s="15">
        <v>6</v>
      </c>
      <c r="Z47" s="15">
        <v>3</v>
      </c>
      <c r="AB47" s="16" t="s">
        <v>12</v>
      </c>
      <c r="AC47" s="15">
        <v>0</v>
      </c>
      <c r="AD47" s="15">
        <v>0</v>
      </c>
      <c r="AE47" s="15">
        <v>0</v>
      </c>
      <c r="AF47" s="15">
        <v>0</v>
      </c>
      <c r="AG47" s="15">
        <v>9</v>
      </c>
      <c r="AH47" s="15">
        <v>4</v>
      </c>
      <c r="AI47" s="15"/>
      <c r="AJ47" s="16" t="s">
        <v>13</v>
      </c>
      <c r="AK47" s="15">
        <v>0</v>
      </c>
      <c r="AL47" s="15">
        <v>0</v>
      </c>
      <c r="AM47" s="15">
        <v>0</v>
      </c>
      <c r="AN47" s="15">
        <v>0</v>
      </c>
      <c r="AO47" s="15">
        <v>117</v>
      </c>
      <c r="AP47" s="15">
        <v>54</v>
      </c>
      <c r="AQ47" s="15"/>
      <c r="AR47" s="15">
        <v>171</v>
      </c>
      <c r="AT47" s="15">
        <f t="shared" si="0"/>
        <v>171</v>
      </c>
    </row>
    <row r="48" spans="1:46" x14ac:dyDescent="0.3">
      <c r="A48" s="13">
        <v>43000</v>
      </c>
      <c r="B48" s="13">
        <v>43999</v>
      </c>
      <c r="D48" s="16" t="s">
        <v>9</v>
      </c>
      <c r="E48" s="15">
        <v>0</v>
      </c>
      <c r="F48" s="15">
        <v>0</v>
      </c>
      <c r="G48" s="15">
        <v>0</v>
      </c>
      <c r="H48" s="15">
        <v>0</v>
      </c>
      <c r="I48" s="15">
        <v>58</v>
      </c>
      <c r="J48" s="15">
        <v>27</v>
      </c>
      <c r="L48" s="16" t="s">
        <v>10</v>
      </c>
      <c r="M48" s="15">
        <v>0</v>
      </c>
      <c r="N48" s="15">
        <v>0</v>
      </c>
      <c r="O48" s="15">
        <v>0</v>
      </c>
      <c r="P48" s="15">
        <v>0</v>
      </c>
      <c r="Q48" s="15">
        <v>68</v>
      </c>
      <c r="R48" s="15">
        <v>31</v>
      </c>
      <c r="T48" s="16" t="s">
        <v>11</v>
      </c>
      <c r="U48" s="15">
        <v>0</v>
      </c>
      <c r="V48" s="15">
        <v>0</v>
      </c>
      <c r="W48" s="15">
        <v>0</v>
      </c>
      <c r="X48" s="15">
        <v>0</v>
      </c>
      <c r="Y48" s="15">
        <v>7</v>
      </c>
      <c r="Z48" s="15">
        <v>3</v>
      </c>
      <c r="AB48" s="16" t="s">
        <v>12</v>
      </c>
      <c r="AC48" s="15">
        <v>0</v>
      </c>
      <c r="AD48" s="15">
        <v>0</v>
      </c>
      <c r="AE48" s="15">
        <v>0</v>
      </c>
      <c r="AF48" s="15">
        <v>0</v>
      </c>
      <c r="AG48" s="15">
        <v>12</v>
      </c>
      <c r="AH48" s="15">
        <v>5</v>
      </c>
      <c r="AI48" s="15"/>
      <c r="AJ48" s="16" t="s">
        <v>13</v>
      </c>
      <c r="AK48" s="15">
        <v>0</v>
      </c>
      <c r="AL48" s="15">
        <v>0</v>
      </c>
      <c r="AM48" s="15">
        <v>0</v>
      </c>
      <c r="AN48" s="15">
        <v>0</v>
      </c>
      <c r="AO48" s="15">
        <v>145</v>
      </c>
      <c r="AP48" s="15">
        <v>66</v>
      </c>
      <c r="AQ48" s="15"/>
      <c r="AR48" s="15">
        <v>211</v>
      </c>
      <c r="AT48" s="15">
        <f t="shared" si="0"/>
        <v>211</v>
      </c>
    </row>
    <row r="49" spans="1:46" x14ac:dyDescent="0.3">
      <c r="A49" s="13">
        <v>44000</v>
      </c>
      <c r="B49" s="13">
        <v>44999</v>
      </c>
      <c r="D49" s="16" t="s">
        <v>9</v>
      </c>
      <c r="E49" s="15">
        <v>0</v>
      </c>
      <c r="F49" s="15">
        <v>0</v>
      </c>
      <c r="G49" s="15">
        <v>0</v>
      </c>
      <c r="H49" s="15">
        <v>0</v>
      </c>
      <c r="I49" s="15">
        <v>52</v>
      </c>
      <c r="J49" s="15">
        <v>24</v>
      </c>
      <c r="L49" s="16" t="s">
        <v>10</v>
      </c>
      <c r="M49" s="15">
        <v>0</v>
      </c>
      <c r="N49" s="15">
        <v>0</v>
      </c>
      <c r="O49" s="15">
        <v>0</v>
      </c>
      <c r="P49" s="15">
        <v>0</v>
      </c>
      <c r="Q49" s="15">
        <v>62</v>
      </c>
      <c r="R49" s="15">
        <v>29</v>
      </c>
      <c r="T49" s="16" t="s">
        <v>11</v>
      </c>
      <c r="U49" s="15">
        <v>0</v>
      </c>
      <c r="V49" s="15">
        <v>0</v>
      </c>
      <c r="W49" s="15">
        <v>0</v>
      </c>
      <c r="X49" s="15">
        <v>0</v>
      </c>
      <c r="Y49" s="15">
        <v>7</v>
      </c>
      <c r="Z49" s="15">
        <v>3</v>
      </c>
      <c r="AB49" s="16" t="s">
        <v>12</v>
      </c>
      <c r="AC49" s="15">
        <v>0</v>
      </c>
      <c r="AD49" s="15">
        <v>0</v>
      </c>
      <c r="AE49" s="15">
        <v>0</v>
      </c>
      <c r="AF49" s="15">
        <v>0</v>
      </c>
      <c r="AG49" s="15">
        <v>10</v>
      </c>
      <c r="AH49" s="15">
        <v>5</v>
      </c>
      <c r="AI49" s="15"/>
      <c r="AJ49" s="16" t="s">
        <v>13</v>
      </c>
      <c r="AK49" s="15">
        <v>0</v>
      </c>
      <c r="AL49" s="15">
        <v>0</v>
      </c>
      <c r="AM49" s="15">
        <v>0</v>
      </c>
      <c r="AN49" s="15">
        <v>0</v>
      </c>
      <c r="AO49" s="15">
        <v>131</v>
      </c>
      <c r="AP49" s="15">
        <v>61</v>
      </c>
      <c r="AQ49" s="15"/>
      <c r="AR49" s="15">
        <v>192</v>
      </c>
      <c r="AT49" s="15">
        <f t="shared" si="0"/>
        <v>192</v>
      </c>
    </row>
    <row r="50" spans="1:46" x14ac:dyDescent="0.3">
      <c r="A50" s="13">
        <v>45000</v>
      </c>
      <c r="B50" s="13">
        <v>45999</v>
      </c>
      <c r="D50" s="16" t="s">
        <v>9</v>
      </c>
      <c r="E50" s="15">
        <v>0</v>
      </c>
      <c r="F50" s="15">
        <v>0</v>
      </c>
      <c r="G50" s="15">
        <v>0</v>
      </c>
      <c r="H50" s="15">
        <v>0</v>
      </c>
      <c r="I50" s="15">
        <v>53</v>
      </c>
      <c r="J50" s="15">
        <v>28</v>
      </c>
      <c r="L50" s="16" t="s">
        <v>10</v>
      </c>
      <c r="M50" s="15">
        <v>0</v>
      </c>
      <c r="N50" s="15">
        <v>0</v>
      </c>
      <c r="O50" s="15">
        <v>0</v>
      </c>
      <c r="P50" s="15">
        <v>0</v>
      </c>
      <c r="Q50" s="15">
        <v>63</v>
      </c>
      <c r="R50" s="15">
        <v>33</v>
      </c>
      <c r="T50" s="16" t="s">
        <v>11</v>
      </c>
      <c r="U50" s="15">
        <v>0</v>
      </c>
      <c r="V50" s="15">
        <v>0</v>
      </c>
      <c r="W50" s="15">
        <v>0</v>
      </c>
      <c r="X50" s="15">
        <v>0</v>
      </c>
      <c r="Y50" s="15">
        <v>7</v>
      </c>
      <c r="Z50" s="15">
        <v>4</v>
      </c>
      <c r="AB50" s="16" t="s">
        <v>12</v>
      </c>
      <c r="AC50" s="15">
        <v>0</v>
      </c>
      <c r="AD50" s="15">
        <v>0</v>
      </c>
      <c r="AE50" s="15">
        <v>0</v>
      </c>
      <c r="AF50" s="15">
        <v>0</v>
      </c>
      <c r="AG50" s="15">
        <v>11</v>
      </c>
      <c r="AH50" s="15">
        <v>6</v>
      </c>
      <c r="AI50" s="15"/>
      <c r="AJ50" s="16" t="s">
        <v>13</v>
      </c>
      <c r="AK50" s="15">
        <v>0</v>
      </c>
      <c r="AL50" s="15">
        <v>0</v>
      </c>
      <c r="AM50" s="15">
        <v>0</v>
      </c>
      <c r="AN50" s="15">
        <v>0</v>
      </c>
      <c r="AO50" s="15">
        <v>134</v>
      </c>
      <c r="AP50" s="15">
        <v>71</v>
      </c>
      <c r="AQ50" s="15"/>
      <c r="AR50" s="15">
        <v>205</v>
      </c>
      <c r="AT50" s="15">
        <f t="shared" si="0"/>
        <v>205</v>
      </c>
    </row>
    <row r="51" spans="1:46" x14ac:dyDescent="0.3">
      <c r="A51" s="13">
        <v>46000</v>
      </c>
      <c r="B51" s="13">
        <v>46999</v>
      </c>
      <c r="D51" s="16" t="s">
        <v>9</v>
      </c>
      <c r="E51" s="15">
        <v>0</v>
      </c>
      <c r="F51" s="15">
        <v>0</v>
      </c>
      <c r="G51" s="15">
        <v>0</v>
      </c>
      <c r="H51" s="15">
        <v>0</v>
      </c>
      <c r="I51" s="15">
        <v>0</v>
      </c>
      <c r="J51" s="15">
        <v>31</v>
      </c>
      <c r="L51" s="16" t="s">
        <v>10</v>
      </c>
      <c r="M51" s="15">
        <v>0</v>
      </c>
      <c r="N51" s="15">
        <v>0</v>
      </c>
      <c r="O51" s="15">
        <v>0</v>
      </c>
      <c r="P51" s="15">
        <v>0</v>
      </c>
      <c r="Q51" s="15">
        <v>0</v>
      </c>
      <c r="R51" s="15">
        <v>36</v>
      </c>
      <c r="T51" s="16" t="s">
        <v>11</v>
      </c>
      <c r="U51" s="15">
        <v>0</v>
      </c>
      <c r="V51" s="15">
        <v>0</v>
      </c>
      <c r="W51" s="15">
        <v>0</v>
      </c>
      <c r="X51" s="15">
        <v>0</v>
      </c>
      <c r="Y51" s="15">
        <v>0</v>
      </c>
      <c r="Z51" s="15">
        <v>4</v>
      </c>
      <c r="AB51" s="16" t="s">
        <v>12</v>
      </c>
      <c r="AC51" s="15">
        <v>0</v>
      </c>
      <c r="AD51" s="15">
        <v>0</v>
      </c>
      <c r="AE51" s="15">
        <v>0</v>
      </c>
      <c r="AF51" s="15">
        <v>0</v>
      </c>
      <c r="AG51" s="15">
        <v>0</v>
      </c>
      <c r="AH51" s="15">
        <v>6</v>
      </c>
      <c r="AI51" s="15"/>
      <c r="AJ51" s="16" t="s">
        <v>13</v>
      </c>
      <c r="AK51" s="15">
        <v>0</v>
      </c>
      <c r="AL51" s="15">
        <v>0</v>
      </c>
      <c r="AM51" s="15">
        <v>0</v>
      </c>
      <c r="AN51" s="15">
        <v>0</v>
      </c>
      <c r="AO51" s="15">
        <v>0</v>
      </c>
      <c r="AP51" s="15">
        <v>77</v>
      </c>
      <c r="AQ51" s="15"/>
      <c r="AR51" s="15">
        <v>77</v>
      </c>
      <c r="AT51" s="15">
        <f t="shared" si="0"/>
        <v>77</v>
      </c>
    </row>
    <row r="52" spans="1:46" x14ac:dyDescent="0.3">
      <c r="A52" s="13">
        <v>47000</v>
      </c>
      <c r="B52" s="13">
        <v>47999</v>
      </c>
      <c r="D52" s="16" t="s">
        <v>9</v>
      </c>
      <c r="E52" s="15">
        <v>0</v>
      </c>
      <c r="F52" s="15">
        <v>0</v>
      </c>
      <c r="G52" s="15">
        <v>0</v>
      </c>
      <c r="H52" s="15">
        <v>0</v>
      </c>
      <c r="I52" s="15">
        <v>0</v>
      </c>
      <c r="J52" s="15">
        <v>26</v>
      </c>
      <c r="L52" s="16" t="s">
        <v>10</v>
      </c>
      <c r="M52" s="15">
        <v>0</v>
      </c>
      <c r="N52" s="15">
        <v>0</v>
      </c>
      <c r="O52" s="15">
        <v>0</v>
      </c>
      <c r="P52" s="15">
        <v>0</v>
      </c>
      <c r="Q52" s="15">
        <v>0</v>
      </c>
      <c r="R52" s="15">
        <v>31</v>
      </c>
      <c r="T52" s="16" t="s">
        <v>11</v>
      </c>
      <c r="U52" s="15">
        <v>0</v>
      </c>
      <c r="V52" s="15">
        <v>0</v>
      </c>
      <c r="W52" s="15">
        <v>0</v>
      </c>
      <c r="X52" s="15">
        <v>0</v>
      </c>
      <c r="Y52" s="15">
        <v>0</v>
      </c>
      <c r="Z52" s="15">
        <v>3</v>
      </c>
      <c r="AB52" s="16" t="s">
        <v>12</v>
      </c>
      <c r="AC52" s="15">
        <v>0</v>
      </c>
      <c r="AD52" s="15">
        <v>0</v>
      </c>
      <c r="AE52" s="15">
        <v>0</v>
      </c>
      <c r="AF52" s="15">
        <v>0</v>
      </c>
      <c r="AG52" s="15">
        <v>0</v>
      </c>
      <c r="AH52" s="15">
        <v>5</v>
      </c>
      <c r="AI52" s="15"/>
      <c r="AJ52" s="16" t="s">
        <v>13</v>
      </c>
      <c r="AK52" s="15">
        <v>0</v>
      </c>
      <c r="AL52" s="15">
        <v>0</v>
      </c>
      <c r="AM52" s="15">
        <v>0</v>
      </c>
      <c r="AN52" s="15">
        <v>0</v>
      </c>
      <c r="AO52" s="15">
        <v>0</v>
      </c>
      <c r="AP52" s="15">
        <v>65</v>
      </c>
      <c r="AQ52" s="15"/>
      <c r="AR52" s="15">
        <v>65</v>
      </c>
      <c r="AT52" s="15">
        <f t="shared" si="0"/>
        <v>65</v>
      </c>
    </row>
    <row r="53" spans="1:46" x14ac:dyDescent="0.3">
      <c r="A53" s="13">
        <v>48000</v>
      </c>
      <c r="B53" s="13">
        <v>48999</v>
      </c>
      <c r="D53" s="16" t="s">
        <v>9</v>
      </c>
      <c r="E53" s="15">
        <v>0</v>
      </c>
      <c r="F53" s="15">
        <v>0</v>
      </c>
      <c r="G53" s="15">
        <v>0</v>
      </c>
      <c r="H53" s="15">
        <v>0</v>
      </c>
      <c r="I53" s="15">
        <v>0</v>
      </c>
      <c r="J53" s="15">
        <v>32</v>
      </c>
      <c r="L53" s="16" t="s">
        <v>10</v>
      </c>
      <c r="M53" s="15">
        <v>0</v>
      </c>
      <c r="N53" s="15">
        <v>0</v>
      </c>
      <c r="O53" s="15">
        <v>0</v>
      </c>
      <c r="P53" s="15">
        <v>0</v>
      </c>
      <c r="Q53" s="15">
        <v>0</v>
      </c>
      <c r="R53" s="15">
        <v>38</v>
      </c>
      <c r="T53" s="16" t="s">
        <v>11</v>
      </c>
      <c r="U53" s="15">
        <v>0</v>
      </c>
      <c r="V53" s="15">
        <v>0</v>
      </c>
      <c r="W53" s="15">
        <v>0</v>
      </c>
      <c r="X53" s="15">
        <v>0</v>
      </c>
      <c r="Y53" s="15">
        <v>0</v>
      </c>
      <c r="Z53" s="15">
        <v>4</v>
      </c>
      <c r="AB53" s="16" t="s">
        <v>12</v>
      </c>
      <c r="AC53" s="15">
        <v>0</v>
      </c>
      <c r="AD53" s="15">
        <v>0</v>
      </c>
      <c r="AE53" s="15">
        <v>0</v>
      </c>
      <c r="AF53" s="15">
        <v>0</v>
      </c>
      <c r="AG53" s="15">
        <v>0</v>
      </c>
      <c r="AH53" s="15">
        <v>6</v>
      </c>
      <c r="AI53" s="15"/>
      <c r="AJ53" s="16" t="s">
        <v>13</v>
      </c>
      <c r="AK53" s="15">
        <v>0</v>
      </c>
      <c r="AL53" s="15">
        <v>0</v>
      </c>
      <c r="AM53" s="15">
        <v>0</v>
      </c>
      <c r="AN53" s="15">
        <v>0</v>
      </c>
      <c r="AO53" s="15">
        <v>0</v>
      </c>
      <c r="AP53" s="15">
        <v>80</v>
      </c>
      <c r="AQ53" s="15"/>
      <c r="AR53" s="15">
        <v>80</v>
      </c>
      <c r="AT53" s="15">
        <f t="shared" si="0"/>
        <v>80</v>
      </c>
    </row>
    <row r="54" spans="1:46" x14ac:dyDescent="0.3">
      <c r="A54" s="13">
        <v>49000</v>
      </c>
      <c r="B54" s="13">
        <v>49999</v>
      </c>
      <c r="D54" s="16" t="s">
        <v>9</v>
      </c>
      <c r="E54" s="15">
        <v>0</v>
      </c>
      <c r="F54" s="15">
        <v>0</v>
      </c>
      <c r="G54" s="15">
        <v>0</v>
      </c>
      <c r="H54" s="15">
        <v>0</v>
      </c>
      <c r="I54" s="15">
        <v>0</v>
      </c>
      <c r="J54" s="15">
        <v>30</v>
      </c>
      <c r="L54" s="16" t="s">
        <v>10</v>
      </c>
      <c r="M54" s="15">
        <v>0</v>
      </c>
      <c r="N54" s="15">
        <v>0</v>
      </c>
      <c r="O54" s="15">
        <v>0</v>
      </c>
      <c r="P54" s="15">
        <v>0</v>
      </c>
      <c r="Q54" s="15">
        <v>0</v>
      </c>
      <c r="R54" s="15">
        <v>35</v>
      </c>
      <c r="T54" s="16" t="s">
        <v>11</v>
      </c>
      <c r="U54" s="15">
        <v>0</v>
      </c>
      <c r="V54" s="15">
        <v>0</v>
      </c>
      <c r="W54" s="15">
        <v>0</v>
      </c>
      <c r="X54" s="15">
        <v>0</v>
      </c>
      <c r="Y54" s="15">
        <v>0</v>
      </c>
      <c r="Z54" s="15">
        <v>4</v>
      </c>
      <c r="AB54" s="16" t="s">
        <v>12</v>
      </c>
      <c r="AC54" s="15">
        <v>0</v>
      </c>
      <c r="AD54" s="15">
        <v>0</v>
      </c>
      <c r="AE54" s="15">
        <v>0</v>
      </c>
      <c r="AF54" s="15">
        <v>0</v>
      </c>
      <c r="AG54" s="15">
        <v>0</v>
      </c>
      <c r="AH54" s="15">
        <v>6</v>
      </c>
      <c r="AI54" s="15"/>
      <c r="AJ54" s="16" t="s">
        <v>13</v>
      </c>
      <c r="AK54" s="15">
        <v>0</v>
      </c>
      <c r="AL54" s="15">
        <v>0</v>
      </c>
      <c r="AM54" s="15">
        <v>0</v>
      </c>
      <c r="AN54" s="15">
        <v>0</v>
      </c>
      <c r="AO54" s="15">
        <v>0</v>
      </c>
      <c r="AP54" s="15">
        <v>75</v>
      </c>
      <c r="AQ54" s="15"/>
      <c r="AR54" s="15">
        <v>75</v>
      </c>
      <c r="AT54" s="15">
        <f t="shared" si="0"/>
        <v>75</v>
      </c>
    </row>
    <row r="55" spans="1:46" x14ac:dyDescent="0.3">
      <c r="A55" s="13">
        <v>50000</v>
      </c>
      <c r="B55" s="13">
        <v>50999</v>
      </c>
      <c r="D55" s="16" t="s">
        <v>9</v>
      </c>
      <c r="E55" s="15">
        <v>0</v>
      </c>
      <c r="F55" s="15">
        <v>0</v>
      </c>
      <c r="G55" s="15">
        <v>0</v>
      </c>
      <c r="H55" s="15">
        <v>0</v>
      </c>
      <c r="I55" s="15">
        <v>0</v>
      </c>
      <c r="J55" s="15">
        <v>33</v>
      </c>
      <c r="L55" s="16" t="s">
        <v>10</v>
      </c>
      <c r="M55" s="15">
        <v>0</v>
      </c>
      <c r="N55" s="15">
        <v>0</v>
      </c>
      <c r="O55" s="15">
        <v>0</v>
      </c>
      <c r="P55" s="15">
        <v>0</v>
      </c>
      <c r="Q55" s="15">
        <v>0</v>
      </c>
      <c r="R55" s="15">
        <v>39</v>
      </c>
      <c r="T55" s="16" t="s">
        <v>11</v>
      </c>
      <c r="U55" s="15">
        <v>0</v>
      </c>
      <c r="V55" s="15">
        <v>0</v>
      </c>
      <c r="W55" s="15">
        <v>0</v>
      </c>
      <c r="X55" s="15">
        <v>0</v>
      </c>
      <c r="Y55" s="15">
        <v>0</v>
      </c>
      <c r="Z55" s="15">
        <v>4</v>
      </c>
      <c r="AB55" s="16" t="s">
        <v>12</v>
      </c>
      <c r="AC55" s="15">
        <v>0</v>
      </c>
      <c r="AD55" s="15">
        <v>0</v>
      </c>
      <c r="AE55" s="15">
        <v>0</v>
      </c>
      <c r="AF55" s="15">
        <v>0</v>
      </c>
      <c r="AG55" s="15">
        <v>0</v>
      </c>
      <c r="AH55" s="15">
        <v>7</v>
      </c>
      <c r="AI55" s="15"/>
      <c r="AJ55" s="16" t="s">
        <v>13</v>
      </c>
      <c r="AK55" s="15">
        <v>0</v>
      </c>
      <c r="AL55" s="15">
        <v>0</v>
      </c>
      <c r="AM55" s="15">
        <v>0</v>
      </c>
      <c r="AN55" s="15">
        <v>0</v>
      </c>
      <c r="AO55" s="15">
        <v>0</v>
      </c>
      <c r="AP55" s="15">
        <v>83</v>
      </c>
      <c r="AQ55" s="15"/>
      <c r="AR55" s="15">
        <v>83</v>
      </c>
      <c r="AT55" s="15">
        <f t="shared" si="0"/>
        <v>83</v>
      </c>
    </row>
    <row r="56" spans="1:46" x14ac:dyDescent="0.3">
      <c r="A56" s="13">
        <v>51000</v>
      </c>
      <c r="B56" s="13">
        <v>51999</v>
      </c>
      <c r="D56" s="16" t="s">
        <v>9</v>
      </c>
      <c r="E56" s="15">
        <v>0</v>
      </c>
      <c r="F56" s="15">
        <v>0</v>
      </c>
      <c r="G56" s="15">
        <v>0</v>
      </c>
      <c r="H56" s="15">
        <v>0</v>
      </c>
      <c r="I56" s="15">
        <v>0</v>
      </c>
      <c r="J56" s="15">
        <v>36</v>
      </c>
      <c r="L56" s="16" t="s">
        <v>10</v>
      </c>
      <c r="M56" s="15">
        <v>0</v>
      </c>
      <c r="N56" s="15">
        <v>0</v>
      </c>
      <c r="O56" s="15">
        <v>0</v>
      </c>
      <c r="P56" s="15">
        <v>0</v>
      </c>
      <c r="Q56" s="15">
        <v>0</v>
      </c>
      <c r="R56" s="15">
        <v>43</v>
      </c>
      <c r="T56" s="16" t="s">
        <v>11</v>
      </c>
      <c r="U56" s="15">
        <v>0</v>
      </c>
      <c r="V56" s="15">
        <v>0</v>
      </c>
      <c r="W56" s="15">
        <v>0</v>
      </c>
      <c r="X56" s="15">
        <v>0</v>
      </c>
      <c r="Y56" s="15">
        <v>0</v>
      </c>
      <c r="Z56" s="15">
        <v>5</v>
      </c>
      <c r="AB56" s="16" t="s">
        <v>12</v>
      </c>
      <c r="AC56" s="15">
        <v>0</v>
      </c>
      <c r="AD56" s="15">
        <v>0</v>
      </c>
      <c r="AE56" s="15">
        <v>0</v>
      </c>
      <c r="AF56" s="15">
        <v>0</v>
      </c>
      <c r="AG56" s="15">
        <v>0</v>
      </c>
      <c r="AH56" s="15">
        <v>7</v>
      </c>
      <c r="AI56" s="15"/>
      <c r="AJ56" s="16" t="s">
        <v>13</v>
      </c>
      <c r="AK56" s="15">
        <v>0</v>
      </c>
      <c r="AL56" s="15">
        <v>0</v>
      </c>
      <c r="AM56" s="15">
        <v>0</v>
      </c>
      <c r="AN56" s="15">
        <v>0</v>
      </c>
      <c r="AO56" s="15">
        <v>0</v>
      </c>
      <c r="AP56" s="15">
        <v>91</v>
      </c>
      <c r="AQ56" s="15"/>
      <c r="AR56" s="15">
        <v>91</v>
      </c>
      <c r="AT56" s="15">
        <f t="shared" si="0"/>
        <v>91</v>
      </c>
    </row>
    <row r="57" spans="1:46" x14ac:dyDescent="0.3">
      <c r="A57" s="13">
        <v>52000</v>
      </c>
      <c r="B57" s="13">
        <v>52999</v>
      </c>
      <c r="D57" s="16" t="s">
        <v>9</v>
      </c>
      <c r="E57" s="15">
        <v>0</v>
      </c>
      <c r="F57" s="15">
        <v>0</v>
      </c>
      <c r="G57" s="15">
        <v>0</v>
      </c>
      <c r="H57" s="15">
        <v>0</v>
      </c>
      <c r="I57" s="15">
        <v>0</v>
      </c>
      <c r="J57" s="15">
        <v>12</v>
      </c>
      <c r="L57" s="16" t="s">
        <v>10</v>
      </c>
      <c r="M57" s="15">
        <v>0</v>
      </c>
      <c r="N57" s="15">
        <v>0</v>
      </c>
      <c r="O57" s="15">
        <v>0</v>
      </c>
      <c r="P57" s="15">
        <v>0</v>
      </c>
      <c r="Q57" s="15">
        <v>0</v>
      </c>
      <c r="R57" s="15">
        <v>15</v>
      </c>
      <c r="T57" s="16" t="s">
        <v>11</v>
      </c>
      <c r="U57" s="15">
        <v>0</v>
      </c>
      <c r="V57" s="15">
        <v>0</v>
      </c>
      <c r="W57" s="15">
        <v>0</v>
      </c>
      <c r="X57" s="15">
        <v>0</v>
      </c>
      <c r="Y57" s="15">
        <v>0</v>
      </c>
      <c r="Z57" s="15">
        <v>2</v>
      </c>
      <c r="AB57" s="16" t="s">
        <v>12</v>
      </c>
      <c r="AC57" s="15">
        <v>0</v>
      </c>
      <c r="AD57" s="15">
        <v>0</v>
      </c>
      <c r="AE57" s="15">
        <v>0</v>
      </c>
      <c r="AF57" s="15">
        <v>0</v>
      </c>
      <c r="AG57" s="15">
        <v>0</v>
      </c>
      <c r="AH57" s="15">
        <v>2</v>
      </c>
      <c r="AI57" s="15"/>
      <c r="AJ57" s="16" t="s">
        <v>13</v>
      </c>
      <c r="AK57" s="15">
        <v>0</v>
      </c>
      <c r="AL57" s="15">
        <v>0</v>
      </c>
      <c r="AM57" s="15">
        <v>0</v>
      </c>
      <c r="AN57" s="15">
        <v>0</v>
      </c>
      <c r="AO57" s="15">
        <v>0</v>
      </c>
      <c r="AP57" s="15">
        <v>31</v>
      </c>
      <c r="AQ57" s="15"/>
      <c r="AR57" s="15">
        <v>31</v>
      </c>
      <c r="AT57" s="15">
        <f t="shared" si="0"/>
        <v>31</v>
      </c>
    </row>
    <row r="58" spans="1:46" x14ac:dyDescent="0.3">
      <c r="A58" s="13">
        <v>53000</v>
      </c>
      <c r="B58" s="13">
        <v>53999</v>
      </c>
      <c r="D58" s="16" t="s">
        <v>9</v>
      </c>
      <c r="E58" s="15">
        <v>0</v>
      </c>
      <c r="F58" s="15">
        <v>0</v>
      </c>
      <c r="G58" s="15">
        <v>0</v>
      </c>
      <c r="H58" s="15">
        <v>0</v>
      </c>
      <c r="I58" s="15">
        <v>0</v>
      </c>
      <c r="J58" s="15">
        <v>15</v>
      </c>
      <c r="L58" s="16" t="s">
        <v>10</v>
      </c>
      <c r="M58" s="15">
        <v>0</v>
      </c>
      <c r="N58" s="15">
        <v>0</v>
      </c>
      <c r="O58" s="15">
        <v>0</v>
      </c>
      <c r="P58" s="15">
        <v>0</v>
      </c>
      <c r="Q58" s="15">
        <v>0</v>
      </c>
      <c r="R58" s="15">
        <v>18</v>
      </c>
      <c r="T58" s="16" t="s">
        <v>11</v>
      </c>
      <c r="U58" s="15">
        <v>0</v>
      </c>
      <c r="V58" s="15">
        <v>0</v>
      </c>
      <c r="W58" s="15">
        <v>0</v>
      </c>
      <c r="X58" s="15">
        <v>0</v>
      </c>
      <c r="Y58" s="15">
        <v>0</v>
      </c>
      <c r="Z58" s="15">
        <v>2</v>
      </c>
      <c r="AB58" s="16" t="s">
        <v>12</v>
      </c>
      <c r="AC58" s="15">
        <v>0</v>
      </c>
      <c r="AD58" s="15">
        <v>0</v>
      </c>
      <c r="AE58" s="15">
        <v>0</v>
      </c>
      <c r="AF58" s="15">
        <v>0</v>
      </c>
      <c r="AG58" s="15">
        <v>0</v>
      </c>
      <c r="AH58" s="15">
        <v>3</v>
      </c>
      <c r="AI58" s="15"/>
      <c r="AJ58" s="16" t="s">
        <v>13</v>
      </c>
      <c r="AK58" s="15">
        <v>0</v>
      </c>
      <c r="AL58" s="15">
        <v>0</v>
      </c>
      <c r="AM58" s="15">
        <v>0</v>
      </c>
      <c r="AN58" s="15">
        <v>0</v>
      </c>
      <c r="AO58" s="15">
        <v>0</v>
      </c>
      <c r="AP58" s="15">
        <v>38</v>
      </c>
      <c r="AQ58" s="15"/>
      <c r="AR58" s="15">
        <v>38</v>
      </c>
      <c r="AT58" s="15">
        <f t="shared" si="0"/>
        <v>38</v>
      </c>
    </row>
    <row r="59" spans="1:46" x14ac:dyDescent="0.3">
      <c r="A59" s="13">
        <v>54000</v>
      </c>
      <c r="B59" s="13">
        <v>54999</v>
      </c>
      <c r="D59" s="16" t="s">
        <v>9</v>
      </c>
      <c r="E59" s="15">
        <v>0</v>
      </c>
      <c r="F59" s="15">
        <v>0</v>
      </c>
      <c r="G59" s="15">
        <v>0</v>
      </c>
      <c r="H59" s="15">
        <v>0</v>
      </c>
      <c r="I59" s="15">
        <v>0</v>
      </c>
      <c r="J59" s="15">
        <v>14</v>
      </c>
      <c r="L59" s="16" t="s">
        <v>10</v>
      </c>
      <c r="M59" s="15">
        <v>0</v>
      </c>
      <c r="N59" s="15">
        <v>0</v>
      </c>
      <c r="O59" s="15">
        <v>0</v>
      </c>
      <c r="P59" s="15">
        <v>0</v>
      </c>
      <c r="Q59" s="15">
        <v>0</v>
      </c>
      <c r="R59" s="15">
        <v>16</v>
      </c>
      <c r="T59" s="16" t="s">
        <v>11</v>
      </c>
      <c r="U59" s="15">
        <v>0</v>
      </c>
      <c r="V59" s="15">
        <v>0</v>
      </c>
      <c r="W59" s="15">
        <v>0</v>
      </c>
      <c r="X59" s="15">
        <v>0</v>
      </c>
      <c r="Y59" s="15">
        <v>0</v>
      </c>
      <c r="Z59" s="15">
        <v>2</v>
      </c>
      <c r="AB59" s="16" t="s">
        <v>12</v>
      </c>
      <c r="AC59" s="15">
        <v>0</v>
      </c>
      <c r="AD59" s="15">
        <v>0</v>
      </c>
      <c r="AE59" s="15">
        <v>0</v>
      </c>
      <c r="AF59" s="15">
        <v>0</v>
      </c>
      <c r="AG59" s="15">
        <v>0</v>
      </c>
      <c r="AH59" s="15">
        <v>3</v>
      </c>
      <c r="AI59" s="15"/>
      <c r="AJ59" s="16" t="s">
        <v>13</v>
      </c>
      <c r="AK59" s="15">
        <v>0</v>
      </c>
      <c r="AL59" s="15">
        <v>0</v>
      </c>
      <c r="AM59" s="15">
        <v>0</v>
      </c>
      <c r="AN59" s="15">
        <v>0</v>
      </c>
      <c r="AO59" s="15">
        <v>0</v>
      </c>
      <c r="AP59" s="15">
        <v>35</v>
      </c>
      <c r="AQ59" s="15"/>
      <c r="AR59" s="15">
        <v>35</v>
      </c>
      <c r="AT59" s="15">
        <f t="shared" si="0"/>
        <v>35</v>
      </c>
    </row>
    <row r="60" spans="1:46" x14ac:dyDescent="0.3">
      <c r="A60" s="13">
        <v>55000</v>
      </c>
      <c r="B60" s="13">
        <v>55999</v>
      </c>
      <c r="D60" s="16" t="s">
        <v>9</v>
      </c>
      <c r="E60" s="15">
        <v>0</v>
      </c>
      <c r="F60" s="15">
        <v>0</v>
      </c>
      <c r="G60" s="15">
        <v>0</v>
      </c>
      <c r="H60" s="15">
        <v>0</v>
      </c>
      <c r="I60" s="15">
        <v>0</v>
      </c>
      <c r="J60" s="15">
        <v>10</v>
      </c>
      <c r="L60" s="16" t="s">
        <v>10</v>
      </c>
      <c r="M60" s="15">
        <v>0</v>
      </c>
      <c r="N60" s="15">
        <v>0</v>
      </c>
      <c r="O60" s="15">
        <v>0</v>
      </c>
      <c r="P60" s="15">
        <v>0</v>
      </c>
      <c r="Q60" s="15">
        <v>0</v>
      </c>
      <c r="R60" s="15">
        <v>12</v>
      </c>
      <c r="T60" s="16" t="s">
        <v>11</v>
      </c>
      <c r="U60" s="15">
        <v>0</v>
      </c>
      <c r="V60" s="15">
        <v>0</v>
      </c>
      <c r="W60" s="15">
        <v>0</v>
      </c>
      <c r="X60" s="15">
        <v>0</v>
      </c>
      <c r="Y60" s="15">
        <v>0</v>
      </c>
      <c r="Z60" s="15">
        <v>1</v>
      </c>
      <c r="AB60" s="16" t="s">
        <v>12</v>
      </c>
      <c r="AC60" s="15">
        <v>0</v>
      </c>
      <c r="AD60" s="15">
        <v>0</v>
      </c>
      <c r="AE60" s="15">
        <v>0</v>
      </c>
      <c r="AF60" s="15">
        <v>0</v>
      </c>
      <c r="AG60" s="15">
        <v>0</v>
      </c>
      <c r="AH60" s="15">
        <v>2</v>
      </c>
      <c r="AI60" s="15"/>
      <c r="AJ60" s="16" t="s">
        <v>13</v>
      </c>
      <c r="AK60" s="15">
        <v>0</v>
      </c>
      <c r="AL60" s="15">
        <v>0</v>
      </c>
      <c r="AM60" s="15">
        <v>0</v>
      </c>
      <c r="AN60" s="15">
        <v>0</v>
      </c>
      <c r="AO60" s="15">
        <v>0</v>
      </c>
      <c r="AP60" s="15">
        <v>25</v>
      </c>
      <c r="AQ60" s="15"/>
      <c r="AR60" s="15">
        <v>25</v>
      </c>
      <c r="AT60" s="15">
        <f t="shared" si="0"/>
        <v>25</v>
      </c>
    </row>
    <row r="61" spans="1:46" x14ac:dyDescent="0.3">
      <c r="A61" s="13">
        <v>56000</v>
      </c>
      <c r="B61" s="13">
        <v>56999</v>
      </c>
      <c r="D61" s="16" t="s">
        <v>9</v>
      </c>
      <c r="E61" s="15">
        <v>0</v>
      </c>
      <c r="F61" s="15">
        <v>0</v>
      </c>
      <c r="G61" s="15">
        <v>0</v>
      </c>
      <c r="H61" s="15">
        <v>0</v>
      </c>
      <c r="I61" s="15">
        <v>0</v>
      </c>
      <c r="J61" s="15">
        <v>11</v>
      </c>
      <c r="L61" s="16" t="s">
        <v>10</v>
      </c>
      <c r="M61" s="15">
        <v>0</v>
      </c>
      <c r="N61" s="15">
        <v>0</v>
      </c>
      <c r="O61" s="15">
        <v>0</v>
      </c>
      <c r="P61" s="15">
        <v>0</v>
      </c>
      <c r="Q61" s="15">
        <v>0</v>
      </c>
      <c r="R61" s="15">
        <v>13</v>
      </c>
      <c r="T61" s="16" t="s">
        <v>11</v>
      </c>
      <c r="U61" s="15">
        <v>0</v>
      </c>
      <c r="V61" s="15">
        <v>0</v>
      </c>
      <c r="W61" s="15">
        <v>0</v>
      </c>
      <c r="X61" s="15">
        <v>0</v>
      </c>
      <c r="Y61" s="15">
        <v>0</v>
      </c>
      <c r="Z61" s="15">
        <v>1</v>
      </c>
      <c r="AB61" s="16" t="s">
        <v>12</v>
      </c>
      <c r="AC61" s="15">
        <v>0</v>
      </c>
      <c r="AD61" s="15">
        <v>0</v>
      </c>
      <c r="AE61" s="15">
        <v>0</v>
      </c>
      <c r="AF61" s="15">
        <v>0</v>
      </c>
      <c r="AG61" s="15">
        <v>0</v>
      </c>
      <c r="AH61" s="15">
        <v>2</v>
      </c>
      <c r="AI61" s="15"/>
      <c r="AJ61" s="16" t="s">
        <v>13</v>
      </c>
      <c r="AK61" s="15">
        <v>0</v>
      </c>
      <c r="AL61" s="15">
        <v>0</v>
      </c>
      <c r="AM61" s="15">
        <v>0</v>
      </c>
      <c r="AN61" s="15">
        <v>0</v>
      </c>
      <c r="AO61" s="15">
        <v>0</v>
      </c>
      <c r="AP61" s="15">
        <v>27</v>
      </c>
      <c r="AQ61" s="15"/>
      <c r="AR61" s="15">
        <v>27</v>
      </c>
      <c r="AT61" s="15">
        <f t="shared" si="0"/>
        <v>27</v>
      </c>
    </row>
    <row r="62" spans="1:46" x14ac:dyDescent="0.3">
      <c r="A62" s="13">
        <v>57000</v>
      </c>
      <c r="B62" s="13">
        <v>57999</v>
      </c>
      <c r="D62" s="16" t="s">
        <v>9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10</v>
      </c>
      <c r="L62" s="16" t="s">
        <v>10</v>
      </c>
      <c r="M62" s="15">
        <v>0</v>
      </c>
      <c r="N62" s="15">
        <v>0</v>
      </c>
      <c r="O62" s="15">
        <v>0</v>
      </c>
      <c r="P62" s="15">
        <v>0</v>
      </c>
      <c r="Q62" s="15">
        <v>0</v>
      </c>
      <c r="R62" s="15">
        <v>11</v>
      </c>
      <c r="T62" s="16" t="s">
        <v>11</v>
      </c>
      <c r="U62" s="15">
        <v>0</v>
      </c>
      <c r="V62" s="15">
        <v>0</v>
      </c>
      <c r="W62" s="15">
        <v>0</v>
      </c>
      <c r="X62" s="15">
        <v>0</v>
      </c>
      <c r="Y62" s="15">
        <v>0</v>
      </c>
      <c r="Z62" s="15">
        <v>1</v>
      </c>
      <c r="AB62" s="16" t="s">
        <v>12</v>
      </c>
      <c r="AC62" s="15">
        <v>0</v>
      </c>
      <c r="AD62" s="15">
        <v>0</v>
      </c>
      <c r="AE62" s="15">
        <v>0</v>
      </c>
      <c r="AF62" s="15">
        <v>0</v>
      </c>
      <c r="AG62" s="15">
        <v>0</v>
      </c>
      <c r="AH62" s="15">
        <v>2</v>
      </c>
      <c r="AI62" s="15"/>
      <c r="AJ62" s="16" t="s">
        <v>13</v>
      </c>
      <c r="AK62" s="15">
        <v>0</v>
      </c>
      <c r="AL62" s="15">
        <v>0</v>
      </c>
      <c r="AM62" s="15">
        <v>0</v>
      </c>
      <c r="AN62" s="15">
        <v>0</v>
      </c>
      <c r="AO62" s="15">
        <v>0</v>
      </c>
      <c r="AP62" s="15">
        <v>24</v>
      </c>
      <c r="AQ62" s="15"/>
      <c r="AR62" s="15">
        <v>24</v>
      </c>
      <c r="AT62" s="15">
        <f t="shared" si="0"/>
        <v>24</v>
      </c>
    </row>
    <row r="63" spans="1:46" x14ac:dyDescent="0.3">
      <c r="A63" s="13">
        <v>58000</v>
      </c>
      <c r="B63" s="13">
        <v>58999</v>
      </c>
      <c r="D63" s="16" t="s">
        <v>9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12</v>
      </c>
      <c r="L63" s="16" t="s">
        <v>10</v>
      </c>
      <c r="M63" s="15">
        <v>0</v>
      </c>
      <c r="N63" s="15">
        <v>0</v>
      </c>
      <c r="O63" s="15">
        <v>0</v>
      </c>
      <c r="P63" s="15">
        <v>0</v>
      </c>
      <c r="Q63" s="15">
        <v>0</v>
      </c>
      <c r="R63" s="15">
        <v>14</v>
      </c>
      <c r="T63" s="16" t="s">
        <v>11</v>
      </c>
      <c r="U63" s="15">
        <v>0</v>
      </c>
      <c r="V63" s="15">
        <v>0</v>
      </c>
      <c r="W63" s="15">
        <v>0</v>
      </c>
      <c r="X63" s="15">
        <v>0</v>
      </c>
      <c r="Y63" s="15">
        <v>0</v>
      </c>
      <c r="Z63" s="15">
        <v>1</v>
      </c>
      <c r="AB63" s="16" t="s">
        <v>12</v>
      </c>
      <c r="AC63" s="15">
        <v>0</v>
      </c>
      <c r="AD63" s="15">
        <v>0</v>
      </c>
      <c r="AE63" s="15">
        <v>0</v>
      </c>
      <c r="AF63" s="15">
        <v>0</v>
      </c>
      <c r="AG63" s="15">
        <v>0</v>
      </c>
      <c r="AH63" s="15">
        <v>2</v>
      </c>
      <c r="AI63" s="15"/>
      <c r="AJ63" s="16" t="s">
        <v>13</v>
      </c>
      <c r="AK63" s="15">
        <v>0</v>
      </c>
      <c r="AL63" s="15">
        <v>0</v>
      </c>
      <c r="AM63" s="15">
        <v>0</v>
      </c>
      <c r="AN63" s="15">
        <v>0</v>
      </c>
      <c r="AO63" s="15">
        <v>0</v>
      </c>
      <c r="AP63" s="15">
        <v>29</v>
      </c>
      <c r="AQ63" s="15"/>
      <c r="AR63" s="15">
        <v>29</v>
      </c>
      <c r="AT63" s="15">
        <f t="shared" si="0"/>
        <v>29</v>
      </c>
    </row>
    <row r="64" spans="1:46" x14ac:dyDescent="0.3">
      <c r="A64" s="13">
        <v>59000</v>
      </c>
      <c r="B64" s="13">
        <v>59999</v>
      </c>
      <c r="D64" s="16" t="s">
        <v>9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5">
        <v>11</v>
      </c>
      <c r="L64" s="16" t="s">
        <v>10</v>
      </c>
      <c r="M64" s="15">
        <v>0</v>
      </c>
      <c r="N64" s="15">
        <v>0</v>
      </c>
      <c r="O64" s="15">
        <v>0</v>
      </c>
      <c r="P64" s="15">
        <v>0</v>
      </c>
      <c r="Q64" s="15">
        <v>0</v>
      </c>
      <c r="R64" s="15">
        <v>13</v>
      </c>
      <c r="T64" s="16" t="s">
        <v>11</v>
      </c>
      <c r="U64" s="15">
        <v>0</v>
      </c>
      <c r="V64" s="15">
        <v>0</v>
      </c>
      <c r="W64" s="15">
        <v>0</v>
      </c>
      <c r="X64" s="15">
        <v>0</v>
      </c>
      <c r="Y64" s="15">
        <v>0</v>
      </c>
      <c r="Z64" s="15">
        <v>1</v>
      </c>
      <c r="AB64" s="16" t="s">
        <v>12</v>
      </c>
      <c r="AC64" s="15">
        <v>0</v>
      </c>
      <c r="AD64" s="15">
        <v>0</v>
      </c>
      <c r="AE64" s="15">
        <v>0</v>
      </c>
      <c r="AF64" s="15">
        <v>0</v>
      </c>
      <c r="AG64" s="15">
        <v>0</v>
      </c>
      <c r="AH64" s="15">
        <v>2</v>
      </c>
      <c r="AI64" s="15"/>
      <c r="AJ64" s="16" t="s">
        <v>13</v>
      </c>
      <c r="AK64" s="15">
        <v>0</v>
      </c>
      <c r="AL64" s="15">
        <v>0</v>
      </c>
      <c r="AM64" s="15">
        <v>0</v>
      </c>
      <c r="AN64" s="15">
        <v>0</v>
      </c>
      <c r="AO64" s="15">
        <v>0</v>
      </c>
      <c r="AP64" s="15">
        <v>27</v>
      </c>
      <c r="AQ64" s="15"/>
      <c r="AR64" s="15">
        <v>27</v>
      </c>
      <c r="AT64" s="15">
        <f t="shared" si="0"/>
        <v>27</v>
      </c>
    </row>
    <row r="65" spans="1:46" x14ac:dyDescent="0.3">
      <c r="A65" s="13">
        <v>60000</v>
      </c>
      <c r="B65" s="13">
        <v>60999</v>
      </c>
      <c r="D65" s="16" t="s">
        <v>9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13</v>
      </c>
      <c r="L65" s="16" t="s">
        <v>10</v>
      </c>
      <c r="M65" s="15">
        <v>0</v>
      </c>
      <c r="N65" s="15">
        <v>0</v>
      </c>
      <c r="O65" s="15">
        <v>0</v>
      </c>
      <c r="P65" s="15">
        <v>0</v>
      </c>
      <c r="Q65" s="15">
        <v>0</v>
      </c>
      <c r="R65" s="15">
        <v>16</v>
      </c>
      <c r="T65" s="16" t="s">
        <v>11</v>
      </c>
      <c r="U65" s="15">
        <v>0</v>
      </c>
      <c r="V65" s="15">
        <v>0</v>
      </c>
      <c r="W65" s="15">
        <v>0</v>
      </c>
      <c r="X65" s="15">
        <v>0</v>
      </c>
      <c r="Y65" s="15">
        <v>0</v>
      </c>
      <c r="Z65" s="15">
        <v>2</v>
      </c>
      <c r="AB65" s="16" t="s">
        <v>12</v>
      </c>
      <c r="AC65" s="15">
        <v>0</v>
      </c>
      <c r="AD65" s="15">
        <v>0</v>
      </c>
      <c r="AE65" s="15">
        <v>0</v>
      </c>
      <c r="AF65" s="15">
        <v>0</v>
      </c>
      <c r="AG65" s="15">
        <v>0</v>
      </c>
      <c r="AH65" s="15">
        <v>3</v>
      </c>
      <c r="AI65" s="15"/>
      <c r="AJ65" s="16" t="s">
        <v>13</v>
      </c>
      <c r="AK65" s="15">
        <v>0</v>
      </c>
      <c r="AL65" s="15">
        <v>0</v>
      </c>
      <c r="AM65" s="15">
        <v>0</v>
      </c>
      <c r="AN65" s="15">
        <v>0</v>
      </c>
      <c r="AO65" s="15">
        <v>0</v>
      </c>
      <c r="AP65" s="15">
        <v>34</v>
      </c>
      <c r="AQ65" s="15"/>
      <c r="AR65" s="15">
        <v>34</v>
      </c>
      <c r="AT65" s="15">
        <f t="shared" si="0"/>
        <v>34</v>
      </c>
    </row>
    <row r="66" spans="1:46" x14ac:dyDescent="0.3">
      <c r="A66" s="13">
        <v>61000</v>
      </c>
      <c r="B66" s="13">
        <v>61999</v>
      </c>
      <c r="D66" s="16" t="s">
        <v>9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14</v>
      </c>
      <c r="L66" s="16" t="s">
        <v>10</v>
      </c>
      <c r="M66" s="15">
        <v>0</v>
      </c>
      <c r="N66" s="15">
        <v>0</v>
      </c>
      <c r="O66" s="15">
        <v>0</v>
      </c>
      <c r="P66" s="15">
        <v>0</v>
      </c>
      <c r="Q66" s="15">
        <v>0</v>
      </c>
      <c r="R66" s="15">
        <v>17</v>
      </c>
      <c r="T66" s="16" t="s">
        <v>11</v>
      </c>
      <c r="U66" s="15">
        <v>0</v>
      </c>
      <c r="V66" s="15">
        <v>0</v>
      </c>
      <c r="W66" s="15">
        <v>0</v>
      </c>
      <c r="X66" s="15">
        <v>0</v>
      </c>
      <c r="Y66" s="15">
        <v>0</v>
      </c>
      <c r="Z66" s="15">
        <v>2</v>
      </c>
      <c r="AB66" s="16" t="s">
        <v>12</v>
      </c>
      <c r="AC66" s="15">
        <v>0</v>
      </c>
      <c r="AD66" s="15">
        <v>0</v>
      </c>
      <c r="AE66" s="15">
        <v>0</v>
      </c>
      <c r="AF66" s="15">
        <v>0</v>
      </c>
      <c r="AG66" s="15">
        <v>0</v>
      </c>
      <c r="AH66" s="15">
        <v>3</v>
      </c>
      <c r="AI66" s="15"/>
      <c r="AJ66" s="16" t="s">
        <v>13</v>
      </c>
      <c r="AK66" s="15">
        <v>0</v>
      </c>
      <c r="AL66" s="15">
        <v>0</v>
      </c>
      <c r="AM66" s="15">
        <v>0</v>
      </c>
      <c r="AN66" s="15">
        <v>0</v>
      </c>
      <c r="AO66" s="15">
        <v>0</v>
      </c>
      <c r="AP66" s="15">
        <v>36</v>
      </c>
      <c r="AQ66" s="15"/>
      <c r="AR66" s="15">
        <v>36</v>
      </c>
      <c r="AT66" s="15">
        <f t="shared" si="0"/>
        <v>36</v>
      </c>
    </row>
    <row r="67" spans="1:46" x14ac:dyDescent="0.3">
      <c r="A67" s="13">
        <v>62000</v>
      </c>
      <c r="B67" s="13">
        <v>62999</v>
      </c>
      <c r="D67" s="16" t="s">
        <v>9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12</v>
      </c>
      <c r="L67" s="16" t="s">
        <v>10</v>
      </c>
      <c r="M67" s="15">
        <v>0</v>
      </c>
      <c r="N67" s="15">
        <v>0</v>
      </c>
      <c r="O67" s="15">
        <v>0</v>
      </c>
      <c r="P67" s="15">
        <v>0</v>
      </c>
      <c r="Q67" s="15">
        <v>0</v>
      </c>
      <c r="R67" s="15">
        <v>15</v>
      </c>
      <c r="T67" s="16" t="s">
        <v>11</v>
      </c>
      <c r="U67" s="15">
        <v>0</v>
      </c>
      <c r="V67" s="15">
        <v>0</v>
      </c>
      <c r="W67" s="15">
        <v>0</v>
      </c>
      <c r="X67" s="15">
        <v>0</v>
      </c>
      <c r="Y67" s="15">
        <v>0</v>
      </c>
      <c r="Z67" s="15">
        <v>2</v>
      </c>
      <c r="AB67" s="16" t="s">
        <v>12</v>
      </c>
      <c r="AC67" s="15">
        <v>0</v>
      </c>
      <c r="AD67" s="15">
        <v>0</v>
      </c>
      <c r="AE67" s="15">
        <v>0</v>
      </c>
      <c r="AF67" s="15">
        <v>0</v>
      </c>
      <c r="AG67" s="15">
        <v>0</v>
      </c>
      <c r="AH67" s="15">
        <v>2</v>
      </c>
      <c r="AI67" s="15"/>
      <c r="AJ67" s="16" t="s">
        <v>13</v>
      </c>
      <c r="AK67" s="15">
        <v>0</v>
      </c>
      <c r="AL67" s="15">
        <v>0</v>
      </c>
      <c r="AM67" s="15">
        <v>0</v>
      </c>
      <c r="AN67" s="15">
        <v>0</v>
      </c>
      <c r="AO67" s="15">
        <v>0</v>
      </c>
      <c r="AP67" s="15">
        <v>31</v>
      </c>
      <c r="AQ67" s="15"/>
      <c r="AR67" s="15">
        <v>31</v>
      </c>
      <c r="AT67" s="15">
        <f t="shared" si="0"/>
        <v>31</v>
      </c>
    </row>
    <row r="68" spans="1:46" x14ac:dyDescent="0.3">
      <c r="A68" s="13">
        <v>63000</v>
      </c>
      <c r="B68" s="13">
        <v>63999</v>
      </c>
      <c r="D68" s="16" t="s">
        <v>9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5">
        <v>15</v>
      </c>
      <c r="L68" s="16" t="s">
        <v>10</v>
      </c>
      <c r="M68" s="15">
        <v>0</v>
      </c>
      <c r="N68" s="15">
        <v>0</v>
      </c>
      <c r="O68" s="15">
        <v>0</v>
      </c>
      <c r="P68" s="15">
        <v>0</v>
      </c>
      <c r="Q68" s="15">
        <v>0</v>
      </c>
      <c r="R68" s="15">
        <v>18</v>
      </c>
      <c r="T68" s="16" t="s">
        <v>11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2</v>
      </c>
      <c r="AB68" s="16" t="s">
        <v>12</v>
      </c>
      <c r="AC68" s="15">
        <v>0</v>
      </c>
      <c r="AD68" s="15">
        <v>0</v>
      </c>
      <c r="AE68" s="15">
        <v>0</v>
      </c>
      <c r="AF68" s="15">
        <v>0</v>
      </c>
      <c r="AG68" s="15">
        <v>0</v>
      </c>
      <c r="AH68" s="15">
        <v>3</v>
      </c>
      <c r="AI68" s="15"/>
      <c r="AJ68" s="16" t="s">
        <v>13</v>
      </c>
      <c r="AK68" s="15">
        <v>0</v>
      </c>
      <c r="AL68" s="15">
        <v>0</v>
      </c>
      <c r="AM68" s="15">
        <v>0</v>
      </c>
      <c r="AN68" s="15">
        <v>0</v>
      </c>
      <c r="AO68" s="15">
        <v>0</v>
      </c>
      <c r="AP68" s="15">
        <v>38</v>
      </c>
      <c r="AQ68" s="15"/>
      <c r="AR68" s="15">
        <v>38</v>
      </c>
      <c r="AT68" s="15">
        <f t="shared" si="0"/>
        <v>38</v>
      </c>
    </row>
    <row r="69" spans="1:46" x14ac:dyDescent="0.3">
      <c r="A69" s="13">
        <v>64000</v>
      </c>
      <c r="B69" s="13">
        <v>64999</v>
      </c>
      <c r="D69" s="16" t="s">
        <v>9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5">
        <v>14</v>
      </c>
      <c r="L69" s="16" t="s">
        <v>10</v>
      </c>
      <c r="M69" s="15">
        <v>0</v>
      </c>
      <c r="N69" s="15">
        <v>0</v>
      </c>
      <c r="O69" s="15">
        <v>0</v>
      </c>
      <c r="P69" s="15">
        <v>0</v>
      </c>
      <c r="Q69" s="15">
        <v>0</v>
      </c>
      <c r="R69" s="15">
        <v>16</v>
      </c>
      <c r="T69" s="16" t="s">
        <v>11</v>
      </c>
      <c r="U69" s="15">
        <v>0</v>
      </c>
      <c r="V69" s="15">
        <v>0</v>
      </c>
      <c r="W69" s="15">
        <v>0</v>
      </c>
      <c r="X69" s="15">
        <v>0</v>
      </c>
      <c r="Y69" s="15">
        <v>0</v>
      </c>
      <c r="Z69" s="15">
        <v>2</v>
      </c>
      <c r="AB69" s="16" t="s">
        <v>12</v>
      </c>
      <c r="AC69" s="15">
        <v>0</v>
      </c>
      <c r="AD69" s="15">
        <v>0</v>
      </c>
      <c r="AE69" s="15">
        <v>0</v>
      </c>
      <c r="AF69" s="15">
        <v>0</v>
      </c>
      <c r="AG69" s="15">
        <v>0</v>
      </c>
      <c r="AH69" s="15">
        <v>3</v>
      </c>
      <c r="AI69" s="15"/>
      <c r="AJ69" s="16" t="s">
        <v>13</v>
      </c>
      <c r="AK69" s="15">
        <v>0</v>
      </c>
      <c r="AL69" s="15">
        <v>0</v>
      </c>
      <c r="AM69" s="15">
        <v>0</v>
      </c>
      <c r="AN69" s="15">
        <v>0</v>
      </c>
      <c r="AO69" s="15">
        <v>0</v>
      </c>
      <c r="AP69" s="15">
        <v>35</v>
      </c>
      <c r="AQ69" s="15"/>
      <c r="AR69" s="15">
        <v>35</v>
      </c>
      <c r="AT69" s="15">
        <f t="shared" si="0"/>
        <v>35</v>
      </c>
    </row>
    <row r="70" spans="1:46" x14ac:dyDescent="0.3">
      <c r="D70" s="17"/>
      <c r="AQ70" s="15"/>
    </row>
    <row r="71" spans="1:46" ht="15.6" x14ac:dyDescent="0.3">
      <c r="B71" s="18" t="s">
        <v>13</v>
      </c>
      <c r="D71" s="17"/>
      <c r="E71" s="19">
        <v>39773</v>
      </c>
      <c r="F71" s="19">
        <v>18991</v>
      </c>
      <c r="G71" s="19">
        <v>9077</v>
      </c>
      <c r="H71" s="19">
        <v>6777</v>
      </c>
      <c r="I71" s="19">
        <v>4426</v>
      </c>
      <c r="J71" s="19">
        <v>3269</v>
      </c>
      <c r="M71" s="19">
        <v>38938</v>
      </c>
      <c r="N71" s="19">
        <v>19225</v>
      </c>
      <c r="O71" s="19">
        <v>9514</v>
      </c>
      <c r="P71" s="19">
        <v>7197</v>
      </c>
      <c r="Q71" s="19">
        <v>4831</v>
      </c>
      <c r="R71" s="19">
        <v>3574</v>
      </c>
      <c r="U71" s="19">
        <v>7551</v>
      </c>
      <c r="V71" s="19">
        <v>3382</v>
      </c>
      <c r="W71" s="19">
        <v>1517</v>
      </c>
      <c r="X71" s="19">
        <v>1100</v>
      </c>
      <c r="Y71" s="19">
        <v>681</v>
      </c>
      <c r="Z71" s="19">
        <v>499</v>
      </c>
      <c r="AC71" s="19">
        <v>8513</v>
      </c>
      <c r="AD71" s="19">
        <v>4022</v>
      </c>
      <c r="AE71" s="19">
        <v>1896</v>
      </c>
      <c r="AF71" s="19">
        <v>1410</v>
      </c>
      <c r="AG71" s="19">
        <v>913</v>
      </c>
      <c r="AH71" s="19">
        <v>674</v>
      </c>
      <c r="AI71" s="15"/>
      <c r="AK71" s="19">
        <v>94775</v>
      </c>
      <c r="AL71" s="19">
        <v>45620</v>
      </c>
      <c r="AM71" s="19">
        <v>22004</v>
      </c>
      <c r="AN71" s="19">
        <v>16484</v>
      </c>
      <c r="AO71" s="19">
        <v>10851</v>
      </c>
      <c r="AP71" s="19">
        <v>8016</v>
      </c>
      <c r="AQ71" s="15"/>
      <c r="AR71" s="19">
        <v>197750</v>
      </c>
    </row>
    <row r="72" spans="1:46" x14ac:dyDescent="0.3">
      <c r="D72" s="17"/>
    </row>
    <row r="73" spans="1:46" x14ac:dyDescent="0.3">
      <c r="D73" s="17"/>
    </row>
    <row r="74" spans="1:46" x14ac:dyDescent="0.3">
      <c r="D74" s="17"/>
    </row>
    <row r="75" spans="1:46" x14ac:dyDescent="0.3">
      <c r="D75" s="17"/>
    </row>
    <row r="76" spans="1:46" x14ac:dyDescent="0.3">
      <c r="D76" s="17"/>
    </row>
    <row r="77" spans="1:46" x14ac:dyDescent="0.3">
      <c r="D77" s="17"/>
    </row>
    <row r="78" spans="1:46" x14ac:dyDescent="0.3">
      <c r="D78" s="17"/>
    </row>
    <row r="79" spans="1:46" x14ac:dyDescent="0.3">
      <c r="D79" s="17"/>
    </row>
    <row r="80" spans="1:46" x14ac:dyDescent="0.3">
      <c r="D80" s="17"/>
    </row>
    <row r="81" spans="4:4" x14ac:dyDescent="0.3">
      <c r="D81" s="17"/>
    </row>
    <row r="82" spans="4:4" x14ac:dyDescent="0.3">
      <c r="D82" s="17"/>
    </row>
    <row r="83" spans="4:4" x14ac:dyDescent="0.3">
      <c r="D83" s="17"/>
    </row>
    <row r="84" spans="4:4" x14ac:dyDescent="0.3">
      <c r="D84" s="17"/>
    </row>
    <row r="85" spans="4:4" x14ac:dyDescent="0.3">
      <c r="D85" s="17"/>
    </row>
    <row r="86" spans="4:4" x14ac:dyDescent="0.3">
      <c r="D86" s="17"/>
    </row>
    <row r="87" spans="4:4" x14ac:dyDescent="0.3">
      <c r="D87" s="17"/>
    </row>
    <row r="88" spans="4:4" x14ac:dyDescent="0.3">
      <c r="D88" s="17"/>
    </row>
    <row r="89" spans="4:4" x14ac:dyDescent="0.3">
      <c r="D89" s="17"/>
    </row>
    <row r="90" spans="4:4" x14ac:dyDescent="0.3">
      <c r="D90" s="17"/>
    </row>
    <row r="91" spans="4:4" x14ac:dyDescent="0.3">
      <c r="D91" s="17"/>
    </row>
  </sheetData>
  <mergeCells count="6">
    <mergeCell ref="AK3:AP3"/>
    <mergeCell ref="A3:B3"/>
    <mergeCell ref="E3:J3"/>
    <mergeCell ref="M3:R3"/>
    <mergeCell ref="U3:Z3"/>
    <mergeCell ref="AC3:AH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408E8-F1FD-4DB9-9D81-549C3230B7BF}">
  <dimension ref="A1:AR75"/>
  <sheetViews>
    <sheetView zoomScale="70" zoomScaleNormal="70" workbookViewId="0">
      <selection activeCell="H53" sqref="H53"/>
    </sheetView>
  </sheetViews>
  <sheetFormatPr defaultRowHeight="14.4" x14ac:dyDescent="0.3"/>
  <cols>
    <col min="1" max="1" width="11.6640625" style="7" customWidth="1"/>
    <col min="2" max="2" width="11.21875" style="7" customWidth="1"/>
    <col min="3" max="3" width="3.77734375" style="7" customWidth="1"/>
    <col min="4" max="4" width="11.21875" style="7" customWidth="1"/>
    <col min="5" max="10" width="7.5546875" style="7" customWidth="1"/>
    <col min="11" max="11" width="6.44140625" style="7" customWidth="1"/>
    <col min="12" max="12" width="12.44140625" style="7" customWidth="1"/>
    <col min="13" max="18" width="7.5546875" style="7" customWidth="1"/>
    <col min="19" max="19" width="6.88671875" style="7" customWidth="1"/>
    <col min="20" max="20" width="11.5546875" style="7" bestFit="1" customWidth="1"/>
    <col min="21" max="26" width="7.5546875" style="7" customWidth="1"/>
    <col min="27" max="27" width="6.77734375" style="7" customWidth="1"/>
    <col min="28" max="28" width="8.88671875" style="7"/>
    <col min="29" max="43" width="7.5546875" style="7" customWidth="1"/>
    <col min="44" max="44" width="8.77734375" style="7" bestFit="1" customWidth="1"/>
    <col min="45" max="16384" width="8.88671875" style="7"/>
  </cols>
  <sheetData>
    <row r="1" spans="1:44" ht="18" x14ac:dyDescent="0.35">
      <c r="A1" s="6" t="s">
        <v>0</v>
      </c>
    </row>
    <row r="2" spans="1:44" x14ac:dyDescent="0.3">
      <c r="E2" s="8"/>
      <c r="F2" s="8"/>
      <c r="G2" s="8"/>
    </row>
    <row r="3" spans="1:44" ht="15.6" x14ac:dyDescent="0.3">
      <c r="A3" s="243" t="s">
        <v>1</v>
      </c>
      <c r="B3" s="243"/>
      <c r="C3" s="9"/>
      <c r="D3" s="10" t="s">
        <v>2</v>
      </c>
      <c r="E3" s="243" t="s">
        <v>3</v>
      </c>
      <c r="F3" s="243"/>
      <c r="G3" s="243"/>
      <c r="H3" s="243"/>
      <c r="I3" s="243"/>
      <c r="J3" s="243"/>
      <c r="L3" s="10" t="s">
        <v>2</v>
      </c>
      <c r="M3" s="243" t="s">
        <v>3</v>
      </c>
      <c r="N3" s="243"/>
      <c r="O3" s="243"/>
      <c r="P3" s="243"/>
      <c r="Q3" s="243"/>
      <c r="R3" s="243"/>
      <c r="T3" s="10" t="s">
        <v>2</v>
      </c>
      <c r="U3" s="243" t="s">
        <v>3</v>
      </c>
      <c r="V3" s="243"/>
      <c r="W3" s="243"/>
      <c r="X3" s="243"/>
      <c r="Y3" s="243"/>
      <c r="Z3" s="243"/>
      <c r="AB3" s="10" t="s">
        <v>2</v>
      </c>
      <c r="AC3" s="243" t="s">
        <v>3</v>
      </c>
      <c r="AD3" s="243"/>
      <c r="AE3" s="243"/>
      <c r="AF3" s="243"/>
      <c r="AG3" s="243"/>
      <c r="AH3" s="243"/>
      <c r="AI3" s="9"/>
      <c r="AJ3" s="10" t="s">
        <v>2</v>
      </c>
      <c r="AK3" s="243" t="s">
        <v>3</v>
      </c>
      <c r="AL3" s="243"/>
      <c r="AM3" s="243"/>
      <c r="AN3" s="243"/>
      <c r="AO3" s="243"/>
      <c r="AP3" s="243"/>
    </row>
    <row r="4" spans="1:44" ht="16.2" thickBot="1" x14ac:dyDescent="0.35">
      <c r="A4" s="11" t="s">
        <v>4</v>
      </c>
      <c r="B4" s="11" t="s">
        <v>5</v>
      </c>
      <c r="C4" s="11"/>
      <c r="D4" s="12" t="s">
        <v>6</v>
      </c>
      <c r="E4" s="11">
        <v>1</v>
      </c>
      <c r="F4" s="11">
        <v>2</v>
      </c>
      <c r="G4" s="11">
        <v>3</v>
      </c>
      <c r="H4" s="11">
        <v>4</v>
      </c>
      <c r="I4" s="11">
        <v>5</v>
      </c>
      <c r="J4" s="11" t="s">
        <v>7</v>
      </c>
      <c r="L4" s="12" t="s">
        <v>6</v>
      </c>
      <c r="M4" s="11">
        <v>1</v>
      </c>
      <c r="N4" s="11">
        <v>2</v>
      </c>
      <c r="O4" s="11">
        <v>3</v>
      </c>
      <c r="P4" s="11">
        <v>4</v>
      </c>
      <c r="Q4" s="11">
        <v>5</v>
      </c>
      <c r="R4" s="11" t="s">
        <v>7</v>
      </c>
      <c r="T4" s="12" t="s">
        <v>6</v>
      </c>
      <c r="U4" s="11">
        <v>1</v>
      </c>
      <c r="V4" s="11">
        <v>2</v>
      </c>
      <c r="W4" s="11">
        <v>3</v>
      </c>
      <c r="X4" s="11">
        <v>4</v>
      </c>
      <c r="Y4" s="11">
        <v>5</v>
      </c>
      <c r="Z4" s="11" t="s">
        <v>7</v>
      </c>
      <c r="AB4" s="12" t="s">
        <v>6</v>
      </c>
      <c r="AC4" s="11">
        <v>1</v>
      </c>
      <c r="AD4" s="11">
        <v>2</v>
      </c>
      <c r="AE4" s="11">
        <v>3</v>
      </c>
      <c r="AF4" s="11">
        <v>4</v>
      </c>
      <c r="AG4" s="11">
        <v>5</v>
      </c>
      <c r="AH4" s="11" t="s">
        <v>7</v>
      </c>
      <c r="AI4" s="9"/>
      <c r="AJ4" s="12" t="s">
        <v>6</v>
      </c>
      <c r="AK4" s="11">
        <v>1</v>
      </c>
      <c r="AL4" s="11">
        <v>2</v>
      </c>
      <c r="AM4" s="11">
        <v>3</v>
      </c>
      <c r="AN4" s="11">
        <v>4</v>
      </c>
      <c r="AO4" s="11">
        <v>5</v>
      </c>
      <c r="AP4" s="11" t="s">
        <v>7</v>
      </c>
      <c r="AR4" s="11" t="s">
        <v>8</v>
      </c>
    </row>
    <row r="5" spans="1:44" x14ac:dyDescent="0.3">
      <c r="A5" s="13">
        <v>0</v>
      </c>
      <c r="B5" s="13">
        <v>999</v>
      </c>
      <c r="C5" s="13"/>
      <c r="D5" s="14" t="s">
        <v>9</v>
      </c>
      <c r="E5" s="15">
        <v>1050</v>
      </c>
      <c r="F5" s="15">
        <v>471</v>
      </c>
      <c r="G5" s="15">
        <v>173</v>
      </c>
      <c r="H5" s="15">
        <v>114</v>
      </c>
      <c r="I5" s="15">
        <v>56</v>
      </c>
      <c r="J5" s="15">
        <v>39</v>
      </c>
      <c r="L5" s="14" t="s">
        <v>10</v>
      </c>
      <c r="M5" s="15">
        <v>753</v>
      </c>
      <c r="N5" s="15">
        <v>338</v>
      </c>
      <c r="O5" s="15">
        <v>124</v>
      </c>
      <c r="P5" s="15">
        <v>82</v>
      </c>
      <c r="Q5" s="15">
        <v>40</v>
      </c>
      <c r="R5" s="15">
        <v>28</v>
      </c>
      <c r="T5" s="14" t="s">
        <v>11</v>
      </c>
      <c r="U5" s="15">
        <v>251</v>
      </c>
      <c r="V5" s="15">
        <v>113</v>
      </c>
      <c r="W5" s="15">
        <v>41</v>
      </c>
      <c r="X5" s="15">
        <v>27</v>
      </c>
      <c r="Y5" s="15">
        <v>13</v>
      </c>
      <c r="Z5" s="15">
        <v>9</v>
      </c>
      <c r="AB5" s="14" t="s">
        <v>12</v>
      </c>
      <c r="AC5" s="15">
        <v>228</v>
      </c>
      <c r="AD5" s="15">
        <v>102</v>
      </c>
      <c r="AE5" s="15">
        <v>38</v>
      </c>
      <c r="AF5" s="15">
        <v>25</v>
      </c>
      <c r="AG5" s="15">
        <v>12</v>
      </c>
      <c r="AH5" s="15">
        <v>8</v>
      </c>
      <c r="AI5" s="15"/>
      <c r="AJ5" s="14" t="s">
        <v>13</v>
      </c>
      <c r="AK5" s="15">
        <v>2282</v>
      </c>
      <c r="AL5" s="15">
        <v>1024</v>
      </c>
      <c r="AM5" s="15">
        <v>376</v>
      </c>
      <c r="AN5" s="15">
        <v>248</v>
      </c>
      <c r="AO5" s="15">
        <v>121</v>
      </c>
      <c r="AP5" s="15">
        <v>84</v>
      </c>
      <c r="AQ5" s="15"/>
      <c r="AR5" s="15">
        <v>4135</v>
      </c>
    </row>
    <row r="6" spans="1:44" x14ac:dyDescent="0.3">
      <c r="A6" s="13">
        <v>1000</v>
      </c>
      <c r="B6" s="13">
        <v>1999</v>
      </c>
      <c r="C6" s="13"/>
      <c r="D6" s="16" t="s">
        <v>9</v>
      </c>
      <c r="E6" s="15">
        <v>1534</v>
      </c>
      <c r="F6" s="15">
        <v>756</v>
      </c>
      <c r="G6" s="15">
        <v>244</v>
      </c>
      <c r="H6" s="15">
        <v>189</v>
      </c>
      <c r="I6" s="15">
        <v>82</v>
      </c>
      <c r="J6" s="15">
        <v>61</v>
      </c>
      <c r="L6" s="16" t="s">
        <v>10</v>
      </c>
      <c r="M6" s="15">
        <v>1101</v>
      </c>
      <c r="N6" s="15">
        <v>542</v>
      </c>
      <c r="O6" s="15">
        <v>175</v>
      </c>
      <c r="P6" s="15">
        <v>136</v>
      </c>
      <c r="Q6" s="15">
        <v>59</v>
      </c>
      <c r="R6" s="15">
        <v>44</v>
      </c>
      <c r="T6" s="16" t="s">
        <v>11</v>
      </c>
      <c r="U6" s="15">
        <v>367</v>
      </c>
      <c r="V6" s="15">
        <v>181</v>
      </c>
      <c r="W6" s="15">
        <v>58</v>
      </c>
      <c r="X6" s="15">
        <v>45</v>
      </c>
      <c r="Y6" s="15">
        <v>20</v>
      </c>
      <c r="Z6" s="15">
        <v>15</v>
      </c>
      <c r="AB6" s="16" t="s">
        <v>12</v>
      </c>
      <c r="AC6" s="15">
        <v>334</v>
      </c>
      <c r="AD6" s="15">
        <v>164</v>
      </c>
      <c r="AE6" s="15">
        <v>53</v>
      </c>
      <c r="AF6" s="15">
        <v>41</v>
      </c>
      <c r="AG6" s="15">
        <v>18</v>
      </c>
      <c r="AH6" s="15">
        <v>13</v>
      </c>
      <c r="AI6" s="15"/>
      <c r="AJ6" s="16" t="s">
        <v>13</v>
      </c>
      <c r="AK6" s="15">
        <v>3336</v>
      </c>
      <c r="AL6" s="15">
        <v>1643</v>
      </c>
      <c r="AM6" s="15">
        <v>530</v>
      </c>
      <c r="AN6" s="15">
        <v>411</v>
      </c>
      <c r="AO6" s="15">
        <v>179</v>
      </c>
      <c r="AP6" s="15">
        <v>133</v>
      </c>
      <c r="AQ6" s="15"/>
      <c r="AR6" s="15">
        <v>6232</v>
      </c>
    </row>
    <row r="7" spans="1:44" x14ac:dyDescent="0.3">
      <c r="A7" s="13">
        <v>2000</v>
      </c>
      <c r="B7" s="13">
        <v>2999</v>
      </c>
      <c r="C7" s="13"/>
      <c r="D7" s="16" t="s">
        <v>9</v>
      </c>
      <c r="E7" s="15">
        <v>2246</v>
      </c>
      <c r="F7" s="15">
        <v>1010</v>
      </c>
      <c r="G7" s="15">
        <v>339</v>
      </c>
      <c r="H7" s="15">
        <v>242</v>
      </c>
      <c r="I7" s="15">
        <v>112</v>
      </c>
      <c r="J7" s="15">
        <v>80</v>
      </c>
      <c r="L7" s="16" t="s">
        <v>10</v>
      </c>
      <c r="M7" s="15">
        <v>1611</v>
      </c>
      <c r="N7" s="15">
        <v>725</v>
      </c>
      <c r="O7" s="15">
        <v>243</v>
      </c>
      <c r="P7" s="15">
        <v>173</v>
      </c>
      <c r="Q7" s="15">
        <v>81</v>
      </c>
      <c r="R7" s="15">
        <v>57</v>
      </c>
      <c r="T7" s="16" t="s">
        <v>11</v>
      </c>
      <c r="U7" s="15">
        <v>537</v>
      </c>
      <c r="V7" s="15">
        <v>242</v>
      </c>
      <c r="W7" s="15">
        <v>81</v>
      </c>
      <c r="X7" s="15">
        <v>58</v>
      </c>
      <c r="Y7" s="15">
        <v>27</v>
      </c>
      <c r="Z7" s="15">
        <v>19</v>
      </c>
      <c r="AB7" s="16" t="s">
        <v>12</v>
      </c>
      <c r="AC7" s="15">
        <v>488</v>
      </c>
      <c r="AD7" s="15">
        <v>220</v>
      </c>
      <c r="AE7" s="15">
        <v>74</v>
      </c>
      <c r="AF7" s="15">
        <v>53</v>
      </c>
      <c r="AG7" s="15">
        <v>24</v>
      </c>
      <c r="AH7" s="15">
        <v>17</v>
      </c>
      <c r="AI7" s="15"/>
      <c r="AJ7" s="16" t="s">
        <v>13</v>
      </c>
      <c r="AK7" s="15">
        <v>4882</v>
      </c>
      <c r="AL7" s="15">
        <v>2197</v>
      </c>
      <c r="AM7" s="15">
        <v>737</v>
      </c>
      <c r="AN7" s="15">
        <v>526</v>
      </c>
      <c r="AO7" s="15">
        <v>244</v>
      </c>
      <c r="AP7" s="15">
        <v>173</v>
      </c>
      <c r="AQ7" s="15"/>
      <c r="AR7" s="15">
        <v>8759</v>
      </c>
    </row>
    <row r="8" spans="1:44" x14ac:dyDescent="0.3">
      <c r="A8" s="13">
        <v>3000</v>
      </c>
      <c r="B8" s="13">
        <v>3999</v>
      </c>
      <c r="C8" s="13"/>
      <c r="D8" s="16" t="s">
        <v>9</v>
      </c>
      <c r="E8" s="15">
        <v>2567</v>
      </c>
      <c r="F8" s="15">
        <v>1242</v>
      </c>
      <c r="G8" s="15">
        <v>428</v>
      </c>
      <c r="H8" s="15">
        <v>289</v>
      </c>
      <c r="I8" s="15">
        <v>147</v>
      </c>
      <c r="J8" s="15">
        <v>91</v>
      </c>
      <c r="L8" s="16" t="s">
        <v>10</v>
      </c>
      <c r="M8" s="15">
        <v>1842</v>
      </c>
      <c r="N8" s="15">
        <v>891</v>
      </c>
      <c r="O8" s="15">
        <v>307</v>
      </c>
      <c r="P8" s="15">
        <v>207</v>
      </c>
      <c r="Q8" s="15">
        <v>105</v>
      </c>
      <c r="R8" s="15">
        <v>65</v>
      </c>
      <c r="T8" s="16" t="s">
        <v>11</v>
      </c>
      <c r="U8" s="15">
        <v>614</v>
      </c>
      <c r="V8" s="15">
        <v>297</v>
      </c>
      <c r="W8" s="15">
        <v>102</v>
      </c>
      <c r="X8" s="15">
        <v>69</v>
      </c>
      <c r="Y8" s="15">
        <v>35</v>
      </c>
      <c r="Z8" s="15">
        <v>22</v>
      </c>
      <c r="AB8" s="16" t="s">
        <v>12</v>
      </c>
      <c r="AC8" s="15">
        <v>558</v>
      </c>
      <c r="AD8" s="15">
        <v>270</v>
      </c>
      <c r="AE8" s="15">
        <v>93</v>
      </c>
      <c r="AF8" s="15">
        <v>63</v>
      </c>
      <c r="AG8" s="15">
        <v>32</v>
      </c>
      <c r="AH8" s="15">
        <v>20</v>
      </c>
      <c r="AI8" s="15"/>
      <c r="AJ8" s="16" t="s">
        <v>13</v>
      </c>
      <c r="AK8" s="15">
        <v>5581</v>
      </c>
      <c r="AL8" s="15">
        <v>2700</v>
      </c>
      <c r="AM8" s="15">
        <v>930</v>
      </c>
      <c r="AN8" s="15">
        <v>628</v>
      </c>
      <c r="AO8" s="15">
        <v>319</v>
      </c>
      <c r="AP8" s="15">
        <v>198</v>
      </c>
      <c r="AQ8" s="15"/>
      <c r="AR8" s="15">
        <v>10356</v>
      </c>
    </row>
    <row r="9" spans="1:44" x14ac:dyDescent="0.3">
      <c r="A9" s="13">
        <v>4000</v>
      </c>
      <c r="B9" s="13">
        <v>4999</v>
      </c>
      <c r="C9" s="13"/>
      <c r="D9" s="16" t="s">
        <v>9</v>
      </c>
      <c r="E9" s="15">
        <v>3172</v>
      </c>
      <c r="F9" s="15">
        <v>1450</v>
      </c>
      <c r="G9" s="15">
        <v>487</v>
      </c>
      <c r="H9" s="15">
        <v>367</v>
      </c>
      <c r="I9" s="15">
        <v>153</v>
      </c>
      <c r="J9" s="15">
        <v>126</v>
      </c>
      <c r="L9" s="16" t="s">
        <v>10</v>
      </c>
      <c r="M9" s="15">
        <v>2275</v>
      </c>
      <c r="N9" s="15">
        <v>1040</v>
      </c>
      <c r="O9" s="15">
        <v>349</v>
      </c>
      <c r="P9" s="15">
        <v>263</v>
      </c>
      <c r="Q9" s="15">
        <v>110</v>
      </c>
      <c r="R9" s="15">
        <v>90</v>
      </c>
      <c r="T9" s="16" t="s">
        <v>11</v>
      </c>
      <c r="U9" s="15">
        <v>758</v>
      </c>
      <c r="V9" s="15">
        <v>347</v>
      </c>
      <c r="W9" s="15">
        <v>116</v>
      </c>
      <c r="X9" s="15">
        <v>88</v>
      </c>
      <c r="Y9" s="15">
        <v>37</v>
      </c>
      <c r="Z9" s="15">
        <v>30</v>
      </c>
      <c r="AB9" s="16" t="s">
        <v>12</v>
      </c>
      <c r="AC9" s="15">
        <v>690</v>
      </c>
      <c r="AD9" s="15">
        <v>315</v>
      </c>
      <c r="AE9" s="15">
        <v>106</v>
      </c>
      <c r="AF9" s="15">
        <v>80</v>
      </c>
      <c r="AG9" s="15">
        <v>33</v>
      </c>
      <c r="AH9" s="15">
        <v>27</v>
      </c>
      <c r="AI9" s="15"/>
      <c r="AJ9" s="16" t="s">
        <v>13</v>
      </c>
      <c r="AK9" s="15">
        <v>6895</v>
      </c>
      <c r="AL9" s="15">
        <v>3152</v>
      </c>
      <c r="AM9" s="15">
        <v>1058</v>
      </c>
      <c r="AN9" s="15">
        <v>798</v>
      </c>
      <c r="AO9" s="15">
        <v>333</v>
      </c>
      <c r="AP9" s="15">
        <v>273</v>
      </c>
      <c r="AQ9" s="15"/>
      <c r="AR9" s="15">
        <v>12509</v>
      </c>
    </row>
    <row r="10" spans="1:44" x14ac:dyDescent="0.3">
      <c r="A10" s="13">
        <v>5000</v>
      </c>
      <c r="B10" s="13">
        <v>5999</v>
      </c>
      <c r="C10" s="13"/>
      <c r="D10" s="16" t="s">
        <v>9</v>
      </c>
      <c r="E10" s="15">
        <v>1655</v>
      </c>
      <c r="F10" s="15">
        <v>523</v>
      </c>
      <c r="G10" s="15">
        <v>217</v>
      </c>
      <c r="H10" s="15">
        <v>139</v>
      </c>
      <c r="I10" s="15">
        <v>71</v>
      </c>
      <c r="J10" s="15">
        <v>52</v>
      </c>
      <c r="L10" s="16" t="s">
        <v>10</v>
      </c>
      <c r="M10" s="15">
        <v>1187</v>
      </c>
      <c r="N10" s="15">
        <v>375</v>
      </c>
      <c r="O10" s="15">
        <v>155</v>
      </c>
      <c r="P10" s="15">
        <v>100</v>
      </c>
      <c r="Q10" s="15">
        <v>51</v>
      </c>
      <c r="R10" s="15">
        <v>37</v>
      </c>
      <c r="T10" s="16" t="s">
        <v>11</v>
      </c>
      <c r="U10" s="15">
        <v>396</v>
      </c>
      <c r="V10" s="15">
        <v>125</v>
      </c>
      <c r="W10" s="15">
        <v>52</v>
      </c>
      <c r="X10" s="15">
        <v>33</v>
      </c>
      <c r="Y10" s="15">
        <v>17</v>
      </c>
      <c r="Z10" s="15">
        <v>12</v>
      </c>
      <c r="AB10" s="16" t="s">
        <v>12</v>
      </c>
      <c r="AC10" s="15">
        <v>360</v>
      </c>
      <c r="AD10" s="15">
        <v>114</v>
      </c>
      <c r="AE10" s="15">
        <v>47</v>
      </c>
      <c r="AF10" s="15">
        <v>30</v>
      </c>
      <c r="AG10" s="15">
        <v>16</v>
      </c>
      <c r="AH10" s="15">
        <v>11</v>
      </c>
      <c r="AI10" s="15"/>
      <c r="AJ10" s="16" t="s">
        <v>13</v>
      </c>
      <c r="AK10" s="15">
        <v>3598</v>
      </c>
      <c r="AL10" s="15">
        <v>1137</v>
      </c>
      <c r="AM10" s="15">
        <v>471</v>
      </c>
      <c r="AN10" s="15">
        <v>302</v>
      </c>
      <c r="AO10" s="15">
        <v>155</v>
      </c>
      <c r="AP10" s="15">
        <v>112</v>
      </c>
      <c r="AQ10" s="15"/>
      <c r="AR10" s="15">
        <v>5775</v>
      </c>
    </row>
    <row r="11" spans="1:44" x14ac:dyDescent="0.3">
      <c r="A11" s="13">
        <v>6000</v>
      </c>
      <c r="B11" s="13">
        <v>6999</v>
      </c>
      <c r="C11" s="13"/>
      <c r="D11" s="16" t="s">
        <v>9</v>
      </c>
      <c r="E11" s="15">
        <v>1857</v>
      </c>
      <c r="F11" s="15">
        <v>512</v>
      </c>
      <c r="G11" s="15">
        <v>242</v>
      </c>
      <c r="H11" s="15">
        <v>135</v>
      </c>
      <c r="I11" s="15">
        <v>71</v>
      </c>
      <c r="J11" s="15">
        <v>58</v>
      </c>
      <c r="L11" s="16" t="s">
        <v>10</v>
      </c>
      <c r="M11" s="15">
        <v>1333</v>
      </c>
      <c r="N11" s="15">
        <v>368</v>
      </c>
      <c r="O11" s="15">
        <v>173</v>
      </c>
      <c r="P11" s="15">
        <v>97</v>
      </c>
      <c r="Q11" s="15">
        <v>51</v>
      </c>
      <c r="R11" s="15">
        <v>41</v>
      </c>
      <c r="T11" s="16" t="s">
        <v>11</v>
      </c>
      <c r="U11" s="15">
        <v>444</v>
      </c>
      <c r="V11" s="15">
        <v>123</v>
      </c>
      <c r="W11" s="15">
        <v>58</v>
      </c>
      <c r="X11" s="15">
        <v>32</v>
      </c>
      <c r="Y11" s="15">
        <v>17</v>
      </c>
      <c r="Z11" s="15">
        <v>14</v>
      </c>
      <c r="AB11" s="16" t="s">
        <v>12</v>
      </c>
      <c r="AC11" s="15">
        <v>404</v>
      </c>
      <c r="AD11" s="15">
        <v>111</v>
      </c>
      <c r="AE11" s="15">
        <v>53</v>
      </c>
      <c r="AF11" s="15">
        <v>29</v>
      </c>
      <c r="AG11" s="15">
        <v>15</v>
      </c>
      <c r="AH11" s="15">
        <v>13</v>
      </c>
      <c r="AI11" s="15"/>
      <c r="AJ11" s="16" t="s">
        <v>13</v>
      </c>
      <c r="AK11" s="15">
        <v>4038</v>
      </c>
      <c r="AL11" s="15">
        <v>1114</v>
      </c>
      <c r="AM11" s="15">
        <v>526</v>
      </c>
      <c r="AN11" s="15">
        <v>293</v>
      </c>
      <c r="AO11" s="15">
        <v>154</v>
      </c>
      <c r="AP11" s="15">
        <v>126</v>
      </c>
      <c r="AQ11" s="15"/>
      <c r="AR11" s="15">
        <v>6251</v>
      </c>
    </row>
    <row r="12" spans="1:44" x14ac:dyDescent="0.3">
      <c r="A12" s="13">
        <v>7000</v>
      </c>
      <c r="B12" s="13">
        <v>7999</v>
      </c>
      <c r="C12" s="13"/>
      <c r="D12" s="16" t="s">
        <v>9</v>
      </c>
      <c r="E12" s="15">
        <v>1460</v>
      </c>
      <c r="F12" s="15">
        <v>443</v>
      </c>
      <c r="G12" s="15">
        <v>203</v>
      </c>
      <c r="H12" s="15">
        <v>120</v>
      </c>
      <c r="I12" s="15">
        <v>62</v>
      </c>
      <c r="J12" s="15">
        <v>50</v>
      </c>
      <c r="L12" s="16" t="s">
        <v>10</v>
      </c>
      <c r="M12" s="15">
        <v>1047</v>
      </c>
      <c r="N12" s="15">
        <v>317</v>
      </c>
      <c r="O12" s="15">
        <v>146</v>
      </c>
      <c r="P12" s="15">
        <v>86</v>
      </c>
      <c r="Q12" s="15">
        <v>44</v>
      </c>
      <c r="R12" s="15">
        <v>36</v>
      </c>
      <c r="T12" s="16" t="s">
        <v>11</v>
      </c>
      <c r="U12" s="15">
        <v>349</v>
      </c>
      <c r="V12" s="15">
        <v>106</v>
      </c>
      <c r="W12" s="15">
        <v>49</v>
      </c>
      <c r="X12" s="15">
        <v>29</v>
      </c>
      <c r="Y12" s="15">
        <v>15</v>
      </c>
      <c r="Z12" s="15">
        <v>12</v>
      </c>
      <c r="AB12" s="16" t="s">
        <v>12</v>
      </c>
      <c r="AC12" s="15">
        <v>317</v>
      </c>
      <c r="AD12" s="15">
        <v>96</v>
      </c>
      <c r="AE12" s="15">
        <v>44</v>
      </c>
      <c r="AF12" s="15">
        <v>26</v>
      </c>
      <c r="AG12" s="15">
        <v>13</v>
      </c>
      <c r="AH12" s="15">
        <v>11</v>
      </c>
      <c r="AI12" s="15"/>
      <c r="AJ12" s="16" t="s">
        <v>13</v>
      </c>
      <c r="AK12" s="15">
        <v>3173</v>
      </c>
      <c r="AL12" s="15">
        <v>962</v>
      </c>
      <c r="AM12" s="15">
        <v>442</v>
      </c>
      <c r="AN12" s="15">
        <v>261</v>
      </c>
      <c r="AO12" s="15">
        <v>134</v>
      </c>
      <c r="AP12" s="15">
        <v>109</v>
      </c>
      <c r="AQ12" s="15"/>
      <c r="AR12" s="15">
        <v>5081</v>
      </c>
    </row>
    <row r="13" spans="1:44" x14ac:dyDescent="0.3">
      <c r="A13" s="13">
        <v>8000</v>
      </c>
      <c r="B13" s="13">
        <v>8999</v>
      </c>
      <c r="C13" s="13"/>
      <c r="D13" s="16" t="s">
        <v>9</v>
      </c>
      <c r="E13" s="15">
        <v>1836</v>
      </c>
      <c r="F13" s="15">
        <v>515</v>
      </c>
      <c r="G13" s="15">
        <v>243</v>
      </c>
      <c r="H13" s="15">
        <v>144</v>
      </c>
      <c r="I13" s="15">
        <v>77</v>
      </c>
      <c r="J13" s="15">
        <v>57</v>
      </c>
      <c r="L13" s="16" t="s">
        <v>10</v>
      </c>
      <c r="M13" s="15">
        <v>1317</v>
      </c>
      <c r="N13" s="15">
        <v>369</v>
      </c>
      <c r="O13" s="15">
        <v>175</v>
      </c>
      <c r="P13" s="15">
        <v>103</v>
      </c>
      <c r="Q13" s="15">
        <v>55</v>
      </c>
      <c r="R13" s="15">
        <v>41</v>
      </c>
      <c r="T13" s="16" t="s">
        <v>11</v>
      </c>
      <c r="U13" s="15">
        <v>439</v>
      </c>
      <c r="V13" s="15">
        <v>123</v>
      </c>
      <c r="W13" s="15">
        <v>58</v>
      </c>
      <c r="X13" s="15">
        <v>34</v>
      </c>
      <c r="Y13" s="15">
        <v>18</v>
      </c>
      <c r="Z13" s="15">
        <v>14</v>
      </c>
      <c r="AB13" s="16" t="s">
        <v>12</v>
      </c>
      <c r="AC13" s="15">
        <v>399</v>
      </c>
      <c r="AD13" s="15">
        <v>112</v>
      </c>
      <c r="AE13" s="15">
        <v>53</v>
      </c>
      <c r="AF13" s="15">
        <v>31</v>
      </c>
      <c r="AG13" s="15">
        <v>17</v>
      </c>
      <c r="AH13" s="15">
        <v>12</v>
      </c>
      <c r="AI13" s="15"/>
      <c r="AJ13" s="16" t="s">
        <v>13</v>
      </c>
      <c r="AK13" s="15">
        <v>3991</v>
      </c>
      <c r="AL13" s="15">
        <v>1119</v>
      </c>
      <c r="AM13" s="15">
        <v>529</v>
      </c>
      <c r="AN13" s="15">
        <v>312</v>
      </c>
      <c r="AO13" s="15">
        <v>167</v>
      </c>
      <c r="AP13" s="15">
        <v>124</v>
      </c>
      <c r="AQ13" s="15"/>
      <c r="AR13" s="15">
        <v>6242</v>
      </c>
    </row>
    <row r="14" spans="1:44" x14ac:dyDescent="0.3">
      <c r="A14" s="13">
        <v>9000</v>
      </c>
      <c r="B14" s="13">
        <v>9999</v>
      </c>
      <c r="C14" s="13"/>
      <c r="D14" s="16" t="s">
        <v>9</v>
      </c>
      <c r="E14" s="15">
        <v>1202</v>
      </c>
      <c r="F14" s="15">
        <v>491</v>
      </c>
      <c r="G14" s="15">
        <v>215</v>
      </c>
      <c r="H14" s="15">
        <v>134</v>
      </c>
      <c r="I14" s="15">
        <v>71</v>
      </c>
      <c r="J14" s="15">
        <v>54</v>
      </c>
      <c r="L14" s="16" t="s">
        <v>10</v>
      </c>
      <c r="M14" s="15">
        <v>863</v>
      </c>
      <c r="N14" s="15">
        <v>352</v>
      </c>
      <c r="O14" s="15">
        <v>154</v>
      </c>
      <c r="P14" s="15">
        <v>96</v>
      </c>
      <c r="Q14" s="15">
        <v>51</v>
      </c>
      <c r="R14" s="15">
        <v>39</v>
      </c>
      <c r="T14" s="16" t="s">
        <v>11</v>
      </c>
      <c r="U14" s="15">
        <v>288</v>
      </c>
      <c r="V14" s="15">
        <v>117</v>
      </c>
      <c r="W14" s="15">
        <v>51</v>
      </c>
      <c r="X14" s="15">
        <v>32</v>
      </c>
      <c r="Y14" s="15">
        <v>17</v>
      </c>
      <c r="Z14" s="15">
        <v>13</v>
      </c>
      <c r="AB14" s="16" t="s">
        <v>12</v>
      </c>
      <c r="AC14" s="15">
        <v>261</v>
      </c>
      <c r="AD14" s="15">
        <v>107</v>
      </c>
      <c r="AE14" s="15">
        <v>47</v>
      </c>
      <c r="AF14" s="15">
        <v>29</v>
      </c>
      <c r="AG14" s="15">
        <v>16</v>
      </c>
      <c r="AH14" s="15">
        <v>12</v>
      </c>
      <c r="AI14" s="15"/>
      <c r="AJ14" s="16" t="s">
        <v>13</v>
      </c>
      <c r="AK14" s="15">
        <v>2614</v>
      </c>
      <c r="AL14" s="15">
        <v>1067</v>
      </c>
      <c r="AM14" s="15">
        <v>467</v>
      </c>
      <c r="AN14" s="15">
        <v>291</v>
      </c>
      <c r="AO14" s="15">
        <v>155</v>
      </c>
      <c r="AP14" s="15">
        <v>118</v>
      </c>
      <c r="AQ14" s="15"/>
      <c r="AR14" s="15">
        <v>4712</v>
      </c>
    </row>
    <row r="15" spans="1:44" x14ac:dyDescent="0.3">
      <c r="A15" s="13">
        <v>10000</v>
      </c>
      <c r="B15" s="13">
        <v>10999</v>
      </c>
      <c r="C15" s="13"/>
      <c r="D15" s="16" t="s">
        <v>9</v>
      </c>
      <c r="E15" s="15">
        <v>1890</v>
      </c>
      <c r="F15" s="15">
        <v>682</v>
      </c>
      <c r="G15" s="15">
        <v>267</v>
      </c>
      <c r="H15" s="15">
        <v>135</v>
      </c>
      <c r="I15" s="15">
        <v>69</v>
      </c>
      <c r="J15" s="15">
        <v>41</v>
      </c>
      <c r="L15" s="16" t="s">
        <v>10</v>
      </c>
      <c r="M15" s="15">
        <v>2028</v>
      </c>
      <c r="N15" s="15">
        <v>732</v>
      </c>
      <c r="O15" s="15">
        <v>286</v>
      </c>
      <c r="P15" s="15">
        <v>145</v>
      </c>
      <c r="Q15" s="15">
        <v>74</v>
      </c>
      <c r="R15" s="15">
        <v>44</v>
      </c>
      <c r="T15" s="16" t="s">
        <v>11</v>
      </c>
      <c r="U15" s="15">
        <v>323</v>
      </c>
      <c r="V15" s="15">
        <v>116</v>
      </c>
      <c r="W15" s="15">
        <v>46</v>
      </c>
      <c r="X15" s="15">
        <v>23</v>
      </c>
      <c r="Y15" s="15">
        <v>12</v>
      </c>
      <c r="Z15" s="15">
        <v>7</v>
      </c>
      <c r="AB15" s="16" t="s">
        <v>12</v>
      </c>
      <c r="AC15" s="15">
        <v>369</v>
      </c>
      <c r="AD15" s="15">
        <v>133</v>
      </c>
      <c r="AE15" s="15">
        <v>52</v>
      </c>
      <c r="AF15" s="15">
        <v>26</v>
      </c>
      <c r="AG15" s="15">
        <v>14</v>
      </c>
      <c r="AH15" s="15">
        <v>8</v>
      </c>
      <c r="AI15" s="15"/>
      <c r="AJ15" s="16" t="s">
        <v>13</v>
      </c>
      <c r="AK15" s="15">
        <v>4610</v>
      </c>
      <c r="AL15" s="15">
        <v>1663</v>
      </c>
      <c r="AM15" s="15">
        <v>651</v>
      </c>
      <c r="AN15" s="15">
        <v>329</v>
      </c>
      <c r="AO15" s="15">
        <v>169</v>
      </c>
      <c r="AP15" s="15">
        <v>100</v>
      </c>
      <c r="AQ15" s="15"/>
      <c r="AR15" s="15">
        <v>7522</v>
      </c>
    </row>
    <row r="16" spans="1:44" x14ac:dyDescent="0.3">
      <c r="A16" s="13">
        <v>11000</v>
      </c>
      <c r="B16" s="13">
        <v>11999</v>
      </c>
      <c r="C16" s="13"/>
      <c r="D16" s="16" t="s">
        <v>9</v>
      </c>
      <c r="E16" s="15">
        <v>2006</v>
      </c>
      <c r="F16" s="15">
        <v>570</v>
      </c>
      <c r="G16" s="15">
        <v>296</v>
      </c>
      <c r="H16" s="15">
        <v>152</v>
      </c>
      <c r="I16" s="15">
        <v>77</v>
      </c>
      <c r="J16" s="15">
        <v>46</v>
      </c>
      <c r="L16" s="16" t="s">
        <v>10</v>
      </c>
      <c r="M16" s="15">
        <v>2152</v>
      </c>
      <c r="N16" s="15">
        <v>612</v>
      </c>
      <c r="O16" s="15">
        <v>318</v>
      </c>
      <c r="P16" s="15">
        <v>163</v>
      </c>
      <c r="Q16" s="15">
        <v>82</v>
      </c>
      <c r="R16" s="15">
        <v>49</v>
      </c>
      <c r="T16" s="16" t="s">
        <v>11</v>
      </c>
      <c r="U16" s="15">
        <v>342</v>
      </c>
      <c r="V16" s="15">
        <v>97</v>
      </c>
      <c r="W16" s="15">
        <v>51</v>
      </c>
      <c r="X16" s="15">
        <v>26</v>
      </c>
      <c r="Y16" s="15">
        <v>13</v>
      </c>
      <c r="Z16" s="15">
        <v>8</v>
      </c>
      <c r="AB16" s="16" t="s">
        <v>12</v>
      </c>
      <c r="AC16" s="15">
        <v>391</v>
      </c>
      <c r="AD16" s="15">
        <v>111</v>
      </c>
      <c r="AE16" s="15">
        <v>58</v>
      </c>
      <c r="AF16" s="15">
        <v>30</v>
      </c>
      <c r="AG16" s="15">
        <v>15</v>
      </c>
      <c r="AH16" s="15">
        <v>9</v>
      </c>
      <c r="AI16" s="15"/>
      <c r="AJ16" s="16" t="s">
        <v>13</v>
      </c>
      <c r="AK16" s="15">
        <v>4891</v>
      </c>
      <c r="AL16" s="15">
        <v>1390</v>
      </c>
      <c r="AM16" s="15">
        <v>723</v>
      </c>
      <c r="AN16" s="15">
        <v>371</v>
      </c>
      <c r="AO16" s="15">
        <v>187</v>
      </c>
      <c r="AP16" s="15">
        <v>112</v>
      </c>
      <c r="AQ16" s="15"/>
      <c r="AR16" s="15">
        <v>7674</v>
      </c>
    </row>
    <row r="17" spans="1:44" x14ac:dyDescent="0.3">
      <c r="A17" s="13">
        <v>12000</v>
      </c>
      <c r="B17" s="13">
        <v>12999</v>
      </c>
      <c r="C17" s="13"/>
      <c r="D17" s="16" t="s">
        <v>9</v>
      </c>
      <c r="E17" s="15">
        <v>1751</v>
      </c>
      <c r="F17" s="15">
        <v>488</v>
      </c>
      <c r="G17" s="15">
        <v>256</v>
      </c>
      <c r="H17" s="15">
        <v>125</v>
      </c>
      <c r="I17" s="15">
        <v>66</v>
      </c>
      <c r="J17" s="15">
        <v>39</v>
      </c>
      <c r="L17" s="16" t="s">
        <v>10</v>
      </c>
      <c r="M17" s="15">
        <v>1879</v>
      </c>
      <c r="N17" s="15">
        <v>524</v>
      </c>
      <c r="O17" s="15">
        <v>275</v>
      </c>
      <c r="P17" s="15">
        <v>134</v>
      </c>
      <c r="Q17" s="15">
        <v>71</v>
      </c>
      <c r="R17" s="15">
        <v>42</v>
      </c>
      <c r="T17" s="16" t="s">
        <v>11</v>
      </c>
      <c r="U17" s="15">
        <v>299</v>
      </c>
      <c r="V17" s="15">
        <v>83</v>
      </c>
      <c r="W17" s="15">
        <v>44</v>
      </c>
      <c r="X17" s="15">
        <v>21</v>
      </c>
      <c r="Y17" s="15">
        <v>11</v>
      </c>
      <c r="Z17" s="15">
        <v>7</v>
      </c>
      <c r="AB17" s="16" t="s">
        <v>12</v>
      </c>
      <c r="AC17" s="15">
        <v>342</v>
      </c>
      <c r="AD17" s="15">
        <v>95</v>
      </c>
      <c r="AE17" s="15">
        <v>50</v>
      </c>
      <c r="AF17" s="15">
        <v>24</v>
      </c>
      <c r="AG17" s="15">
        <v>13</v>
      </c>
      <c r="AH17" s="15">
        <v>8</v>
      </c>
      <c r="AI17" s="15"/>
      <c r="AJ17" s="16" t="s">
        <v>13</v>
      </c>
      <c r="AK17" s="15">
        <v>4271</v>
      </c>
      <c r="AL17" s="15">
        <v>1190</v>
      </c>
      <c r="AM17" s="15">
        <v>625</v>
      </c>
      <c r="AN17" s="15">
        <v>304</v>
      </c>
      <c r="AO17" s="15">
        <v>161</v>
      </c>
      <c r="AP17" s="15">
        <v>96</v>
      </c>
      <c r="AQ17" s="15"/>
      <c r="AR17" s="15">
        <v>6647</v>
      </c>
    </row>
    <row r="18" spans="1:44" x14ac:dyDescent="0.3">
      <c r="A18" s="13">
        <v>13000</v>
      </c>
      <c r="B18" s="13">
        <v>13999</v>
      </c>
      <c r="C18" s="13"/>
      <c r="D18" s="16" t="s">
        <v>9</v>
      </c>
      <c r="E18" s="15">
        <v>2139</v>
      </c>
      <c r="F18" s="15">
        <v>566</v>
      </c>
      <c r="G18" s="15">
        <v>295</v>
      </c>
      <c r="H18" s="15">
        <v>152</v>
      </c>
      <c r="I18" s="15">
        <v>80</v>
      </c>
      <c r="J18" s="15">
        <v>48</v>
      </c>
      <c r="L18" s="16" t="s">
        <v>10</v>
      </c>
      <c r="M18" s="15">
        <v>2296</v>
      </c>
      <c r="N18" s="15">
        <v>608</v>
      </c>
      <c r="O18" s="15">
        <v>317</v>
      </c>
      <c r="P18" s="15">
        <v>163</v>
      </c>
      <c r="Q18" s="15">
        <v>85</v>
      </c>
      <c r="R18" s="15">
        <v>51</v>
      </c>
      <c r="T18" s="16" t="s">
        <v>11</v>
      </c>
      <c r="U18" s="15">
        <v>365</v>
      </c>
      <c r="V18" s="15">
        <v>97</v>
      </c>
      <c r="W18" s="15">
        <v>50</v>
      </c>
      <c r="X18" s="15">
        <v>26</v>
      </c>
      <c r="Y18" s="15">
        <v>14</v>
      </c>
      <c r="Z18" s="15">
        <v>8</v>
      </c>
      <c r="AB18" s="16" t="s">
        <v>12</v>
      </c>
      <c r="AC18" s="15">
        <v>417</v>
      </c>
      <c r="AD18" s="15">
        <v>110</v>
      </c>
      <c r="AE18" s="15">
        <v>58</v>
      </c>
      <c r="AF18" s="15">
        <v>30</v>
      </c>
      <c r="AG18" s="15">
        <v>16</v>
      </c>
      <c r="AH18" s="15">
        <v>9</v>
      </c>
      <c r="AI18" s="15"/>
      <c r="AJ18" s="16" t="s">
        <v>13</v>
      </c>
      <c r="AK18" s="15">
        <v>5217</v>
      </c>
      <c r="AL18" s="15">
        <v>1381</v>
      </c>
      <c r="AM18" s="15">
        <v>720</v>
      </c>
      <c r="AN18" s="15">
        <v>371</v>
      </c>
      <c r="AO18" s="15">
        <v>195</v>
      </c>
      <c r="AP18" s="15">
        <v>116</v>
      </c>
      <c r="AQ18" s="15"/>
      <c r="AR18" s="15">
        <v>8000</v>
      </c>
    </row>
    <row r="19" spans="1:44" x14ac:dyDescent="0.3">
      <c r="A19" s="13">
        <v>14000</v>
      </c>
      <c r="B19" s="13">
        <v>14999</v>
      </c>
      <c r="C19" s="13"/>
      <c r="D19" s="16" t="s">
        <v>9</v>
      </c>
      <c r="E19" s="15">
        <v>1921</v>
      </c>
      <c r="F19" s="15">
        <v>524</v>
      </c>
      <c r="G19" s="15">
        <v>201</v>
      </c>
      <c r="H19" s="15">
        <v>138</v>
      </c>
      <c r="I19" s="15">
        <v>73</v>
      </c>
      <c r="J19" s="15">
        <v>44</v>
      </c>
      <c r="L19" s="16" t="s">
        <v>10</v>
      </c>
      <c r="M19" s="15">
        <v>2062</v>
      </c>
      <c r="N19" s="15">
        <v>563</v>
      </c>
      <c r="O19" s="15">
        <v>216</v>
      </c>
      <c r="P19" s="15">
        <v>148</v>
      </c>
      <c r="Q19" s="15">
        <v>79</v>
      </c>
      <c r="R19" s="15">
        <v>48</v>
      </c>
      <c r="T19" s="16" t="s">
        <v>11</v>
      </c>
      <c r="U19" s="15">
        <v>328</v>
      </c>
      <c r="V19" s="15">
        <v>90</v>
      </c>
      <c r="W19" s="15">
        <v>34</v>
      </c>
      <c r="X19" s="15">
        <v>24</v>
      </c>
      <c r="Y19" s="15">
        <v>13</v>
      </c>
      <c r="Z19" s="15">
        <v>8</v>
      </c>
      <c r="AB19" s="16" t="s">
        <v>12</v>
      </c>
      <c r="AC19" s="15">
        <v>375</v>
      </c>
      <c r="AD19" s="15">
        <v>102</v>
      </c>
      <c r="AE19" s="15">
        <v>39</v>
      </c>
      <c r="AF19" s="15">
        <v>27</v>
      </c>
      <c r="AG19" s="15">
        <v>14</v>
      </c>
      <c r="AH19" s="15">
        <v>9</v>
      </c>
      <c r="AI19" s="15"/>
      <c r="AJ19" s="16" t="s">
        <v>13</v>
      </c>
      <c r="AK19" s="15">
        <v>4686</v>
      </c>
      <c r="AL19" s="15">
        <v>1279</v>
      </c>
      <c r="AM19" s="15">
        <v>490</v>
      </c>
      <c r="AN19" s="15">
        <v>337</v>
      </c>
      <c r="AO19" s="15">
        <v>179</v>
      </c>
      <c r="AP19" s="15">
        <v>109</v>
      </c>
      <c r="AQ19" s="15"/>
      <c r="AR19" s="15">
        <v>7080</v>
      </c>
    </row>
    <row r="20" spans="1:44" x14ac:dyDescent="0.3">
      <c r="A20" s="13">
        <v>15000</v>
      </c>
      <c r="B20" s="13">
        <v>15999</v>
      </c>
      <c r="C20" s="13"/>
      <c r="D20" s="16" t="s">
        <v>9</v>
      </c>
      <c r="E20" s="15">
        <v>1925</v>
      </c>
      <c r="F20" s="15">
        <v>638</v>
      </c>
      <c r="G20" s="15">
        <v>240</v>
      </c>
      <c r="H20" s="15">
        <v>192</v>
      </c>
      <c r="I20" s="15">
        <v>96</v>
      </c>
      <c r="J20" s="15">
        <v>52</v>
      </c>
      <c r="L20" s="16" t="s">
        <v>10</v>
      </c>
      <c r="M20" s="15">
        <v>2066</v>
      </c>
      <c r="N20" s="15">
        <v>684</v>
      </c>
      <c r="O20" s="15">
        <v>257</v>
      </c>
      <c r="P20" s="15">
        <v>206</v>
      </c>
      <c r="Q20" s="15">
        <v>103</v>
      </c>
      <c r="R20" s="15">
        <v>56</v>
      </c>
      <c r="T20" s="16" t="s">
        <v>11</v>
      </c>
      <c r="U20" s="15">
        <v>329</v>
      </c>
      <c r="V20" s="15">
        <v>109</v>
      </c>
      <c r="W20" s="15">
        <v>41</v>
      </c>
      <c r="X20" s="15">
        <v>33</v>
      </c>
      <c r="Y20" s="15">
        <v>16</v>
      </c>
      <c r="Z20" s="15">
        <v>9</v>
      </c>
      <c r="AB20" s="16" t="s">
        <v>12</v>
      </c>
      <c r="AC20" s="15">
        <v>376</v>
      </c>
      <c r="AD20" s="15">
        <v>124</v>
      </c>
      <c r="AE20" s="15">
        <v>47</v>
      </c>
      <c r="AF20" s="15">
        <v>38</v>
      </c>
      <c r="AG20" s="15">
        <v>19</v>
      </c>
      <c r="AH20" s="15">
        <v>10</v>
      </c>
      <c r="AI20" s="15"/>
      <c r="AJ20" s="16" t="s">
        <v>13</v>
      </c>
      <c r="AK20" s="15">
        <v>4696</v>
      </c>
      <c r="AL20" s="15">
        <v>1555</v>
      </c>
      <c r="AM20" s="15">
        <v>585</v>
      </c>
      <c r="AN20" s="15">
        <v>469</v>
      </c>
      <c r="AO20" s="15">
        <v>234</v>
      </c>
      <c r="AP20" s="15">
        <v>127</v>
      </c>
      <c r="AQ20" s="15"/>
      <c r="AR20" s="15">
        <v>7666</v>
      </c>
    </row>
    <row r="21" spans="1:44" x14ac:dyDescent="0.3">
      <c r="A21" s="13">
        <v>16000</v>
      </c>
      <c r="B21" s="13">
        <v>16999</v>
      </c>
      <c r="C21" s="13"/>
      <c r="D21" s="16" t="s">
        <v>9</v>
      </c>
      <c r="E21" s="15">
        <v>1399</v>
      </c>
      <c r="F21" s="15">
        <v>699</v>
      </c>
      <c r="G21" s="15">
        <v>260</v>
      </c>
      <c r="H21" s="15">
        <v>216</v>
      </c>
      <c r="I21" s="15">
        <v>101</v>
      </c>
      <c r="J21" s="15">
        <v>60</v>
      </c>
      <c r="L21" s="16" t="s">
        <v>10</v>
      </c>
      <c r="M21" s="15">
        <v>1501</v>
      </c>
      <c r="N21" s="15">
        <v>750</v>
      </c>
      <c r="O21" s="15">
        <v>279</v>
      </c>
      <c r="P21" s="15">
        <v>232</v>
      </c>
      <c r="Q21" s="15">
        <v>109</v>
      </c>
      <c r="R21" s="15">
        <v>65</v>
      </c>
      <c r="T21" s="16" t="s">
        <v>11</v>
      </c>
      <c r="U21" s="15">
        <v>239</v>
      </c>
      <c r="V21" s="15">
        <v>119</v>
      </c>
      <c r="W21" s="15">
        <v>44</v>
      </c>
      <c r="X21" s="15">
        <v>37</v>
      </c>
      <c r="Y21" s="15">
        <v>17</v>
      </c>
      <c r="Z21" s="15">
        <v>10</v>
      </c>
      <c r="AB21" s="16" t="s">
        <v>12</v>
      </c>
      <c r="AC21" s="15">
        <v>273</v>
      </c>
      <c r="AD21" s="15">
        <v>136</v>
      </c>
      <c r="AE21" s="15">
        <v>51</v>
      </c>
      <c r="AF21" s="15">
        <v>42</v>
      </c>
      <c r="AG21" s="15">
        <v>20</v>
      </c>
      <c r="AH21" s="15">
        <v>12</v>
      </c>
      <c r="AI21" s="15"/>
      <c r="AJ21" s="16" t="s">
        <v>13</v>
      </c>
      <c r="AK21" s="15">
        <v>3412</v>
      </c>
      <c r="AL21" s="15">
        <v>1704</v>
      </c>
      <c r="AM21" s="15">
        <v>634</v>
      </c>
      <c r="AN21" s="15">
        <v>527</v>
      </c>
      <c r="AO21" s="15">
        <v>247</v>
      </c>
      <c r="AP21" s="15">
        <v>147</v>
      </c>
      <c r="AQ21" s="15"/>
      <c r="AR21" s="15">
        <v>6671</v>
      </c>
    </row>
    <row r="22" spans="1:44" x14ac:dyDescent="0.3">
      <c r="A22" s="13">
        <v>17000</v>
      </c>
      <c r="B22" s="13">
        <v>17999</v>
      </c>
      <c r="C22" s="13"/>
      <c r="D22" s="16" t="s">
        <v>9</v>
      </c>
      <c r="E22" s="15">
        <v>1147</v>
      </c>
      <c r="F22" s="15">
        <v>399</v>
      </c>
      <c r="G22" s="15">
        <v>229</v>
      </c>
      <c r="H22" s="15">
        <v>190</v>
      </c>
      <c r="I22" s="15">
        <v>88</v>
      </c>
      <c r="J22" s="15">
        <v>51</v>
      </c>
      <c r="L22" s="16" t="s">
        <v>10</v>
      </c>
      <c r="M22" s="15">
        <v>1231</v>
      </c>
      <c r="N22" s="15">
        <v>428</v>
      </c>
      <c r="O22" s="15">
        <v>246</v>
      </c>
      <c r="P22" s="15">
        <v>204</v>
      </c>
      <c r="Q22" s="15">
        <v>95</v>
      </c>
      <c r="R22" s="15">
        <v>55</v>
      </c>
      <c r="T22" s="16" t="s">
        <v>11</v>
      </c>
      <c r="U22" s="15">
        <v>196</v>
      </c>
      <c r="V22" s="15">
        <v>68</v>
      </c>
      <c r="W22" s="15">
        <v>39</v>
      </c>
      <c r="X22" s="15">
        <v>32</v>
      </c>
      <c r="Y22" s="15">
        <v>15</v>
      </c>
      <c r="Z22" s="15">
        <v>9</v>
      </c>
      <c r="AB22" s="16" t="s">
        <v>12</v>
      </c>
      <c r="AC22" s="15">
        <v>224</v>
      </c>
      <c r="AD22" s="15">
        <v>78</v>
      </c>
      <c r="AE22" s="15">
        <v>45</v>
      </c>
      <c r="AF22" s="15">
        <v>37</v>
      </c>
      <c r="AG22" s="15">
        <v>17</v>
      </c>
      <c r="AH22" s="15">
        <v>10</v>
      </c>
      <c r="AI22" s="15"/>
      <c r="AJ22" s="16" t="s">
        <v>13</v>
      </c>
      <c r="AK22" s="15">
        <v>2798</v>
      </c>
      <c r="AL22" s="15">
        <v>973</v>
      </c>
      <c r="AM22" s="15">
        <v>559</v>
      </c>
      <c r="AN22" s="15">
        <v>463</v>
      </c>
      <c r="AO22" s="15">
        <v>215</v>
      </c>
      <c r="AP22" s="15">
        <v>125</v>
      </c>
      <c r="AQ22" s="15"/>
      <c r="AR22" s="15">
        <v>5133</v>
      </c>
    </row>
    <row r="23" spans="1:44" x14ac:dyDescent="0.3">
      <c r="A23" s="13">
        <v>18000</v>
      </c>
      <c r="B23" s="13">
        <v>18999</v>
      </c>
      <c r="C23" s="13"/>
      <c r="D23" s="16" t="s">
        <v>9</v>
      </c>
      <c r="E23" s="15">
        <v>1372</v>
      </c>
      <c r="F23" s="15">
        <v>497</v>
      </c>
      <c r="G23" s="15">
        <v>272</v>
      </c>
      <c r="H23" s="15">
        <v>169</v>
      </c>
      <c r="I23" s="15">
        <v>104</v>
      </c>
      <c r="J23" s="15">
        <v>4</v>
      </c>
      <c r="L23" s="16" t="s">
        <v>10</v>
      </c>
      <c r="M23" s="15">
        <v>1473</v>
      </c>
      <c r="N23" s="15">
        <v>533</v>
      </c>
      <c r="O23" s="15">
        <v>292</v>
      </c>
      <c r="P23" s="15">
        <v>182</v>
      </c>
      <c r="Q23" s="15">
        <v>111</v>
      </c>
      <c r="R23" s="15">
        <v>4</v>
      </c>
      <c r="T23" s="16" t="s">
        <v>11</v>
      </c>
      <c r="U23" s="15">
        <v>234</v>
      </c>
      <c r="V23" s="15">
        <v>85</v>
      </c>
      <c r="W23" s="15">
        <v>46</v>
      </c>
      <c r="X23" s="15">
        <v>29</v>
      </c>
      <c r="Y23" s="15">
        <v>18</v>
      </c>
      <c r="Z23" s="15">
        <v>1</v>
      </c>
      <c r="AB23" s="16" t="s">
        <v>12</v>
      </c>
      <c r="AC23" s="15">
        <v>268</v>
      </c>
      <c r="AD23" s="15">
        <v>97</v>
      </c>
      <c r="AE23" s="15">
        <v>53</v>
      </c>
      <c r="AF23" s="15">
        <v>33</v>
      </c>
      <c r="AG23" s="15">
        <v>20</v>
      </c>
      <c r="AH23" s="15">
        <v>1</v>
      </c>
      <c r="AI23" s="15"/>
      <c r="AJ23" s="16" t="s">
        <v>13</v>
      </c>
      <c r="AK23" s="15">
        <v>3347</v>
      </c>
      <c r="AL23" s="15">
        <v>1212</v>
      </c>
      <c r="AM23" s="15">
        <v>663</v>
      </c>
      <c r="AN23" s="15">
        <v>413</v>
      </c>
      <c r="AO23" s="15">
        <v>253</v>
      </c>
      <c r="AP23" s="15">
        <v>10</v>
      </c>
      <c r="AQ23" s="15"/>
      <c r="AR23" s="15">
        <v>5898</v>
      </c>
    </row>
    <row r="24" spans="1:44" x14ac:dyDescent="0.3">
      <c r="A24" s="13">
        <v>19000</v>
      </c>
      <c r="B24" s="13">
        <v>19999</v>
      </c>
      <c r="C24" s="13"/>
      <c r="D24" s="16" t="s">
        <v>9</v>
      </c>
      <c r="E24" s="15">
        <v>1244</v>
      </c>
      <c r="F24" s="15">
        <v>451</v>
      </c>
      <c r="G24" s="15">
        <v>168</v>
      </c>
      <c r="H24" s="15">
        <v>148</v>
      </c>
      <c r="I24" s="15">
        <v>99</v>
      </c>
      <c r="J24" s="15">
        <v>56</v>
      </c>
      <c r="L24" s="16" t="s">
        <v>10</v>
      </c>
      <c r="M24" s="15">
        <v>1335</v>
      </c>
      <c r="N24" s="15">
        <v>484</v>
      </c>
      <c r="O24" s="15">
        <v>180</v>
      </c>
      <c r="P24" s="15">
        <v>159</v>
      </c>
      <c r="Q24" s="15">
        <v>106</v>
      </c>
      <c r="R24" s="15">
        <v>60</v>
      </c>
      <c r="T24" s="16" t="s">
        <v>11</v>
      </c>
      <c r="U24" s="15">
        <v>212</v>
      </c>
      <c r="V24" s="15">
        <v>77</v>
      </c>
      <c r="W24" s="15">
        <v>29</v>
      </c>
      <c r="X24" s="15">
        <v>25</v>
      </c>
      <c r="Y24" s="15">
        <v>17</v>
      </c>
      <c r="Z24" s="15">
        <v>10</v>
      </c>
      <c r="AB24" s="16" t="s">
        <v>12</v>
      </c>
      <c r="AC24" s="15">
        <v>243</v>
      </c>
      <c r="AD24" s="15">
        <v>88</v>
      </c>
      <c r="AE24" s="15">
        <v>33</v>
      </c>
      <c r="AF24" s="15">
        <v>29</v>
      </c>
      <c r="AG24" s="15">
        <v>19</v>
      </c>
      <c r="AH24" s="15">
        <v>11</v>
      </c>
      <c r="AI24" s="15"/>
      <c r="AJ24" s="16" t="s">
        <v>13</v>
      </c>
      <c r="AK24" s="15">
        <v>3034</v>
      </c>
      <c r="AL24" s="15">
        <v>1100</v>
      </c>
      <c r="AM24" s="15">
        <v>410</v>
      </c>
      <c r="AN24" s="15">
        <v>361</v>
      </c>
      <c r="AO24" s="15">
        <v>241</v>
      </c>
      <c r="AP24" s="15">
        <v>137</v>
      </c>
      <c r="AQ24" s="15"/>
      <c r="AR24" s="15">
        <v>5283</v>
      </c>
    </row>
    <row r="25" spans="1:44" x14ac:dyDescent="0.3">
      <c r="A25" s="13">
        <v>20000</v>
      </c>
      <c r="B25" s="13">
        <v>20999</v>
      </c>
      <c r="C25" s="13"/>
      <c r="D25" s="16" t="s">
        <v>9</v>
      </c>
      <c r="E25" s="15">
        <v>991</v>
      </c>
      <c r="F25" s="15">
        <v>471</v>
      </c>
      <c r="G25" s="15">
        <v>189</v>
      </c>
      <c r="H25" s="15">
        <v>143</v>
      </c>
      <c r="I25" s="15">
        <v>131</v>
      </c>
      <c r="J25" s="15">
        <v>68</v>
      </c>
      <c r="L25" s="16" t="s">
        <v>10</v>
      </c>
      <c r="M25" s="15">
        <v>1111</v>
      </c>
      <c r="N25" s="15">
        <v>528</v>
      </c>
      <c r="O25" s="15">
        <v>212</v>
      </c>
      <c r="P25" s="15">
        <v>160</v>
      </c>
      <c r="Q25" s="15">
        <v>147</v>
      </c>
      <c r="R25" s="15">
        <v>76</v>
      </c>
      <c r="T25" s="16" t="s">
        <v>11</v>
      </c>
      <c r="U25" s="15">
        <v>121</v>
      </c>
      <c r="V25" s="15">
        <v>57</v>
      </c>
      <c r="W25" s="15">
        <v>23</v>
      </c>
      <c r="X25" s="15">
        <v>17</v>
      </c>
      <c r="Y25" s="15">
        <v>16</v>
      </c>
      <c r="Z25" s="15">
        <v>8</v>
      </c>
      <c r="AB25" s="16" t="s">
        <v>12</v>
      </c>
      <c r="AC25" s="15">
        <v>193</v>
      </c>
      <c r="AD25" s="15">
        <v>92</v>
      </c>
      <c r="AE25" s="15">
        <v>37</v>
      </c>
      <c r="AF25" s="15">
        <v>28</v>
      </c>
      <c r="AG25" s="15">
        <v>26</v>
      </c>
      <c r="AH25" s="15">
        <v>13</v>
      </c>
      <c r="AI25" s="15"/>
      <c r="AJ25" s="16" t="s">
        <v>13</v>
      </c>
      <c r="AK25" s="15">
        <v>2416</v>
      </c>
      <c r="AL25" s="15">
        <v>1148</v>
      </c>
      <c r="AM25" s="15">
        <v>461</v>
      </c>
      <c r="AN25" s="15">
        <v>348</v>
      </c>
      <c r="AO25" s="15">
        <v>320</v>
      </c>
      <c r="AP25" s="15">
        <v>165</v>
      </c>
      <c r="AQ25" s="15"/>
      <c r="AR25" s="15">
        <v>4858</v>
      </c>
    </row>
    <row r="26" spans="1:44" x14ac:dyDescent="0.3">
      <c r="A26" s="13">
        <v>21000</v>
      </c>
      <c r="B26" s="13">
        <v>21999</v>
      </c>
      <c r="C26" s="13"/>
      <c r="D26" s="16" t="s">
        <v>9</v>
      </c>
      <c r="E26" s="15">
        <v>602</v>
      </c>
      <c r="F26" s="15">
        <v>526</v>
      </c>
      <c r="G26" s="15">
        <v>211</v>
      </c>
      <c r="H26" s="15">
        <v>237</v>
      </c>
      <c r="I26" s="15">
        <v>109</v>
      </c>
      <c r="J26" s="15">
        <v>75</v>
      </c>
      <c r="L26" s="16" t="s">
        <v>10</v>
      </c>
      <c r="M26" s="15">
        <v>676</v>
      </c>
      <c r="N26" s="15">
        <v>591</v>
      </c>
      <c r="O26" s="15">
        <v>237</v>
      </c>
      <c r="P26" s="15">
        <v>266</v>
      </c>
      <c r="Q26" s="15">
        <v>122</v>
      </c>
      <c r="R26" s="15">
        <v>84</v>
      </c>
      <c r="T26" s="16" t="s">
        <v>11</v>
      </c>
      <c r="U26" s="15">
        <v>73</v>
      </c>
      <c r="V26" s="15">
        <v>64</v>
      </c>
      <c r="W26" s="15">
        <v>26</v>
      </c>
      <c r="X26" s="15">
        <v>29</v>
      </c>
      <c r="Y26" s="15">
        <v>13</v>
      </c>
      <c r="Z26" s="15">
        <v>9</v>
      </c>
      <c r="AB26" s="16" t="s">
        <v>12</v>
      </c>
      <c r="AC26" s="15">
        <v>118</v>
      </c>
      <c r="AD26" s="15">
        <v>103</v>
      </c>
      <c r="AE26" s="15">
        <v>41</v>
      </c>
      <c r="AF26" s="15">
        <v>46</v>
      </c>
      <c r="AG26" s="15">
        <v>21</v>
      </c>
      <c r="AH26" s="15">
        <v>15</v>
      </c>
      <c r="AI26" s="15"/>
      <c r="AJ26" s="16" t="s">
        <v>13</v>
      </c>
      <c r="AK26" s="15">
        <v>1469</v>
      </c>
      <c r="AL26" s="15">
        <v>1284</v>
      </c>
      <c r="AM26" s="15">
        <v>515</v>
      </c>
      <c r="AN26" s="15">
        <v>578</v>
      </c>
      <c r="AO26" s="15">
        <v>265</v>
      </c>
      <c r="AP26" s="15">
        <v>183</v>
      </c>
      <c r="AQ26" s="15"/>
      <c r="AR26" s="15">
        <v>4294</v>
      </c>
    </row>
    <row r="27" spans="1:44" x14ac:dyDescent="0.3">
      <c r="A27" s="13">
        <v>22000</v>
      </c>
      <c r="B27" s="13">
        <v>22999</v>
      </c>
      <c r="C27" s="13"/>
      <c r="D27" s="16" t="s">
        <v>9</v>
      </c>
      <c r="E27" s="15">
        <v>520</v>
      </c>
      <c r="F27" s="15">
        <v>445</v>
      </c>
      <c r="G27" s="15">
        <v>178</v>
      </c>
      <c r="H27" s="15">
        <v>188</v>
      </c>
      <c r="I27" s="15">
        <v>95</v>
      </c>
      <c r="J27" s="15">
        <v>62</v>
      </c>
      <c r="L27" s="16" t="s">
        <v>10</v>
      </c>
      <c r="M27" s="15">
        <v>584</v>
      </c>
      <c r="N27" s="15">
        <v>499</v>
      </c>
      <c r="O27" s="15">
        <v>200</v>
      </c>
      <c r="P27" s="15">
        <v>211</v>
      </c>
      <c r="Q27" s="15">
        <v>107</v>
      </c>
      <c r="R27" s="15">
        <v>69</v>
      </c>
      <c r="T27" s="16" t="s">
        <v>11</v>
      </c>
      <c r="U27" s="15">
        <v>63</v>
      </c>
      <c r="V27" s="15">
        <v>54</v>
      </c>
      <c r="W27" s="15">
        <v>22</v>
      </c>
      <c r="X27" s="15">
        <v>23</v>
      </c>
      <c r="Y27" s="15">
        <v>12</v>
      </c>
      <c r="Z27" s="15">
        <v>8</v>
      </c>
      <c r="AB27" s="16" t="s">
        <v>12</v>
      </c>
      <c r="AC27" s="15">
        <v>102</v>
      </c>
      <c r="AD27" s="15">
        <v>87</v>
      </c>
      <c r="AE27" s="15">
        <v>35</v>
      </c>
      <c r="AF27" s="15">
        <v>37</v>
      </c>
      <c r="AG27" s="15">
        <v>19</v>
      </c>
      <c r="AH27" s="15">
        <v>12</v>
      </c>
      <c r="AI27" s="15"/>
      <c r="AJ27" s="16" t="s">
        <v>13</v>
      </c>
      <c r="AK27" s="15">
        <v>1269</v>
      </c>
      <c r="AL27" s="15">
        <v>1085</v>
      </c>
      <c r="AM27" s="15">
        <v>435</v>
      </c>
      <c r="AN27" s="15">
        <v>459</v>
      </c>
      <c r="AO27" s="15">
        <v>233</v>
      </c>
      <c r="AP27" s="15">
        <v>151</v>
      </c>
      <c r="AQ27" s="15"/>
      <c r="AR27" s="15">
        <v>3632</v>
      </c>
    </row>
    <row r="28" spans="1:44" x14ac:dyDescent="0.3">
      <c r="A28" s="13">
        <v>23000</v>
      </c>
      <c r="B28" s="13">
        <v>23999</v>
      </c>
      <c r="C28" s="13"/>
      <c r="D28" s="16" t="s">
        <v>9</v>
      </c>
      <c r="E28" s="15">
        <v>629</v>
      </c>
      <c r="F28" s="15">
        <v>550</v>
      </c>
      <c r="G28" s="15">
        <v>218</v>
      </c>
      <c r="H28" s="15">
        <v>196</v>
      </c>
      <c r="I28" s="15">
        <v>117</v>
      </c>
      <c r="J28" s="15">
        <v>56</v>
      </c>
      <c r="L28" s="16" t="s">
        <v>10</v>
      </c>
      <c r="M28" s="15">
        <v>706</v>
      </c>
      <c r="N28" s="15">
        <v>617</v>
      </c>
      <c r="O28" s="15">
        <v>245</v>
      </c>
      <c r="P28" s="15">
        <v>220</v>
      </c>
      <c r="Q28" s="15">
        <v>132</v>
      </c>
      <c r="R28" s="15">
        <v>63</v>
      </c>
      <c r="T28" s="16" t="s">
        <v>11</v>
      </c>
      <c r="U28" s="15">
        <v>77</v>
      </c>
      <c r="V28" s="15">
        <v>67</v>
      </c>
      <c r="W28" s="15">
        <v>27</v>
      </c>
      <c r="X28" s="15">
        <v>24</v>
      </c>
      <c r="Y28" s="15">
        <v>14</v>
      </c>
      <c r="Z28" s="15">
        <v>7</v>
      </c>
      <c r="AB28" s="16" t="s">
        <v>12</v>
      </c>
      <c r="AC28" s="15">
        <v>123</v>
      </c>
      <c r="AD28" s="15">
        <v>107</v>
      </c>
      <c r="AE28" s="15">
        <v>43</v>
      </c>
      <c r="AF28" s="15">
        <v>38</v>
      </c>
      <c r="AG28" s="15">
        <v>23</v>
      </c>
      <c r="AH28" s="15">
        <v>11</v>
      </c>
      <c r="AI28" s="15"/>
      <c r="AJ28" s="16" t="s">
        <v>13</v>
      </c>
      <c r="AK28" s="15">
        <v>1535</v>
      </c>
      <c r="AL28" s="15">
        <v>1341</v>
      </c>
      <c r="AM28" s="15">
        <v>533</v>
      </c>
      <c r="AN28" s="15">
        <v>478</v>
      </c>
      <c r="AO28" s="15">
        <v>286</v>
      </c>
      <c r="AP28" s="15">
        <v>137</v>
      </c>
      <c r="AQ28" s="15"/>
      <c r="AR28" s="15">
        <v>4310</v>
      </c>
    </row>
    <row r="29" spans="1:44" x14ac:dyDescent="0.3">
      <c r="A29" s="13">
        <v>24000</v>
      </c>
      <c r="B29" s="13">
        <v>24999</v>
      </c>
      <c r="C29" s="13"/>
      <c r="D29" s="16" t="s">
        <v>9</v>
      </c>
      <c r="E29" s="15">
        <v>0</v>
      </c>
      <c r="F29" s="15">
        <v>493</v>
      </c>
      <c r="G29" s="15">
        <v>200</v>
      </c>
      <c r="H29" s="15">
        <v>199</v>
      </c>
      <c r="I29" s="15">
        <v>103</v>
      </c>
      <c r="J29" s="15">
        <v>51</v>
      </c>
      <c r="L29" s="16" t="s">
        <v>10</v>
      </c>
      <c r="M29" s="15">
        <v>0</v>
      </c>
      <c r="N29" s="15">
        <v>553</v>
      </c>
      <c r="O29" s="15">
        <v>224</v>
      </c>
      <c r="P29" s="15">
        <v>223</v>
      </c>
      <c r="Q29" s="15">
        <v>116</v>
      </c>
      <c r="R29" s="15">
        <v>57</v>
      </c>
      <c r="T29" s="16" t="s">
        <v>11</v>
      </c>
      <c r="U29" s="15">
        <v>0</v>
      </c>
      <c r="V29" s="15">
        <v>60</v>
      </c>
      <c r="W29" s="15">
        <v>24</v>
      </c>
      <c r="X29" s="15">
        <v>24</v>
      </c>
      <c r="Y29" s="15">
        <v>13</v>
      </c>
      <c r="Z29" s="15">
        <v>6</v>
      </c>
      <c r="AB29" s="16" t="s">
        <v>12</v>
      </c>
      <c r="AC29" s="15">
        <v>0</v>
      </c>
      <c r="AD29" s="15">
        <v>96</v>
      </c>
      <c r="AE29" s="15">
        <v>39</v>
      </c>
      <c r="AF29" s="15">
        <v>39</v>
      </c>
      <c r="AG29" s="15">
        <v>20</v>
      </c>
      <c r="AH29" s="15">
        <v>10</v>
      </c>
      <c r="AI29" s="15"/>
      <c r="AJ29" s="16" t="s">
        <v>13</v>
      </c>
      <c r="AK29" s="15">
        <v>0</v>
      </c>
      <c r="AL29" s="15">
        <v>1202</v>
      </c>
      <c r="AM29" s="15">
        <v>487</v>
      </c>
      <c r="AN29" s="15">
        <v>485</v>
      </c>
      <c r="AO29" s="15">
        <v>252</v>
      </c>
      <c r="AP29" s="15">
        <v>124</v>
      </c>
      <c r="AQ29" s="15"/>
      <c r="AR29" s="15">
        <v>2550</v>
      </c>
    </row>
    <row r="30" spans="1:44" x14ac:dyDescent="0.3">
      <c r="A30" s="13">
        <v>25000</v>
      </c>
      <c r="B30" s="13">
        <v>25999</v>
      </c>
      <c r="C30" s="13"/>
      <c r="D30" s="16" t="s">
        <v>9</v>
      </c>
      <c r="E30" s="15">
        <v>0</v>
      </c>
      <c r="F30" s="15">
        <v>549</v>
      </c>
      <c r="G30" s="15">
        <v>197</v>
      </c>
      <c r="H30" s="15">
        <v>115</v>
      </c>
      <c r="I30" s="15">
        <v>100</v>
      </c>
      <c r="J30" s="15">
        <v>56</v>
      </c>
      <c r="L30" s="16" t="s">
        <v>10</v>
      </c>
      <c r="M30" s="15">
        <v>0</v>
      </c>
      <c r="N30" s="15">
        <v>616</v>
      </c>
      <c r="O30" s="15">
        <v>221</v>
      </c>
      <c r="P30" s="15">
        <v>129</v>
      </c>
      <c r="Q30" s="15">
        <v>112</v>
      </c>
      <c r="R30" s="15">
        <v>63</v>
      </c>
      <c r="T30" s="16" t="s">
        <v>11</v>
      </c>
      <c r="U30" s="15">
        <v>0</v>
      </c>
      <c r="V30" s="15">
        <v>67</v>
      </c>
      <c r="W30" s="15">
        <v>24</v>
      </c>
      <c r="X30" s="15">
        <v>14</v>
      </c>
      <c r="Y30" s="15">
        <v>12</v>
      </c>
      <c r="Z30" s="15">
        <v>7</v>
      </c>
      <c r="AB30" s="16" t="s">
        <v>12</v>
      </c>
      <c r="AC30" s="15">
        <v>0</v>
      </c>
      <c r="AD30" s="15">
        <v>107</v>
      </c>
      <c r="AE30" s="15">
        <v>38</v>
      </c>
      <c r="AF30" s="15">
        <v>22</v>
      </c>
      <c r="AG30" s="15">
        <v>20</v>
      </c>
      <c r="AH30" s="15">
        <v>11</v>
      </c>
      <c r="AI30" s="15"/>
      <c r="AJ30" s="16" t="s">
        <v>13</v>
      </c>
      <c r="AK30" s="15">
        <v>0</v>
      </c>
      <c r="AL30" s="15">
        <v>1339</v>
      </c>
      <c r="AM30" s="15">
        <v>480</v>
      </c>
      <c r="AN30" s="15">
        <v>280</v>
      </c>
      <c r="AO30" s="15">
        <v>244</v>
      </c>
      <c r="AP30" s="15">
        <v>137</v>
      </c>
      <c r="AQ30" s="15"/>
      <c r="AR30" s="15">
        <v>2480</v>
      </c>
    </row>
    <row r="31" spans="1:44" x14ac:dyDescent="0.3">
      <c r="A31" s="13">
        <v>26000</v>
      </c>
      <c r="B31" s="13">
        <v>26999</v>
      </c>
      <c r="C31" s="13"/>
      <c r="D31" s="16" t="s">
        <v>9</v>
      </c>
      <c r="E31" s="15">
        <v>0</v>
      </c>
      <c r="F31" s="15">
        <v>593</v>
      </c>
      <c r="G31" s="15">
        <v>213</v>
      </c>
      <c r="H31" s="15">
        <v>123</v>
      </c>
      <c r="I31" s="15">
        <v>105</v>
      </c>
      <c r="J31" s="15">
        <v>63</v>
      </c>
      <c r="L31" s="16" t="s">
        <v>10</v>
      </c>
      <c r="M31" s="15">
        <v>0</v>
      </c>
      <c r="N31" s="15">
        <v>665</v>
      </c>
      <c r="O31" s="15">
        <v>239</v>
      </c>
      <c r="P31" s="15">
        <v>138</v>
      </c>
      <c r="Q31" s="15">
        <v>117</v>
      </c>
      <c r="R31" s="15">
        <v>70</v>
      </c>
      <c r="T31" s="16" t="s">
        <v>11</v>
      </c>
      <c r="U31" s="15">
        <v>0</v>
      </c>
      <c r="V31" s="15">
        <v>72</v>
      </c>
      <c r="W31" s="15">
        <v>26</v>
      </c>
      <c r="X31" s="15">
        <v>15</v>
      </c>
      <c r="Y31" s="15">
        <v>13</v>
      </c>
      <c r="Z31" s="15">
        <v>8</v>
      </c>
      <c r="AB31" s="16" t="s">
        <v>12</v>
      </c>
      <c r="AC31" s="15">
        <v>0</v>
      </c>
      <c r="AD31" s="15">
        <v>116</v>
      </c>
      <c r="AE31" s="15">
        <v>42</v>
      </c>
      <c r="AF31" s="15">
        <v>24</v>
      </c>
      <c r="AG31" s="15">
        <v>20</v>
      </c>
      <c r="AH31" s="15">
        <v>12</v>
      </c>
      <c r="AI31" s="15"/>
      <c r="AJ31" s="16" t="s">
        <v>13</v>
      </c>
      <c r="AK31" s="15">
        <v>0</v>
      </c>
      <c r="AL31" s="15">
        <v>1446</v>
      </c>
      <c r="AM31" s="15">
        <v>520</v>
      </c>
      <c r="AN31" s="15">
        <v>300</v>
      </c>
      <c r="AO31" s="15">
        <v>255</v>
      </c>
      <c r="AP31" s="15">
        <v>153</v>
      </c>
      <c r="AQ31" s="15"/>
      <c r="AR31" s="15">
        <v>2674</v>
      </c>
    </row>
    <row r="32" spans="1:44" x14ac:dyDescent="0.3">
      <c r="A32" s="13">
        <v>27000</v>
      </c>
      <c r="B32" s="13">
        <v>27999</v>
      </c>
      <c r="C32" s="13"/>
      <c r="D32" s="16" t="s">
        <v>9</v>
      </c>
      <c r="E32" s="15">
        <v>0</v>
      </c>
      <c r="F32" s="15">
        <v>507</v>
      </c>
      <c r="G32" s="15">
        <v>186</v>
      </c>
      <c r="H32" s="15">
        <v>101</v>
      </c>
      <c r="I32" s="15">
        <v>90</v>
      </c>
      <c r="J32" s="15">
        <v>54</v>
      </c>
      <c r="L32" s="16" t="s">
        <v>10</v>
      </c>
      <c r="M32" s="15">
        <v>0</v>
      </c>
      <c r="N32" s="15">
        <v>569</v>
      </c>
      <c r="O32" s="15">
        <v>208</v>
      </c>
      <c r="P32" s="15">
        <v>113</v>
      </c>
      <c r="Q32" s="15">
        <v>101</v>
      </c>
      <c r="R32" s="15">
        <v>60</v>
      </c>
      <c r="T32" s="16" t="s">
        <v>11</v>
      </c>
      <c r="U32" s="15">
        <v>0</v>
      </c>
      <c r="V32" s="15">
        <v>62</v>
      </c>
      <c r="W32" s="15">
        <v>23</v>
      </c>
      <c r="X32" s="15">
        <v>12</v>
      </c>
      <c r="Y32" s="15">
        <v>11</v>
      </c>
      <c r="Z32" s="15">
        <v>7</v>
      </c>
      <c r="AB32" s="16" t="s">
        <v>12</v>
      </c>
      <c r="AC32" s="15">
        <v>0</v>
      </c>
      <c r="AD32" s="15">
        <v>99</v>
      </c>
      <c r="AE32" s="15">
        <v>36</v>
      </c>
      <c r="AF32" s="15">
        <v>20</v>
      </c>
      <c r="AG32" s="15">
        <v>18</v>
      </c>
      <c r="AH32" s="15">
        <v>10</v>
      </c>
      <c r="AI32" s="15"/>
      <c r="AJ32" s="16" t="s">
        <v>13</v>
      </c>
      <c r="AK32" s="15">
        <v>0</v>
      </c>
      <c r="AL32" s="15">
        <v>1237</v>
      </c>
      <c r="AM32" s="15">
        <v>453</v>
      </c>
      <c r="AN32" s="15">
        <v>246</v>
      </c>
      <c r="AO32" s="15">
        <v>220</v>
      </c>
      <c r="AP32" s="15">
        <v>131</v>
      </c>
      <c r="AQ32" s="15"/>
      <c r="AR32" s="15">
        <v>2287</v>
      </c>
    </row>
    <row r="33" spans="1:44" x14ac:dyDescent="0.3">
      <c r="A33" s="13">
        <v>28000</v>
      </c>
      <c r="B33" s="13">
        <v>28999</v>
      </c>
      <c r="C33" s="13"/>
      <c r="D33" s="16" t="s">
        <v>9</v>
      </c>
      <c r="E33" s="15">
        <v>0</v>
      </c>
      <c r="F33" s="15">
        <v>626</v>
      </c>
      <c r="G33" s="15">
        <v>213</v>
      </c>
      <c r="H33" s="15">
        <v>123</v>
      </c>
      <c r="I33" s="15">
        <v>111</v>
      </c>
      <c r="J33" s="15">
        <v>62</v>
      </c>
      <c r="L33" s="16" t="s">
        <v>10</v>
      </c>
      <c r="M33" s="15">
        <v>0</v>
      </c>
      <c r="N33" s="15">
        <v>703</v>
      </c>
      <c r="O33" s="15">
        <v>239</v>
      </c>
      <c r="P33" s="15">
        <v>138</v>
      </c>
      <c r="Q33" s="15">
        <v>124</v>
      </c>
      <c r="R33" s="15">
        <v>69</v>
      </c>
      <c r="T33" s="16" t="s">
        <v>11</v>
      </c>
      <c r="U33" s="15">
        <v>0</v>
      </c>
      <c r="V33" s="15">
        <v>76</v>
      </c>
      <c r="W33" s="15">
        <v>26</v>
      </c>
      <c r="X33" s="15">
        <v>15</v>
      </c>
      <c r="Y33" s="15">
        <v>14</v>
      </c>
      <c r="Z33" s="15">
        <v>8</v>
      </c>
      <c r="AB33" s="16" t="s">
        <v>12</v>
      </c>
      <c r="AC33" s="15">
        <v>0</v>
      </c>
      <c r="AD33" s="15">
        <v>122</v>
      </c>
      <c r="AE33" s="15">
        <v>42</v>
      </c>
      <c r="AF33" s="15">
        <v>24</v>
      </c>
      <c r="AG33" s="15">
        <v>22</v>
      </c>
      <c r="AH33" s="15">
        <v>12</v>
      </c>
      <c r="AI33" s="15"/>
      <c r="AJ33" s="16" t="s">
        <v>13</v>
      </c>
      <c r="AK33" s="15">
        <v>0</v>
      </c>
      <c r="AL33" s="15">
        <v>1527</v>
      </c>
      <c r="AM33" s="15">
        <v>520</v>
      </c>
      <c r="AN33" s="15">
        <v>300</v>
      </c>
      <c r="AO33" s="15">
        <v>271</v>
      </c>
      <c r="AP33" s="15">
        <v>151</v>
      </c>
      <c r="AQ33" s="15"/>
      <c r="AR33" s="15">
        <v>2769</v>
      </c>
    </row>
    <row r="34" spans="1:44" x14ac:dyDescent="0.3">
      <c r="A34" s="13">
        <v>29000</v>
      </c>
      <c r="B34" s="13">
        <v>29999</v>
      </c>
      <c r="C34" s="13"/>
      <c r="D34" s="16" t="s">
        <v>9</v>
      </c>
      <c r="E34" s="15">
        <v>0</v>
      </c>
      <c r="F34" s="15">
        <v>319</v>
      </c>
      <c r="G34" s="15">
        <v>193</v>
      </c>
      <c r="H34" s="15">
        <v>114</v>
      </c>
      <c r="I34" s="15">
        <v>100</v>
      </c>
      <c r="J34" s="15">
        <v>63</v>
      </c>
      <c r="L34" s="16" t="s">
        <v>10</v>
      </c>
      <c r="M34" s="15">
        <v>0</v>
      </c>
      <c r="N34" s="15">
        <v>358</v>
      </c>
      <c r="O34" s="15">
        <v>217</v>
      </c>
      <c r="P34" s="15">
        <v>128</v>
      </c>
      <c r="Q34" s="15">
        <v>113</v>
      </c>
      <c r="R34" s="15">
        <v>71</v>
      </c>
      <c r="T34" s="16" t="s">
        <v>11</v>
      </c>
      <c r="U34" s="15">
        <v>0</v>
      </c>
      <c r="V34" s="15">
        <v>39</v>
      </c>
      <c r="W34" s="15">
        <v>24</v>
      </c>
      <c r="X34" s="15">
        <v>14</v>
      </c>
      <c r="Y34" s="15">
        <v>12</v>
      </c>
      <c r="Z34" s="15">
        <v>8</v>
      </c>
      <c r="AB34" s="16" t="s">
        <v>12</v>
      </c>
      <c r="AC34" s="15">
        <v>0</v>
      </c>
      <c r="AD34" s="15">
        <v>62</v>
      </c>
      <c r="AE34" s="15">
        <v>38</v>
      </c>
      <c r="AF34" s="15">
        <v>22</v>
      </c>
      <c r="AG34" s="15">
        <v>20</v>
      </c>
      <c r="AH34" s="15">
        <v>12</v>
      </c>
      <c r="AI34" s="15"/>
      <c r="AJ34" s="16" t="s">
        <v>13</v>
      </c>
      <c r="AK34" s="15">
        <v>0</v>
      </c>
      <c r="AL34" s="15">
        <v>778</v>
      </c>
      <c r="AM34" s="15">
        <v>472</v>
      </c>
      <c r="AN34" s="15">
        <v>278</v>
      </c>
      <c r="AO34" s="15">
        <v>245</v>
      </c>
      <c r="AP34" s="15">
        <v>154</v>
      </c>
      <c r="AQ34" s="15"/>
      <c r="AR34" s="15">
        <v>1927</v>
      </c>
    </row>
    <row r="35" spans="1:44" x14ac:dyDescent="0.3">
      <c r="A35" s="13">
        <v>30000</v>
      </c>
      <c r="B35" s="13">
        <v>30999</v>
      </c>
      <c r="C35" s="13"/>
      <c r="D35" s="16" t="s">
        <v>9</v>
      </c>
      <c r="E35" s="15">
        <v>0</v>
      </c>
      <c r="F35" s="15">
        <v>332</v>
      </c>
      <c r="G35" s="15">
        <v>208</v>
      </c>
      <c r="H35" s="15">
        <v>119</v>
      </c>
      <c r="I35" s="15">
        <v>115</v>
      </c>
      <c r="J35" s="15">
        <v>82</v>
      </c>
      <c r="L35" s="16" t="s">
        <v>10</v>
      </c>
      <c r="M35" s="15">
        <v>0</v>
      </c>
      <c r="N35" s="15">
        <v>373</v>
      </c>
      <c r="O35" s="15">
        <v>233</v>
      </c>
      <c r="P35" s="15">
        <v>133</v>
      </c>
      <c r="Q35" s="15">
        <v>129</v>
      </c>
      <c r="R35" s="15">
        <v>92</v>
      </c>
      <c r="T35" s="16" t="s">
        <v>11</v>
      </c>
      <c r="U35" s="15">
        <v>0</v>
      </c>
      <c r="V35" s="15">
        <v>41</v>
      </c>
      <c r="W35" s="15">
        <v>25</v>
      </c>
      <c r="X35" s="15">
        <v>15</v>
      </c>
      <c r="Y35" s="15">
        <v>14</v>
      </c>
      <c r="Z35" s="15">
        <v>10</v>
      </c>
      <c r="AB35" s="16" t="s">
        <v>12</v>
      </c>
      <c r="AC35" s="15">
        <v>0</v>
      </c>
      <c r="AD35" s="15">
        <v>65</v>
      </c>
      <c r="AE35" s="15">
        <v>41</v>
      </c>
      <c r="AF35" s="15">
        <v>23</v>
      </c>
      <c r="AG35" s="15">
        <v>22</v>
      </c>
      <c r="AH35" s="15">
        <v>16</v>
      </c>
      <c r="AI35" s="15"/>
      <c r="AJ35" s="16" t="s">
        <v>13</v>
      </c>
      <c r="AK35" s="15">
        <v>0</v>
      </c>
      <c r="AL35" s="15">
        <v>811</v>
      </c>
      <c r="AM35" s="15">
        <v>507</v>
      </c>
      <c r="AN35" s="15">
        <v>290</v>
      </c>
      <c r="AO35" s="15">
        <v>280</v>
      </c>
      <c r="AP35" s="15">
        <v>200</v>
      </c>
      <c r="AQ35" s="15"/>
      <c r="AR35" s="15">
        <v>2088</v>
      </c>
    </row>
    <row r="36" spans="1:44" x14ac:dyDescent="0.3">
      <c r="A36" s="13">
        <v>31000</v>
      </c>
      <c r="B36" s="13">
        <v>31999</v>
      </c>
      <c r="C36" s="13"/>
      <c r="D36" s="16" t="s">
        <v>9</v>
      </c>
      <c r="E36" s="15">
        <v>0</v>
      </c>
      <c r="F36" s="15">
        <v>370</v>
      </c>
      <c r="G36" s="15">
        <v>111</v>
      </c>
      <c r="H36" s="15">
        <v>128</v>
      </c>
      <c r="I36" s="15">
        <v>87</v>
      </c>
      <c r="J36" s="15">
        <v>86</v>
      </c>
      <c r="L36" s="16" t="s">
        <v>10</v>
      </c>
      <c r="M36" s="15">
        <v>0</v>
      </c>
      <c r="N36" s="15">
        <v>415</v>
      </c>
      <c r="O36" s="15">
        <v>125</v>
      </c>
      <c r="P36" s="15">
        <v>144</v>
      </c>
      <c r="Q36" s="15">
        <v>98</v>
      </c>
      <c r="R36" s="15">
        <v>97</v>
      </c>
      <c r="T36" s="16" t="s">
        <v>11</v>
      </c>
      <c r="U36" s="15">
        <v>0</v>
      </c>
      <c r="V36" s="15">
        <v>45</v>
      </c>
      <c r="W36" s="15">
        <v>14</v>
      </c>
      <c r="X36" s="15">
        <v>16</v>
      </c>
      <c r="Y36" s="15">
        <v>11</v>
      </c>
      <c r="Z36" s="15">
        <v>11</v>
      </c>
      <c r="AB36" s="16" t="s">
        <v>12</v>
      </c>
      <c r="AC36" s="15">
        <v>0</v>
      </c>
      <c r="AD36" s="15">
        <v>72</v>
      </c>
      <c r="AE36" s="15">
        <v>22</v>
      </c>
      <c r="AF36" s="15">
        <v>25</v>
      </c>
      <c r="AG36" s="15">
        <v>17</v>
      </c>
      <c r="AH36" s="15">
        <v>17</v>
      </c>
      <c r="AI36" s="15"/>
      <c r="AJ36" s="16" t="s">
        <v>13</v>
      </c>
      <c r="AK36" s="15">
        <v>0</v>
      </c>
      <c r="AL36" s="15">
        <v>902</v>
      </c>
      <c r="AM36" s="15">
        <v>272</v>
      </c>
      <c r="AN36" s="15">
        <v>313</v>
      </c>
      <c r="AO36" s="15">
        <v>213</v>
      </c>
      <c r="AP36" s="15">
        <v>211</v>
      </c>
      <c r="AQ36" s="15"/>
      <c r="AR36" s="15">
        <v>1911</v>
      </c>
    </row>
    <row r="37" spans="1:44" x14ac:dyDescent="0.3">
      <c r="A37" s="13">
        <v>32000</v>
      </c>
      <c r="B37" s="13">
        <v>32999</v>
      </c>
      <c r="C37" s="13"/>
      <c r="D37" s="16" t="s">
        <v>9</v>
      </c>
      <c r="E37" s="15">
        <v>0</v>
      </c>
      <c r="F37" s="15">
        <v>0</v>
      </c>
      <c r="G37" s="15">
        <v>100</v>
      </c>
      <c r="H37" s="15">
        <v>109</v>
      </c>
      <c r="I37" s="15">
        <v>74</v>
      </c>
      <c r="J37" s="15">
        <v>77</v>
      </c>
      <c r="L37" s="16" t="s">
        <v>10</v>
      </c>
      <c r="M37" s="15">
        <v>0</v>
      </c>
      <c r="N37" s="15">
        <v>0</v>
      </c>
      <c r="O37" s="15">
        <v>113</v>
      </c>
      <c r="P37" s="15">
        <v>123</v>
      </c>
      <c r="Q37" s="15">
        <v>83</v>
      </c>
      <c r="R37" s="15">
        <v>87</v>
      </c>
      <c r="T37" s="16" t="s">
        <v>11</v>
      </c>
      <c r="U37" s="15">
        <v>0</v>
      </c>
      <c r="V37" s="15">
        <v>0</v>
      </c>
      <c r="W37" s="15">
        <v>12</v>
      </c>
      <c r="X37" s="15">
        <v>13</v>
      </c>
      <c r="Y37" s="15">
        <v>9</v>
      </c>
      <c r="Z37" s="15">
        <v>9</v>
      </c>
      <c r="AB37" s="16" t="s">
        <v>12</v>
      </c>
      <c r="AC37" s="15">
        <v>0</v>
      </c>
      <c r="AD37" s="15">
        <v>0</v>
      </c>
      <c r="AE37" s="15">
        <v>20</v>
      </c>
      <c r="AF37" s="15">
        <v>21</v>
      </c>
      <c r="AG37" s="15">
        <v>14</v>
      </c>
      <c r="AH37" s="15">
        <v>15</v>
      </c>
      <c r="AI37" s="15"/>
      <c r="AJ37" s="16" t="s">
        <v>13</v>
      </c>
      <c r="AK37" s="15">
        <v>0</v>
      </c>
      <c r="AL37" s="15">
        <v>0</v>
      </c>
      <c r="AM37" s="15">
        <v>245</v>
      </c>
      <c r="AN37" s="15">
        <v>266</v>
      </c>
      <c r="AO37" s="15">
        <v>180</v>
      </c>
      <c r="AP37" s="15">
        <v>188</v>
      </c>
      <c r="AQ37" s="15"/>
      <c r="AR37" s="15">
        <v>879</v>
      </c>
    </row>
    <row r="38" spans="1:44" x14ac:dyDescent="0.3">
      <c r="A38" s="13">
        <v>33000</v>
      </c>
      <c r="B38" s="13">
        <v>33999</v>
      </c>
      <c r="C38" s="13"/>
      <c r="D38" s="16" t="s">
        <v>9</v>
      </c>
      <c r="E38" s="15">
        <v>0</v>
      </c>
      <c r="F38" s="15">
        <v>0</v>
      </c>
      <c r="G38" s="15">
        <v>129</v>
      </c>
      <c r="H38" s="15">
        <v>140</v>
      </c>
      <c r="I38" s="15">
        <v>89</v>
      </c>
      <c r="J38" s="15">
        <v>59</v>
      </c>
      <c r="L38" s="16" t="s">
        <v>10</v>
      </c>
      <c r="M38" s="15">
        <v>0</v>
      </c>
      <c r="N38" s="15">
        <v>0</v>
      </c>
      <c r="O38" s="15">
        <v>145</v>
      </c>
      <c r="P38" s="15">
        <v>157</v>
      </c>
      <c r="Q38" s="15">
        <v>100</v>
      </c>
      <c r="R38" s="15">
        <v>66</v>
      </c>
      <c r="T38" s="16" t="s">
        <v>11</v>
      </c>
      <c r="U38" s="15">
        <v>0</v>
      </c>
      <c r="V38" s="15">
        <v>0</v>
      </c>
      <c r="W38" s="15">
        <v>16</v>
      </c>
      <c r="X38" s="15">
        <v>17</v>
      </c>
      <c r="Y38" s="15">
        <v>11</v>
      </c>
      <c r="Z38" s="15">
        <v>7</v>
      </c>
      <c r="AB38" s="16" t="s">
        <v>12</v>
      </c>
      <c r="AC38" s="15">
        <v>0</v>
      </c>
      <c r="AD38" s="15">
        <v>0</v>
      </c>
      <c r="AE38" s="15">
        <v>25</v>
      </c>
      <c r="AF38" s="15">
        <v>27</v>
      </c>
      <c r="AG38" s="15">
        <v>17</v>
      </c>
      <c r="AH38" s="15">
        <v>12</v>
      </c>
      <c r="AI38" s="15"/>
      <c r="AJ38" s="16" t="s">
        <v>13</v>
      </c>
      <c r="AK38" s="15">
        <v>0</v>
      </c>
      <c r="AL38" s="15">
        <v>0</v>
      </c>
      <c r="AM38" s="15">
        <v>315</v>
      </c>
      <c r="AN38" s="15">
        <v>341</v>
      </c>
      <c r="AO38" s="15">
        <v>217</v>
      </c>
      <c r="AP38" s="15">
        <v>144</v>
      </c>
      <c r="AQ38" s="15"/>
      <c r="AR38" s="15">
        <v>1017</v>
      </c>
    </row>
    <row r="39" spans="1:44" x14ac:dyDescent="0.3">
      <c r="A39" s="13">
        <v>34000</v>
      </c>
      <c r="B39" s="13">
        <v>34999</v>
      </c>
      <c r="C39" s="13"/>
      <c r="D39" s="16" t="s">
        <v>9</v>
      </c>
      <c r="E39" s="15">
        <v>0</v>
      </c>
      <c r="F39" s="15">
        <v>0</v>
      </c>
      <c r="G39" s="15">
        <v>115</v>
      </c>
      <c r="H39" s="15">
        <v>66</v>
      </c>
      <c r="I39" s="15">
        <v>78</v>
      </c>
      <c r="J39" s="15">
        <v>58</v>
      </c>
      <c r="L39" s="16" t="s">
        <v>10</v>
      </c>
      <c r="M39" s="15">
        <v>0</v>
      </c>
      <c r="N39" s="15">
        <v>0</v>
      </c>
      <c r="O39" s="15">
        <v>129</v>
      </c>
      <c r="P39" s="15">
        <v>74</v>
      </c>
      <c r="Q39" s="15">
        <v>88</v>
      </c>
      <c r="R39" s="15">
        <v>65</v>
      </c>
      <c r="T39" s="16" t="s">
        <v>11</v>
      </c>
      <c r="U39" s="15">
        <v>0</v>
      </c>
      <c r="V39" s="15">
        <v>0</v>
      </c>
      <c r="W39" s="15">
        <v>14</v>
      </c>
      <c r="X39" s="15">
        <v>8</v>
      </c>
      <c r="Y39" s="15">
        <v>10</v>
      </c>
      <c r="Z39" s="15">
        <v>7</v>
      </c>
      <c r="AB39" s="16" t="s">
        <v>12</v>
      </c>
      <c r="AC39" s="15">
        <v>0</v>
      </c>
      <c r="AD39" s="15">
        <v>0</v>
      </c>
      <c r="AE39" s="15">
        <v>22</v>
      </c>
      <c r="AF39" s="15">
        <v>13</v>
      </c>
      <c r="AG39" s="15">
        <v>15</v>
      </c>
      <c r="AH39" s="15">
        <v>11</v>
      </c>
      <c r="AI39" s="15"/>
      <c r="AJ39" s="16" t="s">
        <v>13</v>
      </c>
      <c r="AK39" s="15">
        <v>0</v>
      </c>
      <c r="AL39" s="15">
        <v>0</v>
      </c>
      <c r="AM39" s="15">
        <v>280</v>
      </c>
      <c r="AN39" s="15">
        <v>161</v>
      </c>
      <c r="AO39" s="15">
        <v>191</v>
      </c>
      <c r="AP39" s="15">
        <v>141</v>
      </c>
      <c r="AQ39" s="15"/>
      <c r="AR39" s="15">
        <v>773</v>
      </c>
    </row>
    <row r="40" spans="1:44" x14ac:dyDescent="0.3">
      <c r="A40" s="13">
        <v>35000</v>
      </c>
      <c r="B40" s="13">
        <v>35999</v>
      </c>
      <c r="D40" s="16" t="s">
        <v>9</v>
      </c>
      <c r="E40" s="15">
        <v>0</v>
      </c>
      <c r="F40" s="15">
        <v>0</v>
      </c>
      <c r="G40" s="15">
        <v>98</v>
      </c>
      <c r="H40" s="15">
        <v>62</v>
      </c>
      <c r="I40" s="15">
        <v>78</v>
      </c>
      <c r="J40" s="15">
        <v>51</v>
      </c>
      <c r="L40" s="16" t="s">
        <v>10</v>
      </c>
      <c r="M40" s="15">
        <v>0</v>
      </c>
      <c r="N40" s="15">
        <v>0</v>
      </c>
      <c r="O40" s="15">
        <v>109</v>
      </c>
      <c r="P40" s="15">
        <v>69</v>
      </c>
      <c r="Q40" s="15">
        <v>88</v>
      </c>
      <c r="R40" s="15">
        <v>57</v>
      </c>
      <c r="T40" s="16" t="s">
        <v>11</v>
      </c>
      <c r="U40" s="15">
        <v>0</v>
      </c>
      <c r="V40" s="15">
        <v>0</v>
      </c>
      <c r="W40" s="15">
        <v>12</v>
      </c>
      <c r="X40" s="15">
        <v>8</v>
      </c>
      <c r="Y40" s="15">
        <v>10</v>
      </c>
      <c r="Z40" s="15">
        <v>6</v>
      </c>
      <c r="AB40" s="16" t="s">
        <v>12</v>
      </c>
      <c r="AC40" s="15">
        <v>0</v>
      </c>
      <c r="AD40" s="15">
        <v>0</v>
      </c>
      <c r="AE40" s="15">
        <v>19</v>
      </c>
      <c r="AF40" s="15">
        <v>12</v>
      </c>
      <c r="AG40" s="15">
        <v>15</v>
      </c>
      <c r="AH40" s="15">
        <v>10</v>
      </c>
      <c r="AI40" s="15"/>
      <c r="AJ40" s="16" t="s">
        <v>13</v>
      </c>
      <c r="AK40" s="15">
        <v>0</v>
      </c>
      <c r="AL40" s="15">
        <v>0</v>
      </c>
      <c r="AM40" s="15">
        <v>238</v>
      </c>
      <c r="AN40" s="15">
        <v>151</v>
      </c>
      <c r="AO40" s="15">
        <v>191</v>
      </c>
      <c r="AP40" s="15">
        <v>124</v>
      </c>
      <c r="AQ40" s="15"/>
      <c r="AR40" s="15">
        <v>704</v>
      </c>
    </row>
    <row r="41" spans="1:44" x14ac:dyDescent="0.3">
      <c r="A41" s="13">
        <v>36000</v>
      </c>
      <c r="B41" s="13">
        <v>36999</v>
      </c>
      <c r="D41" s="16" t="s">
        <v>9</v>
      </c>
      <c r="E41" s="15">
        <v>0</v>
      </c>
      <c r="F41" s="15">
        <v>0</v>
      </c>
      <c r="G41" s="15">
        <v>108</v>
      </c>
      <c r="H41" s="15">
        <v>70</v>
      </c>
      <c r="I41" s="15">
        <v>87</v>
      </c>
      <c r="J41" s="15">
        <v>65</v>
      </c>
      <c r="L41" s="16" t="s">
        <v>10</v>
      </c>
      <c r="M41" s="15">
        <v>0</v>
      </c>
      <c r="N41" s="15">
        <v>0</v>
      </c>
      <c r="O41" s="15">
        <v>121</v>
      </c>
      <c r="P41" s="15">
        <v>79</v>
      </c>
      <c r="Q41" s="15">
        <v>98</v>
      </c>
      <c r="R41" s="15">
        <v>73</v>
      </c>
      <c r="T41" s="16" t="s">
        <v>11</v>
      </c>
      <c r="U41" s="15">
        <v>0</v>
      </c>
      <c r="V41" s="15">
        <v>0</v>
      </c>
      <c r="W41" s="15">
        <v>13</v>
      </c>
      <c r="X41" s="15">
        <v>9</v>
      </c>
      <c r="Y41" s="15">
        <v>11</v>
      </c>
      <c r="Z41" s="15">
        <v>8</v>
      </c>
      <c r="AB41" s="16" t="s">
        <v>12</v>
      </c>
      <c r="AC41" s="15">
        <v>0</v>
      </c>
      <c r="AD41" s="15">
        <v>0</v>
      </c>
      <c r="AE41" s="15">
        <v>21</v>
      </c>
      <c r="AF41" s="15">
        <v>14</v>
      </c>
      <c r="AG41" s="15">
        <v>17</v>
      </c>
      <c r="AH41" s="15">
        <v>13</v>
      </c>
      <c r="AI41" s="15"/>
      <c r="AJ41" s="16" t="s">
        <v>13</v>
      </c>
      <c r="AK41" s="15">
        <v>0</v>
      </c>
      <c r="AL41" s="15">
        <v>0</v>
      </c>
      <c r="AM41" s="15">
        <v>263</v>
      </c>
      <c r="AN41" s="15">
        <v>172</v>
      </c>
      <c r="AO41" s="15">
        <v>213</v>
      </c>
      <c r="AP41" s="15">
        <v>159</v>
      </c>
      <c r="AQ41" s="15"/>
      <c r="AR41" s="15">
        <v>807</v>
      </c>
    </row>
    <row r="42" spans="1:44" x14ac:dyDescent="0.3">
      <c r="A42" s="13">
        <v>37000</v>
      </c>
      <c r="B42" s="13">
        <v>37999</v>
      </c>
      <c r="D42" s="16" t="s">
        <v>9</v>
      </c>
      <c r="E42" s="15">
        <v>0</v>
      </c>
      <c r="F42" s="15">
        <v>0</v>
      </c>
      <c r="G42" s="15">
        <v>90</v>
      </c>
      <c r="H42" s="15">
        <v>64</v>
      </c>
      <c r="I42" s="15">
        <v>73</v>
      </c>
      <c r="J42" s="15">
        <v>46</v>
      </c>
      <c r="L42" s="16" t="s">
        <v>10</v>
      </c>
      <c r="M42" s="15">
        <v>0</v>
      </c>
      <c r="N42" s="15">
        <v>0</v>
      </c>
      <c r="O42" s="15">
        <v>101</v>
      </c>
      <c r="P42" s="15">
        <v>71</v>
      </c>
      <c r="Q42" s="15">
        <v>82</v>
      </c>
      <c r="R42" s="15">
        <v>52</v>
      </c>
      <c r="T42" s="16" t="s">
        <v>11</v>
      </c>
      <c r="U42" s="15">
        <v>0</v>
      </c>
      <c r="V42" s="15">
        <v>0</v>
      </c>
      <c r="W42" s="15">
        <v>11</v>
      </c>
      <c r="X42" s="15">
        <v>8</v>
      </c>
      <c r="Y42" s="15">
        <v>9</v>
      </c>
      <c r="Z42" s="15">
        <v>6</v>
      </c>
      <c r="AB42" s="16" t="s">
        <v>12</v>
      </c>
      <c r="AC42" s="15">
        <v>0</v>
      </c>
      <c r="AD42" s="15">
        <v>0</v>
      </c>
      <c r="AE42" s="15">
        <v>18</v>
      </c>
      <c r="AF42" s="15">
        <v>12</v>
      </c>
      <c r="AG42" s="15">
        <v>14</v>
      </c>
      <c r="AH42" s="15">
        <v>9</v>
      </c>
      <c r="AI42" s="15"/>
      <c r="AJ42" s="16" t="s">
        <v>13</v>
      </c>
      <c r="AK42" s="15">
        <v>0</v>
      </c>
      <c r="AL42" s="15">
        <v>0</v>
      </c>
      <c r="AM42" s="15">
        <v>220</v>
      </c>
      <c r="AN42" s="15">
        <v>155</v>
      </c>
      <c r="AO42" s="15">
        <v>178</v>
      </c>
      <c r="AP42" s="15">
        <v>113</v>
      </c>
      <c r="AQ42" s="15"/>
      <c r="AR42" s="15">
        <v>666</v>
      </c>
    </row>
    <row r="43" spans="1:44" x14ac:dyDescent="0.3">
      <c r="A43" s="13">
        <v>38000</v>
      </c>
      <c r="B43" s="13">
        <v>38999</v>
      </c>
      <c r="D43" s="16" t="s">
        <v>9</v>
      </c>
      <c r="E43" s="15">
        <v>0</v>
      </c>
      <c r="F43" s="15">
        <v>0</v>
      </c>
      <c r="G43" s="15">
        <v>108</v>
      </c>
      <c r="H43" s="15">
        <v>76</v>
      </c>
      <c r="I43" s="15">
        <v>44</v>
      </c>
      <c r="J43" s="15">
        <v>59</v>
      </c>
      <c r="L43" s="16" t="s">
        <v>10</v>
      </c>
      <c r="M43" s="15">
        <v>0</v>
      </c>
      <c r="N43" s="15">
        <v>0</v>
      </c>
      <c r="O43" s="15">
        <v>121</v>
      </c>
      <c r="P43" s="15">
        <v>85</v>
      </c>
      <c r="Q43" s="15">
        <v>49</v>
      </c>
      <c r="R43" s="15">
        <v>66</v>
      </c>
      <c r="T43" s="16" t="s">
        <v>11</v>
      </c>
      <c r="U43" s="15">
        <v>0</v>
      </c>
      <c r="V43" s="15">
        <v>0</v>
      </c>
      <c r="W43" s="15">
        <v>13</v>
      </c>
      <c r="X43" s="15">
        <v>9</v>
      </c>
      <c r="Y43" s="15">
        <v>5</v>
      </c>
      <c r="Z43" s="15">
        <v>7</v>
      </c>
      <c r="AB43" s="16" t="s">
        <v>12</v>
      </c>
      <c r="AC43" s="15">
        <v>0</v>
      </c>
      <c r="AD43" s="15">
        <v>0</v>
      </c>
      <c r="AE43" s="15">
        <v>21</v>
      </c>
      <c r="AF43" s="15">
        <v>15</v>
      </c>
      <c r="AG43" s="15">
        <v>9</v>
      </c>
      <c r="AH43" s="15">
        <v>12</v>
      </c>
      <c r="AI43" s="15"/>
      <c r="AJ43" s="16" t="s">
        <v>13</v>
      </c>
      <c r="AK43" s="15">
        <v>0</v>
      </c>
      <c r="AL43" s="15">
        <v>0</v>
      </c>
      <c r="AM43" s="15">
        <v>263</v>
      </c>
      <c r="AN43" s="15">
        <v>185</v>
      </c>
      <c r="AO43" s="15">
        <v>107</v>
      </c>
      <c r="AP43" s="15">
        <v>144</v>
      </c>
      <c r="AQ43" s="15"/>
      <c r="AR43" s="15">
        <v>699</v>
      </c>
    </row>
    <row r="44" spans="1:44" x14ac:dyDescent="0.3">
      <c r="A44" s="13">
        <v>39000</v>
      </c>
      <c r="B44" s="13">
        <v>39999</v>
      </c>
      <c r="D44" s="16" t="s">
        <v>9</v>
      </c>
      <c r="E44" s="15">
        <v>0</v>
      </c>
      <c r="F44" s="15">
        <v>0</v>
      </c>
      <c r="G44" s="15">
        <v>103</v>
      </c>
      <c r="H44" s="15">
        <v>71</v>
      </c>
      <c r="I44" s="15">
        <v>43</v>
      </c>
      <c r="J44" s="15">
        <v>55</v>
      </c>
      <c r="L44" s="16" t="s">
        <v>10</v>
      </c>
      <c r="M44" s="15">
        <v>0</v>
      </c>
      <c r="N44" s="15">
        <v>0</v>
      </c>
      <c r="O44" s="15">
        <v>115</v>
      </c>
      <c r="P44" s="15">
        <v>80</v>
      </c>
      <c r="Q44" s="15">
        <v>48</v>
      </c>
      <c r="R44" s="15">
        <v>62</v>
      </c>
      <c r="T44" s="16" t="s">
        <v>11</v>
      </c>
      <c r="U44" s="15">
        <v>0</v>
      </c>
      <c r="V44" s="15">
        <v>0</v>
      </c>
      <c r="W44" s="15">
        <v>13</v>
      </c>
      <c r="X44" s="15">
        <v>9</v>
      </c>
      <c r="Y44" s="15">
        <v>5</v>
      </c>
      <c r="Z44" s="15">
        <v>7</v>
      </c>
      <c r="AB44" s="16" t="s">
        <v>12</v>
      </c>
      <c r="AC44" s="15">
        <v>0</v>
      </c>
      <c r="AD44" s="15">
        <v>0</v>
      </c>
      <c r="AE44" s="15">
        <v>20</v>
      </c>
      <c r="AF44" s="15">
        <v>14</v>
      </c>
      <c r="AG44" s="15">
        <v>8</v>
      </c>
      <c r="AH44" s="15">
        <v>11</v>
      </c>
      <c r="AI44" s="15"/>
      <c r="AJ44" s="16" t="s">
        <v>13</v>
      </c>
      <c r="AK44" s="15">
        <v>0</v>
      </c>
      <c r="AL44" s="15">
        <v>0</v>
      </c>
      <c r="AM44" s="15">
        <v>251</v>
      </c>
      <c r="AN44" s="15">
        <v>174</v>
      </c>
      <c r="AO44" s="15">
        <v>104</v>
      </c>
      <c r="AP44" s="15">
        <v>135</v>
      </c>
      <c r="AQ44" s="15"/>
      <c r="AR44" s="15">
        <v>664</v>
      </c>
    </row>
    <row r="45" spans="1:44" x14ac:dyDescent="0.3">
      <c r="A45" s="13">
        <v>40000</v>
      </c>
      <c r="B45" s="13">
        <v>40999</v>
      </c>
      <c r="D45" s="16" t="s">
        <v>9</v>
      </c>
      <c r="E45" s="15">
        <v>0</v>
      </c>
      <c r="F45" s="15">
        <v>0</v>
      </c>
      <c r="G45" s="15">
        <v>0</v>
      </c>
      <c r="H45" s="15">
        <v>77</v>
      </c>
      <c r="I45" s="15">
        <v>37</v>
      </c>
      <c r="J45" s="15">
        <v>36</v>
      </c>
      <c r="L45" s="16" t="s">
        <v>10</v>
      </c>
      <c r="M45" s="15">
        <v>0</v>
      </c>
      <c r="N45" s="15">
        <v>0</v>
      </c>
      <c r="O45" s="15">
        <v>0</v>
      </c>
      <c r="P45" s="15">
        <v>86</v>
      </c>
      <c r="Q45" s="15">
        <v>42</v>
      </c>
      <c r="R45" s="15">
        <v>41</v>
      </c>
      <c r="T45" s="16" t="s">
        <v>11</v>
      </c>
      <c r="U45" s="15">
        <v>0</v>
      </c>
      <c r="V45" s="15">
        <v>0</v>
      </c>
      <c r="W45" s="15">
        <v>0</v>
      </c>
      <c r="X45" s="15">
        <v>9</v>
      </c>
      <c r="Y45" s="15">
        <v>5</v>
      </c>
      <c r="Z45" s="15">
        <v>4</v>
      </c>
      <c r="AB45" s="16" t="s">
        <v>12</v>
      </c>
      <c r="AC45" s="15">
        <v>0</v>
      </c>
      <c r="AD45" s="15">
        <v>0</v>
      </c>
      <c r="AE45" s="15">
        <v>0</v>
      </c>
      <c r="AF45" s="15">
        <v>15</v>
      </c>
      <c r="AG45" s="15">
        <v>7</v>
      </c>
      <c r="AH45" s="15">
        <v>7</v>
      </c>
      <c r="AI45" s="15"/>
      <c r="AJ45" s="16" t="s">
        <v>13</v>
      </c>
      <c r="AK45" s="15">
        <v>0</v>
      </c>
      <c r="AL45" s="15">
        <v>0</v>
      </c>
      <c r="AM45" s="15">
        <v>0</v>
      </c>
      <c r="AN45" s="15">
        <v>187</v>
      </c>
      <c r="AO45" s="15">
        <v>91</v>
      </c>
      <c r="AP45" s="15">
        <v>88</v>
      </c>
      <c r="AQ45" s="15"/>
      <c r="AR45" s="15">
        <v>366</v>
      </c>
    </row>
    <row r="46" spans="1:44" x14ac:dyDescent="0.3">
      <c r="A46" s="13">
        <v>41000</v>
      </c>
      <c r="B46" s="13">
        <v>41999</v>
      </c>
      <c r="D46" s="16" t="s">
        <v>9</v>
      </c>
      <c r="E46" s="15">
        <v>0</v>
      </c>
      <c r="F46" s="15">
        <v>0</v>
      </c>
      <c r="G46" s="15">
        <v>0</v>
      </c>
      <c r="H46" s="15">
        <v>86</v>
      </c>
      <c r="I46" s="15">
        <v>41</v>
      </c>
      <c r="J46" s="15">
        <v>41</v>
      </c>
      <c r="L46" s="16" t="s">
        <v>10</v>
      </c>
      <c r="M46" s="15">
        <v>0</v>
      </c>
      <c r="N46" s="15">
        <v>0</v>
      </c>
      <c r="O46" s="15">
        <v>0</v>
      </c>
      <c r="P46" s="15">
        <v>97</v>
      </c>
      <c r="Q46" s="15">
        <v>46</v>
      </c>
      <c r="R46" s="15">
        <v>46</v>
      </c>
      <c r="T46" s="16" t="s">
        <v>11</v>
      </c>
      <c r="U46" s="15">
        <v>0</v>
      </c>
      <c r="V46" s="15">
        <v>0</v>
      </c>
      <c r="W46" s="15">
        <v>0</v>
      </c>
      <c r="X46" s="15">
        <v>11</v>
      </c>
      <c r="Y46" s="15">
        <v>5</v>
      </c>
      <c r="Z46" s="15">
        <v>5</v>
      </c>
      <c r="AB46" s="16" t="s">
        <v>12</v>
      </c>
      <c r="AC46" s="15">
        <v>0</v>
      </c>
      <c r="AD46" s="15">
        <v>0</v>
      </c>
      <c r="AE46" s="15">
        <v>0</v>
      </c>
      <c r="AF46" s="15">
        <v>17</v>
      </c>
      <c r="AG46" s="15">
        <v>8</v>
      </c>
      <c r="AH46" s="15">
        <v>8</v>
      </c>
      <c r="AI46" s="15"/>
      <c r="AJ46" s="16" t="s">
        <v>13</v>
      </c>
      <c r="AK46" s="15">
        <v>0</v>
      </c>
      <c r="AL46" s="15">
        <v>0</v>
      </c>
      <c r="AM46" s="15">
        <v>0</v>
      </c>
      <c r="AN46" s="15">
        <v>211</v>
      </c>
      <c r="AO46" s="15">
        <v>100</v>
      </c>
      <c r="AP46" s="15">
        <v>100</v>
      </c>
      <c r="AQ46" s="15"/>
      <c r="AR46" s="15">
        <v>411</v>
      </c>
    </row>
    <row r="47" spans="1:44" x14ac:dyDescent="0.3">
      <c r="A47" s="13">
        <v>42000</v>
      </c>
      <c r="B47" s="13">
        <v>42999</v>
      </c>
      <c r="D47" s="16" t="s">
        <v>9</v>
      </c>
      <c r="E47" s="15">
        <v>0</v>
      </c>
      <c r="F47" s="15">
        <v>0</v>
      </c>
      <c r="G47" s="15">
        <v>0</v>
      </c>
      <c r="H47" s="15">
        <v>69</v>
      </c>
      <c r="I47" s="15">
        <v>37</v>
      </c>
      <c r="J47" s="15">
        <v>17</v>
      </c>
      <c r="L47" s="16" t="s">
        <v>10</v>
      </c>
      <c r="M47" s="15">
        <v>0</v>
      </c>
      <c r="N47" s="15">
        <v>0</v>
      </c>
      <c r="O47" s="15">
        <v>0</v>
      </c>
      <c r="P47" s="15">
        <v>78</v>
      </c>
      <c r="Q47" s="15">
        <v>41</v>
      </c>
      <c r="R47" s="15">
        <v>19</v>
      </c>
      <c r="T47" s="16" t="s">
        <v>11</v>
      </c>
      <c r="U47" s="15">
        <v>0</v>
      </c>
      <c r="V47" s="15">
        <v>0</v>
      </c>
      <c r="W47" s="15">
        <v>0</v>
      </c>
      <c r="X47" s="15">
        <v>8</v>
      </c>
      <c r="Y47" s="15">
        <v>5</v>
      </c>
      <c r="Z47" s="15">
        <v>2</v>
      </c>
      <c r="AB47" s="16" t="s">
        <v>12</v>
      </c>
      <c r="AC47" s="15">
        <v>0</v>
      </c>
      <c r="AD47" s="15">
        <v>0</v>
      </c>
      <c r="AE47" s="15">
        <v>0</v>
      </c>
      <c r="AF47" s="15">
        <v>14</v>
      </c>
      <c r="AG47" s="15">
        <v>7</v>
      </c>
      <c r="AH47" s="15">
        <v>3</v>
      </c>
      <c r="AI47" s="15"/>
      <c r="AJ47" s="16" t="s">
        <v>13</v>
      </c>
      <c r="AK47" s="15">
        <v>0</v>
      </c>
      <c r="AL47" s="15">
        <v>0</v>
      </c>
      <c r="AM47" s="15">
        <v>0</v>
      </c>
      <c r="AN47" s="15">
        <v>169</v>
      </c>
      <c r="AO47" s="15">
        <v>90</v>
      </c>
      <c r="AP47" s="15">
        <v>41</v>
      </c>
      <c r="AQ47" s="15"/>
      <c r="AR47" s="15">
        <v>300</v>
      </c>
    </row>
    <row r="48" spans="1:44" x14ac:dyDescent="0.3">
      <c r="A48" s="13">
        <v>43000</v>
      </c>
      <c r="B48" s="13">
        <v>43999</v>
      </c>
      <c r="D48" s="16" t="s">
        <v>9</v>
      </c>
      <c r="E48" s="15">
        <v>0</v>
      </c>
      <c r="F48" s="15">
        <v>0</v>
      </c>
      <c r="G48" s="15">
        <v>0</v>
      </c>
      <c r="H48" s="15">
        <v>93</v>
      </c>
      <c r="I48" s="15">
        <v>43</v>
      </c>
      <c r="J48" s="15">
        <v>22</v>
      </c>
      <c r="L48" s="16" t="s">
        <v>10</v>
      </c>
      <c r="M48" s="15">
        <v>0</v>
      </c>
      <c r="N48" s="15">
        <v>0</v>
      </c>
      <c r="O48" s="15">
        <v>0</v>
      </c>
      <c r="P48" s="15">
        <v>105</v>
      </c>
      <c r="Q48" s="15">
        <v>49</v>
      </c>
      <c r="R48" s="15">
        <v>24</v>
      </c>
      <c r="T48" s="16" t="s">
        <v>11</v>
      </c>
      <c r="U48" s="15">
        <v>0</v>
      </c>
      <c r="V48" s="15">
        <v>0</v>
      </c>
      <c r="W48" s="15">
        <v>0</v>
      </c>
      <c r="X48" s="15">
        <v>11</v>
      </c>
      <c r="Y48" s="15">
        <v>5</v>
      </c>
      <c r="Z48" s="15">
        <v>3</v>
      </c>
      <c r="AB48" s="16" t="s">
        <v>12</v>
      </c>
      <c r="AC48" s="15">
        <v>0</v>
      </c>
      <c r="AD48" s="15">
        <v>0</v>
      </c>
      <c r="AE48" s="15">
        <v>0</v>
      </c>
      <c r="AF48" s="15">
        <v>18</v>
      </c>
      <c r="AG48" s="15">
        <v>8</v>
      </c>
      <c r="AH48" s="15">
        <v>4</v>
      </c>
      <c r="AI48" s="15"/>
      <c r="AJ48" s="16" t="s">
        <v>13</v>
      </c>
      <c r="AK48" s="15">
        <v>0</v>
      </c>
      <c r="AL48" s="15">
        <v>0</v>
      </c>
      <c r="AM48" s="15">
        <v>0</v>
      </c>
      <c r="AN48" s="15">
        <v>227</v>
      </c>
      <c r="AO48" s="15">
        <v>105</v>
      </c>
      <c r="AP48" s="15">
        <v>53</v>
      </c>
      <c r="AQ48" s="15"/>
      <c r="AR48" s="15">
        <v>385</v>
      </c>
    </row>
    <row r="49" spans="1:44" x14ac:dyDescent="0.3">
      <c r="A49" s="13">
        <v>44000</v>
      </c>
      <c r="B49" s="13">
        <v>44999</v>
      </c>
      <c r="D49" s="16" t="s">
        <v>9</v>
      </c>
      <c r="E49" s="15">
        <v>0</v>
      </c>
      <c r="F49" s="15">
        <v>0</v>
      </c>
      <c r="G49" s="15">
        <v>0</v>
      </c>
      <c r="H49" s="15">
        <v>87</v>
      </c>
      <c r="I49" s="15">
        <v>43</v>
      </c>
      <c r="J49" s="15">
        <v>20</v>
      </c>
      <c r="L49" s="16" t="s">
        <v>10</v>
      </c>
      <c r="M49" s="15">
        <v>0</v>
      </c>
      <c r="N49" s="15">
        <v>0</v>
      </c>
      <c r="O49" s="15">
        <v>0</v>
      </c>
      <c r="P49" s="15">
        <v>98</v>
      </c>
      <c r="Q49" s="15">
        <v>49</v>
      </c>
      <c r="R49" s="15">
        <v>23</v>
      </c>
      <c r="T49" s="16" t="s">
        <v>11</v>
      </c>
      <c r="U49" s="15">
        <v>0</v>
      </c>
      <c r="V49" s="15">
        <v>0</v>
      </c>
      <c r="W49" s="15">
        <v>0</v>
      </c>
      <c r="X49" s="15">
        <v>11</v>
      </c>
      <c r="Y49" s="15">
        <v>5</v>
      </c>
      <c r="Z49" s="15">
        <v>2</v>
      </c>
      <c r="AB49" s="16" t="s">
        <v>12</v>
      </c>
      <c r="AC49" s="15">
        <v>0</v>
      </c>
      <c r="AD49" s="15">
        <v>0</v>
      </c>
      <c r="AE49" s="15">
        <v>0</v>
      </c>
      <c r="AF49" s="15">
        <v>17</v>
      </c>
      <c r="AG49" s="15">
        <v>8</v>
      </c>
      <c r="AH49" s="15">
        <v>4</v>
      </c>
      <c r="AI49" s="15"/>
      <c r="AJ49" s="16" t="s">
        <v>13</v>
      </c>
      <c r="AK49" s="15">
        <v>0</v>
      </c>
      <c r="AL49" s="15">
        <v>0</v>
      </c>
      <c r="AM49" s="15">
        <v>0</v>
      </c>
      <c r="AN49" s="15">
        <v>213</v>
      </c>
      <c r="AO49" s="15">
        <v>105</v>
      </c>
      <c r="AP49" s="15">
        <v>49</v>
      </c>
      <c r="AQ49" s="15"/>
      <c r="AR49" s="15">
        <v>367</v>
      </c>
    </row>
    <row r="50" spans="1:44" x14ac:dyDescent="0.3">
      <c r="A50" s="13">
        <v>45000</v>
      </c>
      <c r="B50" s="13">
        <v>45999</v>
      </c>
      <c r="D50" s="16" t="s">
        <v>9</v>
      </c>
      <c r="E50" s="15">
        <v>0</v>
      </c>
      <c r="F50" s="15">
        <v>0</v>
      </c>
      <c r="G50" s="15">
        <v>0</v>
      </c>
      <c r="H50" s="15">
        <v>31</v>
      </c>
      <c r="I50" s="15">
        <v>38</v>
      </c>
      <c r="J50" s="15">
        <v>21</v>
      </c>
      <c r="L50" s="16" t="s">
        <v>10</v>
      </c>
      <c r="M50" s="15">
        <v>0</v>
      </c>
      <c r="N50" s="15">
        <v>0</v>
      </c>
      <c r="O50" s="15">
        <v>0</v>
      </c>
      <c r="P50" s="15">
        <v>35</v>
      </c>
      <c r="Q50" s="15">
        <v>42</v>
      </c>
      <c r="R50" s="15">
        <v>23</v>
      </c>
      <c r="T50" s="16" t="s">
        <v>11</v>
      </c>
      <c r="U50" s="15">
        <v>0</v>
      </c>
      <c r="V50" s="15">
        <v>0</v>
      </c>
      <c r="W50" s="15">
        <v>0</v>
      </c>
      <c r="X50" s="15">
        <v>4</v>
      </c>
      <c r="Y50" s="15">
        <v>5</v>
      </c>
      <c r="Z50" s="15">
        <v>3</v>
      </c>
      <c r="AB50" s="16" t="s">
        <v>12</v>
      </c>
      <c r="AC50" s="15">
        <v>0</v>
      </c>
      <c r="AD50" s="15">
        <v>0</v>
      </c>
      <c r="AE50" s="15">
        <v>0</v>
      </c>
      <c r="AF50" s="15">
        <v>6</v>
      </c>
      <c r="AG50" s="15">
        <v>7</v>
      </c>
      <c r="AH50" s="15">
        <v>4</v>
      </c>
      <c r="AI50" s="15"/>
      <c r="AJ50" s="16" t="s">
        <v>13</v>
      </c>
      <c r="AK50" s="15">
        <v>0</v>
      </c>
      <c r="AL50" s="15">
        <v>0</v>
      </c>
      <c r="AM50" s="15">
        <v>0</v>
      </c>
      <c r="AN50" s="15">
        <v>76</v>
      </c>
      <c r="AO50" s="15">
        <v>92</v>
      </c>
      <c r="AP50" s="15">
        <v>51</v>
      </c>
      <c r="AQ50" s="15"/>
      <c r="AR50" s="15">
        <v>219</v>
      </c>
    </row>
    <row r="51" spans="1:44" x14ac:dyDescent="0.3">
      <c r="A51" s="13">
        <v>46000</v>
      </c>
      <c r="B51" s="13">
        <v>46999</v>
      </c>
      <c r="D51" s="16" t="s">
        <v>9</v>
      </c>
      <c r="E51" s="15">
        <v>0</v>
      </c>
      <c r="F51" s="15">
        <v>0</v>
      </c>
      <c r="G51" s="15">
        <v>0</v>
      </c>
      <c r="H51" s="15">
        <v>32</v>
      </c>
      <c r="I51" s="15">
        <v>46</v>
      </c>
      <c r="J51" s="15">
        <v>23</v>
      </c>
      <c r="L51" s="16" t="s">
        <v>10</v>
      </c>
      <c r="M51" s="15">
        <v>0</v>
      </c>
      <c r="N51" s="15">
        <v>0</v>
      </c>
      <c r="O51" s="15">
        <v>0</v>
      </c>
      <c r="P51" s="15">
        <v>36</v>
      </c>
      <c r="Q51" s="15">
        <v>52</v>
      </c>
      <c r="R51" s="15">
        <v>26</v>
      </c>
      <c r="T51" s="16" t="s">
        <v>11</v>
      </c>
      <c r="U51" s="15">
        <v>0</v>
      </c>
      <c r="V51" s="15">
        <v>0</v>
      </c>
      <c r="W51" s="15">
        <v>0</v>
      </c>
      <c r="X51" s="15">
        <v>4</v>
      </c>
      <c r="Y51" s="15">
        <v>6</v>
      </c>
      <c r="Z51" s="15">
        <v>3</v>
      </c>
      <c r="AB51" s="16" t="s">
        <v>12</v>
      </c>
      <c r="AC51" s="15">
        <v>0</v>
      </c>
      <c r="AD51" s="15">
        <v>0</v>
      </c>
      <c r="AE51" s="15">
        <v>0</v>
      </c>
      <c r="AF51" s="15">
        <v>6</v>
      </c>
      <c r="AG51" s="15">
        <v>9</v>
      </c>
      <c r="AH51" s="15">
        <v>5</v>
      </c>
      <c r="AI51" s="15"/>
      <c r="AJ51" s="16" t="s">
        <v>13</v>
      </c>
      <c r="AK51" s="15">
        <v>0</v>
      </c>
      <c r="AL51" s="15">
        <v>0</v>
      </c>
      <c r="AM51" s="15">
        <v>0</v>
      </c>
      <c r="AN51" s="15">
        <v>78</v>
      </c>
      <c r="AO51" s="15">
        <v>113</v>
      </c>
      <c r="AP51" s="15">
        <v>57</v>
      </c>
      <c r="AQ51" s="15"/>
      <c r="AR51" s="15">
        <v>248</v>
      </c>
    </row>
    <row r="52" spans="1:44" x14ac:dyDescent="0.3">
      <c r="A52" s="13">
        <v>47000</v>
      </c>
      <c r="B52" s="13">
        <v>47999</v>
      </c>
      <c r="D52" s="16" t="s">
        <v>9</v>
      </c>
      <c r="E52" s="15">
        <v>0</v>
      </c>
      <c r="F52" s="15">
        <v>0</v>
      </c>
      <c r="G52" s="15">
        <v>0</v>
      </c>
      <c r="H52" s="15">
        <v>29</v>
      </c>
      <c r="I52" s="15">
        <v>16</v>
      </c>
      <c r="J52" s="15">
        <v>21</v>
      </c>
      <c r="L52" s="16" t="s">
        <v>10</v>
      </c>
      <c r="M52" s="15">
        <v>0</v>
      </c>
      <c r="N52" s="15">
        <v>0</v>
      </c>
      <c r="O52" s="15">
        <v>0</v>
      </c>
      <c r="P52" s="15">
        <v>32</v>
      </c>
      <c r="Q52" s="15">
        <v>18</v>
      </c>
      <c r="R52" s="15">
        <v>23</v>
      </c>
      <c r="T52" s="16" t="s">
        <v>11</v>
      </c>
      <c r="U52" s="15">
        <v>0</v>
      </c>
      <c r="V52" s="15">
        <v>0</v>
      </c>
      <c r="W52" s="15">
        <v>0</v>
      </c>
      <c r="X52" s="15">
        <v>4</v>
      </c>
      <c r="Y52" s="15">
        <v>2</v>
      </c>
      <c r="Z52" s="15">
        <v>3</v>
      </c>
      <c r="AB52" s="16" t="s">
        <v>12</v>
      </c>
      <c r="AC52" s="15">
        <v>0</v>
      </c>
      <c r="AD52" s="15">
        <v>0</v>
      </c>
      <c r="AE52" s="15">
        <v>0</v>
      </c>
      <c r="AF52" s="15">
        <v>6</v>
      </c>
      <c r="AG52" s="15">
        <v>3</v>
      </c>
      <c r="AH52" s="15">
        <v>4</v>
      </c>
      <c r="AI52" s="15"/>
      <c r="AJ52" s="16" t="s">
        <v>13</v>
      </c>
      <c r="AK52" s="15">
        <v>0</v>
      </c>
      <c r="AL52" s="15">
        <v>0</v>
      </c>
      <c r="AM52" s="15">
        <v>0</v>
      </c>
      <c r="AN52" s="15">
        <v>71</v>
      </c>
      <c r="AO52" s="15">
        <v>39</v>
      </c>
      <c r="AP52" s="15">
        <v>51</v>
      </c>
      <c r="AQ52" s="15"/>
      <c r="AR52" s="15">
        <v>161</v>
      </c>
    </row>
    <row r="53" spans="1:44" x14ac:dyDescent="0.3">
      <c r="A53" s="13">
        <v>48000</v>
      </c>
      <c r="B53" s="13">
        <v>48999</v>
      </c>
      <c r="D53" s="16" t="s">
        <v>9</v>
      </c>
      <c r="E53" s="15">
        <v>0</v>
      </c>
      <c r="F53" s="15">
        <v>0</v>
      </c>
      <c r="G53" s="15">
        <v>0</v>
      </c>
      <c r="H53" s="15">
        <v>34</v>
      </c>
      <c r="I53" s="15">
        <v>19</v>
      </c>
      <c r="J53" s="15">
        <v>24</v>
      </c>
      <c r="L53" s="16" t="s">
        <v>10</v>
      </c>
      <c r="M53" s="15">
        <v>0</v>
      </c>
      <c r="N53" s="15">
        <v>0</v>
      </c>
      <c r="O53" s="15">
        <v>0</v>
      </c>
      <c r="P53" s="15">
        <v>39</v>
      </c>
      <c r="Q53" s="15">
        <v>21</v>
      </c>
      <c r="R53" s="15">
        <v>27</v>
      </c>
      <c r="T53" s="16" t="s">
        <v>11</v>
      </c>
      <c r="U53" s="15">
        <v>0</v>
      </c>
      <c r="V53" s="15">
        <v>0</v>
      </c>
      <c r="W53" s="15">
        <v>0</v>
      </c>
      <c r="X53" s="15">
        <v>4</v>
      </c>
      <c r="Y53" s="15">
        <v>2</v>
      </c>
      <c r="Z53" s="15">
        <v>3</v>
      </c>
      <c r="AB53" s="16" t="s">
        <v>12</v>
      </c>
      <c r="AC53" s="15">
        <v>0</v>
      </c>
      <c r="AD53" s="15">
        <v>0</v>
      </c>
      <c r="AE53" s="15">
        <v>0</v>
      </c>
      <c r="AF53" s="15">
        <v>7</v>
      </c>
      <c r="AG53" s="15">
        <v>4</v>
      </c>
      <c r="AH53" s="15">
        <v>5</v>
      </c>
      <c r="AI53" s="15"/>
      <c r="AJ53" s="16" t="s">
        <v>13</v>
      </c>
      <c r="AK53" s="15">
        <v>0</v>
      </c>
      <c r="AL53" s="15">
        <v>0</v>
      </c>
      <c r="AM53" s="15">
        <v>0</v>
      </c>
      <c r="AN53" s="15">
        <v>84</v>
      </c>
      <c r="AO53" s="15">
        <v>46</v>
      </c>
      <c r="AP53" s="15">
        <v>59</v>
      </c>
      <c r="AQ53" s="15"/>
      <c r="AR53" s="15">
        <v>189</v>
      </c>
    </row>
    <row r="54" spans="1:44" x14ac:dyDescent="0.3">
      <c r="A54" s="13">
        <v>49000</v>
      </c>
      <c r="B54" s="13">
        <v>49999</v>
      </c>
      <c r="D54" s="16" t="s">
        <v>9</v>
      </c>
      <c r="E54" s="15">
        <v>0</v>
      </c>
      <c r="F54" s="15">
        <v>0</v>
      </c>
      <c r="G54" s="15">
        <v>0</v>
      </c>
      <c r="H54" s="15">
        <v>0</v>
      </c>
      <c r="I54" s="15">
        <v>17</v>
      </c>
      <c r="J54" s="15">
        <v>25</v>
      </c>
      <c r="L54" s="16" t="s">
        <v>10</v>
      </c>
      <c r="M54" s="15">
        <v>0</v>
      </c>
      <c r="N54" s="15">
        <v>0</v>
      </c>
      <c r="O54" s="15">
        <v>0</v>
      </c>
      <c r="P54" s="15">
        <v>0</v>
      </c>
      <c r="Q54" s="15">
        <v>19</v>
      </c>
      <c r="R54" s="15">
        <v>28</v>
      </c>
      <c r="T54" s="16" t="s">
        <v>11</v>
      </c>
      <c r="U54" s="15">
        <v>0</v>
      </c>
      <c r="V54" s="15">
        <v>0</v>
      </c>
      <c r="W54" s="15">
        <v>0</v>
      </c>
      <c r="X54" s="15">
        <v>0</v>
      </c>
      <c r="Y54" s="15">
        <v>2</v>
      </c>
      <c r="Z54" s="15">
        <v>3</v>
      </c>
      <c r="AB54" s="16" t="s">
        <v>12</v>
      </c>
      <c r="AC54" s="15">
        <v>0</v>
      </c>
      <c r="AD54" s="15">
        <v>0</v>
      </c>
      <c r="AE54" s="15">
        <v>0</v>
      </c>
      <c r="AF54" s="15">
        <v>0</v>
      </c>
      <c r="AG54" s="15">
        <v>3</v>
      </c>
      <c r="AH54" s="15">
        <v>5</v>
      </c>
      <c r="AI54" s="15"/>
      <c r="AJ54" s="16" t="s">
        <v>13</v>
      </c>
      <c r="AK54" s="15">
        <v>0</v>
      </c>
      <c r="AL54" s="15">
        <v>0</v>
      </c>
      <c r="AM54" s="15">
        <v>0</v>
      </c>
      <c r="AN54" s="15">
        <v>0</v>
      </c>
      <c r="AO54" s="15">
        <v>41</v>
      </c>
      <c r="AP54" s="15">
        <v>61</v>
      </c>
      <c r="AQ54" s="15"/>
      <c r="AR54" s="15">
        <v>102</v>
      </c>
    </row>
    <row r="55" spans="1:44" x14ac:dyDescent="0.3">
      <c r="A55" s="13">
        <v>50000</v>
      </c>
      <c r="B55" s="13">
        <v>50999</v>
      </c>
      <c r="D55" s="16" t="s">
        <v>9</v>
      </c>
      <c r="E55" s="15">
        <v>0</v>
      </c>
      <c r="F55" s="15">
        <v>0</v>
      </c>
      <c r="G55" s="15">
        <v>0</v>
      </c>
      <c r="H55" s="15">
        <v>0</v>
      </c>
      <c r="I55" s="15">
        <v>17</v>
      </c>
      <c r="J55" s="15">
        <v>27</v>
      </c>
      <c r="L55" s="16" t="s">
        <v>10</v>
      </c>
      <c r="M55" s="15">
        <v>0</v>
      </c>
      <c r="N55" s="15">
        <v>0</v>
      </c>
      <c r="O55" s="15">
        <v>0</v>
      </c>
      <c r="P55" s="15">
        <v>0</v>
      </c>
      <c r="Q55" s="15">
        <v>19</v>
      </c>
      <c r="R55" s="15">
        <v>30</v>
      </c>
      <c r="T55" s="16" t="s">
        <v>11</v>
      </c>
      <c r="U55" s="15">
        <v>0</v>
      </c>
      <c r="V55" s="15">
        <v>0</v>
      </c>
      <c r="W55" s="15">
        <v>0</v>
      </c>
      <c r="X55" s="15">
        <v>0</v>
      </c>
      <c r="Y55" s="15">
        <v>2</v>
      </c>
      <c r="Z55" s="15">
        <v>3</v>
      </c>
      <c r="AB55" s="16" t="s">
        <v>12</v>
      </c>
      <c r="AC55" s="15">
        <v>0</v>
      </c>
      <c r="AD55" s="15">
        <v>0</v>
      </c>
      <c r="AE55" s="15">
        <v>0</v>
      </c>
      <c r="AF55" s="15">
        <v>0</v>
      </c>
      <c r="AG55" s="15">
        <v>3</v>
      </c>
      <c r="AH55" s="15">
        <v>5</v>
      </c>
      <c r="AI55" s="15"/>
      <c r="AJ55" s="16" t="s">
        <v>13</v>
      </c>
      <c r="AK55" s="15">
        <v>0</v>
      </c>
      <c r="AL55" s="15">
        <v>0</v>
      </c>
      <c r="AM55" s="15">
        <v>0</v>
      </c>
      <c r="AN55" s="15">
        <v>0</v>
      </c>
      <c r="AO55" s="15">
        <v>41</v>
      </c>
      <c r="AP55" s="15">
        <v>65</v>
      </c>
      <c r="AQ55" s="15"/>
      <c r="AR55" s="15">
        <v>106</v>
      </c>
    </row>
    <row r="56" spans="1:44" x14ac:dyDescent="0.3">
      <c r="A56" s="13">
        <v>51000</v>
      </c>
      <c r="B56" s="13">
        <v>51999</v>
      </c>
      <c r="D56" s="16" t="s">
        <v>9</v>
      </c>
      <c r="E56" s="15">
        <v>0</v>
      </c>
      <c r="F56" s="15">
        <v>0</v>
      </c>
      <c r="G56" s="15">
        <v>0</v>
      </c>
      <c r="H56" s="15">
        <v>0</v>
      </c>
      <c r="I56" s="15">
        <v>21</v>
      </c>
      <c r="J56" s="15">
        <v>30</v>
      </c>
      <c r="L56" s="16" t="s">
        <v>10</v>
      </c>
      <c r="M56" s="15">
        <v>0</v>
      </c>
      <c r="N56" s="15">
        <v>0</v>
      </c>
      <c r="O56" s="15">
        <v>0</v>
      </c>
      <c r="P56" s="15">
        <v>0</v>
      </c>
      <c r="Q56" s="15">
        <v>23</v>
      </c>
      <c r="R56" s="15">
        <v>34</v>
      </c>
      <c r="T56" s="16" t="s">
        <v>11</v>
      </c>
      <c r="U56" s="15">
        <v>0</v>
      </c>
      <c r="V56" s="15">
        <v>0</v>
      </c>
      <c r="W56" s="15">
        <v>0</v>
      </c>
      <c r="X56" s="15">
        <v>0</v>
      </c>
      <c r="Y56" s="15">
        <v>3</v>
      </c>
      <c r="Z56" s="15">
        <v>4</v>
      </c>
      <c r="AB56" s="16" t="s">
        <v>12</v>
      </c>
      <c r="AC56" s="15">
        <v>0</v>
      </c>
      <c r="AD56" s="15">
        <v>0</v>
      </c>
      <c r="AE56" s="15">
        <v>0</v>
      </c>
      <c r="AF56" s="15">
        <v>0</v>
      </c>
      <c r="AG56" s="15">
        <v>4</v>
      </c>
      <c r="AH56" s="15">
        <v>6</v>
      </c>
      <c r="AI56" s="15"/>
      <c r="AJ56" s="16" t="s">
        <v>13</v>
      </c>
      <c r="AK56" s="15">
        <v>0</v>
      </c>
      <c r="AL56" s="15">
        <v>0</v>
      </c>
      <c r="AM56" s="15">
        <v>0</v>
      </c>
      <c r="AN56" s="15">
        <v>0</v>
      </c>
      <c r="AO56" s="15">
        <v>51</v>
      </c>
      <c r="AP56" s="15">
        <v>74</v>
      </c>
      <c r="AQ56" s="15"/>
      <c r="AR56" s="15">
        <v>125</v>
      </c>
    </row>
    <row r="57" spans="1:44" x14ac:dyDescent="0.3">
      <c r="A57" s="13">
        <v>52000</v>
      </c>
      <c r="B57" s="13">
        <v>52999</v>
      </c>
      <c r="D57" s="16" t="s">
        <v>9</v>
      </c>
      <c r="E57" s="15">
        <v>0</v>
      </c>
      <c r="F57" s="15">
        <v>0</v>
      </c>
      <c r="G57" s="15">
        <v>0</v>
      </c>
      <c r="H57" s="15">
        <v>0</v>
      </c>
      <c r="I57" s="15">
        <v>18</v>
      </c>
      <c r="J57" s="15">
        <v>11</v>
      </c>
      <c r="L57" s="16" t="s">
        <v>10</v>
      </c>
      <c r="M57" s="15">
        <v>0</v>
      </c>
      <c r="N57" s="15">
        <v>0</v>
      </c>
      <c r="O57" s="15">
        <v>0</v>
      </c>
      <c r="P57" s="15">
        <v>0</v>
      </c>
      <c r="Q57" s="15">
        <v>20</v>
      </c>
      <c r="R57" s="15">
        <v>12</v>
      </c>
      <c r="T57" s="16" t="s">
        <v>11</v>
      </c>
      <c r="U57" s="15">
        <v>0</v>
      </c>
      <c r="V57" s="15">
        <v>0</v>
      </c>
      <c r="W57" s="15">
        <v>0</v>
      </c>
      <c r="X57" s="15">
        <v>0</v>
      </c>
      <c r="Y57" s="15">
        <v>2</v>
      </c>
      <c r="Z57" s="15">
        <v>1</v>
      </c>
      <c r="AB57" s="16" t="s">
        <v>12</v>
      </c>
      <c r="AC57" s="15">
        <v>0</v>
      </c>
      <c r="AD57" s="15">
        <v>0</v>
      </c>
      <c r="AE57" s="15">
        <v>0</v>
      </c>
      <c r="AF57" s="15">
        <v>0</v>
      </c>
      <c r="AG57" s="15">
        <v>3</v>
      </c>
      <c r="AH57" s="15">
        <v>2</v>
      </c>
      <c r="AI57" s="15"/>
      <c r="AJ57" s="16" t="s">
        <v>13</v>
      </c>
      <c r="AK57" s="15">
        <v>0</v>
      </c>
      <c r="AL57" s="15">
        <v>0</v>
      </c>
      <c r="AM57" s="15">
        <v>0</v>
      </c>
      <c r="AN57" s="15">
        <v>0</v>
      </c>
      <c r="AO57" s="15">
        <v>43</v>
      </c>
      <c r="AP57" s="15">
        <v>26</v>
      </c>
      <c r="AQ57" s="15"/>
      <c r="AR57" s="15">
        <v>69</v>
      </c>
    </row>
    <row r="58" spans="1:44" x14ac:dyDescent="0.3">
      <c r="A58" s="13">
        <v>53000</v>
      </c>
      <c r="B58" s="13">
        <v>53999</v>
      </c>
      <c r="D58" s="16" t="s">
        <v>9</v>
      </c>
      <c r="E58" s="15">
        <v>0</v>
      </c>
      <c r="F58" s="15">
        <v>0</v>
      </c>
      <c r="G58" s="15">
        <v>0</v>
      </c>
      <c r="H58" s="15">
        <v>0</v>
      </c>
      <c r="I58" s="15">
        <v>21</v>
      </c>
      <c r="J58" s="15">
        <v>12</v>
      </c>
      <c r="L58" s="16" t="s">
        <v>10</v>
      </c>
      <c r="M58" s="15">
        <v>0</v>
      </c>
      <c r="N58" s="15">
        <v>0</v>
      </c>
      <c r="O58" s="15">
        <v>0</v>
      </c>
      <c r="P58" s="15">
        <v>0</v>
      </c>
      <c r="Q58" s="15">
        <v>24</v>
      </c>
      <c r="R58" s="15">
        <v>14</v>
      </c>
      <c r="T58" s="16" t="s">
        <v>11</v>
      </c>
      <c r="U58" s="15">
        <v>0</v>
      </c>
      <c r="V58" s="15">
        <v>0</v>
      </c>
      <c r="W58" s="15">
        <v>0</v>
      </c>
      <c r="X58" s="15">
        <v>0</v>
      </c>
      <c r="Y58" s="15">
        <v>3</v>
      </c>
      <c r="Z58" s="15">
        <v>2</v>
      </c>
      <c r="AB58" s="16" t="s">
        <v>12</v>
      </c>
      <c r="AC58" s="15">
        <v>0</v>
      </c>
      <c r="AD58" s="15">
        <v>0</v>
      </c>
      <c r="AE58" s="15">
        <v>0</v>
      </c>
      <c r="AF58" s="15">
        <v>0</v>
      </c>
      <c r="AG58" s="15">
        <v>4</v>
      </c>
      <c r="AH58" s="15">
        <v>2</v>
      </c>
      <c r="AI58" s="15"/>
      <c r="AJ58" s="16" t="s">
        <v>13</v>
      </c>
      <c r="AK58" s="15">
        <v>0</v>
      </c>
      <c r="AL58" s="15">
        <v>0</v>
      </c>
      <c r="AM58" s="15">
        <v>0</v>
      </c>
      <c r="AN58" s="15">
        <v>0</v>
      </c>
      <c r="AO58" s="15">
        <v>52</v>
      </c>
      <c r="AP58" s="15">
        <v>30</v>
      </c>
      <c r="AQ58" s="15"/>
      <c r="AR58" s="15">
        <v>82</v>
      </c>
    </row>
    <row r="59" spans="1:44" x14ac:dyDescent="0.3">
      <c r="A59" s="13">
        <v>54000</v>
      </c>
      <c r="B59" s="13">
        <v>54999</v>
      </c>
      <c r="D59" s="16" t="s">
        <v>9</v>
      </c>
      <c r="E59" s="15">
        <v>0</v>
      </c>
      <c r="F59" s="15">
        <v>0</v>
      </c>
      <c r="G59" s="15">
        <v>0</v>
      </c>
      <c r="H59" s="15">
        <v>0</v>
      </c>
      <c r="I59" s="15">
        <v>20</v>
      </c>
      <c r="J59" s="15">
        <v>11</v>
      </c>
      <c r="L59" s="16" t="s">
        <v>10</v>
      </c>
      <c r="M59" s="15">
        <v>0</v>
      </c>
      <c r="N59" s="15">
        <v>0</v>
      </c>
      <c r="O59" s="15">
        <v>0</v>
      </c>
      <c r="P59" s="15">
        <v>0</v>
      </c>
      <c r="Q59" s="15">
        <v>22</v>
      </c>
      <c r="R59" s="15">
        <v>13</v>
      </c>
      <c r="T59" s="16" t="s">
        <v>11</v>
      </c>
      <c r="U59" s="15">
        <v>0</v>
      </c>
      <c r="V59" s="15">
        <v>0</v>
      </c>
      <c r="W59" s="15">
        <v>0</v>
      </c>
      <c r="X59" s="15">
        <v>0</v>
      </c>
      <c r="Y59" s="15">
        <v>2</v>
      </c>
      <c r="Z59" s="15">
        <v>1</v>
      </c>
      <c r="AB59" s="16" t="s">
        <v>12</v>
      </c>
      <c r="AC59" s="15">
        <v>0</v>
      </c>
      <c r="AD59" s="15">
        <v>0</v>
      </c>
      <c r="AE59" s="15">
        <v>0</v>
      </c>
      <c r="AF59" s="15">
        <v>0</v>
      </c>
      <c r="AG59" s="15">
        <v>4</v>
      </c>
      <c r="AH59" s="15">
        <v>2</v>
      </c>
      <c r="AI59" s="15"/>
      <c r="AJ59" s="16" t="s">
        <v>13</v>
      </c>
      <c r="AK59" s="15">
        <v>0</v>
      </c>
      <c r="AL59" s="15">
        <v>0</v>
      </c>
      <c r="AM59" s="15">
        <v>0</v>
      </c>
      <c r="AN59" s="15">
        <v>0</v>
      </c>
      <c r="AO59" s="15">
        <v>48</v>
      </c>
      <c r="AP59" s="15">
        <v>27</v>
      </c>
      <c r="AQ59" s="15"/>
      <c r="AR59" s="15">
        <v>75</v>
      </c>
    </row>
    <row r="60" spans="1:44" x14ac:dyDescent="0.3">
      <c r="A60" s="13">
        <v>55000</v>
      </c>
      <c r="B60" s="13">
        <v>55999</v>
      </c>
      <c r="D60" s="16" t="s">
        <v>9</v>
      </c>
      <c r="E60" s="15">
        <v>0</v>
      </c>
      <c r="F60" s="15">
        <v>0</v>
      </c>
      <c r="G60" s="15">
        <v>0</v>
      </c>
      <c r="H60" s="15">
        <v>0</v>
      </c>
      <c r="I60" s="15">
        <v>18</v>
      </c>
      <c r="J60" s="15">
        <v>9</v>
      </c>
      <c r="L60" s="16" t="s">
        <v>10</v>
      </c>
      <c r="M60" s="15">
        <v>0</v>
      </c>
      <c r="N60" s="15">
        <v>0</v>
      </c>
      <c r="O60" s="15">
        <v>0</v>
      </c>
      <c r="P60" s="15">
        <v>0</v>
      </c>
      <c r="Q60" s="15">
        <v>20</v>
      </c>
      <c r="R60" s="15">
        <v>10</v>
      </c>
      <c r="T60" s="16" t="s">
        <v>11</v>
      </c>
      <c r="U60" s="15">
        <v>0</v>
      </c>
      <c r="V60" s="15">
        <v>0</v>
      </c>
      <c r="W60" s="15">
        <v>0</v>
      </c>
      <c r="X60" s="15">
        <v>0</v>
      </c>
      <c r="Y60" s="15">
        <v>2</v>
      </c>
      <c r="Z60" s="15">
        <v>1</v>
      </c>
      <c r="AB60" s="16" t="s">
        <v>12</v>
      </c>
      <c r="AC60" s="15">
        <v>0</v>
      </c>
      <c r="AD60" s="15">
        <v>0</v>
      </c>
      <c r="AE60" s="15">
        <v>0</v>
      </c>
      <c r="AF60" s="15">
        <v>0</v>
      </c>
      <c r="AG60" s="15">
        <v>3</v>
      </c>
      <c r="AH60" s="15">
        <v>2</v>
      </c>
      <c r="AI60" s="15"/>
      <c r="AJ60" s="16" t="s">
        <v>13</v>
      </c>
      <c r="AK60" s="15">
        <v>0</v>
      </c>
      <c r="AL60" s="15">
        <v>0</v>
      </c>
      <c r="AM60" s="15">
        <v>0</v>
      </c>
      <c r="AN60" s="15">
        <v>0</v>
      </c>
      <c r="AO60" s="15">
        <v>43</v>
      </c>
      <c r="AP60" s="15">
        <v>22</v>
      </c>
      <c r="AQ60" s="15"/>
      <c r="AR60" s="15">
        <v>65</v>
      </c>
    </row>
    <row r="61" spans="1:44" x14ac:dyDescent="0.3">
      <c r="A61" s="13">
        <v>56000</v>
      </c>
      <c r="B61" s="13">
        <v>56999</v>
      </c>
      <c r="D61" s="16" t="s">
        <v>9</v>
      </c>
      <c r="E61" s="15">
        <v>0</v>
      </c>
      <c r="F61" s="15">
        <v>0</v>
      </c>
      <c r="G61" s="15">
        <v>0</v>
      </c>
      <c r="H61" s="15">
        <v>0</v>
      </c>
      <c r="I61" s="15">
        <v>19</v>
      </c>
      <c r="J61" s="15">
        <v>9</v>
      </c>
      <c r="L61" s="16" t="s">
        <v>10</v>
      </c>
      <c r="M61" s="15">
        <v>0</v>
      </c>
      <c r="N61" s="15">
        <v>0</v>
      </c>
      <c r="O61" s="15">
        <v>0</v>
      </c>
      <c r="P61" s="15">
        <v>0</v>
      </c>
      <c r="Q61" s="15">
        <v>22</v>
      </c>
      <c r="R61" s="15">
        <v>10</v>
      </c>
      <c r="T61" s="16" t="s">
        <v>11</v>
      </c>
      <c r="U61" s="15">
        <v>0</v>
      </c>
      <c r="V61" s="15">
        <v>0</v>
      </c>
      <c r="W61" s="15">
        <v>0</v>
      </c>
      <c r="X61" s="15">
        <v>0</v>
      </c>
      <c r="Y61" s="15">
        <v>2</v>
      </c>
      <c r="Z61" s="15">
        <v>1</v>
      </c>
      <c r="AB61" s="16" t="s">
        <v>12</v>
      </c>
      <c r="AC61" s="15">
        <v>0</v>
      </c>
      <c r="AD61" s="15">
        <v>0</v>
      </c>
      <c r="AE61" s="15">
        <v>0</v>
      </c>
      <c r="AF61" s="15">
        <v>0</v>
      </c>
      <c r="AG61" s="15">
        <v>4</v>
      </c>
      <c r="AH61" s="15">
        <v>2</v>
      </c>
      <c r="AI61" s="15"/>
      <c r="AJ61" s="16" t="s">
        <v>13</v>
      </c>
      <c r="AK61" s="15">
        <v>0</v>
      </c>
      <c r="AL61" s="15">
        <v>0</v>
      </c>
      <c r="AM61" s="15">
        <v>0</v>
      </c>
      <c r="AN61" s="15">
        <v>0</v>
      </c>
      <c r="AO61" s="15">
        <v>47</v>
      </c>
      <c r="AP61" s="15">
        <v>22</v>
      </c>
      <c r="AQ61" s="15"/>
      <c r="AR61" s="15">
        <v>69</v>
      </c>
    </row>
    <row r="62" spans="1:44" x14ac:dyDescent="0.3">
      <c r="A62" s="13">
        <v>57000</v>
      </c>
      <c r="B62" s="13">
        <v>57999</v>
      </c>
      <c r="D62" s="16" t="s">
        <v>9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8</v>
      </c>
      <c r="L62" s="16" t="s">
        <v>10</v>
      </c>
      <c r="M62" s="15">
        <v>0</v>
      </c>
      <c r="N62" s="15">
        <v>0</v>
      </c>
      <c r="O62" s="15">
        <v>0</v>
      </c>
      <c r="P62" s="15">
        <v>0</v>
      </c>
      <c r="Q62" s="15">
        <v>0</v>
      </c>
      <c r="R62" s="15">
        <v>9</v>
      </c>
      <c r="T62" s="16" t="s">
        <v>11</v>
      </c>
      <c r="U62" s="15">
        <v>0</v>
      </c>
      <c r="V62" s="15">
        <v>0</v>
      </c>
      <c r="W62" s="15">
        <v>0</v>
      </c>
      <c r="X62" s="15">
        <v>0</v>
      </c>
      <c r="Y62" s="15">
        <v>0</v>
      </c>
      <c r="Z62" s="15">
        <v>1</v>
      </c>
      <c r="AB62" s="16" t="s">
        <v>12</v>
      </c>
      <c r="AC62" s="15">
        <v>0</v>
      </c>
      <c r="AD62" s="15">
        <v>0</v>
      </c>
      <c r="AE62" s="15">
        <v>0</v>
      </c>
      <c r="AF62" s="15">
        <v>0</v>
      </c>
      <c r="AG62" s="15">
        <v>0</v>
      </c>
      <c r="AH62" s="15">
        <v>2</v>
      </c>
      <c r="AI62" s="15"/>
      <c r="AJ62" s="16" t="s">
        <v>13</v>
      </c>
      <c r="AK62" s="15">
        <v>0</v>
      </c>
      <c r="AL62" s="15">
        <v>0</v>
      </c>
      <c r="AM62" s="15">
        <v>0</v>
      </c>
      <c r="AN62" s="15">
        <v>0</v>
      </c>
      <c r="AO62" s="15">
        <v>0</v>
      </c>
      <c r="AP62" s="15">
        <v>20</v>
      </c>
      <c r="AQ62" s="15"/>
      <c r="AR62" s="15">
        <v>20</v>
      </c>
    </row>
    <row r="63" spans="1:44" x14ac:dyDescent="0.3">
      <c r="A63" s="13">
        <v>58000</v>
      </c>
      <c r="B63" s="13">
        <v>58999</v>
      </c>
      <c r="D63" s="16" t="s">
        <v>9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10</v>
      </c>
      <c r="L63" s="16" t="s">
        <v>10</v>
      </c>
      <c r="M63" s="15">
        <v>0</v>
      </c>
      <c r="N63" s="15">
        <v>0</v>
      </c>
      <c r="O63" s="15">
        <v>0</v>
      </c>
      <c r="P63" s="15">
        <v>0</v>
      </c>
      <c r="Q63" s="15">
        <v>0</v>
      </c>
      <c r="R63" s="15">
        <v>11</v>
      </c>
      <c r="T63" s="16" t="s">
        <v>11</v>
      </c>
      <c r="U63" s="15">
        <v>0</v>
      </c>
      <c r="V63" s="15">
        <v>0</v>
      </c>
      <c r="W63" s="15">
        <v>0</v>
      </c>
      <c r="X63" s="15">
        <v>0</v>
      </c>
      <c r="Y63" s="15">
        <v>0</v>
      </c>
      <c r="Z63" s="15">
        <v>1</v>
      </c>
      <c r="AB63" s="16" t="s">
        <v>12</v>
      </c>
      <c r="AC63" s="15">
        <v>0</v>
      </c>
      <c r="AD63" s="15">
        <v>0</v>
      </c>
      <c r="AE63" s="15">
        <v>0</v>
      </c>
      <c r="AF63" s="15">
        <v>0</v>
      </c>
      <c r="AG63" s="15">
        <v>0</v>
      </c>
      <c r="AH63" s="15">
        <v>2</v>
      </c>
      <c r="AI63" s="15"/>
      <c r="AJ63" s="16" t="s">
        <v>13</v>
      </c>
      <c r="AK63" s="15">
        <v>0</v>
      </c>
      <c r="AL63" s="15">
        <v>0</v>
      </c>
      <c r="AM63" s="15">
        <v>0</v>
      </c>
      <c r="AN63" s="15">
        <v>0</v>
      </c>
      <c r="AO63" s="15">
        <v>0</v>
      </c>
      <c r="AP63" s="15">
        <v>24</v>
      </c>
      <c r="AQ63" s="15"/>
      <c r="AR63" s="15">
        <v>24</v>
      </c>
    </row>
    <row r="64" spans="1:44" x14ac:dyDescent="0.3">
      <c r="A64" s="13">
        <v>59000</v>
      </c>
      <c r="B64" s="13">
        <v>59999</v>
      </c>
      <c r="D64" s="16" t="s">
        <v>9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5">
        <v>9</v>
      </c>
      <c r="L64" s="16" t="s">
        <v>10</v>
      </c>
      <c r="M64" s="15">
        <v>0</v>
      </c>
      <c r="N64" s="15">
        <v>0</v>
      </c>
      <c r="O64" s="15">
        <v>0</v>
      </c>
      <c r="P64" s="15">
        <v>0</v>
      </c>
      <c r="Q64" s="15">
        <v>0</v>
      </c>
      <c r="R64" s="15">
        <v>10</v>
      </c>
      <c r="T64" s="16" t="s">
        <v>11</v>
      </c>
      <c r="U64" s="15">
        <v>0</v>
      </c>
      <c r="V64" s="15">
        <v>0</v>
      </c>
      <c r="W64" s="15">
        <v>0</v>
      </c>
      <c r="X64" s="15">
        <v>0</v>
      </c>
      <c r="Y64" s="15">
        <v>0</v>
      </c>
      <c r="Z64" s="15">
        <v>1</v>
      </c>
      <c r="AB64" s="16" t="s">
        <v>12</v>
      </c>
      <c r="AC64" s="15">
        <v>0</v>
      </c>
      <c r="AD64" s="15">
        <v>0</v>
      </c>
      <c r="AE64" s="15">
        <v>0</v>
      </c>
      <c r="AF64" s="15">
        <v>0</v>
      </c>
      <c r="AG64" s="15">
        <v>0</v>
      </c>
      <c r="AH64" s="15">
        <v>2</v>
      </c>
      <c r="AI64" s="15"/>
      <c r="AJ64" s="16" t="s">
        <v>13</v>
      </c>
      <c r="AK64" s="15">
        <v>0</v>
      </c>
      <c r="AL64" s="15">
        <v>0</v>
      </c>
      <c r="AM64" s="15">
        <v>0</v>
      </c>
      <c r="AN64" s="15">
        <v>0</v>
      </c>
      <c r="AO64" s="15">
        <v>0</v>
      </c>
      <c r="AP64" s="15">
        <v>22</v>
      </c>
      <c r="AQ64" s="15"/>
      <c r="AR64" s="15">
        <v>22</v>
      </c>
    </row>
    <row r="65" spans="1:44" x14ac:dyDescent="0.3">
      <c r="A65" s="13">
        <v>60000</v>
      </c>
      <c r="B65" s="13">
        <v>60999</v>
      </c>
      <c r="D65" s="16" t="s">
        <v>9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11</v>
      </c>
      <c r="L65" s="16" t="s">
        <v>10</v>
      </c>
      <c r="M65" s="15">
        <v>0</v>
      </c>
      <c r="N65" s="15">
        <v>0</v>
      </c>
      <c r="O65" s="15">
        <v>0</v>
      </c>
      <c r="P65" s="15">
        <v>0</v>
      </c>
      <c r="Q65" s="15">
        <v>0</v>
      </c>
      <c r="R65" s="15">
        <v>12</v>
      </c>
      <c r="T65" s="16" t="s">
        <v>11</v>
      </c>
      <c r="U65" s="15">
        <v>0</v>
      </c>
      <c r="V65" s="15">
        <v>0</v>
      </c>
      <c r="W65" s="15">
        <v>0</v>
      </c>
      <c r="X65" s="15">
        <v>0</v>
      </c>
      <c r="Y65" s="15">
        <v>0</v>
      </c>
      <c r="Z65" s="15">
        <v>1</v>
      </c>
      <c r="AB65" s="16" t="s">
        <v>12</v>
      </c>
      <c r="AC65" s="15">
        <v>0</v>
      </c>
      <c r="AD65" s="15">
        <v>0</v>
      </c>
      <c r="AE65" s="15">
        <v>0</v>
      </c>
      <c r="AF65" s="15">
        <v>0</v>
      </c>
      <c r="AG65" s="15">
        <v>0</v>
      </c>
      <c r="AH65" s="15">
        <v>2</v>
      </c>
      <c r="AI65" s="15"/>
      <c r="AJ65" s="16" t="s">
        <v>13</v>
      </c>
      <c r="AK65" s="15">
        <v>0</v>
      </c>
      <c r="AL65" s="15">
        <v>0</v>
      </c>
      <c r="AM65" s="15">
        <v>0</v>
      </c>
      <c r="AN65" s="15">
        <v>0</v>
      </c>
      <c r="AO65" s="15">
        <v>0</v>
      </c>
      <c r="AP65" s="15">
        <v>26</v>
      </c>
      <c r="AQ65" s="15"/>
      <c r="AR65" s="15">
        <v>26</v>
      </c>
    </row>
    <row r="66" spans="1:44" x14ac:dyDescent="0.3">
      <c r="A66" s="13">
        <v>61000</v>
      </c>
      <c r="B66" s="13">
        <v>61999</v>
      </c>
      <c r="D66" s="16" t="s">
        <v>9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12</v>
      </c>
      <c r="L66" s="16" t="s">
        <v>10</v>
      </c>
      <c r="M66" s="15">
        <v>0</v>
      </c>
      <c r="N66" s="15">
        <v>0</v>
      </c>
      <c r="O66" s="15">
        <v>0</v>
      </c>
      <c r="P66" s="15">
        <v>0</v>
      </c>
      <c r="Q66" s="15">
        <v>0</v>
      </c>
      <c r="R66" s="15">
        <v>14</v>
      </c>
      <c r="T66" s="16" t="s">
        <v>11</v>
      </c>
      <c r="U66" s="15">
        <v>0</v>
      </c>
      <c r="V66" s="15">
        <v>0</v>
      </c>
      <c r="W66" s="15">
        <v>0</v>
      </c>
      <c r="X66" s="15">
        <v>0</v>
      </c>
      <c r="Y66" s="15">
        <v>0</v>
      </c>
      <c r="Z66" s="15">
        <v>2</v>
      </c>
      <c r="AB66" s="16" t="s">
        <v>12</v>
      </c>
      <c r="AC66" s="15">
        <v>0</v>
      </c>
      <c r="AD66" s="15">
        <v>0</v>
      </c>
      <c r="AE66" s="15">
        <v>0</v>
      </c>
      <c r="AF66" s="15">
        <v>0</v>
      </c>
      <c r="AG66" s="15">
        <v>0</v>
      </c>
      <c r="AH66" s="15">
        <v>2</v>
      </c>
      <c r="AI66" s="15"/>
      <c r="AJ66" s="16" t="s">
        <v>13</v>
      </c>
      <c r="AK66" s="15">
        <v>0</v>
      </c>
      <c r="AL66" s="15">
        <v>0</v>
      </c>
      <c r="AM66" s="15">
        <v>0</v>
      </c>
      <c r="AN66" s="15">
        <v>0</v>
      </c>
      <c r="AO66" s="15">
        <v>0</v>
      </c>
      <c r="AP66" s="15">
        <v>30</v>
      </c>
      <c r="AQ66" s="15"/>
      <c r="AR66" s="15">
        <v>30</v>
      </c>
    </row>
    <row r="67" spans="1:44" x14ac:dyDescent="0.3">
      <c r="A67" s="13">
        <v>62000</v>
      </c>
      <c r="B67" s="13">
        <v>62999</v>
      </c>
      <c r="D67" s="16" t="s">
        <v>9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11</v>
      </c>
      <c r="L67" s="16" t="s">
        <v>10</v>
      </c>
      <c r="M67" s="15">
        <v>0</v>
      </c>
      <c r="N67" s="15">
        <v>0</v>
      </c>
      <c r="O67" s="15">
        <v>0</v>
      </c>
      <c r="P67" s="15">
        <v>0</v>
      </c>
      <c r="Q67" s="15">
        <v>0</v>
      </c>
      <c r="R67" s="15">
        <v>12</v>
      </c>
      <c r="T67" s="16" t="s">
        <v>11</v>
      </c>
      <c r="U67" s="15">
        <v>0</v>
      </c>
      <c r="V67" s="15">
        <v>0</v>
      </c>
      <c r="W67" s="15">
        <v>0</v>
      </c>
      <c r="X67" s="15">
        <v>0</v>
      </c>
      <c r="Y67" s="15">
        <v>0</v>
      </c>
      <c r="Z67" s="15">
        <v>1</v>
      </c>
      <c r="AB67" s="16" t="s">
        <v>12</v>
      </c>
      <c r="AC67" s="15">
        <v>0</v>
      </c>
      <c r="AD67" s="15">
        <v>0</v>
      </c>
      <c r="AE67" s="15">
        <v>0</v>
      </c>
      <c r="AF67" s="15">
        <v>0</v>
      </c>
      <c r="AG67" s="15">
        <v>0</v>
      </c>
      <c r="AH67" s="15">
        <v>2</v>
      </c>
      <c r="AI67" s="15"/>
      <c r="AJ67" s="16" t="s">
        <v>13</v>
      </c>
      <c r="AK67" s="15">
        <v>0</v>
      </c>
      <c r="AL67" s="15">
        <v>0</v>
      </c>
      <c r="AM67" s="15">
        <v>0</v>
      </c>
      <c r="AN67" s="15">
        <v>0</v>
      </c>
      <c r="AO67" s="15">
        <v>0</v>
      </c>
      <c r="AP67" s="15">
        <v>26</v>
      </c>
      <c r="AQ67" s="15"/>
      <c r="AR67" s="15">
        <v>26</v>
      </c>
    </row>
    <row r="68" spans="1:44" x14ac:dyDescent="0.3">
      <c r="A68" s="13">
        <v>63000</v>
      </c>
      <c r="B68" s="13">
        <v>63999</v>
      </c>
      <c r="D68" s="16" t="s">
        <v>9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5">
        <v>12</v>
      </c>
      <c r="L68" s="16" t="s">
        <v>10</v>
      </c>
      <c r="M68" s="15">
        <v>0</v>
      </c>
      <c r="N68" s="15">
        <v>0</v>
      </c>
      <c r="O68" s="15">
        <v>0</v>
      </c>
      <c r="P68" s="15">
        <v>0</v>
      </c>
      <c r="Q68" s="15">
        <v>0</v>
      </c>
      <c r="R68" s="15">
        <v>14</v>
      </c>
      <c r="T68" s="16" t="s">
        <v>11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2</v>
      </c>
      <c r="AB68" s="16" t="s">
        <v>12</v>
      </c>
      <c r="AC68" s="15">
        <v>0</v>
      </c>
      <c r="AD68" s="15">
        <v>0</v>
      </c>
      <c r="AE68" s="15">
        <v>0</v>
      </c>
      <c r="AF68" s="15">
        <v>0</v>
      </c>
      <c r="AG68" s="15">
        <v>0</v>
      </c>
      <c r="AH68" s="15">
        <v>2</v>
      </c>
      <c r="AI68" s="15"/>
      <c r="AJ68" s="16" t="s">
        <v>13</v>
      </c>
      <c r="AK68" s="15">
        <v>0</v>
      </c>
      <c r="AL68" s="15">
        <v>0</v>
      </c>
      <c r="AM68" s="15">
        <v>0</v>
      </c>
      <c r="AN68" s="15">
        <v>0</v>
      </c>
      <c r="AO68" s="15">
        <v>0</v>
      </c>
      <c r="AP68" s="15">
        <v>30</v>
      </c>
      <c r="AQ68" s="15"/>
      <c r="AR68" s="15">
        <v>30</v>
      </c>
    </row>
    <row r="69" spans="1:44" x14ac:dyDescent="0.3">
      <c r="A69" s="13">
        <v>64000</v>
      </c>
      <c r="B69" s="13">
        <v>64999</v>
      </c>
      <c r="D69" s="16" t="s">
        <v>9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5">
        <v>11</v>
      </c>
      <c r="L69" s="16" t="s">
        <v>10</v>
      </c>
      <c r="M69" s="15">
        <v>0</v>
      </c>
      <c r="N69" s="15">
        <v>0</v>
      </c>
      <c r="O69" s="15">
        <v>0</v>
      </c>
      <c r="P69" s="15">
        <v>0</v>
      </c>
      <c r="Q69" s="15">
        <v>0</v>
      </c>
      <c r="R69" s="15">
        <v>13</v>
      </c>
      <c r="T69" s="16" t="s">
        <v>11</v>
      </c>
      <c r="U69" s="15">
        <v>0</v>
      </c>
      <c r="V69" s="15">
        <v>0</v>
      </c>
      <c r="W69" s="15">
        <v>0</v>
      </c>
      <c r="X69" s="15">
        <v>0</v>
      </c>
      <c r="Y69" s="15">
        <v>0</v>
      </c>
      <c r="Z69" s="15">
        <v>1</v>
      </c>
      <c r="AB69" s="16" t="s">
        <v>12</v>
      </c>
      <c r="AC69" s="15">
        <v>0</v>
      </c>
      <c r="AD69" s="15">
        <v>0</v>
      </c>
      <c r="AE69" s="15">
        <v>0</v>
      </c>
      <c r="AF69" s="15">
        <v>0</v>
      </c>
      <c r="AG69" s="15">
        <v>0</v>
      </c>
      <c r="AH69" s="15">
        <v>2</v>
      </c>
      <c r="AI69" s="15"/>
      <c r="AJ69" s="16" t="s">
        <v>13</v>
      </c>
      <c r="AK69" s="15">
        <v>0</v>
      </c>
      <c r="AL69" s="15">
        <v>0</v>
      </c>
      <c r="AM69" s="15">
        <v>0</v>
      </c>
      <c r="AN69" s="15">
        <v>0</v>
      </c>
      <c r="AO69" s="15">
        <v>0</v>
      </c>
      <c r="AP69" s="15">
        <v>27</v>
      </c>
      <c r="AQ69" s="15"/>
      <c r="AR69" s="15">
        <v>27</v>
      </c>
    </row>
    <row r="70" spans="1:44" x14ac:dyDescent="0.3">
      <c r="D70" s="17"/>
      <c r="AK70" s="15"/>
      <c r="AL70" s="15"/>
      <c r="AM70" s="15"/>
      <c r="AN70" s="15"/>
      <c r="AO70" s="15"/>
      <c r="AP70" s="15"/>
      <c r="AQ70" s="15"/>
      <c r="AR70" s="15"/>
    </row>
    <row r="71" spans="1:44" ht="15.6" x14ac:dyDescent="0.3">
      <c r="B71" s="18" t="s">
        <v>13</v>
      </c>
      <c r="D71" s="17"/>
      <c r="E71" s="19">
        <v>38115</v>
      </c>
      <c r="F71" s="19">
        <v>18708</v>
      </c>
      <c r="G71" s="19">
        <v>8443</v>
      </c>
      <c r="H71" s="19">
        <v>6472</v>
      </c>
      <c r="I71" s="19">
        <v>4055</v>
      </c>
      <c r="J71" s="19">
        <v>2800</v>
      </c>
      <c r="M71" s="19">
        <v>34429</v>
      </c>
      <c r="N71" s="19">
        <v>17722</v>
      </c>
      <c r="O71" s="19">
        <v>8221</v>
      </c>
      <c r="P71" s="19">
        <v>6426</v>
      </c>
      <c r="Q71" s="19">
        <v>4145</v>
      </c>
      <c r="R71" s="19">
        <v>2849</v>
      </c>
      <c r="U71" s="19">
        <v>7644</v>
      </c>
      <c r="V71" s="19">
        <v>3419</v>
      </c>
      <c r="W71" s="19">
        <v>1478</v>
      </c>
      <c r="X71" s="19">
        <v>1088</v>
      </c>
      <c r="Y71" s="19">
        <v>645</v>
      </c>
      <c r="Z71" s="19">
        <v>445</v>
      </c>
      <c r="AC71" s="19">
        <v>7853</v>
      </c>
      <c r="AD71" s="19">
        <v>3813</v>
      </c>
      <c r="AE71" s="19">
        <v>1714</v>
      </c>
      <c r="AF71" s="19">
        <v>1305</v>
      </c>
      <c r="AG71" s="19">
        <v>809</v>
      </c>
      <c r="AH71" s="19">
        <v>561</v>
      </c>
      <c r="AI71" s="15"/>
      <c r="AK71" s="19">
        <v>88041</v>
      </c>
      <c r="AL71" s="19">
        <v>43662</v>
      </c>
      <c r="AM71" s="19">
        <v>19856</v>
      </c>
      <c r="AN71" s="19">
        <v>15291</v>
      </c>
      <c r="AO71" s="19">
        <v>9654</v>
      </c>
      <c r="AP71" s="19">
        <v>6655</v>
      </c>
      <c r="AQ71" s="15"/>
      <c r="AR71" s="19">
        <v>183159</v>
      </c>
    </row>
    <row r="72" spans="1:44" x14ac:dyDescent="0.3">
      <c r="D72" s="17"/>
    </row>
    <row r="73" spans="1:44" x14ac:dyDescent="0.3">
      <c r="D73" s="17"/>
    </row>
    <row r="74" spans="1:44" x14ac:dyDescent="0.3">
      <c r="D74" s="17"/>
    </row>
    <row r="75" spans="1:44" x14ac:dyDescent="0.3">
      <c r="D75" s="17"/>
    </row>
  </sheetData>
  <mergeCells count="6">
    <mergeCell ref="AK3:AP3"/>
    <mergeCell ref="A3:B3"/>
    <mergeCell ref="E3:J3"/>
    <mergeCell ref="M3:R3"/>
    <mergeCell ref="U3:Z3"/>
    <mergeCell ref="AC3:AH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18924-C5C1-45F9-AA5A-1A0250898254}">
  <dimension ref="A1:AR91"/>
  <sheetViews>
    <sheetView zoomScale="70" zoomScaleNormal="70" workbookViewId="0">
      <pane xSplit="3" topLeftCell="D1" activePane="topRight" state="frozen"/>
      <selection pane="topRight" activeCell="A5" sqref="A5:B69"/>
    </sheetView>
  </sheetViews>
  <sheetFormatPr defaultRowHeight="14.4" x14ac:dyDescent="0.3"/>
  <cols>
    <col min="1" max="1" width="11.6640625" style="7" customWidth="1"/>
    <col min="2" max="2" width="11.21875" style="7" customWidth="1"/>
    <col min="3" max="3" width="3.77734375" style="7" customWidth="1"/>
    <col min="4" max="4" width="11.21875" style="7" customWidth="1"/>
    <col min="5" max="10" width="7.5546875" style="7" customWidth="1"/>
    <col min="11" max="11" width="6.44140625" style="7" customWidth="1"/>
    <col min="12" max="12" width="12.44140625" style="7" customWidth="1"/>
    <col min="13" max="18" width="7.5546875" style="7" customWidth="1"/>
    <col min="19" max="19" width="6.88671875" style="7" customWidth="1"/>
    <col min="20" max="20" width="11.5546875" style="7" bestFit="1" customWidth="1"/>
    <col min="21" max="26" width="7.5546875" style="7" customWidth="1"/>
    <col min="27" max="27" width="6.77734375" style="7" customWidth="1"/>
    <col min="28" max="28" width="8.88671875" style="7"/>
    <col min="29" max="42" width="7.5546875" style="7" customWidth="1"/>
    <col min="43" max="43" width="4.88671875" style="7" customWidth="1"/>
    <col min="44" max="44" width="9" style="7" bestFit="1" customWidth="1"/>
    <col min="45" max="16384" width="8.88671875" style="7"/>
  </cols>
  <sheetData>
    <row r="1" spans="1:44" ht="18" x14ac:dyDescent="0.35">
      <c r="A1" s="6" t="s">
        <v>14</v>
      </c>
    </row>
    <row r="2" spans="1:44" x14ac:dyDescent="0.3">
      <c r="E2" s="8"/>
      <c r="F2" s="8"/>
      <c r="G2" s="8"/>
    </row>
    <row r="3" spans="1:44" ht="15.6" x14ac:dyDescent="0.3">
      <c r="A3" s="243" t="s">
        <v>1</v>
      </c>
      <c r="B3" s="243"/>
      <c r="C3" s="9"/>
      <c r="D3" s="10" t="s">
        <v>2</v>
      </c>
      <c r="E3" s="243" t="s">
        <v>3</v>
      </c>
      <c r="F3" s="243"/>
      <c r="G3" s="243"/>
      <c r="H3" s="243"/>
      <c r="I3" s="243"/>
      <c r="J3" s="243"/>
      <c r="L3" s="10" t="s">
        <v>2</v>
      </c>
      <c r="M3" s="243" t="s">
        <v>3</v>
      </c>
      <c r="N3" s="243"/>
      <c r="O3" s="243"/>
      <c r="P3" s="243"/>
      <c r="Q3" s="243"/>
      <c r="R3" s="243"/>
      <c r="T3" s="10" t="s">
        <v>2</v>
      </c>
      <c r="U3" s="243" t="s">
        <v>3</v>
      </c>
      <c r="V3" s="243"/>
      <c r="W3" s="243"/>
      <c r="X3" s="243"/>
      <c r="Y3" s="243"/>
      <c r="Z3" s="243"/>
      <c r="AB3" s="10" t="s">
        <v>2</v>
      </c>
      <c r="AC3" s="243" t="s">
        <v>3</v>
      </c>
      <c r="AD3" s="243"/>
      <c r="AE3" s="243"/>
      <c r="AF3" s="243"/>
      <c r="AG3" s="243"/>
      <c r="AH3" s="243"/>
      <c r="AI3" s="9"/>
      <c r="AJ3" s="10" t="s">
        <v>2</v>
      </c>
      <c r="AK3" s="243" t="s">
        <v>3</v>
      </c>
      <c r="AL3" s="243"/>
      <c r="AM3" s="243"/>
      <c r="AN3" s="243"/>
      <c r="AO3" s="243"/>
      <c r="AP3" s="243"/>
    </row>
    <row r="4" spans="1:44" ht="16.2" thickBot="1" x14ac:dyDescent="0.35">
      <c r="A4" s="11" t="s">
        <v>4</v>
      </c>
      <c r="B4" s="11" t="s">
        <v>5</v>
      </c>
      <c r="C4" s="11"/>
      <c r="D4" s="12" t="s">
        <v>6</v>
      </c>
      <c r="E4" s="11">
        <v>1</v>
      </c>
      <c r="F4" s="11">
        <v>2</v>
      </c>
      <c r="G4" s="11">
        <v>3</v>
      </c>
      <c r="H4" s="11">
        <v>4</v>
      </c>
      <c r="I4" s="11">
        <v>5</v>
      </c>
      <c r="J4" s="11" t="s">
        <v>7</v>
      </c>
      <c r="L4" s="12" t="s">
        <v>6</v>
      </c>
      <c r="M4" s="11">
        <v>1</v>
      </c>
      <c r="N4" s="11">
        <v>2</v>
      </c>
      <c r="O4" s="11">
        <v>3</v>
      </c>
      <c r="P4" s="11">
        <v>4</v>
      </c>
      <c r="Q4" s="11">
        <v>5</v>
      </c>
      <c r="R4" s="11" t="s">
        <v>7</v>
      </c>
      <c r="T4" s="12" t="s">
        <v>6</v>
      </c>
      <c r="U4" s="11">
        <v>1</v>
      </c>
      <c r="V4" s="11">
        <v>2</v>
      </c>
      <c r="W4" s="11">
        <v>3</v>
      </c>
      <c r="X4" s="11">
        <v>4</v>
      </c>
      <c r="Y4" s="11">
        <v>5</v>
      </c>
      <c r="Z4" s="11" t="s">
        <v>7</v>
      </c>
      <c r="AB4" s="12" t="s">
        <v>6</v>
      </c>
      <c r="AC4" s="11">
        <v>1</v>
      </c>
      <c r="AD4" s="11">
        <v>2</v>
      </c>
      <c r="AE4" s="11">
        <v>3</v>
      </c>
      <c r="AF4" s="11">
        <v>4</v>
      </c>
      <c r="AG4" s="11">
        <v>5</v>
      </c>
      <c r="AH4" s="11" t="s">
        <v>7</v>
      </c>
      <c r="AI4" s="9"/>
      <c r="AJ4" s="12" t="s">
        <v>6</v>
      </c>
      <c r="AK4" s="11">
        <v>1</v>
      </c>
      <c r="AL4" s="11">
        <v>2</v>
      </c>
      <c r="AM4" s="11">
        <v>3</v>
      </c>
      <c r="AN4" s="11">
        <v>4</v>
      </c>
      <c r="AO4" s="11">
        <v>5</v>
      </c>
      <c r="AP4" s="11" t="s">
        <v>7</v>
      </c>
      <c r="AR4" s="11" t="s">
        <v>8</v>
      </c>
    </row>
    <row r="5" spans="1:44" x14ac:dyDescent="0.3">
      <c r="A5" s="13">
        <v>0</v>
      </c>
      <c r="B5" s="13">
        <v>999</v>
      </c>
      <c r="C5" s="13"/>
      <c r="D5" s="14" t="s">
        <v>9</v>
      </c>
      <c r="E5" s="15">
        <f>'#2025'!E5-'#2024'!E5</f>
        <v>-107</v>
      </c>
      <c r="F5" s="15">
        <f>'#2025'!F5-'#2024'!F5</f>
        <v>-73</v>
      </c>
      <c r="G5" s="15">
        <f>'#2025'!G5-'#2024'!G5</f>
        <v>-10</v>
      </c>
      <c r="H5" s="15">
        <f>'#2025'!H5-'#2024'!H5</f>
        <v>-16</v>
      </c>
      <c r="I5" s="15">
        <f>'#2025'!I5-'#2024'!I5</f>
        <v>-4</v>
      </c>
      <c r="J5" s="15">
        <f>'#2025'!J5-'#2024'!J5</f>
        <v>-4</v>
      </c>
      <c r="L5" s="14" t="s">
        <v>10</v>
      </c>
      <c r="M5" s="15">
        <f>'#2025'!M5-'#2024'!M5</f>
        <v>-193</v>
      </c>
      <c r="N5" s="15">
        <f>'#2025'!N5-'#2024'!N5</f>
        <v>-107</v>
      </c>
      <c r="O5" s="15">
        <f>'#2025'!O5-'#2024'!O5</f>
        <v>-25</v>
      </c>
      <c r="P5" s="15">
        <f>'#2025'!P5-'#2024'!P5</f>
        <v>-25</v>
      </c>
      <c r="Q5" s="15">
        <f>'#2025'!Q5-'#2024'!Q5</f>
        <v>-9</v>
      </c>
      <c r="R5" s="15">
        <f>'#2025'!R5-'#2024'!R5</f>
        <v>-7</v>
      </c>
      <c r="T5" s="14" t="s">
        <v>11</v>
      </c>
      <c r="U5" s="15">
        <f>'#2025'!U5-'#2024'!U5</f>
        <v>-12</v>
      </c>
      <c r="V5" s="15">
        <f>'#2025'!V5-'#2024'!V5</f>
        <v>-11</v>
      </c>
      <c r="W5" s="15">
        <f>'#2025'!W5-'#2024'!W5</f>
        <v>-1</v>
      </c>
      <c r="X5" s="15">
        <f>'#2025'!X5-'#2024'!X5</f>
        <v>-3</v>
      </c>
      <c r="Y5" s="15">
        <f>'#2025'!Y5-'#2024'!Y5</f>
        <v>-1</v>
      </c>
      <c r="Z5" s="15">
        <f>'#2025'!Z5-'#2024'!Z5</f>
        <v>-1</v>
      </c>
      <c r="AB5" s="14" t="s">
        <v>12</v>
      </c>
      <c r="AC5" s="15">
        <f>'#2025'!AC5-'#2024'!AC5</f>
        <v>-35</v>
      </c>
      <c r="AD5" s="15">
        <f>'#2025'!AD5-'#2024'!AD5</f>
        <v>-22</v>
      </c>
      <c r="AE5" s="15">
        <f>'#2025'!AE5-'#2024'!AE5</f>
        <v>-4</v>
      </c>
      <c r="AF5" s="15">
        <f>'#2025'!AF5-'#2024'!AF5</f>
        <v>-5</v>
      </c>
      <c r="AG5" s="15">
        <f>'#2025'!AG5-'#2024'!AG5</f>
        <v>-2</v>
      </c>
      <c r="AH5" s="15">
        <f>'#2025'!AH5-'#2024'!AH5</f>
        <v>-2</v>
      </c>
      <c r="AI5" s="15"/>
      <c r="AJ5" s="14" t="s">
        <v>13</v>
      </c>
      <c r="AK5" s="15">
        <f>'#2025'!AK5-'#2024'!AK5</f>
        <v>-347</v>
      </c>
      <c r="AL5" s="15">
        <f>'#2025'!AL5-'#2024'!AL5</f>
        <v>-213</v>
      </c>
      <c r="AM5" s="15">
        <f>'#2025'!AM5-'#2024'!AM5</f>
        <v>-40</v>
      </c>
      <c r="AN5" s="15">
        <f>'#2025'!AN5-'#2024'!AN5</f>
        <v>-49</v>
      </c>
      <c r="AO5" s="15">
        <f>'#2025'!AO5-'#2024'!AO5</f>
        <v>-16</v>
      </c>
      <c r="AP5" s="15">
        <f>'#2025'!AP5-'#2024'!AP5</f>
        <v>-14</v>
      </c>
      <c r="AQ5" s="15"/>
      <c r="AR5" s="15">
        <f>'#2025'!AR5-'#2024'!AR5</f>
        <v>-679</v>
      </c>
    </row>
    <row r="6" spans="1:44" x14ac:dyDescent="0.3">
      <c r="A6" s="13">
        <v>1000</v>
      </c>
      <c r="B6" s="13">
        <v>1999</v>
      </c>
      <c r="C6" s="13"/>
      <c r="D6" s="16" t="s">
        <v>9</v>
      </c>
      <c r="E6" s="15">
        <f>'#2025'!E6-'#2024'!E6</f>
        <v>-201</v>
      </c>
      <c r="F6" s="15">
        <f>'#2025'!F6-'#2024'!F6</f>
        <v>-60</v>
      </c>
      <c r="G6" s="15">
        <f>'#2025'!G6-'#2024'!G6</f>
        <v>-30</v>
      </c>
      <c r="H6" s="15">
        <f>'#2025'!H6-'#2024'!H6</f>
        <v>-6</v>
      </c>
      <c r="I6" s="15">
        <f>'#2025'!I6-'#2024'!I6</f>
        <v>-9</v>
      </c>
      <c r="J6" s="15">
        <f>'#2025'!J6-'#2024'!J6</f>
        <v>-4</v>
      </c>
      <c r="L6" s="16" t="s">
        <v>10</v>
      </c>
      <c r="M6" s="15">
        <f>'#2025'!M6-'#2024'!M6</f>
        <v>-318</v>
      </c>
      <c r="N6" s="15">
        <f>'#2025'!N6-'#2024'!N6</f>
        <v>-125</v>
      </c>
      <c r="O6" s="15">
        <f>'#2025'!O6-'#2024'!O6</f>
        <v>-49</v>
      </c>
      <c r="P6" s="15">
        <f>'#2025'!P6-'#2024'!P6</f>
        <v>-24</v>
      </c>
      <c r="Q6" s="15">
        <f>'#2025'!Q6-'#2024'!Q6</f>
        <v>-15</v>
      </c>
      <c r="R6" s="15">
        <f>'#2025'!R6-'#2024'!R6</f>
        <v>-9</v>
      </c>
      <c r="T6" s="16" t="s">
        <v>11</v>
      </c>
      <c r="U6" s="15">
        <f>'#2025'!U6-'#2024'!U6</f>
        <v>-27</v>
      </c>
      <c r="V6" s="15">
        <f>'#2025'!V6-'#2024'!V6</f>
        <v>-4</v>
      </c>
      <c r="W6" s="15">
        <f>'#2025'!W6-'#2024'!W6</f>
        <v>-4</v>
      </c>
      <c r="X6" s="15">
        <f>'#2025'!X6-'#2024'!X6</f>
        <v>1</v>
      </c>
      <c r="Y6" s="15">
        <f>'#2025'!Y6-'#2024'!Y6</f>
        <v>-1</v>
      </c>
      <c r="Z6" s="15">
        <f>'#2025'!Z6-'#2024'!Z6</f>
        <v>0</v>
      </c>
      <c r="AB6" s="16" t="s">
        <v>12</v>
      </c>
      <c r="AC6" s="15">
        <f>'#2025'!AC6-'#2024'!AC6</f>
        <v>-60</v>
      </c>
      <c r="AD6" s="15">
        <f>'#2025'!AD6-'#2024'!AD6</f>
        <v>-21</v>
      </c>
      <c r="AE6" s="15">
        <f>'#2025'!AE6-'#2024'!AE6</f>
        <v>-9</v>
      </c>
      <c r="AF6" s="15">
        <f>'#2025'!AF6-'#2024'!AF6</f>
        <v>-3</v>
      </c>
      <c r="AG6" s="15">
        <f>'#2025'!AG6-'#2024'!AG6</f>
        <v>-3</v>
      </c>
      <c r="AH6" s="15">
        <f>'#2025'!AH6-'#2024'!AH6</f>
        <v>-2</v>
      </c>
      <c r="AI6" s="15"/>
      <c r="AJ6" s="16" t="s">
        <v>13</v>
      </c>
      <c r="AK6" s="15">
        <f>'#2025'!AK6-'#2024'!AK6</f>
        <v>-606</v>
      </c>
      <c r="AL6" s="15">
        <f>'#2025'!AL6-'#2024'!AL6</f>
        <v>-210</v>
      </c>
      <c r="AM6" s="15">
        <f>'#2025'!AM6-'#2024'!AM6</f>
        <v>-92</v>
      </c>
      <c r="AN6" s="15">
        <f>'#2025'!AN6-'#2024'!AN6</f>
        <v>-32</v>
      </c>
      <c r="AO6" s="15">
        <f>'#2025'!AO6-'#2024'!AO6</f>
        <v>-28</v>
      </c>
      <c r="AP6" s="15">
        <f>'#2025'!AP6-'#2024'!AP6</f>
        <v>-15</v>
      </c>
      <c r="AQ6" s="15"/>
      <c r="AR6" s="15">
        <f>'#2025'!AR6-'#2024'!AR6</f>
        <v>-983</v>
      </c>
    </row>
    <row r="7" spans="1:44" x14ac:dyDescent="0.3">
      <c r="A7" s="13">
        <v>2000</v>
      </c>
      <c r="B7" s="13">
        <v>2999</v>
      </c>
      <c r="C7" s="13"/>
      <c r="D7" s="16" t="s">
        <v>9</v>
      </c>
      <c r="E7" s="15">
        <f>'#2025'!E7-'#2024'!E7</f>
        <v>-67</v>
      </c>
      <c r="F7" s="15">
        <f>'#2025'!F7-'#2024'!F7</f>
        <v>-78</v>
      </c>
      <c r="G7" s="15">
        <f>'#2025'!G7-'#2024'!G7</f>
        <v>-26</v>
      </c>
      <c r="H7" s="15">
        <f>'#2025'!H7-'#2024'!H7</f>
        <v>-18</v>
      </c>
      <c r="I7" s="15">
        <f>'#2025'!I7-'#2024'!I7</f>
        <v>-9</v>
      </c>
      <c r="J7" s="15">
        <f>'#2025'!J7-'#2024'!J7</f>
        <v>-7</v>
      </c>
      <c r="L7" s="16" t="s">
        <v>10</v>
      </c>
      <c r="M7" s="15">
        <f>'#2025'!M7-'#2024'!M7</f>
        <v>-282</v>
      </c>
      <c r="N7" s="15">
        <f>'#2025'!N7-'#2024'!N7</f>
        <v>-165</v>
      </c>
      <c r="O7" s="15">
        <f>'#2025'!O7-'#2024'!O7</f>
        <v>-56</v>
      </c>
      <c r="P7" s="15">
        <f>'#2025'!P7-'#2024'!P7</f>
        <v>-40</v>
      </c>
      <c r="Q7" s="15">
        <f>'#2025'!Q7-'#2024'!Q7</f>
        <v>-18</v>
      </c>
      <c r="R7" s="15">
        <f>'#2025'!R7-'#2024'!R7</f>
        <v>-14</v>
      </c>
      <c r="T7" s="16" t="s">
        <v>11</v>
      </c>
      <c r="U7" s="15">
        <f>'#2025'!U7-'#2024'!U7</f>
        <v>11</v>
      </c>
      <c r="V7" s="15">
        <f>'#2025'!V7-'#2024'!V7</f>
        <v>-5</v>
      </c>
      <c r="W7" s="15">
        <f>'#2025'!W7-'#2024'!W7</f>
        <v>-2</v>
      </c>
      <c r="X7" s="15">
        <f>'#2025'!X7-'#2024'!X7</f>
        <v>-1</v>
      </c>
      <c r="Y7" s="15">
        <f>'#2025'!Y7-'#2024'!Y7</f>
        <v>0</v>
      </c>
      <c r="Z7" s="15">
        <f>'#2025'!Z7-'#2024'!Z7</f>
        <v>-1</v>
      </c>
      <c r="AB7" s="16" t="s">
        <v>12</v>
      </c>
      <c r="AC7" s="15">
        <f>'#2025'!AC7-'#2024'!AC7</f>
        <v>-38</v>
      </c>
      <c r="AD7" s="15">
        <f>'#2025'!AD7-'#2024'!AD7</f>
        <v>-27</v>
      </c>
      <c r="AE7" s="15">
        <f>'#2025'!AE7-'#2024'!AE7</f>
        <v>-9</v>
      </c>
      <c r="AF7" s="15">
        <f>'#2025'!AF7-'#2024'!AF7</f>
        <v>-6</v>
      </c>
      <c r="AG7" s="15">
        <f>'#2025'!AG7-'#2024'!AG7</f>
        <v>-3</v>
      </c>
      <c r="AH7" s="15">
        <f>'#2025'!AH7-'#2024'!AH7</f>
        <v>-3</v>
      </c>
      <c r="AI7" s="15"/>
      <c r="AJ7" s="16" t="s">
        <v>13</v>
      </c>
      <c r="AK7" s="15">
        <f>'#2025'!AK7-'#2024'!AK7</f>
        <v>-376</v>
      </c>
      <c r="AL7" s="15">
        <f>'#2025'!AL7-'#2024'!AL7</f>
        <v>-275</v>
      </c>
      <c r="AM7" s="15">
        <f>'#2025'!AM7-'#2024'!AM7</f>
        <v>-93</v>
      </c>
      <c r="AN7" s="15">
        <f>'#2025'!AN7-'#2024'!AN7</f>
        <v>-65</v>
      </c>
      <c r="AO7" s="15">
        <f>'#2025'!AO7-'#2024'!AO7</f>
        <v>-30</v>
      </c>
      <c r="AP7" s="15">
        <f>'#2025'!AP7-'#2024'!AP7</f>
        <v>-25</v>
      </c>
      <c r="AQ7" s="15"/>
      <c r="AR7" s="15">
        <f>'#2025'!AR7-'#2024'!AR7</f>
        <v>-864</v>
      </c>
    </row>
    <row r="8" spans="1:44" x14ac:dyDescent="0.3">
      <c r="A8" s="13">
        <v>3000</v>
      </c>
      <c r="B8" s="13">
        <v>3999</v>
      </c>
      <c r="C8" s="13"/>
      <c r="D8" s="16" t="s">
        <v>9</v>
      </c>
      <c r="E8" s="15">
        <f>'#2025'!E8-'#2024'!E8</f>
        <v>-325</v>
      </c>
      <c r="F8" s="15">
        <f>'#2025'!F8-'#2024'!F8</f>
        <v>-118</v>
      </c>
      <c r="G8" s="15">
        <f>'#2025'!G8-'#2024'!G8</f>
        <v>-28</v>
      </c>
      <c r="H8" s="15">
        <f>'#2025'!H8-'#2024'!H8</f>
        <v>-37</v>
      </c>
      <c r="I8" s="15">
        <f>'#2025'!I8-'#2024'!I8</f>
        <v>-4</v>
      </c>
      <c r="J8" s="15">
        <f>'#2025'!J8-'#2024'!J8</f>
        <v>-17</v>
      </c>
      <c r="L8" s="16" t="s">
        <v>10</v>
      </c>
      <c r="M8" s="15">
        <f>'#2025'!M8-'#2024'!M8</f>
        <v>-524</v>
      </c>
      <c r="N8" s="15">
        <f>'#2025'!N8-'#2024'!N8</f>
        <v>-221</v>
      </c>
      <c r="O8" s="15">
        <f>'#2025'!O8-'#2024'!O8</f>
        <v>-66</v>
      </c>
      <c r="P8" s="15">
        <f>'#2025'!P8-'#2024'!P8</f>
        <v>-59</v>
      </c>
      <c r="Q8" s="15">
        <f>'#2025'!Q8-'#2024'!Q8</f>
        <v>-18</v>
      </c>
      <c r="R8" s="15">
        <f>'#2025'!R8-'#2024'!R8</f>
        <v>-24</v>
      </c>
      <c r="T8" s="16" t="s">
        <v>11</v>
      </c>
      <c r="U8" s="15">
        <f>'#2025'!U8-'#2024'!U8</f>
        <v>-43</v>
      </c>
      <c r="V8" s="15">
        <f>'#2025'!V8-'#2024'!V8</f>
        <v>-12</v>
      </c>
      <c r="W8" s="15">
        <f>'#2025'!W8-'#2024'!W8</f>
        <v>-2</v>
      </c>
      <c r="X8" s="15">
        <f>'#2025'!X8-'#2024'!X8</f>
        <v>-5</v>
      </c>
      <c r="Y8" s="15">
        <f>'#2025'!Y8-'#2024'!Y8</f>
        <v>1</v>
      </c>
      <c r="Z8" s="15">
        <f>'#2025'!Z8-'#2024'!Z8</f>
        <v>-3</v>
      </c>
      <c r="AB8" s="16" t="s">
        <v>12</v>
      </c>
      <c r="AC8" s="15">
        <f>'#2025'!AC8-'#2024'!AC8</f>
        <v>-99</v>
      </c>
      <c r="AD8" s="15">
        <f>'#2025'!AD8-'#2024'!AD8</f>
        <v>-39</v>
      </c>
      <c r="AE8" s="15">
        <f>'#2025'!AE8-'#2024'!AE8</f>
        <v>-11</v>
      </c>
      <c r="AF8" s="15">
        <f>'#2025'!AF8-'#2024'!AF8</f>
        <v>-11</v>
      </c>
      <c r="AG8" s="15">
        <f>'#2025'!AG8-'#2024'!AG8</f>
        <v>-2</v>
      </c>
      <c r="AH8" s="15">
        <f>'#2025'!AH8-'#2024'!AH8</f>
        <v>-5</v>
      </c>
      <c r="AI8" s="15"/>
      <c r="AJ8" s="16" t="s">
        <v>13</v>
      </c>
      <c r="AK8" s="15">
        <f>'#2025'!AK8-'#2024'!AK8</f>
        <v>-991</v>
      </c>
      <c r="AL8" s="15">
        <f>'#2025'!AL8-'#2024'!AL8</f>
        <v>-390</v>
      </c>
      <c r="AM8" s="15">
        <f>'#2025'!AM8-'#2024'!AM8</f>
        <v>-107</v>
      </c>
      <c r="AN8" s="15">
        <f>'#2025'!AN8-'#2024'!AN8</f>
        <v>-112</v>
      </c>
      <c r="AO8" s="15">
        <f>'#2025'!AO8-'#2024'!AO8</f>
        <v>-23</v>
      </c>
      <c r="AP8" s="15">
        <f>'#2025'!AP8-'#2024'!AP8</f>
        <v>-49</v>
      </c>
      <c r="AQ8" s="15"/>
      <c r="AR8" s="15">
        <f>'#2025'!AR8-'#2024'!AR8</f>
        <v>-1672</v>
      </c>
    </row>
    <row r="9" spans="1:44" x14ac:dyDescent="0.3">
      <c r="A9" s="13">
        <v>4000</v>
      </c>
      <c r="B9" s="13">
        <v>4999</v>
      </c>
      <c r="C9" s="13"/>
      <c r="D9" s="16" t="s">
        <v>9</v>
      </c>
      <c r="E9" s="15">
        <f>'#2025'!E9-'#2024'!E9</f>
        <v>-298</v>
      </c>
      <c r="F9" s="15">
        <f>'#2025'!F9-'#2024'!F9</f>
        <v>-182</v>
      </c>
      <c r="G9" s="15">
        <f>'#2025'!G9-'#2024'!G9</f>
        <v>-60</v>
      </c>
      <c r="H9" s="15">
        <f>'#2025'!H9-'#2024'!H9</f>
        <v>-23</v>
      </c>
      <c r="I9" s="15">
        <f>'#2025'!I9-'#2024'!I9</f>
        <v>-28</v>
      </c>
      <c r="J9" s="15">
        <f>'#2025'!J9-'#2024'!J9</f>
        <v>-4</v>
      </c>
      <c r="L9" s="16" t="s">
        <v>10</v>
      </c>
      <c r="M9" s="15">
        <f>'#2025'!M9-'#2024'!M9</f>
        <v>-564</v>
      </c>
      <c r="N9" s="15">
        <f>'#2025'!N9-'#2024'!N9</f>
        <v>-295</v>
      </c>
      <c r="O9" s="15">
        <f>'#2025'!O9-'#2024'!O9</f>
        <v>-99</v>
      </c>
      <c r="P9" s="15">
        <f>'#2025'!P9-'#2024'!P9</f>
        <v>-56</v>
      </c>
      <c r="Q9" s="15">
        <f>'#2025'!Q9-'#2024'!Q9</f>
        <v>-38</v>
      </c>
      <c r="R9" s="15">
        <f>'#2025'!R9-'#2024'!R9</f>
        <v>-16</v>
      </c>
      <c r="T9" s="16" t="s">
        <v>11</v>
      </c>
      <c r="U9" s="15">
        <f>'#2025'!U9-'#2024'!U9</f>
        <v>-31</v>
      </c>
      <c r="V9" s="15">
        <f>'#2025'!V9-'#2024'!V9</f>
        <v>-24</v>
      </c>
      <c r="W9" s="15">
        <f>'#2025'!W9-'#2024'!W9</f>
        <v>-8</v>
      </c>
      <c r="X9" s="15">
        <f>'#2025'!X9-'#2024'!X9</f>
        <v>-1</v>
      </c>
      <c r="Y9" s="15">
        <f>'#2025'!Y9-'#2024'!Y9</f>
        <v>-4</v>
      </c>
      <c r="Z9" s="15">
        <f>'#2025'!Z9-'#2024'!Z9</f>
        <v>0</v>
      </c>
      <c r="AB9" s="16" t="s">
        <v>12</v>
      </c>
      <c r="AC9" s="15">
        <f>'#2025'!AC9-'#2024'!AC9</f>
        <v>-99</v>
      </c>
      <c r="AD9" s="15">
        <f>'#2025'!AD9-'#2024'!AD9</f>
        <v>-56</v>
      </c>
      <c r="AE9" s="15">
        <f>'#2025'!AE9-'#2024'!AE9</f>
        <v>-18</v>
      </c>
      <c r="AF9" s="15">
        <f>'#2025'!AF9-'#2024'!AF9</f>
        <v>-9</v>
      </c>
      <c r="AG9" s="15">
        <f>'#2025'!AG9-'#2024'!AG9</f>
        <v>-8</v>
      </c>
      <c r="AH9" s="15">
        <f>'#2025'!AH9-'#2024'!AH9</f>
        <v>-3</v>
      </c>
      <c r="AI9" s="15"/>
      <c r="AJ9" s="16" t="s">
        <v>13</v>
      </c>
      <c r="AK9" s="15">
        <f>'#2025'!AK9-'#2024'!AK9</f>
        <v>-992</v>
      </c>
      <c r="AL9" s="15">
        <f>'#2025'!AL9-'#2024'!AL9</f>
        <v>-557</v>
      </c>
      <c r="AM9" s="15">
        <f>'#2025'!AM9-'#2024'!AM9</f>
        <v>-185</v>
      </c>
      <c r="AN9" s="15">
        <f>'#2025'!AN9-'#2024'!AN9</f>
        <v>-89</v>
      </c>
      <c r="AO9" s="15">
        <f>'#2025'!AO9-'#2024'!AO9</f>
        <v>-78</v>
      </c>
      <c r="AP9" s="15">
        <f>'#2025'!AP9-'#2024'!AP9</f>
        <v>-23</v>
      </c>
      <c r="AQ9" s="15"/>
      <c r="AR9" s="15">
        <f>'#2025'!AR9-'#2024'!AR9</f>
        <v>-1924</v>
      </c>
    </row>
    <row r="10" spans="1:44" x14ac:dyDescent="0.3">
      <c r="A10" s="13">
        <v>5000</v>
      </c>
      <c r="B10" s="13">
        <v>5999</v>
      </c>
      <c r="C10" s="13"/>
      <c r="D10" s="16" t="s">
        <v>9</v>
      </c>
      <c r="E10" s="15">
        <f>'#2025'!E10-'#2024'!E10</f>
        <v>-130</v>
      </c>
      <c r="F10" s="15">
        <f>'#2025'!F10-'#2024'!F10</f>
        <v>2</v>
      </c>
      <c r="G10" s="15">
        <f>'#2025'!G10-'#2024'!G10</f>
        <v>-11</v>
      </c>
      <c r="H10" s="15">
        <f>'#2025'!H10-'#2024'!H10</f>
        <v>3</v>
      </c>
      <c r="I10" s="15">
        <f>'#2025'!I10-'#2024'!I10</f>
        <v>1</v>
      </c>
      <c r="J10" s="15">
        <f>'#2025'!J10-'#2024'!J10</f>
        <v>-3</v>
      </c>
      <c r="L10" s="16" t="s">
        <v>10</v>
      </c>
      <c r="M10" s="15">
        <f>'#2025'!M10-'#2024'!M10</f>
        <v>-274</v>
      </c>
      <c r="N10" s="15">
        <f>'#2025'!N10-'#2024'!N10</f>
        <v>-51</v>
      </c>
      <c r="O10" s="15">
        <f>'#2025'!O10-'#2024'!O10</f>
        <v>-32</v>
      </c>
      <c r="P10" s="15">
        <f>'#2025'!P10-'#2024'!P10</f>
        <v>-11</v>
      </c>
      <c r="Q10" s="15">
        <f>'#2025'!Q10-'#2024'!Q10</f>
        <v>-7</v>
      </c>
      <c r="R10" s="15">
        <f>'#2025'!R10-'#2024'!R10</f>
        <v>-8</v>
      </c>
      <c r="T10" s="16" t="s">
        <v>11</v>
      </c>
      <c r="U10" s="15">
        <f>'#2025'!U10-'#2024'!U10</f>
        <v>-10</v>
      </c>
      <c r="V10" s="15">
        <f>'#2025'!V10-'#2024'!V10</f>
        <v>7</v>
      </c>
      <c r="W10" s="15">
        <f>'#2025'!W10-'#2024'!W10</f>
        <v>0</v>
      </c>
      <c r="X10" s="15">
        <f>'#2025'!X10-'#2024'!X10</f>
        <v>2</v>
      </c>
      <c r="Y10" s="15">
        <f>'#2025'!Y10-'#2024'!Y10</f>
        <v>1</v>
      </c>
      <c r="Z10" s="15">
        <f>'#2025'!Z10-'#2024'!Z10</f>
        <v>0</v>
      </c>
      <c r="AB10" s="16" t="s">
        <v>12</v>
      </c>
      <c r="AC10" s="15">
        <f>'#2025'!AC10-'#2024'!AC10</f>
        <v>-46</v>
      </c>
      <c r="AD10" s="15">
        <f>'#2025'!AD10-'#2024'!AD10</f>
        <v>-4</v>
      </c>
      <c r="AE10" s="15">
        <f>'#2025'!AE10-'#2024'!AE10</f>
        <v>-5</v>
      </c>
      <c r="AF10" s="15">
        <f>'#2025'!AF10-'#2024'!AF10</f>
        <v>-1</v>
      </c>
      <c r="AG10" s="15">
        <f>'#2025'!AG10-'#2024'!AG10</f>
        <v>0</v>
      </c>
      <c r="AH10" s="15">
        <f>'#2025'!AH10-'#2024'!AH10</f>
        <v>-1</v>
      </c>
      <c r="AI10" s="15"/>
      <c r="AJ10" s="16" t="s">
        <v>13</v>
      </c>
      <c r="AK10" s="15">
        <f>'#2025'!AK10-'#2024'!AK10</f>
        <v>-460</v>
      </c>
      <c r="AL10" s="15">
        <f>'#2025'!AL10-'#2024'!AL10</f>
        <v>-46</v>
      </c>
      <c r="AM10" s="15">
        <f>'#2025'!AM10-'#2024'!AM10</f>
        <v>-48</v>
      </c>
      <c r="AN10" s="15">
        <f>'#2025'!AN10-'#2024'!AN10</f>
        <v>-7</v>
      </c>
      <c r="AO10" s="15">
        <f>'#2025'!AO10-'#2024'!AO10</f>
        <v>-5</v>
      </c>
      <c r="AP10" s="15">
        <f>'#2025'!AP10-'#2024'!AP10</f>
        <v>-12</v>
      </c>
      <c r="AQ10" s="15"/>
      <c r="AR10" s="15">
        <f>'#2025'!AR10-'#2024'!AR10</f>
        <v>-578</v>
      </c>
    </row>
    <row r="11" spans="1:44" x14ac:dyDescent="0.3">
      <c r="A11" s="13">
        <v>6000</v>
      </c>
      <c r="B11" s="13">
        <v>6999</v>
      </c>
      <c r="C11" s="13"/>
      <c r="D11" s="16" t="s">
        <v>9</v>
      </c>
      <c r="E11" s="15">
        <f>'#2025'!E11-'#2024'!E11</f>
        <v>-116</v>
      </c>
      <c r="F11" s="15">
        <f>'#2025'!F11-'#2024'!F11</f>
        <v>-63</v>
      </c>
      <c r="G11" s="15">
        <f>'#2025'!G11-'#2024'!G11</f>
        <v>-10</v>
      </c>
      <c r="H11" s="15">
        <f>'#2025'!H11-'#2024'!H11</f>
        <v>-15</v>
      </c>
      <c r="I11" s="15">
        <f>'#2025'!I11-'#2024'!I11</f>
        <v>-7</v>
      </c>
      <c r="J11" s="15">
        <f>'#2025'!J11-'#2024'!J11</f>
        <v>-2</v>
      </c>
      <c r="L11" s="16" t="s">
        <v>10</v>
      </c>
      <c r="M11" s="15">
        <f>'#2025'!M11-'#2024'!M11</f>
        <v>-281</v>
      </c>
      <c r="N11" s="15">
        <f>'#2025'!N11-'#2024'!N11</f>
        <v>-103</v>
      </c>
      <c r="O11" s="15">
        <f>'#2025'!O11-'#2024'!O11</f>
        <v>-33</v>
      </c>
      <c r="P11" s="15">
        <f>'#2025'!P11-'#2024'!P11</f>
        <v>-26</v>
      </c>
      <c r="Q11" s="15">
        <f>'#2025'!Q11-'#2024'!Q11</f>
        <v>-13</v>
      </c>
      <c r="R11" s="15">
        <f>'#2025'!R11-'#2024'!R11</f>
        <v>-8</v>
      </c>
      <c r="T11" s="16" t="s">
        <v>11</v>
      </c>
      <c r="U11" s="15">
        <f>'#2025'!U11-'#2024'!U11</f>
        <v>-4</v>
      </c>
      <c r="V11" s="15">
        <f>'#2025'!V11-'#2024'!V11</f>
        <v>-8</v>
      </c>
      <c r="W11" s="15">
        <f>'#2025'!W11-'#2024'!W11</f>
        <v>1</v>
      </c>
      <c r="X11" s="15">
        <f>'#2025'!X11-'#2024'!X11</f>
        <v>-2</v>
      </c>
      <c r="Y11" s="15">
        <f>'#2025'!Y11-'#2024'!Y11</f>
        <v>-1</v>
      </c>
      <c r="Z11" s="15">
        <f>'#2025'!Z11-'#2024'!Z11</f>
        <v>0</v>
      </c>
      <c r="AB11" s="16" t="s">
        <v>12</v>
      </c>
      <c r="AC11" s="15">
        <f>'#2025'!AC11-'#2024'!AC11</f>
        <v>-44</v>
      </c>
      <c r="AD11" s="15">
        <f>'#2025'!AD11-'#2024'!AD11</f>
        <v>-20</v>
      </c>
      <c r="AE11" s="15">
        <f>'#2025'!AE11-'#2024'!AE11</f>
        <v>-4</v>
      </c>
      <c r="AF11" s="15">
        <f>'#2025'!AF11-'#2024'!AF11</f>
        <v>-5</v>
      </c>
      <c r="AG11" s="15">
        <f>'#2025'!AG11-'#2024'!AG11</f>
        <v>-3</v>
      </c>
      <c r="AH11" s="15">
        <f>'#2025'!AH11-'#2024'!AH11</f>
        <v>-1</v>
      </c>
      <c r="AI11" s="15"/>
      <c r="AJ11" s="16" t="s">
        <v>13</v>
      </c>
      <c r="AK11" s="15">
        <f>'#2025'!AK11-'#2024'!AK11</f>
        <v>-445</v>
      </c>
      <c r="AL11" s="15">
        <f>'#2025'!AL11-'#2024'!AL11</f>
        <v>-194</v>
      </c>
      <c r="AM11" s="15">
        <f>'#2025'!AM11-'#2024'!AM11</f>
        <v>-46</v>
      </c>
      <c r="AN11" s="15">
        <f>'#2025'!AN11-'#2024'!AN11</f>
        <v>-48</v>
      </c>
      <c r="AO11" s="15">
        <f>'#2025'!AO11-'#2024'!AO11</f>
        <v>-24</v>
      </c>
      <c r="AP11" s="15">
        <f>'#2025'!AP11-'#2024'!AP11</f>
        <v>-11</v>
      </c>
      <c r="AQ11" s="15"/>
      <c r="AR11" s="15">
        <f>'#2025'!AR11-'#2024'!AR11</f>
        <v>-768</v>
      </c>
    </row>
    <row r="12" spans="1:44" x14ac:dyDescent="0.3">
      <c r="A12" s="13">
        <v>7000</v>
      </c>
      <c r="B12" s="13">
        <v>7999</v>
      </c>
      <c r="C12" s="13"/>
      <c r="D12" s="16" t="s">
        <v>9</v>
      </c>
      <c r="E12" s="15">
        <f>'#2025'!E12-'#2024'!E12</f>
        <v>-231</v>
      </c>
      <c r="F12" s="15">
        <f>'#2025'!F12-'#2024'!F12</f>
        <v>-50</v>
      </c>
      <c r="G12" s="15">
        <f>'#2025'!G12-'#2024'!G12</f>
        <v>-13</v>
      </c>
      <c r="H12" s="15">
        <f>'#2025'!H12-'#2024'!H12</f>
        <v>-8</v>
      </c>
      <c r="I12" s="15">
        <f>'#2025'!I12-'#2024'!I12</f>
        <v>-5</v>
      </c>
      <c r="J12" s="15">
        <f>'#2025'!J12-'#2024'!J12</f>
        <v>-1</v>
      </c>
      <c r="L12" s="16" t="s">
        <v>10</v>
      </c>
      <c r="M12" s="15">
        <f>'#2025'!M12-'#2024'!M12</f>
        <v>-336</v>
      </c>
      <c r="N12" s="15">
        <f>'#2025'!N12-'#2024'!N12</f>
        <v>-87</v>
      </c>
      <c r="O12" s="15">
        <f>'#2025'!O12-'#2024'!O12</f>
        <v>-31</v>
      </c>
      <c r="P12" s="15">
        <f>'#2025'!P12-'#2024'!P12</f>
        <v>-19</v>
      </c>
      <c r="Q12" s="15">
        <f>'#2025'!Q12-'#2024'!Q12</f>
        <v>-11</v>
      </c>
      <c r="R12" s="15">
        <f>'#2025'!R12-'#2024'!R12</f>
        <v>-6</v>
      </c>
      <c r="T12" s="16" t="s">
        <v>11</v>
      </c>
      <c r="U12" s="15">
        <f>'#2025'!U12-'#2024'!U12</f>
        <v>-35</v>
      </c>
      <c r="V12" s="15">
        <f>'#2025'!V12-'#2024'!V12</f>
        <v>-6</v>
      </c>
      <c r="W12" s="15">
        <f>'#2025'!W12-'#2024'!W12</f>
        <v>0</v>
      </c>
      <c r="X12" s="15">
        <f>'#2025'!X12-'#2024'!X12</f>
        <v>0</v>
      </c>
      <c r="Y12" s="15">
        <f>'#2025'!Y12-'#2024'!Y12</f>
        <v>0</v>
      </c>
      <c r="Z12" s="15">
        <f>'#2025'!Z12-'#2024'!Z12</f>
        <v>0</v>
      </c>
      <c r="AB12" s="16" t="s">
        <v>12</v>
      </c>
      <c r="AC12" s="15">
        <f>'#2025'!AC12-'#2024'!AC12</f>
        <v>-67</v>
      </c>
      <c r="AD12" s="15">
        <f>'#2025'!AD12-'#2024'!AD12</f>
        <v>-16</v>
      </c>
      <c r="AE12" s="15">
        <f>'#2025'!AE12-'#2024'!AE12</f>
        <v>-5</v>
      </c>
      <c r="AF12" s="15">
        <f>'#2025'!AF12-'#2024'!AF12</f>
        <v>-3</v>
      </c>
      <c r="AG12" s="15">
        <f>'#2025'!AG12-'#2024'!AG12</f>
        <v>-2</v>
      </c>
      <c r="AH12" s="15">
        <f>'#2025'!AH12-'#2024'!AH12</f>
        <v>-1</v>
      </c>
      <c r="AI12" s="15"/>
      <c r="AJ12" s="16" t="s">
        <v>13</v>
      </c>
      <c r="AK12" s="15">
        <f>'#2025'!AK12-'#2024'!AK12</f>
        <v>-669</v>
      </c>
      <c r="AL12" s="15">
        <f>'#2025'!AL12-'#2024'!AL12</f>
        <v>-159</v>
      </c>
      <c r="AM12" s="15">
        <f>'#2025'!AM12-'#2024'!AM12</f>
        <v>-49</v>
      </c>
      <c r="AN12" s="15">
        <f>'#2025'!AN12-'#2024'!AN12</f>
        <v>-30</v>
      </c>
      <c r="AO12" s="15">
        <f>'#2025'!AO12-'#2024'!AO12</f>
        <v>-18</v>
      </c>
      <c r="AP12" s="15">
        <f>'#2025'!AP12-'#2024'!AP12</f>
        <v>-8</v>
      </c>
      <c r="AQ12" s="15"/>
      <c r="AR12" s="15">
        <f>'#2025'!AR12-'#2024'!AR12</f>
        <v>-933</v>
      </c>
    </row>
    <row r="13" spans="1:44" x14ac:dyDescent="0.3">
      <c r="A13" s="13">
        <v>8000</v>
      </c>
      <c r="B13" s="13">
        <v>8999</v>
      </c>
      <c r="C13" s="13"/>
      <c r="D13" s="16" t="s">
        <v>9</v>
      </c>
      <c r="E13" s="15">
        <f>'#2025'!E13-'#2024'!E13</f>
        <v>-231</v>
      </c>
      <c r="F13" s="15">
        <f>'#2025'!F13-'#2024'!F13</f>
        <v>-88</v>
      </c>
      <c r="G13" s="15">
        <f>'#2025'!G13-'#2024'!G13</f>
        <v>-21</v>
      </c>
      <c r="H13" s="15">
        <f>'#2025'!H13-'#2024'!H13</f>
        <v>-13</v>
      </c>
      <c r="I13" s="15">
        <f>'#2025'!I13-'#2024'!I13</f>
        <v>-5</v>
      </c>
      <c r="J13" s="15">
        <f>'#2025'!J13-'#2024'!J13</f>
        <v>-6</v>
      </c>
      <c r="L13" s="16" t="s">
        <v>10</v>
      </c>
      <c r="M13" s="15">
        <f>'#2025'!M13-'#2024'!M13</f>
        <v>-374</v>
      </c>
      <c r="N13" s="15">
        <f>'#2025'!N13-'#2024'!N13</f>
        <v>-124</v>
      </c>
      <c r="O13" s="15">
        <f>'#2025'!O13-'#2024'!O13</f>
        <v>-41</v>
      </c>
      <c r="P13" s="15">
        <f>'#2025'!P13-'#2024'!P13</f>
        <v>-26</v>
      </c>
      <c r="Q13" s="15">
        <f>'#2025'!Q13-'#2024'!Q13</f>
        <v>-12</v>
      </c>
      <c r="R13" s="15">
        <f>'#2025'!R13-'#2024'!R13</f>
        <v>-10</v>
      </c>
      <c r="T13" s="16" t="s">
        <v>11</v>
      </c>
      <c r="U13" s="15">
        <f>'#2025'!U13-'#2024'!U13</f>
        <v>-31</v>
      </c>
      <c r="V13" s="15">
        <f>'#2025'!V13-'#2024'!V13</f>
        <v>-14</v>
      </c>
      <c r="W13" s="15">
        <f>'#2025'!W13-'#2024'!W13</f>
        <v>-2</v>
      </c>
      <c r="X13" s="15">
        <f>'#2025'!X13-'#2024'!X13</f>
        <v>-2</v>
      </c>
      <c r="Y13" s="15">
        <f>'#2025'!Y13-'#2024'!Y13</f>
        <v>-1</v>
      </c>
      <c r="Z13" s="15">
        <f>'#2025'!Z13-'#2024'!Z13</f>
        <v>0</v>
      </c>
      <c r="AB13" s="16" t="s">
        <v>12</v>
      </c>
      <c r="AC13" s="15">
        <f>'#2025'!AC13-'#2024'!AC13</f>
        <v>-71</v>
      </c>
      <c r="AD13" s="15">
        <f>'#2025'!AD13-'#2024'!AD13</f>
        <v>-25</v>
      </c>
      <c r="AE13" s="15">
        <f>'#2025'!AE13-'#2024'!AE13</f>
        <v>-7</v>
      </c>
      <c r="AF13" s="15">
        <f>'#2025'!AF13-'#2024'!AF13</f>
        <v>-5</v>
      </c>
      <c r="AG13" s="15">
        <f>'#2025'!AG13-'#2024'!AG13</f>
        <v>-2</v>
      </c>
      <c r="AH13" s="15">
        <f>'#2025'!AH13-'#2024'!AH13</f>
        <v>-2</v>
      </c>
      <c r="AI13" s="15"/>
      <c r="AJ13" s="16" t="s">
        <v>13</v>
      </c>
      <c r="AK13" s="15">
        <f>'#2025'!AK13-'#2024'!AK13</f>
        <v>-707</v>
      </c>
      <c r="AL13" s="15">
        <f>'#2025'!AL13-'#2024'!AL13</f>
        <v>-251</v>
      </c>
      <c r="AM13" s="15">
        <f>'#2025'!AM13-'#2024'!AM13</f>
        <v>-71</v>
      </c>
      <c r="AN13" s="15">
        <f>'#2025'!AN13-'#2024'!AN13</f>
        <v>-46</v>
      </c>
      <c r="AO13" s="15">
        <f>'#2025'!AO13-'#2024'!AO13</f>
        <v>-20</v>
      </c>
      <c r="AP13" s="15">
        <f>'#2025'!AP13-'#2024'!AP13</f>
        <v>-18</v>
      </c>
      <c r="AQ13" s="15"/>
      <c r="AR13" s="15">
        <f>'#2025'!AR13-'#2024'!AR13</f>
        <v>-1113</v>
      </c>
    </row>
    <row r="14" spans="1:44" x14ac:dyDescent="0.3">
      <c r="A14" s="13">
        <v>9000</v>
      </c>
      <c r="B14" s="13">
        <v>9999</v>
      </c>
      <c r="C14" s="13"/>
      <c r="D14" s="16" t="s">
        <v>9</v>
      </c>
      <c r="E14" s="15">
        <f>'#2025'!E14-'#2024'!E14</f>
        <v>-207</v>
      </c>
      <c r="F14" s="15">
        <f>'#2025'!F14-'#2024'!F14</f>
        <v>-57</v>
      </c>
      <c r="G14" s="15">
        <f>'#2025'!G14-'#2024'!G14</f>
        <v>-25</v>
      </c>
      <c r="H14" s="15">
        <f>'#2025'!H14-'#2024'!H14</f>
        <v>-9</v>
      </c>
      <c r="I14" s="15">
        <f>'#2025'!I14-'#2024'!I14</f>
        <v>-3</v>
      </c>
      <c r="J14" s="15">
        <f>'#2025'!J14-'#2024'!J14</f>
        <v>-3</v>
      </c>
      <c r="L14" s="16" t="s">
        <v>10</v>
      </c>
      <c r="M14" s="15">
        <f>'#2025'!M14-'#2024'!M14</f>
        <v>-290</v>
      </c>
      <c r="N14" s="15">
        <f>'#2025'!N14-'#2024'!N14</f>
        <v>-96</v>
      </c>
      <c r="O14" s="15">
        <f>'#2025'!O14-'#2024'!O14</f>
        <v>-43</v>
      </c>
      <c r="P14" s="15">
        <f>'#2025'!P14-'#2024'!P14</f>
        <v>-21</v>
      </c>
      <c r="Q14" s="15">
        <f>'#2025'!Q14-'#2024'!Q14</f>
        <v>-10</v>
      </c>
      <c r="R14" s="15">
        <f>'#2025'!R14-'#2024'!R14</f>
        <v>-8</v>
      </c>
      <c r="T14" s="16" t="s">
        <v>11</v>
      </c>
      <c r="U14" s="15">
        <f>'#2025'!U14-'#2024'!U14</f>
        <v>-32</v>
      </c>
      <c r="V14" s="15">
        <f>'#2025'!V14-'#2024'!V14</f>
        <v>-8</v>
      </c>
      <c r="W14" s="15">
        <f>'#2025'!W14-'#2024'!W14</f>
        <v>-4</v>
      </c>
      <c r="X14" s="15">
        <f>'#2025'!X14-'#2024'!X14</f>
        <v>0</v>
      </c>
      <c r="Y14" s="15">
        <f>'#2025'!Y14-'#2024'!Y14</f>
        <v>0</v>
      </c>
      <c r="Z14" s="15">
        <f>'#2025'!Z14-'#2024'!Z14</f>
        <v>0</v>
      </c>
      <c r="AB14" s="16" t="s">
        <v>12</v>
      </c>
      <c r="AC14" s="15">
        <f>'#2025'!AC14-'#2024'!AC14</f>
        <v>-59</v>
      </c>
      <c r="AD14" s="15">
        <f>'#2025'!AD14-'#2024'!AD14</f>
        <v>-18</v>
      </c>
      <c r="AE14" s="15">
        <f>'#2025'!AE14-'#2024'!AE14</f>
        <v>-8</v>
      </c>
      <c r="AF14" s="15">
        <f>'#2025'!AF14-'#2024'!AF14</f>
        <v>-3</v>
      </c>
      <c r="AG14" s="15">
        <f>'#2025'!AG14-'#2024'!AG14</f>
        <v>-1</v>
      </c>
      <c r="AH14" s="15">
        <f>'#2025'!AH14-'#2024'!AH14</f>
        <v>-1</v>
      </c>
      <c r="AI14" s="15"/>
      <c r="AJ14" s="16" t="s">
        <v>13</v>
      </c>
      <c r="AK14" s="15">
        <f>'#2025'!AK14-'#2024'!AK14</f>
        <v>-588</v>
      </c>
      <c r="AL14" s="15">
        <f>'#2025'!AL14-'#2024'!AL14</f>
        <v>-179</v>
      </c>
      <c r="AM14" s="15">
        <f>'#2025'!AM14-'#2024'!AM14</f>
        <v>-80</v>
      </c>
      <c r="AN14" s="15">
        <f>'#2025'!AN14-'#2024'!AN14</f>
        <v>-33</v>
      </c>
      <c r="AO14" s="15">
        <f>'#2025'!AO14-'#2024'!AO14</f>
        <v>-14</v>
      </c>
      <c r="AP14" s="15">
        <f>'#2025'!AP14-'#2024'!AP14</f>
        <v>-12</v>
      </c>
      <c r="AQ14" s="15"/>
      <c r="AR14" s="15">
        <f>'#2025'!AR14-'#2024'!AR14</f>
        <v>-906</v>
      </c>
    </row>
    <row r="15" spans="1:44" x14ac:dyDescent="0.3">
      <c r="A15" s="13">
        <v>10000</v>
      </c>
      <c r="B15" s="13">
        <v>10999</v>
      </c>
      <c r="C15" s="13"/>
      <c r="D15" s="16" t="s">
        <v>9</v>
      </c>
      <c r="E15" s="15">
        <f>'#2025'!E15-'#2024'!E15</f>
        <v>-383</v>
      </c>
      <c r="F15" s="15">
        <f>'#2025'!F15-'#2024'!F15</f>
        <v>-146</v>
      </c>
      <c r="G15" s="15">
        <f>'#2025'!G15-'#2024'!G15</f>
        <v>-40</v>
      </c>
      <c r="H15" s="15">
        <f>'#2025'!H15-'#2024'!H15</f>
        <v>-14</v>
      </c>
      <c r="I15" s="15">
        <f>'#2025'!I15-'#2024'!I15</f>
        <v>-7</v>
      </c>
      <c r="J15" s="15">
        <f>'#2025'!J15-'#2024'!J15</f>
        <v>-4</v>
      </c>
      <c r="L15" s="16" t="s">
        <v>10</v>
      </c>
      <c r="M15" s="15">
        <f>'#2025'!M15-'#2024'!M15</f>
        <v>-586</v>
      </c>
      <c r="N15" s="15">
        <f>'#2025'!N15-'#2024'!N15</f>
        <v>-220</v>
      </c>
      <c r="O15" s="15">
        <f>'#2025'!O15-'#2024'!O15</f>
        <v>-67</v>
      </c>
      <c r="P15" s="15">
        <f>'#2025'!P15-'#2024'!P15</f>
        <v>-27</v>
      </c>
      <c r="Q15" s="15">
        <f>'#2025'!Q15-'#2024'!Q15</f>
        <v>-13</v>
      </c>
      <c r="R15" s="15">
        <f>'#2025'!R15-'#2024'!R15</f>
        <v>-8</v>
      </c>
      <c r="T15" s="16" t="s">
        <v>11</v>
      </c>
      <c r="U15" s="15">
        <f>'#2025'!U15-'#2024'!U15</f>
        <v>-18</v>
      </c>
      <c r="V15" s="15">
        <f>'#2025'!V15-'#2024'!V15</f>
        <v>-8</v>
      </c>
      <c r="W15" s="15">
        <f>'#2025'!W15-'#2024'!W15</f>
        <v>0</v>
      </c>
      <c r="X15" s="15">
        <f>'#2025'!X15-'#2024'!X15</f>
        <v>1</v>
      </c>
      <c r="Y15" s="15">
        <f>'#2025'!Y15-'#2024'!Y15</f>
        <v>1</v>
      </c>
      <c r="Z15" s="15">
        <f>'#2025'!Z15-'#2024'!Z15</f>
        <v>0</v>
      </c>
      <c r="AB15" s="16" t="s">
        <v>12</v>
      </c>
      <c r="AC15" s="15">
        <f>'#2025'!AC15-'#2024'!AC15</f>
        <v>-86</v>
      </c>
      <c r="AD15" s="15">
        <f>'#2025'!AD15-'#2024'!AD15</f>
        <v>-33</v>
      </c>
      <c r="AE15" s="15">
        <f>'#2025'!AE15-'#2024'!AE15</f>
        <v>-9</v>
      </c>
      <c r="AF15" s="15">
        <f>'#2025'!AF15-'#2024'!AF15</f>
        <v>-4</v>
      </c>
      <c r="AG15" s="15">
        <f>'#2025'!AG15-'#2024'!AG15</f>
        <v>-1</v>
      </c>
      <c r="AH15" s="15">
        <f>'#2025'!AH15-'#2024'!AH15</f>
        <v>-1</v>
      </c>
      <c r="AI15" s="15"/>
      <c r="AJ15" s="16" t="s">
        <v>13</v>
      </c>
      <c r="AK15" s="15">
        <f>'#2025'!AK15-'#2024'!AK15</f>
        <v>-1073</v>
      </c>
      <c r="AL15" s="15">
        <f>'#2025'!AL15-'#2024'!AL15</f>
        <v>-407</v>
      </c>
      <c r="AM15" s="15">
        <f>'#2025'!AM15-'#2024'!AM15</f>
        <v>-116</v>
      </c>
      <c r="AN15" s="15">
        <f>'#2025'!AN15-'#2024'!AN15</f>
        <v>-44</v>
      </c>
      <c r="AO15" s="15">
        <f>'#2025'!AO15-'#2024'!AO15</f>
        <v>-20</v>
      </c>
      <c r="AP15" s="15">
        <f>'#2025'!AP15-'#2024'!AP15</f>
        <v>-13</v>
      </c>
      <c r="AQ15" s="15"/>
      <c r="AR15" s="15">
        <f>'#2025'!AR15-'#2024'!AR15</f>
        <v>-1673</v>
      </c>
    </row>
    <row r="16" spans="1:44" x14ac:dyDescent="0.3">
      <c r="A16" s="13">
        <v>11000</v>
      </c>
      <c r="B16" s="13">
        <v>11999</v>
      </c>
      <c r="C16" s="13"/>
      <c r="D16" s="16" t="s">
        <v>9</v>
      </c>
      <c r="E16" s="15">
        <f>'#2025'!E16-'#2024'!E16</f>
        <v>-506</v>
      </c>
      <c r="F16" s="15">
        <f>'#2025'!F16-'#2024'!F16</f>
        <v>-116</v>
      </c>
      <c r="G16" s="15">
        <f>'#2025'!G16-'#2024'!G16</f>
        <v>-44</v>
      </c>
      <c r="H16" s="15">
        <f>'#2025'!H16-'#2024'!H16</f>
        <v>-13</v>
      </c>
      <c r="I16" s="15">
        <f>'#2025'!I16-'#2024'!I16</f>
        <v>-7</v>
      </c>
      <c r="J16" s="15">
        <f>'#2025'!J16-'#2024'!J16</f>
        <v>-4</v>
      </c>
      <c r="L16" s="16" t="s">
        <v>10</v>
      </c>
      <c r="M16" s="15">
        <f>'#2025'!M16-'#2024'!M16</f>
        <v>-737</v>
      </c>
      <c r="N16" s="15">
        <f>'#2025'!N16-'#2024'!N16</f>
        <v>-177</v>
      </c>
      <c r="O16" s="15">
        <f>'#2025'!O16-'#2024'!O16</f>
        <v>-73</v>
      </c>
      <c r="P16" s="15">
        <f>'#2025'!P16-'#2024'!P16</f>
        <v>-27</v>
      </c>
      <c r="Q16" s="15">
        <f>'#2025'!Q16-'#2024'!Q16</f>
        <v>-14</v>
      </c>
      <c r="R16" s="15">
        <f>'#2025'!R16-'#2024'!R16</f>
        <v>-9</v>
      </c>
      <c r="T16" s="16" t="s">
        <v>11</v>
      </c>
      <c r="U16" s="15">
        <f>'#2025'!U16-'#2024'!U16</f>
        <v>-35</v>
      </c>
      <c r="V16" s="15">
        <f>'#2025'!V16-'#2024'!V16</f>
        <v>-6</v>
      </c>
      <c r="W16" s="15">
        <f>'#2025'!W16-'#2024'!W16</f>
        <v>0</v>
      </c>
      <c r="X16" s="15">
        <f>'#2025'!X16-'#2024'!X16</f>
        <v>1</v>
      </c>
      <c r="Y16" s="15">
        <f>'#2025'!Y16-'#2024'!Y16</f>
        <v>0</v>
      </c>
      <c r="Z16" s="15">
        <f>'#2025'!Z16-'#2024'!Z16</f>
        <v>0</v>
      </c>
      <c r="AB16" s="16" t="s">
        <v>12</v>
      </c>
      <c r="AC16" s="15">
        <f>'#2025'!AC16-'#2024'!AC16</f>
        <v>-111</v>
      </c>
      <c r="AD16" s="15">
        <f>'#2025'!AD16-'#2024'!AD16</f>
        <v>-26</v>
      </c>
      <c r="AE16" s="15">
        <f>'#2025'!AE16-'#2024'!AE16</f>
        <v>-10</v>
      </c>
      <c r="AF16" s="15">
        <f>'#2025'!AF16-'#2024'!AF16</f>
        <v>-3</v>
      </c>
      <c r="AG16" s="15">
        <f>'#2025'!AG16-'#2024'!AG16</f>
        <v>-2</v>
      </c>
      <c r="AH16" s="15">
        <f>'#2025'!AH16-'#2024'!AH16</f>
        <v>-1</v>
      </c>
      <c r="AI16" s="15"/>
      <c r="AJ16" s="16" t="s">
        <v>13</v>
      </c>
      <c r="AK16" s="15">
        <f>'#2025'!AK16-'#2024'!AK16</f>
        <v>-1389</v>
      </c>
      <c r="AL16" s="15">
        <f>'#2025'!AL16-'#2024'!AL16</f>
        <v>-325</v>
      </c>
      <c r="AM16" s="15">
        <f>'#2025'!AM16-'#2024'!AM16</f>
        <v>-127</v>
      </c>
      <c r="AN16" s="15">
        <f>'#2025'!AN16-'#2024'!AN16</f>
        <v>-42</v>
      </c>
      <c r="AO16" s="15">
        <f>'#2025'!AO16-'#2024'!AO16</f>
        <v>-23</v>
      </c>
      <c r="AP16" s="15">
        <f>'#2025'!AP16-'#2024'!AP16</f>
        <v>-14</v>
      </c>
      <c r="AQ16" s="15"/>
      <c r="AR16" s="15">
        <f>'#2025'!AR16-'#2024'!AR16</f>
        <v>-1920</v>
      </c>
    </row>
    <row r="17" spans="1:44" x14ac:dyDescent="0.3">
      <c r="A17" s="13">
        <v>12000</v>
      </c>
      <c r="B17" s="13">
        <v>12999</v>
      </c>
      <c r="C17" s="13"/>
      <c r="D17" s="16" t="s">
        <v>9</v>
      </c>
      <c r="E17" s="15">
        <f>'#2025'!E17-'#2024'!E17</f>
        <v>-403</v>
      </c>
      <c r="F17" s="15">
        <f>'#2025'!F17-'#2024'!F17</f>
        <v>-100</v>
      </c>
      <c r="G17" s="15">
        <f>'#2025'!G17-'#2024'!G17</f>
        <v>-35</v>
      </c>
      <c r="H17" s="15">
        <f>'#2025'!H17-'#2024'!H17</f>
        <v>-17</v>
      </c>
      <c r="I17" s="15">
        <f>'#2025'!I17-'#2024'!I17</f>
        <v>-6</v>
      </c>
      <c r="J17" s="15">
        <f>'#2025'!J17-'#2024'!J17</f>
        <v>-4</v>
      </c>
      <c r="L17" s="16" t="s">
        <v>10</v>
      </c>
      <c r="M17" s="15">
        <f>'#2025'!M17-'#2024'!M17</f>
        <v>-598</v>
      </c>
      <c r="N17" s="15">
        <f>'#2025'!N17-'#2024'!N17</f>
        <v>-152</v>
      </c>
      <c r="O17" s="15">
        <f>'#2025'!O17-'#2024'!O17</f>
        <v>-60</v>
      </c>
      <c r="P17" s="15">
        <f>'#2025'!P17-'#2024'!P17</f>
        <v>-29</v>
      </c>
      <c r="Q17" s="15">
        <f>'#2025'!Q17-'#2024'!Q17</f>
        <v>-11</v>
      </c>
      <c r="R17" s="15">
        <f>'#2025'!R17-'#2024'!R17</f>
        <v>-7</v>
      </c>
      <c r="T17" s="16" t="s">
        <v>11</v>
      </c>
      <c r="U17" s="15">
        <f>'#2025'!U17-'#2024'!U17</f>
        <v>-24</v>
      </c>
      <c r="V17" s="15">
        <f>'#2025'!V17-'#2024'!V17</f>
        <v>-5</v>
      </c>
      <c r="W17" s="15">
        <f>'#2025'!W17-'#2024'!W17</f>
        <v>0</v>
      </c>
      <c r="X17" s="15">
        <f>'#2025'!X17-'#2024'!X17</f>
        <v>0</v>
      </c>
      <c r="Y17" s="15">
        <f>'#2025'!Y17-'#2024'!Y17</f>
        <v>0</v>
      </c>
      <c r="Z17" s="15">
        <f>'#2025'!Z17-'#2024'!Z17</f>
        <v>1</v>
      </c>
      <c r="AB17" s="16" t="s">
        <v>12</v>
      </c>
      <c r="AC17" s="15">
        <f>'#2025'!AC17-'#2024'!AC17</f>
        <v>-89</v>
      </c>
      <c r="AD17" s="15">
        <f>'#2025'!AD17-'#2024'!AD17</f>
        <v>-23</v>
      </c>
      <c r="AE17" s="15">
        <f>'#2025'!AE17-'#2024'!AE17</f>
        <v>-8</v>
      </c>
      <c r="AF17" s="15">
        <f>'#2025'!AF17-'#2024'!AF17</f>
        <v>-4</v>
      </c>
      <c r="AG17" s="15">
        <f>'#2025'!AG17-'#2024'!AG17</f>
        <v>-1</v>
      </c>
      <c r="AH17" s="15">
        <f>'#2025'!AH17-'#2024'!AH17</f>
        <v>-1</v>
      </c>
      <c r="AI17" s="15"/>
      <c r="AJ17" s="16" t="s">
        <v>13</v>
      </c>
      <c r="AK17" s="15">
        <f>'#2025'!AK17-'#2024'!AK17</f>
        <v>-1114</v>
      </c>
      <c r="AL17" s="15">
        <f>'#2025'!AL17-'#2024'!AL17</f>
        <v>-280</v>
      </c>
      <c r="AM17" s="15">
        <f>'#2025'!AM17-'#2024'!AM17</f>
        <v>-103</v>
      </c>
      <c r="AN17" s="15">
        <f>'#2025'!AN17-'#2024'!AN17</f>
        <v>-50</v>
      </c>
      <c r="AO17" s="15">
        <f>'#2025'!AO17-'#2024'!AO17</f>
        <v>-18</v>
      </c>
      <c r="AP17" s="15">
        <f>'#2025'!AP17-'#2024'!AP17</f>
        <v>-11</v>
      </c>
      <c r="AQ17" s="15"/>
      <c r="AR17" s="15">
        <f>'#2025'!AR17-'#2024'!AR17</f>
        <v>-1576</v>
      </c>
    </row>
    <row r="18" spans="1:44" x14ac:dyDescent="0.3">
      <c r="A18" s="13">
        <v>13000</v>
      </c>
      <c r="B18" s="13">
        <v>13999</v>
      </c>
      <c r="C18" s="13"/>
      <c r="D18" s="16" t="s">
        <v>9</v>
      </c>
      <c r="E18" s="15">
        <f>'#2025'!E18-'#2024'!E18</f>
        <v>-493</v>
      </c>
      <c r="F18" s="15">
        <f>'#2025'!F18-'#2024'!F18</f>
        <v>-152</v>
      </c>
      <c r="G18" s="15">
        <f>'#2025'!G18-'#2024'!G18</f>
        <v>-61</v>
      </c>
      <c r="H18" s="15">
        <f>'#2025'!H18-'#2024'!H18</f>
        <v>-21</v>
      </c>
      <c r="I18" s="15">
        <f>'#2025'!I18-'#2024'!I18</f>
        <v>-8</v>
      </c>
      <c r="J18" s="15">
        <f>'#2025'!J18-'#2024'!J18</f>
        <v>-4</v>
      </c>
      <c r="L18" s="16" t="s">
        <v>10</v>
      </c>
      <c r="M18" s="15">
        <f>'#2025'!M18-'#2024'!M18</f>
        <v>-731</v>
      </c>
      <c r="N18" s="15">
        <f>'#2025'!N18-'#2024'!N18</f>
        <v>-218</v>
      </c>
      <c r="O18" s="15">
        <f>'#2025'!O18-'#2024'!O18</f>
        <v>-92</v>
      </c>
      <c r="P18" s="15">
        <f>'#2025'!P18-'#2024'!P18</f>
        <v>-36</v>
      </c>
      <c r="Q18" s="15">
        <f>'#2025'!Q18-'#2024'!Q18</f>
        <v>-16</v>
      </c>
      <c r="R18" s="15">
        <f>'#2025'!R18-'#2024'!R18</f>
        <v>-9</v>
      </c>
      <c r="T18" s="16" t="s">
        <v>11</v>
      </c>
      <c r="U18" s="15">
        <f>'#2025'!U18-'#2024'!U18</f>
        <v>-30</v>
      </c>
      <c r="V18" s="15">
        <f>'#2025'!V18-'#2024'!V18</f>
        <v>-11</v>
      </c>
      <c r="W18" s="15">
        <f>'#2025'!W18-'#2024'!W18</f>
        <v>-3</v>
      </c>
      <c r="X18" s="15">
        <f>'#2025'!X18-'#2024'!X18</f>
        <v>0</v>
      </c>
      <c r="Y18" s="15">
        <f>'#2025'!Y18-'#2024'!Y18</f>
        <v>1</v>
      </c>
      <c r="Z18" s="15">
        <f>'#2025'!Z18-'#2024'!Z18</f>
        <v>0</v>
      </c>
      <c r="AB18" s="16" t="s">
        <v>12</v>
      </c>
      <c r="AC18" s="15">
        <f>'#2025'!AC18-'#2024'!AC18</f>
        <v>-109</v>
      </c>
      <c r="AD18" s="15">
        <f>'#2025'!AD18-'#2024'!AD18</f>
        <v>-34</v>
      </c>
      <c r="AE18" s="15">
        <f>'#2025'!AE18-'#2024'!AE18</f>
        <v>-13</v>
      </c>
      <c r="AF18" s="15">
        <f>'#2025'!AF18-'#2024'!AF18</f>
        <v>-5</v>
      </c>
      <c r="AG18" s="15">
        <f>'#2025'!AG18-'#2024'!AG18</f>
        <v>-2</v>
      </c>
      <c r="AH18" s="15">
        <f>'#2025'!AH18-'#2024'!AH18</f>
        <v>-1</v>
      </c>
      <c r="AI18" s="15"/>
      <c r="AJ18" s="16" t="s">
        <v>13</v>
      </c>
      <c r="AK18" s="15">
        <f>'#2025'!AK18-'#2024'!AK18</f>
        <v>-1363</v>
      </c>
      <c r="AL18" s="15">
        <f>'#2025'!AL18-'#2024'!AL18</f>
        <v>-415</v>
      </c>
      <c r="AM18" s="15">
        <f>'#2025'!AM18-'#2024'!AM18</f>
        <v>-169</v>
      </c>
      <c r="AN18" s="15">
        <f>'#2025'!AN18-'#2024'!AN18</f>
        <v>-62</v>
      </c>
      <c r="AO18" s="15">
        <f>'#2025'!AO18-'#2024'!AO18</f>
        <v>-25</v>
      </c>
      <c r="AP18" s="15">
        <f>'#2025'!AP18-'#2024'!AP18</f>
        <v>-14</v>
      </c>
      <c r="AQ18" s="15"/>
      <c r="AR18" s="15">
        <f>'#2025'!AR18-'#2024'!AR18</f>
        <v>-2048</v>
      </c>
    </row>
    <row r="19" spans="1:44" x14ac:dyDescent="0.3">
      <c r="A19" s="13">
        <v>14000</v>
      </c>
      <c r="B19" s="13">
        <v>14999</v>
      </c>
      <c r="C19" s="13"/>
      <c r="D19" s="16" t="s">
        <v>9</v>
      </c>
      <c r="E19" s="15">
        <f>'#2025'!E19-'#2024'!E19</f>
        <v>-472</v>
      </c>
      <c r="F19" s="15">
        <f>'#2025'!F19-'#2024'!F19</f>
        <v>-129</v>
      </c>
      <c r="G19" s="15">
        <f>'#2025'!G19-'#2024'!G19</f>
        <v>-42</v>
      </c>
      <c r="H19" s="15">
        <f>'#2025'!H19-'#2024'!H19</f>
        <v>-19</v>
      </c>
      <c r="I19" s="15">
        <f>'#2025'!I19-'#2024'!I19</f>
        <v>-7</v>
      </c>
      <c r="J19" s="15">
        <f>'#2025'!J19-'#2024'!J19</f>
        <v>-4</v>
      </c>
      <c r="L19" s="16" t="s">
        <v>10</v>
      </c>
      <c r="M19" s="15">
        <f>'#2025'!M19-'#2024'!M19</f>
        <v>-690</v>
      </c>
      <c r="N19" s="15">
        <f>'#2025'!N19-'#2024'!N19</f>
        <v>-188</v>
      </c>
      <c r="O19" s="15">
        <f>'#2025'!O19-'#2024'!O19</f>
        <v>-63</v>
      </c>
      <c r="P19" s="15">
        <f>'#2025'!P19-'#2024'!P19</f>
        <v>-33</v>
      </c>
      <c r="Q19" s="15">
        <f>'#2025'!Q19-'#2024'!Q19</f>
        <v>-13</v>
      </c>
      <c r="R19" s="15">
        <f>'#2025'!R19-'#2024'!R19</f>
        <v>-7</v>
      </c>
      <c r="T19" s="16" t="s">
        <v>11</v>
      </c>
      <c r="U19" s="15">
        <f>'#2025'!U19-'#2024'!U19</f>
        <v>-31</v>
      </c>
      <c r="V19" s="15">
        <f>'#2025'!V19-'#2024'!V19</f>
        <v>-8</v>
      </c>
      <c r="W19" s="15">
        <f>'#2025'!W19-'#2024'!W19</f>
        <v>-2</v>
      </c>
      <c r="X19" s="15">
        <f>'#2025'!X19-'#2024'!X19</f>
        <v>0</v>
      </c>
      <c r="Y19" s="15">
        <f>'#2025'!Y19-'#2024'!Y19</f>
        <v>1</v>
      </c>
      <c r="Z19" s="15">
        <f>'#2025'!Z19-'#2024'!Z19</f>
        <v>1</v>
      </c>
      <c r="AB19" s="16" t="s">
        <v>12</v>
      </c>
      <c r="AC19" s="15">
        <f>'#2025'!AC19-'#2024'!AC19</f>
        <v>-104</v>
      </c>
      <c r="AD19" s="15">
        <f>'#2025'!AD19-'#2024'!AD19</f>
        <v>-29</v>
      </c>
      <c r="AE19" s="15">
        <f>'#2025'!AE19-'#2024'!AE19</f>
        <v>-10</v>
      </c>
      <c r="AF19" s="15">
        <f>'#2025'!AF19-'#2024'!AF19</f>
        <v>-4</v>
      </c>
      <c r="AG19" s="15">
        <f>'#2025'!AG19-'#2024'!AG19</f>
        <v>-2</v>
      </c>
      <c r="AH19" s="15">
        <f>'#2025'!AH19-'#2024'!AH19</f>
        <v>-1</v>
      </c>
      <c r="AI19" s="15"/>
      <c r="AJ19" s="16" t="s">
        <v>13</v>
      </c>
      <c r="AK19" s="15">
        <f>'#2025'!AK19-'#2024'!AK19</f>
        <v>-1297</v>
      </c>
      <c r="AL19" s="15">
        <f>'#2025'!AL19-'#2024'!AL19</f>
        <v>-354</v>
      </c>
      <c r="AM19" s="15">
        <f>'#2025'!AM19-'#2024'!AM19</f>
        <v>-117</v>
      </c>
      <c r="AN19" s="15">
        <f>'#2025'!AN19-'#2024'!AN19</f>
        <v>-56</v>
      </c>
      <c r="AO19" s="15">
        <f>'#2025'!AO19-'#2024'!AO19</f>
        <v>-21</v>
      </c>
      <c r="AP19" s="15">
        <f>'#2025'!AP19-'#2024'!AP19</f>
        <v>-11</v>
      </c>
      <c r="AQ19" s="15"/>
      <c r="AR19" s="15">
        <f>'#2025'!AR19-'#2024'!AR19</f>
        <v>-1856</v>
      </c>
    </row>
    <row r="20" spans="1:44" x14ac:dyDescent="0.3">
      <c r="A20" s="13">
        <v>15000</v>
      </c>
      <c r="B20" s="13">
        <v>15999</v>
      </c>
      <c r="C20" s="13"/>
      <c r="D20" s="16" t="s">
        <v>9</v>
      </c>
      <c r="E20" s="15">
        <f>'#2025'!E20-'#2024'!E20</f>
        <v>-405</v>
      </c>
      <c r="F20" s="15">
        <f>'#2025'!F20-'#2024'!F20</f>
        <v>-146</v>
      </c>
      <c r="G20" s="15">
        <f>'#2025'!G20-'#2024'!G20</f>
        <v>-46</v>
      </c>
      <c r="H20" s="15">
        <f>'#2025'!H20-'#2024'!H20</f>
        <v>-32</v>
      </c>
      <c r="I20" s="15">
        <f>'#2025'!I20-'#2024'!I20</f>
        <v>-9</v>
      </c>
      <c r="J20" s="15">
        <f>'#2025'!J20-'#2024'!J20</f>
        <v>-6</v>
      </c>
      <c r="L20" s="16" t="s">
        <v>10</v>
      </c>
      <c r="M20" s="15">
        <f>'#2025'!M20-'#2024'!M20</f>
        <v>-614</v>
      </c>
      <c r="N20" s="15">
        <f>'#2025'!N20-'#2024'!N20</f>
        <v>-218</v>
      </c>
      <c r="O20" s="15">
        <f>'#2025'!O20-'#2024'!O20</f>
        <v>-72</v>
      </c>
      <c r="P20" s="15">
        <f>'#2025'!P20-'#2024'!P20</f>
        <v>-52</v>
      </c>
      <c r="Q20" s="15">
        <f>'#2025'!Q20-'#2024'!Q20</f>
        <v>-18</v>
      </c>
      <c r="R20" s="15">
        <f>'#2025'!R20-'#2024'!R20</f>
        <v>-11</v>
      </c>
      <c r="T20" s="16" t="s">
        <v>11</v>
      </c>
      <c r="U20" s="15">
        <f>'#2025'!U20-'#2024'!U20</f>
        <v>-21</v>
      </c>
      <c r="V20" s="15">
        <f>'#2025'!V20-'#2024'!V20</f>
        <v>-9</v>
      </c>
      <c r="W20" s="15">
        <f>'#2025'!W20-'#2024'!W20</f>
        <v>-2</v>
      </c>
      <c r="X20" s="15">
        <f>'#2025'!X20-'#2024'!X20</f>
        <v>-1</v>
      </c>
      <c r="Y20" s="15">
        <f>'#2025'!Y20-'#2024'!Y20</f>
        <v>0</v>
      </c>
      <c r="Z20" s="15">
        <f>'#2025'!Z20-'#2024'!Z20</f>
        <v>0</v>
      </c>
      <c r="AB20" s="16" t="s">
        <v>12</v>
      </c>
      <c r="AC20" s="15">
        <f>'#2025'!AC20-'#2024'!AC20</f>
        <v>-90</v>
      </c>
      <c r="AD20" s="15">
        <f>'#2025'!AD20-'#2024'!AD20</f>
        <v>-33</v>
      </c>
      <c r="AE20" s="15">
        <f>'#2025'!AE20-'#2024'!AE20</f>
        <v>-10</v>
      </c>
      <c r="AF20" s="15">
        <f>'#2025'!AF20-'#2024'!AF20</f>
        <v>-7</v>
      </c>
      <c r="AG20" s="15">
        <f>'#2025'!AG20-'#2024'!AG20</f>
        <v>-2</v>
      </c>
      <c r="AH20" s="15">
        <f>'#2025'!AH20-'#2024'!AH20</f>
        <v>-2</v>
      </c>
      <c r="AI20" s="15"/>
      <c r="AJ20" s="16" t="s">
        <v>13</v>
      </c>
      <c r="AK20" s="15">
        <f>'#2025'!AK20-'#2024'!AK20</f>
        <v>-1130</v>
      </c>
      <c r="AL20" s="15">
        <f>'#2025'!AL20-'#2024'!AL20</f>
        <v>-406</v>
      </c>
      <c r="AM20" s="15">
        <f>'#2025'!AM20-'#2024'!AM20</f>
        <v>-130</v>
      </c>
      <c r="AN20" s="15">
        <f>'#2025'!AN20-'#2024'!AN20</f>
        <v>-92</v>
      </c>
      <c r="AO20" s="15">
        <f>'#2025'!AO20-'#2024'!AO20</f>
        <v>-29</v>
      </c>
      <c r="AP20" s="15">
        <f>'#2025'!AP20-'#2024'!AP20</f>
        <v>-19</v>
      </c>
      <c r="AQ20" s="15"/>
      <c r="AR20" s="15">
        <f>'#2025'!AR20-'#2024'!AR20</f>
        <v>-1806</v>
      </c>
    </row>
    <row r="21" spans="1:44" x14ac:dyDescent="0.3">
      <c r="A21" s="13">
        <v>16000</v>
      </c>
      <c r="B21" s="13">
        <v>16999</v>
      </c>
      <c r="C21" s="13"/>
      <c r="D21" s="16" t="s">
        <v>9</v>
      </c>
      <c r="E21" s="15">
        <f>'#2025'!E21-'#2024'!E21</f>
        <v>-318</v>
      </c>
      <c r="F21" s="15">
        <f>'#2025'!F21-'#2024'!F21</f>
        <v>-167</v>
      </c>
      <c r="G21" s="15">
        <f>'#2025'!G21-'#2024'!G21</f>
        <v>-56</v>
      </c>
      <c r="H21" s="15">
        <f>'#2025'!H21-'#2024'!H21</f>
        <v>-32</v>
      </c>
      <c r="I21" s="15">
        <f>'#2025'!I21-'#2024'!I21</f>
        <v>-15</v>
      </c>
      <c r="J21" s="15">
        <f>'#2025'!J21-'#2024'!J21</f>
        <v>-4</v>
      </c>
      <c r="L21" s="16" t="s">
        <v>10</v>
      </c>
      <c r="M21" s="15">
        <f>'#2025'!M21-'#2024'!M21</f>
        <v>-473</v>
      </c>
      <c r="N21" s="15">
        <f>'#2025'!N21-'#2024'!N21</f>
        <v>-246</v>
      </c>
      <c r="O21" s="15">
        <f>'#2025'!O21-'#2024'!O21</f>
        <v>-84</v>
      </c>
      <c r="P21" s="15">
        <f>'#2025'!P21-'#2024'!P21</f>
        <v>-53</v>
      </c>
      <c r="Q21" s="15">
        <f>'#2025'!Q21-'#2024'!Q21</f>
        <v>-24</v>
      </c>
      <c r="R21" s="15">
        <f>'#2025'!R21-'#2024'!R21</f>
        <v>-9</v>
      </c>
      <c r="T21" s="16" t="s">
        <v>11</v>
      </c>
      <c r="U21" s="15">
        <f>'#2025'!U21-'#2024'!U21</f>
        <v>-19</v>
      </c>
      <c r="V21" s="15">
        <f>'#2025'!V21-'#2024'!V21</f>
        <v>-11</v>
      </c>
      <c r="W21" s="15">
        <f>'#2025'!W21-'#2024'!W21</f>
        <v>-3</v>
      </c>
      <c r="X21" s="15">
        <f>'#2025'!X21-'#2024'!X21</f>
        <v>0</v>
      </c>
      <c r="Y21" s="15">
        <f>'#2025'!Y21-'#2024'!Y21</f>
        <v>0</v>
      </c>
      <c r="Z21" s="15">
        <f>'#2025'!Z21-'#2024'!Z21</f>
        <v>0</v>
      </c>
      <c r="AB21" s="16" t="s">
        <v>12</v>
      </c>
      <c r="AC21" s="15">
        <f>'#2025'!AC21-'#2024'!AC21</f>
        <v>-70</v>
      </c>
      <c r="AD21" s="15">
        <f>'#2025'!AD21-'#2024'!AD21</f>
        <v>-37</v>
      </c>
      <c r="AE21" s="15">
        <f>'#2025'!AE21-'#2024'!AE21</f>
        <v>-12</v>
      </c>
      <c r="AF21" s="15">
        <f>'#2025'!AF21-'#2024'!AF21</f>
        <v>-8</v>
      </c>
      <c r="AG21" s="15">
        <f>'#2025'!AG21-'#2024'!AG21</f>
        <v>-3</v>
      </c>
      <c r="AH21" s="15">
        <f>'#2025'!AH21-'#2024'!AH21</f>
        <v>-1</v>
      </c>
      <c r="AI21" s="15"/>
      <c r="AJ21" s="16" t="s">
        <v>13</v>
      </c>
      <c r="AK21" s="15">
        <f>'#2025'!AK21-'#2024'!AK21</f>
        <v>-880</v>
      </c>
      <c r="AL21" s="15">
        <f>'#2025'!AL21-'#2024'!AL21</f>
        <v>-461</v>
      </c>
      <c r="AM21" s="15">
        <f>'#2025'!AM21-'#2024'!AM21</f>
        <v>-155</v>
      </c>
      <c r="AN21" s="15">
        <f>'#2025'!AN21-'#2024'!AN21</f>
        <v>-93</v>
      </c>
      <c r="AO21" s="15">
        <f>'#2025'!AO21-'#2024'!AO21</f>
        <v>-42</v>
      </c>
      <c r="AP21" s="15">
        <f>'#2025'!AP21-'#2024'!AP21</f>
        <v>-14</v>
      </c>
      <c r="AQ21" s="15"/>
      <c r="AR21" s="15">
        <f>'#2025'!AR21-'#2024'!AR21</f>
        <v>-1645</v>
      </c>
    </row>
    <row r="22" spans="1:44" x14ac:dyDescent="0.3">
      <c r="A22" s="13">
        <v>17000</v>
      </c>
      <c r="B22" s="13">
        <v>17999</v>
      </c>
      <c r="C22" s="13"/>
      <c r="D22" s="16" t="s">
        <v>9</v>
      </c>
      <c r="E22" s="15">
        <f>'#2025'!E22-'#2024'!E22</f>
        <v>-325</v>
      </c>
      <c r="F22" s="15">
        <f>'#2025'!F22-'#2024'!F22</f>
        <v>-96</v>
      </c>
      <c r="G22" s="15">
        <f>'#2025'!G22-'#2024'!G22</f>
        <v>-42</v>
      </c>
      <c r="H22" s="15">
        <f>'#2025'!H22-'#2024'!H22</f>
        <v>-22</v>
      </c>
      <c r="I22" s="15">
        <f>'#2025'!I22-'#2024'!I22</f>
        <v>-12</v>
      </c>
      <c r="J22" s="15">
        <f>'#2025'!J22-'#2024'!J22</f>
        <v>-4</v>
      </c>
      <c r="L22" s="16" t="s">
        <v>10</v>
      </c>
      <c r="M22" s="15">
        <f>'#2025'!M22-'#2024'!M22</f>
        <v>-461</v>
      </c>
      <c r="N22" s="15">
        <f>'#2025'!N22-'#2024'!N22</f>
        <v>-141</v>
      </c>
      <c r="O22" s="15">
        <f>'#2025'!O22-'#2024'!O22</f>
        <v>-65</v>
      </c>
      <c r="P22" s="15">
        <f>'#2025'!P22-'#2024'!P22</f>
        <v>-40</v>
      </c>
      <c r="Q22" s="15">
        <f>'#2025'!Q22-'#2024'!Q22</f>
        <v>-20</v>
      </c>
      <c r="R22" s="15">
        <f>'#2025'!R22-'#2024'!R22</f>
        <v>-8</v>
      </c>
      <c r="T22" s="16" t="s">
        <v>11</v>
      </c>
      <c r="U22" s="15">
        <f>'#2025'!U22-'#2024'!U22</f>
        <v>-25</v>
      </c>
      <c r="V22" s="15">
        <f>'#2025'!V22-'#2024'!V22</f>
        <v>-6</v>
      </c>
      <c r="W22" s="15">
        <f>'#2025'!W22-'#2024'!W22</f>
        <v>-2</v>
      </c>
      <c r="X22" s="15">
        <f>'#2025'!X22-'#2024'!X22</f>
        <v>0</v>
      </c>
      <c r="Y22" s="15">
        <f>'#2025'!Y22-'#2024'!Y22</f>
        <v>0</v>
      </c>
      <c r="Z22" s="15">
        <f>'#2025'!Z22-'#2024'!Z22</f>
        <v>1</v>
      </c>
      <c r="AB22" s="16" t="s">
        <v>12</v>
      </c>
      <c r="AC22" s="15">
        <f>'#2025'!AC22-'#2024'!AC22</f>
        <v>-70</v>
      </c>
      <c r="AD22" s="15">
        <f>'#2025'!AD22-'#2024'!AD22</f>
        <v>-21</v>
      </c>
      <c r="AE22" s="15">
        <f>'#2025'!AE22-'#2024'!AE22</f>
        <v>-9</v>
      </c>
      <c r="AF22" s="15">
        <f>'#2025'!AF22-'#2024'!AF22</f>
        <v>-5</v>
      </c>
      <c r="AG22" s="15">
        <f>'#2025'!AG22-'#2024'!AG22</f>
        <v>-3</v>
      </c>
      <c r="AH22" s="15">
        <f>'#2025'!AH22-'#2024'!AH22</f>
        <v>-1</v>
      </c>
      <c r="AI22" s="15"/>
      <c r="AJ22" s="16" t="s">
        <v>13</v>
      </c>
      <c r="AK22" s="15">
        <f>'#2025'!AK22-'#2024'!AK22</f>
        <v>-881</v>
      </c>
      <c r="AL22" s="15">
        <f>'#2025'!AL22-'#2024'!AL22</f>
        <v>-264</v>
      </c>
      <c r="AM22" s="15">
        <f>'#2025'!AM22-'#2024'!AM22</f>
        <v>-118</v>
      </c>
      <c r="AN22" s="15">
        <f>'#2025'!AN22-'#2024'!AN22</f>
        <v>-67</v>
      </c>
      <c r="AO22" s="15">
        <f>'#2025'!AO22-'#2024'!AO22</f>
        <v>-35</v>
      </c>
      <c r="AP22" s="15">
        <f>'#2025'!AP22-'#2024'!AP22</f>
        <v>-12</v>
      </c>
      <c r="AQ22" s="15"/>
      <c r="AR22" s="15">
        <f>'#2025'!AR22-'#2024'!AR22</f>
        <v>-1377</v>
      </c>
    </row>
    <row r="23" spans="1:44" x14ac:dyDescent="0.3">
      <c r="A23" s="13">
        <v>18000</v>
      </c>
      <c r="B23" s="13">
        <v>18999</v>
      </c>
      <c r="C23" s="13"/>
      <c r="D23" s="16" t="s">
        <v>9</v>
      </c>
      <c r="E23" s="15">
        <f>'#2025'!E23-'#2024'!E23</f>
        <v>-426</v>
      </c>
      <c r="F23" s="15">
        <f>'#2025'!F23-'#2024'!F23</f>
        <v>-108</v>
      </c>
      <c r="G23" s="15">
        <f>'#2025'!G23-'#2024'!G23</f>
        <v>-59</v>
      </c>
      <c r="H23" s="15">
        <f>'#2025'!H23-'#2024'!H23</f>
        <v>-25</v>
      </c>
      <c r="I23" s="15">
        <f>'#2025'!I23-'#2024'!I23</f>
        <v>-18</v>
      </c>
      <c r="J23" s="15">
        <f>'#2025'!J23-'#2024'!J23</f>
        <v>-63</v>
      </c>
      <c r="L23" s="16" t="s">
        <v>10</v>
      </c>
      <c r="M23" s="15">
        <f>'#2025'!M23-'#2024'!M23</f>
        <v>-595</v>
      </c>
      <c r="N23" s="15">
        <f>'#2025'!N23-'#2024'!N23</f>
        <v>-163</v>
      </c>
      <c r="O23" s="15">
        <f>'#2025'!O23-'#2024'!O23</f>
        <v>-89</v>
      </c>
      <c r="P23" s="15">
        <f>'#2025'!P23-'#2024'!P23</f>
        <v>-42</v>
      </c>
      <c r="Q23" s="15">
        <f>'#2025'!Q23-'#2024'!Q23</f>
        <v>-29</v>
      </c>
      <c r="R23" s="15">
        <f>'#2025'!R23-'#2024'!R23</f>
        <v>-73</v>
      </c>
      <c r="T23" s="16" t="s">
        <v>11</v>
      </c>
      <c r="U23" s="15">
        <f>'#2025'!U23-'#2024'!U23</f>
        <v>-36</v>
      </c>
      <c r="V23" s="15">
        <f>'#2025'!V23-'#2024'!V23</f>
        <v>-6</v>
      </c>
      <c r="W23" s="15">
        <f>'#2025'!W23-'#2024'!W23</f>
        <v>-4</v>
      </c>
      <c r="X23" s="15">
        <f>'#2025'!X23-'#2024'!X23</f>
        <v>0</v>
      </c>
      <c r="Y23" s="15">
        <f>'#2025'!Y23-'#2024'!Y23</f>
        <v>0</v>
      </c>
      <c r="Z23" s="15">
        <f>'#2025'!Z23-'#2024'!Z23</f>
        <v>-9</v>
      </c>
      <c r="AB23" s="16" t="s">
        <v>12</v>
      </c>
      <c r="AC23" s="15">
        <f>'#2025'!AC23-'#2024'!AC23</f>
        <v>-92</v>
      </c>
      <c r="AD23" s="15">
        <f>'#2025'!AD23-'#2024'!AD23</f>
        <v>-24</v>
      </c>
      <c r="AE23" s="15">
        <f>'#2025'!AE23-'#2024'!AE23</f>
        <v>-13</v>
      </c>
      <c r="AF23" s="15">
        <f>'#2025'!AF23-'#2024'!AF23</f>
        <v>-6</v>
      </c>
      <c r="AG23" s="15">
        <f>'#2025'!AG23-'#2024'!AG23</f>
        <v>-4</v>
      </c>
      <c r="AH23" s="15">
        <f>'#2025'!AH23-'#2024'!AH23</f>
        <v>-12</v>
      </c>
      <c r="AI23" s="15"/>
      <c r="AJ23" s="16" t="s">
        <v>13</v>
      </c>
      <c r="AK23" s="15">
        <f>'#2025'!AK23-'#2024'!AK23</f>
        <v>-1149</v>
      </c>
      <c r="AL23" s="15">
        <f>'#2025'!AL23-'#2024'!AL23</f>
        <v>-301</v>
      </c>
      <c r="AM23" s="15">
        <f>'#2025'!AM23-'#2024'!AM23</f>
        <v>-165</v>
      </c>
      <c r="AN23" s="15">
        <f>'#2025'!AN23-'#2024'!AN23</f>
        <v>-73</v>
      </c>
      <c r="AO23" s="15">
        <f>'#2025'!AO23-'#2024'!AO23</f>
        <v>-51</v>
      </c>
      <c r="AP23" s="15">
        <f>'#2025'!AP23-'#2024'!AP23</f>
        <v>-157</v>
      </c>
      <c r="AQ23" s="15"/>
      <c r="AR23" s="15">
        <f>'#2025'!AR23-'#2024'!AR23</f>
        <v>-1896</v>
      </c>
    </row>
    <row r="24" spans="1:44" x14ac:dyDescent="0.3">
      <c r="A24" s="40">
        <v>19000</v>
      </c>
      <c r="B24" s="13">
        <v>19999</v>
      </c>
      <c r="C24" s="13"/>
      <c r="D24" s="16" t="s">
        <v>9</v>
      </c>
      <c r="E24" s="15">
        <f>'#2025'!E24-'#2024'!E24</f>
        <v>1244</v>
      </c>
      <c r="F24" s="15">
        <f>'#2025'!F24-'#2024'!F24</f>
        <v>-99</v>
      </c>
      <c r="G24" s="15">
        <f>'#2025'!G24-'#2024'!G24</f>
        <v>-32</v>
      </c>
      <c r="H24" s="15">
        <f>'#2025'!H24-'#2024'!H24</f>
        <v>-29</v>
      </c>
      <c r="I24" s="15">
        <f>'#2025'!I24-'#2024'!I24</f>
        <v>-11</v>
      </c>
      <c r="J24" s="15">
        <f>'#2025'!J24-'#2024'!J24</f>
        <v>-5</v>
      </c>
      <c r="L24" s="16" t="s">
        <v>10</v>
      </c>
      <c r="M24" s="15">
        <f>'#2025'!M24-'#2024'!M24</f>
        <v>1335</v>
      </c>
      <c r="N24" s="15">
        <f>'#2025'!N24-'#2024'!N24</f>
        <v>-149</v>
      </c>
      <c r="O24" s="15">
        <f>'#2025'!O24-'#2024'!O24</f>
        <v>-50</v>
      </c>
      <c r="P24" s="15">
        <f>'#2025'!P24-'#2024'!P24</f>
        <v>-44</v>
      </c>
      <c r="Q24" s="15">
        <f>'#2025'!Q24-'#2024'!Q24</f>
        <v>-21</v>
      </c>
      <c r="R24" s="15">
        <f>'#2025'!R24-'#2024'!R24</f>
        <v>-10</v>
      </c>
      <c r="T24" s="16" t="s">
        <v>11</v>
      </c>
      <c r="U24" s="15">
        <f>'#2025'!U24-'#2024'!U24</f>
        <v>212</v>
      </c>
      <c r="V24" s="15">
        <f>'#2025'!V24-'#2024'!V24</f>
        <v>-6</v>
      </c>
      <c r="W24" s="15">
        <f>'#2025'!W24-'#2024'!W24</f>
        <v>-1</v>
      </c>
      <c r="X24" s="15">
        <f>'#2025'!X24-'#2024'!X24</f>
        <v>-2</v>
      </c>
      <c r="Y24" s="15">
        <f>'#2025'!Y24-'#2024'!Y24</f>
        <v>0</v>
      </c>
      <c r="Z24" s="15">
        <f>'#2025'!Z24-'#2024'!Z24</f>
        <v>1</v>
      </c>
      <c r="AB24" s="16" t="s">
        <v>12</v>
      </c>
      <c r="AC24" s="15">
        <f>'#2025'!AC24-'#2024'!AC24</f>
        <v>243</v>
      </c>
      <c r="AD24" s="15">
        <f>'#2025'!AD24-'#2024'!AD24</f>
        <v>-22</v>
      </c>
      <c r="AE24" s="15">
        <f>'#2025'!AE24-'#2024'!AE24</f>
        <v>-7</v>
      </c>
      <c r="AF24" s="15">
        <f>'#2025'!AF24-'#2024'!AF24</f>
        <v>-6</v>
      </c>
      <c r="AG24" s="15">
        <f>'#2025'!AG24-'#2024'!AG24</f>
        <v>-3</v>
      </c>
      <c r="AH24" s="15">
        <f>'#2025'!AH24-'#2024'!AH24</f>
        <v>-1</v>
      </c>
      <c r="AI24" s="15"/>
      <c r="AJ24" s="16" t="s">
        <v>13</v>
      </c>
      <c r="AK24" s="15">
        <f>'#2025'!AK24-'#2024'!AK24</f>
        <v>3034</v>
      </c>
      <c r="AL24" s="15">
        <f>'#2025'!AL24-'#2024'!AL24</f>
        <v>-276</v>
      </c>
      <c r="AM24" s="15">
        <f>'#2025'!AM24-'#2024'!AM24</f>
        <v>-90</v>
      </c>
      <c r="AN24" s="15">
        <f>'#2025'!AN24-'#2024'!AN24</f>
        <v>-81</v>
      </c>
      <c r="AO24" s="15">
        <f>'#2025'!AO24-'#2024'!AO24</f>
        <v>-35</v>
      </c>
      <c r="AP24" s="15">
        <f>'#2025'!AP24-'#2024'!AP24</f>
        <v>-15</v>
      </c>
      <c r="AQ24" s="15"/>
      <c r="AR24" s="15">
        <f>'#2025'!AR24-'#2024'!AR24</f>
        <v>2537</v>
      </c>
    </row>
    <row r="25" spans="1:44" x14ac:dyDescent="0.3">
      <c r="A25" s="13">
        <v>20000</v>
      </c>
      <c r="B25" s="13">
        <v>20999</v>
      </c>
      <c r="C25" s="13"/>
      <c r="D25" s="16" t="s">
        <v>9</v>
      </c>
      <c r="E25" s="15">
        <f>'#2025'!E25-'#2024'!E25</f>
        <v>991</v>
      </c>
      <c r="F25" s="15">
        <f>'#2025'!F25-'#2024'!F25</f>
        <v>-159</v>
      </c>
      <c r="G25" s="15">
        <f>'#2025'!G25-'#2024'!G25</f>
        <v>-50</v>
      </c>
      <c r="H25" s="15">
        <f>'#2025'!H25-'#2024'!H25</f>
        <v>-72</v>
      </c>
      <c r="I25" s="15">
        <f>'#2025'!I25-'#2024'!I25</f>
        <v>-21</v>
      </c>
      <c r="J25" s="15">
        <f>'#2025'!J25-'#2024'!J25</f>
        <v>-6</v>
      </c>
      <c r="L25" s="16" t="s">
        <v>10</v>
      </c>
      <c r="M25" s="15">
        <f>'#2025'!M25-'#2024'!M25</f>
        <v>1111</v>
      </c>
      <c r="N25" s="15">
        <f>'#2025'!N25-'#2024'!N25</f>
        <v>-212</v>
      </c>
      <c r="O25" s="15">
        <f>'#2025'!O25-'#2024'!O25</f>
        <v>-69</v>
      </c>
      <c r="P25" s="15">
        <f>'#2025'!P25-'#2024'!P25</f>
        <v>-92</v>
      </c>
      <c r="Q25" s="15">
        <f>'#2025'!Q25-'#2024'!Q25</f>
        <v>-32</v>
      </c>
      <c r="R25" s="15">
        <f>'#2025'!R25-'#2024'!R25</f>
        <v>-10</v>
      </c>
      <c r="T25" s="16" t="s">
        <v>11</v>
      </c>
      <c r="U25" s="15">
        <f>'#2025'!U25-'#2024'!U25</f>
        <v>121</v>
      </c>
      <c r="V25" s="15">
        <f>'#2025'!V25-'#2024'!V25</f>
        <v>-22</v>
      </c>
      <c r="W25" s="15">
        <f>'#2025'!W25-'#2024'!W25</f>
        <v>-7</v>
      </c>
      <c r="X25" s="15">
        <f>'#2025'!X25-'#2024'!X25</f>
        <v>-10</v>
      </c>
      <c r="Y25" s="15">
        <f>'#2025'!Y25-'#2024'!Y25</f>
        <v>-3</v>
      </c>
      <c r="Z25" s="15">
        <f>'#2025'!Z25-'#2024'!Z25</f>
        <v>-1</v>
      </c>
      <c r="AB25" s="16" t="s">
        <v>12</v>
      </c>
      <c r="AC25" s="15">
        <f>'#2025'!AC25-'#2024'!AC25</f>
        <v>193</v>
      </c>
      <c r="AD25" s="15">
        <f>'#2025'!AD25-'#2024'!AD25</f>
        <v>-34</v>
      </c>
      <c r="AE25" s="15">
        <f>'#2025'!AE25-'#2024'!AE25</f>
        <v>-11</v>
      </c>
      <c r="AF25" s="15">
        <f>'#2025'!AF25-'#2024'!AF25</f>
        <v>-15</v>
      </c>
      <c r="AG25" s="15">
        <f>'#2025'!AG25-'#2024'!AG25</f>
        <v>-4</v>
      </c>
      <c r="AH25" s="15">
        <f>'#2025'!AH25-'#2024'!AH25</f>
        <v>-2</v>
      </c>
      <c r="AI25" s="15"/>
      <c r="AJ25" s="16" t="s">
        <v>13</v>
      </c>
      <c r="AK25" s="15">
        <f>'#2025'!AK25-'#2024'!AK25</f>
        <v>2416</v>
      </c>
      <c r="AL25" s="15">
        <f>'#2025'!AL25-'#2024'!AL25</f>
        <v>-427</v>
      </c>
      <c r="AM25" s="15">
        <f>'#2025'!AM25-'#2024'!AM25</f>
        <v>-137</v>
      </c>
      <c r="AN25" s="15">
        <f>'#2025'!AN25-'#2024'!AN25</f>
        <v>-189</v>
      </c>
      <c r="AO25" s="15">
        <f>'#2025'!AO25-'#2024'!AO25</f>
        <v>-60</v>
      </c>
      <c r="AP25" s="15">
        <f>'#2025'!AP25-'#2024'!AP25</f>
        <v>-19</v>
      </c>
      <c r="AQ25" s="15"/>
      <c r="AR25" s="15">
        <f>'#2025'!AR25-'#2024'!AR25</f>
        <v>1584</v>
      </c>
    </row>
    <row r="26" spans="1:44" x14ac:dyDescent="0.3">
      <c r="A26" s="13">
        <v>21000</v>
      </c>
      <c r="B26" s="13">
        <v>21999</v>
      </c>
      <c r="C26" s="13"/>
      <c r="D26" s="16" t="s">
        <v>9</v>
      </c>
      <c r="E26" s="15">
        <f>'#2025'!E26-'#2024'!E26</f>
        <v>602</v>
      </c>
      <c r="F26" s="15">
        <f>'#2025'!F26-'#2024'!F26</f>
        <v>-170</v>
      </c>
      <c r="G26" s="15">
        <f>'#2025'!G26-'#2024'!G26</f>
        <v>-53</v>
      </c>
      <c r="H26" s="15">
        <f>'#2025'!H26-'#2024'!H26</f>
        <v>-1</v>
      </c>
      <c r="I26" s="15">
        <f>'#2025'!I26-'#2024'!I26</f>
        <v>-17</v>
      </c>
      <c r="J26" s="15">
        <f>'#2025'!J26-'#2024'!J26</f>
        <v>-7</v>
      </c>
      <c r="L26" s="16" t="s">
        <v>10</v>
      </c>
      <c r="M26" s="15">
        <f>'#2025'!M26-'#2024'!M26</f>
        <v>676</v>
      </c>
      <c r="N26" s="15">
        <f>'#2025'!N26-'#2024'!N26</f>
        <v>-226</v>
      </c>
      <c r="O26" s="15">
        <f>'#2025'!O26-'#2024'!O26</f>
        <v>-74</v>
      </c>
      <c r="P26" s="15">
        <f>'#2025'!P26-'#2024'!P26</f>
        <v>-13</v>
      </c>
      <c r="Q26" s="15">
        <f>'#2025'!Q26-'#2024'!Q26</f>
        <v>-26</v>
      </c>
      <c r="R26" s="15">
        <f>'#2025'!R26-'#2024'!R26</f>
        <v>-12</v>
      </c>
      <c r="T26" s="16" t="s">
        <v>11</v>
      </c>
      <c r="U26" s="15">
        <f>'#2025'!U26-'#2024'!U26</f>
        <v>73</v>
      </c>
      <c r="V26" s="15">
        <f>'#2025'!V26-'#2024'!V26</f>
        <v>-23</v>
      </c>
      <c r="W26" s="15">
        <f>'#2025'!W26-'#2024'!W26</f>
        <v>-7</v>
      </c>
      <c r="X26" s="15">
        <f>'#2025'!X26-'#2024'!X26</f>
        <v>-1</v>
      </c>
      <c r="Y26" s="15">
        <f>'#2025'!Y26-'#2024'!Y26</f>
        <v>-3</v>
      </c>
      <c r="Z26" s="15">
        <f>'#2025'!Z26-'#2024'!Z26</f>
        <v>-1</v>
      </c>
      <c r="AB26" s="16" t="s">
        <v>12</v>
      </c>
      <c r="AC26" s="15">
        <f>'#2025'!AC26-'#2024'!AC26</f>
        <v>118</v>
      </c>
      <c r="AD26" s="15">
        <f>'#2025'!AD26-'#2024'!AD26</f>
        <v>-36</v>
      </c>
      <c r="AE26" s="15">
        <f>'#2025'!AE26-'#2024'!AE26</f>
        <v>-12</v>
      </c>
      <c r="AF26" s="15">
        <f>'#2025'!AF26-'#2024'!AF26</f>
        <v>-2</v>
      </c>
      <c r="AG26" s="15">
        <f>'#2025'!AG26-'#2024'!AG26</f>
        <v>-4</v>
      </c>
      <c r="AH26" s="15">
        <f>'#2025'!AH26-'#2024'!AH26</f>
        <v>-1</v>
      </c>
      <c r="AI26" s="15"/>
      <c r="AJ26" s="16" t="s">
        <v>13</v>
      </c>
      <c r="AK26" s="15">
        <f>'#2025'!AK26-'#2024'!AK26</f>
        <v>1469</v>
      </c>
      <c r="AL26" s="15">
        <f>'#2025'!AL26-'#2024'!AL26</f>
        <v>-455</v>
      </c>
      <c r="AM26" s="15">
        <f>'#2025'!AM26-'#2024'!AM26</f>
        <v>-146</v>
      </c>
      <c r="AN26" s="15">
        <f>'#2025'!AN26-'#2024'!AN26</f>
        <v>-17</v>
      </c>
      <c r="AO26" s="15">
        <f>'#2025'!AO26-'#2024'!AO26</f>
        <v>-50</v>
      </c>
      <c r="AP26" s="15">
        <f>'#2025'!AP26-'#2024'!AP26</f>
        <v>-21</v>
      </c>
      <c r="AQ26" s="15"/>
      <c r="AR26" s="15">
        <f>'#2025'!AR26-'#2024'!AR26</f>
        <v>780</v>
      </c>
    </row>
    <row r="27" spans="1:44" x14ac:dyDescent="0.3">
      <c r="A27" s="13">
        <v>22000</v>
      </c>
      <c r="B27" s="13">
        <v>22999</v>
      </c>
      <c r="C27" s="13"/>
      <c r="D27" s="16" t="s">
        <v>9</v>
      </c>
      <c r="E27" s="15">
        <f>'#2025'!E27-'#2024'!E27</f>
        <v>520</v>
      </c>
      <c r="F27" s="15">
        <f>'#2025'!F27-'#2024'!F27</f>
        <v>-151</v>
      </c>
      <c r="G27" s="15">
        <f>'#2025'!G27-'#2024'!G27</f>
        <v>-49</v>
      </c>
      <c r="H27" s="15">
        <f>'#2025'!H27-'#2024'!H27</f>
        <v>-16</v>
      </c>
      <c r="I27" s="15">
        <f>'#2025'!I27-'#2024'!I27</f>
        <v>-13</v>
      </c>
      <c r="J27" s="15">
        <f>'#2025'!J27-'#2024'!J27</f>
        <v>-8</v>
      </c>
      <c r="L27" s="16" t="s">
        <v>10</v>
      </c>
      <c r="M27" s="15">
        <f>'#2025'!M27-'#2024'!M27</f>
        <v>584</v>
      </c>
      <c r="N27" s="15">
        <f>'#2025'!N27-'#2024'!N27</f>
        <v>-202</v>
      </c>
      <c r="O27" s="15">
        <f>'#2025'!O27-'#2024'!O27</f>
        <v>-66</v>
      </c>
      <c r="P27" s="15">
        <f>'#2025'!P27-'#2024'!P27</f>
        <v>-28</v>
      </c>
      <c r="Q27" s="15">
        <f>'#2025'!Q27-'#2024'!Q27</f>
        <v>-20</v>
      </c>
      <c r="R27" s="15">
        <f>'#2025'!R27-'#2024'!R27</f>
        <v>-13</v>
      </c>
      <c r="T27" s="16" t="s">
        <v>11</v>
      </c>
      <c r="U27" s="15">
        <f>'#2025'!U27-'#2024'!U27</f>
        <v>63</v>
      </c>
      <c r="V27" s="15">
        <f>'#2025'!V27-'#2024'!V27</f>
        <v>-21</v>
      </c>
      <c r="W27" s="15">
        <f>'#2025'!W27-'#2024'!W27</f>
        <v>-6</v>
      </c>
      <c r="X27" s="15">
        <f>'#2025'!X27-'#2024'!X27</f>
        <v>-2</v>
      </c>
      <c r="Y27" s="15">
        <f>'#2025'!Y27-'#2024'!Y27</f>
        <v>-2</v>
      </c>
      <c r="Z27" s="15">
        <f>'#2025'!Z27-'#2024'!Z27</f>
        <v>-1</v>
      </c>
      <c r="AB27" s="16" t="s">
        <v>12</v>
      </c>
      <c r="AC27" s="15">
        <f>'#2025'!AC27-'#2024'!AC27</f>
        <v>102</v>
      </c>
      <c r="AD27" s="15">
        <f>'#2025'!AD27-'#2024'!AD27</f>
        <v>-32</v>
      </c>
      <c r="AE27" s="15">
        <f>'#2025'!AE27-'#2024'!AE27</f>
        <v>-10</v>
      </c>
      <c r="AF27" s="15">
        <f>'#2025'!AF27-'#2024'!AF27</f>
        <v>-4</v>
      </c>
      <c r="AG27" s="15">
        <f>'#2025'!AG27-'#2024'!AG27</f>
        <v>-3</v>
      </c>
      <c r="AH27" s="15">
        <f>'#2025'!AH27-'#2024'!AH27</f>
        <v>-2</v>
      </c>
      <c r="AI27" s="15"/>
      <c r="AJ27" s="16" t="s">
        <v>13</v>
      </c>
      <c r="AK27" s="15">
        <f>'#2025'!AK27-'#2024'!AK27</f>
        <v>1269</v>
      </c>
      <c r="AL27" s="15">
        <f>'#2025'!AL27-'#2024'!AL27</f>
        <v>-406</v>
      </c>
      <c r="AM27" s="15">
        <f>'#2025'!AM27-'#2024'!AM27</f>
        <v>-131</v>
      </c>
      <c r="AN27" s="15">
        <f>'#2025'!AN27-'#2024'!AN27</f>
        <v>-50</v>
      </c>
      <c r="AO27" s="15">
        <f>'#2025'!AO27-'#2024'!AO27</f>
        <v>-38</v>
      </c>
      <c r="AP27" s="15">
        <f>'#2025'!AP27-'#2024'!AP27</f>
        <v>-24</v>
      </c>
      <c r="AQ27" s="15"/>
      <c r="AR27" s="15">
        <f>'#2025'!AR27-'#2024'!AR27</f>
        <v>620</v>
      </c>
    </row>
    <row r="28" spans="1:44" x14ac:dyDescent="0.3">
      <c r="A28" s="41">
        <v>23000</v>
      </c>
      <c r="B28" s="13">
        <v>23999</v>
      </c>
      <c r="C28" s="13"/>
      <c r="D28" s="16" t="s">
        <v>9</v>
      </c>
      <c r="E28" s="15">
        <f>'#2025'!E28-'#2024'!E28</f>
        <v>629</v>
      </c>
      <c r="F28" s="15">
        <f>'#2025'!F28-'#2024'!F28</f>
        <v>-179</v>
      </c>
      <c r="G28" s="15">
        <f>'#2025'!G28-'#2024'!G28</f>
        <v>-59</v>
      </c>
      <c r="H28" s="15">
        <f>'#2025'!H28-'#2024'!H28</f>
        <v>-53</v>
      </c>
      <c r="I28" s="15">
        <f>'#2025'!I28-'#2024'!I28</f>
        <v>-15</v>
      </c>
      <c r="J28" s="15">
        <f>'#2025'!J28-'#2024'!J28</f>
        <v>-8</v>
      </c>
      <c r="L28" s="16" t="s">
        <v>10</v>
      </c>
      <c r="M28" s="15">
        <f>'#2025'!M28-'#2024'!M28</f>
        <v>706</v>
      </c>
      <c r="N28" s="15">
        <f>'#2025'!N28-'#2024'!N28</f>
        <v>-239</v>
      </c>
      <c r="O28" s="15">
        <f>'#2025'!O28-'#2024'!O28</f>
        <v>-80</v>
      </c>
      <c r="P28" s="15">
        <f>'#2025'!P28-'#2024'!P28</f>
        <v>-72</v>
      </c>
      <c r="Q28" s="15">
        <f>'#2025'!Q28-'#2024'!Q28</f>
        <v>-23</v>
      </c>
      <c r="R28" s="15">
        <f>'#2025'!R28-'#2024'!R28</f>
        <v>-12</v>
      </c>
      <c r="T28" s="16" t="s">
        <v>11</v>
      </c>
      <c r="U28" s="15">
        <f>'#2025'!U28-'#2024'!U28</f>
        <v>77</v>
      </c>
      <c r="V28" s="15">
        <f>'#2025'!V28-'#2024'!V28</f>
        <v>-24</v>
      </c>
      <c r="W28" s="15">
        <f>'#2025'!W28-'#2024'!W28</f>
        <v>-8</v>
      </c>
      <c r="X28" s="15">
        <f>'#2025'!X28-'#2024'!X28</f>
        <v>-7</v>
      </c>
      <c r="Y28" s="15">
        <f>'#2025'!Y28-'#2024'!Y28</f>
        <v>-3</v>
      </c>
      <c r="Z28" s="15">
        <f>'#2025'!Z28-'#2024'!Z28</f>
        <v>-1</v>
      </c>
      <c r="AB28" s="16" t="s">
        <v>12</v>
      </c>
      <c r="AC28" s="15">
        <f>'#2025'!AC28-'#2024'!AC28</f>
        <v>123</v>
      </c>
      <c r="AD28" s="15">
        <f>'#2025'!AD28-'#2024'!AD28</f>
        <v>-39</v>
      </c>
      <c r="AE28" s="15">
        <f>'#2025'!AE28-'#2024'!AE28</f>
        <v>-12</v>
      </c>
      <c r="AF28" s="15">
        <f>'#2025'!AF28-'#2024'!AF28</f>
        <v>-12</v>
      </c>
      <c r="AG28" s="15">
        <f>'#2025'!AG28-'#2024'!AG28</f>
        <v>-3</v>
      </c>
      <c r="AH28" s="15">
        <f>'#2025'!AH28-'#2024'!AH28</f>
        <v>-2</v>
      </c>
      <c r="AI28" s="15"/>
      <c r="AJ28" s="16" t="s">
        <v>13</v>
      </c>
      <c r="AK28" s="15">
        <f>'#2025'!AK28-'#2024'!AK28</f>
        <v>1535</v>
      </c>
      <c r="AL28" s="15">
        <f>'#2025'!AL28-'#2024'!AL28</f>
        <v>-481</v>
      </c>
      <c r="AM28" s="15">
        <f>'#2025'!AM28-'#2024'!AM28</f>
        <v>-159</v>
      </c>
      <c r="AN28" s="15">
        <f>'#2025'!AN28-'#2024'!AN28</f>
        <v>-144</v>
      </c>
      <c r="AO28" s="15">
        <f>'#2025'!AO28-'#2024'!AO28</f>
        <v>-44</v>
      </c>
      <c r="AP28" s="15">
        <f>'#2025'!AP28-'#2024'!AP28</f>
        <v>-23</v>
      </c>
      <c r="AQ28" s="15"/>
      <c r="AR28" s="15">
        <f>'#2025'!AR28-'#2024'!AR28</f>
        <v>684</v>
      </c>
    </row>
    <row r="29" spans="1:44" x14ac:dyDescent="0.3">
      <c r="A29" s="13">
        <v>24000</v>
      </c>
      <c r="B29" s="13">
        <v>24999</v>
      </c>
      <c r="C29" s="13"/>
      <c r="D29" s="16" t="s">
        <v>9</v>
      </c>
      <c r="E29" s="15">
        <f>'#2025'!E29-'#2024'!E29</f>
        <v>0</v>
      </c>
      <c r="F29" s="15">
        <f>'#2025'!F29-'#2024'!F29</f>
        <v>-169</v>
      </c>
      <c r="G29" s="15">
        <f>'#2025'!G29-'#2024'!G29</f>
        <v>-52</v>
      </c>
      <c r="H29" s="15">
        <f>'#2025'!H29-'#2024'!H29</f>
        <v>-27</v>
      </c>
      <c r="I29" s="15">
        <f>'#2025'!I29-'#2024'!I29</f>
        <v>-17</v>
      </c>
      <c r="J29" s="15">
        <f>'#2025'!J29-'#2024'!J29</f>
        <v>-7</v>
      </c>
      <c r="L29" s="16" t="s">
        <v>10</v>
      </c>
      <c r="M29" s="15">
        <f>'#2025'!M29-'#2024'!M29</f>
        <v>0</v>
      </c>
      <c r="N29" s="15">
        <f>'#2025'!N29-'#2024'!N29</f>
        <v>-225</v>
      </c>
      <c r="O29" s="15">
        <f>'#2025'!O29-'#2024'!O29</f>
        <v>-72</v>
      </c>
      <c r="P29" s="15">
        <f>'#2025'!P29-'#2024'!P29</f>
        <v>-43</v>
      </c>
      <c r="Q29" s="15">
        <f>'#2025'!Q29-'#2024'!Q29</f>
        <v>-25</v>
      </c>
      <c r="R29" s="15">
        <f>'#2025'!R29-'#2024'!R29</f>
        <v>-12</v>
      </c>
      <c r="T29" s="16" t="s">
        <v>11</v>
      </c>
      <c r="U29" s="15">
        <f>'#2025'!U29-'#2024'!U29</f>
        <v>0</v>
      </c>
      <c r="V29" s="15">
        <f>'#2025'!V29-'#2024'!V29</f>
        <v>-23</v>
      </c>
      <c r="W29" s="15">
        <f>'#2025'!W29-'#2024'!W29</f>
        <v>-7</v>
      </c>
      <c r="X29" s="15">
        <f>'#2025'!X29-'#2024'!X29</f>
        <v>-4</v>
      </c>
      <c r="Y29" s="15">
        <f>'#2025'!Y29-'#2024'!Y29</f>
        <v>-2</v>
      </c>
      <c r="Z29" s="15">
        <f>'#2025'!Z29-'#2024'!Z29</f>
        <v>-1</v>
      </c>
      <c r="AB29" s="16" t="s">
        <v>12</v>
      </c>
      <c r="AC29" s="15">
        <f>'#2025'!AC29-'#2024'!AC29</f>
        <v>0</v>
      </c>
      <c r="AD29" s="15">
        <f>'#2025'!AD29-'#2024'!AD29</f>
        <v>-36</v>
      </c>
      <c r="AE29" s="15">
        <f>'#2025'!AE29-'#2024'!AE29</f>
        <v>-11</v>
      </c>
      <c r="AF29" s="15">
        <f>'#2025'!AF29-'#2024'!AF29</f>
        <v>-6</v>
      </c>
      <c r="AG29" s="15">
        <f>'#2025'!AG29-'#2024'!AG29</f>
        <v>-4</v>
      </c>
      <c r="AH29" s="15">
        <f>'#2025'!AH29-'#2024'!AH29</f>
        <v>-2</v>
      </c>
      <c r="AI29" s="15"/>
      <c r="AJ29" s="16" t="s">
        <v>13</v>
      </c>
      <c r="AK29" s="15">
        <f>'#2025'!AK29-'#2024'!AK29</f>
        <v>0</v>
      </c>
      <c r="AL29" s="15">
        <f>'#2025'!AL29-'#2024'!AL29</f>
        <v>-453</v>
      </c>
      <c r="AM29" s="15">
        <f>'#2025'!AM29-'#2024'!AM29</f>
        <v>-142</v>
      </c>
      <c r="AN29" s="15">
        <f>'#2025'!AN29-'#2024'!AN29</f>
        <v>-80</v>
      </c>
      <c r="AO29" s="15">
        <f>'#2025'!AO29-'#2024'!AO29</f>
        <v>-48</v>
      </c>
      <c r="AP29" s="15">
        <f>'#2025'!AP29-'#2024'!AP29</f>
        <v>-22</v>
      </c>
      <c r="AQ29" s="15"/>
      <c r="AR29" s="15">
        <f>'#2025'!AR29-'#2024'!AR29</f>
        <v>-745</v>
      </c>
    </row>
    <row r="30" spans="1:44" x14ac:dyDescent="0.3">
      <c r="A30" s="13">
        <v>25000</v>
      </c>
      <c r="B30" s="13">
        <v>25999</v>
      </c>
      <c r="C30" s="13"/>
      <c r="D30" s="16" t="s">
        <v>9</v>
      </c>
      <c r="E30" s="15">
        <f>'#2025'!E30-'#2024'!E30</f>
        <v>0</v>
      </c>
      <c r="F30" s="15">
        <f>'#2025'!F30-'#2024'!F30</f>
        <v>-176</v>
      </c>
      <c r="G30" s="15">
        <f>'#2025'!G30-'#2024'!G30</f>
        <v>-49</v>
      </c>
      <c r="H30" s="15">
        <f>'#2025'!H30-'#2024'!H30</f>
        <v>-19</v>
      </c>
      <c r="I30" s="15">
        <f>'#2025'!I30-'#2024'!I30</f>
        <v>-14</v>
      </c>
      <c r="J30" s="15">
        <f>'#2025'!J30-'#2024'!J30</f>
        <v>-9</v>
      </c>
      <c r="L30" s="16" t="s">
        <v>10</v>
      </c>
      <c r="M30" s="15">
        <f>'#2025'!M30-'#2024'!M30</f>
        <v>0</v>
      </c>
      <c r="N30" s="15">
        <f>'#2025'!N30-'#2024'!N30</f>
        <v>-236</v>
      </c>
      <c r="O30" s="15">
        <f>'#2025'!O30-'#2024'!O30</f>
        <v>-68</v>
      </c>
      <c r="P30" s="15">
        <f>'#2025'!P30-'#2024'!P30</f>
        <v>-28</v>
      </c>
      <c r="Q30" s="15">
        <f>'#2025'!Q30-'#2024'!Q30</f>
        <v>-22</v>
      </c>
      <c r="R30" s="15">
        <f>'#2025'!R30-'#2024'!R30</f>
        <v>-14</v>
      </c>
      <c r="T30" s="16" t="s">
        <v>11</v>
      </c>
      <c r="U30" s="15">
        <f>'#2025'!U30-'#2024'!U30</f>
        <v>0</v>
      </c>
      <c r="V30" s="15">
        <f>'#2025'!V30-'#2024'!V30</f>
        <v>-24</v>
      </c>
      <c r="W30" s="15">
        <f>'#2025'!W30-'#2024'!W30</f>
        <v>-7</v>
      </c>
      <c r="X30" s="15">
        <f>'#2025'!X30-'#2024'!X30</f>
        <v>-3</v>
      </c>
      <c r="Y30" s="15">
        <f>'#2025'!Y30-'#2024'!Y30</f>
        <v>-2</v>
      </c>
      <c r="Z30" s="15">
        <f>'#2025'!Z30-'#2024'!Z30</f>
        <v>-1</v>
      </c>
      <c r="AB30" s="16" t="s">
        <v>12</v>
      </c>
      <c r="AC30" s="15">
        <f>'#2025'!AC30-'#2024'!AC30</f>
        <v>0</v>
      </c>
      <c r="AD30" s="15">
        <f>'#2025'!AD30-'#2024'!AD30</f>
        <v>-38</v>
      </c>
      <c r="AE30" s="15">
        <f>'#2025'!AE30-'#2024'!AE30</f>
        <v>-11</v>
      </c>
      <c r="AF30" s="15">
        <f>'#2025'!AF30-'#2024'!AF30</f>
        <v>-5</v>
      </c>
      <c r="AG30" s="15">
        <f>'#2025'!AG30-'#2024'!AG30</f>
        <v>-3</v>
      </c>
      <c r="AH30" s="15">
        <f>'#2025'!AH30-'#2024'!AH30</f>
        <v>-2</v>
      </c>
      <c r="AI30" s="15"/>
      <c r="AJ30" s="16" t="s">
        <v>13</v>
      </c>
      <c r="AK30" s="15">
        <f>'#2025'!AK30-'#2024'!AK30</f>
        <v>0</v>
      </c>
      <c r="AL30" s="15">
        <f>'#2025'!AL30-'#2024'!AL30</f>
        <v>-474</v>
      </c>
      <c r="AM30" s="15">
        <f>'#2025'!AM30-'#2024'!AM30</f>
        <v>-135</v>
      </c>
      <c r="AN30" s="15">
        <f>'#2025'!AN30-'#2024'!AN30</f>
        <v>-55</v>
      </c>
      <c r="AO30" s="15">
        <f>'#2025'!AO30-'#2024'!AO30</f>
        <v>-41</v>
      </c>
      <c r="AP30" s="15">
        <f>'#2025'!AP30-'#2024'!AP30</f>
        <v>-26</v>
      </c>
      <c r="AQ30" s="15"/>
      <c r="AR30" s="15">
        <f>'#2025'!AR30-'#2024'!AR30</f>
        <v>-731</v>
      </c>
    </row>
    <row r="31" spans="1:44" x14ac:dyDescent="0.3">
      <c r="A31" s="40">
        <v>26000</v>
      </c>
      <c r="B31" s="13">
        <v>26999</v>
      </c>
      <c r="C31" s="13"/>
      <c r="D31" s="16" t="s">
        <v>9</v>
      </c>
      <c r="E31" s="15">
        <f>'#2025'!E31-'#2024'!E31</f>
        <v>0</v>
      </c>
      <c r="F31" s="15">
        <f>'#2025'!F31-'#2024'!F31</f>
        <v>593</v>
      </c>
      <c r="G31" s="15">
        <f>'#2025'!G31-'#2024'!G31</f>
        <v>-59</v>
      </c>
      <c r="H31" s="15">
        <f>'#2025'!H31-'#2024'!H31</f>
        <v>-25</v>
      </c>
      <c r="I31" s="15">
        <f>'#2025'!I31-'#2024'!I31</f>
        <v>-21</v>
      </c>
      <c r="J31" s="15">
        <f>'#2025'!J31-'#2024'!J31</f>
        <v>-9</v>
      </c>
      <c r="L31" s="16" t="s">
        <v>10</v>
      </c>
      <c r="M31" s="15">
        <f>'#2025'!M31-'#2024'!M31</f>
        <v>0</v>
      </c>
      <c r="N31" s="15">
        <f>'#2025'!N31-'#2024'!N31</f>
        <v>665</v>
      </c>
      <c r="O31" s="15">
        <f>'#2025'!O31-'#2024'!O31</f>
        <v>-81</v>
      </c>
      <c r="P31" s="15">
        <f>'#2025'!P31-'#2024'!P31</f>
        <v>-35</v>
      </c>
      <c r="Q31" s="15">
        <f>'#2025'!Q31-'#2024'!Q31</f>
        <v>-31</v>
      </c>
      <c r="R31" s="15">
        <f>'#2025'!R31-'#2024'!R31</f>
        <v>-15</v>
      </c>
      <c r="T31" s="16" t="s">
        <v>11</v>
      </c>
      <c r="U31" s="15">
        <f>'#2025'!U31-'#2024'!U31</f>
        <v>0</v>
      </c>
      <c r="V31" s="15">
        <f>'#2025'!V31-'#2024'!V31</f>
        <v>72</v>
      </c>
      <c r="W31" s="15">
        <f>'#2025'!W31-'#2024'!W31</f>
        <v>-8</v>
      </c>
      <c r="X31" s="15">
        <f>'#2025'!X31-'#2024'!X31</f>
        <v>-3</v>
      </c>
      <c r="Y31" s="15">
        <f>'#2025'!Y31-'#2024'!Y31</f>
        <v>-3</v>
      </c>
      <c r="Z31" s="15">
        <f>'#2025'!Z31-'#2024'!Z31</f>
        <v>-1</v>
      </c>
      <c r="AB31" s="16" t="s">
        <v>12</v>
      </c>
      <c r="AC31" s="15">
        <f>'#2025'!AC31-'#2024'!AC31</f>
        <v>0</v>
      </c>
      <c r="AD31" s="15">
        <f>'#2025'!AD31-'#2024'!AD31</f>
        <v>116</v>
      </c>
      <c r="AE31" s="15">
        <f>'#2025'!AE31-'#2024'!AE31</f>
        <v>-12</v>
      </c>
      <c r="AF31" s="15">
        <f>'#2025'!AF31-'#2024'!AF31</f>
        <v>-6</v>
      </c>
      <c r="AG31" s="15">
        <f>'#2025'!AG31-'#2024'!AG31</f>
        <v>-5</v>
      </c>
      <c r="AH31" s="15">
        <f>'#2025'!AH31-'#2024'!AH31</f>
        <v>-2</v>
      </c>
      <c r="AI31" s="15"/>
      <c r="AJ31" s="16" t="s">
        <v>13</v>
      </c>
      <c r="AK31" s="15">
        <f>'#2025'!AK31-'#2024'!AK31</f>
        <v>0</v>
      </c>
      <c r="AL31" s="15">
        <f>'#2025'!AL31-'#2024'!AL31</f>
        <v>1446</v>
      </c>
      <c r="AM31" s="15">
        <f>'#2025'!AM31-'#2024'!AM31</f>
        <v>-160</v>
      </c>
      <c r="AN31" s="15">
        <f>'#2025'!AN31-'#2024'!AN31</f>
        <v>-69</v>
      </c>
      <c r="AO31" s="15">
        <f>'#2025'!AO31-'#2024'!AO31</f>
        <v>-60</v>
      </c>
      <c r="AP31" s="15">
        <f>'#2025'!AP31-'#2024'!AP31</f>
        <v>-27</v>
      </c>
      <c r="AQ31" s="15"/>
      <c r="AR31" s="15">
        <f>'#2025'!AR31-'#2024'!AR31</f>
        <v>1130</v>
      </c>
    </row>
    <row r="32" spans="1:44" x14ac:dyDescent="0.3">
      <c r="A32" s="13">
        <v>27000</v>
      </c>
      <c r="B32" s="13">
        <v>27999</v>
      </c>
      <c r="C32" s="13"/>
      <c r="D32" s="16" t="s">
        <v>9</v>
      </c>
      <c r="E32" s="15">
        <f>'#2025'!E32-'#2024'!E32</f>
        <v>0</v>
      </c>
      <c r="F32" s="15">
        <f>'#2025'!F32-'#2024'!F32</f>
        <v>507</v>
      </c>
      <c r="G32" s="15">
        <f>'#2025'!G32-'#2024'!G32</f>
        <v>-47</v>
      </c>
      <c r="H32" s="15">
        <f>'#2025'!H32-'#2024'!H32</f>
        <v>-26</v>
      </c>
      <c r="I32" s="15">
        <f>'#2025'!I32-'#2024'!I32</f>
        <v>-18</v>
      </c>
      <c r="J32" s="15">
        <f>'#2025'!J32-'#2024'!J32</f>
        <v>-8</v>
      </c>
      <c r="L32" s="16" t="s">
        <v>10</v>
      </c>
      <c r="M32" s="15">
        <f>'#2025'!M32-'#2024'!M32</f>
        <v>0</v>
      </c>
      <c r="N32" s="15">
        <f>'#2025'!N32-'#2024'!N32</f>
        <v>569</v>
      </c>
      <c r="O32" s="15">
        <f>'#2025'!O32-'#2024'!O32</f>
        <v>-66</v>
      </c>
      <c r="P32" s="15">
        <f>'#2025'!P32-'#2024'!P32</f>
        <v>-36</v>
      </c>
      <c r="Q32" s="15">
        <f>'#2025'!Q32-'#2024'!Q32</f>
        <v>-26</v>
      </c>
      <c r="R32" s="15">
        <f>'#2025'!R32-'#2024'!R32</f>
        <v>-12</v>
      </c>
      <c r="T32" s="16" t="s">
        <v>11</v>
      </c>
      <c r="U32" s="15">
        <f>'#2025'!U32-'#2024'!U32</f>
        <v>0</v>
      </c>
      <c r="V32" s="15">
        <f>'#2025'!V32-'#2024'!V32</f>
        <v>62</v>
      </c>
      <c r="W32" s="15">
        <f>'#2025'!W32-'#2024'!W32</f>
        <v>-6</v>
      </c>
      <c r="X32" s="15">
        <f>'#2025'!X32-'#2024'!X32</f>
        <v>-4</v>
      </c>
      <c r="Y32" s="15">
        <f>'#2025'!Y32-'#2024'!Y32</f>
        <v>-3</v>
      </c>
      <c r="Z32" s="15">
        <f>'#2025'!Z32-'#2024'!Z32</f>
        <v>-1</v>
      </c>
      <c r="AB32" s="16" t="s">
        <v>12</v>
      </c>
      <c r="AC32" s="15">
        <f>'#2025'!AC32-'#2024'!AC32</f>
        <v>0</v>
      </c>
      <c r="AD32" s="15">
        <f>'#2025'!AD32-'#2024'!AD32</f>
        <v>99</v>
      </c>
      <c r="AE32" s="15">
        <f>'#2025'!AE32-'#2024'!AE32</f>
        <v>-11</v>
      </c>
      <c r="AF32" s="15">
        <f>'#2025'!AF32-'#2024'!AF32</f>
        <v>-5</v>
      </c>
      <c r="AG32" s="15">
        <f>'#2025'!AG32-'#2024'!AG32</f>
        <v>-4</v>
      </c>
      <c r="AH32" s="15">
        <f>'#2025'!AH32-'#2024'!AH32</f>
        <v>-2</v>
      </c>
      <c r="AI32" s="15"/>
      <c r="AJ32" s="16" t="s">
        <v>13</v>
      </c>
      <c r="AK32" s="15">
        <f>'#2025'!AK32-'#2024'!AK32</f>
        <v>0</v>
      </c>
      <c r="AL32" s="15">
        <f>'#2025'!AL32-'#2024'!AL32</f>
        <v>1237</v>
      </c>
      <c r="AM32" s="15">
        <f>'#2025'!AM32-'#2024'!AM32</f>
        <v>-130</v>
      </c>
      <c r="AN32" s="15">
        <f>'#2025'!AN32-'#2024'!AN32</f>
        <v>-71</v>
      </c>
      <c r="AO32" s="15">
        <f>'#2025'!AO32-'#2024'!AO32</f>
        <v>-51</v>
      </c>
      <c r="AP32" s="15">
        <f>'#2025'!AP32-'#2024'!AP32</f>
        <v>-23</v>
      </c>
      <c r="AQ32" s="15"/>
      <c r="AR32" s="15">
        <f>'#2025'!AR32-'#2024'!AR32</f>
        <v>962</v>
      </c>
    </row>
    <row r="33" spans="1:44" x14ac:dyDescent="0.3">
      <c r="A33" s="13">
        <v>28000</v>
      </c>
      <c r="B33" s="13">
        <v>28999</v>
      </c>
      <c r="C33" s="13"/>
      <c r="D33" s="16" t="s">
        <v>9</v>
      </c>
      <c r="E33" s="15">
        <f>'#2025'!E33-'#2024'!E33</f>
        <v>0</v>
      </c>
      <c r="F33" s="15">
        <f>'#2025'!F33-'#2024'!F33</f>
        <v>626</v>
      </c>
      <c r="G33" s="15">
        <f>'#2025'!G33-'#2024'!G33</f>
        <v>-72</v>
      </c>
      <c r="H33" s="15">
        <f>'#2025'!H33-'#2024'!H33</f>
        <v>-32</v>
      </c>
      <c r="I33" s="15">
        <f>'#2025'!I33-'#2024'!I33</f>
        <v>-21</v>
      </c>
      <c r="J33" s="15">
        <f>'#2025'!J33-'#2024'!J33</f>
        <v>-13</v>
      </c>
      <c r="L33" s="16" t="s">
        <v>10</v>
      </c>
      <c r="M33" s="15">
        <f>'#2025'!M33-'#2024'!M33</f>
        <v>0</v>
      </c>
      <c r="N33" s="15">
        <f>'#2025'!N33-'#2024'!N33</f>
        <v>703</v>
      </c>
      <c r="O33" s="15">
        <f>'#2025'!O33-'#2024'!O33</f>
        <v>-96</v>
      </c>
      <c r="P33" s="15">
        <f>'#2025'!P33-'#2024'!P33</f>
        <v>-44</v>
      </c>
      <c r="Q33" s="15">
        <f>'#2025'!Q33-'#2024'!Q33</f>
        <v>-31</v>
      </c>
      <c r="R33" s="15">
        <f>'#2025'!R33-'#2024'!R33</f>
        <v>-19</v>
      </c>
      <c r="T33" s="16" t="s">
        <v>11</v>
      </c>
      <c r="U33" s="15">
        <f>'#2025'!U33-'#2024'!U33</f>
        <v>0</v>
      </c>
      <c r="V33" s="15">
        <f>'#2025'!V33-'#2024'!V33</f>
        <v>76</v>
      </c>
      <c r="W33" s="15">
        <f>'#2025'!W33-'#2024'!W33</f>
        <v>-10</v>
      </c>
      <c r="X33" s="15">
        <f>'#2025'!X33-'#2024'!X33</f>
        <v>-4</v>
      </c>
      <c r="Y33" s="15">
        <f>'#2025'!Y33-'#2024'!Y33</f>
        <v>-3</v>
      </c>
      <c r="Z33" s="15">
        <f>'#2025'!Z33-'#2024'!Z33</f>
        <v>-1</v>
      </c>
      <c r="AB33" s="16" t="s">
        <v>12</v>
      </c>
      <c r="AC33" s="15">
        <f>'#2025'!AC33-'#2024'!AC33</f>
        <v>0</v>
      </c>
      <c r="AD33" s="15">
        <f>'#2025'!AD33-'#2024'!AD33</f>
        <v>122</v>
      </c>
      <c r="AE33" s="15">
        <f>'#2025'!AE33-'#2024'!AE33</f>
        <v>-15</v>
      </c>
      <c r="AF33" s="15">
        <f>'#2025'!AF33-'#2024'!AF33</f>
        <v>-7</v>
      </c>
      <c r="AG33" s="15">
        <f>'#2025'!AG33-'#2024'!AG33</f>
        <v>-4</v>
      </c>
      <c r="AH33" s="15">
        <f>'#2025'!AH33-'#2024'!AH33</f>
        <v>-3</v>
      </c>
      <c r="AI33" s="15"/>
      <c r="AJ33" s="16" t="s">
        <v>13</v>
      </c>
      <c r="AK33" s="15">
        <f>'#2025'!AK33-'#2024'!AK33</f>
        <v>0</v>
      </c>
      <c r="AL33" s="15">
        <f>'#2025'!AL33-'#2024'!AL33</f>
        <v>1527</v>
      </c>
      <c r="AM33" s="15">
        <f>'#2025'!AM33-'#2024'!AM33</f>
        <v>-193</v>
      </c>
      <c r="AN33" s="15">
        <f>'#2025'!AN33-'#2024'!AN33</f>
        <v>-87</v>
      </c>
      <c r="AO33" s="15">
        <f>'#2025'!AO33-'#2024'!AO33</f>
        <v>-59</v>
      </c>
      <c r="AP33" s="15">
        <f>'#2025'!AP33-'#2024'!AP33</f>
        <v>-36</v>
      </c>
      <c r="AQ33" s="15"/>
      <c r="AR33" s="15">
        <f>'#2025'!AR33-'#2024'!AR33</f>
        <v>1152</v>
      </c>
    </row>
    <row r="34" spans="1:44" x14ac:dyDescent="0.3">
      <c r="A34" s="13">
        <v>29000</v>
      </c>
      <c r="B34" s="13">
        <v>29999</v>
      </c>
      <c r="C34" s="13"/>
      <c r="D34" s="16" t="s">
        <v>9</v>
      </c>
      <c r="E34" s="15">
        <f>'#2025'!E34-'#2024'!E34</f>
        <v>0</v>
      </c>
      <c r="F34" s="15">
        <f>'#2025'!F34-'#2024'!F34</f>
        <v>319</v>
      </c>
      <c r="G34" s="15">
        <f>'#2025'!G34-'#2024'!G34</f>
        <v>-66</v>
      </c>
      <c r="H34" s="15">
        <f>'#2025'!H34-'#2024'!H34</f>
        <v>-27</v>
      </c>
      <c r="I34" s="15">
        <f>'#2025'!I34-'#2024'!I34</f>
        <v>-20</v>
      </c>
      <c r="J34" s="15">
        <f>'#2025'!J34-'#2024'!J34</f>
        <v>-5</v>
      </c>
      <c r="L34" s="16" t="s">
        <v>10</v>
      </c>
      <c r="M34" s="15">
        <f>'#2025'!M34-'#2024'!M34</f>
        <v>0</v>
      </c>
      <c r="N34" s="15">
        <f>'#2025'!N34-'#2024'!N34</f>
        <v>358</v>
      </c>
      <c r="O34" s="15">
        <f>'#2025'!O34-'#2024'!O34</f>
        <v>-88</v>
      </c>
      <c r="P34" s="15">
        <f>'#2025'!P34-'#2024'!P34</f>
        <v>-37</v>
      </c>
      <c r="Q34" s="15">
        <f>'#2025'!Q34-'#2024'!Q34</f>
        <v>-28</v>
      </c>
      <c r="R34" s="15">
        <f>'#2025'!R34-'#2024'!R34</f>
        <v>-9</v>
      </c>
      <c r="T34" s="16" t="s">
        <v>11</v>
      </c>
      <c r="U34" s="15">
        <f>'#2025'!U34-'#2024'!U34</f>
        <v>0</v>
      </c>
      <c r="V34" s="15">
        <f>'#2025'!V34-'#2024'!V34</f>
        <v>39</v>
      </c>
      <c r="W34" s="15">
        <f>'#2025'!W34-'#2024'!W34</f>
        <v>-8</v>
      </c>
      <c r="X34" s="15">
        <f>'#2025'!X34-'#2024'!X34</f>
        <v>-4</v>
      </c>
      <c r="Y34" s="15">
        <f>'#2025'!Y34-'#2024'!Y34</f>
        <v>-3</v>
      </c>
      <c r="Z34" s="15">
        <f>'#2025'!Z34-'#2024'!Z34</f>
        <v>-1</v>
      </c>
      <c r="AB34" s="16" t="s">
        <v>12</v>
      </c>
      <c r="AC34" s="15">
        <f>'#2025'!AC34-'#2024'!AC34</f>
        <v>0</v>
      </c>
      <c r="AD34" s="15">
        <f>'#2025'!AD34-'#2024'!AD34</f>
        <v>62</v>
      </c>
      <c r="AE34" s="15">
        <f>'#2025'!AE34-'#2024'!AE34</f>
        <v>-14</v>
      </c>
      <c r="AF34" s="15">
        <f>'#2025'!AF34-'#2024'!AF34</f>
        <v>-6</v>
      </c>
      <c r="AG34" s="15">
        <f>'#2025'!AG34-'#2024'!AG34</f>
        <v>-4</v>
      </c>
      <c r="AH34" s="15">
        <f>'#2025'!AH34-'#2024'!AH34</f>
        <v>-2</v>
      </c>
      <c r="AI34" s="15"/>
      <c r="AJ34" s="16" t="s">
        <v>13</v>
      </c>
      <c r="AK34" s="15">
        <f>'#2025'!AK34-'#2024'!AK34</f>
        <v>0</v>
      </c>
      <c r="AL34" s="15">
        <f>'#2025'!AL34-'#2024'!AL34</f>
        <v>778</v>
      </c>
      <c r="AM34" s="15">
        <f>'#2025'!AM34-'#2024'!AM34</f>
        <v>-176</v>
      </c>
      <c r="AN34" s="15">
        <f>'#2025'!AN34-'#2024'!AN34</f>
        <v>-74</v>
      </c>
      <c r="AO34" s="15">
        <f>'#2025'!AO34-'#2024'!AO34</f>
        <v>-55</v>
      </c>
      <c r="AP34" s="15">
        <f>'#2025'!AP34-'#2024'!AP34</f>
        <v>-17</v>
      </c>
      <c r="AQ34" s="15"/>
      <c r="AR34" s="15">
        <f>'#2025'!AR34-'#2024'!AR34</f>
        <v>456</v>
      </c>
    </row>
    <row r="35" spans="1:44" x14ac:dyDescent="0.3">
      <c r="A35" s="13">
        <v>30000</v>
      </c>
      <c r="B35" s="13">
        <v>30999</v>
      </c>
      <c r="C35" s="13"/>
      <c r="D35" s="16" t="s">
        <v>9</v>
      </c>
      <c r="E35" s="15">
        <f>'#2025'!E35-'#2024'!E35</f>
        <v>0</v>
      </c>
      <c r="F35" s="15">
        <f>'#2025'!F35-'#2024'!F35</f>
        <v>332</v>
      </c>
      <c r="G35" s="15">
        <f>'#2025'!G35-'#2024'!G35</f>
        <v>-67</v>
      </c>
      <c r="H35" s="15">
        <f>'#2025'!H35-'#2024'!H35</f>
        <v>-33</v>
      </c>
      <c r="I35" s="15">
        <f>'#2025'!I35-'#2024'!I35</f>
        <v>-25</v>
      </c>
      <c r="J35" s="15">
        <f>'#2025'!J35-'#2024'!J35</f>
        <v>-12</v>
      </c>
      <c r="L35" s="16" t="s">
        <v>10</v>
      </c>
      <c r="M35" s="15">
        <f>'#2025'!M35-'#2024'!M35</f>
        <v>0</v>
      </c>
      <c r="N35" s="15">
        <f>'#2025'!N35-'#2024'!N35</f>
        <v>373</v>
      </c>
      <c r="O35" s="15">
        <f>'#2025'!O35-'#2024'!O35</f>
        <v>-90</v>
      </c>
      <c r="P35" s="15">
        <f>'#2025'!P35-'#2024'!P35</f>
        <v>-45</v>
      </c>
      <c r="Q35" s="15">
        <f>'#2025'!Q35-'#2024'!Q35</f>
        <v>-36</v>
      </c>
      <c r="R35" s="15">
        <f>'#2025'!R35-'#2024'!R35</f>
        <v>-19</v>
      </c>
      <c r="T35" s="16" t="s">
        <v>11</v>
      </c>
      <c r="U35" s="15">
        <f>'#2025'!U35-'#2024'!U35</f>
        <v>0</v>
      </c>
      <c r="V35" s="15">
        <f>'#2025'!V35-'#2024'!V35</f>
        <v>41</v>
      </c>
      <c r="W35" s="15">
        <f>'#2025'!W35-'#2024'!W35</f>
        <v>-9</v>
      </c>
      <c r="X35" s="15">
        <f>'#2025'!X35-'#2024'!X35</f>
        <v>-4</v>
      </c>
      <c r="Y35" s="15">
        <f>'#2025'!Y35-'#2024'!Y35</f>
        <v>-4</v>
      </c>
      <c r="Z35" s="15">
        <f>'#2025'!Z35-'#2024'!Z35</f>
        <v>-2</v>
      </c>
      <c r="AB35" s="16" t="s">
        <v>12</v>
      </c>
      <c r="AC35" s="15">
        <f>'#2025'!AC35-'#2024'!AC35</f>
        <v>0</v>
      </c>
      <c r="AD35" s="15">
        <f>'#2025'!AD35-'#2024'!AD35</f>
        <v>65</v>
      </c>
      <c r="AE35" s="15">
        <f>'#2025'!AE35-'#2024'!AE35</f>
        <v>-14</v>
      </c>
      <c r="AF35" s="15">
        <f>'#2025'!AF35-'#2024'!AF35</f>
        <v>-7</v>
      </c>
      <c r="AG35" s="15">
        <f>'#2025'!AG35-'#2024'!AG35</f>
        <v>-6</v>
      </c>
      <c r="AH35" s="15">
        <f>'#2025'!AH35-'#2024'!AH35</f>
        <v>-3</v>
      </c>
      <c r="AI35" s="15"/>
      <c r="AJ35" s="16" t="s">
        <v>13</v>
      </c>
      <c r="AK35" s="15">
        <f>'#2025'!AK35-'#2024'!AK35</f>
        <v>0</v>
      </c>
      <c r="AL35" s="15">
        <f>'#2025'!AL35-'#2024'!AL35</f>
        <v>811</v>
      </c>
      <c r="AM35" s="15">
        <f>'#2025'!AM35-'#2024'!AM35</f>
        <v>-180</v>
      </c>
      <c r="AN35" s="15">
        <f>'#2025'!AN35-'#2024'!AN35</f>
        <v>-89</v>
      </c>
      <c r="AO35" s="15">
        <f>'#2025'!AO35-'#2024'!AO35</f>
        <v>-71</v>
      </c>
      <c r="AP35" s="15">
        <f>'#2025'!AP35-'#2024'!AP35</f>
        <v>-36</v>
      </c>
      <c r="AQ35" s="15"/>
      <c r="AR35" s="15">
        <f>'#2025'!AR35-'#2024'!AR35</f>
        <v>435</v>
      </c>
    </row>
    <row r="36" spans="1:44" x14ac:dyDescent="0.3">
      <c r="A36" s="41">
        <v>31000</v>
      </c>
      <c r="B36" s="13">
        <v>31999</v>
      </c>
      <c r="C36" s="13"/>
      <c r="D36" s="16" t="s">
        <v>9</v>
      </c>
      <c r="E36" s="15">
        <f>'#2025'!E36-'#2024'!E36</f>
        <v>0</v>
      </c>
      <c r="F36" s="15">
        <f>'#2025'!F36-'#2024'!F36</f>
        <v>370</v>
      </c>
      <c r="G36" s="15">
        <f>'#2025'!G36-'#2024'!G36</f>
        <v>-41</v>
      </c>
      <c r="H36" s="15">
        <f>'#2025'!H36-'#2024'!H36</f>
        <v>-40</v>
      </c>
      <c r="I36" s="15">
        <f>'#2025'!I36-'#2024'!I36</f>
        <v>-16</v>
      </c>
      <c r="J36" s="15">
        <f>'#2025'!J36-'#2024'!J36</f>
        <v>-18</v>
      </c>
      <c r="L36" s="16" t="s">
        <v>10</v>
      </c>
      <c r="M36" s="15">
        <f>'#2025'!M36-'#2024'!M36</f>
        <v>0</v>
      </c>
      <c r="N36" s="15">
        <f>'#2025'!N36-'#2024'!N36</f>
        <v>415</v>
      </c>
      <c r="O36" s="15">
        <f>'#2025'!O36-'#2024'!O36</f>
        <v>-54</v>
      </c>
      <c r="P36" s="15">
        <f>'#2025'!P36-'#2024'!P36</f>
        <v>-53</v>
      </c>
      <c r="Q36" s="15">
        <f>'#2025'!Q36-'#2024'!Q36</f>
        <v>-23</v>
      </c>
      <c r="R36" s="15">
        <f>'#2025'!R36-'#2024'!R36</f>
        <v>-26</v>
      </c>
      <c r="T36" s="16" t="s">
        <v>11</v>
      </c>
      <c r="U36" s="15">
        <f>'#2025'!U36-'#2024'!U36</f>
        <v>0</v>
      </c>
      <c r="V36" s="15">
        <f>'#2025'!V36-'#2024'!V36</f>
        <v>45</v>
      </c>
      <c r="W36" s="15">
        <f>'#2025'!W36-'#2024'!W36</f>
        <v>-5</v>
      </c>
      <c r="X36" s="15">
        <f>'#2025'!X36-'#2024'!X36</f>
        <v>-5</v>
      </c>
      <c r="Y36" s="15">
        <f>'#2025'!Y36-'#2024'!Y36</f>
        <v>-2</v>
      </c>
      <c r="Z36" s="15">
        <f>'#2025'!Z36-'#2024'!Z36</f>
        <v>-2</v>
      </c>
      <c r="AB36" s="16" t="s">
        <v>12</v>
      </c>
      <c r="AC36" s="15">
        <f>'#2025'!AC36-'#2024'!AC36</f>
        <v>0</v>
      </c>
      <c r="AD36" s="15">
        <f>'#2025'!AD36-'#2024'!AD36</f>
        <v>72</v>
      </c>
      <c r="AE36" s="15">
        <f>'#2025'!AE36-'#2024'!AE36</f>
        <v>-8</v>
      </c>
      <c r="AF36" s="15">
        <f>'#2025'!AF36-'#2024'!AF36</f>
        <v>-9</v>
      </c>
      <c r="AG36" s="15">
        <f>'#2025'!AG36-'#2024'!AG36</f>
        <v>-4</v>
      </c>
      <c r="AH36" s="15">
        <f>'#2025'!AH36-'#2024'!AH36</f>
        <v>-4</v>
      </c>
      <c r="AI36" s="15"/>
      <c r="AJ36" s="16" t="s">
        <v>13</v>
      </c>
      <c r="AK36" s="15">
        <f>'#2025'!AK36-'#2024'!AK36</f>
        <v>0</v>
      </c>
      <c r="AL36" s="15">
        <f>'#2025'!AL36-'#2024'!AL36</f>
        <v>902</v>
      </c>
      <c r="AM36" s="15">
        <f>'#2025'!AM36-'#2024'!AM36</f>
        <v>-108</v>
      </c>
      <c r="AN36" s="15">
        <f>'#2025'!AN36-'#2024'!AN36</f>
        <v>-107</v>
      </c>
      <c r="AO36" s="15">
        <f>'#2025'!AO36-'#2024'!AO36</f>
        <v>-45</v>
      </c>
      <c r="AP36" s="15">
        <f>'#2025'!AP36-'#2024'!AP36</f>
        <v>-50</v>
      </c>
      <c r="AQ36" s="15"/>
      <c r="AR36" s="15">
        <f>'#2025'!AR36-'#2024'!AR36</f>
        <v>592</v>
      </c>
    </row>
    <row r="37" spans="1:44" x14ac:dyDescent="0.3">
      <c r="A37" s="13">
        <v>32000</v>
      </c>
      <c r="B37" s="13">
        <v>32999</v>
      </c>
      <c r="C37" s="13"/>
      <c r="D37" s="16" t="s">
        <v>9</v>
      </c>
      <c r="E37" s="15">
        <f>'#2025'!E37-'#2024'!E37</f>
        <v>0</v>
      </c>
      <c r="F37" s="15">
        <f>'#2025'!F37-'#2024'!F37</f>
        <v>0</v>
      </c>
      <c r="G37" s="15">
        <f>'#2025'!G37-'#2024'!G37</f>
        <v>-30</v>
      </c>
      <c r="H37" s="15">
        <f>'#2025'!H37-'#2024'!H37</f>
        <v>-35</v>
      </c>
      <c r="I37" s="15">
        <f>'#2025'!I37-'#2024'!I37</f>
        <v>-14</v>
      </c>
      <c r="J37" s="15">
        <f>'#2025'!J37-'#2024'!J37</f>
        <v>-13</v>
      </c>
      <c r="L37" s="16" t="s">
        <v>10</v>
      </c>
      <c r="M37" s="15">
        <f>'#2025'!M37-'#2024'!M37</f>
        <v>0</v>
      </c>
      <c r="N37" s="15">
        <f>'#2025'!N37-'#2024'!N37</f>
        <v>0</v>
      </c>
      <c r="O37" s="15">
        <f>'#2025'!O37-'#2024'!O37</f>
        <v>-40</v>
      </c>
      <c r="P37" s="15">
        <f>'#2025'!P37-'#2024'!P37</f>
        <v>-46</v>
      </c>
      <c r="Q37" s="15">
        <f>'#2025'!Q37-'#2024'!Q37</f>
        <v>-21</v>
      </c>
      <c r="R37" s="15">
        <f>'#2025'!R37-'#2024'!R37</f>
        <v>-18</v>
      </c>
      <c r="T37" s="16" t="s">
        <v>11</v>
      </c>
      <c r="U37" s="15">
        <f>'#2025'!U37-'#2024'!U37</f>
        <v>0</v>
      </c>
      <c r="V37" s="15">
        <f>'#2025'!V37-'#2024'!V37</f>
        <v>0</v>
      </c>
      <c r="W37" s="15">
        <f>'#2025'!W37-'#2024'!W37</f>
        <v>-4</v>
      </c>
      <c r="X37" s="15">
        <f>'#2025'!X37-'#2024'!X37</f>
        <v>-5</v>
      </c>
      <c r="Y37" s="15">
        <f>'#2025'!Y37-'#2024'!Y37</f>
        <v>-2</v>
      </c>
      <c r="Z37" s="15">
        <f>'#2025'!Z37-'#2024'!Z37</f>
        <v>-2</v>
      </c>
      <c r="AB37" s="16" t="s">
        <v>12</v>
      </c>
      <c r="AC37" s="15">
        <f>'#2025'!AC37-'#2024'!AC37</f>
        <v>0</v>
      </c>
      <c r="AD37" s="15">
        <f>'#2025'!AD37-'#2024'!AD37</f>
        <v>0</v>
      </c>
      <c r="AE37" s="15">
        <f>'#2025'!AE37-'#2024'!AE37</f>
        <v>-6</v>
      </c>
      <c r="AF37" s="15">
        <f>'#2025'!AF37-'#2024'!AF37</f>
        <v>-8</v>
      </c>
      <c r="AG37" s="15">
        <f>'#2025'!AG37-'#2024'!AG37</f>
        <v>-4</v>
      </c>
      <c r="AH37" s="15">
        <f>'#2025'!AH37-'#2024'!AH37</f>
        <v>-3</v>
      </c>
      <c r="AI37" s="15"/>
      <c r="AJ37" s="16" t="s">
        <v>13</v>
      </c>
      <c r="AK37" s="15">
        <f>'#2025'!AK37-'#2024'!AK37</f>
        <v>0</v>
      </c>
      <c r="AL37" s="15">
        <f>'#2025'!AL37-'#2024'!AL37</f>
        <v>0</v>
      </c>
      <c r="AM37" s="15">
        <f>'#2025'!AM37-'#2024'!AM37</f>
        <v>-80</v>
      </c>
      <c r="AN37" s="15">
        <f>'#2025'!AN37-'#2024'!AN37</f>
        <v>-94</v>
      </c>
      <c r="AO37" s="15">
        <f>'#2025'!AO37-'#2024'!AO37</f>
        <v>-41</v>
      </c>
      <c r="AP37" s="15">
        <f>'#2025'!AP37-'#2024'!AP37</f>
        <v>-36</v>
      </c>
      <c r="AQ37" s="15"/>
      <c r="AR37" s="15">
        <f>'#2025'!AR37-'#2024'!AR37</f>
        <v>-251</v>
      </c>
    </row>
    <row r="38" spans="1:44" x14ac:dyDescent="0.3">
      <c r="A38" s="40">
        <v>33000</v>
      </c>
      <c r="B38" s="13">
        <v>33999</v>
      </c>
      <c r="C38" s="13"/>
      <c r="D38" s="16" t="s">
        <v>9</v>
      </c>
      <c r="E38" s="15">
        <f>'#2025'!E38-'#2024'!E38</f>
        <v>0</v>
      </c>
      <c r="F38" s="15">
        <f>'#2025'!F38-'#2024'!F38</f>
        <v>0</v>
      </c>
      <c r="G38" s="15">
        <f>'#2025'!G38-'#2024'!G38</f>
        <v>129</v>
      </c>
      <c r="H38" s="15">
        <f>'#2025'!H38-'#2024'!H38</f>
        <v>-35</v>
      </c>
      <c r="I38" s="15">
        <f>'#2025'!I38-'#2024'!I38</f>
        <v>-19</v>
      </c>
      <c r="J38" s="15">
        <f>'#2025'!J38-'#2024'!J38</f>
        <v>-14</v>
      </c>
      <c r="L38" s="16" t="s">
        <v>10</v>
      </c>
      <c r="M38" s="15">
        <f>'#2025'!M38-'#2024'!M38</f>
        <v>0</v>
      </c>
      <c r="N38" s="15">
        <f>'#2025'!N38-'#2024'!N38</f>
        <v>0</v>
      </c>
      <c r="O38" s="15">
        <f>'#2025'!O38-'#2024'!O38</f>
        <v>145</v>
      </c>
      <c r="P38" s="15">
        <f>'#2025'!P38-'#2024'!P38</f>
        <v>-49</v>
      </c>
      <c r="Q38" s="15">
        <f>'#2025'!Q38-'#2024'!Q38</f>
        <v>-27</v>
      </c>
      <c r="R38" s="15">
        <f>'#2025'!R38-'#2024'!R38</f>
        <v>-20</v>
      </c>
      <c r="T38" s="16" t="s">
        <v>11</v>
      </c>
      <c r="U38" s="15">
        <f>'#2025'!U38-'#2024'!U38</f>
        <v>0</v>
      </c>
      <c r="V38" s="15">
        <f>'#2025'!V38-'#2024'!V38</f>
        <v>0</v>
      </c>
      <c r="W38" s="15">
        <f>'#2025'!W38-'#2024'!W38</f>
        <v>16</v>
      </c>
      <c r="X38" s="15">
        <f>'#2025'!X38-'#2024'!X38</f>
        <v>-5</v>
      </c>
      <c r="Y38" s="15">
        <f>'#2025'!Y38-'#2024'!Y38</f>
        <v>-3</v>
      </c>
      <c r="Z38" s="15">
        <f>'#2025'!Z38-'#2024'!Z38</f>
        <v>-2</v>
      </c>
      <c r="AB38" s="16" t="s">
        <v>12</v>
      </c>
      <c r="AC38" s="15">
        <f>'#2025'!AC38-'#2024'!AC38</f>
        <v>0</v>
      </c>
      <c r="AD38" s="15">
        <f>'#2025'!AD38-'#2024'!AD38</f>
        <v>0</v>
      </c>
      <c r="AE38" s="15">
        <f>'#2025'!AE38-'#2024'!AE38</f>
        <v>25</v>
      </c>
      <c r="AF38" s="15">
        <f>'#2025'!AF38-'#2024'!AF38</f>
        <v>-8</v>
      </c>
      <c r="AG38" s="15">
        <f>'#2025'!AG38-'#2024'!AG38</f>
        <v>-5</v>
      </c>
      <c r="AH38" s="15">
        <f>'#2025'!AH38-'#2024'!AH38</f>
        <v>-3</v>
      </c>
      <c r="AI38" s="15"/>
      <c r="AJ38" s="16" t="s">
        <v>13</v>
      </c>
      <c r="AK38" s="15">
        <f>'#2025'!AK38-'#2024'!AK38</f>
        <v>0</v>
      </c>
      <c r="AL38" s="15">
        <f>'#2025'!AL38-'#2024'!AL38</f>
        <v>0</v>
      </c>
      <c r="AM38" s="15">
        <f>'#2025'!AM38-'#2024'!AM38</f>
        <v>315</v>
      </c>
      <c r="AN38" s="15">
        <f>'#2025'!AN38-'#2024'!AN38</f>
        <v>-97</v>
      </c>
      <c r="AO38" s="15">
        <f>'#2025'!AO38-'#2024'!AO38</f>
        <v>-54</v>
      </c>
      <c r="AP38" s="15">
        <f>'#2025'!AP38-'#2024'!AP38</f>
        <v>-39</v>
      </c>
      <c r="AQ38" s="15"/>
      <c r="AR38" s="15">
        <f>'#2025'!AR38-'#2024'!AR38</f>
        <v>125</v>
      </c>
    </row>
    <row r="39" spans="1:44" x14ac:dyDescent="0.3">
      <c r="A39" s="13">
        <v>34000</v>
      </c>
      <c r="B39" s="13">
        <v>34999</v>
      </c>
      <c r="C39" s="13"/>
      <c r="D39" s="16" t="s">
        <v>9</v>
      </c>
      <c r="E39" s="15">
        <f>'#2025'!E39-'#2024'!E39</f>
        <v>0</v>
      </c>
      <c r="F39" s="15">
        <f>'#2025'!F39-'#2024'!F39</f>
        <v>0</v>
      </c>
      <c r="G39" s="15">
        <f>'#2025'!G39-'#2024'!G39</f>
        <v>115</v>
      </c>
      <c r="H39" s="15">
        <f>'#2025'!H39-'#2024'!H39</f>
        <v>-14</v>
      </c>
      <c r="I39" s="15">
        <f>'#2025'!I39-'#2024'!I39</f>
        <v>-20</v>
      </c>
      <c r="J39" s="15">
        <f>'#2025'!J39-'#2024'!J39</f>
        <v>-8</v>
      </c>
      <c r="L39" s="16" t="s">
        <v>10</v>
      </c>
      <c r="M39" s="15">
        <f>'#2025'!M39-'#2024'!M39</f>
        <v>0</v>
      </c>
      <c r="N39" s="15">
        <f>'#2025'!N39-'#2024'!N39</f>
        <v>0</v>
      </c>
      <c r="O39" s="15">
        <f>'#2025'!O39-'#2024'!O39</f>
        <v>129</v>
      </c>
      <c r="P39" s="15">
        <f>'#2025'!P39-'#2024'!P39</f>
        <v>-20</v>
      </c>
      <c r="Q39" s="15">
        <f>'#2025'!Q39-'#2024'!Q39</f>
        <v>-28</v>
      </c>
      <c r="R39" s="15">
        <f>'#2025'!R39-'#2024'!R39</f>
        <v>-13</v>
      </c>
      <c r="T39" s="16" t="s">
        <v>11</v>
      </c>
      <c r="U39" s="15">
        <f>'#2025'!U39-'#2024'!U39</f>
        <v>0</v>
      </c>
      <c r="V39" s="15">
        <f>'#2025'!V39-'#2024'!V39</f>
        <v>0</v>
      </c>
      <c r="W39" s="15">
        <f>'#2025'!W39-'#2024'!W39</f>
        <v>14</v>
      </c>
      <c r="X39" s="15">
        <f>'#2025'!X39-'#2024'!X39</f>
        <v>-2</v>
      </c>
      <c r="Y39" s="15">
        <f>'#2025'!Y39-'#2024'!Y39</f>
        <v>-2</v>
      </c>
      <c r="Z39" s="15">
        <f>'#2025'!Z39-'#2024'!Z39</f>
        <v>-1</v>
      </c>
      <c r="AB39" s="16" t="s">
        <v>12</v>
      </c>
      <c r="AC39" s="15">
        <f>'#2025'!AC39-'#2024'!AC39</f>
        <v>0</v>
      </c>
      <c r="AD39" s="15">
        <f>'#2025'!AD39-'#2024'!AD39</f>
        <v>0</v>
      </c>
      <c r="AE39" s="15">
        <f>'#2025'!AE39-'#2024'!AE39</f>
        <v>22</v>
      </c>
      <c r="AF39" s="15">
        <f>'#2025'!AF39-'#2024'!AF39</f>
        <v>-3</v>
      </c>
      <c r="AG39" s="15">
        <f>'#2025'!AG39-'#2024'!AG39</f>
        <v>-5</v>
      </c>
      <c r="AH39" s="15">
        <f>'#2025'!AH39-'#2024'!AH39</f>
        <v>-2</v>
      </c>
      <c r="AI39" s="15"/>
      <c r="AJ39" s="16" t="s">
        <v>13</v>
      </c>
      <c r="AK39" s="15">
        <f>'#2025'!AK39-'#2024'!AK39</f>
        <v>0</v>
      </c>
      <c r="AL39" s="15">
        <f>'#2025'!AL39-'#2024'!AL39</f>
        <v>0</v>
      </c>
      <c r="AM39" s="15">
        <f>'#2025'!AM39-'#2024'!AM39</f>
        <v>280</v>
      </c>
      <c r="AN39" s="15">
        <f>'#2025'!AN39-'#2024'!AN39</f>
        <v>-39</v>
      </c>
      <c r="AO39" s="15">
        <f>'#2025'!AO39-'#2024'!AO39</f>
        <v>-55</v>
      </c>
      <c r="AP39" s="15">
        <f>'#2025'!AP39-'#2024'!AP39</f>
        <v>-24</v>
      </c>
      <c r="AQ39" s="15"/>
      <c r="AR39" s="15">
        <f>'#2025'!AR39-'#2024'!AR39</f>
        <v>162</v>
      </c>
    </row>
    <row r="40" spans="1:44" x14ac:dyDescent="0.3">
      <c r="A40" s="13">
        <v>35000</v>
      </c>
      <c r="B40" s="13">
        <v>35999</v>
      </c>
      <c r="D40" s="16" t="s">
        <v>9</v>
      </c>
      <c r="E40" s="15">
        <f>'#2025'!E40-'#2024'!E40</f>
        <v>0</v>
      </c>
      <c r="F40" s="15">
        <f>'#2025'!F40-'#2024'!F40</f>
        <v>0</v>
      </c>
      <c r="G40" s="15">
        <f>'#2025'!G40-'#2024'!G40</f>
        <v>98</v>
      </c>
      <c r="H40" s="15">
        <f>'#2025'!H40-'#2024'!H40</f>
        <v>-25</v>
      </c>
      <c r="I40" s="15">
        <f>'#2025'!I40-'#2024'!I40</f>
        <v>-20</v>
      </c>
      <c r="J40" s="15">
        <f>'#2025'!J40-'#2024'!J40</f>
        <v>-14</v>
      </c>
      <c r="L40" s="16" t="s">
        <v>10</v>
      </c>
      <c r="M40" s="15">
        <f>'#2025'!M40-'#2024'!M40</f>
        <v>0</v>
      </c>
      <c r="N40" s="15">
        <f>'#2025'!N40-'#2024'!N40</f>
        <v>0</v>
      </c>
      <c r="O40" s="15">
        <f>'#2025'!O40-'#2024'!O40</f>
        <v>109</v>
      </c>
      <c r="P40" s="15">
        <f>'#2025'!P40-'#2024'!P40</f>
        <v>-33</v>
      </c>
      <c r="Q40" s="15">
        <f>'#2025'!Q40-'#2024'!Q40</f>
        <v>-27</v>
      </c>
      <c r="R40" s="15">
        <f>'#2025'!R40-'#2024'!R40</f>
        <v>-19</v>
      </c>
      <c r="T40" s="16" t="s">
        <v>11</v>
      </c>
      <c r="U40" s="15">
        <f>'#2025'!U40-'#2024'!U40</f>
        <v>0</v>
      </c>
      <c r="V40" s="15">
        <f>'#2025'!V40-'#2024'!V40</f>
        <v>0</v>
      </c>
      <c r="W40" s="15">
        <f>'#2025'!W40-'#2024'!W40</f>
        <v>12</v>
      </c>
      <c r="X40" s="15">
        <f>'#2025'!X40-'#2024'!X40</f>
        <v>-3</v>
      </c>
      <c r="Y40" s="15">
        <f>'#2025'!Y40-'#2024'!Y40</f>
        <v>-2</v>
      </c>
      <c r="Z40" s="15">
        <f>'#2025'!Z40-'#2024'!Z40</f>
        <v>-2</v>
      </c>
      <c r="AB40" s="16" t="s">
        <v>12</v>
      </c>
      <c r="AC40" s="15">
        <f>'#2025'!AC40-'#2024'!AC40</f>
        <v>0</v>
      </c>
      <c r="AD40" s="15">
        <f>'#2025'!AD40-'#2024'!AD40</f>
        <v>0</v>
      </c>
      <c r="AE40" s="15">
        <f>'#2025'!AE40-'#2024'!AE40</f>
        <v>19</v>
      </c>
      <c r="AF40" s="15">
        <f>'#2025'!AF40-'#2024'!AF40</f>
        <v>-5</v>
      </c>
      <c r="AG40" s="15">
        <f>'#2025'!AG40-'#2024'!AG40</f>
        <v>-5</v>
      </c>
      <c r="AH40" s="15">
        <f>'#2025'!AH40-'#2024'!AH40</f>
        <v>-3</v>
      </c>
      <c r="AI40" s="15"/>
      <c r="AJ40" s="16" t="s">
        <v>13</v>
      </c>
      <c r="AK40" s="15">
        <f>'#2025'!AK40-'#2024'!AK40</f>
        <v>0</v>
      </c>
      <c r="AL40" s="15">
        <f>'#2025'!AL40-'#2024'!AL40</f>
        <v>0</v>
      </c>
      <c r="AM40" s="15">
        <f>'#2025'!AM40-'#2024'!AM40</f>
        <v>238</v>
      </c>
      <c r="AN40" s="15">
        <f>'#2025'!AN40-'#2024'!AN40</f>
        <v>-66</v>
      </c>
      <c r="AO40" s="15">
        <f>'#2025'!AO40-'#2024'!AO40</f>
        <v>-54</v>
      </c>
      <c r="AP40" s="15">
        <f>'#2025'!AP40-'#2024'!AP40</f>
        <v>-38</v>
      </c>
      <c r="AQ40" s="15"/>
      <c r="AR40" s="15">
        <f>'#2025'!AR40-'#2024'!AR40</f>
        <v>80</v>
      </c>
    </row>
    <row r="41" spans="1:44" x14ac:dyDescent="0.3">
      <c r="A41" s="13">
        <v>36000</v>
      </c>
      <c r="B41" s="13">
        <v>36999</v>
      </c>
      <c r="D41" s="16" t="s">
        <v>9</v>
      </c>
      <c r="E41" s="15">
        <f>'#2025'!E41-'#2024'!E41</f>
        <v>0</v>
      </c>
      <c r="F41" s="15">
        <f>'#2025'!F41-'#2024'!F41</f>
        <v>0</v>
      </c>
      <c r="G41" s="15">
        <f>'#2025'!G41-'#2024'!G41</f>
        <v>108</v>
      </c>
      <c r="H41" s="15">
        <f>'#2025'!H41-'#2024'!H41</f>
        <v>-26</v>
      </c>
      <c r="I41" s="15">
        <f>'#2025'!I41-'#2024'!I41</f>
        <v>-21</v>
      </c>
      <c r="J41" s="15">
        <f>'#2025'!J41-'#2024'!J41</f>
        <v>-7</v>
      </c>
      <c r="L41" s="16" t="s">
        <v>10</v>
      </c>
      <c r="M41" s="15">
        <f>'#2025'!M41-'#2024'!M41</f>
        <v>0</v>
      </c>
      <c r="N41" s="15">
        <f>'#2025'!N41-'#2024'!N41</f>
        <v>0</v>
      </c>
      <c r="O41" s="15">
        <f>'#2025'!O41-'#2024'!O41</f>
        <v>121</v>
      </c>
      <c r="P41" s="15">
        <f>'#2025'!P41-'#2024'!P41</f>
        <v>-34</v>
      </c>
      <c r="Q41" s="15">
        <f>'#2025'!Q41-'#2024'!Q41</f>
        <v>-29</v>
      </c>
      <c r="R41" s="15">
        <f>'#2025'!R41-'#2024'!R41</f>
        <v>-11</v>
      </c>
      <c r="T41" s="16" t="s">
        <v>11</v>
      </c>
      <c r="U41" s="15">
        <f>'#2025'!U41-'#2024'!U41</f>
        <v>0</v>
      </c>
      <c r="V41" s="15">
        <f>'#2025'!V41-'#2024'!V41</f>
        <v>0</v>
      </c>
      <c r="W41" s="15">
        <f>'#2025'!W41-'#2024'!W41</f>
        <v>13</v>
      </c>
      <c r="X41" s="15">
        <f>'#2025'!X41-'#2024'!X41</f>
        <v>-3</v>
      </c>
      <c r="Y41" s="15">
        <f>'#2025'!Y41-'#2024'!Y41</f>
        <v>-3</v>
      </c>
      <c r="Z41" s="15">
        <f>'#2025'!Z41-'#2024'!Z41</f>
        <v>-1</v>
      </c>
      <c r="AB41" s="16" t="s">
        <v>12</v>
      </c>
      <c r="AC41" s="15">
        <f>'#2025'!AC41-'#2024'!AC41</f>
        <v>0</v>
      </c>
      <c r="AD41" s="15">
        <f>'#2025'!AD41-'#2024'!AD41</f>
        <v>0</v>
      </c>
      <c r="AE41" s="15">
        <f>'#2025'!AE41-'#2024'!AE41</f>
        <v>21</v>
      </c>
      <c r="AF41" s="15">
        <f>'#2025'!AF41-'#2024'!AF41</f>
        <v>-5</v>
      </c>
      <c r="AG41" s="15">
        <f>'#2025'!AG41-'#2024'!AG41</f>
        <v>-5</v>
      </c>
      <c r="AH41" s="15">
        <f>'#2025'!AH41-'#2024'!AH41</f>
        <v>-1</v>
      </c>
      <c r="AI41" s="15"/>
      <c r="AJ41" s="16" t="s">
        <v>13</v>
      </c>
      <c r="AK41" s="15">
        <f>'#2025'!AK41-'#2024'!AK41</f>
        <v>0</v>
      </c>
      <c r="AL41" s="15">
        <f>'#2025'!AL41-'#2024'!AL41</f>
        <v>0</v>
      </c>
      <c r="AM41" s="15">
        <f>'#2025'!AM41-'#2024'!AM41</f>
        <v>263</v>
      </c>
      <c r="AN41" s="15">
        <f>'#2025'!AN41-'#2024'!AN41</f>
        <v>-68</v>
      </c>
      <c r="AO41" s="15">
        <f>'#2025'!AO41-'#2024'!AO41</f>
        <v>-58</v>
      </c>
      <c r="AP41" s="15">
        <f>'#2025'!AP41-'#2024'!AP41</f>
        <v>-20</v>
      </c>
      <c r="AQ41" s="15"/>
      <c r="AR41" s="15">
        <f>'#2025'!AR41-'#2024'!AR41</f>
        <v>117</v>
      </c>
    </row>
    <row r="42" spans="1:44" x14ac:dyDescent="0.3">
      <c r="A42" s="13">
        <v>37000</v>
      </c>
      <c r="B42" s="13">
        <v>37999</v>
      </c>
      <c r="D42" s="16" t="s">
        <v>9</v>
      </c>
      <c r="E42" s="15">
        <f>'#2025'!E42-'#2024'!E42</f>
        <v>0</v>
      </c>
      <c r="F42" s="15">
        <f>'#2025'!F42-'#2024'!F42</f>
        <v>0</v>
      </c>
      <c r="G42" s="15">
        <f>'#2025'!G42-'#2024'!G42</f>
        <v>90</v>
      </c>
      <c r="H42" s="15">
        <f>'#2025'!H42-'#2024'!H42</f>
        <v>-18</v>
      </c>
      <c r="I42" s="15">
        <f>'#2025'!I42-'#2024'!I42</f>
        <v>-20</v>
      </c>
      <c r="J42" s="15">
        <f>'#2025'!J42-'#2024'!J42</f>
        <v>-15</v>
      </c>
      <c r="L42" s="16" t="s">
        <v>10</v>
      </c>
      <c r="M42" s="15">
        <f>'#2025'!M42-'#2024'!M42</f>
        <v>0</v>
      </c>
      <c r="N42" s="15">
        <f>'#2025'!N42-'#2024'!N42</f>
        <v>0</v>
      </c>
      <c r="O42" s="15">
        <f>'#2025'!O42-'#2024'!O42</f>
        <v>101</v>
      </c>
      <c r="P42" s="15">
        <f>'#2025'!P42-'#2024'!P42</f>
        <v>-26</v>
      </c>
      <c r="Q42" s="15">
        <f>'#2025'!Q42-'#2024'!Q42</f>
        <v>-27</v>
      </c>
      <c r="R42" s="15">
        <f>'#2025'!R42-'#2024'!R42</f>
        <v>-20</v>
      </c>
      <c r="T42" s="16" t="s">
        <v>11</v>
      </c>
      <c r="U42" s="15">
        <f>'#2025'!U42-'#2024'!U42</f>
        <v>0</v>
      </c>
      <c r="V42" s="15">
        <f>'#2025'!V42-'#2024'!V42</f>
        <v>0</v>
      </c>
      <c r="W42" s="15">
        <f>'#2025'!W42-'#2024'!W42</f>
        <v>11</v>
      </c>
      <c r="X42" s="15">
        <f>'#2025'!X42-'#2024'!X42</f>
        <v>-2</v>
      </c>
      <c r="Y42" s="15">
        <f>'#2025'!Y42-'#2024'!Y42</f>
        <v>-3</v>
      </c>
      <c r="Z42" s="15">
        <f>'#2025'!Z42-'#2024'!Z42</f>
        <v>-2</v>
      </c>
      <c r="AB42" s="16" t="s">
        <v>12</v>
      </c>
      <c r="AC42" s="15">
        <f>'#2025'!AC42-'#2024'!AC42</f>
        <v>0</v>
      </c>
      <c r="AD42" s="15">
        <f>'#2025'!AD42-'#2024'!AD42</f>
        <v>0</v>
      </c>
      <c r="AE42" s="15">
        <f>'#2025'!AE42-'#2024'!AE42</f>
        <v>18</v>
      </c>
      <c r="AF42" s="15">
        <f>'#2025'!AF42-'#2024'!AF42</f>
        <v>-4</v>
      </c>
      <c r="AG42" s="15">
        <f>'#2025'!AG42-'#2024'!AG42</f>
        <v>-5</v>
      </c>
      <c r="AH42" s="15">
        <f>'#2025'!AH42-'#2024'!AH42</f>
        <v>-3</v>
      </c>
      <c r="AI42" s="15"/>
      <c r="AJ42" s="16" t="s">
        <v>13</v>
      </c>
      <c r="AK42" s="15">
        <f>'#2025'!AK42-'#2024'!AK42</f>
        <v>0</v>
      </c>
      <c r="AL42" s="15">
        <f>'#2025'!AL42-'#2024'!AL42</f>
        <v>0</v>
      </c>
      <c r="AM42" s="15">
        <f>'#2025'!AM42-'#2024'!AM42</f>
        <v>220</v>
      </c>
      <c r="AN42" s="15">
        <f>'#2025'!AN42-'#2024'!AN42</f>
        <v>-50</v>
      </c>
      <c r="AO42" s="15">
        <f>'#2025'!AO42-'#2024'!AO42</f>
        <v>-55</v>
      </c>
      <c r="AP42" s="15">
        <f>'#2025'!AP42-'#2024'!AP42</f>
        <v>-40</v>
      </c>
      <c r="AQ42" s="15"/>
      <c r="AR42" s="15">
        <f>'#2025'!AR42-'#2024'!AR42</f>
        <v>75</v>
      </c>
    </row>
    <row r="43" spans="1:44" x14ac:dyDescent="0.3">
      <c r="A43" s="13">
        <v>38000</v>
      </c>
      <c r="B43" s="13">
        <v>38999</v>
      </c>
      <c r="D43" s="16" t="s">
        <v>9</v>
      </c>
      <c r="E43" s="15">
        <f>'#2025'!E43-'#2024'!E43</f>
        <v>0</v>
      </c>
      <c r="F43" s="15">
        <f>'#2025'!F43-'#2024'!F43</f>
        <v>0</v>
      </c>
      <c r="G43" s="15">
        <f>'#2025'!G43-'#2024'!G43</f>
        <v>108</v>
      </c>
      <c r="H43" s="15">
        <f>'#2025'!H43-'#2024'!H43</f>
        <v>-24</v>
      </c>
      <c r="I43" s="15">
        <f>'#2025'!I43-'#2024'!I43</f>
        <v>-13</v>
      </c>
      <c r="J43" s="15">
        <f>'#2025'!J43-'#2024'!J43</f>
        <v>-16</v>
      </c>
      <c r="L43" s="16" t="s">
        <v>10</v>
      </c>
      <c r="M43" s="15">
        <f>'#2025'!M43-'#2024'!M43</f>
        <v>0</v>
      </c>
      <c r="N43" s="15">
        <f>'#2025'!N43-'#2024'!N43</f>
        <v>0</v>
      </c>
      <c r="O43" s="15">
        <f>'#2025'!O43-'#2024'!O43</f>
        <v>121</v>
      </c>
      <c r="P43" s="15">
        <f>'#2025'!P43-'#2024'!P43</f>
        <v>-33</v>
      </c>
      <c r="Q43" s="15">
        <f>'#2025'!Q43-'#2024'!Q43</f>
        <v>-18</v>
      </c>
      <c r="R43" s="15">
        <f>'#2025'!R43-'#2024'!R43</f>
        <v>-22</v>
      </c>
      <c r="T43" s="16" t="s">
        <v>11</v>
      </c>
      <c r="U43" s="15">
        <f>'#2025'!U43-'#2024'!U43</f>
        <v>0</v>
      </c>
      <c r="V43" s="15">
        <f>'#2025'!V43-'#2024'!V43</f>
        <v>0</v>
      </c>
      <c r="W43" s="15">
        <f>'#2025'!W43-'#2024'!W43</f>
        <v>13</v>
      </c>
      <c r="X43" s="15">
        <f>'#2025'!X43-'#2024'!X43</f>
        <v>-4</v>
      </c>
      <c r="Y43" s="15">
        <f>'#2025'!Y43-'#2024'!Y43</f>
        <v>-2</v>
      </c>
      <c r="Z43" s="15">
        <f>'#2025'!Z43-'#2024'!Z43</f>
        <v>-2</v>
      </c>
      <c r="AB43" s="16" t="s">
        <v>12</v>
      </c>
      <c r="AC43" s="15">
        <f>'#2025'!AC43-'#2024'!AC43</f>
        <v>0</v>
      </c>
      <c r="AD43" s="15">
        <f>'#2025'!AD43-'#2024'!AD43</f>
        <v>0</v>
      </c>
      <c r="AE43" s="15">
        <f>'#2025'!AE43-'#2024'!AE43</f>
        <v>21</v>
      </c>
      <c r="AF43" s="15">
        <f>'#2025'!AF43-'#2024'!AF43</f>
        <v>-5</v>
      </c>
      <c r="AG43" s="15">
        <f>'#2025'!AG43-'#2024'!AG43</f>
        <v>-2</v>
      </c>
      <c r="AH43" s="15">
        <f>'#2025'!AH43-'#2024'!AH43</f>
        <v>-3</v>
      </c>
      <c r="AI43" s="15"/>
      <c r="AJ43" s="16" t="s">
        <v>13</v>
      </c>
      <c r="AK43" s="15">
        <f>'#2025'!AK43-'#2024'!AK43</f>
        <v>0</v>
      </c>
      <c r="AL43" s="15">
        <f>'#2025'!AL43-'#2024'!AL43</f>
        <v>0</v>
      </c>
      <c r="AM43" s="15">
        <f>'#2025'!AM43-'#2024'!AM43</f>
        <v>263</v>
      </c>
      <c r="AN43" s="15">
        <f>'#2025'!AN43-'#2024'!AN43</f>
        <v>-66</v>
      </c>
      <c r="AO43" s="15">
        <f>'#2025'!AO43-'#2024'!AO43</f>
        <v>-35</v>
      </c>
      <c r="AP43" s="15">
        <f>'#2025'!AP43-'#2024'!AP43</f>
        <v>-43</v>
      </c>
      <c r="AQ43" s="15"/>
      <c r="AR43" s="15">
        <f>'#2025'!AR43-'#2024'!AR43</f>
        <v>119</v>
      </c>
    </row>
    <row r="44" spans="1:44" x14ac:dyDescent="0.3">
      <c r="A44" s="41">
        <v>39000</v>
      </c>
      <c r="B44" s="13">
        <v>39999</v>
      </c>
      <c r="D44" s="16" t="s">
        <v>9</v>
      </c>
      <c r="E44" s="15">
        <f>'#2025'!E44-'#2024'!E44</f>
        <v>0</v>
      </c>
      <c r="F44" s="15">
        <f>'#2025'!F44-'#2024'!F44</f>
        <v>0</v>
      </c>
      <c r="G44" s="15">
        <f>'#2025'!G44-'#2024'!G44</f>
        <v>103</v>
      </c>
      <c r="H44" s="15">
        <f>'#2025'!H44-'#2024'!H44</f>
        <v>71</v>
      </c>
      <c r="I44" s="15">
        <f>'#2025'!I44-'#2024'!I44</f>
        <v>-9</v>
      </c>
      <c r="J44" s="15">
        <f>'#2025'!J44-'#2024'!J44</f>
        <v>-13</v>
      </c>
      <c r="L44" s="16" t="s">
        <v>10</v>
      </c>
      <c r="M44" s="15">
        <f>'#2025'!M44-'#2024'!M44</f>
        <v>0</v>
      </c>
      <c r="N44" s="15">
        <f>'#2025'!N44-'#2024'!N44</f>
        <v>0</v>
      </c>
      <c r="O44" s="15">
        <f>'#2025'!O44-'#2024'!O44</f>
        <v>115</v>
      </c>
      <c r="P44" s="15">
        <f>'#2025'!P44-'#2024'!P44</f>
        <v>80</v>
      </c>
      <c r="Q44" s="15">
        <f>'#2025'!Q44-'#2024'!Q44</f>
        <v>-13</v>
      </c>
      <c r="R44" s="15">
        <f>'#2025'!R44-'#2024'!R44</f>
        <v>-18</v>
      </c>
      <c r="T44" s="16" t="s">
        <v>11</v>
      </c>
      <c r="U44" s="15">
        <f>'#2025'!U44-'#2024'!U44</f>
        <v>0</v>
      </c>
      <c r="V44" s="15">
        <f>'#2025'!V44-'#2024'!V44</f>
        <v>0</v>
      </c>
      <c r="W44" s="15">
        <f>'#2025'!W44-'#2024'!W44</f>
        <v>13</v>
      </c>
      <c r="X44" s="15">
        <f>'#2025'!X44-'#2024'!X44</f>
        <v>9</v>
      </c>
      <c r="Y44" s="15">
        <f>'#2025'!Y44-'#2024'!Y44</f>
        <v>-1</v>
      </c>
      <c r="Z44" s="15">
        <f>'#2025'!Z44-'#2024'!Z44</f>
        <v>-2</v>
      </c>
      <c r="AB44" s="16" t="s">
        <v>12</v>
      </c>
      <c r="AC44" s="15">
        <f>'#2025'!AC44-'#2024'!AC44</f>
        <v>0</v>
      </c>
      <c r="AD44" s="15">
        <f>'#2025'!AD44-'#2024'!AD44</f>
        <v>0</v>
      </c>
      <c r="AE44" s="15">
        <f>'#2025'!AE44-'#2024'!AE44</f>
        <v>20</v>
      </c>
      <c r="AF44" s="15">
        <f>'#2025'!AF44-'#2024'!AF44</f>
        <v>14</v>
      </c>
      <c r="AG44" s="15">
        <f>'#2025'!AG44-'#2024'!AG44</f>
        <v>-2</v>
      </c>
      <c r="AH44" s="15">
        <f>'#2025'!AH44-'#2024'!AH44</f>
        <v>-3</v>
      </c>
      <c r="AI44" s="15"/>
      <c r="AJ44" s="16" t="s">
        <v>13</v>
      </c>
      <c r="AK44" s="15">
        <f>'#2025'!AK44-'#2024'!AK44</f>
        <v>0</v>
      </c>
      <c r="AL44" s="15">
        <f>'#2025'!AL44-'#2024'!AL44</f>
        <v>0</v>
      </c>
      <c r="AM44" s="15">
        <f>'#2025'!AM44-'#2024'!AM44</f>
        <v>251</v>
      </c>
      <c r="AN44" s="15">
        <f>'#2025'!AN44-'#2024'!AN44</f>
        <v>174</v>
      </c>
      <c r="AO44" s="15">
        <f>'#2025'!AO44-'#2024'!AO44</f>
        <v>-25</v>
      </c>
      <c r="AP44" s="15">
        <f>'#2025'!AP44-'#2024'!AP44</f>
        <v>-36</v>
      </c>
      <c r="AQ44" s="15"/>
      <c r="AR44" s="15">
        <f>'#2025'!AR44-'#2024'!AR44</f>
        <v>364</v>
      </c>
    </row>
    <row r="45" spans="1:44" x14ac:dyDescent="0.3">
      <c r="A45" s="40">
        <v>40000</v>
      </c>
      <c r="B45" s="13">
        <v>40999</v>
      </c>
      <c r="D45" s="16" t="s">
        <v>9</v>
      </c>
      <c r="E45" s="15">
        <f>'#2025'!E45-'#2024'!E45</f>
        <v>0</v>
      </c>
      <c r="F45" s="15">
        <f>'#2025'!F45-'#2024'!F45</f>
        <v>0</v>
      </c>
      <c r="G45" s="15">
        <f>'#2025'!G45-'#2024'!G45</f>
        <v>0</v>
      </c>
      <c r="H45" s="15">
        <f>'#2025'!H45-'#2024'!H45</f>
        <v>77</v>
      </c>
      <c r="I45" s="15">
        <f>'#2025'!I45-'#2024'!I45</f>
        <v>-13</v>
      </c>
      <c r="J45" s="15">
        <f>'#2025'!J45-'#2024'!J45</f>
        <v>-10</v>
      </c>
      <c r="L45" s="16" t="s">
        <v>10</v>
      </c>
      <c r="M45" s="15">
        <f>'#2025'!M45-'#2024'!M45</f>
        <v>0</v>
      </c>
      <c r="N45" s="15">
        <f>'#2025'!N45-'#2024'!N45</f>
        <v>0</v>
      </c>
      <c r="O45" s="15">
        <f>'#2025'!O45-'#2024'!O45</f>
        <v>0</v>
      </c>
      <c r="P45" s="15">
        <f>'#2025'!P45-'#2024'!P45</f>
        <v>86</v>
      </c>
      <c r="Q45" s="15">
        <f>'#2025'!Q45-'#2024'!Q45</f>
        <v>-17</v>
      </c>
      <c r="R45" s="15">
        <f>'#2025'!R45-'#2024'!R45</f>
        <v>-13</v>
      </c>
      <c r="T45" s="16" t="s">
        <v>11</v>
      </c>
      <c r="U45" s="15">
        <f>'#2025'!U45-'#2024'!U45</f>
        <v>0</v>
      </c>
      <c r="V45" s="15">
        <f>'#2025'!V45-'#2024'!V45</f>
        <v>0</v>
      </c>
      <c r="W45" s="15">
        <f>'#2025'!W45-'#2024'!W45</f>
        <v>0</v>
      </c>
      <c r="X45" s="15">
        <f>'#2025'!X45-'#2024'!X45</f>
        <v>9</v>
      </c>
      <c r="Y45" s="15">
        <f>'#2025'!Y45-'#2024'!Y45</f>
        <v>-1</v>
      </c>
      <c r="Z45" s="15">
        <f>'#2025'!Z45-'#2024'!Z45</f>
        <v>-2</v>
      </c>
      <c r="AB45" s="16" t="s">
        <v>12</v>
      </c>
      <c r="AC45" s="15">
        <f>'#2025'!AC45-'#2024'!AC45</f>
        <v>0</v>
      </c>
      <c r="AD45" s="15">
        <f>'#2025'!AD45-'#2024'!AD45</f>
        <v>0</v>
      </c>
      <c r="AE45" s="15">
        <f>'#2025'!AE45-'#2024'!AE45</f>
        <v>0</v>
      </c>
      <c r="AF45" s="15">
        <f>'#2025'!AF45-'#2024'!AF45</f>
        <v>15</v>
      </c>
      <c r="AG45" s="15">
        <f>'#2025'!AG45-'#2024'!AG45</f>
        <v>-3</v>
      </c>
      <c r="AH45" s="15">
        <f>'#2025'!AH45-'#2024'!AH45</f>
        <v>-2</v>
      </c>
      <c r="AI45" s="15"/>
      <c r="AJ45" s="16" t="s">
        <v>13</v>
      </c>
      <c r="AK45" s="15">
        <f>'#2025'!AK45-'#2024'!AK45</f>
        <v>0</v>
      </c>
      <c r="AL45" s="15">
        <f>'#2025'!AL45-'#2024'!AL45</f>
        <v>0</v>
      </c>
      <c r="AM45" s="15">
        <f>'#2025'!AM45-'#2024'!AM45</f>
        <v>0</v>
      </c>
      <c r="AN45" s="15">
        <f>'#2025'!AN45-'#2024'!AN45</f>
        <v>187</v>
      </c>
      <c r="AO45" s="15">
        <f>'#2025'!AO45-'#2024'!AO45</f>
        <v>-34</v>
      </c>
      <c r="AP45" s="15">
        <f>'#2025'!AP45-'#2024'!AP45</f>
        <v>-27</v>
      </c>
      <c r="AQ45" s="15"/>
      <c r="AR45" s="15">
        <f>'#2025'!AR45-'#2024'!AR45</f>
        <v>126</v>
      </c>
    </row>
    <row r="46" spans="1:44" x14ac:dyDescent="0.3">
      <c r="A46" s="13">
        <v>41000</v>
      </c>
      <c r="B46" s="13">
        <v>41999</v>
      </c>
      <c r="D46" s="16" t="s">
        <v>9</v>
      </c>
      <c r="E46" s="15">
        <f>'#2025'!E46-'#2024'!E46</f>
        <v>0</v>
      </c>
      <c r="F46" s="15">
        <f>'#2025'!F46-'#2024'!F46</f>
        <v>0</v>
      </c>
      <c r="G46" s="15">
        <f>'#2025'!G46-'#2024'!G46</f>
        <v>0</v>
      </c>
      <c r="H46" s="15">
        <f>'#2025'!H46-'#2024'!H46</f>
        <v>86</v>
      </c>
      <c r="I46" s="15">
        <f>'#2025'!I46-'#2024'!I46</f>
        <v>-14</v>
      </c>
      <c r="J46" s="15">
        <f>'#2025'!J46-'#2024'!J46</f>
        <v>-10</v>
      </c>
      <c r="L46" s="16" t="s">
        <v>10</v>
      </c>
      <c r="M46" s="15">
        <f>'#2025'!M46-'#2024'!M46</f>
        <v>0</v>
      </c>
      <c r="N46" s="15">
        <f>'#2025'!N46-'#2024'!N46</f>
        <v>0</v>
      </c>
      <c r="O46" s="15">
        <f>'#2025'!O46-'#2024'!O46</f>
        <v>0</v>
      </c>
      <c r="P46" s="15">
        <f>'#2025'!P46-'#2024'!P46</f>
        <v>97</v>
      </c>
      <c r="Q46" s="15">
        <f>'#2025'!Q46-'#2024'!Q46</f>
        <v>-19</v>
      </c>
      <c r="R46" s="15">
        <f>'#2025'!R46-'#2024'!R46</f>
        <v>-14</v>
      </c>
      <c r="T46" s="16" t="s">
        <v>11</v>
      </c>
      <c r="U46" s="15">
        <f>'#2025'!U46-'#2024'!U46</f>
        <v>0</v>
      </c>
      <c r="V46" s="15">
        <f>'#2025'!V46-'#2024'!V46</f>
        <v>0</v>
      </c>
      <c r="W46" s="15">
        <f>'#2025'!W46-'#2024'!W46</f>
        <v>0</v>
      </c>
      <c r="X46" s="15">
        <f>'#2025'!X46-'#2024'!X46</f>
        <v>11</v>
      </c>
      <c r="Y46" s="15">
        <f>'#2025'!Y46-'#2024'!Y46</f>
        <v>-2</v>
      </c>
      <c r="Z46" s="15">
        <f>'#2025'!Z46-'#2024'!Z46</f>
        <v>-1</v>
      </c>
      <c r="AB46" s="16" t="s">
        <v>12</v>
      </c>
      <c r="AC46" s="15">
        <f>'#2025'!AC46-'#2024'!AC46</f>
        <v>0</v>
      </c>
      <c r="AD46" s="15">
        <f>'#2025'!AD46-'#2024'!AD46</f>
        <v>0</v>
      </c>
      <c r="AE46" s="15">
        <f>'#2025'!AE46-'#2024'!AE46</f>
        <v>0</v>
      </c>
      <c r="AF46" s="15">
        <f>'#2025'!AF46-'#2024'!AF46</f>
        <v>17</v>
      </c>
      <c r="AG46" s="15">
        <f>'#2025'!AG46-'#2024'!AG46</f>
        <v>-3</v>
      </c>
      <c r="AH46" s="15">
        <f>'#2025'!AH46-'#2024'!AH46</f>
        <v>-2</v>
      </c>
      <c r="AI46" s="15"/>
      <c r="AJ46" s="16" t="s">
        <v>13</v>
      </c>
      <c r="AK46" s="15">
        <f>'#2025'!AK46-'#2024'!AK46</f>
        <v>0</v>
      </c>
      <c r="AL46" s="15">
        <f>'#2025'!AL46-'#2024'!AL46</f>
        <v>0</v>
      </c>
      <c r="AM46" s="15">
        <f>'#2025'!AM46-'#2024'!AM46</f>
        <v>0</v>
      </c>
      <c r="AN46" s="15">
        <f>'#2025'!AN46-'#2024'!AN46</f>
        <v>211</v>
      </c>
      <c r="AO46" s="15">
        <f>'#2025'!AO46-'#2024'!AO46</f>
        <v>-38</v>
      </c>
      <c r="AP46" s="15">
        <f>'#2025'!AP46-'#2024'!AP46</f>
        <v>-27</v>
      </c>
      <c r="AQ46" s="15"/>
      <c r="AR46" s="15">
        <f>'#2025'!AR46-'#2024'!AR46</f>
        <v>146</v>
      </c>
    </row>
    <row r="47" spans="1:44" x14ac:dyDescent="0.3">
      <c r="A47" s="13">
        <v>42000</v>
      </c>
      <c r="B47" s="13">
        <v>42999</v>
      </c>
      <c r="D47" s="16" t="s">
        <v>9</v>
      </c>
      <c r="E47" s="15">
        <f>'#2025'!E47-'#2024'!E47</f>
        <v>0</v>
      </c>
      <c r="F47" s="15">
        <f>'#2025'!F47-'#2024'!F47</f>
        <v>0</v>
      </c>
      <c r="G47" s="15">
        <f>'#2025'!G47-'#2024'!G47</f>
        <v>0</v>
      </c>
      <c r="H47" s="15">
        <f>'#2025'!H47-'#2024'!H47</f>
        <v>69</v>
      </c>
      <c r="I47" s="15">
        <f>'#2025'!I47-'#2024'!I47</f>
        <v>-10</v>
      </c>
      <c r="J47" s="15">
        <f>'#2025'!J47-'#2024'!J47</f>
        <v>-5</v>
      </c>
      <c r="L47" s="16" t="s">
        <v>10</v>
      </c>
      <c r="M47" s="15">
        <f>'#2025'!M47-'#2024'!M47</f>
        <v>0</v>
      </c>
      <c r="N47" s="15">
        <f>'#2025'!N47-'#2024'!N47</f>
        <v>0</v>
      </c>
      <c r="O47" s="15">
        <f>'#2025'!O47-'#2024'!O47</f>
        <v>0</v>
      </c>
      <c r="P47" s="15">
        <f>'#2025'!P47-'#2024'!P47</f>
        <v>78</v>
      </c>
      <c r="Q47" s="15">
        <f>'#2025'!Q47-'#2024'!Q47</f>
        <v>-14</v>
      </c>
      <c r="R47" s="15">
        <f>'#2025'!R47-'#2024'!R47</f>
        <v>-6</v>
      </c>
      <c r="T47" s="16" t="s">
        <v>11</v>
      </c>
      <c r="U47" s="15">
        <f>'#2025'!U47-'#2024'!U47</f>
        <v>0</v>
      </c>
      <c r="V47" s="15">
        <f>'#2025'!V47-'#2024'!V47</f>
        <v>0</v>
      </c>
      <c r="W47" s="15">
        <f>'#2025'!W47-'#2024'!W47</f>
        <v>0</v>
      </c>
      <c r="X47" s="15">
        <f>'#2025'!X47-'#2024'!X47</f>
        <v>8</v>
      </c>
      <c r="Y47" s="15">
        <f>'#2025'!Y47-'#2024'!Y47</f>
        <v>-1</v>
      </c>
      <c r="Z47" s="15">
        <f>'#2025'!Z47-'#2024'!Z47</f>
        <v>-1</v>
      </c>
      <c r="AB47" s="16" t="s">
        <v>12</v>
      </c>
      <c r="AC47" s="15">
        <f>'#2025'!AC47-'#2024'!AC47</f>
        <v>0</v>
      </c>
      <c r="AD47" s="15">
        <f>'#2025'!AD47-'#2024'!AD47</f>
        <v>0</v>
      </c>
      <c r="AE47" s="15">
        <f>'#2025'!AE47-'#2024'!AE47</f>
        <v>0</v>
      </c>
      <c r="AF47" s="15">
        <f>'#2025'!AF47-'#2024'!AF47</f>
        <v>14</v>
      </c>
      <c r="AG47" s="15">
        <f>'#2025'!AG47-'#2024'!AG47</f>
        <v>-2</v>
      </c>
      <c r="AH47" s="15">
        <f>'#2025'!AH47-'#2024'!AH47</f>
        <v>-1</v>
      </c>
      <c r="AI47" s="15"/>
      <c r="AJ47" s="16" t="s">
        <v>13</v>
      </c>
      <c r="AK47" s="15">
        <f>'#2025'!AK47-'#2024'!AK47</f>
        <v>0</v>
      </c>
      <c r="AL47" s="15">
        <f>'#2025'!AL47-'#2024'!AL47</f>
        <v>0</v>
      </c>
      <c r="AM47" s="15">
        <f>'#2025'!AM47-'#2024'!AM47</f>
        <v>0</v>
      </c>
      <c r="AN47" s="15">
        <f>'#2025'!AN47-'#2024'!AN47</f>
        <v>169</v>
      </c>
      <c r="AO47" s="15">
        <f>'#2025'!AO47-'#2024'!AO47</f>
        <v>-27</v>
      </c>
      <c r="AP47" s="15">
        <f>'#2025'!AP47-'#2024'!AP47</f>
        <v>-13</v>
      </c>
      <c r="AQ47" s="15"/>
      <c r="AR47" s="15">
        <f>'#2025'!AR47-'#2024'!AR47</f>
        <v>129</v>
      </c>
    </row>
    <row r="48" spans="1:44" x14ac:dyDescent="0.3">
      <c r="A48" s="13">
        <v>43000</v>
      </c>
      <c r="B48" s="13">
        <v>43999</v>
      </c>
      <c r="D48" s="16" t="s">
        <v>9</v>
      </c>
      <c r="E48" s="15">
        <f>'#2025'!E48-'#2024'!E48</f>
        <v>0</v>
      </c>
      <c r="F48" s="15">
        <f>'#2025'!F48-'#2024'!F48</f>
        <v>0</v>
      </c>
      <c r="G48" s="15">
        <f>'#2025'!G48-'#2024'!G48</f>
        <v>0</v>
      </c>
      <c r="H48" s="15">
        <f>'#2025'!H48-'#2024'!H48</f>
        <v>93</v>
      </c>
      <c r="I48" s="15">
        <f>'#2025'!I48-'#2024'!I48</f>
        <v>-15</v>
      </c>
      <c r="J48" s="15">
        <f>'#2025'!J48-'#2024'!J48</f>
        <v>-5</v>
      </c>
      <c r="L48" s="16" t="s">
        <v>10</v>
      </c>
      <c r="M48" s="15">
        <f>'#2025'!M48-'#2024'!M48</f>
        <v>0</v>
      </c>
      <c r="N48" s="15">
        <f>'#2025'!N48-'#2024'!N48</f>
        <v>0</v>
      </c>
      <c r="O48" s="15">
        <f>'#2025'!O48-'#2024'!O48</f>
        <v>0</v>
      </c>
      <c r="P48" s="15">
        <f>'#2025'!P48-'#2024'!P48</f>
        <v>105</v>
      </c>
      <c r="Q48" s="15">
        <f>'#2025'!Q48-'#2024'!Q48</f>
        <v>-19</v>
      </c>
      <c r="R48" s="15">
        <f>'#2025'!R48-'#2024'!R48</f>
        <v>-7</v>
      </c>
      <c r="T48" s="16" t="s">
        <v>11</v>
      </c>
      <c r="U48" s="15">
        <f>'#2025'!U48-'#2024'!U48</f>
        <v>0</v>
      </c>
      <c r="V48" s="15">
        <f>'#2025'!V48-'#2024'!V48</f>
        <v>0</v>
      </c>
      <c r="W48" s="15">
        <f>'#2025'!W48-'#2024'!W48</f>
        <v>0</v>
      </c>
      <c r="X48" s="15">
        <f>'#2025'!X48-'#2024'!X48</f>
        <v>11</v>
      </c>
      <c r="Y48" s="15">
        <f>'#2025'!Y48-'#2024'!Y48</f>
        <v>-2</v>
      </c>
      <c r="Z48" s="15">
        <f>'#2025'!Z48-'#2024'!Z48</f>
        <v>0</v>
      </c>
      <c r="AB48" s="16" t="s">
        <v>12</v>
      </c>
      <c r="AC48" s="15">
        <f>'#2025'!AC48-'#2024'!AC48</f>
        <v>0</v>
      </c>
      <c r="AD48" s="15">
        <f>'#2025'!AD48-'#2024'!AD48</f>
        <v>0</v>
      </c>
      <c r="AE48" s="15">
        <f>'#2025'!AE48-'#2024'!AE48</f>
        <v>0</v>
      </c>
      <c r="AF48" s="15">
        <f>'#2025'!AF48-'#2024'!AF48</f>
        <v>18</v>
      </c>
      <c r="AG48" s="15">
        <f>'#2025'!AG48-'#2024'!AG48</f>
        <v>-4</v>
      </c>
      <c r="AH48" s="15">
        <f>'#2025'!AH48-'#2024'!AH48</f>
        <v>-1</v>
      </c>
      <c r="AI48" s="15"/>
      <c r="AJ48" s="16" t="s">
        <v>13</v>
      </c>
      <c r="AK48" s="15">
        <f>'#2025'!AK48-'#2024'!AK48</f>
        <v>0</v>
      </c>
      <c r="AL48" s="15">
        <f>'#2025'!AL48-'#2024'!AL48</f>
        <v>0</v>
      </c>
      <c r="AM48" s="15">
        <f>'#2025'!AM48-'#2024'!AM48</f>
        <v>0</v>
      </c>
      <c r="AN48" s="15">
        <f>'#2025'!AN48-'#2024'!AN48</f>
        <v>227</v>
      </c>
      <c r="AO48" s="15">
        <f>'#2025'!AO48-'#2024'!AO48</f>
        <v>-40</v>
      </c>
      <c r="AP48" s="15">
        <f>'#2025'!AP48-'#2024'!AP48</f>
        <v>-13</v>
      </c>
      <c r="AQ48" s="15"/>
      <c r="AR48" s="15">
        <f>'#2025'!AR48-'#2024'!AR48</f>
        <v>174</v>
      </c>
    </row>
    <row r="49" spans="1:44" x14ac:dyDescent="0.3">
      <c r="A49" s="13">
        <v>44000</v>
      </c>
      <c r="B49" s="13">
        <v>44999</v>
      </c>
      <c r="D49" s="16" t="s">
        <v>9</v>
      </c>
      <c r="E49" s="15">
        <f>'#2025'!E49-'#2024'!E49</f>
        <v>0</v>
      </c>
      <c r="F49" s="15">
        <f>'#2025'!F49-'#2024'!F49</f>
        <v>0</v>
      </c>
      <c r="G49" s="15">
        <f>'#2025'!G49-'#2024'!G49</f>
        <v>0</v>
      </c>
      <c r="H49" s="15">
        <f>'#2025'!H49-'#2024'!H49</f>
        <v>87</v>
      </c>
      <c r="I49" s="15">
        <f>'#2025'!I49-'#2024'!I49</f>
        <v>-9</v>
      </c>
      <c r="J49" s="15">
        <f>'#2025'!J49-'#2024'!J49</f>
        <v>-4</v>
      </c>
      <c r="L49" s="16" t="s">
        <v>10</v>
      </c>
      <c r="M49" s="15">
        <f>'#2025'!M49-'#2024'!M49</f>
        <v>0</v>
      </c>
      <c r="N49" s="15">
        <f>'#2025'!N49-'#2024'!N49</f>
        <v>0</v>
      </c>
      <c r="O49" s="15">
        <f>'#2025'!O49-'#2024'!O49</f>
        <v>0</v>
      </c>
      <c r="P49" s="15">
        <f>'#2025'!P49-'#2024'!P49</f>
        <v>98</v>
      </c>
      <c r="Q49" s="15">
        <f>'#2025'!Q49-'#2024'!Q49</f>
        <v>-13</v>
      </c>
      <c r="R49" s="15">
        <f>'#2025'!R49-'#2024'!R49</f>
        <v>-6</v>
      </c>
      <c r="T49" s="16" t="s">
        <v>11</v>
      </c>
      <c r="U49" s="15">
        <f>'#2025'!U49-'#2024'!U49</f>
        <v>0</v>
      </c>
      <c r="V49" s="15">
        <f>'#2025'!V49-'#2024'!V49</f>
        <v>0</v>
      </c>
      <c r="W49" s="15">
        <f>'#2025'!W49-'#2024'!W49</f>
        <v>0</v>
      </c>
      <c r="X49" s="15">
        <f>'#2025'!X49-'#2024'!X49</f>
        <v>11</v>
      </c>
      <c r="Y49" s="15">
        <f>'#2025'!Y49-'#2024'!Y49</f>
        <v>-2</v>
      </c>
      <c r="Z49" s="15">
        <f>'#2025'!Z49-'#2024'!Z49</f>
        <v>-1</v>
      </c>
      <c r="AB49" s="16" t="s">
        <v>12</v>
      </c>
      <c r="AC49" s="15">
        <f>'#2025'!AC49-'#2024'!AC49</f>
        <v>0</v>
      </c>
      <c r="AD49" s="15">
        <f>'#2025'!AD49-'#2024'!AD49</f>
        <v>0</v>
      </c>
      <c r="AE49" s="15">
        <f>'#2025'!AE49-'#2024'!AE49</f>
        <v>0</v>
      </c>
      <c r="AF49" s="15">
        <f>'#2025'!AF49-'#2024'!AF49</f>
        <v>17</v>
      </c>
      <c r="AG49" s="15">
        <f>'#2025'!AG49-'#2024'!AG49</f>
        <v>-2</v>
      </c>
      <c r="AH49" s="15">
        <f>'#2025'!AH49-'#2024'!AH49</f>
        <v>-1</v>
      </c>
      <c r="AI49" s="15"/>
      <c r="AJ49" s="16" t="s">
        <v>13</v>
      </c>
      <c r="AK49" s="15">
        <f>'#2025'!AK49-'#2024'!AK49</f>
        <v>0</v>
      </c>
      <c r="AL49" s="15">
        <f>'#2025'!AL49-'#2024'!AL49</f>
        <v>0</v>
      </c>
      <c r="AM49" s="15">
        <f>'#2025'!AM49-'#2024'!AM49</f>
        <v>0</v>
      </c>
      <c r="AN49" s="15">
        <f>'#2025'!AN49-'#2024'!AN49</f>
        <v>213</v>
      </c>
      <c r="AO49" s="15">
        <f>'#2025'!AO49-'#2024'!AO49</f>
        <v>-26</v>
      </c>
      <c r="AP49" s="15">
        <f>'#2025'!AP49-'#2024'!AP49</f>
        <v>-12</v>
      </c>
      <c r="AQ49" s="15"/>
      <c r="AR49" s="15">
        <f>'#2025'!AR49-'#2024'!AR49</f>
        <v>175</v>
      </c>
    </row>
    <row r="50" spans="1:44" x14ac:dyDescent="0.3">
      <c r="A50" s="13">
        <v>45000</v>
      </c>
      <c r="B50" s="13">
        <v>45999</v>
      </c>
      <c r="D50" s="16" t="s">
        <v>9</v>
      </c>
      <c r="E50" s="15">
        <f>'#2025'!E50-'#2024'!E50</f>
        <v>0</v>
      </c>
      <c r="F50" s="15">
        <f>'#2025'!F50-'#2024'!F50</f>
        <v>0</v>
      </c>
      <c r="G50" s="15">
        <f>'#2025'!G50-'#2024'!G50</f>
        <v>0</v>
      </c>
      <c r="H50" s="15">
        <f>'#2025'!H50-'#2024'!H50</f>
        <v>31</v>
      </c>
      <c r="I50" s="15">
        <f>'#2025'!I50-'#2024'!I50</f>
        <v>-15</v>
      </c>
      <c r="J50" s="15">
        <f>'#2025'!J50-'#2024'!J50</f>
        <v>-7</v>
      </c>
      <c r="L50" s="16" t="s">
        <v>10</v>
      </c>
      <c r="M50" s="15">
        <f>'#2025'!M50-'#2024'!M50</f>
        <v>0</v>
      </c>
      <c r="N50" s="15">
        <f>'#2025'!N50-'#2024'!N50</f>
        <v>0</v>
      </c>
      <c r="O50" s="15">
        <f>'#2025'!O50-'#2024'!O50</f>
        <v>0</v>
      </c>
      <c r="P50" s="15">
        <f>'#2025'!P50-'#2024'!P50</f>
        <v>35</v>
      </c>
      <c r="Q50" s="15">
        <f>'#2025'!Q50-'#2024'!Q50</f>
        <v>-21</v>
      </c>
      <c r="R50" s="15">
        <f>'#2025'!R50-'#2024'!R50</f>
        <v>-10</v>
      </c>
      <c r="T50" s="16" t="s">
        <v>11</v>
      </c>
      <c r="U50" s="15">
        <f>'#2025'!U50-'#2024'!U50</f>
        <v>0</v>
      </c>
      <c r="V50" s="15">
        <f>'#2025'!V50-'#2024'!V50</f>
        <v>0</v>
      </c>
      <c r="W50" s="15">
        <f>'#2025'!W50-'#2024'!W50</f>
        <v>0</v>
      </c>
      <c r="X50" s="15">
        <f>'#2025'!X50-'#2024'!X50</f>
        <v>4</v>
      </c>
      <c r="Y50" s="15">
        <f>'#2025'!Y50-'#2024'!Y50</f>
        <v>-2</v>
      </c>
      <c r="Z50" s="15">
        <f>'#2025'!Z50-'#2024'!Z50</f>
        <v>-1</v>
      </c>
      <c r="AB50" s="16" t="s">
        <v>12</v>
      </c>
      <c r="AC50" s="15">
        <f>'#2025'!AC50-'#2024'!AC50</f>
        <v>0</v>
      </c>
      <c r="AD50" s="15">
        <f>'#2025'!AD50-'#2024'!AD50</f>
        <v>0</v>
      </c>
      <c r="AE50" s="15">
        <f>'#2025'!AE50-'#2024'!AE50</f>
        <v>0</v>
      </c>
      <c r="AF50" s="15">
        <f>'#2025'!AF50-'#2024'!AF50</f>
        <v>6</v>
      </c>
      <c r="AG50" s="15">
        <f>'#2025'!AG50-'#2024'!AG50</f>
        <v>-4</v>
      </c>
      <c r="AH50" s="15">
        <f>'#2025'!AH50-'#2024'!AH50</f>
        <v>-2</v>
      </c>
      <c r="AI50" s="15"/>
      <c r="AJ50" s="16" t="s">
        <v>13</v>
      </c>
      <c r="AK50" s="15">
        <f>'#2025'!AK50-'#2024'!AK50</f>
        <v>0</v>
      </c>
      <c r="AL50" s="15">
        <f>'#2025'!AL50-'#2024'!AL50</f>
        <v>0</v>
      </c>
      <c r="AM50" s="15">
        <f>'#2025'!AM50-'#2024'!AM50</f>
        <v>0</v>
      </c>
      <c r="AN50" s="15">
        <f>'#2025'!AN50-'#2024'!AN50</f>
        <v>76</v>
      </c>
      <c r="AO50" s="15">
        <f>'#2025'!AO50-'#2024'!AO50</f>
        <v>-42</v>
      </c>
      <c r="AP50" s="15">
        <f>'#2025'!AP50-'#2024'!AP50</f>
        <v>-20</v>
      </c>
      <c r="AQ50" s="15"/>
      <c r="AR50" s="15">
        <f>'#2025'!AR50-'#2024'!AR50</f>
        <v>14</v>
      </c>
    </row>
    <row r="51" spans="1:44" x14ac:dyDescent="0.3">
      <c r="A51" s="13">
        <v>46000</v>
      </c>
      <c r="B51" s="13">
        <v>46999</v>
      </c>
      <c r="D51" s="16" t="s">
        <v>9</v>
      </c>
      <c r="E51" s="15">
        <f>'#2025'!E51-'#2024'!E51</f>
        <v>0</v>
      </c>
      <c r="F51" s="15">
        <f>'#2025'!F51-'#2024'!F51</f>
        <v>0</v>
      </c>
      <c r="G51" s="15">
        <f>'#2025'!G51-'#2024'!G51</f>
        <v>0</v>
      </c>
      <c r="H51" s="15">
        <f>'#2025'!H51-'#2024'!H51</f>
        <v>32</v>
      </c>
      <c r="I51" s="15">
        <f>'#2025'!I51-'#2024'!I51</f>
        <v>46</v>
      </c>
      <c r="J51" s="15">
        <f>'#2025'!J51-'#2024'!J51</f>
        <v>-8</v>
      </c>
      <c r="L51" s="16" t="s">
        <v>10</v>
      </c>
      <c r="M51" s="15">
        <f>'#2025'!M51-'#2024'!M51</f>
        <v>0</v>
      </c>
      <c r="N51" s="15">
        <f>'#2025'!N51-'#2024'!N51</f>
        <v>0</v>
      </c>
      <c r="O51" s="15">
        <f>'#2025'!O51-'#2024'!O51</f>
        <v>0</v>
      </c>
      <c r="P51" s="15">
        <f>'#2025'!P51-'#2024'!P51</f>
        <v>36</v>
      </c>
      <c r="Q51" s="15">
        <f>'#2025'!Q51-'#2024'!Q51</f>
        <v>52</v>
      </c>
      <c r="R51" s="15">
        <f>'#2025'!R51-'#2024'!R51</f>
        <v>-10</v>
      </c>
      <c r="T51" s="16" t="s">
        <v>11</v>
      </c>
      <c r="U51" s="15">
        <f>'#2025'!U51-'#2024'!U51</f>
        <v>0</v>
      </c>
      <c r="V51" s="15">
        <f>'#2025'!V51-'#2024'!V51</f>
        <v>0</v>
      </c>
      <c r="W51" s="15">
        <f>'#2025'!W51-'#2024'!W51</f>
        <v>0</v>
      </c>
      <c r="X51" s="15">
        <f>'#2025'!X51-'#2024'!X51</f>
        <v>4</v>
      </c>
      <c r="Y51" s="15">
        <f>'#2025'!Y51-'#2024'!Y51</f>
        <v>6</v>
      </c>
      <c r="Z51" s="15">
        <f>'#2025'!Z51-'#2024'!Z51</f>
        <v>-1</v>
      </c>
      <c r="AB51" s="16" t="s">
        <v>12</v>
      </c>
      <c r="AC51" s="15">
        <f>'#2025'!AC51-'#2024'!AC51</f>
        <v>0</v>
      </c>
      <c r="AD51" s="15">
        <f>'#2025'!AD51-'#2024'!AD51</f>
        <v>0</v>
      </c>
      <c r="AE51" s="15">
        <f>'#2025'!AE51-'#2024'!AE51</f>
        <v>0</v>
      </c>
      <c r="AF51" s="15">
        <f>'#2025'!AF51-'#2024'!AF51</f>
        <v>6</v>
      </c>
      <c r="AG51" s="15">
        <f>'#2025'!AG51-'#2024'!AG51</f>
        <v>9</v>
      </c>
      <c r="AH51" s="15">
        <f>'#2025'!AH51-'#2024'!AH51</f>
        <v>-1</v>
      </c>
      <c r="AI51" s="15"/>
      <c r="AJ51" s="16" t="s">
        <v>13</v>
      </c>
      <c r="AK51" s="15">
        <f>'#2025'!AK51-'#2024'!AK51</f>
        <v>0</v>
      </c>
      <c r="AL51" s="15">
        <f>'#2025'!AL51-'#2024'!AL51</f>
        <v>0</v>
      </c>
      <c r="AM51" s="15">
        <f>'#2025'!AM51-'#2024'!AM51</f>
        <v>0</v>
      </c>
      <c r="AN51" s="15">
        <f>'#2025'!AN51-'#2024'!AN51</f>
        <v>78</v>
      </c>
      <c r="AO51" s="15">
        <f>'#2025'!AO51-'#2024'!AO51</f>
        <v>113</v>
      </c>
      <c r="AP51" s="15">
        <f>'#2025'!AP51-'#2024'!AP51</f>
        <v>-20</v>
      </c>
      <c r="AQ51" s="15"/>
      <c r="AR51" s="15">
        <f>'#2025'!AR51-'#2024'!AR51</f>
        <v>171</v>
      </c>
    </row>
    <row r="52" spans="1:44" x14ac:dyDescent="0.3">
      <c r="A52" s="40">
        <v>47000</v>
      </c>
      <c r="B52" s="13">
        <v>47999</v>
      </c>
      <c r="D52" s="16" t="s">
        <v>9</v>
      </c>
      <c r="E52" s="15">
        <f>'#2025'!E52-'#2024'!E52</f>
        <v>0</v>
      </c>
      <c r="F52" s="15">
        <f>'#2025'!F52-'#2024'!F52</f>
        <v>0</v>
      </c>
      <c r="G52" s="15">
        <f>'#2025'!G52-'#2024'!G52</f>
        <v>0</v>
      </c>
      <c r="H52" s="15">
        <f>'#2025'!H52-'#2024'!H52</f>
        <v>29</v>
      </c>
      <c r="I52" s="15">
        <f>'#2025'!I52-'#2024'!I52</f>
        <v>16</v>
      </c>
      <c r="J52" s="15">
        <f>'#2025'!J52-'#2024'!J52</f>
        <v>-5</v>
      </c>
      <c r="L52" s="16" t="s">
        <v>10</v>
      </c>
      <c r="M52" s="15">
        <f>'#2025'!M52-'#2024'!M52</f>
        <v>0</v>
      </c>
      <c r="N52" s="15">
        <f>'#2025'!N52-'#2024'!N52</f>
        <v>0</v>
      </c>
      <c r="O52" s="15">
        <f>'#2025'!O52-'#2024'!O52</f>
        <v>0</v>
      </c>
      <c r="P52" s="15">
        <f>'#2025'!P52-'#2024'!P52</f>
        <v>32</v>
      </c>
      <c r="Q52" s="15">
        <f>'#2025'!Q52-'#2024'!Q52</f>
        <v>18</v>
      </c>
      <c r="R52" s="15">
        <f>'#2025'!R52-'#2024'!R52</f>
        <v>-8</v>
      </c>
      <c r="T52" s="16" t="s">
        <v>11</v>
      </c>
      <c r="U52" s="15">
        <f>'#2025'!U52-'#2024'!U52</f>
        <v>0</v>
      </c>
      <c r="V52" s="15">
        <f>'#2025'!V52-'#2024'!V52</f>
        <v>0</v>
      </c>
      <c r="W52" s="15">
        <f>'#2025'!W52-'#2024'!W52</f>
        <v>0</v>
      </c>
      <c r="X52" s="15">
        <f>'#2025'!X52-'#2024'!X52</f>
        <v>4</v>
      </c>
      <c r="Y52" s="15">
        <f>'#2025'!Y52-'#2024'!Y52</f>
        <v>2</v>
      </c>
      <c r="Z52" s="15">
        <f>'#2025'!Z52-'#2024'!Z52</f>
        <v>0</v>
      </c>
      <c r="AB52" s="16" t="s">
        <v>12</v>
      </c>
      <c r="AC52" s="15">
        <f>'#2025'!AC52-'#2024'!AC52</f>
        <v>0</v>
      </c>
      <c r="AD52" s="15">
        <f>'#2025'!AD52-'#2024'!AD52</f>
        <v>0</v>
      </c>
      <c r="AE52" s="15">
        <f>'#2025'!AE52-'#2024'!AE52</f>
        <v>0</v>
      </c>
      <c r="AF52" s="15">
        <f>'#2025'!AF52-'#2024'!AF52</f>
        <v>6</v>
      </c>
      <c r="AG52" s="15">
        <f>'#2025'!AG52-'#2024'!AG52</f>
        <v>3</v>
      </c>
      <c r="AH52" s="15">
        <f>'#2025'!AH52-'#2024'!AH52</f>
        <v>-1</v>
      </c>
      <c r="AI52" s="15"/>
      <c r="AJ52" s="16" t="s">
        <v>13</v>
      </c>
      <c r="AK52" s="15">
        <f>'#2025'!AK52-'#2024'!AK52</f>
        <v>0</v>
      </c>
      <c r="AL52" s="15">
        <f>'#2025'!AL52-'#2024'!AL52</f>
        <v>0</v>
      </c>
      <c r="AM52" s="15">
        <f>'#2025'!AM52-'#2024'!AM52</f>
        <v>0</v>
      </c>
      <c r="AN52" s="15">
        <f>'#2025'!AN52-'#2024'!AN52</f>
        <v>71</v>
      </c>
      <c r="AO52" s="15">
        <f>'#2025'!AO52-'#2024'!AO52</f>
        <v>39</v>
      </c>
      <c r="AP52" s="15">
        <f>'#2025'!AP52-'#2024'!AP52</f>
        <v>-14</v>
      </c>
      <c r="AQ52" s="15"/>
      <c r="AR52" s="15">
        <f>'#2025'!AR52-'#2024'!AR52</f>
        <v>96</v>
      </c>
    </row>
    <row r="53" spans="1:44" x14ac:dyDescent="0.3">
      <c r="A53" s="41">
        <v>48000</v>
      </c>
      <c r="B53" s="13">
        <v>48999</v>
      </c>
      <c r="D53" s="16" t="s">
        <v>9</v>
      </c>
      <c r="E53" s="15">
        <f>'#2025'!E53-'#2024'!E53</f>
        <v>0</v>
      </c>
      <c r="F53" s="15">
        <f>'#2025'!F53-'#2024'!F53</f>
        <v>0</v>
      </c>
      <c r="G53" s="15">
        <f>'#2025'!G53-'#2024'!G53</f>
        <v>0</v>
      </c>
      <c r="H53" s="15">
        <f>'#2025'!H53-'#2024'!H53</f>
        <v>34</v>
      </c>
      <c r="I53" s="15">
        <f>'#2025'!I53-'#2024'!I53</f>
        <v>19</v>
      </c>
      <c r="J53" s="15">
        <f>'#2025'!J53-'#2024'!J53</f>
        <v>-8</v>
      </c>
      <c r="L53" s="16" t="s">
        <v>10</v>
      </c>
      <c r="M53" s="15">
        <f>'#2025'!M53-'#2024'!M53</f>
        <v>0</v>
      </c>
      <c r="N53" s="15">
        <f>'#2025'!N53-'#2024'!N53</f>
        <v>0</v>
      </c>
      <c r="O53" s="15">
        <f>'#2025'!O53-'#2024'!O53</f>
        <v>0</v>
      </c>
      <c r="P53" s="15">
        <f>'#2025'!P53-'#2024'!P53</f>
        <v>39</v>
      </c>
      <c r="Q53" s="15">
        <f>'#2025'!Q53-'#2024'!Q53</f>
        <v>21</v>
      </c>
      <c r="R53" s="15">
        <f>'#2025'!R53-'#2024'!R53</f>
        <v>-11</v>
      </c>
      <c r="T53" s="16" t="s">
        <v>11</v>
      </c>
      <c r="U53" s="15">
        <f>'#2025'!U53-'#2024'!U53</f>
        <v>0</v>
      </c>
      <c r="V53" s="15">
        <f>'#2025'!V53-'#2024'!V53</f>
        <v>0</v>
      </c>
      <c r="W53" s="15">
        <f>'#2025'!W53-'#2024'!W53</f>
        <v>0</v>
      </c>
      <c r="X53" s="15">
        <f>'#2025'!X53-'#2024'!X53</f>
        <v>4</v>
      </c>
      <c r="Y53" s="15">
        <f>'#2025'!Y53-'#2024'!Y53</f>
        <v>2</v>
      </c>
      <c r="Z53" s="15">
        <f>'#2025'!Z53-'#2024'!Z53</f>
        <v>-1</v>
      </c>
      <c r="AB53" s="16" t="s">
        <v>12</v>
      </c>
      <c r="AC53" s="15">
        <f>'#2025'!AC53-'#2024'!AC53</f>
        <v>0</v>
      </c>
      <c r="AD53" s="15">
        <f>'#2025'!AD53-'#2024'!AD53</f>
        <v>0</v>
      </c>
      <c r="AE53" s="15">
        <f>'#2025'!AE53-'#2024'!AE53</f>
        <v>0</v>
      </c>
      <c r="AF53" s="15">
        <f>'#2025'!AF53-'#2024'!AF53</f>
        <v>7</v>
      </c>
      <c r="AG53" s="15">
        <f>'#2025'!AG53-'#2024'!AG53</f>
        <v>4</v>
      </c>
      <c r="AH53" s="15">
        <f>'#2025'!AH53-'#2024'!AH53</f>
        <v>-1</v>
      </c>
      <c r="AI53" s="15"/>
      <c r="AJ53" s="16" t="s">
        <v>13</v>
      </c>
      <c r="AK53" s="15">
        <f>'#2025'!AK53-'#2024'!AK53</f>
        <v>0</v>
      </c>
      <c r="AL53" s="15">
        <f>'#2025'!AL53-'#2024'!AL53</f>
        <v>0</v>
      </c>
      <c r="AM53" s="15">
        <f>'#2025'!AM53-'#2024'!AM53</f>
        <v>0</v>
      </c>
      <c r="AN53" s="15">
        <f>'#2025'!AN53-'#2024'!AN53</f>
        <v>84</v>
      </c>
      <c r="AO53" s="15">
        <f>'#2025'!AO53-'#2024'!AO53</f>
        <v>46</v>
      </c>
      <c r="AP53" s="15">
        <f>'#2025'!AP53-'#2024'!AP53</f>
        <v>-21</v>
      </c>
      <c r="AQ53" s="15"/>
      <c r="AR53" s="15">
        <f>'#2025'!AR53-'#2024'!AR53</f>
        <v>109</v>
      </c>
    </row>
    <row r="54" spans="1:44" x14ac:dyDescent="0.3">
      <c r="A54" s="13">
        <v>49000</v>
      </c>
      <c r="B54" s="13">
        <v>49999</v>
      </c>
      <c r="D54" s="16" t="s">
        <v>9</v>
      </c>
      <c r="E54" s="15">
        <f>'#2025'!E54-'#2024'!E54</f>
        <v>0</v>
      </c>
      <c r="F54" s="15">
        <f>'#2025'!F54-'#2024'!F54</f>
        <v>0</v>
      </c>
      <c r="G54" s="15">
        <f>'#2025'!G54-'#2024'!G54</f>
        <v>0</v>
      </c>
      <c r="H54" s="15">
        <f>'#2025'!H54-'#2024'!H54</f>
        <v>0</v>
      </c>
      <c r="I54" s="15">
        <f>'#2025'!I54-'#2024'!I54</f>
        <v>17</v>
      </c>
      <c r="J54" s="15">
        <f>'#2025'!J54-'#2024'!J54</f>
        <v>-5</v>
      </c>
      <c r="L54" s="16" t="s">
        <v>10</v>
      </c>
      <c r="M54" s="15">
        <f>'#2025'!M54-'#2024'!M54</f>
        <v>0</v>
      </c>
      <c r="N54" s="15">
        <f>'#2025'!N54-'#2024'!N54</f>
        <v>0</v>
      </c>
      <c r="O54" s="15">
        <f>'#2025'!O54-'#2024'!O54</f>
        <v>0</v>
      </c>
      <c r="P54" s="15">
        <f>'#2025'!P54-'#2024'!P54</f>
        <v>0</v>
      </c>
      <c r="Q54" s="15">
        <f>'#2025'!Q54-'#2024'!Q54</f>
        <v>19</v>
      </c>
      <c r="R54" s="15">
        <f>'#2025'!R54-'#2024'!R54</f>
        <v>-7</v>
      </c>
      <c r="T54" s="16" t="s">
        <v>11</v>
      </c>
      <c r="U54" s="15">
        <f>'#2025'!U54-'#2024'!U54</f>
        <v>0</v>
      </c>
      <c r="V54" s="15">
        <f>'#2025'!V54-'#2024'!V54</f>
        <v>0</v>
      </c>
      <c r="W54" s="15">
        <f>'#2025'!W54-'#2024'!W54</f>
        <v>0</v>
      </c>
      <c r="X54" s="15">
        <f>'#2025'!X54-'#2024'!X54</f>
        <v>0</v>
      </c>
      <c r="Y54" s="15">
        <f>'#2025'!Y54-'#2024'!Y54</f>
        <v>2</v>
      </c>
      <c r="Z54" s="15">
        <f>'#2025'!Z54-'#2024'!Z54</f>
        <v>-1</v>
      </c>
      <c r="AB54" s="16" t="s">
        <v>12</v>
      </c>
      <c r="AC54" s="15">
        <f>'#2025'!AC54-'#2024'!AC54</f>
        <v>0</v>
      </c>
      <c r="AD54" s="15">
        <f>'#2025'!AD54-'#2024'!AD54</f>
        <v>0</v>
      </c>
      <c r="AE54" s="15">
        <f>'#2025'!AE54-'#2024'!AE54</f>
        <v>0</v>
      </c>
      <c r="AF54" s="15">
        <f>'#2025'!AF54-'#2024'!AF54</f>
        <v>0</v>
      </c>
      <c r="AG54" s="15">
        <f>'#2025'!AG54-'#2024'!AG54</f>
        <v>3</v>
      </c>
      <c r="AH54" s="15">
        <f>'#2025'!AH54-'#2024'!AH54</f>
        <v>-1</v>
      </c>
      <c r="AI54" s="15"/>
      <c r="AJ54" s="16" t="s">
        <v>13</v>
      </c>
      <c r="AK54" s="15">
        <f>'#2025'!AK54-'#2024'!AK54</f>
        <v>0</v>
      </c>
      <c r="AL54" s="15">
        <f>'#2025'!AL54-'#2024'!AL54</f>
        <v>0</v>
      </c>
      <c r="AM54" s="15">
        <f>'#2025'!AM54-'#2024'!AM54</f>
        <v>0</v>
      </c>
      <c r="AN54" s="15">
        <f>'#2025'!AN54-'#2024'!AN54</f>
        <v>0</v>
      </c>
      <c r="AO54" s="15">
        <f>'#2025'!AO54-'#2024'!AO54</f>
        <v>41</v>
      </c>
      <c r="AP54" s="15">
        <f>'#2025'!AP54-'#2024'!AP54</f>
        <v>-14</v>
      </c>
      <c r="AQ54" s="15"/>
      <c r="AR54" s="15">
        <f>'#2025'!AR54-'#2024'!AR54</f>
        <v>27</v>
      </c>
    </row>
    <row r="55" spans="1:44" x14ac:dyDescent="0.3">
      <c r="A55" s="13">
        <v>50000</v>
      </c>
      <c r="B55" s="13">
        <v>50999</v>
      </c>
      <c r="D55" s="16" t="s">
        <v>9</v>
      </c>
      <c r="E55" s="15">
        <f>'#2025'!E55-'#2024'!E55</f>
        <v>0</v>
      </c>
      <c r="F55" s="15">
        <f>'#2025'!F55-'#2024'!F55</f>
        <v>0</v>
      </c>
      <c r="G55" s="15">
        <f>'#2025'!G55-'#2024'!G55</f>
        <v>0</v>
      </c>
      <c r="H55" s="15">
        <f>'#2025'!H55-'#2024'!H55</f>
        <v>0</v>
      </c>
      <c r="I55" s="15">
        <f>'#2025'!I55-'#2024'!I55</f>
        <v>17</v>
      </c>
      <c r="J55" s="15">
        <f>'#2025'!J55-'#2024'!J55</f>
        <v>-6</v>
      </c>
      <c r="L55" s="16" t="s">
        <v>10</v>
      </c>
      <c r="M55" s="15">
        <f>'#2025'!M55-'#2024'!M55</f>
        <v>0</v>
      </c>
      <c r="N55" s="15">
        <f>'#2025'!N55-'#2024'!N55</f>
        <v>0</v>
      </c>
      <c r="O55" s="15">
        <f>'#2025'!O55-'#2024'!O55</f>
        <v>0</v>
      </c>
      <c r="P55" s="15">
        <f>'#2025'!P55-'#2024'!P55</f>
        <v>0</v>
      </c>
      <c r="Q55" s="15">
        <f>'#2025'!Q55-'#2024'!Q55</f>
        <v>19</v>
      </c>
      <c r="R55" s="15">
        <f>'#2025'!R55-'#2024'!R55</f>
        <v>-9</v>
      </c>
      <c r="T55" s="16" t="s">
        <v>11</v>
      </c>
      <c r="U55" s="15">
        <f>'#2025'!U55-'#2024'!U55</f>
        <v>0</v>
      </c>
      <c r="V55" s="15">
        <f>'#2025'!V55-'#2024'!V55</f>
        <v>0</v>
      </c>
      <c r="W55" s="15">
        <f>'#2025'!W55-'#2024'!W55</f>
        <v>0</v>
      </c>
      <c r="X55" s="15">
        <f>'#2025'!X55-'#2024'!X55</f>
        <v>0</v>
      </c>
      <c r="Y55" s="15">
        <f>'#2025'!Y55-'#2024'!Y55</f>
        <v>2</v>
      </c>
      <c r="Z55" s="15">
        <f>'#2025'!Z55-'#2024'!Z55</f>
        <v>-1</v>
      </c>
      <c r="AB55" s="16" t="s">
        <v>12</v>
      </c>
      <c r="AC55" s="15">
        <f>'#2025'!AC55-'#2024'!AC55</f>
        <v>0</v>
      </c>
      <c r="AD55" s="15">
        <f>'#2025'!AD55-'#2024'!AD55</f>
        <v>0</v>
      </c>
      <c r="AE55" s="15">
        <f>'#2025'!AE55-'#2024'!AE55</f>
        <v>0</v>
      </c>
      <c r="AF55" s="15">
        <f>'#2025'!AF55-'#2024'!AF55</f>
        <v>0</v>
      </c>
      <c r="AG55" s="15">
        <f>'#2025'!AG55-'#2024'!AG55</f>
        <v>3</v>
      </c>
      <c r="AH55" s="15">
        <f>'#2025'!AH55-'#2024'!AH55</f>
        <v>-2</v>
      </c>
      <c r="AI55" s="15"/>
      <c r="AJ55" s="16" t="s">
        <v>13</v>
      </c>
      <c r="AK55" s="15">
        <f>'#2025'!AK55-'#2024'!AK55</f>
        <v>0</v>
      </c>
      <c r="AL55" s="15">
        <f>'#2025'!AL55-'#2024'!AL55</f>
        <v>0</v>
      </c>
      <c r="AM55" s="15">
        <f>'#2025'!AM55-'#2024'!AM55</f>
        <v>0</v>
      </c>
      <c r="AN55" s="15">
        <f>'#2025'!AN55-'#2024'!AN55</f>
        <v>0</v>
      </c>
      <c r="AO55" s="15">
        <f>'#2025'!AO55-'#2024'!AO55</f>
        <v>41</v>
      </c>
      <c r="AP55" s="15">
        <f>'#2025'!AP55-'#2024'!AP55</f>
        <v>-18</v>
      </c>
      <c r="AQ55" s="15"/>
      <c r="AR55" s="15">
        <f>'#2025'!AR55-'#2024'!AR55</f>
        <v>23</v>
      </c>
    </row>
    <row r="56" spans="1:44" x14ac:dyDescent="0.3">
      <c r="A56" s="13">
        <v>51000</v>
      </c>
      <c r="B56" s="13">
        <v>51999</v>
      </c>
      <c r="D56" s="16" t="s">
        <v>9</v>
      </c>
      <c r="E56" s="15">
        <f>'#2025'!E56-'#2024'!E56</f>
        <v>0</v>
      </c>
      <c r="F56" s="15">
        <f>'#2025'!F56-'#2024'!F56</f>
        <v>0</v>
      </c>
      <c r="G56" s="15">
        <f>'#2025'!G56-'#2024'!G56</f>
        <v>0</v>
      </c>
      <c r="H56" s="15">
        <f>'#2025'!H56-'#2024'!H56</f>
        <v>0</v>
      </c>
      <c r="I56" s="15">
        <f>'#2025'!I56-'#2024'!I56</f>
        <v>21</v>
      </c>
      <c r="J56" s="15">
        <f>'#2025'!J56-'#2024'!J56</f>
        <v>-6</v>
      </c>
      <c r="L56" s="16" t="s">
        <v>10</v>
      </c>
      <c r="M56" s="15">
        <f>'#2025'!M56-'#2024'!M56</f>
        <v>0</v>
      </c>
      <c r="N56" s="15">
        <f>'#2025'!N56-'#2024'!N56</f>
        <v>0</v>
      </c>
      <c r="O56" s="15">
        <f>'#2025'!O56-'#2024'!O56</f>
        <v>0</v>
      </c>
      <c r="P56" s="15">
        <f>'#2025'!P56-'#2024'!P56</f>
        <v>0</v>
      </c>
      <c r="Q56" s="15">
        <f>'#2025'!Q56-'#2024'!Q56</f>
        <v>23</v>
      </c>
      <c r="R56" s="15">
        <f>'#2025'!R56-'#2024'!R56</f>
        <v>-9</v>
      </c>
      <c r="T56" s="16" t="s">
        <v>11</v>
      </c>
      <c r="U56" s="15">
        <f>'#2025'!U56-'#2024'!U56</f>
        <v>0</v>
      </c>
      <c r="V56" s="15">
        <f>'#2025'!V56-'#2024'!V56</f>
        <v>0</v>
      </c>
      <c r="W56" s="15">
        <f>'#2025'!W56-'#2024'!W56</f>
        <v>0</v>
      </c>
      <c r="X56" s="15">
        <f>'#2025'!X56-'#2024'!X56</f>
        <v>0</v>
      </c>
      <c r="Y56" s="15">
        <f>'#2025'!Y56-'#2024'!Y56</f>
        <v>3</v>
      </c>
      <c r="Z56" s="15">
        <f>'#2025'!Z56-'#2024'!Z56</f>
        <v>-1</v>
      </c>
      <c r="AB56" s="16" t="s">
        <v>12</v>
      </c>
      <c r="AC56" s="15">
        <f>'#2025'!AC56-'#2024'!AC56</f>
        <v>0</v>
      </c>
      <c r="AD56" s="15">
        <f>'#2025'!AD56-'#2024'!AD56</f>
        <v>0</v>
      </c>
      <c r="AE56" s="15">
        <f>'#2025'!AE56-'#2024'!AE56</f>
        <v>0</v>
      </c>
      <c r="AF56" s="15">
        <f>'#2025'!AF56-'#2024'!AF56</f>
        <v>0</v>
      </c>
      <c r="AG56" s="15">
        <f>'#2025'!AG56-'#2024'!AG56</f>
        <v>4</v>
      </c>
      <c r="AH56" s="15">
        <f>'#2025'!AH56-'#2024'!AH56</f>
        <v>-1</v>
      </c>
      <c r="AI56" s="15"/>
      <c r="AJ56" s="16" t="s">
        <v>13</v>
      </c>
      <c r="AK56" s="15">
        <f>'#2025'!AK56-'#2024'!AK56</f>
        <v>0</v>
      </c>
      <c r="AL56" s="15">
        <f>'#2025'!AL56-'#2024'!AL56</f>
        <v>0</v>
      </c>
      <c r="AM56" s="15">
        <f>'#2025'!AM56-'#2024'!AM56</f>
        <v>0</v>
      </c>
      <c r="AN56" s="15">
        <f>'#2025'!AN56-'#2024'!AN56</f>
        <v>0</v>
      </c>
      <c r="AO56" s="15">
        <f>'#2025'!AO56-'#2024'!AO56</f>
        <v>51</v>
      </c>
      <c r="AP56" s="15">
        <f>'#2025'!AP56-'#2024'!AP56</f>
        <v>-17</v>
      </c>
      <c r="AQ56" s="15"/>
      <c r="AR56" s="15">
        <f>'#2025'!AR56-'#2024'!AR56</f>
        <v>34</v>
      </c>
    </row>
    <row r="57" spans="1:44" x14ac:dyDescent="0.3">
      <c r="A57" s="13">
        <v>52000</v>
      </c>
      <c r="B57" s="13">
        <v>52999</v>
      </c>
      <c r="D57" s="16" t="s">
        <v>9</v>
      </c>
      <c r="E57" s="15">
        <f>'#2025'!E57-'#2024'!E57</f>
        <v>0</v>
      </c>
      <c r="F57" s="15">
        <f>'#2025'!F57-'#2024'!F57</f>
        <v>0</v>
      </c>
      <c r="G57" s="15">
        <f>'#2025'!G57-'#2024'!G57</f>
        <v>0</v>
      </c>
      <c r="H57" s="15">
        <f>'#2025'!H57-'#2024'!H57</f>
        <v>0</v>
      </c>
      <c r="I57" s="15">
        <f>'#2025'!I57-'#2024'!I57</f>
        <v>18</v>
      </c>
      <c r="J57" s="15">
        <f>'#2025'!J57-'#2024'!J57</f>
        <v>-1</v>
      </c>
      <c r="L57" s="16" t="s">
        <v>10</v>
      </c>
      <c r="M57" s="15">
        <f>'#2025'!M57-'#2024'!M57</f>
        <v>0</v>
      </c>
      <c r="N57" s="15">
        <f>'#2025'!N57-'#2024'!N57</f>
        <v>0</v>
      </c>
      <c r="O57" s="15">
        <f>'#2025'!O57-'#2024'!O57</f>
        <v>0</v>
      </c>
      <c r="P57" s="15">
        <f>'#2025'!P57-'#2024'!P57</f>
        <v>0</v>
      </c>
      <c r="Q57" s="15">
        <f>'#2025'!Q57-'#2024'!Q57</f>
        <v>20</v>
      </c>
      <c r="R57" s="15">
        <f>'#2025'!R57-'#2024'!R57</f>
        <v>-3</v>
      </c>
      <c r="T57" s="16" t="s">
        <v>11</v>
      </c>
      <c r="U57" s="15">
        <f>'#2025'!U57-'#2024'!U57</f>
        <v>0</v>
      </c>
      <c r="V57" s="15">
        <f>'#2025'!V57-'#2024'!V57</f>
        <v>0</v>
      </c>
      <c r="W57" s="15">
        <f>'#2025'!W57-'#2024'!W57</f>
        <v>0</v>
      </c>
      <c r="X57" s="15">
        <f>'#2025'!X57-'#2024'!X57</f>
        <v>0</v>
      </c>
      <c r="Y57" s="15">
        <f>'#2025'!Y57-'#2024'!Y57</f>
        <v>2</v>
      </c>
      <c r="Z57" s="15">
        <f>'#2025'!Z57-'#2024'!Z57</f>
        <v>-1</v>
      </c>
      <c r="AB57" s="16" t="s">
        <v>12</v>
      </c>
      <c r="AC57" s="15">
        <f>'#2025'!AC57-'#2024'!AC57</f>
        <v>0</v>
      </c>
      <c r="AD57" s="15">
        <f>'#2025'!AD57-'#2024'!AD57</f>
        <v>0</v>
      </c>
      <c r="AE57" s="15">
        <f>'#2025'!AE57-'#2024'!AE57</f>
        <v>0</v>
      </c>
      <c r="AF57" s="15">
        <f>'#2025'!AF57-'#2024'!AF57</f>
        <v>0</v>
      </c>
      <c r="AG57" s="15">
        <f>'#2025'!AG57-'#2024'!AG57</f>
        <v>3</v>
      </c>
      <c r="AH57" s="15">
        <f>'#2025'!AH57-'#2024'!AH57</f>
        <v>0</v>
      </c>
      <c r="AI57" s="15"/>
      <c r="AJ57" s="16" t="s">
        <v>13</v>
      </c>
      <c r="AK57" s="15">
        <f>'#2025'!AK57-'#2024'!AK57</f>
        <v>0</v>
      </c>
      <c r="AL57" s="15">
        <f>'#2025'!AL57-'#2024'!AL57</f>
        <v>0</v>
      </c>
      <c r="AM57" s="15">
        <f>'#2025'!AM57-'#2024'!AM57</f>
        <v>0</v>
      </c>
      <c r="AN57" s="15">
        <f>'#2025'!AN57-'#2024'!AN57</f>
        <v>0</v>
      </c>
      <c r="AO57" s="15">
        <f>'#2025'!AO57-'#2024'!AO57</f>
        <v>43</v>
      </c>
      <c r="AP57" s="15">
        <f>'#2025'!AP57-'#2024'!AP57</f>
        <v>-5</v>
      </c>
      <c r="AQ57" s="15"/>
      <c r="AR57" s="15">
        <f>'#2025'!AR57-'#2024'!AR57</f>
        <v>38</v>
      </c>
    </row>
    <row r="58" spans="1:44" x14ac:dyDescent="0.3">
      <c r="A58" s="13">
        <v>53000</v>
      </c>
      <c r="B58" s="13">
        <v>53999</v>
      </c>
      <c r="D58" s="16" t="s">
        <v>9</v>
      </c>
      <c r="E58" s="15">
        <f>'#2025'!E58-'#2024'!E58</f>
        <v>0</v>
      </c>
      <c r="F58" s="15">
        <f>'#2025'!F58-'#2024'!F58</f>
        <v>0</v>
      </c>
      <c r="G58" s="15">
        <f>'#2025'!G58-'#2024'!G58</f>
        <v>0</v>
      </c>
      <c r="H58" s="15">
        <f>'#2025'!H58-'#2024'!H58</f>
        <v>0</v>
      </c>
      <c r="I58" s="15">
        <f>'#2025'!I58-'#2024'!I58</f>
        <v>21</v>
      </c>
      <c r="J58" s="15">
        <f>'#2025'!J58-'#2024'!J58</f>
        <v>-3</v>
      </c>
      <c r="L58" s="16" t="s">
        <v>10</v>
      </c>
      <c r="M58" s="15">
        <f>'#2025'!M58-'#2024'!M58</f>
        <v>0</v>
      </c>
      <c r="N58" s="15">
        <f>'#2025'!N58-'#2024'!N58</f>
        <v>0</v>
      </c>
      <c r="O58" s="15">
        <f>'#2025'!O58-'#2024'!O58</f>
        <v>0</v>
      </c>
      <c r="P58" s="15">
        <f>'#2025'!P58-'#2024'!P58</f>
        <v>0</v>
      </c>
      <c r="Q58" s="15">
        <f>'#2025'!Q58-'#2024'!Q58</f>
        <v>24</v>
      </c>
      <c r="R58" s="15">
        <f>'#2025'!R58-'#2024'!R58</f>
        <v>-4</v>
      </c>
      <c r="T58" s="16" t="s">
        <v>11</v>
      </c>
      <c r="U58" s="15">
        <f>'#2025'!U58-'#2024'!U58</f>
        <v>0</v>
      </c>
      <c r="V58" s="15">
        <f>'#2025'!V58-'#2024'!V58</f>
        <v>0</v>
      </c>
      <c r="W58" s="15">
        <f>'#2025'!W58-'#2024'!W58</f>
        <v>0</v>
      </c>
      <c r="X58" s="15">
        <f>'#2025'!X58-'#2024'!X58</f>
        <v>0</v>
      </c>
      <c r="Y58" s="15">
        <f>'#2025'!Y58-'#2024'!Y58</f>
        <v>3</v>
      </c>
      <c r="Z58" s="15">
        <f>'#2025'!Z58-'#2024'!Z58</f>
        <v>0</v>
      </c>
      <c r="AB58" s="16" t="s">
        <v>12</v>
      </c>
      <c r="AC58" s="15">
        <f>'#2025'!AC58-'#2024'!AC58</f>
        <v>0</v>
      </c>
      <c r="AD58" s="15">
        <f>'#2025'!AD58-'#2024'!AD58</f>
        <v>0</v>
      </c>
      <c r="AE58" s="15">
        <f>'#2025'!AE58-'#2024'!AE58</f>
        <v>0</v>
      </c>
      <c r="AF58" s="15">
        <f>'#2025'!AF58-'#2024'!AF58</f>
        <v>0</v>
      </c>
      <c r="AG58" s="15">
        <f>'#2025'!AG58-'#2024'!AG58</f>
        <v>4</v>
      </c>
      <c r="AH58" s="15">
        <f>'#2025'!AH58-'#2024'!AH58</f>
        <v>-1</v>
      </c>
      <c r="AI58" s="15"/>
      <c r="AJ58" s="16" t="s">
        <v>13</v>
      </c>
      <c r="AK58" s="15">
        <f>'#2025'!AK58-'#2024'!AK58</f>
        <v>0</v>
      </c>
      <c r="AL58" s="15">
        <f>'#2025'!AL58-'#2024'!AL58</f>
        <v>0</v>
      </c>
      <c r="AM58" s="15">
        <f>'#2025'!AM58-'#2024'!AM58</f>
        <v>0</v>
      </c>
      <c r="AN58" s="15">
        <f>'#2025'!AN58-'#2024'!AN58</f>
        <v>0</v>
      </c>
      <c r="AO58" s="15">
        <f>'#2025'!AO58-'#2024'!AO58</f>
        <v>52</v>
      </c>
      <c r="AP58" s="15">
        <f>'#2025'!AP58-'#2024'!AP58</f>
        <v>-8</v>
      </c>
      <c r="AQ58" s="15"/>
      <c r="AR58" s="15">
        <f>'#2025'!AR58-'#2024'!AR58</f>
        <v>44</v>
      </c>
    </row>
    <row r="59" spans="1:44" x14ac:dyDescent="0.3">
      <c r="A59" s="40">
        <v>54000</v>
      </c>
      <c r="B59" s="13">
        <v>54999</v>
      </c>
      <c r="D59" s="16" t="s">
        <v>9</v>
      </c>
      <c r="E59" s="15">
        <f>'#2025'!E59-'#2024'!E59</f>
        <v>0</v>
      </c>
      <c r="F59" s="15">
        <f>'#2025'!F59-'#2024'!F59</f>
        <v>0</v>
      </c>
      <c r="G59" s="15">
        <f>'#2025'!G59-'#2024'!G59</f>
        <v>0</v>
      </c>
      <c r="H59" s="15">
        <f>'#2025'!H59-'#2024'!H59</f>
        <v>0</v>
      </c>
      <c r="I59" s="15">
        <f>'#2025'!I59-'#2024'!I59</f>
        <v>20</v>
      </c>
      <c r="J59" s="15">
        <f>'#2025'!J59-'#2024'!J59</f>
        <v>-3</v>
      </c>
      <c r="L59" s="16" t="s">
        <v>10</v>
      </c>
      <c r="M59" s="15">
        <f>'#2025'!M59-'#2024'!M59</f>
        <v>0</v>
      </c>
      <c r="N59" s="15">
        <f>'#2025'!N59-'#2024'!N59</f>
        <v>0</v>
      </c>
      <c r="O59" s="15">
        <f>'#2025'!O59-'#2024'!O59</f>
        <v>0</v>
      </c>
      <c r="P59" s="15">
        <f>'#2025'!P59-'#2024'!P59</f>
        <v>0</v>
      </c>
      <c r="Q59" s="15">
        <f>'#2025'!Q59-'#2024'!Q59</f>
        <v>22</v>
      </c>
      <c r="R59" s="15">
        <f>'#2025'!R59-'#2024'!R59</f>
        <v>-3</v>
      </c>
      <c r="T59" s="16" t="s">
        <v>11</v>
      </c>
      <c r="U59" s="15">
        <f>'#2025'!U59-'#2024'!U59</f>
        <v>0</v>
      </c>
      <c r="V59" s="15">
        <f>'#2025'!V59-'#2024'!V59</f>
        <v>0</v>
      </c>
      <c r="W59" s="15">
        <f>'#2025'!W59-'#2024'!W59</f>
        <v>0</v>
      </c>
      <c r="X59" s="15">
        <f>'#2025'!X59-'#2024'!X59</f>
        <v>0</v>
      </c>
      <c r="Y59" s="15">
        <f>'#2025'!Y59-'#2024'!Y59</f>
        <v>2</v>
      </c>
      <c r="Z59" s="15">
        <f>'#2025'!Z59-'#2024'!Z59</f>
        <v>-1</v>
      </c>
      <c r="AB59" s="16" t="s">
        <v>12</v>
      </c>
      <c r="AC59" s="15">
        <f>'#2025'!AC59-'#2024'!AC59</f>
        <v>0</v>
      </c>
      <c r="AD59" s="15">
        <f>'#2025'!AD59-'#2024'!AD59</f>
        <v>0</v>
      </c>
      <c r="AE59" s="15">
        <f>'#2025'!AE59-'#2024'!AE59</f>
        <v>0</v>
      </c>
      <c r="AF59" s="15">
        <f>'#2025'!AF59-'#2024'!AF59</f>
        <v>0</v>
      </c>
      <c r="AG59" s="15">
        <f>'#2025'!AG59-'#2024'!AG59</f>
        <v>4</v>
      </c>
      <c r="AH59" s="15">
        <f>'#2025'!AH59-'#2024'!AH59</f>
        <v>-1</v>
      </c>
      <c r="AI59" s="15"/>
      <c r="AJ59" s="16" t="s">
        <v>13</v>
      </c>
      <c r="AK59" s="15">
        <f>'#2025'!AK59-'#2024'!AK59</f>
        <v>0</v>
      </c>
      <c r="AL59" s="15">
        <f>'#2025'!AL59-'#2024'!AL59</f>
        <v>0</v>
      </c>
      <c r="AM59" s="15">
        <f>'#2025'!AM59-'#2024'!AM59</f>
        <v>0</v>
      </c>
      <c r="AN59" s="15">
        <f>'#2025'!AN59-'#2024'!AN59</f>
        <v>0</v>
      </c>
      <c r="AO59" s="15">
        <f>'#2025'!AO59-'#2024'!AO59</f>
        <v>48</v>
      </c>
      <c r="AP59" s="15">
        <f>'#2025'!AP59-'#2024'!AP59</f>
        <v>-8</v>
      </c>
      <c r="AQ59" s="15"/>
      <c r="AR59" s="15">
        <f>'#2025'!AR59-'#2024'!AR59</f>
        <v>40</v>
      </c>
    </row>
    <row r="60" spans="1:44" x14ac:dyDescent="0.3">
      <c r="A60" s="13">
        <v>55000</v>
      </c>
      <c r="B60" s="13">
        <v>55999</v>
      </c>
      <c r="D60" s="16" t="s">
        <v>9</v>
      </c>
      <c r="E60" s="15">
        <f>'#2025'!E60-'#2024'!E60</f>
        <v>0</v>
      </c>
      <c r="F60" s="15">
        <f>'#2025'!F60-'#2024'!F60</f>
        <v>0</v>
      </c>
      <c r="G60" s="15">
        <f>'#2025'!G60-'#2024'!G60</f>
        <v>0</v>
      </c>
      <c r="H60" s="15">
        <f>'#2025'!H60-'#2024'!H60</f>
        <v>0</v>
      </c>
      <c r="I60" s="15">
        <f>'#2025'!I60-'#2024'!I60</f>
        <v>18</v>
      </c>
      <c r="J60" s="15">
        <f>'#2025'!J60-'#2024'!J60</f>
        <v>-1</v>
      </c>
      <c r="L60" s="16" t="s">
        <v>10</v>
      </c>
      <c r="M60" s="15">
        <f>'#2025'!M60-'#2024'!M60</f>
        <v>0</v>
      </c>
      <c r="N60" s="15">
        <f>'#2025'!N60-'#2024'!N60</f>
        <v>0</v>
      </c>
      <c r="O60" s="15">
        <f>'#2025'!O60-'#2024'!O60</f>
        <v>0</v>
      </c>
      <c r="P60" s="15">
        <f>'#2025'!P60-'#2024'!P60</f>
        <v>0</v>
      </c>
      <c r="Q60" s="15">
        <f>'#2025'!Q60-'#2024'!Q60</f>
        <v>20</v>
      </c>
      <c r="R60" s="15">
        <f>'#2025'!R60-'#2024'!R60</f>
        <v>-2</v>
      </c>
      <c r="T60" s="16" t="s">
        <v>11</v>
      </c>
      <c r="U60" s="15">
        <f>'#2025'!U60-'#2024'!U60</f>
        <v>0</v>
      </c>
      <c r="V60" s="15">
        <f>'#2025'!V60-'#2024'!V60</f>
        <v>0</v>
      </c>
      <c r="W60" s="15">
        <f>'#2025'!W60-'#2024'!W60</f>
        <v>0</v>
      </c>
      <c r="X60" s="15">
        <f>'#2025'!X60-'#2024'!X60</f>
        <v>0</v>
      </c>
      <c r="Y60" s="15">
        <f>'#2025'!Y60-'#2024'!Y60</f>
        <v>2</v>
      </c>
      <c r="Z60" s="15">
        <f>'#2025'!Z60-'#2024'!Z60</f>
        <v>0</v>
      </c>
      <c r="AB60" s="16" t="s">
        <v>12</v>
      </c>
      <c r="AC60" s="15">
        <f>'#2025'!AC60-'#2024'!AC60</f>
        <v>0</v>
      </c>
      <c r="AD60" s="15">
        <f>'#2025'!AD60-'#2024'!AD60</f>
        <v>0</v>
      </c>
      <c r="AE60" s="15">
        <f>'#2025'!AE60-'#2024'!AE60</f>
        <v>0</v>
      </c>
      <c r="AF60" s="15">
        <f>'#2025'!AF60-'#2024'!AF60</f>
        <v>0</v>
      </c>
      <c r="AG60" s="15">
        <f>'#2025'!AG60-'#2024'!AG60</f>
        <v>3</v>
      </c>
      <c r="AH60" s="15">
        <f>'#2025'!AH60-'#2024'!AH60</f>
        <v>0</v>
      </c>
      <c r="AI60" s="15"/>
      <c r="AJ60" s="16" t="s">
        <v>13</v>
      </c>
      <c r="AK60" s="15">
        <f>'#2025'!AK60-'#2024'!AK60</f>
        <v>0</v>
      </c>
      <c r="AL60" s="15">
        <f>'#2025'!AL60-'#2024'!AL60</f>
        <v>0</v>
      </c>
      <c r="AM60" s="15">
        <f>'#2025'!AM60-'#2024'!AM60</f>
        <v>0</v>
      </c>
      <c r="AN60" s="15">
        <f>'#2025'!AN60-'#2024'!AN60</f>
        <v>0</v>
      </c>
      <c r="AO60" s="15">
        <f>'#2025'!AO60-'#2024'!AO60</f>
        <v>43</v>
      </c>
      <c r="AP60" s="15">
        <f>'#2025'!AP60-'#2024'!AP60</f>
        <v>-3</v>
      </c>
      <c r="AQ60" s="15"/>
      <c r="AR60" s="15">
        <f>'#2025'!AR60-'#2024'!AR60</f>
        <v>40</v>
      </c>
    </row>
    <row r="61" spans="1:44" x14ac:dyDescent="0.3">
      <c r="A61" s="41">
        <v>56000</v>
      </c>
      <c r="B61" s="13">
        <v>56999</v>
      </c>
      <c r="D61" s="16" t="s">
        <v>9</v>
      </c>
      <c r="E61" s="15">
        <f>'#2025'!E61-'#2024'!E61</f>
        <v>0</v>
      </c>
      <c r="F61" s="15">
        <f>'#2025'!F61-'#2024'!F61</f>
        <v>0</v>
      </c>
      <c r="G61" s="15">
        <f>'#2025'!G61-'#2024'!G61</f>
        <v>0</v>
      </c>
      <c r="H61" s="15">
        <f>'#2025'!H61-'#2024'!H61</f>
        <v>0</v>
      </c>
      <c r="I61" s="15">
        <f>'#2025'!I61-'#2024'!I61</f>
        <v>19</v>
      </c>
      <c r="J61" s="15">
        <f>'#2025'!J61-'#2024'!J61</f>
        <v>-2</v>
      </c>
      <c r="L61" s="16" t="s">
        <v>10</v>
      </c>
      <c r="M61" s="15">
        <f>'#2025'!M61-'#2024'!M61</f>
        <v>0</v>
      </c>
      <c r="N61" s="15">
        <f>'#2025'!N61-'#2024'!N61</f>
        <v>0</v>
      </c>
      <c r="O61" s="15">
        <f>'#2025'!O61-'#2024'!O61</f>
        <v>0</v>
      </c>
      <c r="P61" s="15">
        <f>'#2025'!P61-'#2024'!P61</f>
        <v>0</v>
      </c>
      <c r="Q61" s="15">
        <f>'#2025'!Q61-'#2024'!Q61</f>
        <v>22</v>
      </c>
      <c r="R61" s="15">
        <f>'#2025'!R61-'#2024'!R61</f>
        <v>-3</v>
      </c>
      <c r="T61" s="16" t="s">
        <v>11</v>
      </c>
      <c r="U61" s="15">
        <f>'#2025'!U61-'#2024'!U61</f>
        <v>0</v>
      </c>
      <c r="V61" s="15">
        <f>'#2025'!V61-'#2024'!V61</f>
        <v>0</v>
      </c>
      <c r="W61" s="15">
        <f>'#2025'!W61-'#2024'!W61</f>
        <v>0</v>
      </c>
      <c r="X61" s="15">
        <f>'#2025'!X61-'#2024'!X61</f>
        <v>0</v>
      </c>
      <c r="Y61" s="15">
        <f>'#2025'!Y61-'#2024'!Y61</f>
        <v>2</v>
      </c>
      <c r="Z61" s="15">
        <f>'#2025'!Z61-'#2024'!Z61</f>
        <v>0</v>
      </c>
      <c r="AB61" s="16" t="s">
        <v>12</v>
      </c>
      <c r="AC61" s="15">
        <f>'#2025'!AC61-'#2024'!AC61</f>
        <v>0</v>
      </c>
      <c r="AD61" s="15">
        <f>'#2025'!AD61-'#2024'!AD61</f>
        <v>0</v>
      </c>
      <c r="AE61" s="15">
        <f>'#2025'!AE61-'#2024'!AE61</f>
        <v>0</v>
      </c>
      <c r="AF61" s="15">
        <f>'#2025'!AF61-'#2024'!AF61</f>
        <v>0</v>
      </c>
      <c r="AG61" s="15">
        <f>'#2025'!AG61-'#2024'!AG61</f>
        <v>4</v>
      </c>
      <c r="AH61" s="15">
        <f>'#2025'!AH61-'#2024'!AH61</f>
        <v>0</v>
      </c>
      <c r="AI61" s="15"/>
      <c r="AJ61" s="16" t="s">
        <v>13</v>
      </c>
      <c r="AK61" s="15">
        <f>'#2025'!AK61-'#2024'!AK61</f>
        <v>0</v>
      </c>
      <c r="AL61" s="15">
        <f>'#2025'!AL61-'#2024'!AL61</f>
        <v>0</v>
      </c>
      <c r="AM61" s="15">
        <f>'#2025'!AM61-'#2024'!AM61</f>
        <v>0</v>
      </c>
      <c r="AN61" s="15">
        <f>'#2025'!AN61-'#2024'!AN61</f>
        <v>0</v>
      </c>
      <c r="AO61" s="15">
        <f>'#2025'!AO61-'#2024'!AO61</f>
        <v>47</v>
      </c>
      <c r="AP61" s="15">
        <f>'#2025'!AP61-'#2024'!AP61</f>
        <v>-5</v>
      </c>
      <c r="AQ61" s="15"/>
      <c r="AR61" s="15">
        <f>'#2025'!AR61-'#2024'!AR61</f>
        <v>42</v>
      </c>
    </row>
    <row r="62" spans="1:44" x14ac:dyDescent="0.3">
      <c r="A62" s="13">
        <v>57000</v>
      </c>
      <c r="B62" s="13">
        <v>57999</v>
      </c>
      <c r="D62" s="16" t="s">
        <v>9</v>
      </c>
      <c r="E62" s="15">
        <f>'#2025'!E62-'#2024'!E62</f>
        <v>0</v>
      </c>
      <c r="F62" s="15">
        <f>'#2025'!F62-'#2024'!F62</f>
        <v>0</v>
      </c>
      <c r="G62" s="15">
        <f>'#2025'!G62-'#2024'!G62</f>
        <v>0</v>
      </c>
      <c r="H62" s="15">
        <f>'#2025'!H62-'#2024'!H62</f>
        <v>0</v>
      </c>
      <c r="I62" s="15">
        <f>'#2025'!I62-'#2024'!I62</f>
        <v>0</v>
      </c>
      <c r="J62" s="15">
        <f>'#2025'!J62-'#2024'!J62</f>
        <v>-2</v>
      </c>
      <c r="L62" s="16" t="s">
        <v>10</v>
      </c>
      <c r="M62" s="15">
        <f>'#2025'!M62-'#2024'!M62</f>
        <v>0</v>
      </c>
      <c r="N62" s="15">
        <f>'#2025'!N62-'#2024'!N62</f>
        <v>0</v>
      </c>
      <c r="O62" s="15">
        <f>'#2025'!O62-'#2024'!O62</f>
        <v>0</v>
      </c>
      <c r="P62" s="15">
        <f>'#2025'!P62-'#2024'!P62</f>
        <v>0</v>
      </c>
      <c r="Q62" s="15">
        <f>'#2025'!Q62-'#2024'!Q62</f>
        <v>0</v>
      </c>
      <c r="R62" s="15">
        <f>'#2025'!R62-'#2024'!R62</f>
        <v>-2</v>
      </c>
      <c r="T62" s="16" t="s">
        <v>11</v>
      </c>
      <c r="U62" s="15">
        <f>'#2025'!U62-'#2024'!U62</f>
        <v>0</v>
      </c>
      <c r="V62" s="15">
        <f>'#2025'!V62-'#2024'!V62</f>
        <v>0</v>
      </c>
      <c r="W62" s="15">
        <f>'#2025'!W62-'#2024'!W62</f>
        <v>0</v>
      </c>
      <c r="X62" s="15">
        <f>'#2025'!X62-'#2024'!X62</f>
        <v>0</v>
      </c>
      <c r="Y62" s="15">
        <f>'#2025'!Y62-'#2024'!Y62</f>
        <v>0</v>
      </c>
      <c r="Z62" s="15">
        <f>'#2025'!Z62-'#2024'!Z62</f>
        <v>0</v>
      </c>
      <c r="AB62" s="16" t="s">
        <v>12</v>
      </c>
      <c r="AC62" s="15">
        <f>'#2025'!AC62-'#2024'!AC62</f>
        <v>0</v>
      </c>
      <c r="AD62" s="15">
        <f>'#2025'!AD62-'#2024'!AD62</f>
        <v>0</v>
      </c>
      <c r="AE62" s="15">
        <f>'#2025'!AE62-'#2024'!AE62</f>
        <v>0</v>
      </c>
      <c r="AF62" s="15">
        <f>'#2025'!AF62-'#2024'!AF62</f>
        <v>0</v>
      </c>
      <c r="AG62" s="15">
        <f>'#2025'!AG62-'#2024'!AG62</f>
        <v>0</v>
      </c>
      <c r="AH62" s="15">
        <f>'#2025'!AH62-'#2024'!AH62</f>
        <v>0</v>
      </c>
      <c r="AI62" s="15"/>
      <c r="AJ62" s="16" t="s">
        <v>13</v>
      </c>
      <c r="AK62" s="15">
        <f>'#2025'!AK62-'#2024'!AK62</f>
        <v>0</v>
      </c>
      <c r="AL62" s="15">
        <f>'#2025'!AL62-'#2024'!AL62</f>
        <v>0</v>
      </c>
      <c r="AM62" s="15">
        <f>'#2025'!AM62-'#2024'!AM62</f>
        <v>0</v>
      </c>
      <c r="AN62" s="15">
        <f>'#2025'!AN62-'#2024'!AN62</f>
        <v>0</v>
      </c>
      <c r="AO62" s="15">
        <f>'#2025'!AO62-'#2024'!AO62</f>
        <v>0</v>
      </c>
      <c r="AP62" s="15">
        <f>'#2025'!AP62-'#2024'!AP62</f>
        <v>-4</v>
      </c>
      <c r="AQ62" s="15"/>
      <c r="AR62" s="15">
        <f>'#2025'!AR62-'#2024'!AR62</f>
        <v>-4</v>
      </c>
    </row>
    <row r="63" spans="1:44" x14ac:dyDescent="0.3">
      <c r="A63" s="13">
        <v>58000</v>
      </c>
      <c r="B63" s="13">
        <v>58999</v>
      </c>
      <c r="D63" s="16" t="s">
        <v>9</v>
      </c>
      <c r="E63" s="15">
        <f>'#2025'!E63-'#2024'!E63</f>
        <v>0</v>
      </c>
      <c r="F63" s="15">
        <f>'#2025'!F63-'#2024'!F63</f>
        <v>0</v>
      </c>
      <c r="G63" s="15">
        <f>'#2025'!G63-'#2024'!G63</f>
        <v>0</v>
      </c>
      <c r="H63" s="15">
        <f>'#2025'!H63-'#2024'!H63</f>
        <v>0</v>
      </c>
      <c r="I63" s="15">
        <f>'#2025'!I63-'#2024'!I63</f>
        <v>0</v>
      </c>
      <c r="J63" s="15">
        <f>'#2025'!J63-'#2024'!J63</f>
        <v>-2</v>
      </c>
      <c r="L63" s="16" t="s">
        <v>10</v>
      </c>
      <c r="M63" s="15">
        <f>'#2025'!M63-'#2024'!M63</f>
        <v>0</v>
      </c>
      <c r="N63" s="15">
        <f>'#2025'!N63-'#2024'!N63</f>
        <v>0</v>
      </c>
      <c r="O63" s="15">
        <f>'#2025'!O63-'#2024'!O63</f>
        <v>0</v>
      </c>
      <c r="P63" s="15">
        <f>'#2025'!P63-'#2024'!P63</f>
        <v>0</v>
      </c>
      <c r="Q63" s="15">
        <f>'#2025'!Q63-'#2024'!Q63</f>
        <v>0</v>
      </c>
      <c r="R63" s="15">
        <f>'#2025'!R63-'#2024'!R63</f>
        <v>-3</v>
      </c>
      <c r="T63" s="16" t="s">
        <v>11</v>
      </c>
      <c r="U63" s="15">
        <f>'#2025'!U63-'#2024'!U63</f>
        <v>0</v>
      </c>
      <c r="V63" s="15">
        <f>'#2025'!V63-'#2024'!V63</f>
        <v>0</v>
      </c>
      <c r="W63" s="15">
        <f>'#2025'!W63-'#2024'!W63</f>
        <v>0</v>
      </c>
      <c r="X63" s="15">
        <f>'#2025'!X63-'#2024'!X63</f>
        <v>0</v>
      </c>
      <c r="Y63" s="15">
        <f>'#2025'!Y63-'#2024'!Y63</f>
        <v>0</v>
      </c>
      <c r="Z63" s="15">
        <f>'#2025'!Z63-'#2024'!Z63</f>
        <v>0</v>
      </c>
      <c r="AB63" s="16" t="s">
        <v>12</v>
      </c>
      <c r="AC63" s="15">
        <f>'#2025'!AC63-'#2024'!AC63</f>
        <v>0</v>
      </c>
      <c r="AD63" s="15">
        <f>'#2025'!AD63-'#2024'!AD63</f>
        <v>0</v>
      </c>
      <c r="AE63" s="15">
        <f>'#2025'!AE63-'#2024'!AE63</f>
        <v>0</v>
      </c>
      <c r="AF63" s="15">
        <f>'#2025'!AF63-'#2024'!AF63</f>
        <v>0</v>
      </c>
      <c r="AG63" s="15">
        <f>'#2025'!AG63-'#2024'!AG63</f>
        <v>0</v>
      </c>
      <c r="AH63" s="15">
        <f>'#2025'!AH63-'#2024'!AH63</f>
        <v>0</v>
      </c>
      <c r="AI63" s="15"/>
      <c r="AJ63" s="16" t="s">
        <v>13</v>
      </c>
      <c r="AK63" s="15">
        <f>'#2025'!AK63-'#2024'!AK63</f>
        <v>0</v>
      </c>
      <c r="AL63" s="15">
        <f>'#2025'!AL63-'#2024'!AL63</f>
        <v>0</v>
      </c>
      <c r="AM63" s="15">
        <f>'#2025'!AM63-'#2024'!AM63</f>
        <v>0</v>
      </c>
      <c r="AN63" s="15">
        <f>'#2025'!AN63-'#2024'!AN63</f>
        <v>0</v>
      </c>
      <c r="AO63" s="15">
        <f>'#2025'!AO63-'#2024'!AO63</f>
        <v>0</v>
      </c>
      <c r="AP63" s="15">
        <f>'#2025'!AP63-'#2024'!AP63</f>
        <v>-5</v>
      </c>
      <c r="AQ63" s="15"/>
      <c r="AR63" s="15">
        <f>'#2025'!AR63-'#2024'!AR63</f>
        <v>-5</v>
      </c>
    </row>
    <row r="64" spans="1:44" x14ac:dyDescent="0.3">
      <c r="A64" s="13">
        <v>59000</v>
      </c>
      <c r="B64" s="13">
        <v>59999</v>
      </c>
      <c r="D64" s="16" t="s">
        <v>9</v>
      </c>
      <c r="E64" s="15">
        <f>'#2025'!E64-'#2024'!E64</f>
        <v>0</v>
      </c>
      <c r="F64" s="15">
        <f>'#2025'!F64-'#2024'!F64</f>
        <v>0</v>
      </c>
      <c r="G64" s="15">
        <f>'#2025'!G64-'#2024'!G64</f>
        <v>0</v>
      </c>
      <c r="H64" s="15">
        <f>'#2025'!H64-'#2024'!H64</f>
        <v>0</v>
      </c>
      <c r="I64" s="15">
        <f>'#2025'!I64-'#2024'!I64</f>
        <v>0</v>
      </c>
      <c r="J64" s="15">
        <f>'#2025'!J64-'#2024'!J64</f>
        <v>-2</v>
      </c>
      <c r="L64" s="16" t="s">
        <v>10</v>
      </c>
      <c r="M64" s="15">
        <f>'#2025'!M64-'#2024'!M64</f>
        <v>0</v>
      </c>
      <c r="N64" s="15">
        <f>'#2025'!N64-'#2024'!N64</f>
        <v>0</v>
      </c>
      <c r="O64" s="15">
        <f>'#2025'!O64-'#2024'!O64</f>
        <v>0</v>
      </c>
      <c r="P64" s="15">
        <f>'#2025'!P64-'#2024'!P64</f>
        <v>0</v>
      </c>
      <c r="Q64" s="15">
        <f>'#2025'!Q64-'#2024'!Q64</f>
        <v>0</v>
      </c>
      <c r="R64" s="15">
        <f>'#2025'!R64-'#2024'!R64</f>
        <v>-3</v>
      </c>
      <c r="T64" s="16" t="s">
        <v>11</v>
      </c>
      <c r="U64" s="15">
        <f>'#2025'!U64-'#2024'!U64</f>
        <v>0</v>
      </c>
      <c r="V64" s="15">
        <f>'#2025'!V64-'#2024'!V64</f>
        <v>0</v>
      </c>
      <c r="W64" s="15">
        <f>'#2025'!W64-'#2024'!W64</f>
        <v>0</v>
      </c>
      <c r="X64" s="15">
        <f>'#2025'!X64-'#2024'!X64</f>
        <v>0</v>
      </c>
      <c r="Y64" s="15">
        <f>'#2025'!Y64-'#2024'!Y64</f>
        <v>0</v>
      </c>
      <c r="Z64" s="15">
        <f>'#2025'!Z64-'#2024'!Z64</f>
        <v>0</v>
      </c>
      <c r="AB64" s="16" t="s">
        <v>12</v>
      </c>
      <c r="AC64" s="15">
        <f>'#2025'!AC64-'#2024'!AC64</f>
        <v>0</v>
      </c>
      <c r="AD64" s="15">
        <f>'#2025'!AD64-'#2024'!AD64</f>
        <v>0</v>
      </c>
      <c r="AE64" s="15">
        <f>'#2025'!AE64-'#2024'!AE64</f>
        <v>0</v>
      </c>
      <c r="AF64" s="15">
        <f>'#2025'!AF64-'#2024'!AF64</f>
        <v>0</v>
      </c>
      <c r="AG64" s="15">
        <f>'#2025'!AG64-'#2024'!AG64</f>
        <v>0</v>
      </c>
      <c r="AH64" s="15">
        <f>'#2025'!AH64-'#2024'!AH64</f>
        <v>0</v>
      </c>
      <c r="AI64" s="15"/>
      <c r="AJ64" s="16" t="s">
        <v>13</v>
      </c>
      <c r="AK64" s="15">
        <f>'#2025'!AK64-'#2024'!AK64</f>
        <v>0</v>
      </c>
      <c r="AL64" s="15">
        <f>'#2025'!AL64-'#2024'!AL64</f>
        <v>0</v>
      </c>
      <c r="AM64" s="15">
        <f>'#2025'!AM64-'#2024'!AM64</f>
        <v>0</v>
      </c>
      <c r="AN64" s="15">
        <f>'#2025'!AN64-'#2024'!AN64</f>
        <v>0</v>
      </c>
      <c r="AO64" s="15">
        <f>'#2025'!AO64-'#2024'!AO64</f>
        <v>0</v>
      </c>
      <c r="AP64" s="15">
        <f>'#2025'!AP64-'#2024'!AP64</f>
        <v>-5</v>
      </c>
      <c r="AQ64" s="15"/>
      <c r="AR64" s="15">
        <f>'#2025'!AR64-'#2024'!AR64</f>
        <v>-5</v>
      </c>
    </row>
    <row r="65" spans="1:44" x14ac:dyDescent="0.3">
      <c r="A65" s="40">
        <v>60000</v>
      </c>
      <c r="B65" s="13">
        <v>60999</v>
      </c>
      <c r="D65" s="16" t="s">
        <v>9</v>
      </c>
      <c r="E65" s="15">
        <f>'#2025'!E65-'#2024'!E65</f>
        <v>0</v>
      </c>
      <c r="F65" s="15">
        <f>'#2025'!F65-'#2024'!F65</f>
        <v>0</v>
      </c>
      <c r="G65" s="15">
        <f>'#2025'!G65-'#2024'!G65</f>
        <v>0</v>
      </c>
      <c r="H65" s="15">
        <f>'#2025'!H65-'#2024'!H65</f>
        <v>0</v>
      </c>
      <c r="I65" s="15">
        <f>'#2025'!I65-'#2024'!I65</f>
        <v>0</v>
      </c>
      <c r="J65" s="15">
        <f>'#2025'!J65-'#2024'!J65</f>
        <v>-2</v>
      </c>
      <c r="L65" s="16" t="s">
        <v>10</v>
      </c>
      <c r="M65" s="15">
        <f>'#2025'!M65-'#2024'!M65</f>
        <v>0</v>
      </c>
      <c r="N65" s="15">
        <f>'#2025'!N65-'#2024'!N65</f>
        <v>0</v>
      </c>
      <c r="O65" s="15">
        <f>'#2025'!O65-'#2024'!O65</f>
        <v>0</v>
      </c>
      <c r="P65" s="15">
        <f>'#2025'!P65-'#2024'!P65</f>
        <v>0</v>
      </c>
      <c r="Q65" s="15">
        <f>'#2025'!Q65-'#2024'!Q65</f>
        <v>0</v>
      </c>
      <c r="R65" s="15">
        <f>'#2025'!R65-'#2024'!R65</f>
        <v>-4</v>
      </c>
      <c r="T65" s="16" t="s">
        <v>11</v>
      </c>
      <c r="U65" s="15">
        <f>'#2025'!U65-'#2024'!U65</f>
        <v>0</v>
      </c>
      <c r="V65" s="15">
        <f>'#2025'!V65-'#2024'!V65</f>
        <v>0</v>
      </c>
      <c r="W65" s="15">
        <f>'#2025'!W65-'#2024'!W65</f>
        <v>0</v>
      </c>
      <c r="X65" s="15">
        <f>'#2025'!X65-'#2024'!X65</f>
        <v>0</v>
      </c>
      <c r="Y65" s="15">
        <f>'#2025'!Y65-'#2024'!Y65</f>
        <v>0</v>
      </c>
      <c r="Z65" s="15">
        <f>'#2025'!Z65-'#2024'!Z65</f>
        <v>-1</v>
      </c>
      <c r="AB65" s="16" t="s">
        <v>12</v>
      </c>
      <c r="AC65" s="15">
        <f>'#2025'!AC65-'#2024'!AC65</f>
        <v>0</v>
      </c>
      <c r="AD65" s="15">
        <f>'#2025'!AD65-'#2024'!AD65</f>
        <v>0</v>
      </c>
      <c r="AE65" s="15">
        <f>'#2025'!AE65-'#2024'!AE65</f>
        <v>0</v>
      </c>
      <c r="AF65" s="15">
        <f>'#2025'!AF65-'#2024'!AF65</f>
        <v>0</v>
      </c>
      <c r="AG65" s="15">
        <f>'#2025'!AG65-'#2024'!AG65</f>
        <v>0</v>
      </c>
      <c r="AH65" s="15">
        <f>'#2025'!AH65-'#2024'!AH65</f>
        <v>-1</v>
      </c>
      <c r="AI65" s="15"/>
      <c r="AJ65" s="16" t="s">
        <v>13</v>
      </c>
      <c r="AK65" s="15">
        <f>'#2025'!AK65-'#2024'!AK65</f>
        <v>0</v>
      </c>
      <c r="AL65" s="15">
        <f>'#2025'!AL65-'#2024'!AL65</f>
        <v>0</v>
      </c>
      <c r="AM65" s="15">
        <f>'#2025'!AM65-'#2024'!AM65</f>
        <v>0</v>
      </c>
      <c r="AN65" s="15">
        <f>'#2025'!AN65-'#2024'!AN65</f>
        <v>0</v>
      </c>
      <c r="AO65" s="15">
        <f>'#2025'!AO65-'#2024'!AO65</f>
        <v>0</v>
      </c>
      <c r="AP65" s="15">
        <f>'#2025'!AP65-'#2024'!AP65</f>
        <v>-8</v>
      </c>
      <c r="AQ65" s="15"/>
      <c r="AR65" s="15">
        <f>'#2025'!AR65-'#2024'!AR65</f>
        <v>-8</v>
      </c>
    </row>
    <row r="66" spans="1:44" x14ac:dyDescent="0.3">
      <c r="A66" s="13">
        <v>61000</v>
      </c>
      <c r="B66" s="13">
        <v>61999</v>
      </c>
      <c r="D66" s="16" t="s">
        <v>9</v>
      </c>
      <c r="E66" s="15">
        <f>'#2025'!E66-'#2024'!E66</f>
        <v>0</v>
      </c>
      <c r="F66" s="15">
        <f>'#2025'!F66-'#2024'!F66</f>
        <v>0</v>
      </c>
      <c r="G66" s="15">
        <f>'#2025'!G66-'#2024'!G66</f>
        <v>0</v>
      </c>
      <c r="H66" s="15">
        <f>'#2025'!H66-'#2024'!H66</f>
        <v>0</v>
      </c>
      <c r="I66" s="15">
        <f>'#2025'!I66-'#2024'!I66</f>
        <v>0</v>
      </c>
      <c r="J66" s="15">
        <f>'#2025'!J66-'#2024'!J66</f>
        <v>-2</v>
      </c>
      <c r="L66" s="16" t="s">
        <v>10</v>
      </c>
      <c r="M66" s="15">
        <f>'#2025'!M66-'#2024'!M66</f>
        <v>0</v>
      </c>
      <c r="N66" s="15">
        <f>'#2025'!N66-'#2024'!N66</f>
        <v>0</v>
      </c>
      <c r="O66" s="15">
        <f>'#2025'!O66-'#2024'!O66</f>
        <v>0</v>
      </c>
      <c r="P66" s="15">
        <f>'#2025'!P66-'#2024'!P66</f>
        <v>0</v>
      </c>
      <c r="Q66" s="15">
        <f>'#2025'!Q66-'#2024'!Q66</f>
        <v>0</v>
      </c>
      <c r="R66" s="15">
        <f>'#2025'!R66-'#2024'!R66</f>
        <v>-3</v>
      </c>
      <c r="T66" s="16" t="s">
        <v>11</v>
      </c>
      <c r="U66" s="15">
        <f>'#2025'!U66-'#2024'!U66</f>
        <v>0</v>
      </c>
      <c r="V66" s="15">
        <f>'#2025'!V66-'#2024'!V66</f>
        <v>0</v>
      </c>
      <c r="W66" s="15">
        <f>'#2025'!W66-'#2024'!W66</f>
        <v>0</v>
      </c>
      <c r="X66" s="15">
        <f>'#2025'!X66-'#2024'!X66</f>
        <v>0</v>
      </c>
      <c r="Y66" s="15">
        <f>'#2025'!Y66-'#2024'!Y66</f>
        <v>0</v>
      </c>
      <c r="Z66" s="15">
        <f>'#2025'!Z66-'#2024'!Z66</f>
        <v>0</v>
      </c>
      <c r="AB66" s="16" t="s">
        <v>12</v>
      </c>
      <c r="AC66" s="15">
        <f>'#2025'!AC66-'#2024'!AC66</f>
        <v>0</v>
      </c>
      <c r="AD66" s="15">
        <f>'#2025'!AD66-'#2024'!AD66</f>
        <v>0</v>
      </c>
      <c r="AE66" s="15">
        <f>'#2025'!AE66-'#2024'!AE66</f>
        <v>0</v>
      </c>
      <c r="AF66" s="15">
        <f>'#2025'!AF66-'#2024'!AF66</f>
        <v>0</v>
      </c>
      <c r="AG66" s="15">
        <f>'#2025'!AG66-'#2024'!AG66</f>
        <v>0</v>
      </c>
      <c r="AH66" s="15">
        <f>'#2025'!AH66-'#2024'!AH66</f>
        <v>-1</v>
      </c>
      <c r="AI66" s="15"/>
      <c r="AJ66" s="16" t="s">
        <v>13</v>
      </c>
      <c r="AK66" s="15">
        <f>'#2025'!AK66-'#2024'!AK66</f>
        <v>0</v>
      </c>
      <c r="AL66" s="15">
        <f>'#2025'!AL66-'#2024'!AL66</f>
        <v>0</v>
      </c>
      <c r="AM66" s="15">
        <f>'#2025'!AM66-'#2024'!AM66</f>
        <v>0</v>
      </c>
      <c r="AN66" s="15">
        <f>'#2025'!AN66-'#2024'!AN66</f>
        <v>0</v>
      </c>
      <c r="AO66" s="15">
        <f>'#2025'!AO66-'#2024'!AO66</f>
        <v>0</v>
      </c>
      <c r="AP66" s="15">
        <f>'#2025'!AP66-'#2024'!AP66</f>
        <v>-6</v>
      </c>
      <c r="AQ66" s="15"/>
      <c r="AR66" s="15">
        <f>'#2025'!AR66-'#2024'!AR66</f>
        <v>-6</v>
      </c>
    </row>
    <row r="67" spans="1:44" x14ac:dyDescent="0.3">
      <c r="A67" s="13">
        <v>62000</v>
      </c>
      <c r="B67" s="13">
        <v>62999</v>
      </c>
      <c r="D67" s="16" t="s">
        <v>9</v>
      </c>
      <c r="E67" s="15">
        <f>'#2025'!E67-'#2024'!E67</f>
        <v>0</v>
      </c>
      <c r="F67" s="15">
        <f>'#2025'!F67-'#2024'!F67</f>
        <v>0</v>
      </c>
      <c r="G67" s="15">
        <f>'#2025'!G67-'#2024'!G67</f>
        <v>0</v>
      </c>
      <c r="H67" s="15">
        <f>'#2025'!H67-'#2024'!H67</f>
        <v>0</v>
      </c>
      <c r="I67" s="15">
        <f>'#2025'!I67-'#2024'!I67</f>
        <v>0</v>
      </c>
      <c r="J67" s="15">
        <f>'#2025'!J67-'#2024'!J67</f>
        <v>-1</v>
      </c>
      <c r="L67" s="16" t="s">
        <v>10</v>
      </c>
      <c r="M67" s="15">
        <f>'#2025'!M67-'#2024'!M67</f>
        <v>0</v>
      </c>
      <c r="N67" s="15">
        <f>'#2025'!N67-'#2024'!N67</f>
        <v>0</v>
      </c>
      <c r="O67" s="15">
        <f>'#2025'!O67-'#2024'!O67</f>
        <v>0</v>
      </c>
      <c r="P67" s="15">
        <f>'#2025'!P67-'#2024'!P67</f>
        <v>0</v>
      </c>
      <c r="Q67" s="15">
        <f>'#2025'!Q67-'#2024'!Q67</f>
        <v>0</v>
      </c>
      <c r="R67" s="15">
        <f>'#2025'!R67-'#2024'!R67</f>
        <v>-3</v>
      </c>
      <c r="T67" s="16" t="s">
        <v>11</v>
      </c>
      <c r="U67" s="15">
        <f>'#2025'!U67-'#2024'!U67</f>
        <v>0</v>
      </c>
      <c r="V67" s="15">
        <f>'#2025'!V67-'#2024'!V67</f>
        <v>0</v>
      </c>
      <c r="W67" s="15">
        <f>'#2025'!W67-'#2024'!W67</f>
        <v>0</v>
      </c>
      <c r="X67" s="15">
        <f>'#2025'!X67-'#2024'!X67</f>
        <v>0</v>
      </c>
      <c r="Y67" s="15">
        <f>'#2025'!Y67-'#2024'!Y67</f>
        <v>0</v>
      </c>
      <c r="Z67" s="15">
        <f>'#2025'!Z67-'#2024'!Z67</f>
        <v>-1</v>
      </c>
      <c r="AB67" s="16" t="s">
        <v>12</v>
      </c>
      <c r="AC67" s="15">
        <f>'#2025'!AC67-'#2024'!AC67</f>
        <v>0</v>
      </c>
      <c r="AD67" s="15">
        <f>'#2025'!AD67-'#2024'!AD67</f>
        <v>0</v>
      </c>
      <c r="AE67" s="15">
        <f>'#2025'!AE67-'#2024'!AE67</f>
        <v>0</v>
      </c>
      <c r="AF67" s="15">
        <f>'#2025'!AF67-'#2024'!AF67</f>
        <v>0</v>
      </c>
      <c r="AG67" s="15">
        <f>'#2025'!AG67-'#2024'!AG67</f>
        <v>0</v>
      </c>
      <c r="AH67" s="15">
        <f>'#2025'!AH67-'#2024'!AH67</f>
        <v>0</v>
      </c>
      <c r="AI67" s="15"/>
      <c r="AJ67" s="16" t="s">
        <v>13</v>
      </c>
      <c r="AK67" s="15">
        <f>'#2025'!AK67-'#2024'!AK67</f>
        <v>0</v>
      </c>
      <c r="AL67" s="15">
        <f>'#2025'!AL67-'#2024'!AL67</f>
        <v>0</v>
      </c>
      <c r="AM67" s="15">
        <f>'#2025'!AM67-'#2024'!AM67</f>
        <v>0</v>
      </c>
      <c r="AN67" s="15">
        <f>'#2025'!AN67-'#2024'!AN67</f>
        <v>0</v>
      </c>
      <c r="AO67" s="15">
        <f>'#2025'!AO67-'#2024'!AO67</f>
        <v>0</v>
      </c>
      <c r="AP67" s="15">
        <f>'#2025'!AP67-'#2024'!AP67</f>
        <v>-5</v>
      </c>
      <c r="AQ67" s="15"/>
      <c r="AR67" s="15">
        <f>'#2025'!AR67-'#2024'!AR67</f>
        <v>-5</v>
      </c>
    </row>
    <row r="68" spans="1:44" x14ac:dyDescent="0.3">
      <c r="A68" s="13">
        <v>63000</v>
      </c>
      <c r="B68" s="13">
        <v>63999</v>
      </c>
      <c r="D68" s="16" t="s">
        <v>9</v>
      </c>
      <c r="E68" s="15">
        <f>'#2025'!E68-'#2024'!E68</f>
        <v>0</v>
      </c>
      <c r="F68" s="15">
        <f>'#2025'!F68-'#2024'!F68</f>
        <v>0</v>
      </c>
      <c r="G68" s="15">
        <f>'#2025'!G68-'#2024'!G68</f>
        <v>0</v>
      </c>
      <c r="H68" s="15">
        <f>'#2025'!H68-'#2024'!H68</f>
        <v>0</v>
      </c>
      <c r="I68" s="15">
        <f>'#2025'!I68-'#2024'!I68</f>
        <v>0</v>
      </c>
      <c r="J68" s="15">
        <f>'#2025'!J68-'#2024'!J68</f>
        <v>-3</v>
      </c>
      <c r="L68" s="16" t="s">
        <v>10</v>
      </c>
      <c r="M68" s="15">
        <f>'#2025'!M68-'#2024'!M68</f>
        <v>0</v>
      </c>
      <c r="N68" s="15">
        <f>'#2025'!N68-'#2024'!N68</f>
        <v>0</v>
      </c>
      <c r="O68" s="15">
        <f>'#2025'!O68-'#2024'!O68</f>
        <v>0</v>
      </c>
      <c r="P68" s="15">
        <f>'#2025'!P68-'#2024'!P68</f>
        <v>0</v>
      </c>
      <c r="Q68" s="15">
        <f>'#2025'!Q68-'#2024'!Q68</f>
        <v>0</v>
      </c>
      <c r="R68" s="15">
        <f>'#2025'!R68-'#2024'!R68</f>
        <v>-4</v>
      </c>
      <c r="T68" s="16" t="s">
        <v>11</v>
      </c>
      <c r="U68" s="15">
        <f>'#2025'!U68-'#2024'!U68</f>
        <v>0</v>
      </c>
      <c r="V68" s="15">
        <f>'#2025'!V68-'#2024'!V68</f>
        <v>0</v>
      </c>
      <c r="W68" s="15">
        <f>'#2025'!W68-'#2024'!W68</f>
        <v>0</v>
      </c>
      <c r="X68" s="15">
        <f>'#2025'!X68-'#2024'!X68</f>
        <v>0</v>
      </c>
      <c r="Y68" s="15">
        <f>'#2025'!Y68-'#2024'!Y68</f>
        <v>0</v>
      </c>
      <c r="Z68" s="15">
        <f>'#2025'!Z68-'#2024'!Z68</f>
        <v>0</v>
      </c>
      <c r="AB68" s="16" t="s">
        <v>12</v>
      </c>
      <c r="AC68" s="15">
        <f>'#2025'!AC68-'#2024'!AC68</f>
        <v>0</v>
      </c>
      <c r="AD68" s="15">
        <f>'#2025'!AD68-'#2024'!AD68</f>
        <v>0</v>
      </c>
      <c r="AE68" s="15">
        <f>'#2025'!AE68-'#2024'!AE68</f>
        <v>0</v>
      </c>
      <c r="AF68" s="15">
        <f>'#2025'!AF68-'#2024'!AF68</f>
        <v>0</v>
      </c>
      <c r="AG68" s="15">
        <f>'#2025'!AG68-'#2024'!AG68</f>
        <v>0</v>
      </c>
      <c r="AH68" s="15">
        <f>'#2025'!AH68-'#2024'!AH68</f>
        <v>-1</v>
      </c>
      <c r="AI68" s="15"/>
      <c r="AJ68" s="16" t="s">
        <v>13</v>
      </c>
      <c r="AK68" s="15">
        <f>'#2025'!AK68-'#2024'!AK68</f>
        <v>0</v>
      </c>
      <c r="AL68" s="15">
        <f>'#2025'!AL68-'#2024'!AL68</f>
        <v>0</v>
      </c>
      <c r="AM68" s="15">
        <f>'#2025'!AM68-'#2024'!AM68</f>
        <v>0</v>
      </c>
      <c r="AN68" s="15">
        <f>'#2025'!AN68-'#2024'!AN68</f>
        <v>0</v>
      </c>
      <c r="AO68" s="15">
        <f>'#2025'!AO68-'#2024'!AO68</f>
        <v>0</v>
      </c>
      <c r="AP68" s="15">
        <f>'#2025'!AP68-'#2024'!AP68</f>
        <v>-8</v>
      </c>
      <c r="AQ68" s="15"/>
      <c r="AR68" s="15">
        <f>'#2025'!AR68-'#2024'!AR68</f>
        <v>-8</v>
      </c>
    </row>
    <row r="69" spans="1:44" x14ac:dyDescent="0.3">
      <c r="A69" s="41">
        <v>64000</v>
      </c>
      <c r="B69" s="13">
        <v>64999</v>
      </c>
      <c r="D69" s="16" t="s">
        <v>9</v>
      </c>
      <c r="E69" s="15">
        <f>'#2025'!E69-'#2024'!E69</f>
        <v>0</v>
      </c>
      <c r="F69" s="15">
        <f>'#2025'!F69-'#2024'!F69</f>
        <v>0</v>
      </c>
      <c r="G69" s="15">
        <f>'#2025'!G69-'#2024'!G69</f>
        <v>0</v>
      </c>
      <c r="H69" s="15">
        <f>'#2025'!H69-'#2024'!H69</f>
        <v>0</v>
      </c>
      <c r="I69" s="15">
        <f>'#2025'!I69-'#2024'!I69</f>
        <v>0</v>
      </c>
      <c r="J69" s="15">
        <f>'#2025'!J69-'#2024'!J69</f>
        <v>-3</v>
      </c>
      <c r="L69" s="16" t="s">
        <v>10</v>
      </c>
      <c r="M69" s="15">
        <f>'#2025'!M69-'#2024'!M69</f>
        <v>0</v>
      </c>
      <c r="N69" s="15">
        <f>'#2025'!N69-'#2024'!N69</f>
        <v>0</v>
      </c>
      <c r="O69" s="15">
        <f>'#2025'!O69-'#2024'!O69</f>
        <v>0</v>
      </c>
      <c r="P69" s="15">
        <f>'#2025'!P69-'#2024'!P69</f>
        <v>0</v>
      </c>
      <c r="Q69" s="15">
        <f>'#2025'!Q69-'#2024'!Q69</f>
        <v>0</v>
      </c>
      <c r="R69" s="15">
        <f>'#2025'!R69-'#2024'!R69</f>
        <v>-3</v>
      </c>
      <c r="T69" s="16" t="s">
        <v>11</v>
      </c>
      <c r="U69" s="15">
        <f>'#2025'!U69-'#2024'!U69</f>
        <v>0</v>
      </c>
      <c r="V69" s="15">
        <f>'#2025'!V69-'#2024'!V69</f>
        <v>0</v>
      </c>
      <c r="W69" s="15">
        <f>'#2025'!W69-'#2024'!W69</f>
        <v>0</v>
      </c>
      <c r="X69" s="15">
        <f>'#2025'!X69-'#2024'!X69</f>
        <v>0</v>
      </c>
      <c r="Y69" s="15">
        <f>'#2025'!Y69-'#2024'!Y69</f>
        <v>0</v>
      </c>
      <c r="Z69" s="15">
        <f>'#2025'!Z69-'#2024'!Z69</f>
        <v>-1</v>
      </c>
      <c r="AB69" s="16" t="s">
        <v>12</v>
      </c>
      <c r="AC69" s="15">
        <f>'#2025'!AC69-'#2024'!AC69</f>
        <v>0</v>
      </c>
      <c r="AD69" s="15">
        <f>'#2025'!AD69-'#2024'!AD69</f>
        <v>0</v>
      </c>
      <c r="AE69" s="15">
        <f>'#2025'!AE69-'#2024'!AE69</f>
        <v>0</v>
      </c>
      <c r="AF69" s="15">
        <f>'#2025'!AF69-'#2024'!AF69</f>
        <v>0</v>
      </c>
      <c r="AG69" s="15">
        <f>'#2025'!AG69-'#2024'!AG69</f>
        <v>0</v>
      </c>
      <c r="AH69" s="15">
        <f>'#2025'!AH69-'#2024'!AH69</f>
        <v>-1</v>
      </c>
      <c r="AI69" s="15"/>
      <c r="AJ69" s="16" t="s">
        <v>13</v>
      </c>
      <c r="AK69" s="15">
        <f>'#2025'!AK69-'#2024'!AK69</f>
        <v>0</v>
      </c>
      <c r="AL69" s="15">
        <f>'#2025'!AL69-'#2024'!AL69</f>
        <v>0</v>
      </c>
      <c r="AM69" s="15">
        <f>'#2025'!AM69-'#2024'!AM69</f>
        <v>0</v>
      </c>
      <c r="AN69" s="15">
        <f>'#2025'!AN69-'#2024'!AN69</f>
        <v>0</v>
      </c>
      <c r="AO69" s="15">
        <f>'#2025'!AO69-'#2024'!AO69</f>
        <v>0</v>
      </c>
      <c r="AP69" s="15">
        <f>'#2025'!AP69-'#2024'!AP69</f>
        <v>-8</v>
      </c>
      <c r="AQ69" s="15"/>
      <c r="AR69" s="15">
        <f>'#2025'!AR69-'#2024'!AR69</f>
        <v>-8</v>
      </c>
    </row>
    <row r="70" spans="1:44" x14ac:dyDescent="0.3">
      <c r="D70" s="17"/>
      <c r="AQ70" s="15"/>
    </row>
    <row r="71" spans="1:44" ht="15.6" x14ac:dyDescent="0.3">
      <c r="B71" s="18" t="s">
        <v>13</v>
      </c>
      <c r="D71" s="17"/>
      <c r="E71" s="19"/>
      <c r="F71" s="19"/>
      <c r="G71" s="19"/>
      <c r="H71" s="19"/>
      <c r="I71" s="19"/>
      <c r="J71" s="19"/>
      <c r="M71" s="19"/>
      <c r="N71" s="19"/>
      <c r="O71" s="19"/>
      <c r="P71" s="19"/>
      <c r="Q71" s="19"/>
      <c r="R71" s="19"/>
      <c r="U71" s="19"/>
      <c r="V71" s="19"/>
      <c r="W71" s="19"/>
      <c r="X71" s="19"/>
      <c r="Y71" s="19"/>
      <c r="Z71" s="19"/>
      <c r="AC71" s="19"/>
      <c r="AD71" s="19"/>
      <c r="AE71" s="19"/>
      <c r="AF71" s="19"/>
      <c r="AG71" s="19"/>
      <c r="AH71" s="19"/>
      <c r="AI71" s="15"/>
      <c r="AK71" s="19"/>
      <c r="AL71" s="19"/>
      <c r="AM71" s="19"/>
      <c r="AN71" s="19"/>
      <c r="AO71" s="19"/>
      <c r="AP71" s="19"/>
      <c r="AQ71" s="15"/>
      <c r="AR71" s="19"/>
    </row>
    <row r="72" spans="1:44" x14ac:dyDescent="0.3">
      <c r="D72" s="17"/>
    </row>
    <row r="73" spans="1:44" x14ac:dyDescent="0.3">
      <c r="D73" s="17"/>
    </row>
    <row r="74" spans="1:44" x14ac:dyDescent="0.3">
      <c r="D74" s="17"/>
    </row>
    <row r="75" spans="1:44" x14ac:dyDescent="0.3">
      <c r="D75" s="17"/>
    </row>
    <row r="76" spans="1:44" x14ac:dyDescent="0.3">
      <c r="D76" s="17"/>
    </row>
    <row r="77" spans="1:44" x14ac:dyDescent="0.3">
      <c r="D77" s="17"/>
    </row>
    <row r="78" spans="1:44" x14ac:dyDescent="0.3">
      <c r="D78" s="17"/>
    </row>
    <row r="79" spans="1:44" x14ac:dyDescent="0.3">
      <c r="D79" s="17"/>
    </row>
    <row r="80" spans="1:44" x14ac:dyDescent="0.3">
      <c r="D80" s="17"/>
    </row>
    <row r="81" spans="4:4" x14ac:dyDescent="0.3">
      <c r="D81" s="17"/>
    </row>
    <row r="82" spans="4:4" x14ac:dyDescent="0.3">
      <c r="D82" s="17"/>
    </row>
    <row r="83" spans="4:4" x14ac:dyDescent="0.3">
      <c r="D83" s="17"/>
    </row>
    <row r="84" spans="4:4" x14ac:dyDescent="0.3">
      <c r="D84" s="17"/>
    </row>
    <row r="85" spans="4:4" x14ac:dyDescent="0.3">
      <c r="D85" s="17"/>
    </row>
    <row r="86" spans="4:4" x14ac:dyDescent="0.3">
      <c r="D86" s="17"/>
    </row>
    <row r="87" spans="4:4" x14ac:dyDescent="0.3">
      <c r="D87" s="17"/>
    </row>
    <row r="88" spans="4:4" x14ac:dyDescent="0.3">
      <c r="D88" s="17"/>
    </row>
    <row r="89" spans="4:4" x14ac:dyDescent="0.3">
      <c r="D89" s="17"/>
    </row>
    <row r="90" spans="4:4" x14ac:dyDescent="0.3">
      <c r="D90" s="17"/>
    </row>
    <row r="91" spans="4:4" x14ac:dyDescent="0.3">
      <c r="D91" s="17"/>
    </row>
  </sheetData>
  <mergeCells count="6">
    <mergeCell ref="AK3:AP3"/>
    <mergeCell ref="A3:B3"/>
    <mergeCell ref="E3:J3"/>
    <mergeCell ref="M3:R3"/>
    <mergeCell ref="U3:Z3"/>
    <mergeCell ref="AC3:AH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07EB4-8D89-47E1-ADC6-EF12E5F6C98E}">
  <dimension ref="A1:P22"/>
  <sheetViews>
    <sheetView workbookViewId="0">
      <selection activeCell="N20" sqref="K20:N20"/>
    </sheetView>
  </sheetViews>
  <sheetFormatPr defaultRowHeight="14.4" x14ac:dyDescent="0.3"/>
  <cols>
    <col min="1" max="1" width="19.5546875" style="25" customWidth="1"/>
    <col min="2" max="2" width="11.88671875" style="7" customWidth="1"/>
    <col min="3" max="3" width="5.5546875" style="7" customWidth="1"/>
    <col min="4" max="16384" width="8.88671875" style="7"/>
  </cols>
  <sheetData>
    <row r="1" spans="1:16" ht="18" x14ac:dyDescent="0.35">
      <c r="A1" s="22" t="s">
        <v>15</v>
      </c>
    </row>
    <row r="2" spans="1:16" x14ac:dyDescent="0.3">
      <c r="A2" s="17"/>
    </row>
    <row r="4" spans="1:16" ht="15.6" x14ac:dyDescent="0.3">
      <c r="A4" s="23"/>
      <c r="D4" s="243" t="s">
        <v>3</v>
      </c>
      <c r="E4" s="243"/>
      <c r="F4" s="243"/>
      <c r="G4" s="243"/>
      <c r="H4" s="243"/>
      <c r="I4" s="243"/>
    </row>
    <row r="5" spans="1:16" ht="16.2" thickBot="1" x14ac:dyDescent="0.35">
      <c r="A5" s="11" t="s">
        <v>16</v>
      </c>
      <c r="B5" s="11" t="s">
        <v>13</v>
      </c>
      <c r="C5" s="9"/>
      <c r="D5" s="11">
        <v>1</v>
      </c>
      <c r="E5" s="11">
        <v>2</v>
      </c>
      <c r="F5" s="11">
        <v>3</v>
      </c>
      <c r="G5" s="11">
        <v>4</v>
      </c>
      <c r="H5" s="11">
        <v>5</v>
      </c>
      <c r="I5" s="11" t="s">
        <v>7</v>
      </c>
      <c r="K5" s="11">
        <v>1</v>
      </c>
      <c r="L5" s="11">
        <v>2</v>
      </c>
      <c r="M5" s="11">
        <v>3</v>
      </c>
      <c r="N5" s="11">
        <v>4</v>
      </c>
      <c r="O5" s="11">
        <v>5</v>
      </c>
      <c r="P5" s="11" t="s">
        <v>7</v>
      </c>
    </row>
    <row r="6" spans="1:16" x14ac:dyDescent="0.3">
      <c r="A6" s="13" t="s">
        <v>17</v>
      </c>
      <c r="B6" s="15">
        <v>114539.2</v>
      </c>
      <c r="C6" s="24">
        <f>B6/B$20</f>
        <v>3.2409509662821037E-2</v>
      </c>
      <c r="D6" s="15">
        <v>62587.199999999997</v>
      </c>
      <c r="E6" s="15">
        <v>29430.399999999998</v>
      </c>
      <c r="F6" s="15">
        <v>9873.6</v>
      </c>
      <c r="G6" s="15">
        <v>7044.8</v>
      </c>
      <c r="H6" s="15">
        <v>3264</v>
      </c>
      <c r="I6" s="15">
        <v>2339.1999999999998</v>
      </c>
      <c r="K6" s="24">
        <f>D6/$B6</f>
        <v>0.54642602707195442</v>
      </c>
      <c r="L6" s="24">
        <f t="shared" ref="L6:P6" si="0">E6/$B6</f>
        <v>0.25694609356447401</v>
      </c>
      <c r="M6" s="24">
        <f t="shared" si="0"/>
        <v>8.6202802184754221E-2</v>
      </c>
      <c r="N6" s="24">
        <f t="shared" si="0"/>
        <v>6.1505580622180006E-2</v>
      </c>
      <c r="O6" s="24">
        <f t="shared" si="0"/>
        <v>2.8496794110662551E-2</v>
      </c>
      <c r="P6" s="24">
        <f t="shared" si="0"/>
        <v>2.0422702445974827E-2</v>
      </c>
    </row>
    <row r="7" spans="1:16" x14ac:dyDescent="0.3">
      <c r="A7" s="13" t="s">
        <v>18</v>
      </c>
      <c r="B7" s="15">
        <v>79587.199999999997</v>
      </c>
      <c r="C7" s="24">
        <f t="shared" ref="C7:C17" si="1">B7/B$20</f>
        <v>2.2519645042368641E-2</v>
      </c>
      <c r="D7" s="15">
        <v>50836.799999999996</v>
      </c>
      <c r="E7" s="15">
        <v>14824</v>
      </c>
      <c r="F7" s="15">
        <v>6500.8</v>
      </c>
      <c r="G7" s="15">
        <v>3862.4</v>
      </c>
      <c r="H7" s="15">
        <v>2012.8</v>
      </c>
      <c r="I7" s="15">
        <v>1550.3999999999999</v>
      </c>
      <c r="K7" s="24">
        <f>D7/$B7</f>
        <v>0.63875598086124397</v>
      </c>
      <c r="L7" s="24">
        <f t="shared" ref="L7" si="2">E7/$B7</f>
        <v>0.18626110731373891</v>
      </c>
      <c r="M7" s="24">
        <f t="shared" ref="M7" si="3">F7/$B7</f>
        <v>8.1681476418318535E-2</v>
      </c>
      <c r="N7" s="24">
        <f t="shared" ref="N7" si="4">G7/$B7</f>
        <v>4.8530416951469584E-2</v>
      </c>
      <c r="O7" s="24">
        <f t="shared" ref="O7" si="5">H7/$B7</f>
        <v>2.5290498974709502E-2</v>
      </c>
      <c r="P7" s="24">
        <f t="shared" ref="P7" si="6">I7/$B7</f>
        <v>1.948051948051948E-2</v>
      </c>
    </row>
    <row r="8" spans="1:16" x14ac:dyDescent="0.3">
      <c r="A8" s="13" t="s">
        <v>19</v>
      </c>
      <c r="B8" s="15">
        <v>138964.79999999999</v>
      </c>
      <c r="C8" s="24">
        <f t="shared" si="1"/>
        <v>3.9320870308086599E-2</v>
      </c>
      <c r="D8" s="15">
        <v>94955.199999999997</v>
      </c>
      <c r="E8" s="15">
        <v>25921.599999999999</v>
      </c>
      <c r="F8" s="15">
        <v>9628.7999999999993</v>
      </c>
      <c r="G8" s="15">
        <v>4678.3999999999996</v>
      </c>
      <c r="H8" s="15">
        <v>2366.4</v>
      </c>
      <c r="I8" s="15">
        <v>1414.3999999999999</v>
      </c>
      <c r="K8" s="24">
        <f>D8/$B8</f>
        <v>0.68330397338030935</v>
      </c>
      <c r="L8" s="24">
        <f t="shared" ref="L8:L18" si="7">E8/$B8</f>
        <v>0.18653356821295752</v>
      </c>
      <c r="M8" s="24">
        <f t="shared" ref="M8:M18" si="8">F8/$B8</f>
        <v>6.9289489136817387E-2</v>
      </c>
      <c r="N8" s="24">
        <f>G8/$B8</f>
        <v>3.3666079467606184E-2</v>
      </c>
      <c r="O8" s="24">
        <f t="shared" ref="O8:O18" si="9">H8/$B8</f>
        <v>1.7028772753963597E-2</v>
      </c>
      <c r="P8" s="24">
        <f t="shared" ref="P8:P18" si="10">I8/$B8</f>
        <v>1.0178117048346055E-2</v>
      </c>
    </row>
    <row r="9" spans="1:16" x14ac:dyDescent="0.3">
      <c r="A9" s="13" t="s">
        <v>20</v>
      </c>
      <c r="B9" s="15">
        <v>154142.39999999999</v>
      </c>
      <c r="C9" s="24">
        <f t="shared" si="1"/>
        <v>4.3615457435100168E-2</v>
      </c>
      <c r="D9" s="15">
        <v>97321.599999999991</v>
      </c>
      <c r="E9" s="15">
        <v>32748.799999999999</v>
      </c>
      <c r="F9" s="15">
        <v>11940.8</v>
      </c>
      <c r="G9" s="15">
        <v>7017.5999999999995</v>
      </c>
      <c r="H9" s="15">
        <v>3291.2</v>
      </c>
      <c r="I9" s="15">
        <v>1822.3999999999999</v>
      </c>
      <c r="K9" s="24">
        <f t="shared" ref="K9:K18" si="11">D9/$B9</f>
        <v>0.63137462502205755</v>
      </c>
      <c r="L9" s="24">
        <f t="shared" si="7"/>
        <v>0.21245809070054703</v>
      </c>
      <c r="M9" s="24">
        <f t="shared" si="8"/>
        <v>7.7466031409917063E-2</v>
      </c>
      <c r="N9" s="24">
        <f t="shared" ref="N9:N18" si="12">G9/$B9</f>
        <v>4.5526733721545788E-2</v>
      </c>
      <c r="O9" s="24">
        <f t="shared" si="9"/>
        <v>2.1351685194988531E-2</v>
      </c>
      <c r="P9" s="24">
        <f t="shared" si="10"/>
        <v>1.1822833950944061E-2</v>
      </c>
    </row>
    <row r="10" spans="1:16" x14ac:dyDescent="0.3">
      <c r="A10" s="13" t="s">
        <v>21</v>
      </c>
      <c r="B10" s="15">
        <v>152564.79999999999</v>
      </c>
      <c r="C10" s="24">
        <f t="shared" si="1"/>
        <v>4.3169066658457184E-2</v>
      </c>
      <c r="D10" s="15">
        <v>82089.599999999991</v>
      </c>
      <c r="E10" s="15">
        <v>39440</v>
      </c>
      <c r="F10" s="15">
        <v>14987.199999999999</v>
      </c>
      <c r="G10" s="15">
        <v>8976</v>
      </c>
      <c r="H10" s="15">
        <v>4760</v>
      </c>
      <c r="I10" s="15">
        <v>2312</v>
      </c>
      <c r="K10" s="24">
        <f t="shared" si="11"/>
        <v>0.53806382599393832</v>
      </c>
      <c r="L10" s="24">
        <f t="shared" si="7"/>
        <v>0.2585131039400963</v>
      </c>
      <c r="M10" s="24">
        <f t="shared" si="8"/>
        <v>9.8234979497236585E-2</v>
      </c>
      <c r="N10" s="24">
        <f t="shared" si="12"/>
        <v>5.8834016758780534E-2</v>
      </c>
      <c r="O10" s="24">
        <f t="shared" si="9"/>
        <v>3.1199857372080586E-2</v>
      </c>
      <c r="P10" s="24">
        <f t="shared" si="10"/>
        <v>1.5154216437867714E-2</v>
      </c>
    </row>
    <row r="11" spans="1:16" x14ac:dyDescent="0.3">
      <c r="A11" s="13" t="s">
        <v>22</v>
      </c>
      <c r="B11" s="15">
        <v>141059.19999999998</v>
      </c>
      <c r="C11" s="24">
        <f t="shared" si="1"/>
        <v>3.991349254604367E-2</v>
      </c>
      <c r="D11" s="15">
        <v>64355.199999999997</v>
      </c>
      <c r="E11" s="15">
        <v>45424</v>
      </c>
      <c r="F11" s="15">
        <v>15422.4</v>
      </c>
      <c r="G11" s="15">
        <v>8377.6</v>
      </c>
      <c r="H11" s="15">
        <v>4760</v>
      </c>
      <c r="I11" s="15">
        <v>2720</v>
      </c>
      <c r="K11" s="24">
        <f t="shared" si="11"/>
        <v>0.45622830698033168</v>
      </c>
      <c r="L11" s="24">
        <f t="shared" si="7"/>
        <v>0.32202082529888165</v>
      </c>
      <c r="M11" s="24">
        <f t="shared" si="8"/>
        <v>0.10933281912842269</v>
      </c>
      <c r="N11" s="24">
        <f t="shared" si="12"/>
        <v>5.939066718087159E-2</v>
      </c>
      <c r="O11" s="24">
        <f t="shared" si="9"/>
        <v>3.3744697261858858E-2</v>
      </c>
      <c r="P11" s="24">
        <f t="shared" si="10"/>
        <v>1.928268414963363E-2</v>
      </c>
    </row>
    <row r="12" spans="1:16" x14ac:dyDescent="0.3">
      <c r="A12" s="13" t="s">
        <v>23</v>
      </c>
      <c r="B12" s="15">
        <v>144948.79999999999</v>
      </c>
      <c r="C12" s="24">
        <f t="shared" si="1"/>
        <v>4.1014076702249658E-2</v>
      </c>
      <c r="D12" s="15">
        <v>58996.799999999996</v>
      </c>
      <c r="E12" s="15">
        <v>49449.599999999999</v>
      </c>
      <c r="F12" s="15">
        <v>17217.599999999999</v>
      </c>
      <c r="G12" s="15">
        <v>9492.7999999999993</v>
      </c>
      <c r="H12" s="15">
        <v>5848</v>
      </c>
      <c r="I12" s="15">
        <v>3944</v>
      </c>
      <c r="K12" s="24">
        <f t="shared" si="11"/>
        <v>0.40701820228936009</v>
      </c>
      <c r="L12" s="24">
        <f t="shared" si="7"/>
        <v>0.34115218615124793</v>
      </c>
      <c r="M12" s="24">
        <f t="shared" si="8"/>
        <v>0.11878401200975792</v>
      </c>
      <c r="N12" s="24">
        <f t="shared" si="12"/>
        <v>6.5490711202852311E-2</v>
      </c>
      <c r="O12" s="24">
        <f t="shared" si="9"/>
        <v>4.0345280540439107E-2</v>
      </c>
      <c r="P12" s="24">
        <f t="shared" si="10"/>
        <v>2.7209607806342656E-2</v>
      </c>
    </row>
    <row r="13" spans="1:16" x14ac:dyDescent="0.3">
      <c r="A13" s="13" t="s">
        <v>24</v>
      </c>
      <c r="B13" s="15">
        <v>143752</v>
      </c>
      <c r="C13" s="24">
        <f t="shared" si="1"/>
        <v>4.0675435423417047E-2</v>
      </c>
      <c r="D13" s="15">
        <v>59540.799999999996</v>
      </c>
      <c r="E13" s="15">
        <v>48715.199999999997</v>
      </c>
      <c r="F13" s="15">
        <v>14416</v>
      </c>
      <c r="G13" s="15">
        <v>10880</v>
      </c>
      <c r="H13" s="15">
        <v>6147.2</v>
      </c>
      <c r="I13" s="15">
        <v>4052.7999999999997</v>
      </c>
      <c r="K13" s="24">
        <f t="shared" si="11"/>
        <v>0.41419110690633865</v>
      </c>
      <c r="L13" s="24">
        <f t="shared" si="7"/>
        <v>0.33888363292336798</v>
      </c>
      <c r="M13" s="24">
        <f t="shared" si="8"/>
        <v>0.10028382213812677</v>
      </c>
      <c r="N13" s="24">
        <f t="shared" si="12"/>
        <v>7.5685903500473037E-2</v>
      </c>
      <c r="O13" s="24">
        <f t="shared" si="9"/>
        <v>4.2762535477767268E-2</v>
      </c>
      <c r="P13" s="24">
        <f t="shared" si="10"/>
        <v>2.8192999053926204E-2</v>
      </c>
    </row>
    <row r="14" spans="1:16" x14ac:dyDescent="0.3">
      <c r="A14" s="13" t="s">
        <v>25</v>
      </c>
      <c r="B14" s="15">
        <v>138720</v>
      </c>
      <c r="C14" s="24">
        <f t="shared" si="1"/>
        <v>3.9251602773779933E-2</v>
      </c>
      <c r="D14" s="15">
        <v>49504</v>
      </c>
      <c r="E14" s="15">
        <v>50129.599999999999</v>
      </c>
      <c r="F14" s="15">
        <v>17625.599999999999</v>
      </c>
      <c r="G14" s="15">
        <v>12321.6</v>
      </c>
      <c r="H14" s="15">
        <v>6256</v>
      </c>
      <c r="I14" s="15">
        <v>2883.2</v>
      </c>
      <c r="K14" s="24">
        <f t="shared" si="11"/>
        <v>0.35686274509803922</v>
      </c>
      <c r="L14" s="24">
        <f t="shared" si="7"/>
        <v>0.36137254901960786</v>
      </c>
      <c r="M14" s="24">
        <f t="shared" si="8"/>
        <v>0.12705882352941175</v>
      </c>
      <c r="N14" s="24">
        <f t="shared" si="12"/>
        <v>8.8823529411764704E-2</v>
      </c>
      <c r="O14" s="24">
        <f t="shared" si="9"/>
        <v>4.5098039215686274E-2</v>
      </c>
      <c r="P14" s="24">
        <f t="shared" si="10"/>
        <v>2.0784313725490194E-2</v>
      </c>
    </row>
    <row r="15" spans="1:16" x14ac:dyDescent="0.3">
      <c r="A15" s="13" t="s">
        <v>26</v>
      </c>
      <c r="B15" s="15">
        <v>127404.8</v>
      </c>
      <c r="C15" s="24">
        <f t="shared" si="1"/>
        <v>3.604990341027161E-2</v>
      </c>
      <c r="D15" s="15">
        <v>40745.599999999999</v>
      </c>
      <c r="E15" s="15">
        <v>48035.199999999997</v>
      </c>
      <c r="F15" s="15">
        <v>17136</v>
      </c>
      <c r="G15" s="15">
        <v>11288</v>
      </c>
      <c r="H15" s="15">
        <v>6691.2</v>
      </c>
      <c r="I15" s="15">
        <v>3508.7999999999997</v>
      </c>
      <c r="K15" s="24">
        <f t="shared" si="11"/>
        <v>0.31981212638770279</v>
      </c>
      <c r="L15" s="24">
        <f t="shared" si="7"/>
        <v>0.37702818104184455</v>
      </c>
      <c r="M15" s="24">
        <f t="shared" si="8"/>
        <v>0.13450042698548248</v>
      </c>
      <c r="N15" s="24">
        <f t="shared" si="12"/>
        <v>8.8599487617421008E-2</v>
      </c>
      <c r="O15" s="24">
        <f t="shared" si="9"/>
        <v>5.2519214346712209E-2</v>
      </c>
      <c r="P15" s="24">
        <f t="shared" si="10"/>
        <v>2.7540563620836889E-2</v>
      </c>
    </row>
    <row r="16" spans="1:16" x14ac:dyDescent="0.3">
      <c r="A16" s="13" t="s">
        <v>27</v>
      </c>
      <c r="B16" s="15">
        <v>137713.60000000001</v>
      </c>
      <c r="C16" s="24">
        <f t="shared" si="1"/>
        <v>3.8966836243852512E-2</v>
      </c>
      <c r="D16" s="15">
        <v>42704</v>
      </c>
      <c r="E16" s="15">
        <v>54291.199999999997</v>
      </c>
      <c r="F16" s="15">
        <v>16483.2</v>
      </c>
      <c r="G16" s="15">
        <v>13137.6</v>
      </c>
      <c r="H16" s="15">
        <v>6990.4</v>
      </c>
      <c r="I16" s="15">
        <v>4107.2</v>
      </c>
      <c r="K16" s="24">
        <f t="shared" si="11"/>
        <v>0.31009283033774443</v>
      </c>
      <c r="L16" s="24">
        <f t="shared" si="7"/>
        <v>0.39423266837843174</v>
      </c>
      <c r="M16" s="24">
        <f t="shared" si="8"/>
        <v>0.11969188228323129</v>
      </c>
      <c r="N16" s="24">
        <f t="shared" si="12"/>
        <v>9.5397985384159584E-2</v>
      </c>
      <c r="O16" s="24">
        <f t="shared" si="9"/>
        <v>5.0760418724076627E-2</v>
      </c>
      <c r="P16" s="24">
        <f t="shared" si="10"/>
        <v>2.9824214892356309E-2</v>
      </c>
    </row>
    <row r="17" spans="1:16" x14ac:dyDescent="0.3">
      <c r="A17" s="13" t="s">
        <v>28</v>
      </c>
      <c r="B17" s="15">
        <v>116987.2</v>
      </c>
      <c r="C17" s="24">
        <f t="shared" si="1"/>
        <v>3.3102185005887741E-2</v>
      </c>
      <c r="D17" s="15">
        <v>33564.799999999996</v>
      </c>
      <c r="E17" s="15">
        <v>46104</v>
      </c>
      <c r="F17" s="15">
        <v>16592</v>
      </c>
      <c r="G17" s="15">
        <v>10907.199999999999</v>
      </c>
      <c r="H17" s="15">
        <v>6636.8</v>
      </c>
      <c r="I17" s="15">
        <v>3182.4</v>
      </c>
      <c r="K17" s="24">
        <f t="shared" si="11"/>
        <v>0.28691002092536616</v>
      </c>
      <c r="L17" s="24">
        <f t="shared" si="7"/>
        <v>0.3940943966519414</v>
      </c>
      <c r="M17" s="24">
        <f t="shared" si="8"/>
        <v>0.14182748198093467</v>
      </c>
      <c r="N17" s="24">
        <f t="shared" si="12"/>
        <v>9.3234131597302941E-2</v>
      </c>
      <c r="O17" s="24">
        <f t="shared" si="9"/>
        <v>5.6730992792373869E-2</v>
      </c>
      <c r="P17" s="24">
        <f t="shared" si="10"/>
        <v>2.7202976052080913E-2</v>
      </c>
    </row>
    <row r="18" spans="1:16" x14ac:dyDescent="0.3">
      <c r="A18" s="13" t="s">
        <v>29</v>
      </c>
      <c r="B18" s="15">
        <v>115980.8</v>
      </c>
      <c r="C18" s="24">
        <f>B18/B$20</f>
        <v>3.2817418475960321E-2</v>
      </c>
      <c r="D18" s="15">
        <v>34326.400000000001</v>
      </c>
      <c r="E18" s="15">
        <v>40936</v>
      </c>
      <c r="F18" s="15">
        <v>17380.8</v>
      </c>
      <c r="G18" s="15">
        <v>13464</v>
      </c>
      <c r="H18" s="15">
        <v>5766.4</v>
      </c>
      <c r="I18" s="15">
        <v>4107.2</v>
      </c>
      <c r="K18" s="24">
        <f t="shared" si="11"/>
        <v>0.29596622889305818</v>
      </c>
      <c r="L18" s="24">
        <f t="shared" si="7"/>
        <v>0.35295497185741087</v>
      </c>
      <c r="M18" s="24">
        <f t="shared" si="8"/>
        <v>0.14985928705440899</v>
      </c>
      <c r="N18" s="24">
        <f t="shared" si="12"/>
        <v>0.11608818011257035</v>
      </c>
      <c r="O18" s="24">
        <f t="shared" si="9"/>
        <v>4.9718574108818005E-2</v>
      </c>
      <c r="P18" s="24">
        <f t="shared" si="10"/>
        <v>3.5412757973733583E-2</v>
      </c>
    </row>
    <row r="19" spans="1:16" x14ac:dyDescent="0.3">
      <c r="B19" s="15">
        <f>SUM(B6:B18)</f>
        <v>1706364.8</v>
      </c>
      <c r="D19" s="15">
        <f>SUM(D5:D18)</f>
        <v>771529</v>
      </c>
      <c r="E19" s="15">
        <f t="shared" ref="E19:I19" si="13">SUM(E5:E18)</f>
        <v>525451.6</v>
      </c>
      <c r="F19" s="15">
        <f t="shared" si="13"/>
        <v>185207.8</v>
      </c>
      <c r="G19" s="15">
        <f t="shared" si="13"/>
        <v>121452.00000000001</v>
      </c>
      <c r="H19" s="15">
        <f t="shared" si="13"/>
        <v>64795.400000000009</v>
      </c>
      <c r="I19" s="15">
        <f t="shared" si="13"/>
        <v>37943.999999999993</v>
      </c>
    </row>
    <row r="20" spans="1:16" x14ac:dyDescent="0.3">
      <c r="A20" s="25" t="s">
        <v>30</v>
      </c>
      <c r="B20" s="26">
        <v>3534123.1999999997</v>
      </c>
      <c r="C20" s="15"/>
      <c r="K20" s="24">
        <f t="shared" ref="K20:P20" si="14">D19/$B19</f>
        <v>0.45214774707026306</v>
      </c>
      <c r="L20" s="24">
        <f t="shared" si="14"/>
        <v>0.30793626310153605</v>
      </c>
      <c r="M20" s="24">
        <f t="shared" si="14"/>
        <v>0.10853939321767536</v>
      </c>
      <c r="N20" s="24">
        <f t="shared" si="14"/>
        <v>7.1175870482091522E-2</v>
      </c>
      <c r="O20" s="24">
        <f t="shared" si="14"/>
        <v>3.79727711213921E-2</v>
      </c>
      <c r="P20" s="24">
        <f t="shared" si="14"/>
        <v>2.2236745624382308E-2</v>
      </c>
    </row>
    <row r="22" spans="1:16" x14ac:dyDescent="0.3">
      <c r="A22" s="25" t="s">
        <v>31</v>
      </c>
      <c r="B22" s="27">
        <v>67521</v>
      </c>
    </row>
  </sheetData>
  <mergeCells count="1">
    <mergeCell ref="D4:I4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3A976-54D6-4467-8A97-593289AB5093}">
  <sheetPr>
    <tabColor theme="0" tint="-0.499984740745262"/>
  </sheetPr>
  <dimension ref="A1:BD75"/>
  <sheetViews>
    <sheetView zoomScale="80" zoomScaleNormal="80" workbookViewId="0">
      <selection activeCell="L32" sqref="L32"/>
    </sheetView>
  </sheetViews>
  <sheetFormatPr defaultRowHeight="14.4" x14ac:dyDescent="0.3"/>
  <cols>
    <col min="1" max="1" width="11.6640625" style="7" customWidth="1"/>
    <col min="2" max="2" width="11.21875" style="7" customWidth="1"/>
    <col min="3" max="3" width="3.77734375" style="7" customWidth="1"/>
    <col min="4" max="4" width="11.21875" style="7" customWidth="1"/>
    <col min="5" max="10" width="7.5546875" style="7" customWidth="1"/>
    <col min="11" max="11" width="6.44140625" style="7" customWidth="1"/>
    <col min="12" max="12" width="12.44140625" style="7" customWidth="1"/>
    <col min="13" max="18" width="7.5546875" style="7" customWidth="1"/>
    <col min="19" max="19" width="6.88671875" style="7" customWidth="1"/>
    <col min="20" max="20" width="11.5546875" style="7" bestFit="1" customWidth="1"/>
    <col min="21" max="26" width="7.5546875" style="7" customWidth="1"/>
    <col min="27" max="27" width="6.77734375" style="7" customWidth="1"/>
    <col min="28" max="28" width="8.88671875" style="7"/>
    <col min="29" max="35" width="7.5546875" style="7" customWidth="1"/>
    <col min="36" max="43" width="7.5546875" style="7" hidden="1" customWidth="1"/>
    <col min="44" max="44" width="8.77734375" style="7" hidden="1" customWidth="1"/>
    <col min="45" max="45" width="8.88671875" style="7"/>
    <col min="46" max="46" width="8.88671875" style="42"/>
    <col min="47" max="49" width="8.88671875" style="7"/>
    <col min="50" max="50" width="10.6640625" style="7" bestFit="1" customWidth="1"/>
    <col min="51" max="16384" width="8.88671875" style="7"/>
  </cols>
  <sheetData>
    <row r="1" spans="1:56" ht="18" x14ac:dyDescent="0.35">
      <c r="A1" s="6" t="s">
        <v>0</v>
      </c>
    </row>
    <row r="2" spans="1:56" x14ac:dyDescent="0.3">
      <c r="E2" s="8"/>
      <c r="F2" s="8"/>
      <c r="G2" s="8"/>
    </row>
    <row r="3" spans="1:56" ht="15.6" x14ac:dyDescent="0.3">
      <c r="A3" s="243" t="s">
        <v>1</v>
      </c>
      <c r="B3" s="243"/>
      <c r="C3" s="9"/>
      <c r="D3" s="10" t="s">
        <v>2</v>
      </c>
      <c r="E3" s="243" t="s">
        <v>3</v>
      </c>
      <c r="F3" s="243"/>
      <c r="G3" s="243"/>
      <c r="H3" s="243"/>
      <c r="I3" s="243"/>
      <c r="J3" s="243"/>
      <c r="L3" s="10" t="s">
        <v>2</v>
      </c>
      <c r="M3" s="243" t="s">
        <v>3</v>
      </c>
      <c r="N3" s="243"/>
      <c r="O3" s="243"/>
      <c r="P3" s="243"/>
      <c r="Q3" s="243"/>
      <c r="R3" s="243"/>
      <c r="T3" s="10" t="s">
        <v>2</v>
      </c>
      <c r="U3" s="243" t="s">
        <v>3</v>
      </c>
      <c r="V3" s="243"/>
      <c r="W3" s="243"/>
      <c r="X3" s="243"/>
      <c r="Y3" s="243"/>
      <c r="Z3" s="243"/>
      <c r="AB3" s="10" t="s">
        <v>2</v>
      </c>
      <c r="AC3" s="243" t="s">
        <v>3</v>
      </c>
      <c r="AD3" s="243"/>
      <c r="AE3" s="243"/>
      <c r="AF3" s="243"/>
      <c r="AG3" s="243"/>
      <c r="AH3" s="243"/>
      <c r="AI3" s="9"/>
      <c r="AJ3" s="10" t="s">
        <v>2</v>
      </c>
      <c r="AK3" s="243" t="s">
        <v>3</v>
      </c>
      <c r="AL3" s="243"/>
      <c r="AM3" s="243"/>
      <c r="AN3" s="243"/>
      <c r="AO3" s="243"/>
      <c r="AP3" s="243"/>
      <c r="AV3" s="243" t="s">
        <v>1</v>
      </c>
      <c r="AW3" s="243"/>
      <c r="AX3" s="9"/>
      <c r="AY3" s="243" t="s">
        <v>3</v>
      </c>
      <c r="AZ3" s="243"/>
      <c r="BA3" s="243"/>
      <c r="BB3" s="243"/>
      <c r="BC3" s="243"/>
      <c r="BD3" s="243"/>
    </row>
    <row r="4" spans="1:56" ht="16.2" thickBot="1" x14ac:dyDescent="0.35">
      <c r="A4" s="11" t="s">
        <v>4</v>
      </c>
      <c r="B4" s="11" t="s">
        <v>5</v>
      </c>
      <c r="C4" s="11"/>
      <c r="D4" s="12" t="s">
        <v>6</v>
      </c>
      <c r="E4" s="11">
        <v>1</v>
      </c>
      <c r="F4" s="11">
        <v>2</v>
      </c>
      <c r="G4" s="11">
        <v>3</v>
      </c>
      <c r="H4" s="11">
        <v>4</v>
      </c>
      <c r="I4" s="11">
        <v>5</v>
      </c>
      <c r="J4" s="11" t="s">
        <v>7</v>
      </c>
      <c r="L4" s="12" t="s">
        <v>6</v>
      </c>
      <c r="M4" s="11">
        <v>1</v>
      </c>
      <c r="N4" s="11">
        <v>2</v>
      </c>
      <c r="O4" s="11">
        <v>3</v>
      </c>
      <c r="P4" s="11">
        <v>4</v>
      </c>
      <c r="Q4" s="11">
        <v>5</v>
      </c>
      <c r="R4" s="11" t="s">
        <v>7</v>
      </c>
      <c r="T4" s="12" t="s">
        <v>6</v>
      </c>
      <c r="U4" s="11">
        <v>1</v>
      </c>
      <c r="V4" s="11">
        <v>2</v>
      </c>
      <c r="W4" s="11">
        <v>3</v>
      </c>
      <c r="X4" s="11">
        <v>4</v>
      </c>
      <c r="Y4" s="11">
        <v>5</v>
      </c>
      <c r="Z4" s="11" t="s">
        <v>7</v>
      </c>
      <c r="AB4" s="12" t="s">
        <v>6</v>
      </c>
      <c r="AC4" s="11">
        <v>1</v>
      </c>
      <c r="AD4" s="11">
        <v>2</v>
      </c>
      <c r="AE4" s="11">
        <v>3</v>
      </c>
      <c r="AF4" s="11">
        <v>4</v>
      </c>
      <c r="AG4" s="11">
        <v>5</v>
      </c>
      <c r="AH4" s="11" t="s">
        <v>7</v>
      </c>
      <c r="AI4" s="9"/>
      <c r="AJ4" s="12" t="s">
        <v>6</v>
      </c>
      <c r="AK4" s="11">
        <v>1</v>
      </c>
      <c r="AL4" s="11">
        <v>2</v>
      </c>
      <c r="AM4" s="11">
        <v>3</v>
      </c>
      <c r="AN4" s="11">
        <v>4</v>
      </c>
      <c r="AO4" s="11">
        <v>5</v>
      </c>
      <c r="AP4" s="11" t="s">
        <v>7</v>
      </c>
      <c r="AR4" s="11" t="s">
        <v>8</v>
      </c>
      <c r="AV4" s="11" t="s">
        <v>4</v>
      </c>
      <c r="AW4" s="11" t="s">
        <v>5</v>
      </c>
      <c r="AX4" s="11"/>
      <c r="AY4" s="11">
        <v>1</v>
      </c>
      <c r="AZ4" s="11">
        <v>2</v>
      </c>
      <c r="BA4" s="11">
        <v>3</v>
      </c>
      <c r="BB4" s="11">
        <v>4</v>
      </c>
      <c r="BC4" s="11">
        <v>5</v>
      </c>
      <c r="BD4" s="11" t="s">
        <v>7</v>
      </c>
    </row>
    <row r="5" spans="1:56" x14ac:dyDescent="0.3">
      <c r="A5" s="13">
        <v>0</v>
      </c>
      <c r="B5" s="13">
        <v>999</v>
      </c>
      <c r="C5" s="13"/>
      <c r="D5" s="14" t="s">
        <v>9</v>
      </c>
      <c r="E5" s="15">
        <v>1050</v>
      </c>
      <c r="F5" s="15">
        <v>471</v>
      </c>
      <c r="G5" s="15">
        <v>173</v>
      </c>
      <c r="H5" s="15">
        <v>114</v>
      </c>
      <c r="I5" s="15">
        <v>56</v>
      </c>
      <c r="J5" s="15">
        <v>39</v>
      </c>
      <c r="L5" s="14" t="s">
        <v>10</v>
      </c>
      <c r="M5" s="15">
        <v>753</v>
      </c>
      <c r="N5" s="15">
        <v>338</v>
      </c>
      <c r="O5" s="15">
        <v>124</v>
      </c>
      <c r="P5" s="15">
        <v>82</v>
      </c>
      <c r="Q5" s="15">
        <v>40</v>
      </c>
      <c r="R5" s="15">
        <v>28</v>
      </c>
      <c r="T5" s="14" t="s">
        <v>11</v>
      </c>
      <c r="U5" s="15">
        <v>251</v>
      </c>
      <c r="V5" s="15">
        <v>113</v>
      </c>
      <c r="W5" s="15">
        <v>41</v>
      </c>
      <c r="X5" s="15">
        <v>27</v>
      </c>
      <c r="Y5" s="15">
        <v>13</v>
      </c>
      <c r="Z5" s="15">
        <v>9</v>
      </c>
      <c r="AB5" s="14" t="s">
        <v>12</v>
      </c>
      <c r="AC5" s="15">
        <v>228</v>
      </c>
      <c r="AD5" s="15">
        <v>102</v>
      </c>
      <c r="AE5" s="15">
        <v>38</v>
      </c>
      <c r="AF5" s="15">
        <v>25</v>
      </c>
      <c r="AG5" s="15">
        <v>12</v>
      </c>
      <c r="AH5" s="15">
        <v>8</v>
      </c>
      <c r="AI5" s="15"/>
      <c r="AJ5" s="14" t="s">
        <v>13</v>
      </c>
      <c r="AK5" s="15">
        <v>2282</v>
      </c>
      <c r="AL5" s="15">
        <v>1024</v>
      </c>
      <c r="AM5" s="15">
        <v>376</v>
      </c>
      <c r="AN5" s="15">
        <v>248</v>
      </c>
      <c r="AO5" s="15">
        <v>121</v>
      </c>
      <c r="AP5" s="15">
        <v>84</v>
      </c>
      <c r="AQ5" s="15"/>
      <c r="AR5" s="15">
        <v>4135</v>
      </c>
      <c r="AV5" s="13">
        <v>0</v>
      </c>
      <c r="AW5" s="13">
        <v>999</v>
      </c>
      <c r="AX5" s="13"/>
      <c r="AY5" s="15"/>
      <c r="AZ5" s="15"/>
      <c r="BA5" s="15"/>
      <c r="BB5" s="15"/>
      <c r="BC5" s="15"/>
      <c r="BD5" s="15"/>
    </row>
    <row r="6" spans="1:56" x14ac:dyDescent="0.3">
      <c r="A6" s="13">
        <v>1000</v>
      </c>
      <c r="B6" s="13">
        <v>1999</v>
      </c>
      <c r="C6" s="13"/>
      <c r="D6" s="16" t="s">
        <v>9</v>
      </c>
      <c r="E6" s="15">
        <v>1534</v>
      </c>
      <c r="F6" s="15">
        <v>756</v>
      </c>
      <c r="G6" s="15">
        <v>244</v>
      </c>
      <c r="H6" s="15">
        <v>189</v>
      </c>
      <c r="I6" s="15">
        <v>82</v>
      </c>
      <c r="J6" s="15">
        <v>61</v>
      </c>
      <c r="L6" s="16" t="s">
        <v>10</v>
      </c>
      <c r="M6" s="15">
        <v>1101</v>
      </c>
      <c r="N6" s="15">
        <v>542</v>
      </c>
      <c r="O6" s="15">
        <v>175</v>
      </c>
      <c r="P6" s="15">
        <v>136</v>
      </c>
      <c r="Q6" s="15">
        <v>59</v>
      </c>
      <c r="R6" s="15">
        <v>44</v>
      </c>
      <c r="T6" s="16" t="s">
        <v>11</v>
      </c>
      <c r="U6" s="15">
        <v>367</v>
      </c>
      <c r="V6" s="15">
        <v>181</v>
      </c>
      <c r="W6" s="15">
        <v>58</v>
      </c>
      <c r="X6" s="15">
        <v>45</v>
      </c>
      <c r="Y6" s="15">
        <v>20</v>
      </c>
      <c r="Z6" s="15">
        <v>15</v>
      </c>
      <c r="AB6" s="16" t="s">
        <v>12</v>
      </c>
      <c r="AC6" s="15">
        <v>334</v>
      </c>
      <c r="AD6" s="15">
        <v>164</v>
      </c>
      <c r="AE6" s="15">
        <v>53</v>
      </c>
      <c r="AF6" s="15">
        <v>41</v>
      </c>
      <c r="AG6" s="15">
        <v>18</v>
      </c>
      <c r="AH6" s="15">
        <v>13</v>
      </c>
      <c r="AI6" s="15"/>
      <c r="AJ6" s="16" t="s">
        <v>13</v>
      </c>
      <c r="AK6" s="15">
        <v>3336</v>
      </c>
      <c r="AL6" s="15">
        <v>1643</v>
      </c>
      <c r="AM6" s="15">
        <v>530</v>
      </c>
      <c r="AN6" s="15">
        <v>411</v>
      </c>
      <c r="AO6" s="15">
        <v>179</v>
      </c>
      <c r="AP6" s="15">
        <v>133</v>
      </c>
      <c r="AQ6" s="15"/>
      <c r="AR6" s="15">
        <v>6232</v>
      </c>
      <c r="AV6" s="13">
        <v>1000</v>
      </c>
      <c r="AW6" s="13">
        <v>1999</v>
      </c>
      <c r="AX6" s="13"/>
      <c r="AY6" s="15"/>
      <c r="AZ6" s="15"/>
      <c r="BA6" s="15"/>
      <c r="BB6" s="15"/>
      <c r="BC6" s="15"/>
      <c r="BD6" s="15"/>
    </row>
    <row r="7" spans="1:56" x14ac:dyDescent="0.3">
      <c r="A7" s="13">
        <v>2000</v>
      </c>
      <c r="B7" s="13">
        <v>2999</v>
      </c>
      <c r="C7" s="13"/>
      <c r="D7" s="16" t="s">
        <v>9</v>
      </c>
      <c r="E7" s="15">
        <v>2246</v>
      </c>
      <c r="F7" s="15">
        <v>1010</v>
      </c>
      <c r="G7" s="15">
        <v>339</v>
      </c>
      <c r="H7" s="15">
        <v>242</v>
      </c>
      <c r="I7" s="15">
        <v>112</v>
      </c>
      <c r="J7" s="15">
        <v>80</v>
      </c>
      <c r="L7" s="16" t="s">
        <v>10</v>
      </c>
      <c r="M7" s="15">
        <v>1611</v>
      </c>
      <c r="N7" s="15">
        <v>725</v>
      </c>
      <c r="O7" s="15">
        <v>243</v>
      </c>
      <c r="P7" s="15">
        <v>173</v>
      </c>
      <c r="Q7" s="15">
        <v>81</v>
      </c>
      <c r="R7" s="15">
        <v>57</v>
      </c>
      <c r="T7" s="16" t="s">
        <v>11</v>
      </c>
      <c r="U7" s="15">
        <v>537</v>
      </c>
      <c r="V7" s="15">
        <v>242</v>
      </c>
      <c r="W7" s="15">
        <v>81</v>
      </c>
      <c r="X7" s="15">
        <v>58</v>
      </c>
      <c r="Y7" s="15">
        <v>27</v>
      </c>
      <c r="Z7" s="15">
        <v>19</v>
      </c>
      <c r="AB7" s="16" t="s">
        <v>12</v>
      </c>
      <c r="AC7" s="15">
        <v>488</v>
      </c>
      <c r="AD7" s="15">
        <v>220</v>
      </c>
      <c r="AE7" s="15">
        <v>74</v>
      </c>
      <c r="AF7" s="15">
        <v>53</v>
      </c>
      <c r="AG7" s="15">
        <v>24</v>
      </c>
      <c r="AH7" s="15">
        <v>17</v>
      </c>
      <c r="AI7" s="15"/>
      <c r="AJ7" s="16" t="s">
        <v>13</v>
      </c>
      <c r="AK7" s="15">
        <v>4882</v>
      </c>
      <c r="AL7" s="15">
        <v>2197</v>
      </c>
      <c r="AM7" s="15">
        <v>737</v>
      </c>
      <c r="AN7" s="15">
        <v>526</v>
      </c>
      <c r="AO7" s="15">
        <v>244</v>
      </c>
      <c r="AP7" s="15">
        <v>173</v>
      </c>
      <c r="AQ7" s="15"/>
      <c r="AR7" s="15">
        <v>8759</v>
      </c>
      <c r="AV7" s="13">
        <v>2000</v>
      </c>
      <c r="AW7" s="13">
        <v>2999</v>
      </c>
      <c r="AX7" s="13"/>
      <c r="AY7" s="15"/>
      <c r="AZ7" s="15"/>
      <c r="BA7" s="15"/>
      <c r="BB7" s="15"/>
      <c r="BC7" s="15"/>
      <c r="BD7" s="15"/>
    </row>
    <row r="8" spans="1:56" x14ac:dyDescent="0.3">
      <c r="A8" s="13">
        <v>3000</v>
      </c>
      <c r="B8" s="13">
        <v>3999</v>
      </c>
      <c r="C8" s="13"/>
      <c r="D8" s="16" t="s">
        <v>9</v>
      </c>
      <c r="E8" s="15">
        <v>2567</v>
      </c>
      <c r="F8" s="15">
        <v>1242</v>
      </c>
      <c r="G8" s="15">
        <v>428</v>
      </c>
      <c r="H8" s="15">
        <v>289</v>
      </c>
      <c r="I8" s="15">
        <v>147</v>
      </c>
      <c r="J8" s="15">
        <v>91</v>
      </c>
      <c r="L8" s="16" t="s">
        <v>10</v>
      </c>
      <c r="M8" s="15">
        <v>1842</v>
      </c>
      <c r="N8" s="15">
        <v>891</v>
      </c>
      <c r="O8" s="15">
        <v>307</v>
      </c>
      <c r="P8" s="15">
        <v>207</v>
      </c>
      <c r="Q8" s="15">
        <v>105</v>
      </c>
      <c r="R8" s="15">
        <v>65</v>
      </c>
      <c r="T8" s="16" t="s">
        <v>11</v>
      </c>
      <c r="U8" s="15">
        <v>614</v>
      </c>
      <c r="V8" s="15">
        <v>297</v>
      </c>
      <c r="W8" s="15">
        <v>102</v>
      </c>
      <c r="X8" s="15">
        <v>69</v>
      </c>
      <c r="Y8" s="15">
        <v>35</v>
      </c>
      <c r="Z8" s="15">
        <v>22</v>
      </c>
      <c r="AB8" s="16" t="s">
        <v>12</v>
      </c>
      <c r="AC8" s="15">
        <v>558</v>
      </c>
      <c r="AD8" s="15">
        <v>270</v>
      </c>
      <c r="AE8" s="15">
        <v>93</v>
      </c>
      <c r="AF8" s="15">
        <v>63</v>
      </c>
      <c r="AG8" s="15">
        <v>32</v>
      </c>
      <c r="AH8" s="15">
        <v>20</v>
      </c>
      <c r="AI8" s="15"/>
      <c r="AJ8" s="16" t="s">
        <v>13</v>
      </c>
      <c r="AK8" s="15">
        <v>5581</v>
      </c>
      <c r="AL8" s="15">
        <v>2700</v>
      </c>
      <c r="AM8" s="15">
        <v>930</v>
      </c>
      <c r="AN8" s="15">
        <v>628</v>
      </c>
      <c r="AO8" s="15">
        <v>319</v>
      </c>
      <c r="AP8" s="15">
        <v>198</v>
      </c>
      <c r="AQ8" s="15"/>
      <c r="AR8" s="15">
        <v>10356</v>
      </c>
      <c r="AV8" s="13">
        <v>3000</v>
      </c>
      <c r="AW8" s="13">
        <v>3999</v>
      </c>
      <c r="AX8" s="13"/>
      <c r="AY8" s="15"/>
      <c r="AZ8" s="15"/>
      <c r="BA8" s="15"/>
      <c r="BB8" s="15"/>
      <c r="BC8" s="15"/>
      <c r="BD8" s="15"/>
    </row>
    <row r="9" spans="1:56" x14ac:dyDescent="0.3">
      <c r="A9" s="13">
        <v>4000</v>
      </c>
      <c r="B9" s="13">
        <v>4999</v>
      </c>
      <c r="C9" s="13"/>
      <c r="D9" s="16" t="s">
        <v>9</v>
      </c>
      <c r="E9" s="15">
        <v>3172</v>
      </c>
      <c r="F9" s="15">
        <v>1450</v>
      </c>
      <c r="G9" s="15">
        <v>487</v>
      </c>
      <c r="H9" s="15">
        <v>367</v>
      </c>
      <c r="I9" s="15">
        <v>153</v>
      </c>
      <c r="J9" s="15">
        <v>126</v>
      </c>
      <c r="L9" s="16" t="s">
        <v>10</v>
      </c>
      <c r="M9" s="15">
        <v>2275</v>
      </c>
      <c r="N9" s="15">
        <v>1040</v>
      </c>
      <c r="O9" s="15">
        <v>349</v>
      </c>
      <c r="P9" s="15">
        <v>263</v>
      </c>
      <c r="Q9" s="15">
        <v>110</v>
      </c>
      <c r="R9" s="15">
        <v>90</v>
      </c>
      <c r="T9" s="16" t="s">
        <v>11</v>
      </c>
      <c r="U9" s="15">
        <v>758</v>
      </c>
      <c r="V9" s="15">
        <v>347</v>
      </c>
      <c r="W9" s="15">
        <v>116</v>
      </c>
      <c r="X9" s="15">
        <v>88</v>
      </c>
      <c r="Y9" s="15">
        <v>37</v>
      </c>
      <c r="Z9" s="15">
        <v>30</v>
      </c>
      <c r="AB9" s="16" t="s">
        <v>12</v>
      </c>
      <c r="AC9" s="15">
        <v>690</v>
      </c>
      <c r="AD9" s="15">
        <v>315</v>
      </c>
      <c r="AE9" s="15">
        <v>106</v>
      </c>
      <c r="AF9" s="15">
        <v>80</v>
      </c>
      <c r="AG9" s="15">
        <v>33</v>
      </c>
      <c r="AH9" s="15">
        <v>27</v>
      </c>
      <c r="AI9" s="15"/>
      <c r="AJ9" s="16" t="s">
        <v>13</v>
      </c>
      <c r="AK9" s="15">
        <v>6895</v>
      </c>
      <c r="AL9" s="15">
        <v>3152</v>
      </c>
      <c r="AM9" s="15">
        <v>1058</v>
      </c>
      <c r="AN9" s="15">
        <v>798</v>
      </c>
      <c r="AO9" s="15">
        <v>333</v>
      </c>
      <c r="AP9" s="15">
        <v>273</v>
      </c>
      <c r="AQ9" s="15"/>
      <c r="AR9" s="15">
        <v>12509</v>
      </c>
      <c r="AV9" s="13">
        <v>4000</v>
      </c>
      <c r="AW9" s="13">
        <v>4999</v>
      </c>
      <c r="AX9" s="13"/>
      <c r="AY9" s="15"/>
      <c r="AZ9" s="15"/>
      <c r="BA9" s="15"/>
      <c r="BB9" s="15"/>
      <c r="BC9" s="15"/>
      <c r="BD9" s="15"/>
    </row>
    <row r="10" spans="1:56" x14ac:dyDescent="0.3">
      <c r="A10" s="13">
        <v>5000</v>
      </c>
      <c r="B10" s="13">
        <v>5999</v>
      </c>
      <c r="C10" s="13"/>
      <c r="D10" s="16" t="s">
        <v>9</v>
      </c>
      <c r="E10" s="15">
        <v>1655</v>
      </c>
      <c r="F10" s="15">
        <v>523</v>
      </c>
      <c r="G10" s="15">
        <v>217</v>
      </c>
      <c r="H10" s="15">
        <v>139</v>
      </c>
      <c r="I10" s="15">
        <v>71</v>
      </c>
      <c r="J10" s="15">
        <v>52</v>
      </c>
      <c r="L10" s="16" t="s">
        <v>10</v>
      </c>
      <c r="M10" s="15">
        <v>1187</v>
      </c>
      <c r="N10" s="15">
        <v>375</v>
      </c>
      <c r="O10" s="15">
        <v>155</v>
      </c>
      <c r="P10" s="15">
        <v>100</v>
      </c>
      <c r="Q10" s="15">
        <v>51</v>
      </c>
      <c r="R10" s="15">
        <v>37</v>
      </c>
      <c r="T10" s="16" t="s">
        <v>11</v>
      </c>
      <c r="U10" s="15">
        <v>396</v>
      </c>
      <c r="V10" s="15">
        <v>125</v>
      </c>
      <c r="W10" s="15">
        <v>52</v>
      </c>
      <c r="X10" s="15">
        <v>33</v>
      </c>
      <c r="Y10" s="15">
        <v>17</v>
      </c>
      <c r="Z10" s="15">
        <v>12</v>
      </c>
      <c r="AB10" s="16" t="s">
        <v>12</v>
      </c>
      <c r="AC10" s="15">
        <v>360</v>
      </c>
      <c r="AD10" s="15">
        <v>114</v>
      </c>
      <c r="AE10" s="15">
        <v>47</v>
      </c>
      <c r="AF10" s="15">
        <v>30</v>
      </c>
      <c r="AG10" s="15">
        <v>16</v>
      </c>
      <c r="AH10" s="15">
        <v>11</v>
      </c>
      <c r="AI10" s="15"/>
      <c r="AJ10" s="16" t="s">
        <v>13</v>
      </c>
      <c r="AK10" s="15">
        <v>3598</v>
      </c>
      <c r="AL10" s="15">
        <v>1137</v>
      </c>
      <c r="AM10" s="15">
        <v>471</v>
      </c>
      <c r="AN10" s="15">
        <v>302</v>
      </c>
      <c r="AO10" s="15">
        <v>155</v>
      </c>
      <c r="AP10" s="15">
        <v>112</v>
      </c>
      <c r="AQ10" s="15"/>
      <c r="AR10" s="15">
        <v>5775</v>
      </c>
      <c r="AV10" s="13">
        <v>5000</v>
      </c>
      <c r="AW10" s="13">
        <v>5999</v>
      </c>
      <c r="AX10" s="13"/>
      <c r="AY10" s="15"/>
      <c r="AZ10" s="15"/>
      <c r="BA10" s="15"/>
      <c r="BB10" s="15"/>
      <c r="BC10" s="15"/>
      <c r="BD10" s="15"/>
    </row>
    <row r="11" spans="1:56" x14ac:dyDescent="0.3">
      <c r="A11" s="13">
        <v>6000</v>
      </c>
      <c r="B11" s="13">
        <v>6999</v>
      </c>
      <c r="C11" s="13"/>
      <c r="D11" s="16" t="s">
        <v>9</v>
      </c>
      <c r="E11" s="15">
        <v>1857</v>
      </c>
      <c r="F11" s="15">
        <v>512</v>
      </c>
      <c r="G11" s="15">
        <v>242</v>
      </c>
      <c r="H11" s="15">
        <v>135</v>
      </c>
      <c r="I11" s="15">
        <v>71</v>
      </c>
      <c r="J11" s="15">
        <v>58</v>
      </c>
      <c r="L11" s="16" t="s">
        <v>10</v>
      </c>
      <c r="M11" s="15">
        <v>1333</v>
      </c>
      <c r="N11" s="15">
        <v>368</v>
      </c>
      <c r="O11" s="15">
        <v>173</v>
      </c>
      <c r="P11" s="15">
        <v>97</v>
      </c>
      <c r="Q11" s="15">
        <v>51</v>
      </c>
      <c r="R11" s="15">
        <v>41</v>
      </c>
      <c r="T11" s="16" t="s">
        <v>11</v>
      </c>
      <c r="U11" s="15">
        <v>444</v>
      </c>
      <c r="V11" s="15">
        <v>123</v>
      </c>
      <c r="W11" s="15">
        <v>58</v>
      </c>
      <c r="X11" s="15">
        <v>32</v>
      </c>
      <c r="Y11" s="15">
        <v>17</v>
      </c>
      <c r="Z11" s="15">
        <v>14</v>
      </c>
      <c r="AB11" s="16" t="s">
        <v>12</v>
      </c>
      <c r="AC11" s="15">
        <v>404</v>
      </c>
      <c r="AD11" s="15">
        <v>111</v>
      </c>
      <c r="AE11" s="15">
        <v>53</v>
      </c>
      <c r="AF11" s="15">
        <v>29</v>
      </c>
      <c r="AG11" s="15">
        <v>15</v>
      </c>
      <c r="AH11" s="15">
        <v>13</v>
      </c>
      <c r="AI11" s="15"/>
      <c r="AJ11" s="16" t="s">
        <v>13</v>
      </c>
      <c r="AK11" s="15">
        <v>4038</v>
      </c>
      <c r="AL11" s="15">
        <v>1114</v>
      </c>
      <c r="AM11" s="15">
        <v>526</v>
      </c>
      <c r="AN11" s="15">
        <v>293</v>
      </c>
      <c r="AO11" s="15">
        <v>154</v>
      </c>
      <c r="AP11" s="15">
        <v>126</v>
      </c>
      <c r="AQ11" s="15"/>
      <c r="AR11" s="15">
        <v>6251</v>
      </c>
      <c r="AV11" s="13">
        <v>6000</v>
      </c>
      <c r="AW11" s="13">
        <v>6999</v>
      </c>
      <c r="AX11" s="13"/>
      <c r="AY11" s="15"/>
      <c r="AZ11" s="15"/>
      <c r="BA11" s="15"/>
      <c r="BB11" s="15"/>
      <c r="BC11" s="15"/>
      <c r="BD11" s="15"/>
    </row>
    <row r="12" spans="1:56" x14ac:dyDescent="0.3">
      <c r="A12" s="13">
        <v>7000</v>
      </c>
      <c r="B12" s="13">
        <v>7999</v>
      </c>
      <c r="C12" s="13"/>
      <c r="D12" s="16" t="s">
        <v>9</v>
      </c>
      <c r="E12" s="15">
        <v>1460</v>
      </c>
      <c r="F12" s="15">
        <v>443</v>
      </c>
      <c r="G12" s="15">
        <v>203</v>
      </c>
      <c r="H12" s="15">
        <v>120</v>
      </c>
      <c r="I12" s="15">
        <v>62</v>
      </c>
      <c r="J12" s="15">
        <v>50</v>
      </c>
      <c r="L12" s="16" t="s">
        <v>10</v>
      </c>
      <c r="M12" s="15">
        <v>1047</v>
      </c>
      <c r="N12" s="15">
        <v>317</v>
      </c>
      <c r="O12" s="15">
        <v>146</v>
      </c>
      <c r="P12" s="15">
        <v>86</v>
      </c>
      <c r="Q12" s="15">
        <v>44</v>
      </c>
      <c r="R12" s="15">
        <v>36</v>
      </c>
      <c r="T12" s="16" t="s">
        <v>11</v>
      </c>
      <c r="U12" s="15">
        <v>349</v>
      </c>
      <c r="V12" s="15">
        <v>106</v>
      </c>
      <c r="W12" s="15">
        <v>49</v>
      </c>
      <c r="X12" s="15">
        <v>29</v>
      </c>
      <c r="Y12" s="15">
        <v>15</v>
      </c>
      <c r="Z12" s="15">
        <v>12</v>
      </c>
      <c r="AB12" s="16" t="s">
        <v>12</v>
      </c>
      <c r="AC12" s="15">
        <v>317</v>
      </c>
      <c r="AD12" s="15">
        <v>96</v>
      </c>
      <c r="AE12" s="15">
        <v>44</v>
      </c>
      <c r="AF12" s="15">
        <v>26</v>
      </c>
      <c r="AG12" s="15">
        <v>13</v>
      </c>
      <c r="AH12" s="15">
        <v>11</v>
      </c>
      <c r="AI12" s="15"/>
      <c r="AJ12" s="16" t="s">
        <v>13</v>
      </c>
      <c r="AK12" s="15">
        <v>3173</v>
      </c>
      <c r="AL12" s="15">
        <v>962</v>
      </c>
      <c r="AM12" s="15">
        <v>442</v>
      </c>
      <c r="AN12" s="15">
        <v>261</v>
      </c>
      <c r="AO12" s="15">
        <v>134</v>
      </c>
      <c r="AP12" s="15">
        <v>109</v>
      </c>
      <c r="AQ12" s="15"/>
      <c r="AR12" s="15">
        <v>5081</v>
      </c>
      <c r="AV12" s="13">
        <v>7000</v>
      </c>
      <c r="AW12" s="13">
        <v>7999</v>
      </c>
      <c r="AX12" s="13"/>
      <c r="AY12" s="15"/>
      <c r="AZ12" s="15"/>
      <c r="BA12" s="15"/>
      <c r="BB12" s="15"/>
      <c r="BC12" s="15"/>
      <c r="BD12" s="15"/>
    </row>
    <row r="13" spans="1:56" x14ac:dyDescent="0.3">
      <c r="A13" s="13">
        <v>8000</v>
      </c>
      <c r="B13" s="13">
        <v>8999</v>
      </c>
      <c r="C13" s="13"/>
      <c r="D13" s="16" t="s">
        <v>9</v>
      </c>
      <c r="E13" s="15">
        <v>1836</v>
      </c>
      <c r="F13" s="15">
        <v>515</v>
      </c>
      <c r="G13" s="15">
        <v>243</v>
      </c>
      <c r="H13" s="15">
        <v>144</v>
      </c>
      <c r="I13" s="15">
        <v>77</v>
      </c>
      <c r="J13" s="15">
        <v>57</v>
      </c>
      <c r="L13" s="16" t="s">
        <v>10</v>
      </c>
      <c r="M13" s="15">
        <v>1317</v>
      </c>
      <c r="N13" s="15">
        <v>369</v>
      </c>
      <c r="O13" s="15">
        <v>175</v>
      </c>
      <c r="P13" s="15">
        <v>103</v>
      </c>
      <c r="Q13" s="15">
        <v>55</v>
      </c>
      <c r="R13" s="15">
        <v>41</v>
      </c>
      <c r="T13" s="16" t="s">
        <v>11</v>
      </c>
      <c r="U13" s="15">
        <v>439</v>
      </c>
      <c r="V13" s="15">
        <v>123</v>
      </c>
      <c r="W13" s="15">
        <v>58</v>
      </c>
      <c r="X13" s="15">
        <v>34</v>
      </c>
      <c r="Y13" s="15">
        <v>18</v>
      </c>
      <c r="Z13" s="15">
        <v>14</v>
      </c>
      <c r="AB13" s="16" t="s">
        <v>12</v>
      </c>
      <c r="AC13" s="15">
        <v>399</v>
      </c>
      <c r="AD13" s="15">
        <v>112</v>
      </c>
      <c r="AE13" s="15">
        <v>53</v>
      </c>
      <c r="AF13" s="15">
        <v>31</v>
      </c>
      <c r="AG13" s="15">
        <v>17</v>
      </c>
      <c r="AH13" s="15">
        <v>12</v>
      </c>
      <c r="AI13" s="15"/>
      <c r="AJ13" s="16" t="s">
        <v>13</v>
      </c>
      <c r="AK13" s="15">
        <v>3991</v>
      </c>
      <c r="AL13" s="15">
        <v>1119</v>
      </c>
      <c r="AM13" s="15">
        <v>529</v>
      </c>
      <c r="AN13" s="15">
        <v>312</v>
      </c>
      <c r="AO13" s="15">
        <v>167</v>
      </c>
      <c r="AP13" s="15">
        <v>124</v>
      </c>
      <c r="AQ13" s="15"/>
      <c r="AR13" s="15">
        <v>6242</v>
      </c>
      <c r="AV13" s="13">
        <v>8000</v>
      </c>
      <c r="AW13" s="13">
        <v>8999</v>
      </c>
      <c r="AX13" s="13"/>
      <c r="AY13" s="15"/>
      <c r="AZ13" s="15"/>
      <c r="BA13" s="15"/>
      <c r="BB13" s="15"/>
      <c r="BC13" s="15"/>
      <c r="BD13" s="15"/>
    </row>
    <row r="14" spans="1:56" x14ac:dyDescent="0.3">
      <c r="A14" s="13">
        <v>9000</v>
      </c>
      <c r="B14" s="13">
        <v>9999</v>
      </c>
      <c r="C14" s="13"/>
      <c r="D14" s="16" t="s">
        <v>9</v>
      </c>
      <c r="E14" s="15">
        <v>1202</v>
      </c>
      <c r="F14" s="15">
        <v>491</v>
      </c>
      <c r="G14" s="15">
        <v>215</v>
      </c>
      <c r="H14" s="15">
        <v>134</v>
      </c>
      <c r="I14" s="15">
        <v>71</v>
      </c>
      <c r="J14" s="15">
        <v>54</v>
      </c>
      <c r="L14" s="16" t="s">
        <v>10</v>
      </c>
      <c r="M14" s="15">
        <v>863</v>
      </c>
      <c r="N14" s="15">
        <v>352</v>
      </c>
      <c r="O14" s="15">
        <v>154</v>
      </c>
      <c r="P14" s="15">
        <v>96</v>
      </c>
      <c r="Q14" s="15">
        <v>51</v>
      </c>
      <c r="R14" s="15">
        <v>39</v>
      </c>
      <c r="T14" s="16" t="s">
        <v>11</v>
      </c>
      <c r="U14" s="15">
        <v>288</v>
      </c>
      <c r="V14" s="15">
        <v>117</v>
      </c>
      <c r="W14" s="15">
        <v>51</v>
      </c>
      <c r="X14" s="15">
        <v>32</v>
      </c>
      <c r="Y14" s="15">
        <v>17</v>
      </c>
      <c r="Z14" s="15">
        <v>13</v>
      </c>
      <c r="AB14" s="16" t="s">
        <v>12</v>
      </c>
      <c r="AC14" s="15">
        <v>261</v>
      </c>
      <c r="AD14" s="15">
        <v>107</v>
      </c>
      <c r="AE14" s="15">
        <v>47</v>
      </c>
      <c r="AF14" s="15">
        <v>29</v>
      </c>
      <c r="AG14" s="15">
        <v>16</v>
      </c>
      <c r="AH14" s="15">
        <v>12</v>
      </c>
      <c r="AI14" s="15"/>
      <c r="AJ14" s="16" t="s">
        <v>13</v>
      </c>
      <c r="AK14" s="15">
        <v>2614</v>
      </c>
      <c r="AL14" s="15">
        <v>1067</v>
      </c>
      <c r="AM14" s="15">
        <v>467</v>
      </c>
      <c r="AN14" s="15">
        <v>291</v>
      </c>
      <c r="AO14" s="15">
        <v>155</v>
      </c>
      <c r="AP14" s="15">
        <v>118</v>
      </c>
      <c r="AQ14" s="15"/>
      <c r="AR14" s="15">
        <v>4712</v>
      </c>
      <c r="AV14" s="13">
        <v>9000</v>
      </c>
      <c r="AW14" s="13">
        <v>9999</v>
      </c>
      <c r="AX14" s="13"/>
      <c r="AY14" s="15"/>
      <c r="AZ14" s="15"/>
      <c r="BA14" s="15"/>
      <c r="BB14" s="15"/>
      <c r="BC14" s="15"/>
      <c r="BD14" s="15"/>
    </row>
    <row r="15" spans="1:56" x14ac:dyDescent="0.3">
      <c r="A15" s="13">
        <v>10000</v>
      </c>
      <c r="B15" s="13">
        <v>10999</v>
      </c>
      <c r="C15" s="13"/>
      <c r="D15" s="16" t="s">
        <v>9</v>
      </c>
      <c r="E15" s="15">
        <v>1890</v>
      </c>
      <c r="F15" s="15">
        <v>682</v>
      </c>
      <c r="G15" s="15">
        <v>267</v>
      </c>
      <c r="H15" s="15">
        <v>135</v>
      </c>
      <c r="I15" s="15">
        <v>69</v>
      </c>
      <c r="J15" s="15">
        <v>41</v>
      </c>
      <c r="L15" s="16" t="s">
        <v>10</v>
      </c>
      <c r="M15" s="15">
        <v>2028</v>
      </c>
      <c r="N15" s="15">
        <v>732</v>
      </c>
      <c r="O15" s="15">
        <v>286</v>
      </c>
      <c r="P15" s="15">
        <v>145</v>
      </c>
      <c r="Q15" s="15">
        <v>74</v>
      </c>
      <c r="R15" s="15">
        <v>44</v>
      </c>
      <c r="T15" s="16" t="s">
        <v>11</v>
      </c>
      <c r="U15" s="15">
        <v>323</v>
      </c>
      <c r="V15" s="15">
        <v>116</v>
      </c>
      <c r="W15" s="15">
        <v>46</v>
      </c>
      <c r="X15" s="15">
        <v>23</v>
      </c>
      <c r="Y15" s="15">
        <v>12</v>
      </c>
      <c r="Z15" s="15">
        <v>7</v>
      </c>
      <c r="AB15" s="16" t="s">
        <v>12</v>
      </c>
      <c r="AC15" s="15">
        <v>369</v>
      </c>
      <c r="AD15" s="15">
        <v>133</v>
      </c>
      <c r="AE15" s="15">
        <v>52</v>
      </c>
      <c r="AF15" s="15">
        <v>26</v>
      </c>
      <c r="AG15" s="15">
        <v>14</v>
      </c>
      <c r="AH15" s="15">
        <v>8</v>
      </c>
      <c r="AI15" s="15"/>
      <c r="AJ15" s="16" t="s">
        <v>13</v>
      </c>
      <c r="AK15" s="15">
        <v>4610</v>
      </c>
      <c r="AL15" s="15">
        <v>1663</v>
      </c>
      <c r="AM15" s="15">
        <v>651</v>
      </c>
      <c r="AN15" s="15">
        <v>329</v>
      </c>
      <c r="AO15" s="15">
        <v>169</v>
      </c>
      <c r="AP15" s="15">
        <v>100</v>
      </c>
      <c r="AQ15" s="15"/>
      <c r="AR15" s="15">
        <v>7522</v>
      </c>
      <c r="AV15" s="13">
        <v>10000</v>
      </c>
      <c r="AW15" s="13">
        <v>10999</v>
      </c>
      <c r="AX15" s="13"/>
      <c r="AY15" s="15"/>
      <c r="AZ15" s="15"/>
      <c r="BA15" s="15"/>
      <c r="BB15" s="15"/>
      <c r="BC15" s="15"/>
      <c r="BD15" s="15"/>
    </row>
    <row r="16" spans="1:56" x14ac:dyDescent="0.3">
      <c r="A16" s="13">
        <v>11000</v>
      </c>
      <c r="B16" s="13">
        <v>11999</v>
      </c>
      <c r="C16" s="13"/>
      <c r="D16" s="16" t="s">
        <v>9</v>
      </c>
      <c r="E16" s="15">
        <v>2006</v>
      </c>
      <c r="F16" s="15">
        <v>570</v>
      </c>
      <c r="G16" s="15">
        <v>296</v>
      </c>
      <c r="H16" s="15">
        <v>152</v>
      </c>
      <c r="I16" s="15">
        <v>77</v>
      </c>
      <c r="J16" s="15">
        <v>46</v>
      </c>
      <c r="L16" s="16" t="s">
        <v>10</v>
      </c>
      <c r="M16" s="15">
        <v>2152</v>
      </c>
      <c r="N16" s="15">
        <v>612</v>
      </c>
      <c r="O16" s="15">
        <v>318</v>
      </c>
      <c r="P16" s="15">
        <v>163</v>
      </c>
      <c r="Q16" s="15">
        <v>82</v>
      </c>
      <c r="R16" s="15">
        <v>49</v>
      </c>
      <c r="T16" s="16" t="s">
        <v>11</v>
      </c>
      <c r="U16" s="15">
        <v>342</v>
      </c>
      <c r="V16" s="15">
        <v>97</v>
      </c>
      <c r="W16" s="15">
        <v>51</v>
      </c>
      <c r="X16" s="15">
        <v>26</v>
      </c>
      <c r="Y16" s="15">
        <v>13</v>
      </c>
      <c r="Z16" s="15">
        <v>8</v>
      </c>
      <c r="AB16" s="16" t="s">
        <v>12</v>
      </c>
      <c r="AC16" s="15">
        <v>391</v>
      </c>
      <c r="AD16" s="15">
        <v>111</v>
      </c>
      <c r="AE16" s="15">
        <v>58</v>
      </c>
      <c r="AF16" s="15">
        <v>30</v>
      </c>
      <c r="AG16" s="15">
        <v>15</v>
      </c>
      <c r="AH16" s="15">
        <v>9</v>
      </c>
      <c r="AI16" s="15"/>
      <c r="AJ16" s="16" t="s">
        <v>13</v>
      </c>
      <c r="AK16" s="15">
        <v>4891</v>
      </c>
      <c r="AL16" s="15">
        <v>1390</v>
      </c>
      <c r="AM16" s="15">
        <v>723</v>
      </c>
      <c r="AN16" s="15">
        <v>371</v>
      </c>
      <c r="AO16" s="15">
        <v>187</v>
      </c>
      <c r="AP16" s="15">
        <v>112</v>
      </c>
      <c r="AQ16" s="15"/>
      <c r="AR16" s="15">
        <v>7674</v>
      </c>
      <c r="AV16" s="13">
        <v>11000</v>
      </c>
      <c r="AW16" s="13">
        <v>11999</v>
      </c>
      <c r="AX16" s="13"/>
      <c r="AY16" s="15"/>
      <c r="AZ16" s="15"/>
      <c r="BA16" s="15"/>
      <c r="BB16" s="15"/>
      <c r="BC16" s="15"/>
      <c r="BD16" s="15"/>
    </row>
    <row r="17" spans="1:56" x14ac:dyDescent="0.3">
      <c r="A17" s="13">
        <v>12000</v>
      </c>
      <c r="B17" s="13">
        <v>12999</v>
      </c>
      <c r="C17" s="13"/>
      <c r="D17" s="16" t="s">
        <v>9</v>
      </c>
      <c r="E17" s="15">
        <v>1751</v>
      </c>
      <c r="F17" s="15">
        <v>488</v>
      </c>
      <c r="G17" s="15">
        <v>256</v>
      </c>
      <c r="H17" s="15">
        <v>125</v>
      </c>
      <c r="I17" s="15">
        <v>66</v>
      </c>
      <c r="J17" s="15">
        <v>39</v>
      </c>
      <c r="L17" s="16" t="s">
        <v>10</v>
      </c>
      <c r="M17" s="15">
        <v>1879</v>
      </c>
      <c r="N17" s="15">
        <v>524</v>
      </c>
      <c r="O17" s="15">
        <v>275</v>
      </c>
      <c r="P17" s="15">
        <v>134</v>
      </c>
      <c r="Q17" s="15">
        <v>71</v>
      </c>
      <c r="R17" s="15">
        <v>42</v>
      </c>
      <c r="T17" s="16" t="s">
        <v>11</v>
      </c>
      <c r="U17" s="15">
        <v>299</v>
      </c>
      <c r="V17" s="15">
        <v>83</v>
      </c>
      <c r="W17" s="15">
        <v>44</v>
      </c>
      <c r="X17" s="15">
        <v>21</v>
      </c>
      <c r="Y17" s="15">
        <v>11</v>
      </c>
      <c r="Z17" s="15">
        <v>7</v>
      </c>
      <c r="AB17" s="16" t="s">
        <v>12</v>
      </c>
      <c r="AC17" s="15">
        <v>342</v>
      </c>
      <c r="AD17" s="15">
        <v>95</v>
      </c>
      <c r="AE17" s="15">
        <v>50</v>
      </c>
      <c r="AF17" s="15">
        <v>24</v>
      </c>
      <c r="AG17" s="15">
        <v>13</v>
      </c>
      <c r="AH17" s="15">
        <v>8</v>
      </c>
      <c r="AI17" s="15"/>
      <c r="AJ17" s="16" t="s">
        <v>13</v>
      </c>
      <c r="AK17" s="15">
        <v>4271</v>
      </c>
      <c r="AL17" s="15">
        <v>1190</v>
      </c>
      <c r="AM17" s="15">
        <v>625</v>
      </c>
      <c r="AN17" s="15">
        <v>304</v>
      </c>
      <c r="AO17" s="15">
        <v>161</v>
      </c>
      <c r="AP17" s="15">
        <v>96</v>
      </c>
      <c r="AQ17" s="15"/>
      <c r="AR17" s="15">
        <v>6647</v>
      </c>
      <c r="AV17" s="13">
        <v>12000</v>
      </c>
      <c r="AW17" s="13">
        <v>12999</v>
      </c>
      <c r="AX17" s="13"/>
      <c r="AY17" s="15"/>
      <c r="AZ17" s="15"/>
      <c r="BA17" s="15"/>
      <c r="BB17" s="15"/>
      <c r="BC17" s="15"/>
      <c r="BD17" s="15"/>
    </row>
    <row r="18" spans="1:56" x14ac:dyDescent="0.3">
      <c r="A18" s="13">
        <v>13000</v>
      </c>
      <c r="B18" s="13">
        <v>13999</v>
      </c>
      <c r="C18" s="13"/>
      <c r="D18" s="16" t="s">
        <v>9</v>
      </c>
      <c r="E18" s="15">
        <v>2139</v>
      </c>
      <c r="F18" s="15">
        <v>566</v>
      </c>
      <c r="G18" s="15">
        <v>295</v>
      </c>
      <c r="H18" s="15">
        <v>152</v>
      </c>
      <c r="I18" s="15">
        <v>80</v>
      </c>
      <c r="J18" s="15">
        <v>48</v>
      </c>
      <c r="L18" s="16" t="s">
        <v>10</v>
      </c>
      <c r="M18" s="15">
        <v>2296</v>
      </c>
      <c r="N18" s="15">
        <v>608</v>
      </c>
      <c r="O18" s="15">
        <v>317</v>
      </c>
      <c r="P18" s="15">
        <v>163</v>
      </c>
      <c r="Q18" s="15">
        <v>85</v>
      </c>
      <c r="R18" s="15">
        <v>51</v>
      </c>
      <c r="T18" s="16" t="s">
        <v>11</v>
      </c>
      <c r="U18" s="15">
        <v>365</v>
      </c>
      <c r="V18" s="15">
        <v>97</v>
      </c>
      <c r="W18" s="15">
        <v>50</v>
      </c>
      <c r="X18" s="15">
        <v>26</v>
      </c>
      <c r="Y18" s="15">
        <v>14</v>
      </c>
      <c r="Z18" s="15">
        <v>8</v>
      </c>
      <c r="AB18" s="16" t="s">
        <v>12</v>
      </c>
      <c r="AC18" s="15">
        <v>417</v>
      </c>
      <c r="AD18" s="15">
        <v>110</v>
      </c>
      <c r="AE18" s="15">
        <v>58</v>
      </c>
      <c r="AF18" s="15">
        <v>30</v>
      </c>
      <c r="AG18" s="15">
        <v>16</v>
      </c>
      <c r="AH18" s="15">
        <v>9</v>
      </c>
      <c r="AI18" s="15"/>
      <c r="AJ18" s="16" t="s">
        <v>13</v>
      </c>
      <c r="AK18" s="15">
        <v>5217</v>
      </c>
      <c r="AL18" s="15">
        <v>1381</v>
      </c>
      <c r="AM18" s="15">
        <v>720</v>
      </c>
      <c r="AN18" s="15">
        <v>371</v>
      </c>
      <c r="AO18" s="15">
        <v>195</v>
      </c>
      <c r="AP18" s="15">
        <v>116</v>
      </c>
      <c r="AQ18" s="15"/>
      <c r="AR18" s="15">
        <v>8000</v>
      </c>
      <c r="AV18" s="13">
        <v>13000</v>
      </c>
      <c r="AW18" s="13">
        <v>13999</v>
      </c>
      <c r="AX18" s="13"/>
      <c r="AY18" s="15"/>
      <c r="AZ18" s="15"/>
      <c r="BA18" s="15"/>
      <c r="BB18" s="15"/>
      <c r="BC18" s="15"/>
      <c r="BD18" s="15"/>
    </row>
    <row r="19" spans="1:56" x14ac:dyDescent="0.3">
      <c r="A19" s="13">
        <v>14000</v>
      </c>
      <c r="B19" s="13">
        <v>14999</v>
      </c>
      <c r="C19" s="13"/>
      <c r="D19" s="16" t="s">
        <v>9</v>
      </c>
      <c r="E19" s="15">
        <v>1921</v>
      </c>
      <c r="F19" s="15">
        <v>524</v>
      </c>
      <c r="G19" s="15">
        <v>201</v>
      </c>
      <c r="H19" s="15">
        <v>138</v>
      </c>
      <c r="I19" s="15">
        <v>73</v>
      </c>
      <c r="J19" s="15">
        <v>44</v>
      </c>
      <c r="L19" s="16" t="s">
        <v>10</v>
      </c>
      <c r="M19" s="15">
        <v>2062</v>
      </c>
      <c r="N19" s="15">
        <v>563</v>
      </c>
      <c r="O19" s="15">
        <v>216</v>
      </c>
      <c r="P19" s="15">
        <v>148</v>
      </c>
      <c r="Q19" s="15">
        <v>79</v>
      </c>
      <c r="R19" s="15">
        <v>48</v>
      </c>
      <c r="T19" s="16" t="s">
        <v>11</v>
      </c>
      <c r="U19" s="15">
        <v>328</v>
      </c>
      <c r="V19" s="15">
        <v>90</v>
      </c>
      <c r="W19" s="15">
        <v>34</v>
      </c>
      <c r="X19" s="15">
        <v>24</v>
      </c>
      <c r="Y19" s="15">
        <v>13</v>
      </c>
      <c r="Z19" s="15">
        <v>8</v>
      </c>
      <c r="AB19" s="16" t="s">
        <v>12</v>
      </c>
      <c r="AC19" s="15">
        <v>375</v>
      </c>
      <c r="AD19" s="15">
        <v>102</v>
      </c>
      <c r="AE19" s="15">
        <v>39</v>
      </c>
      <c r="AF19" s="15">
        <v>27</v>
      </c>
      <c r="AG19" s="15">
        <v>14</v>
      </c>
      <c r="AH19" s="15">
        <v>9</v>
      </c>
      <c r="AI19" s="15"/>
      <c r="AJ19" s="16" t="s">
        <v>13</v>
      </c>
      <c r="AK19" s="15">
        <v>4686</v>
      </c>
      <c r="AL19" s="15">
        <v>1279</v>
      </c>
      <c r="AM19" s="15">
        <v>490</v>
      </c>
      <c r="AN19" s="15">
        <v>337</v>
      </c>
      <c r="AO19" s="15">
        <v>179</v>
      </c>
      <c r="AP19" s="15">
        <v>109</v>
      </c>
      <c r="AQ19" s="15"/>
      <c r="AR19" s="15">
        <v>7080</v>
      </c>
      <c r="AV19" s="13">
        <v>14000</v>
      </c>
      <c r="AW19" s="13">
        <v>14999</v>
      </c>
      <c r="AX19" s="13"/>
      <c r="AY19" s="15"/>
      <c r="AZ19" s="15"/>
      <c r="BA19" s="15"/>
      <c r="BB19" s="15"/>
      <c r="BC19" s="15"/>
      <c r="BD19" s="15"/>
    </row>
    <row r="20" spans="1:56" x14ac:dyDescent="0.3">
      <c r="A20" s="13">
        <v>15000</v>
      </c>
      <c r="B20" s="13">
        <v>15999</v>
      </c>
      <c r="C20" s="13"/>
      <c r="D20" s="16" t="s">
        <v>9</v>
      </c>
      <c r="E20" s="15">
        <v>1925</v>
      </c>
      <c r="F20" s="15">
        <v>638</v>
      </c>
      <c r="G20" s="15">
        <v>240</v>
      </c>
      <c r="H20" s="15">
        <v>192</v>
      </c>
      <c r="I20" s="15">
        <v>96</v>
      </c>
      <c r="J20" s="15">
        <v>52</v>
      </c>
      <c r="L20" s="16" t="s">
        <v>10</v>
      </c>
      <c r="M20" s="15">
        <v>2066</v>
      </c>
      <c r="N20" s="15">
        <v>684</v>
      </c>
      <c r="O20" s="15">
        <v>257</v>
      </c>
      <c r="P20" s="15">
        <v>206</v>
      </c>
      <c r="Q20" s="15">
        <v>103</v>
      </c>
      <c r="R20" s="15">
        <v>56</v>
      </c>
      <c r="T20" s="16" t="s">
        <v>11</v>
      </c>
      <c r="U20" s="15">
        <v>329</v>
      </c>
      <c r="V20" s="15">
        <v>109</v>
      </c>
      <c r="W20" s="15">
        <v>41</v>
      </c>
      <c r="X20" s="15">
        <v>33</v>
      </c>
      <c r="Y20" s="15">
        <v>16</v>
      </c>
      <c r="Z20" s="15">
        <v>9</v>
      </c>
      <c r="AB20" s="16" t="s">
        <v>12</v>
      </c>
      <c r="AC20" s="15">
        <v>376</v>
      </c>
      <c r="AD20" s="15">
        <v>124</v>
      </c>
      <c r="AE20" s="15">
        <v>47</v>
      </c>
      <c r="AF20" s="15">
        <v>38</v>
      </c>
      <c r="AG20" s="15">
        <v>19</v>
      </c>
      <c r="AH20" s="15">
        <v>10</v>
      </c>
      <c r="AI20" s="15"/>
      <c r="AJ20" s="16" t="s">
        <v>13</v>
      </c>
      <c r="AK20" s="15">
        <v>4696</v>
      </c>
      <c r="AL20" s="15">
        <v>1555</v>
      </c>
      <c r="AM20" s="15">
        <v>585</v>
      </c>
      <c r="AN20" s="15">
        <v>469</v>
      </c>
      <c r="AO20" s="15">
        <v>234</v>
      </c>
      <c r="AP20" s="15">
        <v>127</v>
      </c>
      <c r="AQ20" s="15"/>
      <c r="AR20" s="15">
        <v>7666</v>
      </c>
      <c r="AV20" s="13">
        <v>15000</v>
      </c>
      <c r="AW20" s="13">
        <v>15999</v>
      </c>
      <c r="AX20" s="13"/>
      <c r="AY20" s="15"/>
      <c r="AZ20" s="15"/>
      <c r="BA20" s="15"/>
      <c r="BB20" s="15"/>
      <c r="BC20" s="15"/>
      <c r="BD20" s="15"/>
    </row>
    <row r="21" spans="1:56" x14ac:dyDescent="0.3">
      <c r="A21" s="13">
        <v>16000</v>
      </c>
      <c r="B21" s="13">
        <v>16999</v>
      </c>
      <c r="C21" s="13"/>
      <c r="D21" s="16" t="s">
        <v>9</v>
      </c>
      <c r="E21" s="15">
        <v>1399</v>
      </c>
      <c r="F21" s="15">
        <v>699</v>
      </c>
      <c r="G21" s="15">
        <v>260</v>
      </c>
      <c r="H21" s="15">
        <v>216</v>
      </c>
      <c r="I21" s="15">
        <v>101</v>
      </c>
      <c r="J21" s="15">
        <v>60</v>
      </c>
      <c r="L21" s="16" t="s">
        <v>10</v>
      </c>
      <c r="M21" s="15">
        <v>1501</v>
      </c>
      <c r="N21" s="15">
        <v>750</v>
      </c>
      <c r="O21" s="15">
        <v>279</v>
      </c>
      <c r="P21" s="15">
        <v>232</v>
      </c>
      <c r="Q21" s="15">
        <v>109</v>
      </c>
      <c r="R21" s="15">
        <v>65</v>
      </c>
      <c r="T21" s="16" t="s">
        <v>11</v>
      </c>
      <c r="U21" s="15">
        <v>239</v>
      </c>
      <c r="V21" s="15">
        <v>119</v>
      </c>
      <c r="W21" s="15">
        <v>44</v>
      </c>
      <c r="X21" s="15">
        <v>37</v>
      </c>
      <c r="Y21" s="15">
        <v>17</v>
      </c>
      <c r="Z21" s="15">
        <v>10</v>
      </c>
      <c r="AB21" s="16" t="s">
        <v>12</v>
      </c>
      <c r="AC21" s="15">
        <v>273</v>
      </c>
      <c r="AD21" s="15">
        <v>136</v>
      </c>
      <c r="AE21" s="15">
        <v>51</v>
      </c>
      <c r="AF21" s="15">
        <v>42</v>
      </c>
      <c r="AG21" s="15">
        <v>20</v>
      </c>
      <c r="AH21" s="15">
        <v>12</v>
      </c>
      <c r="AI21" s="15"/>
      <c r="AJ21" s="16" t="s">
        <v>13</v>
      </c>
      <c r="AK21" s="15">
        <v>3412</v>
      </c>
      <c r="AL21" s="15">
        <v>1704</v>
      </c>
      <c r="AM21" s="15">
        <v>634</v>
      </c>
      <c r="AN21" s="15">
        <v>527</v>
      </c>
      <c r="AO21" s="15">
        <v>247</v>
      </c>
      <c r="AP21" s="15">
        <v>147</v>
      </c>
      <c r="AQ21" s="15"/>
      <c r="AR21" s="15">
        <v>6671</v>
      </c>
      <c r="AV21" s="13">
        <v>16000</v>
      </c>
      <c r="AW21" s="13">
        <v>16999</v>
      </c>
      <c r="AX21" s="13"/>
      <c r="AY21" s="15"/>
      <c r="AZ21" s="15"/>
      <c r="BA21" s="15"/>
      <c r="BB21" s="15"/>
      <c r="BC21" s="15"/>
      <c r="BD21" s="15"/>
    </row>
    <row r="22" spans="1:56" x14ac:dyDescent="0.3">
      <c r="A22" s="13">
        <v>17000</v>
      </c>
      <c r="B22" s="13">
        <v>17999</v>
      </c>
      <c r="C22" s="13"/>
      <c r="D22" s="16" t="s">
        <v>9</v>
      </c>
      <c r="E22" s="15">
        <v>1147</v>
      </c>
      <c r="F22" s="15">
        <v>399</v>
      </c>
      <c r="G22" s="15">
        <v>229</v>
      </c>
      <c r="H22" s="15">
        <v>190</v>
      </c>
      <c r="I22" s="15">
        <v>88</v>
      </c>
      <c r="J22" s="15">
        <v>51</v>
      </c>
      <c r="L22" s="16" t="s">
        <v>10</v>
      </c>
      <c r="M22" s="15">
        <v>1231</v>
      </c>
      <c r="N22" s="15">
        <v>428</v>
      </c>
      <c r="O22" s="15">
        <v>246</v>
      </c>
      <c r="P22" s="15">
        <v>204</v>
      </c>
      <c r="Q22" s="15">
        <v>95</v>
      </c>
      <c r="R22" s="15">
        <v>55</v>
      </c>
      <c r="T22" s="16" t="s">
        <v>11</v>
      </c>
      <c r="U22" s="15">
        <v>196</v>
      </c>
      <c r="V22" s="15">
        <v>68</v>
      </c>
      <c r="W22" s="15">
        <v>39</v>
      </c>
      <c r="X22" s="15">
        <v>32</v>
      </c>
      <c r="Y22" s="15">
        <v>15</v>
      </c>
      <c r="Z22" s="15">
        <v>9</v>
      </c>
      <c r="AB22" s="16" t="s">
        <v>12</v>
      </c>
      <c r="AC22" s="15">
        <v>224</v>
      </c>
      <c r="AD22" s="15">
        <v>78</v>
      </c>
      <c r="AE22" s="15">
        <v>45</v>
      </c>
      <c r="AF22" s="15">
        <v>37</v>
      </c>
      <c r="AG22" s="15">
        <v>17</v>
      </c>
      <c r="AH22" s="15">
        <v>10</v>
      </c>
      <c r="AI22" s="15"/>
      <c r="AJ22" s="16" t="s">
        <v>13</v>
      </c>
      <c r="AK22" s="15">
        <v>2798</v>
      </c>
      <c r="AL22" s="15">
        <v>973</v>
      </c>
      <c r="AM22" s="15">
        <v>559</v>
      </c>
      <c r="AN22" s="15">
        <v>463</v>
      </c>
      <c r="AO22" s="15">
        <v>215</v>
      </c>
      <c r="AP22" s="15">
        <v>125</v>
      </c>
      <c r="AQ22" s="15"/>
      <c r="AR22" s="15">
        <v>5133</v>
      </c>
      <c r="AV22" s="13">
        <v>17000</v>
      </c>
      <c r="AW22" s="13">
        <v>17999</v>
      </c>
      <c r="AX22" s="13"/>
      <c r="AY22" s="15"/>
      <c r="AZ22" s="15"/>
      <c r="BA22" s="15"/>
      <c r="BB22" s="15"/>
      <c r="BC22" s="15"/>
      <c r="BD22" s="15"/>
    </row>
    <row r="23" spans="1:56" x14ac:dyDescent="0.3">
      <c r="A23" s="13">
        <v>18000</v>
      </c>
      <c r="B23" s="13">
        <v>18999</v>
      </c>
      <c r="C23" s="13"/>
      <c r="D23" s="16" t="s">
        <v>9</v>
      </c>
      <c r="E23" s="15">
        <v>1372</v>
      </c>
      <c r="F23" s="15">
        <v>497</v>
      </c>
      <c r="G23" s="15">
        <v>272</v>
      </c>
      <c r="H23" s="15">
        <v>169</v>
      </c>
      <c r="I23" s="15">
        <v>104</v>
      </c>
      <c r="J23" s="15">
        <v>4</v>
      </c>
      <c r="L23" s="16" t="s">
        <v>10</v>
      </c>
      <c r="M23" s="15">
        <v>1473</v>
      </c>
      <c r="N23" s="15">
        <v>533</v>
      </c>
      <c r="O23" s="15">
        <v>292</v>
      </c>
      <c r="P23" s="15">
        <v>182</v>
      </c>
      <c r="Q23" s="15">
        <v>111</v>
      </c>
      <c r="R23" s="15">
        <v>4</v>
      </c>
      <c r="T23" s="16" t="s">
        <v>11</v>
      </c>
      <c r="U23" s="15">
        <v>234</v>
      </c>
      <c r="V23" s="15">
        <v>85</v>
      </c>
      <c r="W23" s="15">
        <v>46</v>
      </c>
      <c r="X23" s="15">
        <v>29</v>
      </c>
      <c r="Y23" s="15">
        <v>18</v>
      </c>
      <c r="Z23" s="15">
        <v>1</v>
      </c>
      <c r="AB23" s="16" t="s">
        <v>12</v>
      </c>
      <c r="AC23" s="15">
        <v>268</v>
      </c>
      <c r="AD23" s="15">
        <v>97</v>
      </c>
      <c r="AE23" s="15">
        <v>53</v>
      </c>
      <c r="AF23" s="15">
        <v>33</v>
      </c>
      <c r="AG23" s="15">
        <v>20</v>
      </c>
      <c r="AH23" s="15">
        <v>1</v>
      </c>
      <c r="AI23" s="15"/>
      <c r="AJ23" s="16" t="s">
        <v>13</v>
      </c>
      <c r="AK23" s="15">
        <v>3347</v>
      </c>
      <c r="AL23" s="15">
        <v>1212</v>
      </c>
      <c r="AM23" s="15">
        <v>663</v>
      </c>
      <c r="AN23" s="15">
        <v>413</v>
      </c>
      <c r="AO23" s="15">
        <v>253</v>
      </c>
      <c r="AP23" s="15">
        <v>10</v>
      </c>
      <c r="AQ23" s="15"/>
      <c r="AR23" s="15">
        <v>5898</v>
      </c>
      <c r="AV23" s="13">
        <v>18000</v>
      </c>
      <c r="AW23" s="13">
        <v>18999</v>
      </c>
      <c r="AX23" s="13"/>
      <c r="AY23" s="15"/>
      <c r="AZ23" s="15"/>
      <c r="BA23" s="15"/>
      <c r="BB23" s="15"/>
      <c r="BC23" s="15"/>
      <c r="BD23" s="15"/>
    </row>
    <row r="24" spans="1:56" x14ac:dyDescent="0.3">
      <c r="A24" s="40">
        <v>19000</v>
      </c>
      <c r="B24" s="13">
        <v>19999</v>
      </c>
      <c r="C24" s="13"/>
      <c r="D24" s="16" t="s">
        <v>9</v>
      </c>
      <c r="E24" s="15">
        <v>1244</v>
      </c>
      <c r="F24" s="15">
        <v>451</v>
      </c>
      <c r="G24" s="15">
        <v>168</v>
      </c>
      <c r="H24" s="15">
        <v>148</v>
      </c>
      <c r="I24" s="15">
        <v>99</v>
      </c>
      <c r="J24" s="15">
        <v>56</v>
      </c>
      <c r="L24" s="16" t="s">
        <v>10</v>
      </c>
      <c r="M24" s="15">
        <v>1335</v>
      </c>
      <c r="N24" s="15">
        <v>484</v>
      </c>
      <c r="O24" s="15">
        <v>180</v>
      </c>
      <c r="P24" s="15">
        <v>159</v>
      </c>
      <c r="Q24" s="15">
        <v>106</v>
      </c>
      <c r="R24" s="15">
        <v>60</v>
      </c>
      <c r="T24" s="16" t="s">
        <v>11</v>
      </c>
      <c r="U24" s="15">
        <v>212</v>
      </c>
      <c r="V24" s="15">
        <v>77</v>
      </c>
      <c r="W24" s="15">
        <v>29</v>
      </c>
      <c r="X24" s="15">
        <v>25</v>
      </c>
      <c r="Y24" s="15">
        <v>17</v>
      </c>
      <c r="Z24" s="15">
        <v>10</v>
      </c>
      <c r="AB24" s="16" t="s">
        <v>12</v>
      </c>
      <c r="AC24" s="15">
        <v>243</v>
      </c>
      <c r="AD24" s="15">
        <v>88</v>
      </c>
      <c r="AE24" s="15">
        <v>33</v>
      </c>
      <c r="AF24" s="15">
        <v>29</v>
      </c>
      <c r="AG24" s="15">
        <v>19</v>
      </c>
      <c r="AH24" s="15">
        <v>11</v>
      </c>
      <c r="AI24" s="15"/>
      <c r="AJ24" s="16" t="s">
        <v>13</v>
      </c>
      <c r="AK24" s="15">
        <v>3034</v>
      </c>
      <c r="AL24" s="15">
        <v>1100</v>
      </c>
      <c r="AM24" s="15">
        <v>410</v>
      </c>
      <c r="AN24" s="15">
        <v>361</v>
      </c>
      <c r="AO24" s="15">
        <v>241</v>
      </c>
      <c r="AP24" s="15">
        <v>137</v>
      </c>
      <c r="AQ24" s="15"/>
      <c r="AR24" s="15">
        <v>5283</v>
      </c>
      <c r="AV24" s="40">
        <v>19000</v>
      </c>
      <c r="AW24" s="13">
        <v>19999</v>
      </c>
      <c r="AX24" s="13">
        <f>SUM(E24*'$25'!E23,E25*'$25'!E24,E26*'$25'!E25,E27*'$25'!E26,E28*'$25'!E27,M24*'$25'!M23,M25*'$25'!M24,M26*'$25'!M25,M27*'$25'!M26,M28*'$25'!M27,U24*'$25'!U23,U25*'$25'!U24,U26*'$25'!U25,U27*'$25'!U26,U28*'$25'!U27,AC24*'$25'!AC23,AC25*'$25'!AC24,AC26*'$25'!AC25,AC27*'$25'!AC26,AC28*'$25'!AC27)</f>
        <v>1621099</v>
      </c>
      <c r="AY24" s="15"/>
      <c r="AZ24" s="15"/>
      <c r="BA24" s="15"/>
      <c r="BB24" s="15"/>
      <c r="BC24" s="15"/>
      <c r="BD24" s="15"/>
    </row>
    <row r="25" spans="1:56" x14ac:dyDescent="0.3">
      <c r="A25" s="13">
        <v>20000</v>
      </c>
      <c r="B25" s="13">
        <v>20999</v>
      </c>
      <c r="C25" s="13"/>
      <c r="D25" s="16" t="s">
        <v>9</v>
      </c>
      <c r="E25" s="15">
        <v>991</v>
      </c>
      <c r="F25" s="15">
        <v>471</v>
      </c>
      <c r="G25" s="15">
        <v>189</v>
      </c>
      <c r="H25" s="15">
        <v>143</v>
      </c>
      <c r="I25" s="15">
        <v>131</v>
      </c>
      <c r="J25" s="15">
        <v>68</v>
      </c>
      <c r="L25" s="16" t="s">
        <v>10</v>
      </c>
      <c r="M25" s="15">
        <v>1111</v>
      </c>
      <c r="N25" s="15">
        <v>528</v>
      </c>
      <c r="O25" s="15">
        <v>212</v>
      </c>
      <c r="P25" s="15">
        <v>160</v>
      </c>
      <c r="Q25" s="15">
        <v>147</v>
      </c>
      <c r="R25" s="15">
        <v>76</v>
      </c>
      <c r="T25" s="16" t="s">
        <v>11</v>
      </c>
      <c r="U25" s="15">
        <v>121</v>
      </c>
      <c r="V25" s="15">
        <v>57</v>
      </c>
      <c r="W25" s="15">
        <v>23</v>
      </c>
      <c r="X25" s="15">
        <v>17</v>
      </c>
      <c r="Y25" s="15">
        <v>16</v>
      </c>
      <c r="Z25" s="15">
        <v>8</v>
      </c>
      <c r="AB25" s="16" t="s">
        <v>12</v>
      </c>
      <c r="AC25" s="15">
        <v>193</v>
      </c>
      <c r="AD25" s="15">
        <v>92</v>
      </c>
      <c r="AE25" s="15">
        <v>37</v>
      </c>
      <c r="AF25" s="15">
        <v>28</v>
      </c>
      <c r="AG25" s="15">
        <v>26</v>
      </c>
      <c r="AH25" s="15">
        <v>13</v>
      </c>
      <c r="AI25" s="15"/>
      <c r="AJ25" s="16" t="s">
        <v>13</v>
      </c>
      <c r="AK25" s="15">
        <v>2416</v>
      </c>
      <c r="AL25" s="15">
        <v>1148</v>
      </c>
      <c r="AM25" s="15">
        <v>461</v>
      </c>
      <c r="AN25" s="15">
        <v>348</v>
      </c>
      <c r="AO25" s="15">
        <v>320</v>
      </c>
      <c r="AP25" s="15">
        <v>165</v>
      </c>
      <c r="AQ25" s="15"/>
      <c r="AR25" s="15">
        <v>4858</v>
      </c>
      <c r="AV25" s="13">
        <v>20000</v>
      </c>
      <c r="AW25" s="13">
        <v>20999</v>
      </c>
      <c r="AX25" s="13"/>
      <c r="AY25" s="15"/>
      <c r="AZ25" s="15"/>
      <c r="BA25" s="15"/>
      <c r="BB25" s="15"/>
      <c r="BC25" s="15"/>
      <c r="BD25" s="15"/>
    </row>
    <row r="26" spans="1:56" x14ac:dyDescent="0.3">
      <c r="A26" s="13">
        <v>21000</v>
      </c>
      <c r="B26" s="13">
        <v>21999</v>
      </c>
      <c r="C26" s="13"/>
      <c r="D26" s="16" t="s">
        <v>9</v>
      </c>
      <c r="E26" s="15">
        <v>602</v>
      </c>
      <c r="F26" s="15">
        <v>526</v>
      </c>
      <c r="G26" s="15">
        <v>211</v>
      </c>
      <c r="H26" s="15">
        <v>237</v>
      </c>
      <c r="I26" s="15">
        <v>109</v>
      </c>
      <c r="J26" s="15">
        <v>75</v>
      </c>
      <c r="L26" s="16" t="s">
        <v>10</v>
      </c>
      <c r="M26" s="15">
        <v>676</v>
      </c>
      <c r="N26" s="15">
        <v>591</v>
      </c>
      <c r="O26" s="15">
        <v>237</v>
      </c>
      <c r="P26" s="15">
        <v>266</v>
      </c>
      <c r="Q26" s="15">
        <v>122</v>
      </c>
      <c r="R26" s="15">
        <v>84</v>
      </c>
      <c r="T26" s="16" t="s">
        <v>11</v>
      </c>
      <c r="U26" s="15">
        <v>73</v>
      </c>
      <c r="V26" s="15">
        <v>64</v>
      </c>
      <c r="W26" s="15">
        <v>26</v>
      </c>
      <c r="X26" s="15">
        <v>29</v>
      </c>
      <c r="Y26" s="15">
        <v>13</v>
      </c>
      <c r="Z26" s="15">
        <v>9</v>
      </c>
      <c r="AB26" s="16" t="s">
        <v>12</v>
      </c>
      <c r="AC26" s="15">
        <v>118</v>
      </c>
      <c r="AD26" s="15">
        <v>103</v>
      </c>
      <c r="AE26" s="15">
        <v>41</v>
      </c>
      <c r="AF26" s="15">
        <v>46</v>
      </c>
      <c r="AG26" s="15">
        <v>21</v>
      </c>
      <c r="AH26" s="15">
        <v>15</v>
      </c>
      <c r="AI26" s="15"/>
      <c r="AJ26" s="16" t="s">
        <v>13</v>
      </c>
      <c r="AK26" s="15">
        <v>1469</v>
      </c>
      <c r="AL26" s="15">
        <v>1284</v>
      </c>
      <c r="AM26" s="15">
        <v>515</v>
      </c>
      <c r="AN26" s="15">
        <v>578</v>
      </c>
      <c r="AO26" s="15">
        <v>265</v>
      </c>
      <c r="AP26" s="15">
        <v>183</v>
      </c>
      <c r="AQ26" s="15"/>
      <c r="AR26" s="15">
        <v>4294</v>
      </c>
      <c r="AV26" s="13">
        <v>21000</v>
      </c>
      <c r="AW26" s="13">
        <v>21999</v>
      </c>
      <c r="AX26" s="13"/>
      <c r="AY26" s="15"/>
      <c r="AZ26" s="15"/>
      <c r="BA26" s="15"/>
      <c r="BB26" s="15"/>
      <c r="BC26" s="15"/>
      <c r="BD26" s="15"/>
    </row>
    <row r="27" spans="1:56" x14ac:dyDescent="0.3">
      <c r="A27" s="13">
        <v>22000</v>
      </c>
      <c r="B27" s="13">
        <v>22999</v>
      </c>
      <c r="C27" s="13"/>
      <c r="D27" s="16" t="s">
        <v>9</v>
      </c>
      <c r="E27" s="15">
        <v>520</v>
      </c>
      <c r="F27" s="15">
        <v>445</v>
      </c>
      <c r="G27" s="15">
        <v>178</v>
      </c>
      <c r="H27" s="15">
        <v>188</v>
      </c>
      <c r="I27" s="15">
        <v>95</v>
      </c>
      <c r="J27" s="15">
        <v>62</v>
      </c>
      <c r="L27" s="16" t="s">
        <v>10</v>
      </c>
      <c r="M27" s="15">
        <v>584</v>
      </c>
      <c r="N27" s="15">
        <v>499</v>
      </c>
      <c r="O27" s="15">
        <v>200</v>
      </c>
      <c r="P27" s="15">
        <v>211</v>
      </c>
      <c r="Q27" s="15">
        <v>107</v>
      </c>
      <c r="R27" s="15">
        <v>69</v>
      </c>
      <c r="T27" s="16" t="s">
        <v>11</v>
      </c>
      <c r="U27" s="15">
        <v>63</v>
      </c>
      <c r="V27" s="15">
        <v>54</v>
      </c>
      <c r="W27" s="15">
        <v>22</v>
      </c>
      <c r="X27" s="15">
        <v>23</v>
      </c>
      <c r="Y27" s="15">
        <v>12</v>
      </c>
      <c r="Z27" s="15">
        <v>8</v>
      </c>
      <c r="AB27" s="16" t="s">
        <v>12</v>
      </c>
      <c r="AC27" s="15">
        <v>102</v>
      </c>
      <c r="AD27" s="15">
        <v>87</v>
      </c>
      <c r="AE27" s="15">
        <v>35</v>
      </c>
      <c r="AF27" s="15">
        <v>37</v>
      </c>
      <c r="AG27" s="15">
        <v>19</v>
      </c>
      <c r="AH27" s="15">
        <v>12</v>
      </c>
      <c r="AI27" s="15"/>
      <c r="AJ27" s="16" t="s">
        <v>13</v>
      </c>
      <c r="AK27" s="15">
        <v>1269</v>
      </c>
      <c r="AL27" s="15">
        <v>1085</v>
      </c>
      <c r="AM27" s="15">
        <v>435</v>
      </c>
      <c r="AN27" s="15">
        <v>459</v>
      </c>
      <c r="AO27" s="15">
        <v>233</v>
      </c>
      <c r="AP27" s="15">
        <v>151</v>
      </c>
      <c r="AQ27" s="15"/>
      <c r="AR27" s="15">
        <v>3632</v>
      </c>
      <c r="AV27" s="13">
        <v>22000</v>
      </c>
      <c r="AW27" s="13">
        <v>22999</v>
      </c>
      <c r="AX27" s="13"/>
      <c r="AY27" s="15"/>
      <c r="AZ27" s="15"/>
      <c r="BA27" s="15"/>
      <c r="BB27" s="15"/>
      <c r="BC27" s="15"/>
      <c r="BD27" s="15"/>
    </row>
    <row r="28" spans="1:56" x14ac:dyDescent="0.3">
      <c r="A28" s="41">
        <v>23000</v>
      </c>
      <c r="B28" s="13">
        <v>23999</v>
      </c>
      <c r="C28" s="13"/>
      <c r="D28" s="16" t="s">
        <v>9</v>
      </c>
      <c r="E28" s="15">
        <v>629</v>
      </c>
      <c r="F28" s="15">
        <v>550</v>
      </c>
      <c r="G28" s="15">
        <v>218</v>
      </c>
      <c r="H28" s="15">
        <v>196</v>
      </c>
      <c r="I28" s="15">
        <v>117</v>
      </c>
      <c r="J28" s="15">
        <v>56</v>
      </c>
      <c r="L28" s="16" t="s">
        <v>10</v>
      </c>
      <c r="M28" s="15">
        <v>706</v>
      </c>
      <c r="N28" s="15">
        <v>617</v>
      </c>
      <c r="O28" s="15">
        <v>245</v>
      </c>
      <c r="P28" s="15">
        <v>220</v>
      </c>
      <c r="Q28" s="15">
        <v>132</v>
      </c>
      <c r="R28" s="15">
        <v>63</v>
      </c>
      <c r="T28" s="16" t="s">
        <v>11</v>
      </c>
      <c r="U28" s="15">
        <v>77</v>
      </c>
      <c r="V28" s="15">
        <v>67</v>
      </c>
      <c r="W28" s="15">
        <v>27</v>
      </c>
      <c r="X28" s="15">
        <v>24</v>
      </c>
      <c r="Y28" s="15">
        <v>14</v>
      </c>
      <c r="Z28" s="15">
        <v>7</v>
      </c>
      <c r="AB28" s="16" t="s">
        <v>12</v>
      </c>
      <c r="AC28" s="15">
        <v>123</v>
      </c>
      <c r="AD28" s="15">
        <v>107</v>
      </c>
      <c r="AE28" s="15">
        <v>43</v>
      </c>
      <c r="AF28" s="15">
        <v>38</v>
      </c>
      <c r="AG28" s="15">
        <v>23</v>
      </c>
      <c r="AH28" s="15">
        <v>11</v>
      </c>
      <c r="AI28" s="15"/>
      <c r="AJ28" s="16" t="s">
        <v>13</v>
      </c>
      <c r="AK28" s="15">
        <v>1535</v>
      </c>
      <c r="AL28" s="15">
        <v>1341</v>
      </c>
      <c r="AM28" s="15">
        <v>533</v>
      </c>
      <c r="AN28" s="15">
        <v>478</v>
      </c>
      <c r="AO28" s="15">
        <v>286</v>
      </c>
      <c r="AP28" s="15">
        <v>137</v>
      </c>
      <c r="AQ28" s="15"/>
      <c r="AR28" s="15">
        <v>4310</v>
      </c>
      <c r="AV28" s="41">
        <v>23000</v>
      </c>
      <c r="AW28" s="13">
        <v>23999</v>
      </c>
      <c r="AX28" s="13"/>
      <c r="AY28" s="15"/>
      <c r="AZ28" s="15"/>
      <c r="BA28" s="15"/>
      <c r="BB28" s="15"/>
      <c r="BC28" s="15"/>
      <c r="BD28" s="15"/>
    </row>
    <row r="29" spans="1:56" x14ac:dyDescent="0.3">
      <c r="A29" s="13">
        <v>24000</v>
      </c>
      <c r="B29" s="13">
        <v>24999</v>
      </c>
      <c r="C29" s="13"/>
      <c r="D29" s="16" t="s">
        <v>9</v>
      </c>
      <c r="E29" s="15">
        <v>0</v>
      </c>
      <c r="F29" s="15">
        <v>493</v>
      </c>
      <c r="G29" s="15">
        <v>200</v>
      </c>
      <c r="H29" s="15">
        <v>199</v>
      </c>
      <c r="I29" s="15">
        <v>103</v>
      </c>
      <c r="J29" s="15">
        <v>51</v>
      </c>
      <c r="L29" s="16" t="s">
        <v>10</v>
      </c>
      <c r="M29" s="15">
        <v>0</v>
      </c>
      <c r="N29" s="15">
        <v>553</v>
      </c>
      <c r="O29" s="15">
        <v>224</v>
      </c>
      <c r="P29" s="15">
        <v>223</v>
      </c>
      <c r="Q29" s="15">
        <v>116</v>
      </c>
      <c r="R29" s="15">
        <v>57</v>
      </c>
      <c r="T29" s="16" t="s">
        <v>11</v>
      </c>
      <c r="U29" s="15">
        <v>0</v>
      </c>
      <c r="V29" s="15">
        <v>60</v>
      </c>
      <c r="W29" s="15">
        <v>24</v>
      </c>
      <c r="X29" s="15">
        <v>24</v>
      </c>
      <c r="Y29" s="15">
        <v>13</v>
      </c>
      <c r="Z29" s="15">
        <v>6</v>
      </c>
      <c r="AB29" s="16" t="s">
        <v>12</v>
      </c>
      <c r="AC29" s="15">
        <v>0</v>
      </c>
      <c r="AD29" s="15">
        <v>96</v>
      </c>
      <c r="AE29" s="15">
        <v>39</v>
      </c>
      <c r="AF29" s="15">
        <v>39</v>
      </c>
      <c r="AG29" s="15">
        <v>20</v>
      </c>
      <c r="AH29" s="15">
        <v>10</v>
      </c>
      <c r="AI29" s="15"/>
      <c r="AJ29" s="16" t="s">
        <v>13</v>
      </c>
      <c r="AK29" s="15">
        <v>0</v>
      </c>
      <c r="AL29" s="15">
        <v>1202</v>
      </c>
      <c r="AM29" s="15">
        <v>487</v>
      </c>
      <c r="AN29" s="15">
        <v>485</v>
      </c>
      <c r="AO29" s="15">
        <v>252</v>
      </c>
      <c r="AP29" s="15">
        <v>124</v>
      </c>
      <c r="AQ29" s="15"/>
      <c r="AR29" s="15">
        <v>2550</v>
      </c>
      <c r="AV29" s="13">
        <v>24000</v>
      </c>
      <c r="AW29" s="13">
        <v>24999</v>
      </c>
      <c r="AX29" s="13"/>
      <c r="AY29" s="15"/>
      <c r="AZ29" s="15"/>
      <c r="BA29" s="15"/>
      <c r="BB29" s="15"/>
      <c r="BC29" s="15"/>
      <c r="BD29" s="15"/>
    </row>
    <row r="30" spans="1:56" x14ac:dyDescent="0.3">
      <c r="A30" s="13">
        <v>25000</v>
      </c>
      <c r="B30" s="13">
        <v>25999</v>
      </c>
      <c r="C30" s="13"/>
      <c r="D30" s="16" t="s">
        <v>9</v>
      </c>
      <c r="E30" s="15">
        <v>0</v>
      </c>
      <c r="F30" s="15">
        <v>549</v>
      </c>
      <c r="G30" s="15">
        <v>197</v>
      </c>
      <c r="H30" s="15">
        <v>115</v>
      </c>
      <c r="I30" s="15">
        <v>100</v>
      </c>
      <c r="J30" s="15">
        <v>56</v>
      </c>
      <c r="L30" s="16" t="s">
        <v>10</v>
      </c>
      <c r="M30" s="15">
        <v>0</v>
      </c>
      <c r="N30" s="15">
        <v>616</v>
      </c>
      <c r="O30" s="15">
        <v>221</v>
      </c>
      <c r="P30" s="15">
        <v>129</v>
      </c>
      <c r="Q30" s="15">
        <v>112</v>
      </c>
      <c r="R30" s="15">
        <v>63</v>
      </c>
      <c r="T30" s="16" t="s">
        <v>11</v>
      </c>
      <c r="U30" s="15">
        <v>0</v>
      </c>
      <c r="V30" s="15">
        <v>67</v>
      </c>
      <c r="W30" s="15">
        <v>24</v>
      </c>
      <c r="X30" s="15">
        <v>14</v>
      </c>
      <c r="Y30" s="15">
        <v>12</v>
      </c>
      <c r="Z30" s="15">
        <v>7</v>
      </c>
      <c r="AB30" s="16" t="s">
        <v>12</v>
      </c>
      <c r="AC30" s="15">
        <v>0</v>
      </c>
      <c r="AD30" s="15">
        <v>107</v>
      </c>
      <c r="AE30" s="15">
        <v>38</v>
      </c>
      <c r="AF30" s="15">
        <v>22</v>
      </c>
      <c r="AG30" s="15">
        <v>20</v>
      </c>
      <c r="AH30" s="15">
        <v>11</v>
      </c>
      <c r="AI30" s="15"/>
      <c r="AJ30" s="16" t="s">
        <v>13</v>
      </c>
      <c r="AK30" s="15">
        <v>0</v>
      </c>
      <c r="AL30" s="15">
        <v>1339</v>
      </c>
      <c r="AM30" s="15">
        <v>480</v>
      </c>
      <c r="AN30" s="15">
        <v>280</v>
      </c>
      <c r="AO30" s="15">
        <v>244</v>
      </c>
      <c r="AP30" s="15">
        <v>137</v>
      </c>
      <c r="AQ30" s="15"/>
      <c r="AR30" s="15">
        <v>2480</v>
      </c>
      <c r="AV30" s="13">
        <v>25000</v>
      </c>
      <c r="AW30" s="13">
        <v>25999</v>
      </c>
      <c r="AX30" s="13"/>
      <c r="AY30" s="15"/>
      <c r="AZ30" s="15"/>
      <c r="BA30" s="15"/>
      <c r="BB30" s="15"/>
      <c r="BC30" s="15"/>
      <c r="BD30" s="15"/>
    </row>
    <row r="31" spans="1:56" x14ac:dyDescent="0.3">
      <c r="A31" s="40">
        <v>26000</v>
      </c>
      <c r="B31" s="13">
        <v>26999</v>
      </c>
      <c r="C31" s="13"/>
      <c r="D31" s="16" t="s">
        <v>9</v>
      </c>
      <c r="E31" s="15">
        <v>0</v>
      </c>
      <c r="F31" s="15">
        <v>593</v>
      </c>
      <c r="G31" s="15">
        <v>213</v>
      </c>
      <c r="H31" s="15">
        <v>123</v>
      </c>
      <c r="I31" s="15">
        <v>105</v>
      </c>
      <c r="J31" s="15">
        <v>63</v>
      </c>
      <c r="L31" s="16" t="s">
        <v>10</v>
      </c>
      <c r="M31" s="15">
        <v>0</v>
      </c>
      <c r="N31" s="15">
        <v>665</v>
      </c>
      <c r="O31" s="15">
        <v>239</v>
      </c>
      <c r="P31" s="15">
        <v>138</v>
      </c>
      <c r="Q31" s="15">
        <v>117</v>
      </c>
      <c r="R31" s="15">
        <v>70</v>
      </c>
      <c r="T31" s="16" t="s">
        <v>11</v>
      </c>
      <c r="U31" s="15">
        <v>0</v>
      </c>
      <c r="V31" s="15">
        <v>72</v>
      </c>
      <c r="W31" s="15">
        <v>26</v>
      </c>
      <c r="X31" s="15">
        <v>15</v>
      </c>
      <c r="Y31" s="15">
        <v>13</v>
      </c>
      <c r="Z31" s="15">
        <v>8</v>
      </c>
      <c r="AB31" s="16" t="s">
        <v>12</v>
      </c>
      <c r="AC31" s="15">
        <v>0</v>
      </c>
      <c r="AD31" s="15">
        <v>116</v>
      </c>
      <c r="AE31" s="15">
        <v>42</v>
      </c>
      <c r="AF31" s="15">
        <v>24</v>
      </c>
      <c r="AG31" s="15">
        <v>20</v>
      </c>
      <c r="AH31" s="15">
        <v>12</v>
      </c>
      <c r="AI31" s="15"/>
      <c r="AJ31" s="16" t="s">
        <v>13</v>
      </c>
      <c r="AK31" s="15">
        <v>0</v>
      </c>
      <c r="AL31" s="15">
        <v>1446</v>
      </c>
      <c r="AM31" s="15">
        <v>520</v>
      </c>
      <c r="AN31" s="15">
        <v>300</v>
      </c>
      <c r="AO31" s="15">
        <v>255</v>
      </c>
      <c r="AP31" s="15">
        <v>153</v>
      </c>
      <c r="AQ31" s="15"/>
      <c r="AR31" s="15">
        <v>2674</v>
      </c>
      <c r="AV31" s="40">
        <v>26000</v>
      </c>
      <c r="AW31" s="13">
        <v>26999</v>
      </c>
      <c r="AX31" s="13"/>
      <c r="AY31" s="15"/>
      <c r="AZ31" s="15"/>
      <c r="BA31" s="15"/>
      <c r="BB31" s="15"/>
      <c r="BC31" s="15"/>
      <c r="BD31" s="15"/>
    </row>
    <row r="32" spans="1:56" x14ac:dyDescent="0.3">
      <c r="A32" s="13">
        <v>27000</v>
      </c>
      <c r="B32" s="13">
        <v>27999</v>
      </c>
      <c r="C32" s="13"/>
      <c r="D32" s="16" t="s">
        <v>9</v>
      </c>
      <c r="E32" s="15">
        <v>0</v>
      </c>
      <c r="F32" s="15">
        <v>507</v>
      </c>
      <c r="G32" s="15">
        <v>186</v>
      </c>
      <c r="H32" s="15">
        <v>101</v>
      </c>
      <c r="I32" s="15">
        <v>90</v>
      </c>
      <c r="J32" s="15">
        <v>54</v>
      </c>
      <c r="L32" s="16" t="s">
        <v>10</v>
      </c>
      <c r="M32" s="15">
        <v>0</v>
      </c>
      <c r="N32" s="15">
        <v>569</v>
      </c>
      <c r="O32" s="15">
        <v>208</v>
      </c>
      <c r="P32" s="15">
        <v>113</v>
      </c>
      <c r="Q32" s="15">
        <v>101</v>
      </c>
      <c r="R32" s="15">
        <v>60</v>
      </c>
      <c r="T32" s="16" t="s">
        <v>11</v>
      </c>
      <c r="U32" s="15">
        <v>0</v>
      </c>
      <c r="V32" s="15">
        <v>62</v>
      </c>
      <c r="W32" s="15">
        <v>23</v>
      </c>
      <c r="X32" s="15">
        <v>12</v>
      </c>
      <c r="Y32" s="15">
        <v>11</v>
      </c>
      <c r="Z32" s="15">
        <v>7</v>
      </c>
      <c r="AB32" s="16" t="s">
        <v>12</v>
      </c>
      <c r="AC32" s="15">
        <v>0</v>
      </c>
      <c r="AD32" s="15">
        <v>99</v>
      </c>
      <c r="AE32" s="15">
        <v>36</v>
      </c>
      <c r="AF32" s="15">
        <v>20</v>
      </c>
      <c r="AG32" s="15">
        <v>18</v>
      </c>
      <c r="AH32" s="15">
        <v>10</v>
      </c>
      <c r="AI32" s="15"/>
      <c r="AJ32" s="16" t="s">
        <v>13</v>
      </c>
      <c r="AK32" s="15">
        <v>0</v>
      </c>
      <c r="AL32" s="15">
        <v>1237</v>
      </c>
      <c r="AM32" s="15">
        <v>453</v>
      </c>
      <c r="AN32" s="15">
        <v>246</v>
      </c>
      <c r="AO32" s="15">
        <v>220</v>
      </c>
      <c r="AP32" s="15">
        <v>131</v>
      </c>
      <c r="AQ32" s="15"/>
      <c r="AR32" s="15">
        <v>2287</v>
      </c>
      <c r="AV32" s="13">
        <v>27000</v>
      </c>
      <c r="AW32" s="13">
        <v>27999</v>
      </c>
      <c r="AX32" s="13"/>
      <c r="AY32" s="15"/>
      <c r="AZ32" s="15"/>
      <c r="BA32" s="15"/>
      <c r="BB32" s="15"/>
      <c r="BC32" s="15"/>
      <c r="BD32" s="15"/>
    </row>
    <row r="33" spans="1:56" x14ac:dyDescent="0.3">
      <c r="A33" s="13">
        <v>28000</v>
      </c>
      <c r="B33" s="13">
        <v>28999</v>
      </c>
      <c r="C33" s="13"/>
      <c r="D33" s="16" t="s">
        <v>9</v>
      </c>
      <c r="E33" s="15">
        <v>0</v>
      </c>
      <c r="F33" s="15">
        <v>626</v>
      </c>
      <c r="G33" s="15">
        <v>213</v>
      </c>
      <c r="H33" s="15">
        <v>123</v>
      </c>
      <c r="I33" s="15">
        <v>111</v>
      </c>
      <c r="J33" s="15">
        <v>62</v>
      </c>
      <c r="L33" s="16" t="s">
        <v>10</v>
      </c>
      <c r="M33" s="15">
        <v>0</v>
      </c>
      <c r="N33" s="15">
        <v>703</v>
      </c>
      <c r="O33" s="15">
        <v>239</v>
      </c>
      <c r="P33" s="15">
        <v>138</v>
      </c>
      <c r="Q33" s="15">
        <v>124</v>
      </c>
      <c r="R33" s="15">
        <v>69</v>
      </c>
      <c r="T33" s="16" t="s">
        <v>11</v>
      </c>
      <c r="U33" s="15">
        <v>0</v>
      </c>
      <c r="V33" s="15">
        <v>76</v>
      </c>
      <c r="W33" s="15">
        <v>26</v>
      </c>
      <c r="X33" s="15">
        <v>15</v>
      </c>
      <c r="Y33" s="15">
        <v>14</v>
      </c>
      <c r="Z33" s="15">
        <v>8</v>
      </c>
      <c r="AB33" s="16" t="s">
        <v>12</v>
      </c>
      <c r="AC33" s="15">
        <v>0</v>
      </c>
      <c r="AD33" s="15">
        <v>122</v>
      </c>
      <c r="AE33" s="15">
        <v>42</v>
      </c>
      <c r="AF33" s="15">
        <v>24</v>
      </c>
      <c r="AG33" s="15">
        <v>22</v>
      </c>
      <c r="AH33" s="15">
        <v>12</v>
      </c>
      <c r="AI33" s="15"/>
      <c r="AJ33" s="16" t="s">
        <v>13</v>
      </c>
      <c r="AK33" s="15">
        <v>0</v>
      </c>
      <c r="AL33" s="15">
        <v>1527</v>
      </c>
      <c r="AM33" s="15">
        <v>520</v>
      </c>
      <c r="AN33" s="15">
        <v>300</v>
      </c>
      <c r="AO33" s="15">
        <v>271</v>
      </c>
      <c r="AP33" s="15">
        <v>151</v>
      </c>
      <c r="AQ33" s="15"/>
      <c r="AR33" s="15">
        <v>2769</v>
      </c>
      <c r="AV33" s="13">
        <v>28000</v>
      </c>
      <c r="AW33" s="13">
        <v>28999</v>
      </c>
      <c r="AX33" s="13"/>
      <c r="AY33" s="15"/>
      <c r="AZ33" s="15"/>
      <c r="BA33" s="15"/>
      <c r="BB33" s="15"/>
      <c r="BC33" s="15"/>
      <c r="BD33" s="15"/>
    </row>
    <row r="34" spans="1:56" x14ac:dyDescent="0.3">
      <c r="A34" s="13">
        <v>29000</v>
      </c>
      <c r="B34" s="13">
        <v>29999</v>
      </c>
      <c r="C34" s="13"/>
      <c r="D34" s="16" t="s">
        <v>9</v>
      </c>
      <c r="E34" s="15">
        <v>0</v>
      </c>
      <c r="F34" s="15">
        <v>319</v>
      </c>
      <c r="G34" s="15">
        <v>193</v>
      </c>
      <c r="H34" s="15">
        <v>114</v>
      </c>
      <c r="I34" s="15">
        <v>100</v>
      </c>
      <c r="J34" s="15">
        <v>63</v>
      </c>
      <c r="L34" s="16" t="s">
        <v>10</v>
      </c>
      <c r="M34" s="15">
        <v>0</v>
      </c>
      <c r="N34" s="15">
        <v>358</v>
      </c>
      <c r="O34" s="15">
        <v>217</v>
      </c>
      <c r="P34" s="15">
        <v>128</v>
      </c>
      <c r="Q34" s="15">
        <v>113</v>
      </c>
      <c r="R34" s="15">
        <v>71</v>
      </c>
      <c r="T34" s="16" t="s">
        <v>11</v>
      </c>
      <c r="U34" s="15">
        <v>0</v>
      </c>
      <c r="V34" s="15">
        <v>39</v>
      </c>
      <c r="W34" s="15">
        <v>24</v>
      </c>
      <c r="X34" s="15">
        <v>14</v>
      </c>
      <c r="Y34" s="15">
        <v>12</v>
      </c>
      <c r="Z34" s="15">
        <v>8</v>
      </c>
      <c r="AB34" s="16" t="s">
        <v>12</v>
      </c>
      <c r="AC34" s="15">
        <v>0</v>
      </c>
      <c r="AD34" s="15">
        <v>62</v>
      </c>
      <c r="AE34" s="15">
        <v>38</v>
      </c>
      <c r="AF34" s="15">
        <v>22</v>
      </c>
      <c r="AG34" s="15">
        <v>20</v>
      </c>
      <c r="AH34" s="15">
        <v>12</v>
      </c>
      <c r="AI34" s="15"/>
      <c r="AJ34" s="16" t="s">
        <v>13</v>
      </c>
      <c r="AK34" s="15">
        <v>0</v>
      </c>
      <c r="AL34" s="15">
        <v>778</v>
      </c>
      <c r="AM34" s="15">
        <v>472</v>
      </c>
      <c r="AN34" s="15">
        <v>278</v>
      </c>
      <c r="AO34" s="15">
        <v>245</v>
      </c>
      <c r="AP34" s="15">
        <v>154</v>
      </c>
      <c r="AQ34" s="15"/>
      <c r="AR34" s="15">
        <v>1927</v>
      </c>
      <c r="AV34" s="13">
        <v>29000</v>
      </c>
      <c r="AW34" s="13">
        <v>29999</v>
      </c>
      <c r="AX34" s="13"/>
      <c r="AY34" s="15"/>
      <c r="AZ34" s="15"/>
      <c r="BA34" s="15"/>
      <c r="BB34" s="15"/>
      <c r="BC34" s="15"/>
      <c r="BD34" s="15"/>
    </row>
    <row r="35" spans="1:56" x14ac:dyDescent="0.3">
      <c r="A35" s="13">
        <v>30000</v>
      </c>
      <c r="B35" s="13">
        <v>30999</v>
      </c>
      <c r="C35" s="13"/>
      <c r="D35" s="16" t="s">
        <v>9</v>
      </c>
      <c r="E35" s="15">
        <v>0</v>
      </c>
      <c r="F35" s="15">
        <v>332</v>
      </c>
      <c r="G35" s="15">
        <v>208</v>
      </c>
      <c r="H35" s="15">
        <v>119</v>
      </c>
      <c r="I35" s="15">
        <v>115</v>
      </c>
      <c r="J35" s="15">
        <v>82</v>
      </c>
      <c r="L35" s="16" t="s">
        <v>10</v>
      </c>
      <c r="M35" s="15">
        <v>0</v>
      </c>
      <c r="N35" s="15">
        <v>373</v>
      </c>
      <c r="O35" s="15">
        <v>233</v>
      </c>
      <c r="P35" s="15">
        <v>133</v>
      </c>
      <c r="Q35" s="15">
        <v>129</v>
      </c>
      <c r="R35" s="15">
        <v>92</v>
      </c>
      <c r="T35" s="16" t="s">
        <v>11</v>
      </c>
      <c r="U35" s="15">
        <v>0</v>
      </c>
      <c r="V35" s="15">
        <v>41</v>
      </c>
      <c r="W35" s="15">
        <v>25</v>
      </c>
      <c r="X35" s="15">
        <v>15</v>
      </c>
      <c r="Y35" s="15">
        <v>14</v>
      </c>
      <c r="Z35" s="15">
        <v>10</v>
      </c>
      <c r="AB35" s="16" t="s">
        <v>12</v>
      </c>
      <c r="AC35" s="15">
        <v>0</v>
      </c>
      <c r="AD35" s="15">
        <v>65</v>
      </c>
      <c r="AE35" s="15">
        <v>41</v>
      </c>
      <c r="AF35" s="15">
        <v>23</v>
      </c>
      <c r="AG35" s="15">
        <v>22</v>
      </c>
      <c r="AH35" s="15">
        <v>16</v>
      </c>
      <c r="AI35" s="15"/>
      <c r="AJ35" s="16" t="s">
        <v>13</v>
      </c>
      <c r="AK35" s="15">
        <v>0</v>
      </c>
      <c r="AL35" s="15">
        <v>811</v>
      </c>
      <c r="AM35" s="15">
        <v>507</v>
      </c>
      <c r="AN35" s="15">
        <v>290</v>
      </c>
      <c r="AO35" s="15">
        <v>280</v>
      </c>
      <c r="AP35" s="15">
        <v>200</v>
      </c>
      <c r="AQ35" s="15"/>
      <c r="AR35" s="15">
        <v>2088</v>
      </c>
      <c r="AV35" s="13">
        <v>30000</v>
      </c>
      <c r="AW35" s="13">
        <v>30999</v>
      </c>
      <c r="AX35" s="13"/>
      <c r="AY35" s="15"/>
      <c r="AZ35" s="15"/>
      <c r="BA35" s="15"/>
      <c r="BB35" s="15"/>
      <c r="BC35" s="15"/>
      <c r="BD35" s="15"/>
    </row>
    <row r="36" spans="1:56" x14ac:dyDescent="0.3">
      <c r="A36" s="41">
        <v>31000</v>
      </c>
      <c r="B36" s="13">
        <v>31999</v>
      </c>
      <c r="C36" s="13"/>
      <c r="D36" s="16" t="s">
        <v>9</v>
      </c>
      <c r="E36" s="15">
        <v>0</v>
      </c>
      <c r="F36" s="15">
        <v>370</v>
      </c>
      <c r="G36" s="15">
        <v>111</v>
      </c>
      <c r="H36" s="15">
        <v>128</v>
      </c>
      <c r="I36" s="15">
        <v>87</v>
      </c>
      <c r="J36" s="15">
        <v>86</v>
      </c>
      <c r="L36" s="16" t="s">
        <v>10</v>
      </c>
      <c r="M36" s="15">
        <v>0</v>
      </c>
      <c r="N36" s="15">
        <v>415</v>
      </c>
      <c r="O36" s="15">
        <v>125</v>
      </c>
      <c r="P36" s="15">
        <v>144</v>
      </c>
      <c r="Q36" s="15">
        <v>98</v>
      </c>
      <c r="R36" s="15">
        <v>97</v>
      </c>
      <c r="T36" s="16" t="s">
        <v>11</v>
      </c>
      <c r="U36" s="15">
        <v>0</v>
      </c>
      <c r="V36" s="15">
        <v>45</v>
      </c>
      <c r="W36" s="15">
        <v>14</v>
      </c>
      <c r="X36" s="15">
        <v>16</v>
      </c>
      <c r="Y36" s="15">
        <v>11</v>
      </c>
      <c r="Z36" s="15">
        <v>11</v>
      </c>
      <c r="AB36" s="16" t="s">
        <v>12</v>
      </c>
      <c r="AC36" s="15">
        <v>0</v>
      </c>
      <c r="AD36" s="15">
        <v>72</v>
      </c>
      <c r="AE36" s="15">
        <v>22</v>
      </c>
      <c r="AF36" s="15">
        <v>25</v>
      </c>
      <c r="AG36" s="15">
        <v>17</v>
      </c>
      <c r="AH36" s="15">
        <v>17</v>
      </c>
      <c r="AI36" s="15"/>
      <c r="AJ36" s="16" t="s">
        <v>13</v>
      </c>
      <c r="AK36" s="15">
        <v>0</v>
      </c>
      <c r="AL36" s="15">
        <v>902</v>
      </c>
      <c r="AM36" s="15">
        <v>272</v>
      </c>
      <c r="AN36" s="15">
        <v>313</v>
      </c>
      <c r="AO36" s="15">
        <v>213</v>
      </c>
      <c r="AP36" s="15">
        <v>211</v>
      </c>
      <c r="AQ36" s="15"/>
      <c r="AR36" s="15">
        <v>1911</v>
      </c>
      <c r="AV36" s="41">
        <v>31000</v>
      </c>
      <c r="AW36" s="13">
        <v>31999</v>
      </c>
      <c r="AX36" s="13"/>
      <c r="AY36" s="15"/>
      <c r="AZ36" s="15"/>
      <c r="BA36" s="15"/>
      <c r="BB36" s="15"/>
      <c r="BC36" s="15"/>
      <c r="BD36" s="15"/>
    </row>
    <row r="37" spans="1:56" x14ac:dyDescent="0.3">
      <c r="A37" s="13">
        <v>32000</v>
      </c>
      <c r="B37" s="13">
        <v>32999</v>
      </c>
      <c r="C37" s="13"/>
      <c r="D37" s="16" t="s">
        <v>9</v>
      </c>
      <c r="E37" s="15">
        <v>0</v>
      </c>
      <c r="F37" s="15">
        <v>0</v>
      </c>
      <c r="G37" s="15">
        <v>100</v>
      </c>
      <c r="H37" s="15">
        <v>109</v>
      </c>
      <c r="I37" s="15">
        <v>74</v>
      </c>
      <c r="J37" s="15">
        <v>77</v>
      </c>
      <c r="L37" s="16" t="s">
        <v>10</v>
      </c>
      <c r="M37" s="15">
        <v>0</v>
      </c>
      <c r="N37" s="15">
        <v>0</v>
      </c>
      <c r="O37" s="15">
        <v>113</v>
      </c>
      <c r="P37" s="15">
        <v>123</v>
      </c>
      <c r="Q37" s="15">
        <v>83</v>
      </c>
      <c r="R37" s="15">
        <v>87</v>
      </c>
      <c r="T37" s="16" t="s">
        <v>11</v>
      </c>
      <c r="U37" s="15">
        <v>0</v>
      </c>
      <c r="V37" s="15">
        <v>0</v>
      </c>
      <c r="W37" s="15">
        <v>12</v>
      </c>
      <c r="X37" s="15">
        <v>13</v>
      </c>
      <c r="Y37" s="15">
        <v>9</v>
      </c>
      <c r="Z37" s="15">
        <v>9</v>
      </c>
      <c r="AB37" s="16" t="s">
        <v>12</v>
      </c>
      <c r="AC37" s="15">
        <v>0</v>
      </c>
      <c r="AD37" s="15">
        <v>0</v>
      </c>
      <c r="AE37" s="15">
        <v>20</v>
      </c>
      <c r="AF37" s="15">
        <v>21</v>
      </c>
      <c r="AG37" s="15">
        <v>14</v>
      </c>
      <c r="AH37" s="15">
        <v>15</v>
      </c>
      <c r="AI37" s="15"/>
      <c r="AJ37" s="16" t="s">
        <v>13</v>
      </c>
      <c r="AK37" s="15">
        <v>0</v>
      </c>
      <c r="AL37" s="15">
        <v>0</v>
      </c>
      <c r="AM37" s="15">
        <v>245</v>
      </c>
      <c r="AN37" s="15">
        <v>266</v>
      </c>
      <c r="AO37" s="15">
        <v>180</v>
      </c>
      <c r="AP37" s="15">
        <v>188</v>
      </c>
      <c r="AQ37" s="15"/>
      <c r="AR37" s="15">
        <v>879</v>
      </c>
      <c r="AV37" s="13">
        <v>32000</v>
      </c>
      <c r="AW37" s="13">
        <v>32999</v>
      </c>
      <c r="AX37" s="13"/>
      <c r="AY37" s="15"/>
      <c r="AZ37" s="15"/>
      <c r="BA37" s="15"/>
      <c r="BB37" s="15"/>
      <c r="BC37" s="15"/>
      <c r="BD37" s="15"/>
    </row>
    <row r="38" spans="1:56" x14ac:dyDescent="0.3">
      <c r="A38" s="40">
        <v>33000</v>
      </c>
      <c r="B38" s="13">
        <v>33999</v>
      </c>
      <c r="C38" s="13"/>
      <c r="D38" s="16" t="s">
        <v>9</v>
      </c>
      <c r="E38" s="15">
        <v>0</v>
      </c>
      <c r="F38" s="15">
        <v>0</v>
      </c>
      <c r="G38" s="15">
        <v>129</v>
      </c>
      <c r="H38" s="15">
        <v>140</v>
      </c>
      <c r="I38" s="15">
        <v>89</v>
      </c>
      <c r="J38" s="15">
        <v>59</v>
      </c>
      <c r="L38" s="16" t="s">
        <v>10</v>
      </c>
      <c r="M38" s="15">
        <v>0</v>
      </c>
      <c r="N38" s="15">
        <v>0</v>
      </c>
      <c r="O38" s="15">
        <v>145</v>
      </c>
      <c r="P38" s="15">
        <v>157</v>
      </c>
      <c r="Q38" s="15">
        <v>100</v>
      </c>
      <c r="R38" s="15">
        <v>66</v>
      </c>
      <c r="T38" s="16" t="s">
        <v>11</v>
      </c>
      <c r="U38" s="15">
        <v>0</v>
      </c>
      <c r="V38" s="15">
        <v>0</v>
      </c>
      <c r="W38" s="15">
        <v>16</v>
      </c>
      <c r="X38" s="15">
        <v>17</v>
      </c>
      <c r="Y38" s="15">
        <v>11</v>
      </c>
      <c r="Z38" s="15">
        <v>7</v>
      </c>
      <c r="AB38" s="16" t="s">
        <v>12</v>
      </c>
      <c r="AC38" s="15">
        <v>0</v>
      </c>
      <c r="AD38" s="15">
        <v>0</v>
      </c>
      <c r="AE38" s="15">
        <v>25</v>
      </c>
      <c r="AF38" s="15">
        <v>27</v>
      </c>
      <c r="AG38" s="15">
        <v>17</v>
      </c>
      <c r="AH38" s="15">
        <v>12</v>
      </c>
      <c r="AI38" s="15"/>
      <c r="AJ38" s="16" t="s">
        <v>13</v>
      </c>
      <c r="AK38" s="15">
        <v>0</v>
      </c>
      <c r="AL38" s="15">
        <v>0</v>
      </c>
      <c r="AM38" s="15">
        <v>315</v>
      </c>
      <c r="AN38" s="15">
        <v>341</v>
      </c>
      <c r="AO38" s="15">
        <v>217</v>
      </c>
      <c r="AP38" s="15">
        <v>144</v>
      </c>
      <c r="AQ38" s="15"/>
      <c r="AR38" s="15">
        <v>1017</v>
      </c>
      <c r="AV38" s="40">
        <v>33000</v>
      </c>
      <c r="AW38" s="13">
        <v>33999</v>
      </c>
      <c r="AX38" s="13"/>
      <c r="AY38" s="15"/>
      <c r="AZ38" s="15"/>
      <c r="BA38" s="15"/>
      <c r="BB38" s="15"/>
      <c r="BC38" s="15"/>
      <c r="BD38" s="15"/>
    </row>
    <row r="39" spans="1:56" x14ac:dyDescent="0.3">
      <c r="A39" s="13">
        <v>34000</v>
      </c>
      <c r="B39" s="13">
        <v>34999</v>
      </c>
      <c r="C39" s="13"/>
      <c r="D39" s="16" t="s">
        <v>9</v>
      </c>
      <c r="E39" s="15">
        <v>0</v>
      </c>
      <c r="F39" s="15">
        <v>0</v>
      </c>
      <c r="G39" s="15">
        <v>115</v>
      </c>
      <c r="H39" s="15">
        <v>66</v>
      </c>
      <c r="I39" s="15">
        <v>78</v>
      </c>
      <c r="J39" s="15">
        <v>58</v>
      </c>
      <c r="L39" s="16" t="s">
        <v>10</v>
      </c>
      <c r="M39" s="15">
        <v>0</v>
      </c>
      <c r="N39" s="15">
        <v>0</v>
      </c>
      <c r="O39" s="15">
        <v>129</v>
      </c>
      <c r="P39" s="15">
        <v>74</v>
      </c>
      <c r="Q39" s="15">
        <v>88</v>
      </c>
      <c r="R39" s="15">
        <v>65</v>
      </c>
      <c r="T39" s="16" t="s">
        <v>11</v>
      </c>
      <c r="U39" s="15">
        <v>0</v>
      </c>
      <c r="V39" s="15">
        <v>0</v>
      </c>
      <c r="W39" s="15">
        <v>14</v>
      </c>
      <c r="X39" s="15">
        <v>8</v>
      </c>
      <c r="Y39" s="15">
        <v>10</v>
      </c>
      <c r="Z39" s="15">
        <v>7</v>
      </c>
      <c r="AB39" s="16" t="s">
        <v>12</v>
      </c>
      <c r="AC39" s="15">
        <v>0</v>
      </c>
      <c r="AD39" s="15">
        <v>0</v>
      </c>
      <c r="AE39" s="15">
        <v>22</v>
      </c>
      <c r="AF39" s="15">
        <v>13</v>
      </c>
      <c r="AG39" s="15">
        <v>15</v>
      </c>
      <c r="AH39" s="15">
        <v>11</v>
      </c>
      <c r="AI39" s="15"/>
      <c r="AJ39" s="16" t="s">
        <v>13</v>
      </c>
      <c r="AK39" s="15">
        <v>0</v>
      </c>
      <c r="AL39" s="15">
        <v>0</v>
      </c>
      <c r="AM39" s="15">
        <v>280</v>
      </c>
      <c r="AN39" s="15">
        <v>161</v>
      </c>
      <c r="AO39" s="15">
        <v>191</v>
      </c>
      <c r="AP39" s="15">
        <v>141</v>
      </c>
      <c r="AQ39" s="15"/>
      <c r="AR39" s="15">
        <v>773</v>
      </c>
      <c r="AV39" s="13">
        <v>34000</v>
      </c>
      <c r="AW39" s="13">
        <v>34999</v>
      </c>
      <c r="AX39" s="13"/>
      <c r="AY39" s="15"/>
      <c r="AZ39" s="15"/>
      <c r="BA39" s="15"/>
      <c r="BB39" s="15"/>
      <c r="BC39" s="15"/>
      <c r="BD39" s="15"/>
    </row>
    <row r="40" spans="1:56" x14ac:dyDescent="0.3">
      <c r="A40" s="13">
        <v>35000</v>
      </c>
      <c r="B40" s="13">
        <v>35999</v>
      </c>
      <c r="D40" s="16" t="s">
        <v>9</v>
      </c>
      <c r="E40" s="15">
        <v>0</v>
      </c>
      <c r="F40" s="15">
        <v>0</v>
      </c>
      <c r="G40" s="15">
        <v>98</v>
      </c>
      <c r="H40" s="15">
        <v>62</v>
      </c>
      <c r="I40" s="15">
        <v>78</v>
      </c>
      <c r="J40" s="15">
        <v>51</v>
      </c>
      <c r="L40" s="16" t="s">
        <v>10</v>
      </c>
      <c r="M40" s="15">
        <v>0</v>
      </c>
      <c r="N40" s="15">
        <v>0</v>
      </c>
      <c r="O40" s="15">
        <v>109</v>
      </c>
      <c r="P40" s="15">
        <v>69</v>
      </c>
      <c r="Q40" s="15">
        <v>88</v>
      </c>
      <c r="R40" s="15">
        <v>57</v>
      </c>
      <c r="T40" s="16" t="s">
        <v>11</v>
      </c>
      <c r="U40" s="15">
        <v>0</v>
      </c>
      <c r="V40" s="15">
        <v>0</v>
      </c>
      <c r="W40" s="15">
        <v>12</v>
      </c>
      <c r="X40" s="15">
        <v>8</v>
      </c>
      <c r="Y40" s="15">
        <v>10</v>
      </c>
      <c r="Z40" s="15">
        <v>6</v>
      </c>
      <c r="AB40" s="16" t="s">
        <v>12</v>
      </c>
      <c r="AC40" s="15">
        <v>0</v>
      </c>
      <c r="AD40" s="15">
        <v>0</v>
      </c>
      <c r="AE40" s="15">
        <v>19</v>
      </c>
      <c r="AF40" s="15">
        <v>12</v>
      </c>
      <c r="AG40" s="15">
        <v>15</v>
      </c>
      <c r="AH40" s="15">
        <v>10</v>
      </c>
      <c r="AI40" s="15"/>
      <c r="AJ40" s="16" t="s">
        <v>13</v>
      </c>
      <c r="AK40" s="15">
        <v>0</v>
      </c>
      <c r="AL40" s="15">
        <v>0</v>
      </c>
      <c r="AM40" s="15">
        <v>238</v>
      </c>
      <c r="AN40" s="15">
        <v>151</v>
      </c>
      <c r="AO40" s="15">
        <v>191</v>
      </c>
      <c r="AP40" s="15">
        <v>124</v>
      </c>
      <c r="AQ40" s="15"/>
      <c r="AR40" s="15">
        <v>704</v>
      </c>
      <c r="AV40" s="13">
        <v>35000</v>
      </c>
      <c r="AW40" s="13">
        <v>35999</v>
      </c>
      <c r="AY40" s="15"/>
      <c r="AZ40" s="15"/>
      <c r="BA40" s="15"/>
      <c r="BB40" s="15"/>
      <c r="BC40" s="15"/>
      <c r="BD40" s="15"/>
    </row>
    <row r="41" spans="1:56" x14ac:dyDescent="0.3">
      <c r="A41" s="13">
        <v>36000</v>
      </c>
      <c r="B41" s="13">
        <v>36999</v>
      </c>
      <c r="D41" s="16" t="s">
        <v>9</v>
      </c>
      <c r="E41" s="15">
        <v>0</v>
      </c>
      <c r="F41" s="15">
        <v>0</v>
      </c>
      <c r="G41" s="15">
        <v>108</v>
      </c>
      <c r="H41" s="15">
        <v>70</v>
      </c>
      <c r="I41" s="15">
        <v>87</v>
      </c>
      <c r="J41" s="15">
        <v>65</v>
      </c>
      <c r="L41" s="16" t="s">
        <v>10</v>
      </c>
      <c r="M41" s="15">
        <v>0</v>
      </c>
      <c r="N41" s="15">
        <v>0</v>
      </c>
      <c r="O41" s="15">
        <v>121</v>
      </c>
      <c r="P41" s="15">
        <v>79</v>
      </c>
      <c r="Q41" s="15">
        <v>98</v>
      </c>
      <c r="R41" s="15">
        <v>73</v>
      </c>
      <c r="T41" s="16" t="s">
        <v>11</v>
      </c>
      <c r="U41" s="15">
        <v>0</v>
      </c>
      <c r="V41" s="15">
        <v>0</v>
      </c>
      <c r="W41" s="15">
        <v>13</v>
      </c>
      <c r="X41" s="15">
        <v>9</v>
      </c>
      <c r="Y41" s="15">
        <v>11</v>
      </c>
      <c r="Z41" s="15">
        <v>8</v>
      </c>
      <c r="AB41" s="16" t="s">
        <v>12</v>
      </c>
      <c r="AC41" s="15">
        <v>0</v>
      </c>
      <c r="AD41" s="15">
        <v>0</v>
      </c>
      <c r="AE41" s="15">
        <v>21</v>
      </c>
      <c r="AF41" s="15">
        <v>14</v>
      </c>
      <c r="AG41" s="15">
        <v>17</v>
      </c>
      <c r="AH41" s="15">
        <v>13</v>
      </c>
      <c r="AI41" s="15"/>
      <c r="AJ41" s="16" t="s">
        <v>13</v>
      </c>
      <c r="AK41" s="15">
        <v>0</v>
      </c>
      <c r="AL41" s="15">
        <v>0</v>
      </c>
      <c r="AM41" s="15">
        <v>263</v>
      </c>
      <c r="AN41" s="15">
        <v>172</v>
      </c>
      <c r="AO41" s="15">
        <v>213</v>
      </c>
      <c r="AP41" s="15">
        <v>159</v>
      </c>
      <c r="AQ41" s="15"/>
      <c r="AR41" s="15">
        <v>807</v>
      </c>
      <c r="AV41" s="13">
        <v>36000</v>
      </c>
      <c r="AW41" s="13">
        <v>36999</v>
      </c>
      <c r="AY41" s="15"/>
      <c r="AZ41" s="15"/>
      <c r="BA41" s="15"/>
      <c r="BB41" s="15"/>
      <c r="BC41" s="15"/>
      <c r="BD41" s="15"/>
    </row>
    <row r="42" spans="1:56" x14ac:dyDescent="0.3">
      <c r="A42" s="13">
        <v>37000</v>
      </c>
      <c r="B42" s="13">
        <v>37999</v>
      </c>
      <c r="D42" s="16" t="s">
        <v>9</v>
      </c>
      <c r="E42" s="15">
        <v>0</v>
      </c>
      <c r="F42" s="15">
        <v>0</v>
      </c>
      <c r="G42" s="15">
        <v>90</v>
      </c>
      <c r="H42" s="15">
        <v>64</v>
      </c>
      <c r="I42" s="15">
        <v>73</v>
      </c>
      <c r="J42" s="15">
        <v>46</v>
      </c>
      <c r="L42" s="16" t="s">
        <v>10</v>
      </c>
      <c r="M42" s="15">
        <v>0</v>
      </c>
      <c r="N42" s="15">
        <v>0</v>
      </c>
      <c r="O42" s="15">
        <v>101</v>
      </c>
      <c r="P42" s="15">
        <v>71</v>
      </c>
      <c r="Q42" s="15">
        <v>82</v>
      </c>
      <c r="R42" s="15">
        <v>52</v>
      </c>
      <c r="T42" s="16" t="s">
        <v>11</v>
      </c>
      <c r="U42" s="15">
        <v>0</v>
      </c>
      <c r="V42" s="15">
        <v>0</v>
      </c>
      <c r="W42" s="15">
        <v>11</v>
      </c>
      <c r="X42" s="15">
        <v>8</v>
      </c>
      <c r="Y42" s="15">
        <v>9</v>
      </c>
      <c r="Z42" s="15">
        <v>6</v>
      </c>
      <c r="AB42" s="16" t="s">
        <v>12</v>
      </c>
      <c r="AC42" s="15">
        <v>0</v>
      </c>
      <c r="AD42" s="15">
        <v>0</v>
      </c>
      <c r="AE42" s="15">
        <v>18</v>
      </c>
      <c r="AF42" s="15">
        <v>12</v>
      </c>
      <c r="AG42" s="15">
        <v>14</v>
      </c>
      <c r="AH42" s="15">
        <v>9</v>
      </c>
      <c r="AI42" s="15"/>
      <c r="AJ42" s="16" t="s">
        <v>13</v>
      </c>
      <c r="AK42" s="15">
        <v>0</v>
      </c>
      <c r="AL42" s="15">
        <v>0</v>
      </c>
      <c r="AM42" s="15">
        <v>220</v>
      </c>
      <c r="AN42" s="15">
        <v>155</v>
      </c>
      <c r="AO42" s="15">
        <v>178</v>
      </c>
      <c r="AP42" s="15">
        <v>113</v>
      </c>
      <c r="AQ42" s="15"/>
      <c r="AR42" s="15">
        <v>666</v>
      </c>
      <c r="AV42" s="13">
        <v>37000</v>
      </c>
      <c r="AW42" s="13">
        <v>37999</v>
      </c>
      <c r="AY42" s="15"/>
      <c r="AZ42" s="15"/>
      <c r="BA42" s="15"/>
      <c r="BB42" s="15"/>
      <c r="BC42" s="15"/>
      <c r="BD42" s="15"/>
    </row>
    <row r="43" spans="1:56" x14ac:dyDescent="0.3">
      <c r="A43" s="13">
        <v>38000</v>
      </c>
      <c r="B43" s="13">
        <v>38999</v>
      </c>
      <c r="D43" s="16" t="s">
        <v>9</v>
      </c>
      <c r="E43" s="15">
        <v>0</v>
      </c>
      <c r="F43" s="15">
        <v>0</v>
      </c>
      <c r="G43" s="15">
        <v>108</v>
      </c>
      <c r="H43" s="15">
        <v>76</v>
      </c>
      <c r="I43" s="15">
        <v>44</v>
      </c>
      <c r="J43" s="15">
        <v>59</v>
      </c>
      <c r="L43" s="16" t="s">
        <v>10</v>
      </c>
      <c r="M43" s="15">
        <v>0</v>
      </c>
      <c r="N43" s="15">
        <v>0</v>
      </c>
      <c r="O43" s="15">
        <v>121</v>
      </c>
      <c r="P43" s="15">
        <v>85</v>
      </c>
      <c r="Q43" s="15">
        <v>49</v>
      </c>
      <c r="R43" s="15">
        <v>66</v>
      </c>
      <c r="T43" s="16" t="s">
        <v>11</v>
      </c>
      <c r="U43" s="15">
        <v>0</v>
      </c>
      <c r="V43" s="15">
        <v>0</v>
      </c>
      <c r="W43" s="15">
        <v>13</v>
      </c>
      <c r="X43" s="15">
        <v>9</v>
      </c>
      <c r="Y43" s="15">
        <v>5</v>
      </c>
      <c r="Z43" s="15">
        <v>7</v>
      </c>
      <c r="AB43" s="16" t="s">
        <v>12</v>
      </c>
      <c r="AC43" s="15">
        <v>0</v>
      </c>
      <c r="AD43" s="15">
        <v>0</v>
      </c>
      <c r="AE43" s="15">
        <v>21</v>
      </c>
      <c r="AF43" s="15">
        <v>15</v>
      </c>
      <c r="AG43" s="15">
        <v>9</v>
      </c>
      <c r="AH43" s="15">
        <v>12</v>
      </c>
      <c r="AI43" s="15"/>
      <c r="AJ43" s="16" t="s">
        <v>13</v>
      </c>
      <c r="AK43" s="15">
        <v>0</v>
      </c>
      <c r="AL43" s="15">
        <v>0</v>
      </c>
      <c r="AM43" s="15">
        <v>263</v>
      </c>
      <c r="AN43" s="15">
        <v>185</v>
      </c>
      <c r="AO43" s="15">
        <v>107</v>
      </c>
      <c r="AP43" s="15">
        <v>144</v>
      </c>
      <c r="AQ43" s="15"/>
      <c r="AR43" s="15">
        <v>699</v>
      </c>
      <c r="AV43" s="13">
        <v>38000</v>
      </c>
      <c r="AW43" s="13">
        <v>38999</v>
      </c>
      <c r="AY43" s="15"/>
      <c r="AZ43" s="15"/>
      <c r="BA43" s="15"/>
      <c r="BB43" s="15"/>
      <c r="BC43" s="15"/>
      <c r="BD43" s="15"/>
    </row>
    <row r="44" spans="1:56" x14ac:dyDescent="0.3">
      <c r="A44" s="41">
        <v>39000</v>
      </c>
      <c r="B44" s="13">
        <v>39999</v>
      </c>
      <c r="D44" s="16" t="s">
        <v>9</v>
      </c>
      <c r="E44" s="15">
        <v>0</v>
      </c>
      <c r="F44" s="15">
        <v>0</v>
      </c>
      <c r="G44" s="15">
        <v>103</v>
      </c>
      <c r="H44" s="15">
        <v>71</v>
      </c>
      <c r="I44" s="15">
        <v>43</v>
      </c>
      <c r="J44" s="15">
        <v>55</v>
      </c>
      <c r="L44" s="16" t="s">
        <v>10</v>
      </c>
      <c r="M44" s="15">
        <v>0</v>
      </c>
      <c r="N44" s="15">
        <v>0</v>
      </c>
      <c r="O44" s="15">
        <v>115</v>
      </c>
      <c r="P44" s="15">
        <v>80</v>
      </c>
      <c r="Q44" s="15">
        <v>48</v>
      </c>
      <c r="R44" s="15">
        <v>62</v>
      </c>
      <c r="T44" s="16" t="s">
        <v>11</v>
      </c>
      <c r="U44" s="15">
        <v>0</v>
      </c>
      <c r="V44" s="15">
        <v>0</v>
      </c>
      <c r="W44" s="15">
        <v>13</v>
      </c>
      <c r="X44" s="15">
        <v>9</v>
      </c>
      <c r="Y44" s="15">
        <v>5</v>
      </c>
      <c r="Z44" s="15">
        <v>7</v>
      </c>
      <c r="AB44" s="16" t="s">
        <v>12</v>
      </c>
      <c r="AC44" s="15">
        <v>0</v>
      </c>
      <c r="AD44" s="15">
        <v>0</v>
      </c>
      <c r="AE44" s="15">
        <v>20</v>
      </c>
      <c r="AF44" s="15">
        <v>14</v>
      </c>
      <c r="AG44" s="15">
        <v>8</v>
      </c>
      <c r="AH44" s="15">
        <v>11</v>
      </c>
      <c r="AI44" s="15"/>
      <c r="AJ44" s="16" t="s">
        <v>13</v>
      </c>
      <c r="AK44" s="15">
        <v>0</v>
      </c>
      <c r="AL44" s="15">
        <v>0</v>
      </c>
      <c r="AM44" s="15">
        <v>251</v>
      </c>
      <c r="AN44" s="15">
        <v>174</v>
      </c>
      <c r="AO44" s="15">
        <v>104</v>
      </c>
      <c r="AP44" s="15">
        <v>135</v>
      </c>
      <c r="AQ44" s="15"/>
      <c r="AR44" s="15">
        <v>664</v>
      </c>
      <c r="AV44" s="41">
        <v>39000</v>
      </c>
      <c r="AW44" s="13">
        <v>39999</v>
      </c>
      <c r="AY44" s="15"/>
      <c r="AZ44" s="15"/>
      <c r="BA44" s="15"/>
      <c r="BB44" s="15"/>
      <c r="BC44" s="15"/>
      <c r="BD44" s="15"/>
    </row>
    <row r="45" spans="1:56" x14ac:dyDescent="0.3">
      <c r="A45" s="40">
        <v>40000</v>
      </c>
      <c r="B45" s="13">
        <v>40999</v>
      </c>
      <c r="D45" s="16" t="s">
        <v>9</v>
      </c>
      <c r="E45" s="15">
        <v>0</v>
      </c>
      <c r="F45" s="15">
        <v>0</v>
      </c>
      <c r="G45" s="15">
        <v>0</v>
      </c>
      <c r="H45" s="15">
        <v>77</v>
      </c>
      <c r="I45" s="15">
        <v>37</v>
      </c>
      <c r="J45" s="15">
        <v>36</v>
      </c>
      <c r="L45" s="16" t="s">
        <v>10</v>
      </c>
      <c r="M45" s="15">
        <v>0</v>
      </c>
      <c r="N45" s="15">
        <v>0</v>
      </c>
      <c r="O45" s="15">
        <v>0</v>
      </c>
      <c r="P45" s="15">
        <v>86</v>
      </c>
      <c r="Q45" s="15">
        <v>42</v>
      </c>
      <c r="R45" s="15">
        <v>41</v>
      </c>
      <c r="T45" s="16" t="s">
        <v>11</v>
      </c>
      <c r="U45" s="15">
        <v>0</v>
      </c>
      <c r="V45" s="15">
        <v>0</v>
      </c>
      <c r="W45" s="15">
        <v>0</v>
      </c>
      <c r="X45" s="15">
        <v>9</v>
      </c>
      <c r="Y45" s="15">
        <v>5</v>
      </c>
      <c r="Z45" s="15">
        <v>4</v>
      </c>
      <c r="AB45" s="16" t="s">
        <v>12</v>
      </c>
      <c r="AC45" s="15">
        <v>0</v>
      </c>
      <c r="AD45" s="15">
        <v>0</v>
      </c>
      <c r="AE45" s="15">
        <v>0</v>
      </c>
      <c r="AF45" s="15">
        <v>15</v>
      </c>
      <c r="AG45" s="15">
        <v>7</v>
      </c>
      <c r="AH45" s="15">
        <v>7</v>
      </c>
      <c r="AI45" s="15"/>
      <c r="AJ45" s="16" t="s">
        <v>13</v>
      </c>
      <c r="AK45" s="15">
        <v>0</v>
      </c>
      <c r="AL45" s="15">
        <v>0</v>
      </c>
      <c r="AM45" s="15">
        <v>0</v>
      </c>
      <c r="AN45" s="15">
        <v>187</v>
      </c>
      <c r="AO45" s="15">
        <v>91</v>
      </c>
      <c r="AP45" s="15">
        <v>88</v>
      </c>
      <c r="AQ45" s="15"/>
      <c r="AR45" s="15">
        <v>366</v>
      </c>
      <c r="AV45" s="40">
        <v>40000</v>
      </c>
      <c r="AW45" s="13">
        <v>40999</v>
      </c>
      <c r="AY45" s="15"/>
      <c r="AZ45" s="15"/>
      <c r="BA45" s="15"/>
      <c r="BB45" s="15"/>
      <c r="BC45" s="15"/>
      <c r="BD45" s="15"/>
    </row>
    <row r="46" spans="1:56" x14ac:dyDescent="0.3">
      <c r="A46" s="13">
        <v>41000</v>
      </c>
      <c r="B46" s="13">
        <v>41999</v>
      </c>
      <c r="D46" s="16" t="s">
        <v>9</v>
      </c>
      <c r="E46" s="15">
        <v>0</v>
      </c>
      <c r="F46" s="15">
        <v>0</v>
      </c>
      <c r="G46" s="15">
        <v>0</v>
      </c>
      <c r="H46" s="15">
        <v>86</v>
      </c>
      <c r="I46" s="15">
        <v>41</v>
      </c>
      <c r="J46" s="15">
        <v>41</v>
      </c>
      <c r="L46" s="16" t="s">
        <v>10</v>
      </c>
      <c r="M46" s="15">
        <v>0</v>
      </c>
      <c r="N46" s="15">
        <v>0</v>
      </c>
      <c r="O46" s="15">
        <v>0</v>
      </c>
      <c r="P46" s="15">
        <v>97</v>
      </c>
      <c r="Q46" s="15">
        <v>46</v>
      </c>
      <c r="R46" s="15">
        <v>46</v>
      </c>
      <c r="T46" s="16" t="s">
        <v>11</v>
      </c>
      <c r="U46" s="15">
        <v>0</v>
      </c>
      <c r="V46" s="15">
        <v>0</v>
      </c>
      <c r="W46" s="15">
        <v>0</v>
      </c>
      <c r="X46" s="15">
        <v>11</v>
      </c>
      <c r="Y46" s="15">
        <v>5</v>
      </c>
      <c r="Z46" s="15">
        <v>5</v>
      </c>
      <c r="AB46" s="16" t="s">
        <v>12</v>
      </c>
      <c r="AC46" s="15">
        <v>0</v>
      </c>
      <c r="AD46" s="15">
        <v>0</v>
      </c>
      <c r="AE46" s="15">
        <v>0</v>
      </c>
      <c r="AF46" s="15">
        <v>17</v>
      </c>
      <c r="AG46" s="15">
        <v>8</v>
      </c>
      <c r="AH46" s="15">
        <v>8</v>
      </c>
      <c r="AI46" s="15"/>
      <c r="AJ46" s="16" t="s">
        <v>13</v>
      </c>
      <c r="AK46" s="15">
        <v>0</v>
      </c>
      <c r="AL46" s="15">
        <v>0</v>
      </c>
      <c r="AM46" s="15">
        <v>0</v>
      </c>
      <c r="AN46" s="15">
        <v>211</v>
      </c>
      <c r="AO46" s="15">
        <v>100</v>
      </c>
      <c r="AP46" s="15">
        <v>100</v>
      </c>
      <c r="AQ46" s="15"/>
      <c r="AR46" s="15">
        <v>411</v>
      </c>
      <c r="AV46" s="13">
        <v>41000</v>
      </c>
      <c r="AW46" s="13">
        <v>41999</v>
      </c>
      <c r="AY46" s="15"/>
      <c r="AZ46" s="15"/>
      <c r="BA46" s="15"/>
      <c r="BB46" s="15"/>
      <c r="BC46" s="15"/>
      <c r="BD46" s="15"/>
    </row>
    <row r="47" spans="1:56" x14ac:dyDescent="0.3">
      <c r="A47" s="13">
        <v>42000</v>
      </c>
      <c r="B47" s="13">
        <v>42999</v>
      </c>
      <c r="D47" s="16" t="s">
        <v>9</v>
      </c>
      <c r="E47" s="15">
        <v>0</v>
      </c>
      <c r="F47" s="15">
        <v>0</v>
      </c>
      <c r="G47" s="15">
        <v>0</v>
      </c>
      <c r="H47" s="15">
        <v>69</v>
      </c>
      <c r="I47" s="15">
        <v>37</v>
      </c>
      <c r="J47" s="15">
        <v>17</v>
      </c>
      <c r="L47" s="16" t="s">
        <v>10</v>
      </c>
      <c r="M47" s="15">
        <v>0</v>
      </c>
      <c r="N47" s="15">
        <v>0</v>
      </c>
      <c r="O47" s="15">
        <v>0</v>
      </c>
      <c r="P47" s="15">
        <v>78</v>
      </c>
      <c r="Q47" s="15">
        <v>41</v>
      </c>
      <c r="R47" s="15">
        <v>19</v>
      </c>
      <c r="T47" s="16" t="s">
        <v>11</v>
      </c>
      <c r="U47" s="15">
        <v>0</v>
      </c>
      <c r="V47" s="15">
        <v>0</v>
      </c>
      <c r="W47" s="15">
        <v>0</v>
      </c>
      <c r="X47" s="15">
        <v>8</v>
      </c>
      <c r="Y47" s="15">
        <v>5</v>
      </c>
      <c r="Z47" s="15">
        <v>2</v>
      </c>
      <c r="AB47" s="16" t="s">
        <v>12</v>
      </c>
      <c r="AC47" s="15">
        <v>0</v>
      </c>
      <c r="AD47" s="15">
        <v>0</v>
      </c>
      <c r="AE47" s="15">
        <v>0</v>
      </c>
      <c r="AF47" s="15">
        <v>14</v>
      </c>
      <c r="AG47" s="15">
        <v>7</v>
      </c>
      <c r="AH47" s="15">
        <v>3</v>
      </c>
      <c r="AI47" s="15"/>
      <c r="AJ47" s="16" t="s">
        <v>13</v>
      </c>
      <c r="AK47" s="15">
        <v>0</v>
      </c>
      <c r="AL47" s="15">
        <v>0</v>
      </c>
      <c r="AM47" s="15">
        <v>0</v>
      </c>
      <c r="AN47" s="15">
        <v>169</v>
      </c>
      <c r="AO47" s="15">
        <v>90</v>
      </c>
      <c r="AP47" s="15">
        <v>41</v>
      </c>
      <c r="AQ47" s="15"/>
      <c r="AR47" s="15">
        <v>300</v>
      </c>
      <c r="AV47" s="13">
        <v>42000</v>
      </c>
      <c r="AW47" s="13">
        <v>42999</v>
      </c>
      <c r="AY47" s="15"/>
      <c r="AZ47" s="15"/>
      <c r="BA47" s="15"/>
      <c r="BB47" s="15"/>
      <c r="BC47" s="15"/>
      <c r="BD47" s="15"/>
    </row>
    <row r="48" spans="1:56" x14ac:dyDescent="0.3">
      <c r="A48" s="13">
        <v>43000</v>
      </c>
      <c r="B48" s="13">
        <v>43999</v>
      </c>
      <c r="D48" s="16" t="s">
        <v>9</v>
      </c>
      <c r="E48" s="15">
        <v>0</v>
      </c>
      <c r="F48" s="15">
        <v>0</v>
      </c>
      <c r="G48" s="15">
        <v>0</v>
      </c>
      <c r="H48" s="15">
        <v>93</v>
      </c>
      <c r="I48" s="15">
        <v>43</v>
      </c>
      <c r="J48" s="15">
        <v>22</v>
      </c>
      <c r="L48" s="16" t="s">
        <v>10</v>
      </c>
      <c r="M48" s="15">
        <v>0</v>
      </c>
      <c r="N48" s="15">
        <v>0</v>
      </c>
      <c r="O48" s="15">
        <v>0</v>
      </c>
      <c r="P48" s="15">
        <v>105</v>
      </c>
      <c r="Q48" s="15">
        <v>49</v>
      </c>
      <c r="R48" s="15">
        <v>24</v>
      </c>
      <c r="T48" s="16" t="s">
        <v>11</v>
      </c>
      <c r="U48" s="15">
        <v>0</v>
      </c>
      <c r="V48" s="15">
        <v>0</v>
      </c>
      <c r="W48" s="15">
        <v>0</v>
      </c>
      <c r="X48" s="15">
        <v>11</v>
      </c>
      <c r="Y48" s="15">
        <v>5</v>
      </c>
      <c r="Z48" s="15">
        <v>3</v>
      </c>
      <c r="AB48" s="16" t="s">
        <v>12</v>
      </c>
      <c r="AC48" s="15">
        <v>0</v>
      </c>
      <c r="AD48" s="15">
        <v>0</v>
      </c>
      <c r="AE48" s="15">
        <v>0</v>
      </c>
      <c r="AF48" s="15">
        <v>18</v>
      </c>
      <c r="AG48" s="15">
        <v>8</v>
      </c>
      <c r="AH48" s="15">
        <v>4</v>
      </c>
      <c r="AI48" s="15"/>
      <c r="AJ48" s="16" t="s">
        <v>13</v>
      </c>
      <c r="AK48" s="15">
        <v>0</v>
      </c>
      <c r="AL48" s="15">
        <v>0</v>
      </c>
      <c r="AM48" s="15">
        <v>0</v>
      </c>
      <c r="AN48" s="15">
        <v>227</v>
      </c>
      <c r="AO48" s="15">
        <v>105</v>
      </c>
      <c r="AP48" s="15">
        <v>53</v>
      </c>
      <c r="AQ48" s="15"/>
      <c r="AR48" s="15">
        <v>385</v>
      </c>
      <c r="AV48" s="13">
        <v>43000</v>
      </c>
      <c r="AW48" s="13">
        <v>43999</v>
      </c>
      <c r="AY48" s="15"/>
      <c r="AZ48" s="15"/>
      <c r="BA48" s="15"/>
      <c r="BB48" s="15"/>
      <c r="BC48" s="15"/>
      <c r="BD48" s="15"/>
    </row>
    <row r="49" spans="1:56" x14ac:dyDescent="0.3">
      <c r="A49" s="13">
        <v>44000</v>
      </c>
      <c r="B49" s="13">
        <v>44999</v>
      </c>
      <c r="D49" s="16" t="s">
        <v>9</v>
      </c>
      <c r="E49" s="15">
        <v>0</v>
      </c>
      <c r="F49" s="15">
        <v>0</v>
      </c>
      <c r="G49" s="15">
        <v>0</v>
      </c>
      <c r="H49" s="15">
        <v>87</v>
      </c>
      <c r="I49" s="15">
        <v>43</v>
      </c>
      <c r="J49" s="15">
        <v>20</v>
      </c>
      <c r="L49" s="16" t="s">
        <v>10</v>
      </c>
      <c r="M49" s="15">
        <v>0</v>
      </c>
      <c r="N49" s="15">
        <v>0</v>
      </c>
      <c r="O49" s="15">
        <v>0</v>
      </c>
      <c r="P49" s="15">
        <v>98</v>
      </c>
      <c r="Q49" s="15">
        <v>49</v>
      </c>
      <c r="R49" s="15">
        <v>23</v>
      </c>
      <c r="T49" s="16" t="s">
        <v>11</v>
      </c>
      <c r="U49" s="15">
        <v>0</v>
      </c>
      <c r="V49" s="15">
        <v>0</v>
      </c>
      <c r="W49" s="15">
        <v>0</v>
      </c>
      <c r="X49" s="15">
        <v>11</v>
      </c>
      <c r="Y49" s="15">
        <v>5</v>
      </c>
      <c r="Z49" s="15">
        <v>2</v>
      </c>
      <c r="AB49" s="16" t="s">
        <v>12</v>
      </c>
      <c r="AC49" s="15">
        <v>0</v>
      </c>
      <c r="AD49" s="15">
        <v>0</v>
      </c>
      <c r="AE49" s="15">
        <v>0</v>
      </c>
      <c r="AF49" s="15">
        <v>17</v>
      </c>
      <c r="AG49" s="15">
        <v>8</v>
      </c>
      <c r="AH49" s="15">
        <v>4</v>
      </c>
      <c r="AI49" s="15"/>
      <c r="AJ49" s="16" t="s">
        <v>13</v>
      </c>
      <c r="AK49" s="15">
        <v>0</v>
      </c>
      <c r="AL49" s="15">
        <v>0</v>
      </c>
      <c r="AM49" s="15">
        <v>0</v>
      </c>
      <c r="AN49" s="15">
        <v>213</v>
      </c>
      <c r="AO49" s="15">
        <v>105</v>
      </c>
      <c r="AP49" s="15">
        <v>49</v>
      </c>
      <c r="AQ49" s="15"/>
      <c r="AR49" s="15">
        <v>367</v>
      </c>
      <c r="AV49" s="13">
        <v>44000</v>
      </c>
      <c r="AW49" s="13">
        <v>44999</v>
      </c>
      <c r="AY49" s="15"/>
      <c r="AZ49" s="15"/>
      <c r="BA49" s="15"/>
      <c r="BB49" s="15"/>
      <c r="BC49" s="15"/>
      <c r="BD49" s="15"/>
    </row>
    <row r="50" spans="1:56" x14ac:dyDescent="0.3">
      <c r="A50" s="13">
        <v>45000</v>
      </c>
      <c r="B50" s="13">
        <v>45999</v>
      </c>
      <c r="D50" s="16" t="s">
        <v>9</v>
      </c>
      <c r="E50" s="15">
        <v>0</v>
      </c>
      <c r="F50" s="15">
        <v>0</v>
      </c>
      <c r="G50" s="15">
        <v>0</v>
      </c>
      <c r="H50" s="15">
        <v>31</v>
      </c>
      <c r="I50" s="15">
        <v>38</v>
      </c>
      <c r="J50" s="15">
        <v>21</v>
      </c>
      <c r="L50" s="16" t="s">
        <v>10</v>
      </c>
      <c r="M50" s="15">
        <v>0</v>
      </c>
      <c r="N50" s="15">
        <v>0</v>
      </c>
      <c r="O50" s="15">
        <v>0</v>
      </c>
      <c r="P50" s="15">
        <v>35</v>
      </c>
      <c r="Q50" s="15">
        <v>42</v>
      </c>
      <c r="R50" s="15">
        <v>23</v>
      </c>
      <c r="T50" s="16" t="s">
        <v>11</v>
      </c>
      <c r="U50" s="15">
        <v>0</v>
      </c>
      <c r="V50" s="15">
        <v>0</v>
      </c>
      <c r="W50" s="15">
        <v>0</v>
      </c>
      <c r="X50" s="15">
        <v>4</v>
      </c>
      <c r="Y50" s="15">
        <v>5</v>
      </c>
      <c r="Z50" s="15">
        <v>3</v>
      </c>
      <c r="AB50" s="16" t="s">
        <v>12</v>
      </c>
      <c r="AC50" s="15">
        <v>0</v>
      </c>
      <c r="AD50" s="15">
        <v>0</v>
      </c>
      <c r="AE50" s="15">
        <v>0</v>
      </c>
      <c r="AF50" s="15">
        <v>6</v>
      </c>
      <c r="AG50" s="15">
        <v>7</v>
      </c>
      <c r="AH50" s="15">
        <v>4</v>
      </c>
      <c r="AI50" s="15"/>
      <c r="AJ50" s="16" t="s">
        <v>13</v>
      </c>
      <c r="AK50" s="15">
        <v>0</v>
      </c>
      <c r="AL50" s="15">
        <v>0</v>
      </c>
      <c r="AM50" s="15">
        <v>0</v>
      </c>
      <c r="AN50" s="15">
        <v>76</v>
      </c>
      <c r="AO50" s="15">
        <v>92</v>
      </c>
      <c r="AP50" s="15">
        <v>51</v>
      </c>
      <c r="AQ50" s="15"/>
      <c r="AR50" s="15">
        <v>219</v>
      </c>
      <c r="AV50" s="13">
        <v>45000</v>
      </c>
      <c r="AW50" s="13">
        <v>45999</v>
      </c>
      <c r="AY50" s="15"/>
      <c r="AZ50" s="15"/>
      <c r="BA50" s="15"/>
      <c r="BB50" s="15"/>
      <c r="BC50" s="15"/>
      <c r="BD50" s="15"/>
    </row>
    <row r="51" spans="1:56" x14ac:dyDescent="0.3">
      <c r="A51" s="13">
        <v>46000</v>
      </c>
      <c r="B51" s="13">
        <v>46999</v>
      </c>
      <c r="D51" s="16" t="s">
        <v>9</v>
      </c>
      <c r="E51" s="15">
        <v>0</v>
      </c>
      <c r="F51" s="15">
        <v>0</v>
      </c>
      <c r="G51" s="15">
        <v>0</v>
      </c>
      <c r="H51" s="15">
        <v>32</v>
      </c>
      <c r="I51" s="15">
        <v>46</v>
      </c>
      <c r="J51" s="15">
        <v>23</v>
      </c>
      <c r="L51" s="16" t="s">
        <v>10</v>
      </c>
      <c r="M51" s="15">
        <v>0</v>
      </c>
      <c r="N51" s="15">
        <v>0</v>
      </c>
      <c r="O51" s="15">
        <v>0</v>
      </c>
      <c r="P51" s="15">
        <v>36</v>
      </c>
      <c r="Q51" s="15">
        <v>52</v>
      </c>
      <c r="R51" s="15">
        <v>26</v>
      </c>
      <c r="T51" s="16" t="s">
        <v>11</v>
      </c>
      <c r="U51" s="15">
        <v>0</v>
      </c>
      <c r="V51" s="15">
        <v>0</v>
      </c>
      <c r="W51" s="15">
        <v>0</v>
      </c>
      <c r="X51" s="15">
        <v>4</v>
      </c>
      <c r="Y51" s="15">
        <v>6</v>
      </c>
      <c r="Z51" s="15">
        <v>3</v>
      </c>
      <c r="AB51" s="16" t="s">
        <v>12</v>
      </c>
      <c r="AC51" s="15">
        <v>0</v>
      </c>
      <c r="AD51" s="15">
        <v>0</v>
      </c>
      <c r="AE51" s="15">
        <v>0</v>
      </c>
      <c r="AF51" s="15">
        <v>6</v>
      </c>
      <c r="AG51" s="15">
        <v>9</v>
      </c>
      <c r="AH51" s="15">
        <v>5</v>
      </c>
      <c r="AI51" s="15"/>
      <c r="AJ51" s="16" t="s">
        <v>13</v>
      </c>
      <c r="AK51" s="15">
        <v>0</v>
      </c>
      <c r="AL51" s="15">
        <v>0</v>
      </c>
      <c r="AM51" s="15">
        <v>0</v>
      </c>
      <c r="AN51" s="15">
        <v>78</v>
      </c>
      <c r="AO51" s="15">
        <v>113</v>
      </c>
      <c r="AP51" s="15">
        <v>57</v>
      </c>
      <c r="AQ51" s="15"/>
      <c r="AR51" s="15">
        <v>248</v>
      </c>
      <c r="AV51" s="13">
        <v>46000</v>
      </c>
      <c r="AW51" s="13">
        <v>46999</v>
      </c>
      <c r="AY51" s="15"/>
      <c r="AZ51" s="15"/>
      <c r="BA51" s="15"/>
      <c r="BB51" s="15"/>
      <c r="BC51" s="15"/>
      <c r="BD51" s="15"/>
    </row>
    <row r="52" spans="1:56" x14ac:dyDescent="0.3">
      <c r="A52" s="40">
        <v>47000</v>
      </c>
      <c r="B52" s="13">
        <v>47999</v>
      </c>
      <c r="D52" s="16" t="s">
        <v>9</v>
      </c>
      <c r="E52" s="15">
        <v>0</v>
      </c>
      <c r="F52" s="15">
        <v>0</v>
      </c>
      <c r="G52" s="15">
        <v>0</v>
      </c>
      <c r="H52" s="15">
        <v>29</v>
      </c>
      <c r="I52" s="15">
        <v>16</v>
      </c>
      <c r="J52" s="15">
        <v>21</v>
      </c>
      <c r="L52" s="16" t="s">
        <v>10</v>
      </c>
      <c r="M52" s="15">
        <v>0</v>
      </c>
      <c r="N52" s="15">
        <v>0</v>
      </c>
      <c r="O52" s="15">
        <v>0</v>
      </c>
      <c r="P52" s="15">
        <v>32</v>
      </c>
      <c r="Q52" s="15">
        <v>18</v>
      </c>
      <c r="R52" s="15">
        <v>23</v>
      </c>
      <c r="T52" s="16" t="s">
        <v>11</v>
      </c>
      <c r="U52" s="15">
        <v>0</v>
      </c>
      <c r="V52" s="15">
        <v>0</v>
      </c>
      <c r="W52" s="15">
        <v>0</v>
      </c>
      <c r="X52" s="15">
        <v>4</v>
      </c>
      <c r="Y52" s="15">
        <v>2</v>
      </c>
      <c r="Z52" s="15">
        <v>3</v>
      </c>
      <c r="AB52" s="16" t="s">
        <v>12</v>
      </c>
      <c r="AC52" s="15">
        <v>0</v>
      </c>
      <c r="AD52" s="15">
        <v>0</v>
      </c>
      <c r="AE52" s="15">
        <v>0</v>
      </c>
      <c r="AF52" s="15">
        <v>6</v>
      </c>
      <c r="AG52" s="15">
        <v>3</v>
      </c>
      <c r="AH52" s="15">
        <v>4</v>
      </c>
      <c r="AI52" s="15"/>
      <c r="AJ52" s="16" t="s">
        <v>13</v>
      </c>
      <c r="AK52" s="15">
        <v>0</v>
      </c>
      <c r="AL52" s="15">
        <v>0</v>
      </c>
      <c r="AM52" s="15">
        <v>0</v>
      </c>
      <c r="AN52" s="15">
        <v>71</v>
      </c>
      <c r="AO52" s="15">
        <v>39</v>
      </c>
      <c r="AP52" s="15">
        <v>51</v>
      </c>
      <c r="AQ52" s="15"/>
      <c r="AR52" s="15">
        <v>161</v>
      </c>
      <c r="AV52" s="40">
        <v>47000</v>
      </c>
      <c r="AW52" s="13">
        <v>47999</v>
      </c>
      <c r="AY52" s="15"/>
      <c r="AZ52" s="15"/>
      <c r="BA52" s="15"/>
      <c r="BB52" s="15"/>
      <c r="BC52" s="15"/>
      <c r="BD52" s="15"/>
    </row>
    <row r="53" spans="1:56" x14ac:dyDescent="0.3">
      <c r="A53" s="41">
        <v>48000</v>
      </c>
      <c r="B53" s="13">
        <v>48999</v>
      </c>
      <c r="D53" s="16" t="s">
        <v>9</v>
      </c>
      <c r="E53" s="15">
        <v>0</v>
      </c>
      <c r="F53" s="15">
        <v>0</v>
      </c>
      <c r="G53" s="15">
        <v>0</v>
      </c>
      <c r="H53" s="15">
        <v>34</v>
      </c>
      <c r="I53" s="15">
        <v>19</v>
      </c>
      <c r="J53" s="15">
        <v>24</v>
      </c>
      <c r="L53" s="16" t="s">
        <v>10</v>
      </c>
      <c r="M53" s="15">
        <v>0</v>
      </c>
      <c r="N53" s="15">
        <v>0</v>
      </c>
      <c r="O53" s="15">
        <v>0</v>
      </c>
      <c r="P53" s="15">
        <v>39</v>
      </c>
      <c r="Q53" s="15">
        <v>21</v>
      </c>
      <c r="R53" s="15">
        <v>27</v>
      </c>
      <c r="T53" s="16" t="s">
        <v>11</v>
      </c>
      <c r="U53" s="15">
        <v>0</v>
      </c>
      <c r="V53" s="15">
        <v>0</v>
      </c>
      <c r="W53" s="15">
        <v>0</v>
      </c>
      <c r="X53" s="15">
        <v>4</v>
      </c>
      <c r="Y53" s="15">
        <v>2</v>
      </c>
      <c r="Z53" s="15">
        <v>3</v>
      </c>
      <c r="AB53" s="16" t="s">
        <v>12</v>
      </c>
      <c r="AC53" s="15">
        <v>0</v>
      </c>
      <c r="AD53" s="15">
        <v>0</v>
      </c>
      <c r="AE53" s="15">
        <v>0</v>
      </c>
      <c r="AF53" s="15">
        <v>7</v>
      </c>
      <c r="AG53" s="15">
        <v>4</v>
      </c>
      <c r="AH53" s="15">
        <v>5</v>
      </c>
      <c r="AI53" s="15"/>
      <c r="AJ53" s="16" t="s">
        <v>13</v>
      </c>
      <c r="AK53" s="15">
        <v>0</v>
      </c>
      <c r="AL53" s="15">
        <v>0</v>
      </c>
      <c r="AM53" s="15">
        <v>0</v>
      </c>
      <c r="AN53" s="15">
        <v>84</v>
      </c>
      <c r="AO53" s="15">
        <v>46</v>
      </c>
      <c r="AP53" s="15">
        <v>59</v>
      </c>
      <c r="AQ53" s="15"/>
      <c r="AR53" s="15">
        <v>189</v>
      </c>
      <c r="AV53" s="41">
        <v>48000</v>
      </c>
      <c r="AW53" s="13">
        <v>48999</v>
      </c>
      <c r="AY53" s="15"/>
      <c r="AZ53" s="15"/>
      <c r="BA53" s="15"/>
      <c r="BB53" s="15"/>
      <c r="BC53" s="15"/>
      <c r="BD53" s="15"/>
    </row>
    <row r="54" spans="1:56" x14ac:dyDescent="0.3">
      <c r="A54" s="13">
        <v>49000</v>
      </c>
      <c r="B54" s="13">
        <v>49999</v>
      </c>
      <c r="D54" s="16" t="s">
        <v>9</v>
      </c>
      <c r="E54" s="15">
        <v>0</v>
      </c>
      <c r="F54" s="15">
        <v>0</v>
      </c>
      <c r="G54" s="15">
        <v>0</v>
      </c>
      <c r="H54" s="15">
        <v>0</v>
      </c>
      <c r="I54" s="15">
        <v>17</v>
      </c>
      <c r="J54" s="15">
        <v>25</v>
      </c>
      <c r="L54" s="16" t="s">
        <v>10</v>
      </c>
      <c r="M54" s="15">
        <v>0</v>
      </c>
      <c r="N54" s="15">
        <v>0</v>
      </c>
      <c r="O54" s="15">
        <v>0</v>
      </c>
      <c r="P54" s="15">
        <v>0</v>
      </c>
      <c r="Q54" s="15">
        <v>19</v>
      </c>
      <c r="R54" s="15">
        <v>28</v>
      </c>
      <c r="T54" s="16" t="s">
        <v>11</v>
      </c>
      <c r="U54" s="15">
        <v>0</v>
      </c>
      <c r="V54" s="15">
        <v>0</v>
      </c>
      <c r="W54" s="15">
        <v>0</v>
      </c>
      <c r="X54" s="15">
        <v>0</v>
      </c>
      <c r="Y54" s="15">
        <v>2</v>
      </c>
      <c r="Z54" s="15">
        <v>3</v>
      </c>
      <c r="AB54" s="16" t="s">
        <v>12</v>
      </c>
      <c r="AC54" s="15">
        <v>0</v>
      </c>
      <c r="AD54" s="15">
        <v>0</v>
      </c>
      <c r="AE54" s="15">
        <v>0</v>
      </c>
      <c r="AF54" s="15">
        <v>0</v>
      </c>
      <c r="AG54" s="15">
        <v>3</v>
      </c>
      <c r="AH54" s="15">
        <v>5</v>
      </c>
      <c r="AI54" s="15"/>
      <c r="AJ54" s="16" t="s">
        <v>13</v>
      </c>
      <c r="AK54" s="15">
        <v>0</v>
      </c>
      <c r="AL54" s="15">
        <v>0</v>
      </c>
      <c r="AM54" s="15">
        <v>0</v>
      </c>
      <c r="AN54" s="15">
        <v>0</v>
      </c>
      <c r="AO54" s="15">
        <v>41</v>
      </c>
      <c r="AP54" s="15">
        <v>61</v>
      </c>
      <c r="AQ54" s="15"/>
      <c r="AR54" s="15">
        <v>102</v>
      </c>
      <c r="AV54" s="13">
        <v>49000</v>
      </c>
      <c r="AW54" s="13">
        <v>49999</v>
      </c>
      <c r="AY54" s="15"/>
      <c r="AZ54" s="15"/>
      <c r="BA54" s="15"/>
      <c r="BB54" s="15"/>
      <c r="BC54" s="15"/>
      <c r="BD54" s="15"/>
    </row>
    <row r="55" spans="1:56" x14ac:dyDescent="0.3">
      <c r="A55" s="13">
        <v>50000</v>
      </c>
      <c r="B55" s="13">
        <v>50999</v>
      </c>
      <c r="D55" s="16" t="s">
        <v>9</v>
      </c>
      <c r="E55" s="15">
        <v>0</v>
      </c>
      <c r="F55" s="15">
        <v>0</v>
      </c>
      <c r="G55" s="15">
        <v>0</v>
      </c>
      <c r="H55" s="15">
        <v>0</v>
      </c>
      <c r="I55" s="15">
        <v>17</v>
      </c>
      <c r="J55" s="15">
        <v>27</v>
      </c>
      <c r="L55" s="16" t="s">
        <v>10</v>
      </c>
      <c r="M55" s="15">
        <v>0</v>
      </c>
      <c r="N55" s="15">
        <v>0</v>
      </c>
      <c r="O55" s="15">
        <v>0</v>
      </c>
      <c r="P55" s="15">
        <v>0</v>
      </c>
      <c r="Q55" s="15">
        <v>19</v>
      </c>
      <c r="R55" s="15">
        <v>30</v>
      </c>
      <c r="T55" s="16" t="s">
        <v>11</v>
      </c>
      <c r="U55" s="15">
        <v>0</v>
      </c>
      <c r="V55" s="15">
        <v>0</v>
      </c>
      <c r="W55" s="15">
        <v>0</v>
      </c>
      <c r="X55" s="15">
        <v>0</v>
      </c>
      <c r="Y55" s="15">
        <v>2</v>
      </c>
      <c r="Z55" s="15">
        <v>3</v>
      </c>
      <c r="AB55" s="16" t="s">
        <v>12</v>
      </c>
      <c r="AC55" s="15">
        <v>0</v>
      </c>
      <c r="AD55" s="15">
        <v>0</v>
      </c>
      <c r="AE55" s="15">
        <v>0</v>
      </c>
      <c r="AF55" s="15">
        <v>0</v>
      </c>
      <c r="AG55" s="15">
        <v>3</v>
      </c>
      <c r="AH55" s="15">
        <v>5</v>
      </c>
      <c r="AI55" s="15"/>
      <c r="AJ55" s="16" t="s">
        <v>13</v>
      </c>
      <c r="AK55" s="15">
        <v>0</v>
      </c>
      <c r="AL55" s="15">
        <v>0</v>
      </c>
      <c r="AM55" s="15">
        <v>0</v>
      </c>
      <c r="AN55" s="15">
        <v>0</v>
      </c>
      <c r="AO55" s="15">
        <v>41</v>
      </c>
      <c r="AP55" s="15">
        <v>65</v>
      </c>
      <c r="AQ55" s="15"/>
      <c r="AR55" s="15">
        <v>106</v>
      </c>
      <c r="AV55" s="13">
        <v>50000</v>
      </c>
      <c r="AW55" s="13">
        <v>50999</v>
      </c>
      <c r="AY55" s="15"/>
      <c r="AZ55" s="15"/>
      <c r="BA55" s="15"/>
      <c r="BB55" s="15"/>
      <c r="BC55" s="15"/>
      <c r="BD55" s="15"/>
    </row>
    <row r="56" spans="1:56" x14ac:dyDescent="0.3">
      <c r="A56" s="13">
        <v>51000</v>
      </c>
      <c r="B56" s="13">
        <v>51999</v>
      </c>
      <c r="D56" s="16" t="s">
        <v>9</v>
      </c>
      <c r="E56" s="15">
        <v>0</v>
      </c>
      <c r="F56" s="15">
        <v>0</v>
      </c>
      <c r="G56" s="15">
        <v>0</v>
      </c>
      <c r="H56" s="15">
        <v>0</v>
      </c>
      <c r="I56" s="15">
        <v>21</v>
      </c>
      <c r="J56" s="15">
        <v>30</v>
      </c>
      <c r="L56" s="16" t="s">
        <v>10</v>
      </c>
      <c r="M56" s="15">
        <v>0</v>
      </c>
      <c r="N56" s="15">
        <v>0</v>
      </c>
      <c r="O56" s="15">
        <v>0</v>
      </c>
      <c r="P56" s="15">
        <v>0</v>
      </c>
      <c r="Q56" s="15">
        <v>23</v>
      </c>
      <c r="R56" s="15">
        <v>34</v>
      </c>
      <c r="T56" s="16" t="s">
        <v>11</v>
      </c>
      <c r="U56" s="15">
        <v>0</v>
      </c>
      <c r="V56" s="15">
        <v>0</v>
      </c>
      <c r="W56" s="15">
        <v>0</v>
      </c>
      <c r="X56" s="15">
        <v>0</v>
      </c>
      <c r="Y56" s="15">
        <v>3</v>
      </c>
      <c r="Z56" s="15">
        <v>4</v>
      </c>
      <c r="AB56" s="16" t="s">
        <v>12</v>
      </c>
      <c r="AC56" s="15">
        <v>0</v>
      </c>
      <c r="AD56" s="15">
        <v>0</v>
      </c>
      <c r="AE56" s="15">
        <v>0</v>
      </c>
      <c r="AF56" s="15">
        <v>0</v>
      </c>
      <c r="AG56" s="15">
        <v>4</v>
      </c>
      <c r="AH56" s="15">
        <v>6</v>
      </c>
      <c r="AI56" s="15"/>
      <c r="AJ56" s="16" t="s">
        <v>13</v>
      </c>
      <c r="AK56" s="15">
        <v>0</v>
      </c>
      <c r="AL56" s="15">
        <v>0</v>
      </c>
      <c r="AM56" s="15">
        <v>0</v>
      </c>
      <c r="AN56" s="15">
        <v>0</v>
      </c>
      <c r="AO56" s="15">
        <v>51</v>
      </c>
      <c r="AP56" s="15">
        <v>74</v>
      </c>
      <c r="AQ56" s="15"/>
      <c r="AR56" s="15">
        <v>125</v>
      </c>
      <c r="AV56" s="13">
        <v>51000</v>
      </c>
      <c r="AW56" s="13">
        <v>51999</v>
      </c>
      <c r="AY56" s="15"/>
      <c r="AZ56" s="15"/>
      <c r="BA56" s="15"/>
      <c r="BB56" s="15"/>
      <c r="BC56" s="15"/>
      <c r="BD56" s="15"/>
    </row>
    <row r="57" spans="1:56" x14ac:dyDescent="0.3">
      <c r="A57" s="13">
        <v>52000</v>
      </c>
      <c r="B57" s="13">
        <v>52999</v>
      </c>
      <c r="D57" s="16" t="s">
        <v>9</v>
      </c>
      <c r="E57" s="15">
        <v>0</v>
      </c>
      <c r="F57" s="15">
        <v>0</v>
      </c>
      <c r="G57" s="15">
        <v>0</v>
      </c>
      <c r="H57" s="15">
        <v>0</v>
      </c>
      <c r="I57" s="15">
        <v>18</v>
      </c>
      <c r="J57" s="15">
        <v>11</v>
      </c>
      <c r="L57" s="16" t="s">
        <v>10</v>
      </c>
      <c r="M57" s="15">
        <v>0</v>
      </c>
      <c r="N57" s="15">
        <v>0</v>
      </c>
      <c r="O57" s="15">
        <v>0</v>
      </c>
      <c r="P57" s="15">
        <v>0</v>
      </c>
      <c r="Q57" s="15">
        <v>20</v>
      </c>
      <c r="R57" s="15">
        <v>12</v>
      </c>
      <c r="T57" s="16" t="s">
        <v>11</v>
      </c>
      <c r="U57" s="15">
        <v>0</v>
      </c>
      <c r="V57" s="15">
        <v>0</v>
      </c>
      <c r="W57" s="15">
        <v>0</v>
      </c>
      <c r="X57" s="15">
        <v>0</v>
      </c>
      <c r="Y57" s="15">
        <v>2</v>
      </c>
      <c r="Z57" s="15">
        <v>1</v>
      </c>
      <c r="AB57" s="16" t="s">
        <v>12</v>
      </c>
      <c r="AC57" s="15">
        <v>0</v>
      </c>
      <c r="AD57" s="15">
        <v>0</v>
      </c>
      <c r="AE57" s="15">
        <v>0</v>
      </c>
      <c r="AF57" s="15">
        <v>0</v>
      </c>
      <c r="AG57" s="15">
        <v>3</v>
      </c>
      <c r="AH57" s="15">
        <v>2</v>
      </c>
      <c r="AI57" s="15"/>
      <c r="AJ57" s="16" t="s">
        <v>13</v>
      </c>
      <c r="AK57" s="15">
        <v>0</v>
      </c>
      <c r="AL57" s="15">
        <v>0</v>
      </c>
      <c r="AM57" s="15">
        <v>0</v>
      </c>
      <c r="AN57" s="15">
        <v>0</v>
      </c>
      <c r="AO57" s="15">
        <v>43</v>
      </c>
      <c r="AP57" s="15">
        <v>26</v>
      </c>
      <c r="AQ57" s="15"/>
      <c r="AR57" s="15">
        <v>69</v>
      </c>
      <c r="AV57" s="13">
        <v>52000</v>
      </c>
      <c r="AW57" s="13">
        <v>52999</v>
      </c>
      <c r="AY57" s="15"/>
      <c r="AZ57" s="15"/>
      <c r="BA57" s="15"/>
      <c r="BB57" s="15"/>
      <c r="BC57" s="15"/>
      <c r="BD57" s="15"/>
    </row>
    <row r="58" spans="1:56" x14ac:dyDescent="0.3">
      <c r="A58" s="13">
        <v>53000</v>
      </c>
      <c r="B58" s="13">
        <v>53999</v>
      </c>
      <c r="D58" s="16" t="s">
        <v>9</v>
      </c>
      <c r="E58" s="15">
        <v>0</v>
      </c>
      <c r="F58" s="15">
        <v>0</v>
      </c>
      <c r="G58" s="15">
        <v>0</v>
      </c>
      <c r="H58" s="15">
        <v>0</v>
      </c>
      <c r="I58" s="15">
        <v>21</v>
      </c>
      <c r="J58" s="15">
        <v>12</v>
      </c>
      <c r="L58" s="16" t="s">
        <v>10</v>
      </c>
      <c r="M58" s="15">
        <v>0</v>
      </c>
      <c r="N58" s="15">
        <v>0</v>
      </c>
      <c r="O58" s="15">
        <v>0</v>
      </c>
      <c r="P58" s="15">
        <v>0</v>
      </c>
      <c r="Q58" s="15">
        <v>24</v>
      </c>
      <c r="R58" s="15">
        <v>14</v>
      </c>
      <c r="T58" s="16" t="s">
        <v>11</v>
      </c>
      <c r="U58" s="15">
        <v>0</v>
      </c>
      <c r="V58" s="15">
        <v>0</v>
      </c>
      <c r="W58" s="15">
        <v>0</v>
      </c>
      <c r="X58" s="15">
        <v>0</v>
      </c>
      <c r="Y58" s="15">
        <v>3</v>
      </c>
      <c r="Z58" s="15">
        <v>2</v>
      </c>
      <c r="AB58" s="16" t="s">
        <v>12</v>
      </c>
      <c r="AC58" s="15">
        <v>0</v>
      </c>
      <c r="AD58" s="15">
        <v>0</v>
      </c>
      <c r="AE58" s="15">
        <v>0</v>
      </c>
      <c r="AF58" s="15">
        <v>0</v>
      </c>
      <c r="AG58" s="15">
        <v>4</v>
      </c>
      <c r="AH58" s="15">
        <v>2</v>
      </c>
      <c r="AI58" s="15"/>
      <c r="AJ58" s="16" t="s">
        <v>13</v>
      </c>
      <c r="AK58" s="15">
        <v>0</v>
      </c>
      <c r="AL58" s="15">
        <v>0</v>
      </c>
      <c r="AM58" s="15">
        <v>0</v>
      </c>
      <c r="AN58" s="15">
        <v>0</v>
      </c>
      <c r="AO58" s="15">
        <v>52</v>
      </c>
      <c r="AP58" s="15">
        <v>30</v>
      </c>
      <c r="AQ58" s="15"/>
      <c r="AR58" s="15">
        <v>82</v>
      </c>
      <c r="AV58" s="13">
        <v>53000</v>
      </c>
      <c r="AW58" s="13">
        <v>53999</v>
      </c>
      <c r="AY58" s="15"/>
      <c r="AZ58" s="15"/>
      <c r="BA58" s="15"/>
      <c r="BB58" s="15"/>
      <c r="BC58" s="15"/>
      <c r="BD58" s="15"/>
    </row>
    <row r="59" spans="1:56" x14ac:dyDescent="0.3">
      <c r="A59" s="40">
        <v>54000</v>
      </c>
      <c r="B59" s="13">
        <v>54999</v>
      </c>
      <c r="D59" s="16" t="s">
        <v>9</v>
      </c>
      <c r="E59" s="15">
        <v>0</v>
      </c>
      <c r="F59" s="15">
        <v>0</v>
      </c>
      <c r="G59" s="15">
        <v>0</v>
      </c>
      <c r="H59" s="15">
        <v>0</v>
      </c>
      <c r="I59" s="15">
        <v>20</v>
      </c>
      <c r="J59" s="15">
        <v>11</v>
      </c>
      <c r="L59" s="16" t="s">
        <v>10</v>
      </c>
      <c r="M59" s="15">
        <v>0</v>
      </c>
      <c r="N59" s="15">
        <v>0</v>
      </c>
      <c r="O59" s="15">
        <v>0</v>
      </c>
      <c r="P59" s="15">
        <v>0</v>
      </c>
      <c r="Q59" s="15">
        <v>22</v>
      </c>
      <c r="R59" s="15">
        <v>13</v>
      </c>
      <c r="T59" s="16" t="s">
        <v>11</v>
      </c>
      <c r="U59" s="15">
        <v>0</v>
      </c>
      <c r="V59" s="15">
        <v>0</v>
      </c>
      <c r="W59" s="15">
        <v>0</v>
      </c>
      <c r="X59" s="15">
        <v>0</v>
      </c>
      <c r="Y59" s="15">
        <v>2</v>
      </c>
      <c r="Z59" s="15">
        <v>1</v>
      </c>
      <c r="AB59" s="16" t="s">
        <v>12</v>
      </c>
      <c r="AC59" s="15">
        <v>0</v>
      </c>
      <c r="AD59" s="15">
        <v>0</v>
      </c>
      <c r="AE59" s="15">
        <v>0</v>
      </c>
      <c r="AF59" s="15">
        <v>0</v>
      </c>
      <c r="AG59" s="15">
        <v>4</v>
      </c>
      <c r="AH59" s="15">
        <v>2</v>
      </c>
      <c r="AI59" s="15"/>
      <c r="AJ59" s="16" t="s">
        <v>13</v>
      </c>
      <c r="AK59" s="15">
        <v>0</v>
      </c>
      <c r="AL59" s="15">
        <v>0</v>
      </c>
      <c r="AM59" s="15">
        <v>0</v>
      </c>
      <c r="AN59" s="15">
        <v>0</v>
      </c>
      <c r="AO59" s="15">
        <v>48</v>
      </c>
      <c r="AP59" s="15">
        <v>27</v>
      </c>
      <c r="AQ59" s="15"/>
      <c r="AR59" s="15">
        <v>75</v>
      </c>
      <c r="AV59" s="40">
        <v>54000</v>
      </c>
      <c r="AW59" s="13">
        <v>54999</v>
      </c>
      <c r="AY59" s="15"/>
      <c r="AZ59" s="15"/>
      <c r="BA59" s="15"/>
      <c r="BB59" s="15"/>
      <c r="BC59" s="15"/>
      <c r="BD59" s="15"/>
    </row>
    <row r="60" spans="1:56" x14ac:dyDescent="0.3">
      <c r="A60" s="13">
        <v>55000</v>
      </c>
      <c r="B60" s="13">
        <v>55999</v>
      </c>
      <c r="D60" s="16" t="s">
        <v>9</v>
      </c>
      <c r="E60" s="15">
        <v>0</v>
      </c>
      <c r="F60" s="15">
        <v>0</v>
      </c>
      <c r="G60" s="15">
        <v>0</v>
      </c>
      <c r="H60" s="15">
        <v>0</v>
      </c>
      <c r="I60" s="15">
        <v>18</v>
      </c>
      <c r="J60" s="15">
        <v>9</v>
      </c>
      <c r="L60" s="16" t="s">
        <v>10</v>
      </c>
      <c r="M60" s="15">
        <v>0</v>
      </c>
      <c r="N60" s="15">
        <v>0</v>
      </c>
      <c r="O60" s="15">
        <v>0</v>
      </c>
      <c r="P60" s="15">
        <v>0</v>
      </c>
      <c r="Q60" s="15">
        <v>20</v>
      </c>
      <c r="R60" s="15">
        <v>10</v>
      </c>
      <c r="T60" s="16" t="s">
        <v>11</v>
      </c>
      <c r="U60" s="15">
        <v>0</v>
      </c>
      <c r="V60" s="15">
        <v>0</v>
      </c>
      <c r="W60" s="15">
        <v>0</v>
      </c>
      <c r="X60" s="15">
        <v>0</v>
      </c>
      <c r="Y60" s="15">
        <v>2</v>
      </c>
      <c r="Z60" s="15">
        <v>1</v>
      </c>
      <c r="AB60" s="16" t="s">
        <v>12</v>
      </c>
      <c r="AC60" s="15">
        <v>0</v>
      </c>
      <c r="AD60" s="15">
        <v>0</v>
      </c>
      <c r="AE60" s="15">
        <v>0</v>
      </c>
      <c r="AF60" s="15">
        <v>0</v>
      </c>
      <c r="AG60" s="15">
        <v>3</v>
      </c>
      <c r="AH60" s="15">
        <v>2</v>
      </c>
      <c r="AI60" s="15"/>
      <c r="AJ60" s="16" t="s">
        <v>13</v>
      </c>
      <c r="AK60" s="15">
        <v>0</v>
      </c>
      <c r="AL60" s="15">
        <v>0</v>
      </c>
      <c r="AM60" s="15">
        <v>0</v>
      </c>
      <c r="AN60" s="15">
        <v>0</v>
      </c>
      <c r="AO60" s="15">
        <v>43</v>
      </c>
      <c r="AP60" s="15">
        <v>22</v>
      </c>
      <c r="AQ60" s="15"/>
      <c r="AR60" s="15">
        <v>65</v>
      </c>
      <c r="AV60" s="13">
        <v>55000</v>
      </c>
      <c r="AW60" s="13">
        <v>55999</v>
      </c>
      <c r="AY60" s="15"/>
      <c r="AZ60" s="15"/>
      <c r="BA60" s="15"/>
      <c r="BB60" s="15"/>
      <c r="BC60" s="15"/>
      <c r="BD60" s="15"/>
    </row>
    <row r="61" spans="1:56" x14ac:dyDescent="0.3">
      <c r="A61" s="41">
        <v>56000</v>
      </c>
      <c r="B61" s="13">
        <v>56999</v>
      </c>
      <c r="D61" s="16" t="s">
        <v>9</v>
      </c>
      <c r="E61" s="15">
        <v>0</v>
      </c>
      <c r="F61" s="15">
        <v>0</v>
      </c>
      <c r="G61" s="15">
        <v>0</v>
      </c>
      <c r="H61" s="15">
        <v>0</v>
      </c>
      <c r="I61" s="15">
        <v>19</v>
      </c>
      <c r="J61" s="15">
        <v>9</v>
      </c>
      <c r="L61" s="16" t="s">
        <v>10</v>
      </c>
      <c r="M61" s="15">
        <v>0</v>
      </c>
      <c r="N61" s="15">
        <v>0</v>
      </c>
      <c r="O61" s="15">
        <v>0</v>
      </c>
      <c r="P61" s="15">
        <v>0</v>
      </c>
      <c r="Q61" s="15">
        <v>22</v>
      </c>
      <c r="R61" s="15">
        <v>10</v>
      </c>
      <c r="T61" s="16" t="s">
        <v>11</v>
      </c>
      <c r="U61" s="15">
        <v>0</v>
      </c>
      <c r="V61" s="15">
        <v>0</v>
      </c>
      <c r="W61" s="15">
        <v>0</v>
      </c>
      <c r="X61" s="15">
        <v>0</v>
      </c>
      <c r="Y61" s="15">
        <v>2</v>
      </c>
      <c r="Z61" s="15">
        <v>1</v>
      </c>
      <c r="AB61" s="16" t="s">
        <v>12</v>
      </c>
      <c r="AC61" s="15">
        <v>0</v>
      </c>
      <c r="AD61" s="15">
        <v>0</v>
      </c>
      <c r="AE61" s="15">
        <v>0</v>
      </c>
      <c r="AF61" s="15">
        <v>0</v>
      </c>
      <c r="AG61" s="15">
        <v>4</v>
      </c>
      <c r="AH61" s="15">
        <v>2</v>
      </c>
      <c r="AI61" s="15"/>
      <c r="AJ61" s="16" t="s">
        <v>13</v>
      </c>
      <c r="AK61" s="15">
        <v>0</v>
      </c>
      <c r="AL61" s="15">
        <v>0</v>
      </c>
      <c r="AM61" s="15">
        <v>0</v>
      </c>
      <c r="AN61" s="15">
        <v>0</v>
      </c>
      <c r="AO61" s="15">
        <v>47</v>
      </c>
      <c r="AP61" s="15">
        <v>22</v>
      </c>
      <c r="AQ61" s="15"/>
      <c r="AR61" s="15">
        <v>69</v>
      </c>
      <c r="AV61" s="41">
        <v>56000</v>
      </c>
      <c r="AW61" s="13">
        <v>56999</v>
      </c>
      <c r="AY61" s="15"/>
      <c r="AZ61" s="15"/>
      <c r="BA61" s="15"/>
      <c r="BB61" s="15"/>
      <c r="BC61" s="15"/>
      <c r="BD61" s="15"/>
    </row>
    <row r="62" spans="1:56" x14ac:dyDescent="0.3">
      <c r="A62" s="13">
        <v>57000</v>
      </c>
      <c r="B62" s="13">
        <v>57999</v>
      </c>
      <c r="D62" s="16" t="s">
        <v>9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8</v>
      </c>
      <c r="L62" s="16" t="s">
        <v>10</v>
      </c>
      <c r="M62" s="15">
        <v>0</v>
      </c>
      <c r="N62" s="15">
        <v>0</v>
      </c>
      <c r="O62" s="15">
        <v>0</v>
      </c>
      <c r="P62" s="15">
        <v>0</v>
      </c>
      <c r="Q62" s="15">
        <v>0</v>
      </c>
      <c r="R62" s="15">
        <v>9</v>
      </c>
      <c r="T62" s="16" t="s">
        <v>11</v>
      </c>
      <c r="U62" s="15">
        <v>0</v>
      </c>
      <c r="V62" s="15">
        <v>0</v>
      </c>
      <c r="W62" s="15">
        <v>0</v>
      </c>
      <c r="X62" s="15">
        <v>0</v>
      </c>
      <c r="Y62" s="15">
        <v>0</v>
      </c>
      <c r="Z62" s="15">
        <v>1</v>
      </c>
      <c r="AB62" s="16" t="s">
        <v>12</v>
      </c>
      <c r="AC62" s="15">
        <v>0</v>
      </c>
      <c r="AD62" s="15">
        <v>0</v>
      </c>
      <c r="AE62" s="15">
        <v>0</v>
      </c>
      <c r="AF62" s="15">
        <v>0</v>
      </c>
      <c r="AG62" s="15">
        <v>0</v>
      </c>
      <c r="AH62" s="15">
        <v>2</v>
      </c>
      <c r="AI62" s="15"/>
      <c r="AJ62" s="16" t="s">
        <v>13</v>
      </c>
      <c r="AK62" s="15">
        <v>0</v>
      </c>
      <c r="AL62" s="15">
        <v>0</v>
      </c>
      <c r="AM62" s="15">
        <v>0</v>
      </c>
      <c r="AN62" s="15">
        <v>0</v>
      </c>
      <c r="AO62" s="15">
        <v>0</v>
      </c>
      <c r="AP62" s="15">
        <v>20</v>
      </c>
      <c r="AQ62" s="15"/>
      <c r="AR62" s="15">
        <v>20</v>
      </c>
      <c r="AV62" s="13">
        <v>57000</v>
      </c>
      <c r="AW62" s="13">
        <v>57999</v>
      </c>
      <c r="AY62" s="15"/>
      <c r="AZ62" s="15"/>
      <c r="BA62" s="15"/>
      <c r="BB62" s="15"/>
      <c r="BC62" s="15"/>
      <c r="BD62" s="15"/>
    </row>
    <row r="63" spans="1:56" x14ac:dyDescent="0.3">
      <c r="A63" s="13">
        <v>58000</v>
      </c>
      <c r="B63" s="13">
        <v>58999</v>
      </c>
      <c r="D63" s="16" t="s">
        <v>9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10</v>
      </c>
      <c r="L63" s="16" t="s">
        <v>10</v>
      </c>
      <c r="M63" s="15">
        <v>0</v>
      </c>
      <c r="N63" s="15">
        <v>0</v>
      </c>
      <c r="O63" s="15">
        <v>0</v>
      </c>
      <c r="P63" s="15">
        <v>0</v>
      </c>
      <c r="Q63" s="15">
        <v>0</v>
      </c>
      <c r="R63" s="15">
        <v>11</v>
      </c>
      <c r="T63" s="16" t="s">
        <v>11</v>
      </c>
      <c r="U63" s="15">
        <v>0</v>
      </c>
      <c r="V63" s="15">
        <v>0</v>
      </c>
      <c r="W63" s="15">
        <v>0</v>
      </c>
      <c r="X63" s="15">
        <v>0</v>
      </c>
      <c r="Y63" s="15">
        <v>0</v>
      </c>
      <c r="Z63" s="15">
        <v>1</v>
      </c>
      <c r="AB63" s="16" t="s">
        <v>12</v>
      </c>
      <c r="AC63" s="15">
        <v>0</v>
      </c>
      <c r="AD63" s="15">
        <v>0</v>
      </c>
      <c r="AE63" s="15">
        <v>0</v>
      </c>
      <c r="AF63" s="15">
        <v>0</v>
      </c>
      <c r="AG63" s="15">
        <v>0</v>
      </c>
      <c r="AH63" s="15">
        <v>2</v>
      </c>
      <c r="AI63" s="15"/>
      <c r="AJ63" s="16" t="s">
        <v>13</v>
      </c>
      <c r="AK63" s="15">
        <v>0</v>
      </c>
      <c r="AL63" s="15">
        <v>0</v>
      </c>
      <c r="AM63" s="15">
        <v>0</v>
      </c>
      <c r="AN63" s="15">
        <v>0</v>
      </c>
      <c r="AO63" s="15">
        <v>0</v>
      </c>
      <c r="AP63" s="15">
        <v>24</v>
      </c>
      <c r="AQ63" s="15"/>
      <c r="AR63" s="15">
        <v>24</v>
      </c>
      <c r="AV63" s="13">
        <v>58000</v>
      </c>
      <c r="AW63" s="13">
        <v>58999</v>
      </c>
      <c r="AY63" s="15"/>
      <c r="AZ63" s="15"/>
      <c r="BA63" s="15"/>
      <c r="BB63" s="15"/>
      <c r="BC63" s="15"/>
      <c r="BD63" s="15"/>
    </row>
    <row r="64" spans="1:56" x14ac:dyDescent="0.3">
      <c r="A64" s="13">
        <v>59000</v>
      </c>
      <c r="B64" s="13">
        <v>59999</v>
      </c>
      <c r="D64" s="16" t="s">
        <v>9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5">
        <v>9</v>
      </c>
      <c r="L64" s="16" t="s">
        <v>10</v>
      </c>
      <c r="M64" s="15">
        <v>0</v>
      </c>
      <c r="N64" s="15">
        <v>0</v>
      </c>
      <c r="O64" s="15">
        <v>0</v>
      </c>
      <c r="P64" s="15">
        <v>0</v>
      </c>
      <c r="Q64" s="15">
        <v>0</v>
      </c>
      <c r="R64" s="15">
        <v>10</v>
      </c>
      <c r="T64" s="16" t="s">
        <v>11</v>
      </c>
      <c r="U64" s="15">
        <v>0</v>
      </c>
      <c r="V64" s="15">
        <v>0</v>
      </c>
      <c r="W64" s="15">
        <v>0</v>
      </c>
      <c r="X64" s="15">
        <v>0</v>
      </c>
      <c r="Y64" s="15">
        <v>0</v>
      </c>
      <c r="Z64" s="15">
        <v>1</v>
      </c>
      <c r="AB64" s="16" t="s">
        <v>12</v>
      </c>
      <c r="AC64" s="15">
        <v>0</v>
      </c>
      <c r="AD64" s="15">
        <v>0</v>
      </c>
      <c r="AE64" s="15">
        <v>0</v>
      </c>
      <c r="AF64" s="15">
        <v>0</v>
      </c>
      <c r="AG64" s="15">
        <v>0</v>
      </c>
      <c r="AH64" s="15">
        <v>2</v>
      </c>
      <c r="AI64" s="15"/>
      <c r="AJ64" s="16" t="s">
        <v>13</v>
      </c>
      <c r="AK64" s="15">
        <v>0</v>
      </c>
      <c r="AL64" s="15">
        <v>0</v>
      </c>
      <c r="AM64" s="15">
        <v>0</v>
      </c>
      <c r="AN64" s="15">
        <v>0</v>
      </c>
      <c r="AO64" s="15">
        <v>0</v>
      </c>
      <c r="AP64" s="15">
        <v>22</v>
      </c>
      <c r="AQ64" s="15"/>
      <c r="AR64" s="15">
        <v>22</v>
      </c>
      <c r="AV64" s="13">
        <v>59000</v>
      </c>
      <c r="AW64" s="13">
        <v>59999</v>
      </c>
      <c r="AY64" s="15"/>
      <c r="AZ64" s="15"/>
      <c r="BA64" s="15"/>
      <c r="BB64" s="15"/>
      <c r="BC64" s="15"/>
      <c r="BD64" s="15"/>
    </row>
    <row r="65" spans="1:56" x14ac:dyDescent="0.3">
      <c r="A65" s="40">
        <v>60000</v>
      </c>
      <c r="B65" s="13">
        <v>60999</v>
      </c>
      <c r="D65" s="16" t="s">
        <v>9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11</v>
      </c>
      <c r="L65" s="16" t="s">
        <v>10</v>
      </c>
      <c r="M65" s="15">
        <v>0</v>
      </c>
      <c r="N65" s="15">
        <v>0</v>
      </c>
      <c r="O65" s="15">
        <v>0</v>
      </c>
      <c r="P65" s="15">
        <v>0</v>
      </c>
      <c r="Q65" s="15">
        <v>0</v>
      </c>
      <c r="R65" s="15">
        <v>12</v>
      </c>
      <c r="T65" s="16" t="s">
        <v>11</v>
      </c>
      <c r="U65" s="15">
        <v>0</v>
      </c>
      <c r="V65" s="15">
        <v>0</v>
      </c>
      <c r="W65" s="15">
        <v>0</v>
      </c>
      <c r="X65" s="15">
        <v>0</v>
      </c>
      <c r="Y65" s="15">
        <v>0</v>
      </c>
      <c r="Z65" s="15">
        <v>1</v>
      </c>
      <c r="AB65" s="16" t="s">
        <v>12</v>
      </c>
      <c r="AC65" s="15">
        <v>0</v>
      </c>
      <c r="AD65" s="15">
        <v>0</v>
      </c>
      <c r="AE65" s="15">
        <v>0</v>
      </c>
      <c r="AF65" s="15">
        <v>0</v>
      </c>
      <c r="AG65" s="15">
        <v>0</v>
      </c>
      <c r="AH65" s="15">
        <v>2</v>
      </c>
      <c r="AI65" s="15"/>
      <c r="AJ65" s="16" t="s">
        <v>13</v>
      </c>
      <c r="AK65" s="15">
        <v>0</v>
      </c>
      <c r="AL65" s="15">
        <v>0</v>
      </c>
      <c r="AM65" s="15">
        <v>0</v>
      </c>
      <c r="AN65" s="15">
        <v>0</v>
      </c>
      <c r="AO65" s="15">
        <v>0</v>
      </c>
      <c r="AP65" s="15">
        <v>26</v>
      </c>
      <c r="AQ65" s="15"/>
      <c r="AR65" s="15">
        <v>26</v>
      </c>
      <c r="AV65" s="40">
        <v>60000</v>
      </c>
      <c r="AW65" s="13">
        <v>60999</v>
      </c>
      <c r="AY65" s="15"/>
      <c r="AZ65" s="15"/>
      <c r="BA65" s="15"/>
      <c r="BB65" s="15"/>
      <c r="BC65" s="15"/>
      <c r="BD65" s="15"/>
    </row>
    <row r="66" spans="1:56" x14ac:dyDescent="0.3">
      <c r="A66" s="13">
        <v>61000</v>
      </c>
      <c r="B66" s="13">
        <v>61999</v>
      </c>
      <c r="D66" s="16" t="s">
        <v>9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12</v>
      </c>
      <c r="L66" s="16" t="s">
        <v>10</v>
      </c>
      <c r="M66" s="15">
        <v>0</v>
      </c>
      <c r="N66" s="15">
        <v>0</v>
      </c>
      <c r="O66" s="15">
        <v>0</v>
      </c>
      <c r="P66" s="15">
        <v>0</v>
      </c>
      <c r="Q66" s="15">
        <v>0</v>
      </c>
      <c r="R66" s="15">
        <v>14</v>
      </c>
      <c r="T66" s="16" t="s">
        <v>11</v>
      </c>
      <c r="U66" s="15">
        <v>0</v>
      </c>
      <c r="V66" s="15">
        <v>0</v>
      </c>
      <c r="W66" s="15">
        <v>0</v>
      </c>
      <c r="X66" s="15">
        <v>0</v>
      </c>
      <c r="Y66" s="15">
        <v>0</v>
      </c>
      <c r="Z66" s="15">
        <v>2</v>
      </c>
      <c r="AB66" s="16" t="s">
        <v>12</v>
      </c>
      <c r="AC66" s="15">
        <v>0</v>
      </c>
      <c r="AD66" s="15">
        <v>0</v>
      </c>
      <c r="AE66" s="15">
        <v>0</v>
      </c>
      <c r="AF66" s="15">
        <v>0</v>
      </c>
      <c r="AG66" s="15">
        <v>0</v>
      </c>
      <c r="AH66" s="15">
        <v>2</v>
      </c>
      <c r="AI66" s="15"/>
      <c r="AJ66" s="16" t="s">
        <v>13</v>
      </c>
      <c r="AK66" s="15">
        <v>0</v>
      </c>
      <c r="AL66" s="15">
        <v>0</v>
      </c>
      <c r="AM66" s="15">
        <v>0</v>
      </c>
      <c r="AN66" s="15">
        <v>0</v>
      </c>
      <c r="AO66" s="15">
        <v>0</v>
      </c>
      <c r="AP66" s="15">
        <v>30</v>
      </c>
      <c r="AQ66" s="15"/>
      <c r="AR66" s="15">
        <v>30</v>
      </c>
      <c r="AV66" s="13">
        <v>61000</v>
      </c>
      <c r="AW66" s="13">
        <v>61999</v>
      </c>
      <c r="AY66" s="15"/>
      <c r="AZ66" s="15"/>
      <c r="BA66" s="15"/>
      <c r="BB66" s="15"/>
      <c r="BC66" s="15"/>
      <c r="BD66" s="15"/>
    </row>
    <row r="67" spans="1:56" x14ac:dyDescent="0.3">
      <c r="A67" s="13">
        <v>62000</v>
      </c>
      <c r="B67" s="13">
        <v>62999</v>
      </c>
      <c r="D67" s="16" t="s">
        <v>9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11</v>
      </c>
      <c r="L67" s="16" t="s">
        <v>10</v>
      </c>
      <c r="M67" s="15">
        <v>0</v>
      </c>
      <c r="N67" s="15">
        <v>0</v>
      </c>
      <c r="O67" s="15">
        <v>0</v>
      </c>
      <c r="P67" s="15">
        <v>0</v>
      </c>
      <c r="Q67" s="15">
        <v>0</v>
      </c>
      <c r="R67" s="15">
        <v>12</v>
      </c>
      <c r="T67" s="16" t="s">
        <v>11</v>
      </c>
      <c r="U67" s="15">
        <v>0</v>
      </c>
      <c r="V67" s="15">
        <v>0</v>
      </c>
      <c r="W67" s="15">
        <v>0</v>
      </c>
      <c r="X67" s="15">
        <v>0</v>
      </c>
      <c r="Y67" s="15">
        <v>0</v>
      </c>
      <c r="Z67" s="15">
        <v>1</v>
      </c>
      <c r="AB67" s="16" t="s">
        <v>12</v>
      </c>
      <c r="AC67" s="15">
        <v>0</v>
      </c>
      <c r="AD67" s="15">
        <v>0</v>
      </c>
      <c r="AE67" s="15">
        <v>0</v>
      </c>
      <c r="AF67" s="15">
        <v>0</v>
      </c>
      <c r="AG67" s="15">
        <v>0</v>
      </c>
      <c r="AH67" s="15">
        <v>2</v>
      </c>
      <c r="AI67" s="15"/>
      <c r="AJ67" s="16" t="s">
        <v>13</v>
      </c>
      <c r="AK67" s="15">
        <v>0</v>
      </c>
      <c r="AL67" s="15">
        <v>0</v>
      </c>
      <c r="AM67" s="15">
        <v>0</v>
      </c>
      <c r="AN67" s="15">
        <v>0</v>
      </c>
      <c r="AO67" s="15">
        <v>0</v>
      </c>
      <c r="AP67" s="15">
        <v>26</v>
      </c>
      <c r="AQ67" s="15"/>
      <c r="AR67" s="15">
        <v>26</v>
      </c>
      <c r="AV67" s="13">
        <v>62000</v>
      </c>
      <c r="AW67" s="13">
        <v>62999</v>
      </c>
      <c r="AY67" s="15"/>
      <c r="AZ67" s="15"/>
      <c r="BA67" s="15"/>
      <c r="BB67" s="15"/>
      <c r="BC67" s="15"/>
      <c r="BD67" s="15"/>
    </row>
    <row r="68" spans="1:56" x14ac:dyDescent="0.3">
      <c r="A68" s="13">
        <v>63000</v>
      </c>
      <c r="B68" s="13">
        <v>63999</v>
      </c>
      <c r="D68" s="16" t="s">
        <v>9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5">
        <v>12</v>
      </c>
      <c r="L68" s="16" t="s">
        <v>10</v>
      </c>
      <c r="M68" s="15">
        <v>0</v>
      </c>
      <c r="N68" s="15">
        <v>0</v>
      </c>
      <c r="O68" s="15">
        <v>0</v>
      </c>
      <c r="P68" s="15">
        <v>0</v>
      </c>
      <c r="Q68" s="15">
        <v>0</v>
      </c>
      <c r="R68" s="15">
        <v>14</v>
      </c>
      <c r="T68" s="16" t="s">
        <v>11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2</v>
      </c>
      <c r="AB68" s="16" t="s">
        <v>12</v>
      </c>
      <c r="AC68" s="15">
        <v>0</v>
      </c>
      <c r="AD68" s="15">
        <v>0</v>
      </c>
      <c r="AE68" s="15">
        <v>0</v>
      </c>
      <c r="AF68" s="15">
        <v>0</v>
      </c>
      <c r="AG68" s="15">
        <v>0</v>
      </c>
      <c r="AH68" s="15">
        <v>2</v>
      </c>
      <c r="AI68" s="15"/>
      <c r="AJ68" s="16" t="s">
        <v>13</v>
      </c>
      <c r="AK68" s="15">
        <v>0</v>
      </c>
      <c r="AL68" s="15">
        <v>0</v>
      </c>
      <c r="AM68" s="15">
        <v>0</v>
      </c>
      <c r="AN68" s="15">
        <v>0</v>
      </c>
      <c r="AO68" s="15">
        <v>0</v>
      </c>
      <c r="AP68" s="15">
        <v>30</v>
      </c>
      <c r="AQ68" s="15"/>
      <c r="AR68" s="15">
        <v>30</v>
      </c>
      <c r="AV68" s="13">
        <v>63000</v>
      </c>
      <c r="AW68" s="13">
        <v>63999</v>
      </c>
      <c r="AY68" s="15"/>
      <c r="AZ68" s="15"/>
      <c r="BA68" s="15"/>
      <c r="BB68" s="15"/>
      <c r="BC68" s="15"/>
      <c r="BD68" s="15"/>
    </row>
    <row r="69" spans="1:56" x14ac:dyDescent="0.3">
      <c r="A69" s="41">
        <v>64000</v>
      </c>
      <c r="B69" s="13">
        <v>64999</v>
      </c>
      <c r="D69" s="16" t="s">
        <v>9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5">
        <v>11</v>
      </c>
      <c r="L69" s="16" t="s">
        <v>10</v>
      </c>
      <c r="M69" s="15">
        <v>0</v>
      </c>
      <c r="N69" s="15">
        <v>0</v>
      </c>
      <c r="O69" s="15">
        <v>0</v>
      </c>
      <c r="P69" s="15">
        <v>0</v>
      </c>
      <c r="Q69" s="15">
        <v>0</v>
      </c>
      <c r="R69" s="15">
        <v>13</v>
      </c>
      <c r="T69" s="16" t="s">
        <v>11</v>
      </c>
      <c r="U69" s="15">
        <v>0</v>
      </c>
      <c r="V69" s="15">
        <v>0</v>
      </c>
      <c r="W69" s="15">
        <v>0</v>
      </c>
      <c r="X69" s="15">
        <v>0</v>
      </c>
      <c r="Y69" s="15">
        <v>0</v>
      </c>
      <c r="Z69" s="15">
        <v>1</v>
      </c>
      <c r="AB69" s="16" t="s">
        <v>12</v>
      </c>
      <c r="AC69" s="15">
        <v>0</v>
      </c>
      <c r="AD69" s="15">
        <v>0</v>
      </c>
      <c r="AE69" s="15">
        <v>0</v>
      </c>
      <c r="AF69" s="15">
        <v>0</v>
      </c>
      <c r="AG69" s="15">
        <v>0</v>
      </c>
      <c r="AH69" s="15">
        <v>2</v>
      </c>
      <c r="AI69" s="15"/>
      <c r="AJ69" s="16" t="s">
        <v>13</v>
      </c>
      <c r="AK69" s="15">
        <v>0</v>
      </c>
      <c r="AL69" s="15">
        <v>0</v>
      </c>
      <c r="AM69" s="15">
        <v>0</v>
      </c>
      <c r="AN69" s="15">
        <v>0</v>
      </c>
      <c r="AO69" s="15">
        <v>0</v>
      </c>
      <c r="AP69" s="15">
        <v>27</v>
      </c>
      <c r="AQ69" s="15"/>
      <c r="AR69" s="15">
        <v>27</v>
      </c>
      <c r="AV69" s="41">
        <v>64000</v>
      </c>
      <c r="AW69" s="13">
        <v>64999</v>
      </c>
      <c r="AY69" s="15"/>
      <c r="AZ69" s="15"/>
      <c r="BA69" s="15"/>
      <c r="BB69" s="15"/>
      <c r="BC69" s="15"/>
      <c r="BD69" s="15"/>
    </row>
    <row r="70" spans="1:56" x14ac:dyDescent="0.3">
      <c r="D70" s="17"/>
      <c r="AK70" s="15"/>
      <c r="AL70" s="15"/>
      <c r="AM70" s="15"/>
      <c r="AN70" s="15"/>
      <c r="AO70" s="15"/>
      <c r="AP70" s="15"/>
      <c r="AQ70" s="15"/>
      <c r="AR70" s="15"/>
    </row>
    <row r="71" spans="1:56" ht="15.6" x14ac:dyDescent="0.3">
      <c r="B71" s="18" t="s">
        <v>13</v>
      </c>
      <c r="D71" s="17"/>
      <c r="E71" s="19">
        <v>38115</v>
      </c>
      <c r="F71" s="19">
        <v>18708</v>
      </c>
      <c r="G71" s="19">
        <v>8443</v>
      </c>
      <c r="H71" s="19">
        <v>6472</v>
      </c>
      <c r="I71" s="19">
        <v>4055</v>
      </c>
      <c r="J71" s="19">
        <v>2800</v>
      </c>
      <c r="M71" s="19">
        <v>34429</v>
      </c>
      <c r="N71" s="19">
        <v>17722</v>
      </c>
      <c r="O71" s="19">
        <v>8221</v>
      </c>
      <c r="P71" s="19">
        <v>6426</v>
      </c>
      <c r="Q71" s="19">
        <v>4145</v>
      </c>
      <c r="R71" s="19">
        <v>2849</v>
      </c>
      <c r="U71" s="19">
        <v>7644</v>
      </c>
      <c r="V71" s="19">
        <v>3419</v>
      </c>
      <c r="W71" s="19">
        <v>1478</v>
      </c>
      <c r="X71" s="19">
        <v>1088</v>
      </c>
      <c r="Y71" s="19">
        <v>645</v>
      </c>
      <c r="Z71" s="19">
        <v>445</v>
      </c>
      <c r="AC71" s="19">
        <v>7853</v>
      </c>
      <c r="AD71" s="19">
        <v>3813</v>
      </c>
      <c r="AE71" s="19">
        <v>1714</v>
      </c>
      <c r="AF71" s="19">
        <v>1305</v>
      </c>
      <c r="AG71" s="19">
        <v>809</v>
      </c>
      <c r="AH71" s="19">
        <v>561</v>
      </c>
      <c r="AI71" s="15"/>
      <c r="AK71" s="19">
        <v>88041</v>
      </c>
      <c r="AL71" s="19">
        <v>43662</v>
      </c>
      <c r="AM71" s="19">
        <v>19856</v>
      </c>
      <c r="AN71" s="19">
        <v>15291</v>
      </c>
      <c r="AO71" s="19">
        <v>9654</v>
      </c>
      <c r="AP71" s="19">
        <v>6655</v>
      </c>
      <c r="AQ71" s="15"/>
      <c r="AR71" s="19">
        <v>183159</v>
      </c>
      <c r="AW71" s="18" t="s">
        <v>13</v>
      </c>
      <c r="AY71" s="19"/>
      <c r="AZ71" s="19"/>
      <c r="BA71" s="19"/>
      <c r="BB71" s="19"/>
      <c r="BC71" s="19"/>
      <c r="BD71" s="19"/>
    </row>
    <row r="72" spans="1:56" x14ac:dyDescent="0.3">
      <c r="D72" s="17"/>
    </row>
    <row r="73" spans="1:56" x14ac:dyDescent="0.3">
      <c r="D73" s="17"/>
    </row>
    <row r="74" spans="1:56" x14ac:dyDescent="0.3">
      <c r="D74" s="17"/>
    </row>
    <row r="75" spans="1:56" x14ac:dyDescent="0.3">
      <c r="D75" s="17"/>
    </row>
  </sheetData>
  <mergeCells count="8">
    <mergeCell ref="AV3:AW3"/>
    <mergeCell ref="AY3:BD3"/>
    <mergeCell ref="A3:B3"/>
    <mergeCell ref="E3:J3"/>
    <mergeCell ref="M3:R3"/>
    <mergeCell ref="U3:Z3"/>
    <mergeCell ref="AC3:AH3"/>
    <mergeCell ref="AK3:AP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60434-322D-4209-9842-2BC111800FA2}">
  <sheetPr>
    <tabColor theme="5" tint="-0.499984740745262"/>
  </sheetPr>
  <dimension ref="A1:F5"/>
  <sheetViews>
    <sheetView workbookViewId="0">
      <selection activeCell="C8" sqref="C8"/>
    </sheetView>
  </sheetViews>
  <sheetFormatPr defaultRowHeight="14.4" x14ac:dyDescent="0.3"/>
  <cols>
    <col min="1" max="1" width="9.77734375" style="71" bestFit="1" customWidth="1"/>
    <col min="2" max="2" width="17.33203125" bestFit="1" customWidth="1"/>
    <col min="3" max="3" width="48.77734375" bestFit="1" customWidth="1"/>
  </cols>
  <sheetData>
    <row r="1" spans="1:6" s="71" customFormat="1" x14ac:dyDescent="0.3">
      <c r="A1" s="159" t="s">
        <v>128</v>
      </c>
      <c r="B1" s="159" t="s">
        <v>129</v>
      </c>
      <c r="C1" s="71" t="s">
        <v>130</v>
      </c>
      <c r="F1" s="60">
        <f>AVERAGE('Burden impact calc'!E5:J69,'Burden impact calc'!M5:R69,'Burden impact calc'!U5:Z69,'Burden impact calc'!AC5:AH69)</f>
        <v>0.19305019305019308</v>
      </c>
    </row>
    <row r="2" spans="1:6" x14ac:dyDescent="0.3">
      <c r="A2" s="159" t="s">
        <v>131</v>
      </c>
      <c r="B2" s="160">
        <v>1</v>
      </c>
      <c r="C2" t="s">
        <v>132</v>
      </c>
    </row>
    <row r="3" spans="1:6" x14ac:dyDescent="0.3">
      <c r="A3" s="159" t="s">
        <v>133</v>
      </c>
      <c r="B3" s="160">
        <v>0.5</v>
      </c>
      <c r="C3" t="s">
        <v>134</v>
      </c>
    </row>
    <row r="4" spans="1:6" x14ac:dyDescent="0.3">
      <c r="A4" s="159" t="s">
        <v>135</v>
      </c>
      <c r="B4" s="160">
        <v>0.13</v>
      </c>
      <c r="C4" t="s">
        <v>137</v>
      </c>
    </row>
    <row r="5" spans="1:6" x14ac:dyDescent="0.3">
      <c r="A5" s="159" t="s">
        <v>136</v>
      </c>
      <c r="B5" s="152">
        <v>0.19</v>
      </c>
      <c r="C5" t="s">
        <v>138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7FBA6-9A7F-444E-9C0A-2BFB450C404B}">
  <sheetPr>
    <tabColor theme="5" tint="-0.499984740745262"/>
  </sheetPr>
  <dimension ref="A1:AT91"/>
  <sheetViews>
    <sheetView zoomScale="80" zoomScaleNormal="80" workbookViewId="0">
      <selection activeCell="AC5" sqref="AC5:AH69"/>
    </sheetView>
  </sheetViews>
  <sheetFormatPr defaultRowHeight="14.4" x14ac:dyDescent="0.3"/>
  <cols>
    <col min="1" max="1" width="11.6640625" style="7" customWidth="1"/>
    <col min="2" max="2" width="11.21875" style="7" customWidth="1"/>
    <col min="3" max="3" width="3.77734375" style="7" customWidth="1"/>
    <col min="4" max="4" width="11.21875" style="7" customWidth="1"/>
    <col min="5" max="10" width="7.5546875" style="7" customWidth="1"/>
    <col min="11" max="11" width="6.44140625" style="7" customWidth="1"/>
    <col min="12" max="12" width="12.44140625" style="7" customWidth="1"/>
    <col min="13" max="18" width="7.5546875" style="7" customWidth="1"/>
    <col min="19" max="19" width="6.88671875" style="7" customWidth="1"/>
    <col min="20" max="20" width="11.5546875" style="7" customWidth="1"/>
    <col min="21" max="26" width="7.5546875" style="7" customWidth="1"/>
    <col min="27" max="27" width="6.77734375" style="7" customWidth="1"/>
    <col min="28" max="28" width="8.88671875" style="7"/>
    <col min="29" max="35" width="7.5546875" style="7" customWidth="1"/>
    <col min="36" max="36" width="7.5546875" style="7" hidden="1" customWidth="1"/>
    <col min="37" max="37" width="9.88671875" style="7" hidden="1" customWidth="1"/>
    <col min="38" max="38" width="9.6640625" style="7" hidden="1" customWidth="1"/>
    <col min="39" max="40" width="7.5546875" style="7" customWidth="1"/>
    <col min="41" max="41" width="7.5546875" style="27" customWidth="1"/>
    <col min="42" max="42" width="7.5546875" style="7" customWidth="1"/>
    <col min="43" max="43" width="4.88671875" style="7" customWidth="1"/>
    <col min="44" max="44" width="9" style="7" bestFit="1" customWidth="1"/>
    <col min="45" max="16384" width="8.88671875" style="7"/>
  </cols>
  <sheetData>
    <row r="1" spans="1:46" x14ac:dyDescent="0.3">
      <c r="A1" s="75"/>
      <c r="B1" s="8"/>
      <c r="D1" s="75"/>
    </row>
    <row r="2" spans="1:46" x14ac:dyDescent="0.3">
      <c r="E2" s="27">
        <f>Energy_HH!D46</f>
        <v>452</v>
      </c>
      <c r="F2" s="27">
        <f>Energy_HH!D47</f>
        <v>528</v>
      </c>
      <c r="G2" s="27">
        <f>Energy_HH!D48</f>
        <v>501</v>
      </c>
      <c r="H2" s="27">
        <f>Energy_HH!D49</f>
        <v>597</v>
      </c>
      <c r="I2" s="27">
        <f>Energy_HH!D50</f>
        <v>527</v>
      </c>
      <c r="J2" s="27">
        <f>Energy_HH!D51</f>
        <v>518</v>
      </c>
      <c r="M2" s="27">
        <f>Energy_HH!E46</f>
        <v>643</v>
      </c>
      <c r="N2" s="27">
        <f>Energy_HH!E47</f>
        <v>751</v>
      </c>
      <c r="O2" s="27">
        <f>Energy_HH!E48</f>
        <v>748</v>
      </c>
      <c r="P2" s="27">
        <f>Energy_HH!E49</f>
        <v>764</v>
      </c>
      <c r="Q2" s="27">
        <f>Energy_HH!E50</f>
        <v>738</v>
      </c>
      <c r="R2" s="27">
        <f>Energy_HH!E51</f>
        <v>780</v>
      </c>
      <c r="U2" s="27">
        <f>Energy_HH!G46</f>
        <v>1651</v>
      </c>
      <c r="V2" s="27">
        <f>Energy_HH!G47</f>
        <v>1611</v>
      </c>
      <c r="W2" s="27">
        <f>V2</f>
        <v>1611</v>
      </c>
      <c r="X2" s="27">
        <f>W2</f>
        <v>1611</v>
      </c>
      <c r="Y2" s="27">
        <f t="shared" ref="Y2:Z2" si="0">X2</f>
        <v>1611</v>
      </c>
      <c r="Z2" s="27">
        <f t="shared" si="0"/>
        <v>1611</v>
      </c>
      <c r="AC2" s="27">
        <f>Energy_HH!F46</f>
        <v>1156</v>
      </c>
      <c r="AD2" s="27">
        <f>Energy_HH!F47</f>
        <v>1149</v>
      </c>
      <c r="AE2" s="27">
        <f>Energy_HH!F48</f>
        <v>1392</v>
      </c>
      <c r="AF2" s="27">
        <f>Energy_HH!F49</f>
        <v>1285</v>
      </c>
      <c r="AG2" s="27">
        <f>Energy_HH!F50</f>
        <v>1207</v>
      </c>
      <c r="AH2" s="27">
        <f>Energy_HH!F51</f>
        <v>1351</v>
      </c>
    </row>
    <row r="3" spans="1:46" ht="15.6" x14ac:dyDescent="0.3">
      <c r="A3" s="243" t="s">
        <v>1</v>
      </c>
      <c r="B3" s="243"/>
      <c r="C3" s="9"/>
      <c r="D3" s="10" t="s">
        <v>2</v>
      </c>
      <c r="E3" s="243" t="s">
        <v>3</v>
      </c>
      <c r="F3" s="243"/>
      <c r="G3" s="243"/>
      <c r="H3" s="243"/>
      <c r="I3" s="243"/>
      <c r="J3" s="243"/>
      <c r="L3" s="10" t="s">
        <v>2</v>
      </c>
      <c r="M3" s="243" t="s">
        <v>3</v>
      </c>
      <c r="N3" s="243"/>
      <c r="O3" s="243"/>
      <c r="P3" s="243"/>
      <c r="Q3" s="243"/>
      <c r="R3" s="243"/>
      <c r="T3" s="10" t="s">
        <v>2</v>
      </c>
      <c r="U3" s="243" t="s">
        <v>3</v>
      </c>
      <c r="V3" s="243"/>
      <c r="W3" s="243"/>
      <c r="X3" s="243"/>
      <c r="Y3" s="243"/>
      <c r="Z3" s="243"/>
      <c r="AB3" s="10" t="s">
        <v>2</v>
      </c>
      <c r="AC3" s="243" t="s">
        <v>3</v>
      </c>
      <c r="AD3" s="243"/>
      <c r="AE3" s="243"/>
      <c r="AF3" s="243"/>
      <c r="AG3" s="243"/>
      <c r="AH3" s="243"/>
      <c r="AI3" s="9"/>
      <c r="AJ3" s="10"/>
      <c r="AK3" s="243"/>
      <c r="AL3" s="243"/>
      <c r="AM3" s="243"/>
      <c r="AN3" s="243"/>
      <c r="AO3" s="243"/>
      <c r="AP3" s="243"/>
    </row>
    <row r="4" spans="1:46" ht="16.2" thickBot="1" x14ac:dyDescent="0.35">
      <c r="A4" s="11" t="s">
        <v>4</v>
      </c>
      <c r="B4" s="11" t="s">
        <v>5</v>
      </c>
      <c r="C4" s="11"/>
      <c r="D4" s="12" t="s">
        <v>6</v>
      </c>
      <c r="E4" s="65">
        <v>1</v>
      </c>
      <c r="F4" s="64">
        <v>2</v>
      </c>
      <c r="G4" s="63">
        <v>3</v>
      </c>
      <c r="H4" s="62">
        <v>4</v>
      </c>
      <c r="I4" s="11">
        <v>5</v>
      </c>
      <c r="J4" s="11" t="s">
        <v>7</v>
      </c>
      <c r="L4" s="12" t="s">
        <v>6</v>
      </c>
      <c r="M4" s="11">
        <v>1</v>
      </c>
      <c r="N4" s="11">
        <v>2</v>
      </c>
      <c r="O4" s="11">
        <v>3</v>
      </c>
      <c r="P4" s="11">
        <v>4</v>
      </c>
      <c r="Q4" s="11">
        <v>5</v>
      </c>
      <c r="R4" s="11" t="s">
        <v>7</v>
      </c>
      <c r="T4" s="12" t="s">
        <v>6</v>
      </c>
      <c r="U4" s="11">
        <v>1</v>
      </c>
      <c r="V4" s="11">
        <v>2</v>
      </c>
      <c r="W4" s="11">
        <v>3</v>
      </c>
      <c r="X4" s="11">
        <v>4</v>
      </c>
      <c r="Y4" s="11">
        <v>5</v>
      </c>
      <c r="Z4" s="11" t="s">
        <v>7</v>
      </c>
      <c r="AB4" s="12" t="s">
        <v>6</v>
      </c>
      <c r="AC4" s="11">
        <v>1</v>
      </c>
      <c r="AD4" s="11">
        <v>2</v>
      </c>
      <c r="AE4" s="11">
        <v>3</v>
      </c>
      <c r="AF4" s="11">
        <v>4</v>
      </c>
      <c r="AG4" s="11">
        <v>5</v>
      </c>
      <c r="AH4" s="11" t="s">
        <v>7</v>
      </c>
      <c r="AI4" s="9"/>
      <c r="AJ4" s="12"/>
      <c r="AK4" s="11"/>
      <c r="AL4" s="11"/>
      <c r="AM4" s="11"/>
      <c r="AN4" s="11"/>
      <c r="AO4" s="157"/>
      <c r="AP4" s="11"/>
      <c r="AR4" s="11"/>
    </row>
    <row r="5" spans="1:46" x14ac:dyDescent="0.3">
      <c r="A5" s="13">
        <v>0</v>
      </c>
      <c r="B5" s="13">
        <v>999</v>
      </c>
      <c r="C5" s="13"/>
      <c r="D5" s="14" t="s">
        <v>9</v>
      </c>
      <c r="E5" s="24" t="b">
        <f>IF(Burden!E5&lt;1%,'%need met'!E5)</f>
        <v>0</v>
      </c>
      <c r="F5" s="24" t="b">
        <f>IF(Burden!F5&lt;1%,'%need met'!F5)</f>
        <v>0</v>
      </c>
      <c r="G5" s="24" t="b">
        <f>IF(Burden!G5&lt;1%,'%need met'!G5)</f>
        <v>0</v>
      </c>
      <c r="H5" s="24" t="b">
        <f>IF(Burden!H5&lt;1%,'%need met'!H5)</f>
        <v>0</v>
      </c>
      <c r="I5" s="24" t="b">
        <f>IF(Burden!I5&lt;1%,'%need met'!I5)</f>
        <v>0</v>
      </c>
      <c r="J5" s="24" t="b">
        <f>IF(Burden!J5&lt;1%,'%need met'!J5)</f>
        <v>0</v>
      </c>
      <c r="L5" s="14" t="s">
        <v>10</v>
      </c>
      <c r="M5" s="24" t="b">
        <f>IF(Burden!M5&lt;1%,'%need met'!M5)</f>
        <v>0</v>
      </c>
      <c r="N5" s="24" t="b">
        <f>IF(Burden!N5&lt;1%,'%need met'!N5)</f>
        <v>0</v>
      </c>
      <c r="O5" s="24" t="b">
        <f>IF(Burden!O5&lt;1%,'%need met'!O5)</f>
        <v>0</v>
      </c>
      <c r="P5" s="24" t="b">
        <f>IF(Burden!P5&lt;1%,'%need met'!P5)</f>
        <v>0</v>
      </c>
      <c r="Q5" s="24" t="b">
        <f>IF(Burden!Q5&lt;1%,'%need met'!Q5)</f>
        <v>0</v>
      </c>
      <c r="R5" s="24" t="b">
        <f>IF(Burden!R5&lt;1%,'%need met'!R5)</f>
        <v>0</v>
      </c>
      <c r="T5" s="14" t="s">
        <v>11</v>
      </c>
      <c r="U5" s="24" t="b">
        <f>IF(Burden!U5&lt;1%,'%need met'!U5)</f>
        <v>0</v>
      </c>
      <c r="V5" s="24" t="b">
        <f>IF(Burden!V5&lt;1%,'%need met'!V5)</f>
        <v>0</v>
      </c>
      <c r="W5" s="24" t="b">
        <f>IF(Burden!W5&lt;1%,'%need met'!W5)</f>
        <v>0</v>
      </c>
      <c r="X5" s="24" t="b">
        <f>IF(Burden!X5&lt;1%,'%need met'!X5)</f>
        <v>0</v>
      </c>
      <c r="Y5" s="24" t="b">
        <f>IF(Burden!Y5&lt;1%,'%need met'!Y5)</f>
        <v>0</v>
      </c>
      <c r="Z5" s="24" t="b">
        <f>IF(Burden!Z5&lt;1%,'%need met'!Z5)</f>
        <v>0</v>
      </c>
      <c r="AB5" s="14" t="s">
        <v>12</v>
      </c>
      <c r="AC5" s="24" t="b">
        <f>IF(Burden!AC5&lt;1%,'%need met'!AC5)</f>
        <v>0</v>
      </c>
      <c r="AD5" s="24" t="b">
        <f>IF(Burden!AD5&lt;1%,'%need met'!AD5)</f>
        <v>0</v>
      </c>
      <c r="AE5" s="24" t="b">
        <f>IF(Burden!AE5&lt;1%,'%need met'!AE5)</f>
        <v>0</v>
      </c>
      <c r="AF5" s="24" t="b">
        <f>IF(Burden!AF5&lt;1%,'%need met'!AF5)</f>
        <v>0</v>
      </c>
      <c r="AG5" s="24" t="b">
        <f>IF(Burden!AG5&lt;1%,'%need met'!AG5)</f>
        <v>0</v>
      </c>
      <c r="AH5" s="24" t="b">
        <f>IF(Burden!AH5&lt;1%,'%need met'!AH5)</f>
        <v>0</v>
      </c>
      <c r="AI5" s="15"/>
      <c r="AJ5" s="14"/>
      <c r="AK5" s="15"/>
      <c r="AL5" s="15"/>
      <c r="AM5" s="15"/>
      <c r="AN5" s="15"/>
      <c r="AO5" s="27">
        <v>500</v>
      </c>
      <c r="AP5" s="15"/>
      <c r="AQ5" s="15"/>
      <c r="AR5" s="15"/>
      <c r="AT5" s="15"/>
    </row>
    <row r="6" spans="1:46" x14ac:dyDescent="0.3">
      <c r="A6" s="13">
        <v>1000</v>
      </c>
      <c r="B6" s="13">
        <v>1999</v>
      </c>
      <c r="C6" s="13"/>
      <c r="D6" s="16" t="s">
        <v>9</v>
      </c>
      <c r="E6" s="24" t="b">
        <f>IF(Burden!E6&lt;1%,'%need met'!E6)</f>
        <v>0</v>
      </c>
      <c r="F6" s="24" t="b">
        <f>IF(Burden!F6&lt;1%,'%need met'!F6)</f>
        <v>0</v>
      </c>
      <c r="G6" s="24" t="b">
        <f>IF(Burden!G6&lt;1%,'%need met'!G6)</f>
        <v>0</v>
      </c>
      <c r="H6" s="24" t="b">
        <f>IF(Burden!H6&lt;1%,'%need met'!H6)</f>
        <v>0</v>
      </c>
      <c r="I6" s="24" t="b">
        <f>IF(Burden!I6&lt;1%,'%need met'!I6)</f>
        <v>0</v>
      </c>
      <c r="J6" s="24" t="b">
        <f>IF(Burden!J6&lt;1%,'%need met'!J6)</f>
        <v>0</v>
      </c>
      <c r="L6" s="16" t="s">
        <v>10</v>
      </c>
      <c r="M6" s="24" t="b">
        <f>IF(Burden!M6&lt;1%,'%need met'!M6)</f>
        <v>0</v>
      </c>
      <c r="N6" s="24" t="b">
        <f>IF(Burden!N6&lt;1%,'%need met'!N6)</f>
        <v>0</v>
      </c>
      <c r="O6" s="24" t="b">
        <f>IF(Burden!O6&lt;1%,'%need met'!O6)</f>
        <v>0</v>
      </c>
      <c r="P6" s="24" t="b">
        <f>IF(Burden!P6&lt;1%,'%need met'!P6)</f>
        <v>0</v>
      </c>
      <c r="Q6" s="24" t="b">
        <f>IF(Burden!Q6&lt;1%,'%need met'!Q6)</f>
        <v>0</v>
      </c>
      <c r="R6" s="24" t="b">
        <f>IF(Burden!R6&lt;1%,'%need met'!R6)</f>
        <v>0</v>
      </c>
      <c r="T6" s="16" t="s">
        <v>11</v>
      </c>
      <c r="U6" s="24" t="b">
        <f>IF(Burden!U6&lt;1%,'%need met'!U6)</f>
        <v>0</v>
      </c>
      <c r="V6" s="24" t="b">
        <f>IF(Burden!V6&lt;1%,'%need met'!V6)</f>
        <v>0</v>
      </c>
      <c r="W6" s="24" t="b">
        <f>IF(Burden!W6&lt;1%,'%need met'!W6)</f>
        <v>0</v>
      </c>
      <c r="X6" s="24" t="b">
        <f>IF(Burden!X6&lt;1%,'%need met'!X6)</f>
        <v>0</v>
      </c>
      <c r="Y6" s="24" t="b">
        <f>IF(Burden!Y6&lt;1%,'%need met'!Y6)</f>
        <v>0</v>
      </c>
      <c r="Z6" s="24" t="b">
        <f>IF(Burden!Z6&lt;1%,'%need met'!Z6)</f>
        <v>0</v>
      </c>
      <c r="AB6" s="16" t="s">
        <v>12</v>
      </c>
      <c r="AC6" s="24" t="b">
        <f>IF(Burden!AC6&lt;1%,'%need met'!AC6)</f>
        <v>0</v>
      </c>
      <c r="AD6" s="24" t="b">
        <f>IF(Burden!AD6&lt;1%,'%need met'!AD6)</f>
        <v>0</v>
      </c>
      <c r="AE6" s="24" t="b">
        <f>IF(Burden!AE6&lt;1%,'%need met'!AE6)</f>
        <v>0</v>
      </c>
      <c r="AF6" s="24" t="b">
        <f>IF(Burden!AF6&lt;1%,'%need met'!AF6)</f>
        <v>0</v>
      </c>
      <c r="AG6" s="24" t="b">
        <f>IF(Burden!AG6&lt;1%,'%need met'!AG6)</f>
        <v>0</v>
      </c>
      <c r="AH6" s="24" t="b">
        <f>IF(Burden!AH6&lt;1%,'%need met'!AH6)</f>
        <v>0</v>
      </c>
      <c r="AI6" s="15"/>
      <c r="AJ6" s="16"/>
      <c r="AK6" s="15"/>
      <c r="AL6" s="15"/>
      <c r="AM6" s="15"/>
      <c r="AN6" s="15"/>
      <c r="AO6" s="27">
        <v>1500</v>
      </c>
      <c r="AP6" s="15"/>
      <c r="AQ6" s="15"/>
      <c r="AR6" s="15"/>
      <c r="AT6" s="15"/>
    </row>
    <row r="7" spans="1:46" x14ac:dyDescent="0.3">
      <c r="A7" s="13">
        <v>2000</v>
      </c>
      <c r="B7" s="13">
        <v>2999</v>
      </c>
      <c r="C7" s="13"/>
      <c r="D7" s="16" t="s">
        <v>9</v>
      </c>
      <c r="E7" s="24" t="b">
        <f>IF(Burden!E7&lt;1%,'%need met'!E7)</f>
        <v>0</v>
      </c>
      <c r="F7" s="24" t="b">
        <f>IF(Burden!F7&lt;1%,'%need met'!F7)</f>
        <v>0</v>
      </c>
      <c r="G7" s="24" t="b">
        <f>IF(Burden!G7&lt;1%,'%need met'!G7)</f>
        <v>0</v>
      </c>
      <c r="H7" s="24" t="b">
        <f>IF(Burden!H7&lt;1%,'%need met'!H7)</f>
        <v>0</v>
      </c>
      <c r="I7" s="24" t="b">
        <f>IF(Burden!I7&lt;1%,'%need met'!I7)</f>
        <v>0</v>
      </c>
      <c r="J7" s="24" t="b">
        <f>IF(Burden!J7&lt;1%,'%need met'!J7)</f>
        <v>0</v>
      </c>
      <c r="L7" s="16" t="s">
        <v>10</v>
      </c>
      <c r="M7" s="24" t="b">
        <f>IF(Burden!M7&lt;1%,'%need met'!M7)</f>
        <v>0</v>
      </c>
      <c r="N7" s="24" t="b">
        <f>IF(Burden!N7&lt;1%,'%need met'!N7)</f>
        <v>0</v>
      </c>
      <c r="O7" s="24" t="b">
        <f>IF(Burden!O7&lt;1%,'%need met'!O7)</f>
        <v>0</v>
      </c>
      <c r="P7" s="24" t="b">
        <f>IF(Burden!P7&lt;1%,'%need met'!P7)</f>
        <v>0</v>
      </c>
      <c r="Q7" s="24" t="b">
        <f>IF(Burden!Q7&lt;1%,'%need met'!Q7)</f>
        <v>0</v>
      </c>
      <c r="R7" s="24" t="b">
        <f>IF(Burden!R7&lt;1%,'%need met'!R7)</f>
        <v>0</v>
      </c>
      <c r="T7" s="16" t="s">
        <v>11</v>
      </c>
      <c r="U7" s="24" t="b">
        <f>IF(Burden!U7&lt;1%,'%need met'!U7)</f>
        <v>0</v>
      </c>
      <c r="V7" s="24" t="b">
        <f>IF(Burden!V7&lt;1%,'%need met'!V7)</f>
        <v>0</v>
      </c>
      <c r="W7" s="24" t="b">
        <f>IF(Burden!W7&lt;1%,'%need met'!W7)</f>
        <v>0</v>
      </c>
      <c r="X7" s="24" t="b">
        <f>IF(Burden!X7&lt;1%,'%need met'!X7)</f>
        <v>0</v>
      </c>
      <c r="Y7" s="24" t="b">
        <f>IF(Burden!Y7&lt;1%,'%need met'!Y7)</f>
        <v>0</v>
      </c>
      <c r="Z7" s="24" t="b">
        <f>IF(Burden!Z7&lt;1%,'%need met'!Z7)</f>
        <v>0</v>
      </c>
      <c r="AB7" s="16" t="s">
        <v>12</v>
      </c>
      <c r="AC7" s="24" t="b">
        <f>IF(Burden!AC7&lt;1%,'%need met'!AC7)</f>
        <v>0</v>
      </c>
      <c r="AD7" s="24" t="b">
        <f>IF(Burden!AD7&lt;1%,'%need met'!AD7)</f>
        <v>0</v>
      </c>
      <c r="AE7" s="24" t="b">
        <f>IF(Burden!AE7&lt;1%,'%need met'!AE7)</f>
        <v>0</v>
      </c>
      <c r="AF7" s="24" t="b">
        <f>IF(Burden!AF7&lt;1%,'%need met'!AF7)</f>
        <v>0</v>
      </c>
      <c r="AG7" s="24" t="b">
        <f>IF(Burden!AG7&lt;1%,'%need met'!AG7)</f>
        <v>0</v>
      </c>
      <c r="AH7" s="24" t="b">
        <f>IF(Burden!AH7&lt;1%,'%need met'!AH7)</f>
        <v>0</v>
      </c>
      <c r="AI7" s="15"/>
      <c r="AJ7" s="81"/>
      <c r="AK7" s="82"/>
      <c r="AL7" s="83" t="s">
        <v>100</v>
      </c>
      <c r="AM7" s="15"/>
      <c r="AN7" s="15"/>
      <c r="AO7" s="27">
        <v>2500</v>
      </c>
      <c r="AP7" s="15"/>
      <c r="AQ7" s="15"/>
      <c r="AR7" s="15"/>
      <c r="AT7" s="15"/>
    </row>
    <row r="8" spans="1:46" x14ac:dyDescent="0.3">
      <c r="A8" s="13">
        <v>3000</v>
      </c>
      <c r="B8" s="13">
        <v>3999</v>
      </c>
      <c r="C8" s="13"/>
      <c r="D8" s="16" t="s">
        <v>9</v>
      </c>
      <c r="E8" s="24" t="b">
        <f>IF(Burden!E8&lt;1%,'%need met'!E8)</f>
        <v>0</v>
      </c>
      <c r="F8" s="24" t="b">
        <f>IF(Burden!F8&lt;1%,'%need met'!F8)</f>
        <v>0</v>
      </c>
      <c r="G8" s="24" t="b">
        <f>IF(Burden!G8&lt;1%,'%need met'!G8)</f>
        <v>0</v>
      </c>
      <c r="H8" s="24" t="b">
        <f>IF(Burden!H8&lt;1%,'%need met'!H8)</f>
        <v>0</v>
      </c>
      <c r="I8" s="24" t="b">
        <f>IF(Burden!I8&lt;1%,'%need met'!I8)</f>
        <v>0</v>
      </c>
      <c r="J8" s="24" t="b">
        <f>IF(Burden!J8&lt;1%,'%need met'!J8)</f>
        <v>0</v>
      </c>
      <c r="L8" s="16" t="s">
        <v>10</v>
      </c>
      <c r="M8" s="24" t="b">
        <f>IF(Burden!M8&lt;1%,'%need met'!M8)</f>
        <v>0</v>
      </c>
      <c r="N8" s="24" t="b">
        <f>IF(Burden!N8&lt;1%,'%need met'!N8)</f>
        <v>0</v>
      </c>
      <c r="O8" s="24" t="b">
        <f>IF(Burden!O8&lt;1%,'%need met'!O8)</f>
        <v>0</v>
      </c>
      <c r="P8" s="24" t="b">
        <f>IF(Burden!P8&lt;1%,'%need met'!P8)</f>
        <v>0</v>
      </c>
      <c r="Q8" s="24" t="b">
        <f>IF(Burden!Q8&lt;1%,'%need met'!Q8)</f>
        <v>0</v>
      </c>
      <c r="R8" s="24" t="b">
        <f>IF(Burden!R8&lt;1%,'%need met'!R8)</f>
        <v>0</v>
      </c>
      <c r="T8" s="16" t="s">
        <v>11</v>
      </c>
      <c r="U8" s="24" t="b">
        <f>IF(Burden!U8&lt;1%,'%need met'!U8)</f>
        <v>0</v>
      </c>
      <c r="V8" s="24" t="b">
        <f>IF(Burden!V8&lt;1%,'%need met'!V8)</f>
        <v>0</v>
      </c>
      <c r="W8" s="24" t="b">
        <f>IF(Burden!W8&lt;1%,'%need met'!W8)</f>
        <v>0</v>
      </c>
      <c r="X8" s="24" t="b">
        <f>IF(Burden!X8&lt;1%,'%need met'!X8)</f>
        <v>0</v>
      </c>
      <c r="Y8" s="24" t="b">
        <f>IF(Burden!Y8&lt;1%,'%need met'!Y8)</f>
        <v>0</v>
      </c>
      <c r="Z8" s="24" t="b">
        <f>IF(Burden!Z8&lt;1%,'%need met'!Z8)</f>
        <v>0</v>
      </c>
      <c r="AB8" s="16" t="s">
        <v>12</v>
      </c>
      <c r="AC8" s="24" t="b">
        <f>IF(Burden!AC8&lt;1%,'%need met'!AC8)</f>
        <v>0</v>
      </c>
      <c r="AD8" s="24" t="b">
        <f>IF(Burden!AD8&lt;1%,'%need met'!AD8)</f>
        <v>0</v>
      </c>
      <c r="AE8" s="24" t="b">
        <f>IF(Burden!AE8&lt;1%,'%need met'!AE8)</f>
        <v>0</v>
      </c>
      <c r="AF8" s="24" t="b">
        <f>IF(Burden!AF8&lt;1%,'%need met'!AF8)</f>
        <v>0</v>
      </c>
      <c r="AG8" s="24" t="b">
        <f>IF(Burden!AG8&lt;1%,'%need met'!AG8)</f>
        <v>0</v>
      </c>
      <c r="AH8" s="24" t="b">
        <f>IF(Burden!AH8&lt;1%,'%need met'!AH8)</f>
        <v>0</v>
      </c>
      <c r="AI8" s="15"/>
      <c r="AJ8" s="84" t="s">
        <v>86</v>
      </c>
      <c r="AK8" s="82" t="s">
        <v>89</v>
      </c>
      <c r="AL8" s="85">
        <f>SUM(E5:E20,F5:F26,G5:G32,H5:H38,I5:I43,J5:J49,M5:M20,N5:N26,O5:O32,P5:P38,Q5:Q43,R5:R49,U5:U20,V5:V26,W5:W32,X5:X38,Y5:Y43,Z5:Z49,AC5:AC20,AD5:AD26,AE5:AE32,AF5:AF38,AG5:AG43,AH5:AH49)</f>
        <v>0</v>
      </c>
      <c r="AM8" s="15"/>
      <c r="AN8" s="15"/>
      <c r="AO8" s="27">
        <v>3500</v>
      </c>
      <c r="AP8" s="15"/>
      <c r="AQ8" s="15"/>
      <c r="AR8" s="15"/>
      <c r="AT8" s="15"/>
    </row>
    <row r="9" spans="1:46" x14ac:dyDescent="0.3">
      <c r="A9" s="13">
        <v>4000</v>
      </c>
      <c r="B9" s="13">
        <v>4999</v>
      </c>
      <c r="C9" s="13"/>
      <c r="D9" s="16" t="s">
        <v>9</v>
      </c>
      <c r="E9" s="24" t="b">
        <f>IF(Burden!E9&lt;1%,'%need met'!E9)</f>
        <v>0</v>
      </c>
      <c r="F9" s="24" t="b">
        <f>IF(Burden!F9&lt;1%,'%need met'!F9)</f>
        <v>0</v>
      </c>
      <c r="G9" s="24" t="b">
        <f>IF(Burden!G9&lt;1%,'%need met'!G9)</f>
        <v>0</v>
      </c>
      <c r="H9" s="24" t="b">
        <f>IF(Burden!H9&lt;1%,'%need met'!H9)</f>
        <v>0</v>
      </c>
      <c r="I9" s="24" t="b">
        <f>IF(Burden!I9&lt;1%,'%need met'!I9)</f>
        <v>0</v>
      </c>
      <c r="J9" s="24" t="b">
        <f>IF(Burden!J9&lt;1%,'%need met'!J9)</f>
        <v>0</v>
      </c>
      <c r="L9" s="16" t="s">
        <v>10</v>
      </c>
      <c r="M9" s="24" t="b">
        <f>IF(Burden!M9&lt;1%,'%need met'!M9)</f>
        <v>0</v>
      </c>
      <c r="N9" s="24" t="b">
        <f>IF(Burden!N9&lt;1%,'%need met'!N9)</f>
        <v>0</v>
      </c>
      <c r="O9" s="24" t="b">
        <f>IF(Burden!O9&lt;1%,'%need met'!O9)</f>
        <v>0</v>
      </c>
      <c r="P9" s="24" t="b">
        <f>IF(Burden!P9&lt;1%,'%need met'!P9)</f>
        <v>0</v>
      </c>
      <c r="Q9" s="24" t="b">
        <f>IF(Burden!Q9&lt;1%,'%need met'!Q9)</f>
        <v>0</v>
      </c>
      <c r="R9" s="24" t="b">
        <f>IF(Burden!R9&lt;1%,'%need met'!R9)</f>
        <v>0</v>
      </c>
      <c r="T9" s="16" t="s">
        <v>11</v>
      </c>
      <c r="U9" s="24" t="b">
        <f>IF(Burden!U9&lt;1%,'%need met'!U9)</f>
        <v>0</v>
      </c>
      <c r="V9" s="24" t="b">
        <f>IF(Burden!V9&lt;1%,'%need met'!V9)</f>
        <v>0</v>
      </c>
      <c r="W9" s="24" t="b">
        <f>IF(Burden!W9&lt;1%,'%need met'!W9)</f>
        <v>0</v>
      </c>
      <c r="X9" s="24" t="b">
        <f>IF(Burden!X9&lt;1%,'%need met'!X9)</f>
        <v>0</v>
      </c>
      <c r="Y9" s="24" t="b">
        <f>IF(Burden!Y9&lt;1%,'%need met'!Y9)</f>
        <v>0</v>
      </c>
      <c r="Z9" s="24" t="b">
        <f>IF(Burden!Z9&lt;1%,'%need met'!Z9)</f>
        <v>0</v>
      </c>
      <c r="AB9" s="16" t="s">
        <v>12</v>
      </c>
      <c r="AC9" s="24" t="b">
        <f>IF(Burden!AC9&lt;1%,'%need met'!AC9)</f>
        <v>0</v>
      </c>
      <c r="AD9" s="24" t="b">
        <f>IF(Burden!AD9&lt;1%,'%need met'!AD9)</f>
        <v>0</v>
      </c>
      <c r="AE9" s="24" t="b">
        <f>IF(Burden!AE9&lt;1%,'%need met'!AE9)</f>
        <v>0</v>
      </c>
      <c r="AF9" s="24" t="b">
        <f>IF(Burden!AF9&lt;1%,'%need met'!AF9)</f>
        <v>0</v>
      </c>
      <c r="AG9" s="24" t="b">
        <f>IF(Burden!AG9&lt;1%,'%need met'!AG9)</f>
        <v>0</v>
      </c>
      <c r="AH9" s="24" t="b">
        <f>IF(Burden!AH9&lt;1%,'%need met'!AH9)</f>
        <v>0</v>
      </c>
      <c r="AI9" s="15"/>
      <c r="AJ9" s="84" t="s">
        <v>87</v>
      </c>
      <c r="AK9" s="82" t="s">
        <v>90</v>
      </c>
      <c r="AL9" s="85">
        <f>SUM(E21:E24,F27:F32,G33:G39,H39:H46,I44:I53,J50:J60,M21:M24,N27:N32,O33:O39,P39:P46,Q44:Q53,R50:R60,U21:U24,V27:V32,W33:W39,X39:X46,Y44:Y53,Z50:Z60,AC21:AC24,AD27:AD32,AE33:AE39,AF39:AF46,AG44:AG53,AH50:AH60)</f>
        <v>0.77220077220077221</v>
      </c>
      <c r="AM9" s="15"/>
      <c r="AN9" s="15"/>
      <c r="AO9" s="27">
        <v>4500</v>
      </c>
      <c r="AP9" s="15"/>
      <c r="AQ9" s="15"/>
      <c r="AR9" s="15"/>
      <c r="AT9" s="15"/>
    </row>
    <row r="10" spans="1:46" x14ac:dyDescent="0.3">
      <c r="A10" s="13">
        <v>5000</v>
      </c>
      <c r="B10" s="13">
        <v>5999</v>
      </c>
      <c r="C10" s="13"/>
      <c r="D10" s="16" t="s">
        <v>9</v>
      </c>
      <c r="E10" s="24" t="b">
        <f>IF(Burden!E10&lt;1%,'%need met'!E10)</f>
        <v>0</v>
      </c>
      <c r="F10" s="24" t="b">
        <f>IF(Burden!F10&lt;1%,'%need met'!F10)</f>
        <v>0</v>
      </c>
      <c r="G10" s="24" t="b">
        <f>IF(Burden!G10&lt;1%,'%need met'!G10)</f>
        <v>0</v>
      </c>
      <c r="H10" s="24" t="b">
        <f>IF(Burden!H10&lt;1%,'%need met'!H10)</f>
        <v>0</v>
      </c>
      <c r="I10" s="24" t="b">
        <f>IF(Burden!I10&lt;1%,'%need met'!I10)</f>
        <v>0</v>
      </c>
      <c r="J10" s="24" t="b">
        <f>IF(Burden!J10&lt;1%,'%need met'!J10)</f>
        <v>0</v>
      </c>
      <c r="L10" s="16" t="s">
        <v>10</v>
      </c>
      <c r="M10" s="24" t="b">
        <f>IF(Burden!M10&lt;1%,'%need met'!M10)</f>
        <v>0</v>
      </c>
      <c r="N10" s="24" t="b">
        <f>IF(Burden!N10&lt;1%,'%need met'!N10)</f>
        <v>0</v>
      </c>
      <c r="O10" s="24" t="b">
        <f>IF(Burden!O10&lt;1%,'%need met'!O10)</f>
        <v>0</v>
      </c>
      <c r="P10" s="24" t="b">
        <f>IF(Burden!P10&lt;1%,'%need met'!P10)</f>
        <v>0</v>
      </c>
      <c r="Q10" s="24" t="b">
        <f>IF(Burden!Q10&lt;1%,'%need met'!Q10)</f>
        <v>0</v>
      </c>
      <c r="R10" s="24" t="b">
        <f>IF(Burden!R10&lt;1%,'%need met'!R10)</f>
        <v>0</v>
      </c>
      <c r="T10" s="16" t="s">
        <v>11</v>
      </c>
      <c r="U10" s="24" t="b">
        <f>IF(Burden!U10&lt;1%,'%need met'!U10)</f>
        <v>0</v>
      </c>
      <c r="V10" s="24" t="b">
        <f>IF(Burden!V10&lt;1%,'%need met'!V10)</f>
        <v>0</v>
      </c>
      <c r="W10" s="24" t="b">
        <f>IF(Burden!W10&lt;1%,'%need met'!W10)</f>
        <v>0</v>
      </c>
      <c r="X10" s="24" t="b">
        <f>IF(Burden!X10&lt;1%,'%need met'!X10)</f>
        <v>0</v>
      </c>
      <c r="Y10" s="24" t="b">
        <f>IF(Burden!Y10&lt;1%,'%need met'!Y10)</f>
        <v>0</v>
      </c>
      <c r="Z10" s="24" t="b">
        <f>IF(Burden!Z10&lt;1%,'%need met'!Z10)</f>
        <v>0</v>
      </c>
      <c r="AB10" s="16" t="s">
        <v>12</v>
      </c>
      <c r="AC10" s="24" t="b">
        <f>IF(Burden!AC10&lt;1%,'%need met'!AC10)</f>
        <v>0</v>
      </c>
      <c r="AD10" s="24" t="b">
        <f>IF(Burden!AD10&lt;1%,'%need met'!AD10)</f>
        <v>0</v>
      </c>
      <c r="AE10" s="24" t="b">
        <f>IF(Burden!AE10&lt;1%,'%need met'!AE10)</f>
        <v>0</v>
      </c>
      <c r="AF10" s="24" t="b">
        <f>IF(Burden!AF10&lt;1%,'%need met'!AF10)</f>
        <v>0</v>
      </c>
      <c r="AG10" s="24" t="b">
        <f>IF(Burden!AG10&lt;1%,'%need met'!AG10)</f>
        <v>0</v>
      </c>
      <c r="AH10" s="24" t="b">
        <f>IF(Burden!AH10&lt;1%,'%need met'!AH10)</f>
        <v>0</v>
      </c>
      <c r="AI10" s="15"/>
      <c r="AJ10" s="146" t="s">
        <v>88</v>
      </c>
      <c r="AK10" s="147" t="s">
        <v>91</v>
      </c>
      <c r="AL10" s="148">
        <f>SUM(E25:E28,F33:F36,G40:G44,H47:H53,I54:I61,J61:J69,M25:M28,N33:N36,O40:O44,P47:P53,Q54:Q61,R61:R69,U25:U28,V33:V36,W40:W44,X47:X53,Y54:Y61,Z61:Z69,AC25:AC28,AD33:AD36,AE40:AE44,AF47:AF53,AG54:AG61,AH61:AH69)</f>
        <v>1.3513513513513515</v>
      </c>
      <c r="AM10" s="15"/>
      <c r="AN10" s="15"/>
      <c r="AO10" s="27">
        <v>5500</v>
      </c>
      <c r="AP10" s="15"/>
      <c r="AQ10" s="15"/>
      <c r="AR10" s="15"/>
      <c r="AT10" s="15"/>
    </row>
    <row r="11" spans="1:46" x14ac:dyDescent="0.3">
      <c r="A11" s="13">
        <v>6000</v>
      </c>
      <c r="B11" s="13">
        <v>6999</v>
      </c>
      <c r="C11" s="13"/>
      <c r="D11" s="16" t="s">
        <v>9</v>
      </c>
      <c r="E11" s="24" t="b">
        <f>IF(Burden!E11&lt;1%,'%need met'!E11)</f>
        <v>0</v>
      </c>
      <c r="F11" s="24" t="b">
        <f>IF(Burden!F11&lt;1%,'%need met'!F11)</f>
        <v>0</v>
      </c>
      <c r="G11" s="24" t="b">
        <f>IF(Burden!G11&lt;1%,'%need met'!G11)</f>
        <v>0</v>
      </c>
      <c r="H11" s="24" t="b">
        <f>IF(Burden!H11&lt;1%,'%need met'!H11)</f>
        <v>0</v>
      </c>
      <c r="I11" s="24" t="b">
        <f>IF(Burden!I11&lt;1%,'%need met'!I11)</f>
        <v>0</v>
      </c>
      <c r="J11" s="24" t="b">
        <f>IF(Burden!J11&lt;1%,'%need met'!J11)</f>
        <v>0</v>
      </c>
      <c r="L11" s="16" t="s">
        <v>10</v>
      </c>
      <c r="M11" s="24" t="b">
        <f>IF(Burden!M11&lt;1%,'%need met'!M11)</f>
        <v>0</v>
      </c>
      <c r="N11" s="24" t="b">
        <f>IF(Burden!N11&lt;1%,'%need met'!N11)</f>
        <v>0</v>
      </c>
      <c r="O11" s="24" t="b">
        <f>IF(Burden!O11&lt;1%,'%need met'!O11)</f>
        <v>0</v>
      </c>
      <c r="P11" s="24" t="b">
        <f>IF(Burden!P11&lt;1%,'%need met'!P11)</f>
        <v>0</v>
      </c>
      <c r="Q11" s="24" t="b">
        <f>IF(Burden!Q11&lt;1%,'%need met'!Q11)</f>
        <v>0</v>
      </c>
      <c r="R11" s="24" t="b">
        <f>IF(Burden!R11&lt;1%,'%need met'!R11)</f>
        <v>0</v>
      </c>
      <c r="T11" s="16" t="s">
        <v>11</v>
      </c>
      <c r="U11" s="24" t="b">
        <f>IF(Burden!U11&lt;1%,'%need met'!U11)</f>
        <v>0</v>
      </c>
      <c r="V11" s="24" t="b">
        <f>IF(Burden!V11&lt;1%,'%need met'!V11)</f>
        <v>0</v>
      </c>
      <c r="W11" s="24" t="b">
        <f>IF(Burden!W11&lt;1%,'%need met'!W11)</f>
        <v>0</v>
      </c>
      <c r="X11" s="24" t="b">
        <f>IF(Burden!X11&lt;1%,'%need met'!X11)</f>
        <v>0</v>
      </c>
      <c r="Y11" s="24" t="b">
        <f>IF(Burden!Y11&lt;1%,'%need met'!Y11)</f>
        <v>0</v>
      </c>
      <c r="Z11" s="24" t="b">
        <f>IF(Burden!Z11&lt;1%,'%need met'!Z11)</f>
        <v>0</v>
      </c>
      <c r="AB11" s="16" t="s">
        <v>12</v>
      </c>
      <c r="AC11" s="24" t="b">
        <f>IF(Burden!AC11&lt;1%,'%need met'!AC11)</f>
        <v>0</v>
      </c>
      <c r="AD11" s="24" t="b">
        <f>IF(Burden!AD11&lt;1%,'%need met'!AD11)</f>
        <v>0</v>
      </c>
      <c r="AE11" s="24" t="b">
        <f>IF(Burden!AE11&lt;1%,'%need met'!AE11)</f>
        <v>0</v>
      </c>
      <c r="AF11" s="24" t="b">
        <f>IF(Burden!AF11&lt;1%,'%need met'!AF11)</f>
        <v>0</v>
      </c>
      <c r="AG11" s="24" t="b">
        <f>IF(Burden!AG11&lt;1%,'%need met'!AG11)</f>
        <v>0</v>
      </c>
      <c r="AH11" s="24" t="b">
        <f>IF(Burden!AH11&lt;1%,'%need met'!AH11)</f>
        <v>0</v>
      </c>
      <c r="AI11" s="15"/>
      <c r="AJ11" s="81"/>
      <c r="AK11" s="82" t="s">
        <v>13</v>
      </c>
      <c r="AL11" s="82">
        <f>SUM(AL8:AL9)</f>
        <v>0.77220077220077221</v>
      </c>
      <c r="AM11" s="15"/>
      <c r="AN11" s="15"/>
      <c r="AO11" s="27">
        <v>6500</v>
      </c>
      <c r="AP11" s="15"/>
      <c r="AQ11" s="15"/>
      <c r="AR11" s="15"/>
      <c r="AT11" s="15"/>
    </row>
    <row r="12" spans="1:46" x14ac:dyDescent="0.3">
      <c r="A12" s="13">
        <v>7000</v>
      </c>
      <c r="B12" s="13">
        <v>7999</v>
      </c>
      <c r="C12" s="13"/>
      <c r="D12" s="16" t="s">
        <v>9</v>
      </c>
      <c r="E12" s="24" t="b">
        <f>IF(Burden!E12&lt;1%,'%need met'!E12)</f>
        <v>0</v>
      </c>
      <c r="F12" s="24" t="b">
        <f>IF(Burden!F12&lt;1%,'%need met'!F12)</f>
        <v>0</v>
      </c>
      <c r="G12" s="24" t="b">
        <f>IF(Burden!G12&lt;1%,'%need met'!G12)</f>
        <v>0</v>
      </c>
      <c r="H12" s="24" t="b">
        <f>IF(Burden!H12&lt;1%,'%need met'!H12)</f>
        <v>0</v>
      </c>
      <c r="I12" s="24" t="b">
        <f>IF(Burden!I12&lt;1%,'%need met'!I12)</f>
        <v>0</v>
      </c>
      <c r="J12" s="24" t="b">
        <f>IF(Burden!J12&lt;1%,'%need met'!J12)</f>
        <v>0</v>
      </c>
      <c r="L12" s="16" t="s">
        <v>10</v>
      </c>
      <c r="M12" s="24" t="b">
        <f>IF(Burden!M12&lt;1%,'%need met'!M12)</f>
        <v>0</v>
      </c>
      <c r="N12" s="24" t="b">
        <f>IF(Burden!N12&lt;1%,'%need met'!N12)</f>
        <v>0</v>
      </c>
      <c r="O12" s="24" t="b">
        <f>IF(Burden!O12&lt;1%,'%need met'!O12)</f>
        <v>0</v>
      </c>
      <c r="P12" s="24" t="b">
        <f>IF(Burden!P12&lt;1%,'%need met'!P12)</f>
        <v>0</v>
      </c>
      <c r="Q12" s="24" t="b">
        <f>IF(Burden!Q12&lt;1%,'%need met'!Q12)</f>
        <v>0</v>
      </c>
      <c r="R12" s="24" t="b">
        <f>IF(Burden!R12&lt;1%,'%need met'!R12)</f>
        <v>0</v>
      </c>
      <c r="T12" s="16" t="s">
        <v>11</v>
      </c>
      <c r="U12" s="24" t="b">
        <f>IF(Burden!U12&lt;1%,'%need met'!U12)</f>
        <v>0</v>
      </c>
      <c r="V12" s="24" t="b">
        <f>IF(Burden!V12&lt;1%,'%need met'!V12)</f>
        <v>0</v>
      </c>
      <c r="W12" s="24" t="b">
        <f>IF(Burden!W12&lt;1%,'%need met'!W12)</f>
        <v>0</v>
      </c>
      <c r="X12" s="24" t="b">
        <f>IF(Burden!X12&lt;1%,'%need met'!X12)</f>
        <v>0</v>
      </c>
      <c r="Y12" s="24" t="b">
        <f>IF(Burden!Y12&lt;1%,'%need met'!Y12)</f>
        <v>0</v>
      </c>
      <c r="Z12" s="24" t="b">
        <f>IF(Burden!Z12&lt;1%,'%need met'!Z12)</f>
        <v>0</v>
      </c>
      <c r="AB12" s="16" t="s">
        <v>12</v>
      </c>
      <c r="AC12" s="24" t="b">
        <f>IF(Burden!AC12&lt;1%,'%need met'!AC12)</f>
        <v>0</v>
      </c>
      <c r="AD12" s="24" t="b">
        <f>IF(Burden!AD12&lt;1%,'%need met'!AD12)</f>
        <v>0</v>
      </c>
      <c r="AE12" s="24" t="b">
        <f>IF(Burden!AE12&lt;1%,'%need met'!AE12)</f>
        <v>0</v>
      </c>
      <c r="AF12" s="24" t="b">
        <f>IF(Burden!AF12&lt;1%,'%need met'!AF12)</f>
        <v>0</v>
      </c>
      <c r="AG12" s="24" t="b">
        <f>IF(Burden!AG12&lt;1%,'%need met'!AG12)</f>
        <v>0</v>
      </c>
      <c r="AH12" s="24" t="b">
        <f>IF(Burden!AH12&lt;1%,'%need met'!AH12)</f>
        <v>0</v>
      </c>
      <c r="AI12" s="15"/>
      <c r="AJ12" s="16"/>
      <c r="AK12" s="15"/>
      <c r="AL12" s="15"/>
      <c r="AM12" s="15"/>
      <c r="AN12" s="15"/>
      <c r="AO12" s="27">
        <v>7500</v>
      </c>
      <c r="AP12" s="15"/>
      <c r="AQ12" s="15"/>
      <c r="AR12" s="15"/>
      <c r="AT12" s="15"/>
    </row>
    <row r="13" spans="1:46" x14ac:dyDescent="0.3">
      <c r="A13" s="13">
        <v>8000</v>
      </c>
      <c r="B13" s="13">
        <v>8999</v>
      </c>
      <c r="C13" s="13"/>
      <c r="D13" s="16" t="s">
        <v>9</v>
      </c>
      <c r="E13" s="24" t="b">
        <f>IF(Burden!E13&lt;1%,'%need met'!E13)</f>
        <v>0</v>
      </c>
      <c r="F13" s="24" t="b">
        <f>IF(Burden!F13&lt;1%,'%need met'!F13)</f>
        <v>0</v>
      </c>
      <c r="G13" s="24" t="b">
        <f>IF(Burden!G13&lt;1%,'%need met'!G13)</f>
        <v>0</v>
      </c>
      <c r="H13" s="24" t="b">
        <f>IF(Burden!H13&lt;1%,'%need met'!H13)</f>
        <v>0</v>
      </c>
      <c r="I13" s="24" t="b">
        <f>IF(Burden!I13&lt;1%,'%need met'!I13)</f>
        <v>0</v>
      </c>
      <c r="J13" s="24" t="b">
        <f>IF(Burden!J13&lt;1%,'%need met'!J13)</f>
        <v>0</v>
      </c>
      <c r="L13" s="16" t="s">
        <v>10</v>
      </c>
      <c r="M13" s="24" t="b">
        <f>IF(Burden!M13&lt;1%,'%need met'!M13)</f>
        <v>0</v>
      </c>
      <c r="N13" s="24" t="b">
        <f>IF(Burden!N13&lt;1%,'%need met'!N13)</f>
        <v>0</v>
      </c>
      <c r="O13" s="24" t="b">
        <f>IF(Burden!O13&lt;1%,'%need met'!O13)</f>
        <v>0</v>
      </c>
      <c r="P13" s="24" t="b">
        <f>IF(Burden!P13&lt;1%,'%need met'!P13)</f>
        <v>0</v>
      </c>
      <c r="Q13" s="24" t="b">
        <f>IF(Burden!Q13&lt;1%,'%need met'!Q13)</f>
        <v>0</v>
      </c>
      <c r="R13" s="24" t="b">
        <f>IF(Burden!R13&lt;1%,'%need met'!R13)</f>
        <v>0</v>
      </c>
      <c r="T13" s="16" t="s">
        <v>11</v>
      </c>
      <c r="U13" s="24" t="b">
        <f>IF(Burden!U13&lt;1%,'%need met'!U13)</f>
        <v>0</v>
      </c>
      <c r="V13" s="24" t="b">
        <f>IF(Burden!V13&lt;1%,'%need met'!V13)</f>
        <v>0</v>
      </c>
      <c r="W13" s="24" t="b">
        <f>IF(Burden!W13&lt;1%,'%need met'!W13)</f>
        <v>0</v>
      </c>
      <c r="X13" s="24" t="b">
        <f>IF(Burden!X13&lt;1%,'%need met'!X13)</f>
        <v>0</v>
      </c>
      <c r="Y13" s="24" t="b">
        <f>IF(Burden!Y13&lt;1%,'%need met'!Y13)</f>
        <v>0</v>
      </c>
      <c r="Z13" s="24" t="b">
        <f>IF(Burden!Z13&lt;1%,'%need met'!Z13)</f>
        <v>0</v>
      </c>
      <c r="AB13" s="16" t="s">
        <v>12</v>
      </c>
      <c r="AC13" s="24" t="b">
        <f>IF(Burden!AC13&lt;1%,'%need met'!AC13)</f>
        <v>0</v>
      </c>
      <c r="AD13" s="24" t="b">
        <f>IF(Burden!AD13&lt;1%,'%need met'!AD13)</f>
        <v>0</v>
      </c>
      <c r="AE13" s="24" t="b">
        <f>IF(Burden!AE13&lt;1%,'%need met'!AE13)</f>
        <v>0</v>
      </c>
      <c r="AF13" s="24" t="b">
        <f>IF(Burden!AF13&lt;1%,'%need met'!AF13)</f>
        <v>0</v>
      </c>
      <c r="AG13" s="24" t="b">
        <f>IF(Burden!AG13&lt;1%,'%need met'!AG13)</f>
        <v>0</v>
      </c>
      <c r="AH13" s="24" t="b">
        <f>IF(Burden!AH13&lt;1%,'%need met'!AH13)</f>
        <v>0</v>
      </c>
      <c r="AI13" s="15"/>
      <c r="AJ13" s="16"/>
      <c r="AK13" s="15"/>
      <c r="AL13" s="15"/>
      <c r="AM13" s="15"/>
      <c r="AN13" s="15"/>
      <c r="AO13" s="27">
        <v>8500</v>
      </c>
      <c r="AP13" s="15"/>
      <c r="AQ13" s="15"/>
      <c r="AR13" s="15"/>
      <c r="AT13" s="15"/>
    </row>
    <row r="14" spans="1:46" x14ac:dyDescent="0.3">
      <c r="A14" s="13">
        <v>9000</v>
      </c>
      <c r="B14" s="13">
        <v>9999</v>
      </c>
      <c r="C14" s="13"/>
      <c r="D14" s="16" t="s">
        <v>9</v>
      </c>
      <c r="E14" s="24" t="b">
        <f>IF(Burden!E14&lt;1%,'%need met'!E14)</f>
        <v>0</v>
      </c>
      <c r="F14" s="24" t="b">
        <f>IF(Burden!F14&lt;1%,'%need met'!F14)</f>
        <v>0</v>
      </c>
      <c r="G14" s="24" t="b">
        <f>IF(Burden!G14&lt;1%,'%need met'!G14)</f>
        <v>0</v>
      </c>
      <c r="H14" s="24" t="b">
        <f>IF(Burden!H14&lt;1%,'%need met'!H14)</f>
        <v>0</v>
      </c>
      <c r="I14" s="24" t="b">
        <f>IF(Burden!I14&lt;1%,'%need met'!I14)</f>
        <v>0</v>
      </c>
      <c r="J14" s="24" t="b">
        <f>IF(Burden!J14&lt;1%,'%need met'!J14)</f>
        <v>0</v>
      </c>
      <c r="L14" s="16" t="s">
        <v>10</v>
      </c>
      <c r="M14" s="24" t="b">
        <f>IF(Burden!M14&lt;1%,'%need met'!M14)</f>
        <v>0</v>
      </c>
      <c r="N14" s="24" t="b">
        <f>IF(Burden!N14&lt;1%,'%need met'!N14)</f>
        <v>0</v>
      </c>
      <c r="O14" s="24" t="b">
        <f>IF(Burden!O14&lt;1%,'%need met'!O14)</f>
        <v>0</v>
      </c>
      <c r="P14" s="24" t="b">
        <f>IF(Burden!P14&lt;1%,'%need met'!P14)</f>
        <v>0</v>
      </c>
      <c r="Q14" s="24" t="b">
        <f>IF(Burden!Q14&lt;1%,'%need met'!Q14)</f>
        <v>0</v>
      </c>
      <c r="R14" s="24" t="b">
        <f>IF(Burden!R14&lt;1%,'%need met'!R14)</f>
        <v>0</v>
      </c>
      <c r="T14" s="16" t="s">
        <v>11</v>
      </c>
      <c r="U14" s="24" t="b">
        <f>IF(Burden!U14&lt;1%,'%need met'!U14)</f>
        <v>0</v>
      </c>
      <c r="V14" s="24" t="b">
        <f>IF(Burden!V14&lt;1%,'%need met'!V14)</f>
        <v>0</v>
      </c>
      <c r="W14" s="24" t="b">
        <f>IF(Burden!W14&lt;1%,'%need met'!W14)</f>
        <v>0</v>
      </c>
      <c r="X14" s="24" t="b">
        <f>IF(Burden!X14&lt;1%,'%need met'!X14)</f>
        <v>0</v>
      </c>
      <c r="Y14" s="24" t="b">
        <f>IF(Burden!Y14&lt;1%,'%need met'!Y14)</f>
        <v>0</v>
      </c>
      <c r="Z14" s="24" t="b">
        <f>IF(Burden!Z14&lt;1%,'%need met'!Z14)</f>
        <v>0</v>
      </c>
      <c r="AB14" s="16" t="s">
        <v>12</v>
      </c>
      <c r="AC14" s="24" t="b">
        <f>IF(Burden!AC14&lt;1%,'%need met'!AC14)</f>
        <v>0</v>
      </c>
      <c r="AD14" s="24" t="b">
        <f>IF(Burden!AD14&lt;1%,'%need met'!AD14)</f>
        <v>0</v>
      </c>
      <c r="AE14" s="24" t="b">
        <f>IF(Burden!AE14&lt;1%,'%need met'!AE14)</f>
        <v>0</v>
      </c>
      <c r="AF14" s="24" t="b">
        <f>IF(Burden!AF14&lt;1%,'%need met'!AF14)</f>
        <v>0</v>
      </c>
      <c r="AG14" s="24" t="b">
        <f>IF(Burden!AG14&lt;1%,'%need met'!AG14)</f>
        <v>0</v>
      </c>
      <c r="AH14" s="24" t="b">
        <f>IF(Burden!AH14&lt;1%,'%need met'!AH14)</f>
        <v>0</v>
      </c>
      <c r="AI14" s="15"/>
      <c r="AJ14" s="16"/>
      <c r="AK14" s="15"/>
      <c r="AL14" s="15"/>
      <c r="AM14" s="15"/>
      <c r="AN14" s="15"/>
      <c r="AO14" s="27">
        <v>9500</v>
      </c>
      <c r="AP14" s="15"/>
      <c r="AQ14" s="15"/>
      <c r="AR14" s="15"/>
      <c r="AT14" s="15"/>
    </row>
    <row r="15" spans="1:46" x14ac:dyDescent="0.3">
      <c r="A15" s="13">
        <v>10000</v>
      </c>
      <c r="B15" s="13">
        <v>10999</v>
      </c>
      <c r="C15" s="13"/>
      <c r="D15" s="16" t="s">
        <v>9</v>
      </c>
      <c r="E15" s="24" t="b">
        <f>IF(Burden!E15&lt;1%,'%need met'!E15)</f>
        <v>0</v>
      </c>
      <c r="F15" s="24" t="b">
        <f>IF(Burden!F15&lt;1%,'%need met'!F15)</f>
        <v>0</v>
      </c>
      <c r="G15" s="24" t="b">
        <f>IF(Burden!G15&lt;1%,'%need met'!G15)</f>
        <v>0</v>
      </c>
      <c r="H15" s="24" t="b">
        <f>IF(Burden!H15&lt;1%,'%need met'!H15)</f>
        <v>0</v>
      </c>
      <c r="I15" s="24" t="b">
        <f>IF(Burden!I15&lt;1%,'%need met'!I15)</f>
        <v>0</v>
      </c>
      <c r="J15" s="24" t="b">
        <f>IF(Burden!J15&lt;1%,'%need met'!J15)</f>
        <v>0</v>
      </c>
      <c r="L15" s="16" t="s">
        <v>10</v>
      </c>
      <c r="M15" s="24" t="b">
        <f>IF(Burden!M15&lt;1%,'%need met'!M15)</f>
        <v>0</v>
      </c>
      <c r="N15" s="24" t="b">
        <f>IF(Burden!N15&lt;1%,'%need met'!N15)</f>
        <v>0</v>
      </c>
      <c r="O15" s="24" t="b">
        <f>IF(Burden!O15&lt;1%,'%need met'!O15)</f>
        <v>0</v>
      </c>
      <c r="P15" s="24" t="b">
        <f>IF(Burden!P15&lt;1%,'%need met'!P15)</f>
        <v>0</v>
      </c>
      <c r="Q15" s="24" t="b">
        <f>IF(Burden!Q15&lt;1%,'%need met'!Q15)</f>
        <v>0</v>
      </c>
      <c r="R15" s="24" t="b">
        <f>IF(Burden!R15&lt;1%,'%need met'!R15)</f>
        <v>0</v>
      </c>
      <c r="T15" s="16" t="s">
        <v>11</v>
      </c>
      <c r="U15" s="24" t="b">
        <f>IF(Burden!U15&lt;1%,'%need met'!U15)</f>
        <v>0</v>
      </c>
      <c r="V15" s="24" t="b">
        <f>IF(Burden!V15&lt;1%,'%need met'!V15)</f>
        <v>0</v>
      </c>
      <c r="W15" s="24" t="b">
        <f>IF(Burden!W15&lt;1%,'%need met'!W15)</f>
        <v>0</v>
      </c>
      <c r="X15" s="24" t="b">
        <f>IF(Burden!X15&lt;1%,'%need met'!X15)</f>
        <v>0</v>
      </c>
      <c r="Y15" s="24" t="b">
        <f>IF(Burden!Y15&lt;1%,'%need met'!Y15)</f>
        <v>0</v>
      </c>
      <c r="Z15" s="24" t="b">
        <f>IF(Burden!Z15&lt;1%,'%need met'!Z15)</f>
        <v>0</v>
      </c>
      <c r="AB15" s="16" t="s">
        <v>12</v>
      </c>
      <c r="AC15" s="24" t="b">
        <f>IF(Burden!AC15&lt;1%,'%need met'!AC15)</f>
        <v>0</v>
      </c>
      <c r="AD15" s="24" t="b">
        <f>IF(Burden!AD15&lt;1%,'%need met'!AD15)</f>
        <v>0</v>
      </c>
      <c r="AE15" s="24" t="b">
        <f>IF(Burden!AE15&lt;1%,'%need met'!AE15)</f>
        <v>0</v>
      </c>
      <c r="AF15" s="24" t="b">
        <f>IF(Burden!AF15&lt;1%,'%need met'!AF15)</f>
        <v>0</v>
      </c>
      <c r="AG15" s="24" t="b">
        <f>IF(Burden!AG15&lt;1%,'%need met'!AG15)</f>
        <v>0</v>
      </c>
      <c r="AH15" s="24" t="b">
        <f>IF(Burden!AH15&lt;1%,'%need met'!AH15)</f>
        <v>0</v>
      </c>
      <c r="AI15" s="15"/>
      <c r="AJ15" s="16"/>
      <c r="AK15" s="15"/>
      <c r="AL15" s="15"/>
      <c r="AM15" s="15"/>
      <c r="AN15" s="15"/>
      <c r="AO15" s="27">
        <v>10500</v>
      </c>
      <c r="AP15" s="15"/>
      <c r="AQ15" s="15"/>
      <c r="AR15" s="15"/>
      <c r="AT15" s="15"/>
    </row>
    <row r="16" spans="1:46" x14ac:dyDescent="0.3">
      <c r="A16" s="13">
        <v>11000</v>
      </c>
      <c r="B16" s="13">
        <v>11999</v>
      </c>
      <c r="C16" s="13"/>
      <c r="D16" s="16" t="s">
        <v>9</v>
      </c>
      <c r="E16" s="24" t="b">
        <f>IF(Burden!E16&lt;1%,'%need met'!E16)</f>
        <v>0</v>
      </c>
      <c r="F16" s="24" t="b">
        <f>IF(Burden!F16&lt;1%,'%need met'!F16)</f>
        <v>0</v>
      </c>
      <c r="G16" s="24" t="b">
        <f>IF(Burden!G16&lt;1%,'%need met'!G16)</f>
        <v>0</v>
      </c>
      <c r="H16" s="24" t="b">
        <f>IF(Burden!H16&lt;1%,'%need met'!H16)</f>
        <v>0</v>
      </c>
      <c r="I16" s="24" t="b">
        <f>IF(Burden!I16&lt;1%,'%need met'!I16)</f>
        <v>0</v>
      </c>
      <c r="J16" s="24" t="b">
        <f>IF(Burden!J16&lt;1%,'%need met'!J16)</f>
        <v>0</v>
      </c>
      <c r="L16" s="16" t="s">
        <v>10</v>
      </c>
      <c r="M16" s="24" t="b">
        <f>IF(Burden!M16&lt;1%,'%need met'!M16)</f>
        <v>0</v>
      </c>
      <c r="N16" s="24" t="b">
        <f>IF(Burden!N16&lt;1%,'%need met'!N16)</f>
        <v>0</v>
      </c>
      <c r="O16" s="24" t="b">
        <f>IF(Burden!O16&lt;1%,'%need met'!O16)</f>
        <v>0</v>
      </c>
      <c r="P16" s="24" t="b">
        <f>IF(Burden!P16&lt;1%,'%need met'!P16)</f>
        <v>0</v>
      </c>
      <c r="Q16" s="24" t="b">
        <f>IF(Burden!Q16&lt;1%,'%need met'!Q16)</f>
        <v>0</v>
      </c>
      <c r="R16" s="24" t="b">
        <f>IF(Burden!R16&lt;1%,'%need met'!R16)</f>
        <v>0</v>
      </c>
      <c r="T16" s="16" t="s">
        <v>11</v>
      </c>
      <c r="U16" s="24" t="b">
        <f>IF(Burden!U16&lt;1%,'%need met'!U16)</f>
        <v>0</v>
      </c>
      <c r="V16" s="24" t="b">
        <f>IF(Burden!V16&lt;1%,'%need met'!V16)</f>
        <v>0</v>
      </c>
      <c r="W16" s="24" t="b">
        <f>IF(Burden!W16&lt;1%,'%need met'!W16)</f>
        <v>0</v>
      </c>
      <c r="X16" s="24" t="b">
        <f>IF(Burden!X16&lt;1%,'%need met'!X16)</f>
        <v>0</v>
      </c>
      <c r="Y16" s="24" t="b">
        <f>IF(Burden!Y16&lt;1%,'%need met'!Y16)</f>
        <v>0</v>
      </c>
      <c r="Z16" s="24" t="b">
        <f>IF(Burden!Z16&lt;1%,'%need met'!Z16)</f>
        <v>0</v>
      </c>
      <c r="AB16" s="16" t="s">
        <v>12</v>
      </c>
      <c r="AC16" s="24" t="b">
        <f>IF(Burden!AC16&lt;1%,'%need met'!AC16)</f>
        <v>0</v>
      </c>
      <c r="AD16" s="24" t="b">
        <f>IF(Burden!AD16&lt;1%,'%need met'!AD16)</f>
        <v>0</v>
      </c>
      <c r="AE16" s="24" t="b">
        <f>IF(Burden!AE16&lt;1%,'%need met'!AE16)</f>
        <v>0</v>
      </c>
      <c r="AF16" s="24" t="b">
        <f>IF(Burden!AF16&lt;1%,'%need met'!AF16)</f>
        <v>0</v>
      </c>
      <c r="AG16" s="24" t="b">
        <f>IF(Burden!AG16&lt;1%,'%need met'!AG16)</f>
        <v>0</v>
      </c>
      <c r="AH16" s="24" t="b">
        <f>IF(Burden!AH16&lt;1%,'%need met'!AH16)</f>
        <v>0</v>
      </c>
      <c r="AI16" s="15"/>
      <c r="AJ16" s="16"/>
      <c r="AK16" s="15"/>
      <c r="AL16" s="15"/>
      <c r="AM16" s="15"/>
      <c r="AN16" s="15"/>
      <c r="AO16" s="27">
        <v>11500</v>
      </c>
      <c r="AP16" s="15"/>
      <c r="AQ16" s="15"/>
      <c r="AR16" s="15"/>
      <c r="AT16" s="15"/>
    </row>
    <row r="17" spans="1:46" x14ac:dyDescent="0.3">
      <c r="A17" s="13">
        <v>12000</v>
      </c>
      <c r="B17" s="13">
        <v>12999</v>
      </c>
      <c r="C17" s="13"/>
      <c r="D17" s="16" t="s">
        <v>9</v>
      </c>
      <c r="E17" s="24" t="b">
        <f>IF(Burden!E17&lt;1%,'%need met'!E17)</f>
        <v>0</v>
      </c>
      <c r="F17" s="24" t="b">
        <f>IF(Burden!F17&lt;1%,'%need met'!F17)</f>
        <v>0</v>
      </c>
      <c r="G17" s="24" t="b">
        <f>IF(Burden!G17&lt;1%,'%need met'!G17)</f>
        <v>0</v>
      </c>
      <c r="H17" s="24" t="b">
        <f>IF(Burden!H17&lt;1%,'%need met'!H17)</f>
        <v>0</v>
      </c>
      <c r="I17" s="24" t="b">
        <f>IF(Burden!I17&lt;1%,'%need met'!I17)</f>
        <v>0</v>
      </c>
      <c r="J17" s="24" t="b">
        <f>IF(Burden!J17&lt;1%,'%need met'!J17)</f>
        <v>0</v>
      </c>
      <c r="L17" s="16" t="s">
        <v>10</v>
      </c>
      <c r="M17" s="24" t="b">
        <f>IF(Burden!M17&lt;1%,'%need met'!M17)</f>
        <v>0</v>
      </c>
      <c r="N17" s="24" t="b">
        <f>IF(Burden!N17&lt;1%,'%need met'!N17)</f>
        <v>0</v>
      </c>
      <c r="O17" s="24" t="b">
        <f>IF(Burden!O17&lt;1%,'%need met'!O17)</f>
        <v>0</v>
      </c>
      <c r="P17" s="24" t="b">
        <f>IF(Burden!P17&lt;1%,'%need met'!P17)</f>
        <v>0</v>
      </c>
      <c r="Q17" s="24" t="b">
        <f>IF(Burden!Q17&lt;1%,'%need met'!Q17)</f>
        <v>0</v>
      </c>
      <c r="R17" s="24" t="b">
        <f>IF(Burden!R17&lt;1%,'%need met'!R17)</f>
        <v>0</v>
      </c>
      <c r="T17" s="16" t="s">
        <v>11</v>
      </c>
      <c r="U17" s="24" t="b">
        <f>IF(Burden!U17&lt;1%,'%need met'!U17)</f>
        <v>0</v>
      </c>
      <c r="V17" s="24" t="b">
        <f>IF(Burden!V17&lt;1%,'%need met'!V17)</f>
        <v>0</v>
      </c>
      <c r="W17" s="24" t="b">
        <f>IF(Burden!W17&lt;1%,'%need met'!W17)</f>
        <v>0</v>
      </c>
      <c r="X17" s="24" t="b">
        <f>IF(Burden!X17&lt;1%,'%need met'!X17)</f>
        <v>0</v>
      </c>
      <c r="Y17" s="24" t="b">
        <f>IF(Burden!Y17&lt;1%,'%need met'!Y17)</f>
        <v>0</v>
      </c>
      <c r="Z17" s="24" t="b">
        <f>IF(Burden!Z17&lt;1%,'%need met'!Z17)</f>
        <v>0</v>
      </c>
      <c r="AB17" s="16" t="s">
        <v>12</v>
      </c>
      <c r="AC17" s="24" t="b">
        <f>IF(Burden!AC17&lt;1%,'%need met'!AC17)</f>
        <v>0</v>
      </c>
      <c r="AD17" s="24" t="b">
        <f>IF(Burden!AD17&lt;1%,'%need met'!AD17)</f>
        <v>0</v>
      </c>
      <c r="AE17" s="24" t="b">
        <f>IF(Burden!AE17&lt;1%,'%need met'!AE17)</f>
        <v>0</v>
      </c>
      <c r="AF17" s="24" t="b">
        <f>IF(Burden!AF17&lt;1%,'%need met'!AF17)</f>
        <v>0</v>
      </c>
      <c r="AG17" s="24" t="b">
        <f>IF(Burden!AG17&lt;1%,'%need met'!AG17)</f>
        <v>0</v>
      </c>
      <c r="AH17" s="24" t="b">
        <f>IF(Burden!AH17&lt;1%,'%need met'!AH17)</f>
        <v>0</v>
      </c>
      <c r="AI17" s="15"/>
      <c r="AJ17" s="16"/>
      <c r="AK17" s="15"/>
      <c r="AL17" s="15"/>
      <c r="AM17" s="15"/>
      <c r="AN17" s="15"/>
      <c r="AO17" s="27">
        <v>12500</v>
      </c>
      <c r="AP17" s="15"/>
      <c r="AQ17" s="15"/>
      <c r="AR17" s="15"/>
      <c r="AT17" s="15"/>
    </row>
    <row r="18" spans="1:46" x14ac:dyDescent="0.3">
      <c r="A18" s="13">
        <v>13000</v>
      </c>
      <c r="B18" s="13">
        <v>13999</v>
      </c>
      <c r="C18" s="13"/>
      <c r="D18" s="16" t="s">
        <v>9</v>
      </c>
      <c r="E18" s="24" t="b">
        <f>IF(Burden!E18&lt;1%,'%need met'!E18)</f>
        <v>0</v>
      </c>
      <c r="F18" s="24" t="b">
        <f>IF(Burden!F18&lt;1%,'%need met'!F18)</f>
        <v>0</v>
      </c>
      <c r="G18" s="24" t="b">
        <f>IF(Burden!G18&lt;1%,'%need met'!G18)</f>
        <v>0</v>
      </c>
      <c r="H18" s="24" t="b">
        <f>IF(Burden!H18&lt;1%,'%need met'!H18)</f>
        <v>0</v>
      </c>
      <c r="I18" s="24" t="b">
        <f>IF(Burden!I18&lt;1%,'%need met'!I18)</f>
        <v>0</v>
      </c>
      <c r="J18" s="24" t="b">
        <f>IF(Burden!J18&lt;1%,'%need met'!J18)</f>
        <v>0</v>
      </c>
      <c r="L18" s="16" t="s">
        <v>10</v>
      </c>
      <c r="M18" s="24" t="b">
        <f>IF(Burden!M18&lt;1%,'%need met'!M18)</f>
        <v>0</v>
      </c>
      <c r="N18" s="24" t="b">
        <f>IF(Burden!N18&lt;1%,'%need met'!N18)</f>
        <v>0</v>
      </c>
      <c r="O18" s="24" t="b">
        <f>IF(Burden!O18&lt;1%,'%need met'!O18)</f>
        <v>0</v>
      </c>
      <c r="P18" s="24" t="b">
        <f>IF(Burden!P18&lt;1%,'%need met'!P18)</f>
        <v>0</v>
      </c>
      <c r="Q18" s="24" t="b">
        <f>IF(Burden!Q18&lt;1%,'%need met'!Q18)</f>
        <v>0</v>
      </c>
      <c r="R18" s="24" t="b">
        <f>IF(Burden!R18&lt;1%,'%need met'!R18)</f>
        <v>0</v>
      </c>
      <c r="T18" s="16" t="s">
        <v>11</v>
      </c>
      <c r="U18" s="24" t="b">
        <f>IF(Burden!U18&lt;1%,'%need met'!U18)</f>
        <v>0</v>
      </c>
      <c r="V18" s="24" t="b">
        <f>IF(Burden!V18&lt;1%,'%need met'!V18)</f>
        <v>0</v>
      </c>
      <c r="W18" s="24" t="b">
        <f>IF(Burden!W18&lt;1%,'%need met'!W18)</f>
        <v>0</v>
      </c>
      <c r="X18" s="24" t="b">
        <f>IF(Burden!X18&lt;1%,'%need met'!X18)</f>
        <v>0</v>
      </c>
      <c r="Y18" s="24" t="b">
        <f>IF(Burden!Y18&lt;1%,'%need met'!Y18)</f>
        <v>0</v>
      </c>
      <c r="Z18" s="24" t="b">
        <f>IF(Burden!Z18&lt;1%,'%need met'!Z18)</f>
        <v>0</v>
      </c>
      <c r="AB18" s="16" t="s">
        <v>12</v>
      </c>
      <c r="AC18" s="24" t="b">
        <f>IF(Burden!AC18&lt;1%,'%need met'!AC18)</f>
        <v>0</v>
      </c>
      <c r="AD18" s="24" t="b">
        <f>IF(Burden!AD18&lt;1%,'%need met'!AD18)</f>
        <v>0</v>
      </c>
      <c r="AE18" s="24" t="b">
        <f>IF(Burden!AE18&lt;1%,'%need met'!AE18)</f>
        <v>0</v>
      </c>
      <c r="AF18" s="24" t="b">
        <f>IF(Burden!AF18&lt;1%,'%need met'!AF18)</f>
        <v>0</v>
      </c>
      <c r="AG18" s="24" t="b">
        <f>IF(Burden!AG18&lt;1%,'%need met'!AG18)</f>
        <v>0</v>
      </c>
      <c r="AH18" s="24" t="b">
        <f>IF(Burden!AH18&lt;1%,'%need met'!AH18)</f>
        <v>0</v>
      </c>
      <c r="AI18" s="15"/>
      <c r="AJ18" s="16"/>
      <c r="AK18" s="15"/>
      <c r="AL18" s="15"/>
      <c r="AM18" s="15"/>
      <c r="AN18" s="15"/>
      <c r="AO18" s="27">
        <v>13500</v>
      </c>
      <c r="AP18" s="15"/>
      <c r="AQ18" s="15"/>
      <c r="AR18" s="15"/>
      <c r="AT18" s="15"/>
    </row>
    <row r="19" spans="1:46" x14ac:dyDescent="0.3">
      <c r="A19" s="13">
        <v>14000</v>
      </c>
      <c r="B19" s="13">
        <v>14999</v>
      </c>
      <c r="C19" s="13"/>
      <c r="D19" s="16" t="s">
        <v>9</v>
      </c>
      <c r="E19" s="24" t="b">
        <f>IF(Burden!E19&lt;1%,'%need met'!E19)</f>
        <v>0</v>
      </c>
      <c r="F19" s="24" t="b">
        <f>IF(Burden!F19&lt;1%,'%need met'!F19)</f>
        <v>0</v>
      </c>
      <c r="G19" s="24" t="b">
        <f>IF(Burden!G19&lt;1%,'%need met'!G19)</f>
        <v>0</v>
      </c>
      <c r="H19" s="24" t="b">
        <f>IF(Burden!H19&lt;1%,'%need met'!H19)</f>
        <v>0</v>
      </c>
      <c r="I19" s="24" t="b">
        <f>IF(Burden!I19&lt;1%,'%need met'!I19)</f>
        <v>0</v>
      </c>
      <c r="J19" s="24" t="b">
        <f>IF(Burden!J19&lt;1%,'%need met'!J19)</f>
        <v>0</v>
      </c>
      <c r="L19" s="16" t="s">
        <v>10</v>
      </c>
      <c r="M19" s="24" t="b">
        <f>IF(Burden!M19&lt;1%,'%need met'!M19)</f>
        <v>0</v>
      </c>
      <c r="N19" s="24" t="b">
        <f>IF(Burden!N19&lt;1%,'%need met'!N19)</f>
        <v>0</v>
      </c>
      <c r="O19" s="24" t="b">
        <f>IF(Burden!O19&lt;1%,'%need met'!O19)</f>
        <v>0</v>
      </c>
      <c r="P19" s="24" t="b">
        <f>IF(Burden!P19&lt;1%,'%need met'!P19)</f>
        <v>0</v>
      </c>
      <c r="Q19" s="24" t="b">
        <f>IF(Burden!Q19&lt;1%,'%need met'!Q19)</f>
        <v>0</v>
      </c>
      <c r="R19" s="24" t="b">
        <f>IF(Burden!R19&lt;1%,'%need met'!R19)</f>
        <v>0</v>
      </c>
      <c r="T19" s="16" t="s">
        <v>11</v>
      </c>
      <c r="U19" s="24" t="b">
        <f>IF(Burden!U19&lt;1%,'%need met'!U19)</f>
        <v>0</v>
      </c>
      <c r="V19" s="24" t="b">
        <f>IF(Burden!V19&lt;1%,'%need met'!V19)</f>
        <v>0</v>
      </c>
      <c r="W19" s="24" t="b">
        <f>IF(Burden!W19&lt;1%,'%need met'!W19)</f>
        <v>0</v>
      </c>
      <c r="X19" s="24" t="b">
        <f>IF(Burden!X19&lt;1%,'%need met'!X19)</f>
        <v>0</v>
      </c>
      <c r="Y19" s="24" t="b">
        <f>IF(Burden!Y19&lt;1%,'%need met'!Y19)</f>
        <v>0</v>
      </c>
      <c r="Z19" s="24" t="b">
        <f>IF(Burden!Z19&lt;1%,'%need met'!Z19)</f>
        <v>0</v>
      </c>
      <c r="AB19" s="16" t="s">
        <v>12</v>
      </c>
      <c r="AC19" s="24" t="b">
        <f>IF(Burden!AC19&lt;1%,'%need met'!AC19)</f>
        <v>0</v>
      </c>
      <c r="AD19" s="24" t="b">
        <f>IF(Burden!AD19&lt;1%,'%need met'!AD19)</f>
        <v>0</v>
      </c>
      <c r="AE19" s="24" t="b">
        <f>IF(Burden!AE19&lt;1%,'%need met'!AE19)</f>
        <v>0</v>
      </c>
      <c r="AF19" s="24" t="b">
        <f>IF(Burden!AF19&lt;1%,'%need met'!AF19)</f>
        <v>0</v>
      </c>
      <c r="AG19" s="24" t="b">
        <f>IF(Burden!AG19&lt;1%,'%need met'!AG19)</f>
        <v>0</v>
      </c>
      <c r="AH19" s="24" t="b">
        <f>IF(Burden!AH19&lt;1%,'%need met'!AH19)</f>
        <v>0</v>
      </c>
      <c r="AI19" s="15"/>
      <c r="AJ19" s="16"/>
      <c r="AK19" s="15"/>
      <c r="AL19" s="15"/>
      <c r="AM19" s="15"/>
      <c r="AN19" s="15"/>
      <c r="AO19" s="27">
        <v>14500</v>
      </c>
      <c r="AP19" s="15"/>
      <c r="AQ19" s="15"/>
      <c r="AR19" s="15"/>
      <c r="AT19" s="15"/>
    </row>
    <row r="20" spans="1:46" x14ac:dyDescent="0.3">
      <c r="A20" s="40">
        <v>15000</v>
      </c>
      <c r="B20" s="13">
        <v>15999</v>
      </c>
      <c r="C20" s="13"/>
      <c r="D20" s="16" t="s">
        <v>9</v>
      </c>
      <c r="E20" s="24" t="b">
        <f>IF(Burden!E20&lt;1%,'%need met'!E20)</f>
        <v>0</v>
      </c>
      <c r="F20" s="24" t="b">
        <f>IF(Burden!F20&lt;1%,'%need met'!F20)</f>
        <v>0</v>
      </c>
      <c r="G20" s="24" t="b">
        <f>IF(Burden!G20&lt;1%,'%need met'!G20)</f>
        <v>0</v>
      </c>
      <c r="H20" s="24" t="b">
        <f>IF(Burden!H20&lt;1%,'%need met'!H20)</f>
        <v>0</v>
      </c>
      <c r="I20" s="24" t="b">
        <f>IF(Burden!I20&lt;1%,'%need met'!I20)</f>
        <v>0</v>
      </c>
      <c r="J20" s="24" t="b">
        <f>IF(Burden!J20&lt;1%,'%need met'!J20)</f>
        <v>0</v>
      </c>
      <c r="L20" s="16" t="s">
        <v>10</v>
      </c>
      <c r="M20" s="24" t="b">
        <f>IF(Burden!M20&lt;1%,'%need met'!M20)</f>
        <v>0</v>
      </c>
      <c r="N20" s="24" t="b">
        <f>IF(Burden!N20&lt;1%,'%need met'!N20)</f>
        <v>0</v>
      </c>
      <c r="O20" s="24" t="b">
        <f>IF(Burden!O20&lt;1%,'%need met'!O20)</f>
        <v>0</v>
      </c>
      <c r="P20" s="24" t="b">
        <f>IF(Burden!P20&lt;1%,'%need met'!P20)</f>
        <v>0</v>
      </c>
      <c r="Q20" s="24" t="b">
        <f>IF(Burden!Q20&lt;1%,'%need met'!Q20)</f>
        <v>0</v>
      </c>
      <c r="R20" s="24" t="b">
        <f>IF(Burden!R20&lt;1%,'%need met'!R20)</f>
        <v>0</v>
      </c>
      <c r="T20" s="16" t="s">
        <v>11</v>
      </c>
      <c r="U20" s="24" t="b">
        <f>IF(Burden!U20&lt;1%,'%need met'!U20)</f>
        <v>0</v>
      </c>
      <c r="V20" s="24" t="b">
        <f>IF(Burden!V20&lt;1%,'%need met'!V20)</f>
        <v>0</v>
      </c>
      <c r="W20" s="24" t="b">
        <f>IF(Burden!W20&lt;1%,'%need met'!W20)</f>
        <v>0</v>
      </c>
      <c r="X20" s="24" t="b">
        <f>IF(Burden!X20&lt;1%,'%need met'!X20)</f>
        <v>0</v>
      </c>
      <c r="Y20" s="24" t="b">
        <f>IF(Burden!Y20&lt;1%,'%need met'!Y20)</f>
        <v>0</v>
      </c>
      <c r="Z20" s="24" t="b">
        <f>IF(Burden!Z20&lt;1%,'%need met'!Z20)</f>
        <v>0</v>
      </c>
      <c r="AB20" s="16" t="s">
        <v>12</v>
      </c>
      <c r="AC20" s="24" t="b">
        <f>IF(Burden!AC20&lt;1%,'%need met'!AC20)</f>
        <v>0</v>
      </c>
      <c r="AD20" s="24" t="b">
        <f>IF(Burden!AD20&lt;1%,'%need met'!AD20)</f>
        <v>0</v>
      </c>
      <c r="AE20" s="24" t="b">
        <f>IF(Burden!AE20&lt;1%,'%need met'!AE20)</f>
        <v>0</v>
      </c>
      <c r="AF20" s="24" t="b">
        <f>IF(Burden!AF20&lt;1%,'%need met'!AF20)</f>
        <v>0</v>
      </c>
      <c r="AG20" s="24" t="b">
        <f>IF(Burden!AG20&lt;1%,'%need met'!AG20)</f>
        <v>0</v>
      </c>
      <c r="AH20" s="24" t="b">
        <f>IF(Burden!AH20&lt;1%,'%need met'!AH20)</f>
        <v>0</v>
      </c>
      <c r="AI20" s="15"/>
      <c r="AJ20" s="16"/>
      <c r="AK20" s="15"/>
      <c r="AL20" s="15"/>
      <c r="AM20" s="15"/>
      <c r="AN20" s="15"/>
      <c r="AO20" s="27">
        <v>15500</v>
      </c>
      <c r="AP20" s="15"/>
      <c r="AQ20" s="15"/>
      <c r="AR20" s="15"/>
      <c r="AT20" s="15"/>
    </row>
    <row r="21" spans="1:46" x14ac:dyDescent="0.3">
      <c r="A21" s="13">
        <v>16000</v>
      </c>
      <c r="B21" s="13">
        <v>16999</v>
      </c>
      <c r="C21" s="13"/>
      <c r="D21" s="16" t="s">
        <v>9</v>
      </c>
      <c r="E21" s="24" t="b">
        <f>IF(Burden!E21&lt;1%,'%need met'!E21)</f>
        <v>0</v>
      </c>
      <c r="F21" s="24" t="b">
        <f>IF(Burden!F21&lt;1%,'%need met'!F21)</f>
        <v>0</v>
      </c>
      <c r="G21" s="24" t="b">
        <f>IF(Burden!G21&lt;1%,'%need met'!G21)</f>
        <v>0</v>
      </c>
      <c r="H21" s="24" t="b">
        <f>IF(Burden!H21&lt;1%,'%need met'!H21)</f>
        <v>0</v>
      </c>
      <c r="I21" s="24" t="b">
        <f>IF(Burden!I21&lt;1%,'%need met'!I21)</f>
        <v>0</v>
      </c>
      <c r="J21" s="24" t="b">
        <f>IF(Burden!J21&lt;1%,'%need met'!J21)</f>
        <v>0</v>
      </c>
      <c r="L21" s="16" t="s">
        <v>10</v>
      </c>
      <c r="M21" s="24" t="b">
        <f>IF(Burden!M21&lt;1%,'%need met'!M21)</f>
        <v>0</v>
      </c>
      <c r="N21" s="24" t="b">
        <f>IF(Burden!N21&lt;1%,'%need met'!N21)</f>
        <v>0</v>
      </c>
      <c r="O21" s="24" t="b">
        <f>IF(Burden!O21&lt;1%,'%need met'!O21)</f>
        <v>0</v>
      </c>
      <c r="P21" s="24" t="b">
        <f>IF(Burden!P21&lt;1%,'%need met'!P21)</f>
        <v>0</v>
      </c>
      <c r="Q21" s="24" t="b">
        <f>IF(Burden!Q21&lt;1%,'%need met'!Q21)</f>
        <v>0</v>
      </c>
      <c r="R21" s="24" t="b">
        <f>IF(Burden!R21&lt;1%,'%need met'!R21)</f>
        <v>0</v>
      </c>
      <c r="T21" s="16" t="s">
        <v>11</v>
      </c>
      <c r="U21" s="24" t="b">
        <f>IF(Burden!U21&lt;1%,'%need met'!U21)</f>
        <v>0</v>
      </c>
      <c r="V21" s="24" t="b">
        <f>IF(Burden!V21&lt;1%,'%need met'!V21)</f>
        <v>0</v>
      </c>
      <c r="W21" s="24" t="b">
        <f>IF(Burden!W21&lt;1%,'%need met'!W21)</f>
        <v>0</v>
      </c>
      <c r="X21" s="24" t="b">
        <f>IF(Burden!X21&lt;1%,'%need met'!X21)</f>
        <v>0</v>
      </c>
      <c r="Y21" s="24" t="b">
        <f>IF(Burden!Y21&lt;1%,'%need met'!Y21)</f>
        <v>0</v>
      </c>
      <c r="Z21" s="24" t="b">
        <f>IF(Burden!Z21&lt;1%,'%need met'!Z21)</f>
        <v>0</v>
      </c>
      <c r="AB21" s="16" t="s">
        <v>12</v>
      </c>
      <c r="AC21" s="24" t="b">
        <f>IF(Burden!AC21&lt;1%,'%need met'!AC21)</f>
        <v>0</v>
      </c>
      <c r="AD21" s="24" t="b">
        <f>IF(Burden!AD21&lt;1%,'%need met'!AD21)</f>
        <v>0</v>
      </c>
      <c r="AE21" s="24" t="b">
        <f>IF(Burden!AE21&lt;1%,'%need met'!AE21)</f>
        <v>0</v>
      </c>
      <c r="AF21" s="24" t="b">
        <f>IF(Burden!AF21&lt;1%,'%need met'!AF21)</f>
        <v>0</v>
      </c>
      <c r="AG21" s="24" t="b">
        <f>IF(Burden!AG21&lt;1%,'%need met'!AG21)</f>
        <v>0</v>
      </c>
      <c r="AH21" s="24" t="b">
        <f>IF(Burden!AH21&lt;1%,'%need met'!AH21)</f>
        <v>0</v>
      </c>
      <c r="AI21" s="15"/>
      <c r="AJ21" s="16"/>
      <c r="AK21" s="15"/>
      <c r="AL21" s="15"/>
      <c r="AM21" s="15"/>
      <c r="AN21" s="15"/>
      <c r="AO21" s="27">
        <v>16500</v>
      </c>
      <c r="AP21" s="15"/>
      <c r="AQ21" s="15"/>
      <c r="AR21" s="15"/>
      <c r="AT21" s="15"/>
    </row>
    <row r="22" spans="1:46" x14ac:dyDescent="0.3">
      <c r="A22" s="13">
        <v>17000</v>
      </c>
      <c r="B22" s="13">
        <v>17999</v>
      </c>
      <c r="C22" s="13"/>
      <c r="D22" s="16" t="s">
        <v>9</v>
      </c>
      <c r="E22" s="24" t="b">
        <f>IF(Burden!E22&lt;1%,'%need met'!E22)</f>
        <v>0</v>
      </c>
      <c r="F22" s="24" t="b">
        <f>IF(Burden!F22&lt;1%,'%need met'!F22)</f>
        <v>0</v>
      </c>
      <c r="G22" s="24" t="b">
        <f>IF(Burden!G22&lt;1%,'%need met'!G22)</f>
        <v>0</v>
      </c>
      <c r="H22" s="24" t="b">
        <f>IF(Burden!H22&lt;1%,'%need met'!H22)</f>
        <v>0</v>
      </c>
      <c r="I22" s="24" t="b">
        <f>IF(Burden!I22&lt;1%,'%need met'!I22)</f>
        <v>0</v>
      </c>
      <c r="J22" s="24" t="b">
        <f>IF(Burden!J22&lt;1%,'%need met'!J22)</f>
        <v>0</v>
      </c>
      <c r="L22" s="16" t="s">
        <v>10</v>
      </c>
      <c r="M22" s="24" t="b">
        <f>IF(Burden!M22&lt;1%,'%need met'!M22)</f>
        <v>0</v>
      </c>
      <c r="N22" s="24" t="b">
        <f>IF(Burden!N22&lt;1%,'%need met'!N22)</f>
        <v>0</v>
      </c>
      <c r="O22" s="24" t="b">
        <f>IF(Burden!O22&lt;1%,'%need met'!O22)</f>
        <v>0</v>
      </c>
      <c r="P22" s="24" t="b">
        <f>IF(Burden!P22&lt;1%,'%need met'!P22)</f>
        <v>0</v>
      </c>
      <c r="Q22" s="24" t="b">
        <f>IF(Burden!Q22&lt;1%,'%need met'!Q22)</f>
        <v>0</v>
      </c>
      <c r="R22" s="24" t="b">
        <f>IF(Burden!R22&lt;1%,'%need met'!R22)</f>
        <v>0</v>
      </c>
      <c r="T22" s="16" t="s">
        <v>11</v>
      </c>
      <c r="U22" s="24" t="b">
        <f>IF(Burden!U22&lt;1%,'%need met'!U22)</f>
        <v>0</v>
      </c>
      <c r="V22" s="24" t="b">
        <f>IF(Burden!V22&lt;1%,'%need met'!V22)</f>
        <v>0</v>
      </c>
      <c r="W22" s="24" t="b">
        <f>IF(Burden!W22&lt;1%,'%need met'!W22)</f>
        <v>0</v>
      </c>
      <c r="X22" s="24" t="b">
        <f>IF(Burden!X22&lt;1%,'%need met'!X22)</f>
        <v>0</v>
      </c>
      <c r="Y22" s="24" t="b">
        <f>IF(Burden!Y22&lt;1%,'%need met'!Y22)</f>
        <v>0</v>
      </c>
      <c r="Z22" s="24" t="b">
        <f>IF(Burden!Z22&lt;1%,'%need met'!Z22)</f>
        <v>0</v>
      </c>
      <c r="AB22" s="16" t="s">
        <v>12</v>
      </c>
      <c r="AC22" s="24" t="b">
        <f>IF(Burden!AC22&lt;1%,'%need met'!AC22)</f>
        <v>0</v>
      </c>
      <c r="AD22" s="24" t="b">
        <f>IF(Burden!AD22&lt;1%,'%need met'!AD22)</f>
        <v>0</v>
      </c>
      <c r="AE22" s="24" t="b">
        <f>IF(Burden!AE22&lt;1%,'%need met'!AE22)</f>
        <v>0</v>
      </c>
      <c r="AF22" s="24" t="b">
        <f>IF(Burden!AF22&lt;1%,'%need met'!AF22)</f>
        <v>0</v>
      </c>
      <c r="AG22" s="24" t="b">
        <f>IF(Burden!AG22&lt;1%,'%need met'!AG22)</f>
        <v>0</v>
      </c>
      <c r="AH22" s="24" t="b">
        <f>IF(Burden!AH22&lt;1%,'%need met'!AH22)</f>
        <v>0</v>
      </c>
      <c r="AI22" s="15"/>
      <c r="AJ22" s="16"/>
      <c r="AK22" s="15"/>
      <c r="AL22" s="15"/>
      <c r="AM22" s="15"/>
      <c r="AN22" s="15"/>
      <c r="AO22" s="27">
        <v>17500</v>
      </c>
      <c r="AP22" s="15"/>
      <c r="AQ22" s="15"/>
      <c r="AR22" s="15"/>
      <c r="AT22" s="15"/>
    </row>
    <row r="23" spans="1:46" x14ac:dyDescent="0.3">
      <c r="A23" s="13">
        <v>18000</v>
      </c>
      <c r="B23" s="13">
        <v>18999</v>
      </c>
      <c r="C23" s="13"/>
      <c r="D23" s="16" t="s">
        <v>9</v>
      </c>
      <c r="E23" s="24" t="b">
        <f>IF(Burden!E23&lt;1%,'%need met'!E23)</f>
        <v>0</v>
      </c>
      <c r="F23" s="24" t="b">
        <f>IF(Burden!F23&lt;1%,'%need met'!F23)</f>
        <v>0</v>
      </c>
      <c r="G23" s="24" t="b">
        <f>IF(Burden!G23&lt;1%,'%need met'!G23)</f>
        <v>0</v>
      </c>
      <c r="H23" s="24" t="b">
        <f>IF(Burden!H23&lt;1%,'%need met'!H23)</f>
        <v>0</v>
      </c>
      <c r="I23" s="24" t="b">
        <f>IF(Burden!I23&lt;1%,'%need met'!I23)</f>
        <v>0</v>
      </c>
      <c r="J23" s="24" t="b">
        <f>IF(Burden!J23&lt;1%,'%need met'!J23)</f>
        <v>0</v>
      </c>
      <c r="L23" s="16" t="s">
        <v>10</v>
      </c>
      <c r="M23" s="24" t="b">
        <f>IF(Burden!M23&lt;1%,'%need met'!M23)</f>
        <v>0</v>
      </c>
      <c r="N23" s="24" t="b">
        <f>IF(Burden!N23&lt;1%,'%need met'!N23)</f>
        <v>0</v>
      </c>
      <c r="O23" s="24" t="b">
        <f>IF(Burden!O23&lt;1%,'%need met'!O23)</f>
        <v>0</v>
      </c>
      <c r="P23" s="24" t="b">
        <f>IF(Burden!P23&lt;1%,'%need met'!P23)</f>
        <v>0</v>
      </c>
      <c r="Q23" s="24" t="b">
        <f>IF(Burden!Q23&lt;1%,'%need met'!Q23)</f>
        <v>0</v>
      </c>
      <c r="R23" s="24" t="b">
        <f>IF(Burden!R23&lt;1%,'%need met'!R23)</f>
        <v>0</v>
      </c>
      <c r="T23" s="16" t="s">
        <v>11</v>
      </c>
      <c r="U23" s="24" t="b">
        <f>IF(Burden!U23&lt;1%,'%need met'!U23)</f>
        <v>0</v>
      </c>
      <c r="V23" s="24" t="b">
        <f>IF(Burden!V23&lt;1%,'%need met'!V23)</f>
        <v>0</v>
      </c>
      <c r="W23" s="24" t="b">
        <f>IF(Burden!W23&lt;1%,'%need met'!W23)</f>
        <v>0</v>
      </c>
      <c r="X23" s="24" t="b">
        <f>IF(Burden!X23&lt;1%,'%need met'!X23)</f>
        <v>0</v>
      </c>
      <c r="Y23" s="24" t="b">
        <f>IF(Burden!Y23&lt;1%,'%need met'!Y23)</f>
        <v>0</v>
      </c>
      <c r="Z23" s="24" t="b">
        <f>IF(Burden!Z23&lt;1%,'%need met'!Z23)</f>
        <v>0</v>
      </c>
      <c r="AB23" s="16" t="s">
        <v>12</v>
      </c>
      <c r="AC23" s="24" t="b">
        <f>IF(Burden!AC23&lt;1%,'%need met'!AC23)</f>
        <v>0</v>
      </c>
      <c r="AD23" s="24" t="b">
        <f>IF(Burden!AD23&lt;1%,'%need met'!AD23)</f>
        <v>0</v>
      </c>
      <c r="AE23" s="24" t="b">
        <f>IF(Burden!AE23&lt;1%,'%need met'!AE23)</f>
        <v>0</v>
      </c>
      <c r="AF23" s="24" t="b">
        <f>IF(Burden!AF23&lt;1%,'%need met'!AF23)</f>
        <v>0</v>
      </c>
      <c r="AG23" s="24" t="b">
        <f>IF(Burden!AG23&lt;1%,'%need met'!AG23)</f>
        <v>0</v>
      </c>
      <c r="AH23" s="24" t="b">
        <f>IF(Burden!AH23&lt;1%,'%need met'!AH23)</f>
        <v>0</v>
      </c>
      <c r="AI23" s="15"/>
      <c r="AJ23" s="16"/>
      <c r="AK23" s="15"/>
      <c r="AL23" s="15"/>
      <c r="AM23" s="15"/>
      <c r="AN23" s="15"/>
      <c r="AO23" s="27">
        <v>18500</v>
      </c>
      <c r="AP23" s="15"/>
      <c r="AQ23" s="15"/>
      <c r="AR23" s="15"/>
      <c r="AT23" s="15"/>
    </row>
    <row r="24" spans="1:46" x14ac:dyDescent="0.3">
      <c r="A24" s="40">
        <v>19000</v>
      </c>
      <c r="B24" s="13">
        <v>19999</v>
      </c>
      <c r="C24" s="13"/>
      <c r="D24" s="16" t="s">
        <v>9</v>
      </c>
      <c r="E24" s="24" t="b">
        <f>IF(Burden!E24&lt;1%,'%need met'!E24)</f>
        <v>0</v>
      </c>
      <c r="F24" s="24" t="b">
        <f>IF(Burden!F24&lt;1%,'%need met'!F24)</f>
        <v>0</v>
      </c>
      <c r="G24" s="24" t="b">
        <f>IF(Burden!G24&lt;1%,'%need met'!G24)</f>
        <v>0</v>
      </c>
      <c r="H24" s="24" t="b">
        <f>IF(Burden!H24&lt;1%,'%need met'!H24)</f>
        <v>0</v>
      </c>
      <c r="I24" s="24" t="b">
        <f>IF(Burden!I24&lt;1%,'%need met'!I24)</f>
        <v>0</v>
      </c>
      <c r="J24" s="24" t="b">
        <f>IF(Burden!J24&lt;1%,'%need met'!J24)</f>
        <v>0</v>
      </c>
      <c r="L24" s="16" t="s">
        <v>10</v>
      </c>
      <c r="M24" s="24" t="b">
        <f>IF(Burden!M24&lt;1%,'%need met'!M24)</f>
        <v>0</v>
      </c>
      <c r="N24" s="24" t="b">
        <f>IF(Burden!N24&lt;1%,'%need met'!N24)</f>
        <v>0</v>
      </c>
      <c r="O24" s="24" t="b">
        <f>IF(Burden!O24&lt;1%,'%need met'!O24)</f>
        <v>0</v>
      </c>
      <c r="P24" s="24" t="b">
        <f>IF(Burden!P24&lt;1%,'%need met'!P24)</f>
        <v>0</v>
      </c>
      <c r="Q24" s="24" t="b">
        <f>IF(Burden!Q24&lt;1%,'%need met'!Q24)</f>
        <v>0</v>
      </c>
      <c r="R24" s="24" t="b">
        <f>IF(Burden!R24&lt;1%,'%need met'!R24)</f>
        <v>0</v>
      </c>
      <c r="T24" s="16" t="s">
        <v>11</v>
      </c>
      <c r="U24" s="24" t="b">
        <f>IF(Burden!U24&lt;1%,'%need met'!U24)</f>
        <v>0</v>
      </c>
      <c r="V24" s="24" t="b">
        <f>IF(Burden!V24&lt;1%,'%need met'!V24)</f>
        <v>0</v>
      </c>
      <c r="W24" s="24" t="b">
        <f>IF(Burden!W24&lt;1%,'%need met'!W24)</f>
        <v>0</v>
      </c>
      <c r="X24" s="24" t="b">
        <f>IF(Burden!X24&lt;1%,'%need met'!X24)</f>
        <v>0</v>
      </c>
      <c r="Y24" s="24" t="b">
        <f>IF(Burden!Y24&lt;1%,'%need met'!Y24)</f>
        <v>0</v>
      </c>
      <c r="Z24" s="24" t="b">
        <f>IF(Burden!Z24&lt;1%,'%need met'!Z24)</f>
        <v>0</v>
      </c>
      <c r="AB24" s="16" t="s">
        <v>12</v>
      </c>
      <c r="AC24" s="24" t="b">
        <f>IF(Burden!AC24&lt;1%,'%need met'!AC24)</f>
        <v>0</v>
      </c>
      <c r="AD24" s="24" t="b">
        <f>IF(Burden!AD24&lt;1%,'%need met'!AD24)</f>
        <v>0</v>
      </c>
      <c r="AE24" s="24" t="b">
        <f>IF(Burden!AE24&lt;1%,'%need met'!AE24)</f>
        <v>0</v>
      </c>
      <c r="AF24" s="24" t="b">
        <f>IF(Burden!AF24&lt;1%,'%need met'!AF24)</f>
        <v>0</v>
      </c>
      <c r="AG24" s="24" t="b">
        <f>IF(Burden!AG24&lt;1%,'%need met'!AG24)</f>
        <v>0</v>
      </c>
      <c r="AH24" s="24" t="b">
        <f>IF(Burden!AH24&lt;1%,'%need met'!AH24)</f>
        <v>0</v>
      </c>
      <c r="AI24" s="15"/>
      <c r="AJ24" s="16"/>
      <c r="AK24" s="15"/>
      <c r="AL24" s="15"/>
      <c r="AM24" s="15"/>
      <c r="AN24" s="15"/>
      <c r="AO24" s="27">
        <v>19500</v>
      </c>
      <c r="AP24" s="15"/>
      <c r="AQ24" s="15"/>
      <c r="AR24" s="15"/>
      <c r="AT24" s="15"/>
    </row>
    <row r="25" spans="1:46" x14ac:dyDescent="0.3">
      <c r="A25" s="13">
        <v>20000</v>
      </c>
      <c r="B25" s="13">
        <v>20999</v>
      </c>
      <c r="C25" s="13"/>
      <c r="D25" s="16" t="s">
        <v>9</v>
      </c>
      <c r="E25" s="24" t="b">
        <f>IF(Burden!E25&lt;1%,'%need met'!E25)</f>
        <v>0</v>
      </c>
      <c r="F25" s="24" t="b">
        <f>IF(Burden!F25&lt;1%,'%need met'!F25)</f>
        <v>0</v>
      </c>
      <c r="G25" s="24" t="b">
        <f>IF(Burden!G25&lt;1%,'%need met'!G25)</f>
        <v>0</v>
      </c>
      <c r="H25" s="24" t="b">
        <f>IF(Burden!H25&lt;1%,'%need met'!H25)</f>
        <v>0</v>
      </c>
      <c r="I25" s="24" t="b">
        <f>IF(Burden!I25&lt;1%,'%need met'!I25)</f>
        <v>0</v>
      </c>
      <c r="J25" s="24" t="b">
        <f>IF(Burden!J25&lt;1%,'%need met'!J25)</f>
        <v>0</v>
      </c>
      <c r="L25" s="16" t="s">
        <v>10</v>
      </c>
      <c r="M25" s="24" t="b">
        <f>IF(Burden!M25&lt;1%,'%need met'!M25)</f>
        <v>0</v>
      </c>
      <c r="N25" s="24" t="b">
        <f>IF(Burden!N25&lt;1%,'%need met'!N25)</f>
        <v>0</v>
      </c>
      <c r="O25" s="24" t="b">
        <f>IF(Burden!O25&lt;1%,'%need met'!O25)</f>
        <v>0</v>
      </c>
      <c r="P25" s="24" t="b">
        <f>IF(Burden!P25&lt;1%,'%need met'!P25)</f>
        <v>0</v>
      </c>
      <c r="Q25" s="24" t="b">
        <f>IF(Burden!Q25&lt;1%,'%need met'!Q25)</f>
        <v>0</v>
      </c>
      <c r="R25" s="24" t="b">
        <f>IF(Burden!R25&lt;1%,'%need met'!R25)</f>
        <v>0</v>
      </c>
      <c r="T25" s="16" t="s">
        <v>11</v>
      </c>
      <c r="U25" s="24" t="b">
        <f>IF(Burden!U25&lt;1%,'%need met'!U25)</f>
        <v>0</v>
      </c>
      <c r="V25" s="24" t="b">
        <f>IF(Burden!V25&lt;1%,'%need met'!V25)</f>
        <v>0</v>
      </c>
      <c r="W25" s="24" t="b">
        <f>IF(Burden!W25&lt;1%,'%need met'!W25)</f>
        <v>0</v>
      </c>
      <c r="X25" s="24" t="b">
        <f>IF(Burden!X25&lt;1%,'%need met'!X25)</f>
        <v>0</v>
      </c>
      <c r="Y25" s="24" t="b">
        <f>IF(Burden!Y25&lt;1%,'%need met'!Y25)</f>
        <v>0</v>
      </c>
      <c r="Z25" s="24" t="b">
        <f>IF(Burden!Z25&lt;1%,'%need met'!Z25)</f>
        <v>0</v>
      </c>
      <c r="AB25" s="16" t="s">
        <v>12</v>
      </c>
      <c r="AC25" s="24" t="b">
        <f>IF(Burden!AC25&lt;1%,'%need met'!AC25)</f>
        <v>0</v>
      </c>
      <c r="AD25" s="24" t="b">
        <f>IF(Burden!AD25&lt;1%,'%need met'!AD25)</f>
        <v>0</v>
      </c>
      <c r="AE25" s="24" t="b">
        <f>IF(Burden!AE25&lt;1%,'%need met'!AE25)</f>
        <v>0</v>
      </c>
      <c r="AF25" s="24" t="b">
        <f>IF(Burden!AF25&lt;1%,'%need met'!AF25)</f>
        <v>0</v>
      </c>
      <c r="AG25" s="24" t="b">
        <f>IF(Burden!AG25&lt;1%,'%need met'!AG25)</f>
        <v>0</v>
      </c>
      <c r="AH25" s="24" t="b">
        <f>IF(Burden!AH25&lt;1%,'%need met'!AH25)</f>
        <v>0</v>
      </c>
      <c r="AI25" s="15"/>
      <c r="AJ25" s="16"/>
      <c r="AK25" s="15"/>
      <c r="AL25" s="15"/>
      <c r="AM25" s="15"/>
      <c r="AN25" s="15"/>
      <c r="AO25" s="27">
        <v>20500</v>
      </c>
      <c r="AP25" s="15"/>
      <c r="AQ25" s="15"/>
      <c r="AR25" s="15"/>
      <c r="AT25" s="15"/>
    </row>
    <row r="26" spans="1:46" x14ac:dyDescent="0.3">
      <c r="A26" s="57">
        <v>21000</v>
      </c>
      <c r="B26" s="13">
        <v>21999</v>
      </c>
      <c r="C26" s="13"/>
      <c r="D26" s="16" t="s">
        <v>9</v>
      </c>
      <c r="E26" s="24" t="b">
        <f>IF(Burden!E26&lt;1%,'%need met'!E26)</f>
        <v>0</v>
      </c>
      <c r="F26" s="24" t="b">
        <f>IF(Burden!F26&lt;1%,'%need met'!F26)</f>
        <v>0</v>
      </c>
      <c r="G26" s="24" t="b">
        <f>IF(Burden!G26&lt;1%,'%need met'!G26)</f>
        <v>0</v>
      </c>
      <c r="H26" s="24" t="b">
        <f>IF(Burden!H26&lt;1%,'%need met'!H26)</f>
        <v>0</v>
      </c>
      <c r="I26" s="24" t="b">
        <f>IF(Burden!I26&lt;1%,'%need met'!I26)</f>
        <v>0</v>
      </c>
      <c r="J26" s="24" t="b">
        <f>IF(Burden!J26&lt;1%,'%need met'!J26)</f>
        <v>0</v>
      </c>
      <c r="L26" s="16" t="s">
        <v>10</v>
      </c>
      <c r="M26" s="24" t="b">
        <f>IF(Burden!M26&lt;1%,'%need met'!M26)</f>
        <v>0</v>
      </c>
      <c r="N26" s="24" t="b">
        <f>IF(Burden!N26&lt;1%,'%need met'!N26)</f>
        <v>0</v>
      </c>
      <c r="O26" s="24" t="b">
        <f>IF(Burden!O26&lt;1%,'%need met'!O26)</f>
        <v>0</v>
      </c>
      <c r="P26" s="24" t="b">
        <f>IF(Burden!P26&lt;1%,'%need met'!P26)</f>
        <v>0</v>
      </c>
      <c r="Q26" s="24" t="b">
        <f>IF(Burden!Q26&lt;1%,'%need met'!Q26)</f>
        <v>0</v>
      </c>
      <c r="R26" s="24" t="b">
        <f>IF(Burden!R26&lt;1%,'%need met'!R26)</f>
        <v>0</v>
      </c>
      <c r="T26" s="16" t="s">
        <v>11</v>
      </c>
      <c r="U26" s="24" t="b">
        <f>IF(Burden!U26&lt;1%,'%need met'!U26)</f>
        <v>0</v>
      </c>
      <c r="V26" s="24" t="b">
        <f>IF(Burden!V26&lt;1%,'%need met'!V26)</f>
        <v>0</v>
      </c>
      <c r="W26" s="24" t="b">
        <f>IF(Burden!W26&lt;1%,'%need met'!W26)</f>
        <v>0</v>
      </c>
      <c r="X26" s="24" t="b">
        <f>IF(Burden!X26&lt;1%,'%need met'!X26)</f>
        <v>0</v>
      </c>
      <c r="Y26" s="24" t="b">
        <f>IF(Burden!Y26&lt;1%,'%need met'!Y26)</f>
        <v>0</v>
      </c>
      <c r="Z26" s="24" t="b">
        <f>IF(Burden!Z26&lt;1%,'%need met'!Z26)</f>
        <v>0</v>
      </c>
      <c r="AB26" s="16" t="s">
        <v>12</v>
      </c>
      <c r="AC26" s="24" t="b">
        <f>IF(Burden!AC26&lt;1%,'%need met'!AC26)</f>
        <v>0</v>
      </c>
      <c r="AD26" s="24" t="b">
        <f>IF(Burden!AD26&lt;1%,'%need met'!AD26)</f>
        <v>0</v>
      </c>
      <c r="AE26" s="24" t="b">
        <f>IF(Burden!AE26&lt;1%,'%need met'!AE26)</f>
        <v>0</v>
      </c>
      <c r="AF26" s="24" t="b">
        <f>IF(Burden!AF26&lt;1%,'%need met'!AF26)</f>
        <v>0</v>
      </c>
      <c r="AG26" s="24" t="b">
        <f>IF(Burden!AG26&lt;1%,'%need met'!AG26)</f>
        <v>0</v>
      </c>
      <c r="AH26" s="24" t="b">
        <f>IF(Burden!AH26&lt;1%,'%need met'!AH26)</f>
        <v>0</v>
      </c>
      <c r="AI26" s="15"/>
      <c r="AJ26" s="16"/>
      <c r="AK26" s="15"/>
      <c r="AL26" s="15"/>
      <c r="AM26" s="15"/>
      <c r="AN26" s="15"/>
      <c r="AO26" s="27">
        <v>21500</v>
      </c>
      <c r="AP26" s="15"/>
      <c r="AQ26" s="15"/>
      <c r="AR26" s="15"/>
      <c r="AT26" s="15"/>
    </row>
    <row r="27" spans="1:46" x14ac:dyDescent="0.3">
      <c r="A27" s="13">
        <v>22000</v>
      </c>
      <c r="B27" s="13">
        <v>22999</v>
      </c>
      <c r="C27" s="13"/>
      <c r="D27" s="16" t="s">
        <v>9</v>
      </c>
      <c r="E27" s="24" t="b">
        <f>IF(Burden!E27&lt;1%,'%need met'!E27)</f>
        <v>0</v>
      </c>
      <c r="F27" s="24" t="b">
        <f>IF(Burden!F27&lt;1%,'%need met'!F27)</f>
        <v>0</v>
      </c>
      <c r="G27" s="24" t="b">
        <f>IF(Burden!G27&lt;1%,'%need met'!G27)</f>
        <v>0</v>
      </c>
      <c r="H27" s="24" t="b">
        <f>IF(Burden!H27&lt;1%,'%need met'!H27)</f>
        <v>0</v>
      </c>
      <c r="I27" s="24" t="b">
        <f>IF(Burden!I27&lt;1%,'%need met'!I27)</f>
        <v>0</v>
      </c>
      <c r="J27" s="24" t="b">
        <f>IF(Burden!J27&lt;1%,'%need met'!J27)</f>
        <v>0</v>
      </c>
      <c r="L27" s="16" t="s">
        <v>10</v>
      </c>
      <c r="M27" s="24" t="b">
        <f>IF(Burden!M27&lt;1%,'%need met'!M27)</f>
        <v>0</v>
      </c>
      <c r="N27" s="24" t="b">
        <f>IF(Burden!N27&lt;1%,'%need met'!N27)</f>
        <v>0</v>
      </c>
      <c r="O27" s="24" t="b">
        <f>IF(Burden!O27&lt;1%,'%need met'!O27)</f>
        <v>0</v>
      </c>
      <c r="P27" s="24" t="b">
        <f>IF(Burden!P27&lt;1%,'%need met'!P27)</f>
        <v>0</v>
      </c>
      <c r="Q27" s="24" t="b">
        <f>IF(Burden!Q27&lt;1%,'%need met'!Q27)</f>
        <v>0</v>
      </c>
      <c r="R27" s="24" t="b">
        <f>IF(Burden!R27&lt;1%,'%need met'!R27)</f>
        <v>0</v>
      </c>
      <c r="T27" s="16" t="s">
        <v>11</v>
      </c>
      <c r="U27" s="24" t="b">
        <f>IF(Burden!U27&lt;1%,'%need met'!U27)</f>
        <v>0</v>
      </c>
      <c r="V27" s="24" t="b">
        <f>IF(Burden!V27&lt;1%,'%need met'!V27)</f>
        <v>0</v>
      </c>
      <c r="W27" s="24" t="b">
        <f>IF(Burden!W27&lt;1%,'%need met'!W27)</f>
        <v>0</v>
      </c>
      <c r="X27" s="24" t="b">
        <f>IF(Burden!X27&lt;1%,'%need met'!X27)</f>
        <v>0</v>
      </c>
      <c r="Y27" s="24" t="b">
        <f>IF(Burden!Y27&lt;1%,'%need met'!Y27)</f>
        <v>0</v>
      </c>
      <c r="Z27" s="24" t="b">
        <f>IF(Burden!Z27&lt;1%,'%need met'!Z27)</f>
        <v>0</v>
      </c>
      <c r="AB27" s="16" t="s">
        <v>12</v>
      </c>
      <c r="AC27" s="24" t="b">
        <f>IF(Burden!AC27&lt;1%,'%need met'!AC27)</f>
        <v>0</v>
      </c>
      <c r="AD27" s="24" t="b">
        <f>IF(Burden!AD27&lt;1%,'%need met'!AD27)</f>
        <v>0</v>
      </c>
      <c r="AE27" s="24" t="b">
        <f>IF(Burden!AE27&lt;1%,'%need met'!AE27)</f>
        <v>0</v>
      </c>
      <c r="AF27" s="24" t="b">
        <f>IF(Burden!AF27&lt;1%,'%need met'!AF27)</f>
        <v>0</v>
      </c>
      <c r="AG27" s="24" t="b">
        <f>IF(Burden!AG27&lt;1%,'%need met'!AG27)</f>
        <v>0</v>
      </c>
      <c r="AH27" s="24" t="b">
        <f>IF(Burden!AH27&lt;1%,'%need met'!AH27)</f>
        <v>0</v>
      </c>
      <c r="AI27" s="15"/>
      <c r="AJ27" s="16"/>
      <c r="AK27" s="15"/>
      <c r="AL27" s="15"/>
      <c r="AM27" s="15"/>
      <c r="AN27" s="15"/>
      <c r="AO27" s="27">
        <v>22500</v>
      </c>
      <c r="AP27" s="15"/>
      <c r="AQ27" s="15"/>
      <c r="AR27" s="15"/>
      <c r="AT27" s="15"/>
    </row>
    <row r="28" spans="1:46" x14ac:dyDescent="0.3">
      <c r="A28" s="40">
        <v>23000</v>
      </c>
      <c r="B28" s="13">
        <v>23999</v>
      </c>
      <c r="C28" s="13"/>
      <c r="D28" s="16" t="s">
        <v>9</v>
      </c>
      <c r="E28" s="24" t="b">
        <f>IF(Burden!E28&lt;1%,'%need met'!E28)</f>
        <v>0</v>
      </c>
      <c r="F28" s="24" t="b">
        <f>IF(Burden!F28&lt;1%,'%need met'!F28)</f>
        <v>0</v>
      </c>
      <c r="G28" s="24" t="b">
        <f>IF(Burden!G28&lt;1%,'%need met'!G28)</f>
        <v>0</v>
      </c>
      <c r="H28" s="24" t="b">
        <f>IF(Burden!H28&lt;1%,'%need met'!H28)</f>
        <v>0</v>
      </c>
      <c r="I28" s="24" t="b">
        <f>IF(Burden!I28&lt;1%,'%need met'!I28)</f>
        <v>0</v>
      </c>
      <c r="J28" s="24" t="b">
        <f>IF(Burden!J28&lt;1%,'%need met'!J28)</f>
        <v>0</v>
      </c>
      <c r="L28" s="16" t="s">
        <v>10</v>
      </c>
      <c r="M28" s="24" t="b">
        <f>IF(Burden!M28&lt;1%,'%need met'!M28)</f>
        <v>0</v>
      </c>
      <c r="N28" s="24" t="b">
        <f>IF(Burden!N28&lt;1%,'%need met'!N28)</f>
        <v>0</v>
      </c>
      <c r="O28" s="24" t="b">
        <f>IF(Burden!O28&lt;1%,'%need met'!O28)</f>
        <v>0</v>
      </c>
      <c r="P28" s="24" t="b">
        <f>IF(Burden!P28&lt;1%,'%need met'!P28)</f>
        <v>0</v>
      </c>
      <c r="Q28" s="24" t="b">
        <f>IF(Burden!Q28&lt;1%,'%need met'!Q28)</f>
        <v>0</v>
      </c>
      <c r="R28" s="24" t="b">
        <f>IF(Burden!R28&lt;1%,'%need met'!R28)</f>
        <v>0</v>
      </c>
      <c r="T28" s="16" t="s">
        <v>11</v>
      </c>
      <c r="U28" s="24" t="b">
        <f>IF(Burden!U28&lt;1%,'%need met'!U28)</f>
        <v>0</v>
      </c>
      <c r="V28" s="24" t="b">
        <f>IF(Burden!V28&lt;1%,'%need met'!V28)</f>
        <v>0</v>
      </c>
      <c r="W28" s="24" t="b">
        <f>IF(Burden!W28&lt;1%,'%need met'!W28)</f>
        <v>0</v>
      </c>
      <c r="X28" s="24" t="b">
        <f>IF(Burden!X28&lt;1%,'%need met'!X28)</f>
        <v>0</v>
      </c>
      <c r="Y28" s="24" t="b">
        <f>IF(Burden!Y28&lt;1%,'%need met'!Y28)</f>
        <v>0</v>
      </c>
      <c r="Z28" s="24" t="b">
        <f>IF(Burden!Z28&lt;1%,'%need met'!Z28)</f>
        <v>0</v>
      </c>
      <c r="AB28" s="16" t="s">
        <v>12</v>
      </c>
      <c r="AC28" s="24" t="b">
        <f>IF(Burden!AC28&lt;1%,'%need met'!AC28)</f>
        <v>0</v>
      </c>
      <c r="AD28" s="24" t="b">
        <f>IF(Burden!AD28&lt;1%,'%need met'!AD28)</f>
        <v>0</v>
      </c>
      <c r="AE28" s="24" t="b">
        <f>IF(Burden!AE28&lt;1%,'%need met'!AE28)</f>
        <v>0</v>
      </c>
      <c r="AF28" s="24" t="b">
        <f>IF(Burden!AF28&lt;1%,'%need met'!AF28)</f>
        <v>0</v>
      </c>
      <c r="AG28" s="24" t="b">
        <f>IF(Burden!AG28&lt;1%,'%need met'!AG28)</f>
        <v>0</v>
      </c>
      <c r="AH28" s="24" t="b">
        <f>IF(Burden!AH28&lt;1%,'%need met'!AH28)</f>
        <v>0</v>
      </c>
      <c r="AI28" s="15"/>
      <c r="AJ28" s="16"/>
      <c r="AK28" s="15"/>
      <c r="AL28" s="15"/>
      <c r="AM28" s="15"/>
      <c r="AN28" s="15"/>
      <c r="AO28" s="27">
        <v>23500</v>
      </c>
      <c r="AP28" s="15"/>
      <c r="AQ28" s="15"/>
      <c r="AR28" s="15"/>
      <c r="AT28" s="15"/>
    </row>
    <row r="29" spans="1:46" x14ac:dyDescent="0.3">
      <c r="A29" s="13">
        <v>24000</v>
      </c>
      <c r="B29" s="13">
        <v>24999</v>
      </c>
      <c r="C29" s="13"/>
      <c r="D29" s="16" t="s">
        <v>9</v>
      </c>
      <c r="E29" s="24" t="b">
        <f>IF(Burden!E29&lt;1%,'%need met'!E29)</f>
        <v>0</v>
      </c>
      <c r="F29" s="24" t="b">
        <f>IF(Burden!F29&lt;1%,'%need met'!F29)</f>
        <v>0</v>
      </c>
      <c r="G29" s="24" t="b">
        <f>IF(Burden!G29&lt;1%,'%need met'!G29)</f>
        <v>0</v>
      </c>
      <c r="H29" s="24" t="b">
        <f>IF(Burden!H29&lt;1%,'%need met'!H29)</f>
        <v>0</v>
      </c>
      <c r="I29" s="24" t="b">
        <f>IF(Burden!I29&lt;1%,'%need met'!I29)</f>
        <v>0</v>
      </c>
      <c r="J29" s="24" t="b">
        <f>IF(Burden!J29&lt;1%,'%need met'!J29)</f>
        <v>0</v>
      </c>
      <c r="L29" s="16" t="s">
        <v>10</v>
      </c>
      <c r="M29" s="24" t="b">
        <f>IF(Burden!M29&lt;1%,'%need met'!M29)</f>
        <v>0</v>
      </c>
      <c r="N29" s="24" t="b">
        <f>IF(Burden!N29&lt;1%,'%need met'!N29)</f>
        <v>0</v>
      </c>
      <c r="O29" s="24" t="b">
        <f>IF(Burden!O29&lt;1%,'%need met'!O29)</f>
        <v>0</v>
      </c>
      <c r="P29" s="24" t="b">
        <f>IF(Burden!P29&lt;1%,'%need met'!P29)</f>
        <v>0</v>
      </c>
      <c r="Q29" s="24" t="b">
        <f>IF(Burden!Q29&lt;1%,'%need met'!Q29)</f>
        <v>0</v>
      </c>
      <c r="R29" s="24" t="b">
        <f>IF(Burden!R29&lt;1%,'%need met'!R29)</f>
        <v>0</v>
      </c>
      <c r="T29" s="16" t="s">
        <v>11</v>
      </c>
      <c r="U29" s="24" t="b">
        <f>IF(Burden!U29&lt;1%,'%need met'!U29)</f>
        <v>0</v>
      </c>
      <c r="V29" s="24" t="b">
        <f>IF(Burden!V29&lt;1%,'%need met'!V29)</f>
        <v>0</v>
      </c>
      <c r="W29" s="24" t="b">
        <f>IF(Burden!W29&lt;1%,'%need met'!W29)</f>
        <v>0</v>
      </c>
      <c r="X29" s="24" t="b">
        <f>IF(Burden!X29&lt;1%,'%need met'!X29)</f>
        <v>0</v>
      </c>
      <c r="Y29" s="24" t="b">
        <f>IF(Burden!Y29&lt;1%,'%need met'!Y29)</f>
        <v>0</v>
      </c>
      <c r="Z29" s="24" t="b">
        <f>IF(Burden!Z29&lt;1%,'%need met'!Z29)</f>
        <v>0</v>
      </c>
      <c r="AB29" s="16" t="s">
        <v>12</v>
      </c>
      <c r="AC29" s="24" t="b">
        <f>IF(Burden!AC29&lt;1%,'%need met'!AC29)</f>
        <v>0</v>
      </c>
      <c r="AD29" s="24" t="b">
        <f>IF(Burden!AD29&lt;1%,'%need met'!AD29)</f>
        <v>0</v>
      </c>
      <c r="AE29" s="24" t="b">
        <f>IF(Burden!AE29&lt;1%,'%need met'!AE29)</f>
        <v>0</v>
      </c>
      <c r="AF29" s="24" t="b">
        <f>IF(Burden!AF29&lt;1%,'%need met'!AF29)</f>
        <v>0</v>
      </c>
      <c r="AG29" s="24" t="b">
        <f>IF(Burden!AG29&lt;1%,'%need met'!AG29)</f>
        <v>0</v>
      </c>
      <c r="AH29" s="24" t="b">
        <f>IF(Burden!AH29&lt;1%,'%need met'!AH29)</f>
        <v>0</v>
      </c>
      <c r="AI29" s="15"/>
      <c r="AJ29" s="16"/>
      <c r="AK29" s="15"/>
      <c r="AL29" s="15"/>
      <c r="AM29" s="15"/>
      <c r="AN29" s="15"/>
      <c r="AO29" s="27">
        <v>24500</v>
      </c>
      <c r="AP29" s="15"/>
      <c r="AQ29" s="15"/>
      <c r="AR29" s="15"/>
      <c r="AT29" s="15"/>
    </row>
    <row r="30" spans="1:46" x14ac:dyDescent="0.3">
      <c r="A30" s="13">
        <v>25000</v>
      </c>
      <c r="B30" s="13">
        <v>25999</v>
      </c>
      <c r="C30" s="13"/>
      <c r="D30" s="16" t="s">
        <v>9</v>
      </c>
      <c r="E30" s="24" t="b">
        <f>IF(Burden!E30&lt;1%,'%need met'!E30)</f>
        <v>0</v>
      </c>
      <c r="F30" s="24" t="b">
        <f>IF(Burden!F30&lt;1%,'%need met'!F30)</f>
        <v>0</v>
      </c>
      <c r="G30" s="24" t="b">
        <f>IF(Burden!G30&lt;1%,'%need met'!G30)</f>
        <v>0</v>
      </c>
      <c r="H30" s="24" t="b">
        <f>IF(Burden!H30&lt;1%,'%need met'!H30)</f>
        <v>0</v>
      </c>
      <c r="I30" s="24" t="b">
        <f>IF(Burden!I30&lt;1%,'%need met'!I30)</f>
        <v>0</v>
      </c>
      <c r="J30" s="24" t="b">
        <f>IF(Burden!J30&lt;1%,'%need met'!J30)</f>
        <v>0</v>
      </c>
      <c r="L30" s="16" t="s">
        <v>10</v>
      </c>
      <c r="M30" s="24" t="b">
        <f>IF(Burden!M30&lt;1%,'%need met'!M30)</f>
        <v>0</v>
      </c>
      <c r="N30" s="24" t="b">
        <f>IF(Burden!N30&lt;1%,'%need met'!N30)</f>
        <v>0</v>
      </c>
      <c r="O30" s="24" t="b">
        <f>IF(Burden!O30&lt;1%,'%need met'!O30)</f>
        <v>0</v>
      </c>
      <c r="P30" s="24" t="b">
        <f>IF(Burden!P30&lt;1%,'%need met'!P30)</f>
        <v>0</v>
      </c>
      <c r="Q30" s="24" t="b">
        <f>IF(Burden!Q30&lt;1%,'%need met'!Q30)</f>
        <v>0</v>
      </c>
      <c r="R30" s="24" t="b">
        <f>IF(Burden!R30&lt;1%,'%need met'!R30)</f>
        <v>0</v>
      </c>
      <c r="T30" s="16" t="s">
        <v>11</v>
      </c>
      <c r="U30" s="24" t="b">
        <f>IF(Burden!U30&lt;1%,'%need met'!U30)</f>
        <v>0</v>
      </c>
      <c r="V30" s="24" t="b">
        <f>IF(Burden!V30&lt;1%,'%need met'!V30)</f>
        <v>0</v>
      </c>
      <c r="W30" s="24" t="b">
        <f>IF(Burden!W30&lt;1%,'%need met'!W30)</f>
        <v>0</v>
      </c>
      <c r="X30" s="24" t="b">
        <f>IF(Burden!X30&lt;1%,'%need met'!X30)</f>
        <v>0</v>
      </c>
      <c r="Y30" s="24" t="b">
        <f>IF(Burden!Y30&lt;1%,'%need met'!Y30)</f>
        <v>0</v>
      </c>
      <c r="Z30" s="24" t="b">
        <f>IF(Burden!Z30&lt;1%,'%need met'!Z30)</f>
        <v>0</v>
      </c>
      <c r="AB30" s="16" t="s">
        <v>12</v>
      </c>
      <c r="AC30" s="24" t="b">
        <f>IF(Burden!AC30&lt;1%,'%need met'!AC30)</f>
        <v>0</v>
      </c>
      <c r="AD30" s="24" t="b">
        <f>IF(Burden!AD30&lt;1%,'%need met'!AD30)</f>
        <v>0</v>
      </c>
      <c r="AE30" s="24" t="b">
        <f>IF(Burden!AE30&lt;1%,'%need met'!AE30)</f>
        <v>0</v>
      </c>
      <c r="AF30" s="24" t="b">
        <f>IF(Burden!AF30&lt;1%,'%need met'!AF30)</f>
        <v>0</v>
      </c>
      <c r="AG30" s="24" t="b">
        <f>IF(Burden!AG30&lt;1%,'%need met'!AG30)</f>
        <v>0</v>
      </c>
      <c r="AH30" s="24" t="b">
        <f>IF(Burden!AH30&lt;1%,'%need met'!AH30)</f>
        <v>0</v>
      </c>
      <c r="AI30" s="15"/>
      <c r="AJ30" s="16"/>
      <c r="AK30" s="15"/>
      <c r="AL30" s="15"/>
      <c r="AM30" s="15"/>
      <c r="AN30" s="15"/>
      <c r="AO30" s="27">
        <v>25500</v>
      </c>
      <c r="AP30" s="15"/>
      <c r="AQ30" s="15"/>
      <c r="AR30" s="15"/>
      <c r="AT30" s="15"/>
    </row>
    <row r="31" spans="1:46" x14ac:dyDescent="0.3">
      <c r="A31" s="13">
        <v>26000</v>
      </c>
      <c r="B31" s="13">
        <v>26999</v>
      </c>
      <c r="C31" s="13"/>
      <c r="D31" s="16" t="s">
        <v>9</v>
      </c>
      <c r="E31" s="24" t="b">
        <f>IF(Burden!E31&lt;1%,'%need met'!E31)</f>
        <v>0</v>
      </c>
      <c r="F31" s="24" t="b">
        <f>IF(Burden!F31&lt;1%,'%need met'!F31)</f>
        <v>0</v>
      </c>
      <c r="G31" s="24" t="b">
        <f>IF(Burden!G31&lt;1%,'%need met'!G31)</f>
        <v>0</v>
      </c>
      <c r="H31" s="24" t="b">
        <f>IF(Burden!H31&lt;1%,'%need met'!H31)</f>
        <v>0</v>
      </c>
      <c r="I31" s="24" t="b">
        <f>IF(Burden!I31&lt;1%,'%need met'!I31)</f>
        <v>0</v>
      </c>
      <c r="J31" s="24" t="b">
        <f>IF(Burden!J31&lt;1%,'%need met'!J31)</f>
        <v>0</v>
      </c>
      <c r="L31" s="16" t="s">
        <v>10</v>
      </c>
      <c r="M31" s="24" t="b">
        <f>IF(Burden!M31&lt;1%,'%need met'!M31)</f>
        <v>0</v>
      </c>
      <c r="N31" s="24" t="b">
        <f>IF(Burden!N31&lt;1%,'%need met'!N31)</f>
        <v>0</v>
      </c>
      <c r="O31" s="24" t="b">
        <f>IF(Burden!O31&lt;1%,'%need met'!O31)</f>
        <v>0</v>
      </c>
      <c r="P31" s="24" t="b">
        <f>IF(Burden!P31&lt;1%,'%need met'!P31)</f>
        <v>0</v>
      </c>
      <c r="Q31" s="24" t="b">
        <f>IF(Burden!Q31&lt;1%,'%need met'!Q31)</f>
        <v>0</v>
      </c>
      <c r="R31" s="24" t="b">
        <f>IF(Burden!R31&lt;1%,'%need met'!R31)</f>
        <v>0</v>
      </c>
      <c r="T31" s="16" t="s">
        <v>11</v>
      </c>
      <c r="U31" s="24" t="b">
        <f>IF(Burden!U31&lt;1%,'%need met'!U31)</f>
        <v>0</v>
      </c>
      <c r="V31" s="24" t="b">
        <f>IF(Burden!V31&lt;1%,'%need met'!V31)</f>
        <v>0</v>
      </c>
      <c r="W31" s="24" t="b">
        <f>IF(Burden!W31&lt;1%,'%need met'!W31)</f>
        <v>0</v>
      </c>
      <c r="X31" s="24" t="b">
        <f>IF(Burden!X31&lt;1%,'%need met'!X31)</f>
        <v>0</v>
      </c>
      <c r="Y31" s="24" t="b">
        <f>IF(Burden!Y31&lt;1%,'%need met'!Y31)</f>
        <v>0</v>
      </c>
      <c r="Z31" s="24" t="b">
        <f>IF(Burden!Z31&lt;1%,'%need met'!Z31)</f>
        <v>0</v>
      </c>
      <c r="AB31" s="16" t="s">
        <v>12</v>
      </c>
      <c r="AC31" s="24" t="b">
        <f>IF(Burden!AC31&lt;1%,'%need met'!AC31)</f>
        <v>0</v>
      </c>
      <c r="AD31" s="24" t="b">
        <f>IF(Burden!AD31&lt;1%,'%need met'!AD31)</f>
        <v>0</v>
      </c>
      <c r="AE31" s="24" t="b">
        <f>IF(Burden!AE31&lt;1%,'%need met'!AE31)</f>
        <v>0</v>
      </c>
      <c r="AF31" s="24" t="b">
        <f>IF(Burden!AF31&lt;1%,'%need met'!AF31)</f>
        <v>0</v>
      </c>
      <c r="AG31" s="24" t="b">
        <f>IF(Burden!AG31&lt;1%,'%need met'!AG31)</f>
        <v>0</v>
      </c>
      <c r="AH31" s="24" t="b">
        <f>IF(Burden!AH31&lt;1%,'%need met'!AH31)</f>
        <v>0</v>
      </c>
      <c r="AI31" s="15"/>
      <c r="AJ31" s="16"/>
      <c r="AK31" s="15"/>
      <c r="AL31" s="15"/>
      <c r="AM31" s="15"/>
      <c r="AN31" s="15"/>
      <c r="AO31" s="27">
        <v>26500</v>
      </c>
      <c r="AP31" s="15"/>
      <c r="AQ31" s="15"/>
      <c r="AR31" s="15"/>
      <c r="AT31" s="15"/>
    </row>
    <row r="32" spans="1:46" x14ac:dyDescent="0.3">
      <c r="A32" s="57">
        <v>27000</v>
      </c>
      <c r="B32" s="58">
        <v>27999</v>
      </c>
      <c r="C32" s="13"/>
      <c r="D32" s="16" t="s">
        <v>9</v>
      </c>
      <c r="E32" s="24" t="b">
        <f>IF(Burden!E32&lt;1%,'%need met'!E32)</f>
        <v>0</v>
      </c>
      <c r="F32" s="24" t="b">
        <f>IF(Burden!F32&lt;1%,'%need met'!F32)</f>
        <v>0</v>
      </c>
      <c r="G32" s="24" t="b">
        <f>IF(Burden!G32&lt;1%,'%need met'!G32)</f>
        <v>0</v>
      </c>
      <c r="H32" s="24" t="b">
        <f>IF(Burden!H32&lt;1%,'%need met'!H32)</f>
        <v>0</v>
      </c>
      <c r="I32" s="24" t="b">
        <f>IF(Burden!I32&lt;1%,'%need met'!I32)</f>
        <v>0</v>
      </c>
      <c r="J32" s="24" t="b">
        <f>IF(Burden!J32&lt;1%,'%need met'!J32)</f>
        <v>0</v>
      </c>
      <c r="L32" s="16" t="s">
        <v>10</v>
      </c>
      <c r="M32" s="24" t="b">
        <f>IF(Burden!M32&lt;1%,'%need met'!M32)</f>
        <v>0</v>
      </c>
      <c r="N32" s="24" t="b">
        <f>IF(Burden!N32&lt;1%,'%need met'!N32)</f>
        <v>0</v>
      </c>
      <c r="O32" s="24" t="b">
        <f>IF(Burden!O32&lt;1%,'%need met'!O32)</f>
        <v>0</v>
      </c>
      <c r="P32" s="24" t="b">
        <f>IF(Burden!P32&lt;1%,'%need met'!P32)</f>
        <v>0</v>
      </c>
      <c r="Q32" s="24" t="b">
        <f>IF(Burden!Q32&lt;1%,'%need met'!Q32)</f>
        <v>0</v>
      </c>
      <c r="R32" s="24" t="b">
        <f>IF(Burden!R32&lt;1%,'%need met'!R32)</f>
        <v>0</v>
      </c>
      <c r="T32" s="16" t="s">
        <v>11</v>
      </c>
      <c r="U32" s="24" t="b">
        <f>IF(Burden!U32&lt;1%,'%need met'!U32)</f>
        <v>0</v>
      </c>
      <c r="V32" s="24" t="b">
        <f>IF(Burden!V32&lt;1%,'%need met'!V32)</f>
        <v>0</v>
      </c>
      <c r="W32" s="24" t="b">
        <f>IF(Burden!W32&lt;1%,'%need met'!W32)</f>
        <v>0</v>
      </c>
      <c r="X32" s="24" t="b">
        <f>IF(Burden!X32&lt;1%,'%need met'!X32)</f>
        <v>0</v>
      </c>
      <c r="Y32" s="24" t="b">
        <f>IF(Burden!Y32&lt;1%,'%need met'!Y32)</f>
        <v>0</v>
      </c>
      <c r="Z32" s="24" t="b">
        <f>IF(Burden!Z32&lt;1%,'%need met'!Z32)</f>
        <v>0</v>
      </c>
      <c r="AB32" s="16" t="s">
        <v>12</v>
      </c>
      <c r="AC32" s="24" t="b">
        <f>IF(Burden!AC32&lt;1%,'%need met'!AC32)</f>
        <v>0</v>
      </c>
      <c r="AD32" s="24" t="b">
        <f>IF(Burden!AD32&lt;1%,'%need met'!AD32)</f>
        <v>0</v>
      </c>
      <c r="AE32" s="24" t="b">
        <f>IF(Burden!AE32&lt;1%,'%need met'!AE32)</f>
        <v>0</v>
      </c>
      <c r="AF32" s="24" t="b">
        <f>IF(Burden!AF32&lt;1%,'%need met'!AF32)</f>
        <v>0</v>
      </c>
      <c r="AG32" s="24" t="b">
        <f>IF(Burden!AG32&lt;1%,'%need met'!AG32)</f>
        <v>0</v>
      </c>
      <c r="AH32" s="24" t="b">
        <f>IF(Burden!AH32&lt;1%,'%need met'!AH32)</f>
        <v>0</v>
      </c>
      <c r="AI32" s="15"/>
      <c r="AJ32" s="16"/>
      <c r="AK32" s="15"/>
      <c r="AL32" s="15"/>
      <c r="AM32" s="15"/>
      <c r="AN32" s="15"/>
      <c r="AO32" s="27">
        <v>27500</v>
      </c>
      <c r="AP32" s="15"/>
      <c r="AQ32" s="15"/>
      <c r="AR32" s="15"/>
      <c r="AT32" s="15"/>
    </row>
    <row r="33" spans="1:46" x14ac:dyDescent="0.3">
      <c r="A33" s="13">
        <v>28000</v>
      </c>
      <c r="B33" s="13">
        <v>28999</v>
      </c>
      <c r="C33" s="13"/>
      <c r="D33" s="16" t="s">
        <v>9</v>
      </c>
      <c r="E33" s="24" t="b">
        <f>IF(Burden!E33&lt;1%,'%need met'!E33)</f>
        <v>0</v>
      </c>
      <c r="F33" s="24" t="b">
        <f>IF(Burden!F33&lt;1%,'%need met'!F33)</f>
        <v>0</v>
      </c>
      <c r="G33" s="24" t="b">
        <f>IF(Burden!G33&lt;1%,'%need met'!G33)</f>
        <v>0</v>
      </c>
      <c r="H33" s="24" t="b">
        <f>IF(Burden!H33&lt;1%,'%need met'!H33)</f>
        <v>0</v>
      </c>
      <c r="I33" s="24" t="b">
        <f>IF(Burden!I33&lt;1%,'%need met'!I33)</f>
        <v>0</v>
      </c>
      <c r="J33" s="24" t="b">
        <f>IF(Burden!J33&lt;1%,'%need met'!J33)</f>
        <v>0</v>
      </c>
      <c r="L33" s="16" t="s">
        <v>10</v>
      </c>
      <c r="M33" s="24" t="b">
        <f>IF(Burden!M33&lt;1%,'%need met'!M33)</f>
        <v>0</v>
      </c>
      <c r="N33" s="24" t="b">
        <f>IF(Burden!N33&lt;1%,'%need met'!N33)</f>
        <v>0</v>
      </c>
      <c r="O33" s="24" t="b">
        <f>IF(Burden!O33&lt;1%,'%need met'!O33)</f>
        <v>0</v>
      </c>
      <c r="P33" s="24" t="b">
        <f>IF(Burden!P33&lt;1%,'%need met'!P33)</f>
        <v>0</v>
      </c>
      <c r="Q33" s="24" t="b">
        <f>IF(Burden!Q33&lt;1%,'%need met'!Q33)</f>
        <v>0</v>
      </c>
      <c r="R33" s="24" t="b">
        <f>IF(Burden!R33&lt;1%,'%need met'!R33)</f>
        <v>0</v>
      </c>
      <c r="T33" s="16" t="s">
        <v>11</v>
      </c>
      <c r="U33" s="24" t="b">
        <f>IF(Burden!U33&lt;1%,'%need met'!U33)</f>
        <v>0</v>
      </c>
      <c r="V33" s="24" t="b">
        <f>IF(Burden!V33&lt;1%,'%need met'!V33)</f>
        <v>0</v>
      </c>
      <c r="W33" s="24" t="b">
        <f>IF(Burden!W33&lt;1%,'%need met'!W33)</f>
        <v>0</v>
      </c>
      <c r="X33" s="24" t="b">
        <f>IF(Burden!X33&lt;1%,'%need met'!X33)</f>
        <v>0</v>
      </c>
      <c r="Y33" s="24" t="b">
        <f>IF(Burden!Y33&lt;1%,'%need met'!Y33)</f>
        <v>0</v>
      </c>
      <c r="Z33" s="24" t="b">
        <f>IF(Burden!Z33&lt;1%,'%need met'!Z33)</f>
        <v>0</v>
      </c>
      <c r="AB33" s="16" t="s">
        <v>12</v>
      </c>
      <c r="AC33" s="24" t="b">
        <f>IF(Burden!AC33&lt;1%,'%need met'!AC33)</f>
        <v>0</v>
      </c>
      <c r="AD33" s="24" t="b">
        <f>IF(Burden!AD33&lt;1%,'%need met'!AD33)</f>
        <v>0</v>
      </c>
      <c r="AE33" s="24" t="b">
        <f>IF(Burden!AE33&lt;1%,'%need met'!AE33)</f>
        <v>0</v>
      </c>
      <c r="AF33" s="24" t="b">
        <f>IF(Burden!AF33&lt;1%,'%need met'!AF33)</f>
        <v>0</v>
      </c>
      <c r="AG33" s="24" t="b">
        <f>IF(Burden!AG33&lt;1%,'%need met'!AG33)</f>
        <v>0</v>
      </c>
      <c r="AH33" s="24" t="b">
        <f>IF(Burden!AH33&lt;1%,'%need met'!AH33)</f>
        <v>0</v>
      </c>
      <c r="AI33" s="15"/>
      <c r="AJ33" s="16"/>
      <c r="AK33" s="15"/>
      <c r="AL33" s="15"/>
      <c r="AM33" s="15"/>
      <c r="AN33" s="15"/>
      <c r="AO33" s="27">
        <v>28500</v>
      </c>
      <c r="AP33" s="15"/>
      <c r="AQ33" s="15"/>
      <c r="AR33" s="15"/>
      <c r="AT33" s="15"/>
    </row>
    <row r="34" spans="1:46" x14ac:dyDescent="0.3">
      <c r="A34" s="13">
        <v>29000</v>
      </c>
      <c r="B34" s="13">
        <v>29999</v>
      </c>
      <c r="C34" s="13"/>
      <c r="D34" s="16" t="s">
        <v>9</v>
      </c>
      <c r="E34" s="24" t="b">
        <f>IF(Burden!E34&lt;1%,'%need met'!E34)</f>
        <v>0</v>
      </c>
      <c r="F34" s="24" t="b">
        <f>IF(Burden!F34&lt;1%,'%need met'!F34)</f>
        <v>0</v>
      </c>
      <c r="G34" s="24" t="b">
        <f>IF(Burden!G34&lt;1%,'%need met'!G34)</f>
        <v>0</v>
      </c>
      <c r="H34" s="24" t="b">
        <f>IF(Burden!H34&lt;1%,'%need met'!H34)</f>
        <v>0</v>
      </c>
      <c r="I34" s="24" t="b">
        <f>IF(Burden!I34&lt;1%,'%need met'!I34)</f>
        <v>0</v>
      </c>
      <c r="J34" s="24" t="b">
        <f>IF(Burden!J34&lt;1%,'%need met'!J34)</f>
        <v>0</v>
      </c>
      <c r="L34" s="16" t="s">
        <v>10</v>
      </c>
      <c r="M34" s="24" t="b">
        <f>IF(Burden!M34&lt;1%,'%need met'!M34)</f>
        <v>0</v>
      </c>
      <c r="N34" s="24" t="b">
        <f>IF(Burden!N34&lt;1%,'%need met'!N34)</f>
        <v>0</v>
      </c>
      <c r="O34" s="24" t="b">
        <f>IF(Burden!O34&lt;1%,'%need met'!O34)</f>
        <v>0</v>
      </c>
      <c r="P34" s="24" t="b">
        <f>IF(Burden!P34&lt;1%,'%need met'!P34)</f>
        <v>0</v>
      </c>
      <c r="Q34" s="24" t="b">
        <f>IF(Burden!Q34&lt;1%,'%need met'!Q34)</f>
        <v>0</v>
      </c>
      <c r="R34" s="24" t="b">
        <f>IF(Burden!R34&lt;1%,'%need met'!R34)</f>
        <v>0</v>
      </c>
      <c r="T34" s="16" t="s">
        <v>11</v>
      </c>
      <c r="U34" s="24" t="b">
        <f>IF(Burden!U34&lt;1%,'%need met'!U34)</f>
        <v>0</v>
      </c>
      <c r="V34" s="24" t="b">
        <f>IF(Burden!V34&lt;1%,'%need met'!V34)</f>
        <v>0</v>
      </c>
      <c r="W34" s="24" t="b">
        <f>IF(Burden!W34&lt;1%,'%need met'!W34)</f>
        <v>0</v>
      </c>
      <c r="X34" s="24" t="b">
        <f>IF(Burden!X34&lt;1%,'%need met'!X34)</f>
        <v>0</v>
      </c>
      <c r="Y34" s="24" t="b">
        <f>IF(Burden!Y34&lt;1%,'%need met'!Y34)</f>
        <v>0</v>
      </c>
      <c r="Z34" s="24" t="b">
        <f>IF(Burden!Z34&lt;1%,'%need met'!Z34)</f>
        <v>0</v>
      </c>
      <c r="AB34" s="16" t="s">
        <v>12</v>
      </c>
      <c r="AC34" s="24" t="b">
        <f>IF(Burden!AC34&lt;1%,'%need met'!AC34)</f>
        <v>0</v>
      </c>
      <c r="AD34" s="24" t="b">
        <f>IF(Burden!AD34&lt;1%,'%need met'!AD34)</f>
        <v>0</v>
      </c>
      <c r="AE34" s="24" t="b">
        <f>IF(Burden!AE34&lt;1%,'%need met'!AE34)</f>
        <v>0</v>
      </c>
      <c r="AF34" s="24" t="b">
        <f>IF(Burden!AF34&lt;1%,'%need met'!AF34)</f>
        <v>0</v>
      </c>
      <c r="AG34" s="24" t="b">
        <f>IF(Burden!AG34&lt;1%,'%need met'!AG34)</f>
        <v>0</v>
      </c>
      <c r="AH34" s="24" t="b">
        <f>IF(Burden!AH34&lt;1%,'%need met'!AH34)</f>
        <v>0</v>
      </c>
      <c r="AI34" s="15"/>
      <c r="AJ34" s="16"/>
      <c r="AK34" s="15"/>
      <c r="AL34" s="15"/>
      <c r="AM34" s="15"/>
      <c r="AN34" s="15"/>
      <c r="AO34" s="27">
        <v>29500</v>
      </c>
      <c r="AP34" s="15"/>
      <c r="AQ34" s="15"/>
      <c r="AR34" s="15"/>
      <c r="AT34" s="15"/>
    </row>
    <row r="35" spans="1:46" x14ac:dyDescent="0.3">
      <c r="A35" s="13">
        <v>30000</v>
      </c>
      <c r="B35" s="13">
        <v>30999</v>
      </c>
      <c r="C35" s="13"/>
      <c r="D35" s="16" t="s">
        <v>9</v>
      </c>
      <c r="E35" s="24" t="b">
        <f>IF(Burden!E35&lt;1%,'%need met'!E35)</f>
        <v>0</v>
      </c>
      <c r="F35" s="24" t="b">
        <f>IF(Burden!F35&lt;1%,'%need met'!F35)</f>
        <v>0</v>
      </c>
      <c r="G35" s="24" t="b">
        <f>IF(Burden!G35&lt;1%,'%need met'!G35)</f>
        <v>0</v>
      </c>
      <c r="H35" s="24" t="b">
        <f>IF(Burden!H35&lt;1%,'%need met'!H35)</f>
        <v>0</v>
      </c>
      <c r="I35" s="24" t="b">
        <f>IF(Burden!I35&lt;1%,'%need met'!I35)</f>
        <v>0</v>
      </c>
      <c r="J35" s="24" t="b">
        <f>IF(Burden!J35&lt;1%,'%need met'!J35)</f>
        <v>0</v>
      </c>
      <c r="L35" s="16" t="s">
        <v>10</v>
      </c>
      <c r="M35" s="24" t="b">
        <f>IF(Burden!M35&lt;1%,'%need met'!M35)</f>
        <v>0</v>
      </c>
      <c r="N35" s="24" t="b">
        <f>IF(Burden!N35&lt;1%,'%need met'!N35)</f>
        <v>0</v>
      </c>
      <c r="O35" s="24" t="b">
        <f>IF(Burden!O35&lt;1%,'%need met'!O35)</f>
        <v>0</v>
      </c>
      <c r="P35" s="24" t="b">
        <f>IF(Burden!P35&lt;1%,'%need met'!P35)</f>
        <v>0</v>
      </c>
      <c r="Q35" s="24" t="b">
        <f>IF(Burden!Q35&lt;1%,'%need met'!Q35)</f>
        <v>0</v>
      </c>
      <c r="R35" s="24" t="b">
        <f>IF(Burden!R35&lt;1%,'%need met'!R35)</f>
        <v>0</v>
      </c>
      <c r="T35" s="16" t="s">
        <v>11</v>
      </c>
      <c r="U35" s="24" t="b">
        <f>IF(Burden!U35&lt;1%,'%need met'!U35)</f>
        <v>0</v>
      </c>
      <c r="V35" s="24" t="b">
        <f>IF(Burden!V35&lt;1%,'%need met'!V35)</f>
        <v>0</v>
      </c>
      <c r="W35" s="24" t="b">
        <f>IF(Burden!W35&lt;1%,'%need met'!W35)</f>
        <v>0</v>
      </c>
      <c r="X35" s="24" t="b">
        <f>IF(Burden!X35&lt;1%,'%need met'!X35)</f>
        <v>0</v>
      </c>
      <c r="Y35" s="24" t="b">
        <f>IF(Burden!Y35&lt;1%,'%need met'!Y35)</f>
        <v>0</v>
      </c>
      <c r="Z35" s="24" t="b">
        <f>IF(Burden!Z35&lt;1%,'%need met'!Z35)</f>
        <v>0</v>
      </c>
      <c r="AB35" s="16" t="s">
        <v>12</v>
      </c>
      <c r="AC35" s="24" t="b">
        <f>IF(Burden!AC35&lt;1%,'%need met'!AC35)</f>
        <v>0</v>
      </c>
      <c r="AD35" s="24" t="b">
        <f>IF(Burden!AD35&lt;1%,'%need met'!AD35)</f>
        <v>0</v>
      </c>
      <c r="AE35" s="24" t="b">
        <f>IF(Burden!AE35&lt;1%,'%need met'!AE35)</f>
        <v>0</v>
      </c>
      <c r="AF35" s="24" t="b">
        <f>IF(Burden!AF35&lt;1%,'%need met'!AF35)</f>
        <v>0</v>
      </c>
      <c r="AG35" s="24" t="b">
        <f>IF(Burden!AG35&lt;1%,'%need met'!AG35)</f>
        <v>0</v>
      </c>
      <c r="AH35" s="24" t="b">
        <f>IF(Burden!AH35&lt;1%,'%need met'!AH35)</f>
        <v>0</v>
      </c>
      <c r="AI35" s="15"/>
      <c r="AJ35" s="16"/>
      <c r="AK35" s="15"/>
      <c r="AL35" s="15"/>
      <c r="AM35" s="15"/>
      <c r="AN35" s="15"/>
      <c r="AO35" s="27">
        <v>30500</v>
      </c>
      <c r="AP35" s="15"/>
      <c r="AQ35" s="15"/>
      <c r="AR35" s="15"/>
      <c r="AT35" s="15"/>
    </row>
    <row r="36" spans="1:46" x14ac:dyDescent="0.3">
      <c r="A36" s="61">
        <v>31000</v>
      </c>
      <c r="B36" s="13">
        <v>31999</v>
      </c>
      <c r="C36" s="13"/>
      <c r="D36" s="16" t="s">
        <v>9</v>
      </c>
      <c r="E36" s="24" t="b">
        <f>IF(Burden!E36&lt;1%,'%need met'!E36)</f>
        <v>0</v>
      </c>
      <c r="F36" s="24" t="b">
        <f>IF(Burden!F36&lt;1%,'%need met'!F36)</f>
        <v>0</v>
      </c>
      <c r="G36" s="24" t="b">
        <f>IF(Burden!G36&lt;1%,'%need met'!G36)</f>
        <v>0</v>
      </c>
      <c r="H36" s="24" t="b">
        <f>IF(Burden!H36&lt;1%,'%need met'!H36)</f>
        <v>0</v>
      </c>
      <c r="I36" s="24" t="b">
        <f>IF(Burden!I36&lt;1%,'%need met'!I36)</f>
        <v>0</v>
      </c>
      <c r="J36" s="24" t="b">
        <f>IF(Burden!J36&lt;1%,'%need met'!J36)</f>
        <v>0</v>
      </c>
      <c r="L36" s="16" t="s">
        <v>10</v>
      </c>
      <c r="M36" s="24" t="b">
        <f>IF(Burden!M36&lt;1%,'%need met'!M36)</f>
        <v>0</v>
      </c>
      <c r="N36" s="24" t="b">
        <f>IF(Burden!N36&lt;1%,'%need met'!N36)</f>
        <v>0</v>
      </c>
      <c r="O36" s="24" t="b">
        <f>IF(Burden!O36&lt;1%,'%need met'!O36)</f>
        <v>0</v>
      </c>
      <c r="P36" s="24" t="b">
        <f>IF(Burden!P36&lt;1%,'%need met'!P36)</f>
        <v>0</v>
      </c>
      <c r="Q36" s="24" t="b">
        <f>IF(Burden!Q36&lt;1%,'%need met'!Q36)</f>
        <v>0</v>
      </c>
      <c r="R36" s="24" t="b">
        <f>IF(Burden!R36&lt;1%,'%need met'!R36)</f>
        <v>0</v>
      </c>
      <c r="T36" s="16" t="s">
        <v>11</v>
      </c>
      <c r="U36" s="24" t="b">
        <f>IF(Burden!U36&lt;1%,'%need met'!U36)</f>
        <v>0</v>
      </c>
      <c r="V36" s="24" t="b">
        <f>IF(Burden!V36&lt;1%,'%need met'!V36)</f>
        <v>0</v>
      </c>
      <c r="W36" s="24" t="b">
        <f>IF(Burden!W36&lt;1%,'%need met'!W36)</f>
        <v>0</v>
      </c>
      <c r="X36" s="24" t="b">
        <f>IF(Burden!X36&lt;1%,'%need met'!X36)</f>
        <v>0</v>
      </c>
      <c r="Y36" s="24" t="b">
        <f>IF(Burden!Y36&lt;1%,'%need met'!Y36)</f>
        <v>0</v>
      </c>
      <c r="Z36" s="24" t="b">
        <f>IF(Burden!Z36&lt;1%,'%need met'!Z36)</f>
        <v>0</v>
      </c>
      <c r="AB36" s="16" t="s">
        <v>12</v>
      </c>
      <c r="AC36" s="24" t="b">
        <f>IF(Burden!AC36&lt;1%,'%need met'!AC36)</f>
        <v>0</v>
      </c>
      <c r="AD36" s="24" t="b">
        <f>IF(Burden!AD36&lt;1%,'%need met'!AD36)</f>
        <v>0</v>
      </c>
      <c r="AE36" s="24" t="b">
        <f>IF(Burden!AE36&lt;1%,'%need met'!AE36)</f>
        <v>0</v>
      </c>
      <c r="AF36" s="24" t="b">
        <f>IF(Burden!AF36&lt;1%,'%need met'!AF36)</f>
        <v>0</v>
      </c>
      <c r="AG36" s="24" t="b">
        <f>IF(Burden!AG36&lt;1%,'%need met'!AG36)</f>
        <v>0</v>
      </c>
      <c r="AH36" s="24" t="b">
        <f>IF(Burden!AH36&lt;1%,'%need met'!AH36)</f>
        <v>0</v>
      </c>
      <c r="AI36" s="15"/>
      <c r="AJ36" s="16"/>
      <c r="AK36" s="15"/>
      <c r="AL36" s="15"/>
      <c r="AM36" s="15"/>
      <c r="AN36" s="15"/>
      <c r="AO36" s="27">
        <v>31500</v>
      </c>
      <c r="AP36" s="15"/>
      <c r="AQ36" s="15"/>
      <c r="AR36" s="15"/>
      <c r="AT36" s="15"/>
    </row>
    <row r="37" spans="1:46" x14ac:dyDescent="0.3">
      <c r="A37" s="57">
        <v>32000</v>
      </c>
      <c r="B37" s="13">
        <v>32999</v>
      </c>
      <c r="C37" s="13"/>
      <c r="D37" s="16" t="s">
        <v>9</v>
      </c>
      <c r="E37" s="24" t="b">
        <f>IF(Burden!E37&lt;1%,'%need met'!E37)</f>
        <v>0</v>
      </c>
      <c r="F37" s="24" t="b">
        <f>IF(Burden!F37&lt;1%,'%need met'!F37)</f>
        <v>0</v>
      </c>
      <c r="G37" s="24" t="b">
        <f>IF(Burden!G37&lt;1%,'%need met'!G37)</f>
        <v>0</v>
      </c>
      <c r="H37" s="24" t="b">
        <f>IF(Burden!H37&lt;1%,'%need met'!H37)</f>
        <v>0</v>
      </c>
      <c r="I37" s="24" t="b">
        <f>IF(Burden!I37&lt;1%,'%need met'!I37)</f>
        <v>0</v>
      </c>
      <c r="J37" s="24" t="b">
        <f>IF(Burden!J37&lt;1%,'%need met'!J37)</f>
        <v>0</v>
      </c>
      <c r="L37" s="16" t="s">
        <v>10</v>
      </c>
      <c r="M37" s="24" t="b">
        <f>IF(Burden!M37&lt;1%,'%need met'!M37)</f>
        <v>0</v>
      </c>
      <c r="N37" s="24" t="b">
        <f>IF(Burden!N37&lt;1%,'%need met'!N37)</f>
        <v>0</v>
      </c>
      <c r="O37" s="24" t="b">
        <f>IF(Burden!O37&lt;1%,'%need met'!O37)</f>
        <v>0</v>
      </c>
      <c r="P37" s="24" t="b">
        <f>IF(Burden!P37&lt;1%,'%need met'!P37)</f>
        <v>0</v>
      </c>
      <c r="Q37" s="24" t="b">
        <f>IF(Burden!Q37&lt;1%,'%need met'!Q37)</f>
        <v>0</v>
      </c>
      <c r="R37" s="24" t="b">
        <f>IF(Burden!R37&lt;1%,'%need met'!R37)</f>
        <v>0</v>
      </c>
      <c r="T37" s="16" t="s">
        <v>11</v>
      </c>
      <c r="U37" s="24" t="b">
        <f>IF(Burden!U37&lt;1%,'%need met'!U37)</f>
        <v>0</v>
      </c>
      <c r="V37" s="24" t="b">
        <f>IF(Burden!V37&lt;1%,'%need met'!V37)</f>
        <v>0</v>
      </c>
      <c r="W37" s="24" t="b">
        <f>IF(Burden!W37&lt;1%,'%need met'!W37)</f>
        <v>0</v>
      </c>
      <c r="X37" s="24" t="b">
        <f>IF(Burden!X37&lt;1%,'%need met'!X37)</f>
        <v>0</v>
      </c>
      <c r="Y37" s="24" t="b">
        <f>IF(Burden!Y37&lt;1%,'%need met'!Y37)</f>
        <v>0</v>
      </c>
      <c r="Z37" s="24" t="b">
        <f>IF(Burden!Z37&lt;1%,'%need met'!Z37)</f>
        <v>0</v>
      </c>
      <c r="AB37" s="16" t="s">
        <v>12</v>
      </c>
      <c r="AC37" s="24" t="b">
        <f>IF(Burden!AC37&lt;1%,'%need met'!AC37)</f>
        <v>0</v>
      </c>
      <c r="AD37" s="24" t="b">
        <f>IF(Burden!AD37&lt;1%,'%need met'!AD37)</f>
        <v>0</v>
      </c>
      <c r="AE37" s="24" t="b">
        <f>IF(Burden!AE37&lt;1%,'%need met'!AE37)</f>
        <v>0</v>
      </c>
      <c r="AF37" s="24" t="b">
        <f>IF(Burden!AF37&lt;1%,'%need met'!AF37)</f>
        <v>0</v>
      </c>
      <c r="AG37" s="24" t="b">
        <f>IF(Burden!AG37&lt;1%,'%need met'!AG37)</f>
        <v>0</v>
      </c>
      <c r="AH37" s="24" t="b">
        <f>IF(Burden!AH37&lt;1%,'%need met'!AH37)</f>
        <v>0</v>
      </c>
      <c r="AI37" s="15"/>
      <c r="AJ37" s="16"/>
      <c r="AK37" s="15"/>
      <c r="AL37" s="15"/>
      <c r="AM37" s="15"/>
      <c r="AN37" s="15"/>
      <c r="AO37" s="27">
        <v>32500</v>
      </c>
      <c r="AP37" s="15"/>
      <c r="AQ37" s="15"/>
      <c r="AR37" s="15"/>
      <c r="AT37" s="15"/>
    </row>
    <row r="38" spans="1:46" x14ac:dyDescent="0.3">
      <c r="A38" s="66">
        <v>33000</v>
      </c>
      <c r="B38" s="13">
        <v>33999</v>
      </c>
      <c r="C38" s="13"/>
      <c r="D38" s="16" t="s">
        <v>9</v>
      </c>
      <c r="E38" s="24" t="b">
        <f>IF(Burden!E38&lt;1%,'%need met'!E38)</f>
        <v>0</v>
      </c>
      <c r="F38" s="24" t="b">
        <f>IF(Burden!F38&lt;1%,'%need met'!F38)</f>
        <v>0</v>
      </c>
      <c r="G38" s="24" t="b">
        <f>IF(Burden!G38&lt;1%,'%need met'!G38)</f>
        <v>0</v>
      </c>
      <c r="H38" s="24" t="b">
        <f>IF(Burden!H38&lt;1%,'%need met'!H38)</f>
        <v>0</v>
      </c>
      <c r="I38" s="24" t="b">
        <f>IF(Burden!I38&lt;1%,'%need met'!I38)</f>
        <v>0</v>
      </c>
      <c r="J38" s="24" t="b">
        <f>IF(Burden!J38&lt;1%,'%need met'!J38)</f>
        <v>0</v>
      </c>
      <c r="L38" s="16" t="s">
        <v>10</v>
      </c>
      <c r="M38" s="24" t="b">
        <f>IF(Burden!M38&lt;1%,'%need met'!M38)</f>
        <v>0</v>
      </c>
      <c r="N38" s="24" t="b">
        <f>IF(Burden!N38&lt;1%,'%need met'!N38)</f>
        <v>0</v>
      </c>
      <c r="O38" s="24" t="b">
        <f>IF(Burden!O38&lt;1%,'%need met'!O38)</f>
        <v>0</v>
      </c>
      <c r="P38" s="24" t="b">
        <f>IF(Burden!P38&lt;1%,'%need met'!P38)</f>
        <v>0</v>
      </c>
      <c r="Q38" s="24" t="b">
        <f>IF(Burden!Q38&lt;1%,'%need met'!Q38)</f>
        <v>0</v>
      </c>
      <c r="R38" s="24" t="b">
        <f>IF(Burden!R38&lt;1%,'%need met'!R38)</f>
        <v>0</v>
      </c>
      <c r="T38" s="16" t="s">
        <v>11</v>
      </c>
      <c r="U38" s="24" t="b">
        <f>IF(Burden!U38&lt;1%,'%need met'!U38)</f>
        <v>0</v>
      </c>
      <c r="V38" s="24" t="b">
        <f>IF(Burden!V38&lt;1%,'%need met'!V38)</f>
        <v>0</v>
      </c>
      <c r="W38" s="24" t="b">
        <f>IF(Burden!W38&lt;1%,'%need met'!W38)</f>
        <v>0</v>
      </c>
      <c r="X38" s="24" t="b">
        <f>IF(Burden!X38&lt;1%,'%need met'!X38)</f>
        <v>0</v>
      </c>
      <c r="Y38" s="24" t="b">
        <f>IF(Burden!Y38&lt;1%,'%need met'!Y38)</f>
        <v>0</v>
      </c>
      <c r="Z38" s="24" t="b">
        <f>IF(Burden!Z38&lt;1%,'%need met'!Z38)</f>
        <v>0</v>
      </c>
      <c r="AB38" s="16" t="s">
        <v>12</v>
      </c>
      <c r="AC38" s="24" t="b">
        <f>IF(Burden!AC38&lt;1%,'%need met'!AC38)</f>
        <v>0</v>
      </c>
      <c r="AD38" s="24" t="b">
        <f>IF(Burden!AD38&lt;1%,'%need met'!AD38)</f>
        <v>0</v>
      </c>
      <c r="AE38" s="24" t="b">
        <f>IF(Burden!AE38&lt;1%,'%need met'!AE38)</f>
        <v>0</v>
      </c>
      <c r="AF38" s="24" t="b">
        <f>IF(Burden!AF38&lt;1%,'%need met'!AF38)</f>
        <v>0</v>
      </c>
      <c r="AG38" s="24" t="b">
        <f>IF(Burden!AG38&lt;1%,'%need met'!AG38)</f>
        <v>0</v>
      </c>
      <c r="AH38" s="24" t="b">
        <f>IF(Burden!AH38&lt;1%,'%need met'!AH38)</f>
        <v>0</v>
      </c>
      <c r="AI38" s="15"/>
      <c r="AJ38" s="16"/>
      <c r="AK38" s="15"/>
      <c r="AL38" s="15"/>
      <c r="AM38" s="15"/>
      <c r="AN38" s="15"/>
      <c r="AO38" s="27">
        <v>33500</v>
      </c>
      <c r="AP38" s="15"/>
      <c r="AQ38" s="15"/>
      <c r="AR38" s="15"/>
      <c r="AT38" s="15"/>
    </row>
    <row r="39" spans="1:46" x14ac:dyDescent="0.3">
      <c r="A39" s="13">
        <v>34000</v>
      </c>
      <c r="B39" s="58">
        <v>34999</v>
      </c>
      <c r="C39" s="13"/>
      <c r="D39" s="16" t="s">
        <v>9</v>
      </c>
      <c r="E39" s="24" t="b">
        <f>IF(Burden!E39&lt;1%,'%need met'!E39)</f>
        <v>0</v>
      </c>
      <c r="F39" s="24" t="b">
        <f>IF(Burden!F39&lt;1%,'%need met'!F39)</f>
        <v>0</v>
      </c>
      <c r="G39" s="24" t="b">
        <f>IF(Burden!G39&lt;1%,'%need met'!G39)</f>
        <v>0</v>
      </c>
      <c r="H39" s="24" t="b">
        <f>IF(Burden!H39&lt;1%,'%need met'!H39)</f>
        <v>0</v>
      </c>
      <c r="I39" s="24" t="b">
        <f>IF(Burden!I39&lt;1%,'%need met'!I39)</f>
        <v>0</v>
      </c>
      <c r="J39" s="24" t="b">
        <f>IF(Burden!J39&lt;1%,'%need met'!J39)</f>
        <v>0</v>
      </c>
      <c r="L39" s="16" t="s">
        <v>10</v>
      </c>
      <c r="M39" s="24" t="b">
        <f>IF(Burden!M39&lt;1%,'%need met'!M39)</f>
        <v>0</v>
      </c>
      <c r="N39" s="24" t="b">
        <f>IF(Burden!N39&lt;1%,'%need met'!N39)</f>
        <v>0</v>
      </c>
      <c r="O39" s="24" t="b">
        <f>IF(Burden!O39&lt;1%,'%need met'!O39)</f>
        <v>0</v>
      </c>
      <c r="P39" s="24" t="b">
        <f>IF(Burden!P39&lt;1%,'%need met'!P39)</f>
        <v>0</v>
      </c>
      <c r="Q39" s="24" t="b">
        <f>IF(Burden!Q39&lt;1%,'%need met'!Q39)</f>
        <v>0</v>
      </c>
      <c r="R39" s="24" t="b">
        <f>IF(Burden!R39&lt;1%,'%need met'!R39)</f>
        <v>0</v>
      </c>
      <c r="T39" s="16" t="s">
        <v>11</v>
      </c>
      <c r="U39" s="24" t="b">
        <f>IF(Burden!U39&lt;1%,'%need met'!U39)</f>
        <v>0</v>
      </c>
      <c r="V39" s="24" t="b">
        <f>IF(Burden!V39&lt;1%,'%need met'!V39)</f>
        <v>0</v>
      </c>
      <c r="W39" s="24" t="b">
        <f>IF(Burden!W39&lt;1%,'%need met'!W39)</f>
        <v>0</v>
      </c>
      <c r="X39" s="24" t="b">
        <f>IF(Burden!X39&lt;1%,'%need met'!X39)</f>
        <v>0</v>
      </c>
      <c r="Y39" s="24" t="b">
        <f>IF(Burden!Y39&lt;1%,'%need met'!Y39)</f>
        <v>0</v>
      </c>
      <c r="Z39" s="24" t="b">
        <f>IF(Burden!Z39&lt;1%,'%need met'!Z39)</f>
        <v>0</v>
      </c>
      <c r="AB39" s="16" t="s">
        <v>12</v>
      </c>
      <c r="AC39" s="24" t="b">
        <f>IF(Burden!AC39&lt;1%,'%need met'!AC39)</f>
        <v>0</v>
      </c>
      <c r="AD39" s="24" t="b">
        <f>IF(Burden!AD39&lt;1%,'%need met'!AD39)</f>
        <v>0</v>
      </c>
      <c r="AE39" s="24" t="b">
        <f>IF(Burden!AE39&lt;1%,'%need met'!AE39)</f>
        <v>0</v>
      </c>
      <c r="AF39" s="24" t="b">
        <f>IF(Burden!AF39&lt;1%,'%need met'!AF39)</f>
        <v>0</v>
      </c>
      <c r="AG39" s="24" t="b">
        <f>IF(Burden!AG39&lt;1%,'%need met'!AG39)</f>
        <v>0</v>
      </c>
      <c r="AH39" s="24" t="b">
        <f>IF(Burden!AH39&lt;1%,'%need met'!AH39)</f>
        <v>0</v>
      </c>
      <c r="AI39" s="15"/>
      <c r="AJ39" s="16"/>
      <c r="AK39" s="15"/>
      <c r="AL39" s="15"/>
      <c r="AM39" s="15"/>
      <c r="AN39" s="15"/>
      <c r="AO39" s="27">
        <v>34500</v>
      </c>
      <c r="AP39" s="15"/>
      <c r="AQ39" s="15"/>
      <c r="AR39" s="15"/>
      <c r="AT39" s="15"/>
    </row>
    <row r="40" spans="1:46" x14ac:dyDescent="0.3">
      <c r="A40" s="13">
        <v>35000</v>
      </c>
      <c r="B40" s="13">
        <v>35999</v>
      </c>
      <c r="D40" s="16" t="s">
        <v>9</v>
      </c>
      <c r="E40" s="24" t="b">
        <f>IF(Burden!E40&lt;1%,'%need met'!E40)</f>
        <v>0</v>
      </c>
      <c r="F40" s="24" t="b">
        <f>IF(Burden!F40&lt;1%,'%need met'!F40)</f>
        <v>0</v>
      </c>
      <c r="G40" s="24" t="b">
        <f>IF(Burden!G40&lt;1%,'%need met'!G40)</f>
        <v>0</v>
      </c>
      <c r="H40" s="24" t="b">
        <f>IF(Burden!H40&lt;1%,'%need met'!H40)</f>
        <v>0</v>
      </c>
      <c r="I40" s="24" t="b">
        <f>IF(Burden!I40&lt;1%,'%need met'!I40)</f>
        <v>0</v>
      </c>
      <c r="J40" s="24" t="b">
        <f>IF(Burden!J40&lt;1%,'%need met'!J40)</f>
        <v>0</v>
      </c>
      <c r="L40" s="16" t="s">
        <v>10</v>
      </c>
      <c r="M40" s="24" t="b">
        <f>IF(Burden!M40&lt;1%,'%need met'!M40)</f>
        <v>0</v>
      </c>
      <c r="N40" s="24" t="b">
        <f>IF(Burden!N40&lt;1%,'%need met'!N40)</f>
        <v>0</v>
      </c>
      <c r="O40" s="24" t="b">
        <f>IF(Burden!O40&lt;1%,'%need met'!O40)</f>
        <v>0</v>
      </c>
      <c r="P40" s="24" t="b">
        <f>IF(Burden!P40&lt;1%,'%need met'!P40)</f>
        <v>0</v>
      </c>
      <c r="Q40" s="24" t="b">
        <f>IF(Burden!Q40&lt;1%,'%need met'!Q40)</f>
        <v>0</v>
      </c>
      <c r="R40" s="24" t="b">
        <f>IF(Burden!R40&lt;1%,'%need met'!R40)</f>
        <v>0</v>
      </c>
      <c r="T40" s="16" t="s">
        <v>11</v>
      </c>
      <c r="U40" s="24" t="b">
        <f>IF(Burden!U40&lt;1%,'%need met'!U40)</f>
        <v>0</v>
      </c>
      <c r="V40" s="24" t="b">
        <f>IF(Burden!V40&lt;1%,'%need met'!V40)</f>
        <v>0</v>
      </c>
      <c r="W40" s="24" t="b">
        <f>IF(Burden!W40&lt;1%,'%need met'!W40)</f>
        <v>0</v>
      </c>
      <c r="X40" s="24" t="b">
        <f>IF(Burden!X40&lt;1%,'%need met'!X40)</f>
        <v>0</v>
      </c>
      <c r="Y40" s="24" t="b">
        <f>IF(Burden!Y40&lt;1%,'%need met'!Y40)</f>
        <v>0</v>
      </c>
      <c r="Z40" s="24" t="b">
        <f>IF(Burden!Z40&lt;1%,'%need met'!Z40)</f>
        <v>0</v>
      </c>
      <c r="AB40" s="16" t="s">
        <v>12</v>
      </c>
      <c r="AC40" s="24" t="b">
        <f>IF(Burden!AC40&lt;1%,'%need met'!AC40)</f>
        <v>0</v>
      </c>
      <c r="AD40" s="24" t="b">
        <f>IF(Burden!AD40&lt;1%,'%need met'!AD40)</f>
        <v>0</v>
      </c>
      <c r="AE40" s="24" t="b">
        <f>IF(Burden!AE40&lt;1%,'%need met'!AE40)</f>
        <v>0</v>
      </c>
      <c r="AF40" s="24" t="b">
        <f>IF(Burden!AF40&lt;1%,'%need met'!AF40)</f>
        <v>0</v>
      </c>
      <c r="AG40" s="24" t="b">
        <f>IF(Burden!AG40&lt;1%,'%need met'!AG40)</f>
        <v>0</v>
      </c>
      <c r="AH40" s="24" t="b">
        <f>IF(Burden!AH40&lt;1%,'%need met'!AH40)</f>
        <v>0</v>
      </c>
      <c r="AI40" s="15"/>
      <c r="AJ40" s="16"/>
      <c r="AK40" s="15"/>
      <c r="AL40" s="15"/>
      <c r="AM40" s="15"/>
      <c r="AN40" s="15"/>
      <c r="AO40" s="27">
        <v>35500</v>
      </c>
      <c r="AP40" s="15"/>
      <c r="AQ40" s="15"/>
      <c r="AR40" s="15"/>
      <c r="AT40" s="15"/>
    </row>
    <row r="41" spans="1:46" x14ac:dyDescent="0.3">
      <c r="A41" s="13">
        <v>36000</v>
      </c>
      <c r="B41" s="13">
        <v>36999</v>
      </c>
      <c r="D41" s="16" t="s">
        <v>9</v>
      </c>
      <c r="E41" s="24" t="b">
        <f>IF(Burden!E41&lt;1%,'%need met'!E41)</f>
        <v>0</v>
      </c>
      <c r="F41" s="24" t="b">
        <f>IF(Burden!F41&lt;1%,'%need met'!F41)</f>
        <v>0</v>
      </c>
      <c r="G41" s="24" t="b">
        <f>IF(Burden!G41&lt;1%,'%need met'!G41)</f>
        <v>0</v>
      </c>
      <c r="H41" s="24" t="b">
        <f>IF(Burden!H41&lt;1%,'%need met'!H41)</f>
        <v>0</v>
      </c>
      <c r="I41" s="24" t="b">
        <f>IF(Burden!I41&lt;1%,'%need met'!I41)</f>
        <v>0</v>
      </c>
      <c r="J41" s="24" t="b">
        <f>IF(Burden!J41&lt;1%,'%need met'!J41)</f>
        <v>0</v>
      </c>
      <c r="L41" s="16" t="s">
        <v>10</v>
      </c>
      <c r="M41" s="24" t="b">
        <f>IF(Burden!M41&lt;1%,'%need met'!M41)</f>
        <v>0</v>
      </c>
      <c r="N41" s="24" t="b">
        <f>IF(Burden!N41&lt;1%,'%need met'!N41)</f>
        <v>0</v>
      </c>
      <c r="O41" s="24" t="b">
        <f>IF(Burden!O41&lt;1%,'%need met'!O41)</f>
        <v>0</v>
      </c>
      <c r="P41" s="24" t="b">
        <f>IF(Burden!P41&lt;1%,'%need met'!P41)</f>
        <v>0</v>
      </c>
      <c r="Q41" s="24" t="b">
        <f>IF(Burden!Q41&lt;1%,'%need met'!Q41)</f>
        <v>0</v>
      </c>
      <c r="R41" s="24" t="b">
        <f>IF(Burden!R41&lt;1%,'%need met'!R41)</f>
        <v>0</v>
      </c>
      <c r="T41" s="16" t="s">
        <v>11</v>
      </c>
      <c r="U41" s="24" t="b">
        <f>IF(Burden!U41&lt;1%,'%need met'!U41)</f>
        <v>0</v>
      </c>
      <c r="V41" s="24" t="b">
        <f>IF(Burden!V41&lt;1%,'%need met'!V41)</f>
        <v>0</v>
      </c>
      <c r="W41" s="24" t="b">
        <f>IF(Burden!W41&lt;1%,'%need met'!W41)</f>
        <v>0</v>
      </c>
      <c r="X41" s="24" t="b">
        <f>IF(Burden!X41&lt;1%,'%need met'!X41)</f>
        <v>0</v>
      </c>
      <c r="Y41" s="24" t="b">
        <f>IF(Burden!Y41&lt;1%,'%need met'!Y41)</f>
        <v>0</v>
      </c>
      <c r="Z41" s="24" t="b">
        <f>IF(Burden!Z41&lt;1%,'%need met'!Z41)</f>
        <v>0</v>
      </c>
      <c r="AB41" s="16" t="s">
        <v>12</v>
      </c>
      <c r="AC41" s="24" t="b">
        <f>IF(Burden!AC41&lt;1%,'%need met'!AC41)</f>
        <v>0</v>
      </c>
      <c r="AD41" s="24" t="b">
        <f>IF(Burden!AD41&lt;1%,'%need met'!AD41)</f>
        <v>0</v>
      </c>
      <c r="AE41" s="24" t="b">
        <f>IF(Burden!AE41&lt;1%,'%need met'!AE41)</f>
        <v>0</v>
      </c>
      <c r="AF41" s="24" t="b">
        <f>IF(Burden!AF41&lt;1%,'%need met'!AF41)</f>
        <v>0</v>
      </c>
      <c r="AG41" s="24" t="b">
        <f>IF(Burden!AG41&lt;1%,'%need met'!AG41)</f>
        <v>0</v>
      </c>
      <c r="AH41" s="24" t="b">
        <f>IF(Burden!AH41&lt;1%,'%need met'!AH41)</f>
        <v>0</v>
      </c>
      <c r="AI41" s="15"/>
      <c r="AJ41" s="16"/>
      <c r="AK41" s="15"/>
      <c r="AL41" s="15"/>
      <c r="AM41" s="15"/>
      <c r="AN41" s="15"/>
      <c r="AO41" s="27">
        <v>36500</v>
      </c>
      <c r="AP41" s="15"/>
      <c r="AQ41" s="15"/>
      <c r="AR41" s="15"/>
      <c r="AT41" s="15"/>
    </row>
    <row r="42" spans="1:46" x14ac:dyDescent="0.3">
      <c r="A42" s="13">
        <v>37000</v>
      </c>
      <c r="B42" s="13">
        <v>37999</v>
      </c>
      <c r="D42" s="16" t="s">
        <v>9</v>
      </c>
      <c r="E42" s="24" t="b">
        <f>IF(Burden!E42&lt;1%,'%need met'!E42)</f>
        <v>0</v>
      </c>
      <c r="F42" s="24" t="b">
        <f>IF(Burden!F42&lt;1%,'%need met'!F42)</f>
        <v>0</v>
      </c>
      <c r="G42" s="24" t="b">
        <f>IF(Burden!G42&lt;1%,'%need met'!G42)</f>
        <v>0</v>
      </c>
      <c r="H42" s="24" t="b">
        <f>IF(Burden!H42&lt;1%,'%need met'!H42)</f>
        <v>0</v>
      </c>
      <c r="I42" s="24" t="b">
        <f>IF(Burden!I42&lt;1%,'%need met'!I42)</f>
        <v>0</v>
      </c>
      <c r="J42" s="24" t="b">
        <f>IF(Burden!J42&lt;1%,'%need met'!J42)</f>
        <v>0</v>
      </c>
      <c r="L42" s="16" t="s">
        <v>10</v>
      </c>
      <c r="M42" s="24" t="b">
        <f>IF(Burden!M42&lt;1%,'%need met'!M42)</f>
        <v>0</v>
      </c>
      <c r="N42" s="24" t="b">
        <f>IF(Burden!N42&lt;1%,'%need met'!N42)</f>
        <v>0</v>
      </c>
      <c r="O42" s="24" t="b">
        <f>IF(Burden!O42&lt;1%,'%need met'!O42)</f>
        <v>0</v>
      </c>
      <c r="P42" s="24" t="b">
        <f>IF(Burden!P42&lt;1%,'%need met'!P42)</f>
        <v>0</v>
      </c>
      <c r="Q42" s="24" t="b">
        <f>IF(Burden!Q42&lt;1%,'%need met'!Q42)</f>
        <v>0</v>
      </c>
      <c r="R42" s="24" t="b">
        <f>IF(Burden!R42&lt;1%,'%need met'!R42)</f>
        <v>0</v>
      </c>
      <c r="T42" s="16" t="s">
        <v>11</v>
      </c>
      <c r="U42" s="24" t="b">
        <f>IF(Burden!U42&lt;1%,'%need met'!U42)</f>
        <v>0</v>
      </c>
      <c r="V42" s="24" t="b">
        <f>IF(Burden!V42&lt;1%,'%need met'!V42)</f>
        <v>0</v>
      </c>
      <c r="W42" s="24" t="b">
        <f>IF(Burden!W42&lt;1%,'%need met'!W42)</f>
        <v>0</v>
      </c>
      <c r="X42" s="24" t="b">
        <f>IF(Burden!X42&lt;1%,'%need met'!X42)</f>
        <v>0</v>
      </c>
      <c r="Y42" s="24" t="b">
        <f>IF(Burden!Y42&lt;1%,'%need met'!Y42)</f>
        <v>0</v>
      </c>
      <c r="Z42" s="24" t="b">
        <f>IF(Burden!Z42&lt;1%,'%need met'!Z42)</f>
        <v>0</v>
      </c>
      <c r="AB42" s="16" t="s">
        <v>12</v>
      </c>
      <c r="AC42" s="24" t="b">
        <f>IF(Burden!AC42&lt;1%,'%need met'!AC42)</f>
        <v>0</v>
      </c>
      <c r="AD42" s="24" t="b">
        <f>IF(Burden!AD42&lt;1%,'%need met'!AD42)</f>
        <v>0</v>
      </c>
      <c r="AE42" s="24" t="b">
        <f>IF(Burden!AE42&lt;1%,'%need met'!AE42)</f>
        <v>0</v>
      </c>
      <c r="AF42" s="24" t="b">
        <f>IF(Burden!AF42&lt;1%,'%need met'!AF42)</f>
        <v>0</v>
      </c>
      <c r="AG42" s="24" t="b">
        <f>IF(Burden!AG42&lt;1%,'%need met'!AG42)</f>
        <v>0</v>
      </c>
      <c r="AH42" s="24" t="b">
        <f>IF(Burden!AH42&lt;1%,'%need met'!AH42)</f>
        <v>0</v>
      </c>
      <c r="AI42" s="15"/>
      <c r="AJ42" s="16"/>
      <c r="AK42" s="15"/>
      <c r="AL42" s="15"/>
      <c r="AM42" s="15"/>
      <c r="AN42" s="15"/>
      <c r="AO42" s="27">
        <v>37500</v>
      </c>
      <c r="AP42" s="15"/>
      <c r="AQ42" s="15"/>
      <c r="AR42" s="15"/>
      <c r="AT42" s="15"/>
    </row>
    <row r="43" spans="1:46" x14ac:dyDescent="0.3">
      <c r="A43" s="13">
        <v>38000</v>
      </c>
      <c r="B43" s="13">
        <v>38999</v>
      </c>
      <c r="D43" s="16" t="s">
        <v>9</v>
      </c>
      <c r="E43" s="24" t="b">
        <f>IF(Burden!E43&lt;1%,'%need met'!E43)</f>
        <v>0</v>
      </c>
      <c r="F43" s="24" t="b">
        <f>IF(Burden!F43&lt;1%,'%need met'!F43)</f>
        <v>0</v>
      </c>
      <c r="G43" s="24" t="b">
        <f>IF(Burden!G43&lt;1%,'%need met'!G43)</f>
        <v>0</v>
      </c>
      <c r="H43" s="24" t="b">
        <f>IF(Burden!H43&lt;1%,'%need met'!H43)</f>
        <v>0</v>
      </c>
      <c r="I43" s="24" t="b">
        <f>IF(Burden!I43&lt;1%,'%need met'!I43)</f>
        <v>0</v>
      </c>
      <c r="J43" s="24" t="b">
        <f>IF(Burden!J43&lt;1%,'%need met'!J43)</f>
        <v>0</v>
      </c>
      <c r="L43" s="16" t="s">
        <v>10</v>
      </c>
      <c r="M43" s="24" t="b">
        <f>IF(Burden!M43&lt;1%,'%need met'!M43)</f>
        <v>0</v>
      </c>
      <c r="N43" s="24" t="b">
        <f>IF(Burden!N43&lt;1%,'%need met'!N43)</f>
        <v>0</v>
      </c>
      <c r="O43" s="24" t="b">
        <f>IF(Burden!O43&lt;1%,'%need met'!O43)</f>
        <v>0</v>
      </c>
      <c r="P43" s="24" t="b">
        <f>IF(Burden!P43&lt;1%,'%need met'!P43)</f>
        <v>0</v>
      </c>
      <c r="Q43" s="24" t="b">
        <f>IF(Burden!Q43&lt;1%,'%need met'!Q43)</f>
        <v>0</v>
      </c>
      <c r="R43" s="24" t="b">
        <f>IF(Burden!R43&lt;1%,'%need met'!R43)</f>
        <v>0</v>
      </c>
      <c r="T43" s="16" t="s">
        <v>11</v>
      </c>
      <c r="U43" s="24" t="b">
        <f>IF(Burden!U43&lt;1%,'%need met'!U43)</f>
        <v>0</v>
      </c>
      <c r="V43" s="24" t="b">
        <f>IF(Burden!V43&lt;1%,'%need met'!V43)</f>
        <v>0</v>
      </c>
      <c r="W43" s="24" t="b">
        <f>IF(Burden!W43&lt;1%,'%need met'!W43)</f>
        <v>0</v>
      </c>
      <c r="X43" s="24" t="b">
        <f>IF(Burden!X43&lt;1%,'%need met'!X43)</f>
        <v>0</v>
      </c>
      <c r="Y43" s="24" t="b">
        <f>IF(Burden!Y43&lt;1%,'%need met'!Y43)</f>
        <v>0</v>
      </c>
      <c r="Z43" s="24" t="b">
        <f>IF(Burden!Z43&lt;1%,'%need met'!Z43)</f>
        <v>0</v>
      </c>
      <c r="AB43" s="16" t="s">
        <v>12</v>
      </c>
      <c r="AC43" s="24" t="b">
        <f>IF(Burden!AC43&lt;1%,'%need met'!AC43)</f>
        <v>0</v>
      </c>
      <c r="AD43" s="24" t="b">
        <f>IF(Burden!AD43&lt;1%,'%need met'!AD43)</f>
        <v>0</v>
      </c>
      <c r="AE43" s="24" t="b">
        <f>IF(Burden!AE43&lt;1%,'%need met'!AE43)</f>
        <v>0</v>
      </c>
      <c r="AF43" s="24" t="b">
        <f>IF(Burden!AF43&lt;1%,'%need met'!AF43)</f>
        <v>0</v>
      </c>
      <c r="AG43" s="24" t="b">
        <f>IF(Burden!AG43&lt;1%,'%need met'!AG43)</f>
        <v>0</v>
      </c>
      <c r="AH43" s="24" t="b">
        <f>IF(Burden!AH43&lt;1%,'%need met'!AH43)</f>
        <v>0</v>
      </c>
      <c r="AI43" s="15"/>
      <c r="AJ43" s="16"/>
      <c r="AK43" s="15"/>
      <c r="AL43" s="15"/>
      <c r="AM43" s="15"/>
      <c r="AN43" s="15"/>
      <c r="AO43" s="27">
        <v>38500</v>
      </c>
      <c r="AP43" s="15"/>
      <c r="AQ43" s="15"/>
      <c r="AR43" s="15"/>
      <c r="AT43" s="15"/>
    </row>
    <row r="44" spans="1:46" x14ac:dyDescent="0.3">
      <c r="A44" s="13">
        <v>39000</v>
      </c>
      <c r="B44" s="13">
        <v>39999</v>
      </c>
      <c r="D44" s="16" t="s">
        <v>9</v>
      </c>
      <c r="E44" s="24" t="b">
        <f>IF(Burden!E44&lt;1%,'%need met'!E44)</f>
        <v>0</v>
      </c>
      <c r="F44" s="24" t="b">
        <f>IF(Burden!F44&lt;1%,'%need met'!F44)</f>
        <v>0</v>
      </c>
      <c r="G44" s="24" t="b">
        <f>IF(Burden!G44&lt;1%,'%need met'!G44)</f>
        <v>0</v>
      </c>
      <c r="H44" s="24" t="b">
        <f>IF(Burden!H44&lt;1%,'%need met'!H44)</f>
        <v>0</v>
      </c>
      <c r="I44" s="24" t="b">
        <f>IF(Burden!I44&lt;1%,'%need met'!I44)</f>
        <v>0</v>
      </c>
      <c r="J44" s="24" t="b">
        <f>IF(Burden!J44&lt;1%,'%need met'!J44)</f>
        <v>0</v>
      </c>
      <c r="L44" s="16" t="s">
        <v>10</v>
      </c>
      <c r="M44" s="24" t="b">
        <f>IF(Burden!M44&lt;1%,'%need met'!M44)</f>
        <v>0</v>
      </c>
      <c r="N44" s="24" t="b">
        <f>IF(Burden!N44&lt;1%,'%need met'!N44)</f>
        <v>0</v>
      </c>
      <c r="O44" s="24" t="b">
        <f>IF(Burden!O44&lt;1%,'%need met'!O44)</f>
        <v>0</v>
      </c>
      <c r="P44" s="24" t="b">
        <f>IF(Burden!P44&lt;1%,'%need met'!P44)</f>
        <v>0</v>
      </c>
      <c r="Q44" s="24" t="b">
        <f>IF(Burden!Q44&lt;1%,'%need met'!Q44)</f>
        <v>0</v>
      </c>
      <c r="R44" s="24" t="b">
        <f>IF(Burden!R44&lt;1%,'%need met'!R44)</f>
        <v>0</v>
      </c>
      <c r="T44" s="16" t="s">
        <v>11</v>
      </c>
      <c r="U44" s="24" t="b">
        <f>IF(Burden!U44&lt;1%,'%need met'!U44)</f>
        <v>0</v>
      </c>
      <c r="V44" s="24" t="b">
        <f>IF(Burden!V44&lt;1%,'%need met'!V44)</f>
        <v>0</v>
      </c>
      <c r="W44" s="24" t="b">
        <f>IF(Burden!W44&lt;1%,'%need met'!W44)</f>
        <v>0</v>
      </c>
      <c r="X44" s="24" t="b">
        <f>IF(Burden!X44&lt;1%,'%need met'!X44)</f>
        <v>0</v>
      </c>
      <c r="Y44" s="24" t="b">
        <f>IF(Burden!Y44&lt;1%,'%need met'!Y44)</f>
        <v>0</v>
      </c>
      <c r="Z44" s="24" t="b">
        <f>IF(Burden!Z44&lt;1%,'%need met'!Z44)</f>
        <v>0</v>
      </c>
      <c r="AB44" s="16" t="s">
        <v>12</v>
      </c>
      <c r="AC44" s="24" t="b">
        <f>IF(Burden!AC44&lt;1%,'%need met'!AC44)</f>
        <v>0</v>
      </c>
      <c r="AD44" s="24" t="b">
        <f>IF(Burden!AD44&lt;1%,'%need met'!AD44)</f>
        <v>0</v>
      </c>
      <c r="AE44" s="24" t="b">
        <f>IF(Burden!AE44&lt;1%,'%need met'!AE44)</f>
        <v>0</v>
      </c>
      <c r="AF44" s="24" t="b">
        <f>IF(Burden!AF44&lt;1%,'%need met'!AF44)</f>
        <v>0</v>
      </c>
      <c r="AG44" s="24" t="b">
        <f>IF(Burden!AG44&lt;1%,'%need met'!AG44)</f>
        <v>0</v>
      </c>
      <c r="AH44" s="24" t="b">
        <f>IF(Burden!AH44&lt;1%,'%need met'!AH44)</f>
        <v>0</v>
      </c>
      <c r="AI44" s="15"/>
      <c r="AJ44" s="16"/>
      <c r="AK44" s="15"/>
      <c r="AL44" s="15"/>
      <c r="AM44" s="15"/>
      <c r="AN44" s="15"/>
      <c r="AO44" s="27">
        <v>39500</v>
      </c>
      <c r="AP44" s="15"/>
      <c r="AQ44" s="15"/>
      <c r="AR44" s="15"/>
      <c r="AT44" s="15"/>
    </row>
    <row r="45" spans="1:46" x14ac:dyDescent="0.3">
      <c r="A45" s="13">
        <v>40000</v>
      </c>
      <c r="B45" s="13">
        <v>40999</v>
      </c>
      <c r="D45" s="16" t="s">
        <v>9</v>
      </c>
      <c r="E45" s="24" t="b">
        <f>IF(Burden!E45&lt;1%,'%need met'!E45)</f>
        <v>0</v>
      </c>
      <c r="F45" s="24" t="b">
        <f>IF(Burden!F45&lt;1%,'%need met'!F45)</f>
        <v>0</v>
      </c>
      <c r="G45" s="24" t="b">
        <f>IF(Burden!G45&lt;1%,'%need met'!G45)</f>
        <v>0</v>
      </c>
      <c r="H45" s="24" t="b">
        <f>IF(Burden!H45&lt;1%,'%need met'!H45)</f>
        <v>0</v>
      </c>
      <c r="I45" s="24" t="b">
        <f>IF(Burden!I45&lt;1%,'%need met'!I45)</f>
        <v>0</v>
      </c>
      <c r="J45" s="24" t="b">
        <f>IF(Burden!J45&lt;1%,'%need met'!J45)</f>
        <v>0</v>
      </c>
      <c r="L45" s="16" t="s">
        <v>10</v>
      </c>
      <c r="M45" s="24" t="b">
        <f>IF(Burden!M45&lt;1%,'%need met'!M45)</f>
        <v>0</v>
      </c>
      <c r="N45" s="24" t="b">
        <f>IF(Burden!N45&lt;1%,'%need met'!N45)</f>
        <v>0</v>
      </c>
      <c r="O45" s="24" t="b">
        <f>IF(Burden!O45&lt;1%,'%need met'!O45)</f>
        <v>0</v>
      </c>
      <c r="P45" s="24" t="b">
        <f>IF(Burden!P45&lt;1%,'%need met'!P45)</f>
        <v>0</v>
      </c>
      <c r="Q45" s="24" t="b">
        <f>IF(Burden!Q45&lt;1%,'%need met'!Q45)</f>
        <v>0</v>
      </c>
      <c r="R45" s="24" t="b">
        <f>IF(Burden!R45&lt;1%,'%need met'!R45)</f>
        <v>0</v>
      </c>
      <c r="T45" s="16" t="s">
        <v>11</v>
      </c>
      <c r="U45" s="24" t="b">
        <f>IF(Burden!U45&lt;1%,'%need met'!U45)</f>
        <v>0</v>
      </c>
      <c r="V45" s="24" t="b">
        <f>IF(Burden!V45&lt;1%,'%need met'!V45)</f>
        <v>0</v>
      </c>
      <c r="W45" s="24" t="b">
        <f>IF(Burden!W45&lt;1%,'%need met'!W45)</f>
        <v>0</v>
      </c>
      <c r="X45" s="24" t="b">
        <f>IF(Burden!X45&lt;1%,'%need met'!X45)</f>
        <v>0</v>
      </c>
      <c r="Y45" s="24" t="b">
        <f>IF(Burden!Y45&lt;1%,'%need met'!Y45)</f>
        <v>0</v>
      </c>
      <c r="Z45" s="24" t="b">
        <f>IF(Burden!Z45&lt;1%,'%need met'!Z45)</f>
        <v>0</v>
      </c>
      <c r="AB45" s="16" t="s">
        <v>12</v>
      </c>
      <c r="AC45" s="24" t="b">
        <f>IF(Burden!AC45&lt;1%,'%need met'!AC45)</f>
        <v>0</v>
      </c>
      <c r="AD45" s="24" t="b">
        <f>IF(Burden!AD45&lt;1%,'%need met'!AD45)</f>
        <v>0</v>
      </c>
      <c r="AE45" s="24" t="b">
        <f>IF(Burden!AE45&lt;1%,'%need met'!AE45)</f>
        <v>0</v>
      </c>
      <c r="AF45" s="24" t="b">
        <f>IF(Burden!AF45&lt;1%,'%need met'!AF45)</f>
        <v>0</v>
      </c>
      <c r="AG45" s="24" t="b">
        <f>IF(Burden!AG45&lt;1%,'%need met'!AG45)</f>
        <v>0</v>
      </c>
      <c r="AH45" s="24" t="b">
        <f>IF(Burden!AH45&lt;1%,'%need met'!AH45)</f>
        <v>0</v>
      </c>
      <c r="AI45" s="15"/>
      <c r="AJ45" s="16"/>
      <c r="AK45" s="15"/>
      <c r="AL45" s="15"/>
      <c r="AM45" s="15"/>
      <c r="AN45" s="15"/>
      <c r="AO45" s="27">
        <v>40500</v>
      </c>
      <c r="AP45" s="15"/>
      <c r="AQ45" s="15"/>
      <c r="AR45" s="15"/>
      <c r="AT45" s="15"/>
    </row>
    <row r="46" spans="1:46" x14ac:dyDescent="0.3">
      <c r="A46" s="66">
        <v>41000</v>
      </c>
      <c r="B46" s="58">
        <v>41999</v>
      </c>
      <c r="D46" s="16" t="s">
        <v>9</v>
      </c>
      <c r="E46" s="24" t="b">
        <f>IF(Burden!E46&lt;1%,'%need met'!E46)</f>
        <v>0</v>
      </c>
      <c r="F46" s="24" t="b">
        <f>IF(Burden!F46&lt;1%,'%need met'!F46)</f>
        <v>0</v>
      </c>
      <c r="G46" s="24" t="b">
        <f>IF(Burden!G46&lt;1%,'%need met'!G46)</f>
        <v>0</v>
      </c>
      <c r="H46" s="24" t="b">
        <f>IF(Burden!H46&lt;1%,'%need met'!H46)</f>
        <v>0</v>
      </c>
      <c r="I46" s="24" t="b">
        <f>IF(Burden!I46&lt;1%,'%need met'!I46)</f>
        <v>0</v>
      </c>
      <c r="J46" s="24" t="b">
        <f>IF(Burden!J46&lt;1%,'%need met'!J46)</f>
        <v>0</v>
      </c>
      <c r="L46" s="16" t="s">
        <v>10</v>
      </c>
      <c r="M46" s="24" t="b">
        <f>IF(Burden!M46&lt;1%,'%need met'!M46)</f>
        <v>0</v>
      </c>
      <c r="N46" s="24" t="b">
        <f>IF(Burden!N46&lt;1%,'%need met'!N46)</f>
        <v>0</v>
      </c>
      <c r="O46" s="24" t="b">
        <f>IF(Burden!O46&lt;1%,'%need met'!O46)</f>
        <v>0</v>
      </c>
      <c r="P46" s="24" t="b">
        <f>IF(Burden!P46&lt;1%,'%need met'!P46)</f>
        <v>0</v>
      </c>
      <c r="Q46" s="24" t="b">
        <f>IF(Burden!Q46&lt;1%,'%need met'!Q46)</f>
        <v>0</v>
      </c>
      <c r="R46" s="24" t="b">
        <f>IF(Burden!R46&lt;1%,'%need met'!R46)</f>
        <v>0</v>
      </c>
      <c r="T46" s="16" t="s">
        <v>11</v>
      </c>
      <c r="U46" s="24" t="b">
        <f>IF(Burden!U46&lt;1%,'%need met'!U46)</f>
        <v>0</v>
      </c>
      <c r="V46" s="24" t="b">
        <f>IF(Burden!V46&lt;1%,'%need met'!V46)</f>
        <v>0</v>
      </c>
      <c r="W46" s="24" t="b">
        <f>IF(Burden!W46&lt;1%,'%need met'!W46)</f>
        <v>0</v>
      </c>
      <c r="X46" s="24" t="b">
        <f>IF(Burden!X46&lt;1%,'%need met'!X46)</f>
        <v>0</v>
      </c>
      <c r="Y46" s="24" t="b">
        <f>IF(Burden!Y46&lt;1%,'%need met'!Y46)</f>
        <v>0</v>
      </c>
      <c r="Z46" s="24" t="b">
        <f>IF(Burden!Z46&lt;1%,'%need met'!Z46)</f>
        <v>0</v>
      </c>
      <c r="AB46" s="16" t="s">
        <v>12</v>
      </c>
      <c r="AC46" s="24" t="b">
        <f>IF(Burden!AC46&lt;1%,'%need met'!AC46)</f>
        <v>0</v>
      </c>
      <c r="AD46" s="24" t="b">
        <f>IF(Burden!AD46&lt;1%,'%need met'!AD46)</f>
        <v>0</v>
      </c>
      <c r="AE46" s="24" t="b">
        <f>IF(Burden!AE46&lt;1%,'%need met'!AE46)</f>
        <v>0</v>
      </c>
      <c r="AF46" s="24" t="b">
        <f>IF(Burden!AF46&lt;1%,'%need met'!AF46)</f>
        <v>0</v>
      </c>
      <c r="AG46" s="24" t="b">
        <f>IF(Burden!AG46&lt;1%,'%need met'!AG46)</f>
        <v>0</v>
      </c>
      <c r="AH46" s="24" t="b">
        <f>IF(Burden!AH46&lt;1%,'%need met'!AH46)</f>
        <v>0</v>
      </c>
      <c r="AI46" s="15"/>
      <c r="AJ46" s="16"/>
      <c r="AK46" s="15"/>
      <c r="AL46" s="15"/>
      <c r="AM46" s="15"/>
      <c r="AN46" s="15"/>
      <c r="AO46" s="27">
        <v>41500</v>
      </c>
      <c r="AP46" s="15"/>
      <c r="AQ46" s="15"/>
      <c r="AR46" s="15"/>
      <c r="AT46" s="15"/>
    </row>
    <row r="47" spans="1:46" x14ac:dyDescent="0.3">
      <c r="A47" s="13">
        <v>42000</v>
      </c>
      <c r="B47" s="13">
        <v>42999</v>
      </c>
      <c r="D47" s="16" t="s">
        <v>9</v>
      </c>
      <c r="E47" s="24" t="b">
        <f>IF(Burden!E47&lt;1%,'%need met'!E47)</f>
        <v>0</v>
      </c>
      <c r="F47" s="24" t="b">
        <f>IF(Burden!F47&lt;1%,'%need met'!F47)</f>
        <v>0</v>
      </c>
      <c r="G47" s="24" t="b">
        <f>IF(Burden!G47&lt;1%,'%need met'!G47)</f>
        <v>0</v>
      </c>
      <c r="H47" s="24" t="b">
        <f>IF(Burden!H47&lt;1%,'%need met'!H47)</f>
        <v>0</v>
      </c>
      <c r="I47" s="24" t="b">
        <f>IF(Burden!I47&lt;1%,'%need met'!I47)</f>
        <v>0</v>
      </c>
      <c r="J47" s="24" t="b">
        <f>IF(Burden!J47&lt;1%,'%need met'!J47)</f>
        <v>0</v>
      </c>
      <c r="L47" s="16" t="s">
        <v>10</v>
      </c>
      <c r="M47" s="24" t="b">
        <f>IF(Burden!M47&lt;1%,'%need met'!M47)</f>
        <v>0</v>
      </c>
      <c r="N47" s="24" t="b">
        <f>IF(Burden!N47&lt;1%,'%need met'!N47)</f>
        <v>0</v>
      </c>
      <c r="O47" s="24" t="b">
        <f>IF(Burden!O47&lt;1%,'%need met'!O47)</f>
        <v>0</v>
      </c>
      <c r="P47" s="24" t="b">
        <f>IF(Burden!P47&lt;1%,'%need met'!P47)</f>
        <v>0</v>
      </c>
      <c r="Q47" s="24" t="b">
        <f>IF(Burden!Q47&lt;1%,'%need met'!Q47)</f>
        <v>0</v>
      </c>
      <c r="R47" s="24" t="b">
        <f>IF(Burden!R47&lt;1%,'%need met'!R47)</f>
        <v>0</v>
      </c>
      <c r="T47" s="16" t="s">
        <v>11</v>
      </c>
      <c r="U47" s="24" t="b">
        <f>IF(Burden!U47&lt;1%,'%need met'!U47)</f>
        <v>0</v>
      </c>
      <c r="V47" s="24" t="b">
        <f>IF(Burden!V47&lt;1%,'%need met'!V47)</f>
        <v>0</v>
      </c>
      <c r="W47" s="24" t="b">
        <f>IF(Burden!W47&lt;1%,'%need met'!W47)</f>
        <v>0</v>
      </c>
      <c r="X47" s="24" t="b">
        <f>IF(Burden!X47&lt;1%,'%need met'!X47)</f>
        <v>0</v>
      </c>
      <c r="Y47" s="24" t="b">
        <f>IF(Burden!Y47&lt;1%,'%need met'!Y47)</f>
        <v>0</v>
      </c>
      <c r="Z47" s="24" t="b">
        <f>IF(Burden!Z47&lt;1%,'%need met'!Z47)</f>
        <v>0</v>
      </c>
      <c r="AB47" s="16" t="s">
        <v>12</v>
      </c>
      <c r="AC47" s="24" t="b">
        <f>IF(Burden!AC47&lt;1%,'%need met'!AC47)</f>
        <v>0</v>
      </c>
      <c r="AD47" s="24" t="b">
        <f>IF(Burden!AD47&lt;1%,'%need met'!AD47)</f>
        <v>0</v>
      </c>
      <c r="AE47" s="24" t="b">
        <f>IF(Burden!AE47&lt;1%,'%need met'!AE47)</f>
        <v>0</v>
      </c>
      <c r="AF47" s="24" t="b">
        <f>IF(Burden!AF47&lt;1%,'%need met'!AF47)</f>
        <v>0</v>
      </c>
      <c r="AG47" s="24" t="b">
        <f>IF(Burden!AG47&lt;1%,'%need met'!AG47)</f>
        <v>0</v>
      </c>
      <c r="AH47" s="24" t="b">
        <f>IF(Burden!AH47&lt;1%,'%need met'!AH47)</f>
        <v>0</v>
      </c>
      <c r="AI47" s="15"/>
      <c r="AJ47" s="16"/>
      <c r="AK47" s="15"/>
      <c r="AL47" s="15"/>
      <c r="AM47" s="15"/>
      <c r="AN47" s="15"/>
      <c r="AO47" s="27">
        <v>42500</v>
      </c>
      <c r="AP47" s="15"/>
      <c r="AQ47" s="15"/>
      <c r="AR47" s="15"/>
      <c r="AT47" s="15"/>
    </row>
    <row r="48" spans="1:46" x14ac:dyDescent="0.3">
      <c r="A48" s="57">
        <v>43000</v>
      </c>
      <c r="B48" s="13">
        <v>43999</v>
      </c>
      <c r="D48" s="16" t="s">
        <v>9</v>
      </c>
      <c r="E48" s="24" t="b">
        <f>IF(Burden!E48&lt;1%,'%need met'!E48)</f>
        <v>0</v>
      </c>
      <c r="F48" s="24" t="b">
        <f>IF(Burden!F48&lt;1%,'%need met'!F48)</f>
        <v>0</v>
      </c>
      <c r="G48" s="24" t="b">
        <f>IF(Burden!G48&lt;1%,'%need met'!G48)</f>
        <v>0</v>
      </c>
      <c r="H48" s="24" t="b">
        <f>IF(Burden!H48&lt;1%,'%need met'!H48)</f>
        <v>0</v>
      </c>
      <c r="I48" s="24" t="b">
        <f>IF(Burden!I48&lt;1%,'%need met'!I48)</f>
        <v>0</v>
      </c>
      <c r="J48" s="24" t="b">
        <f>IF(Burden!J48&lt;1%,'%need met'!J48)</f>
        <v>0</v>
      </c>
      <c r="L48" s="16" t="s">
        <v>10</v>
      </c>
      <c r="M48" s="24" t="b">
        <f>IF(Burden!M48&lt;1%,'%need met'!M48)</f>
        <v>0</v>
      </c>
      <c r="N48" s="24" t="b">
        <f>IF(Burden!N48&lt;1%,'%need met'!N48)</f>
        <v>0</v>
      </c>
      <c r="O48" s="24" t="b">
        <f>IF(Burden!O48&lt;1%,'%need met'!O48)</f>
        <v>0</v>
      </c>
      <c r="P48" s="24" t="b">
        <f>IF(Burden!P48&lt;1%,'%need met'!P48)</f>
        <v>0</v>
      </c>
      <c r="Q48" s="24" t="b">
        <f>IF(Burden!Q48&lt;1%,'%need met'!Q48)</f>
        <v>0</v>
      </c>
      <c r="R48" s="24" t="b">
        <f>IF(Burden!R48&lt;1%,'%need met'!R48)</f>
        <v>0</v>
      </c>
      <c r="T48" s="16" t="s">
        <v>11</v>
      </c>
      <c r="U48" s="24" t="b">
        <f>IF(Burden!U48&lt;1%,'%need met'!U48)</f>
        <v>0</v>
      </c>
      <c r="V48" s="24" t="b">
        <f>IF(Burden!V48&lt;1%,'%need met'!V48)</f>
        <v>0</v>
      </c>
      <c r="W48" s="24" t="b">
        <f>IF(Burden!W48&lt;1%,'%need met'!W48)</f>
        <v>0</v>
      </c>
      <c r="X48" s="24" t="b">
        <f>IF(Burden!X48&lt;1%,'%need met'!X48)</f>
        <v>0</v>
      </c>
      <c r="Y48" s="24" t="b">
        <f>IF(Burden!Y48&lt;1%,'%need met'!Y48)</f>
        <v>0</v>
      </c>
      <c r="Z48" s="24" t="b">
        <f>IF(Burden!Z48&lt;1%,'%need met'!Z48)</f>
        <v>0</v>
      </c>
      <c r="AB48" s="16" t="s">
        <v>12</v>
      </c>
      <c r="AC48" s="24" t="b">
        <f>IF(Burden!AC48&lt;1%,'%need met'!AC48)</f>
        <v>0</v>
      </c>
      <c r="AD48" s="24" t="b">
        <f>IF(Burden!AD48&lt;1%,'%need met'!AD48)</f>
        <v>0</v>
      </c>
      <c r="AE48" s="24" t="b">
        <f>IF(Burden!AE48&lt;1%,'%need met'!AE48)</f>
        <v>0</v>
      </c>
      <c r="AF48" s="24" t="b">
        <f>IF(Burden!AF48&lt;1%,'%need met'!AF48)</f>
        <v>0</v>
      </c>
      <c r="AG48" s="24" t="b">
        <f>IF(Burden!AG48&lt;1%,'%need met'!AG48)</f>
        <v>0</v>
      </c>
      <c r="AH48" s="24" t="b">
        <f>IF(Burden!AH48&lt;1%,'%need met'!AH48)</f>
        <v>0</v>
      </c>
      <c r="AI48" s="15"/>
      <c r="AJ48" s="16"/>
      <c r="AK48" s="15"/>
      <c r="AL48" s="15"/>
      <c r="AM48" s="15"/>
      <c r="AN48" s="15"/>
      <c r="AO48" s="27">
        <v>43500</v>
      </c>
      <c r="AP48" s="15"/>
      <c r="AQ48" s="15"/>
      <c r="AR48" s="15"/>
      <c r="AT48" s="15"/>
    </row>
    <row r="49" spans="1:46" x14ac:dyDescent="0.3">
      <c r="A49" s="13">
        <v>44000</v>
      </c>
      <c r="B49" s="13">
        <v>44999</v>
      </c>
      <c r="D49" s="16" t="s">
        <v>9</v>
      </c>
      <c r="E49" s="24" t="b">
        <f>IF(Burden!E49&lt;1%,'%need met'!E49)</f>
        <v>0</v>
      </c>
      <c r="F49" s="24" t="b">
        <f>IF(Burden!F49&lt;1%,'%need met'!F49)</f>
        <v>0</v>
      </c>
      <c r="G49" s="24" t="b">
        <f>IF(Burden!G49&lt;1%,'%need met'!G49)</f>
        <v>0</v>
      </c>
      <c r="H49" s="24" t="b">
        <f>IF(Burden!H49&lt;1%,'%need met'!H49)</f>
        <v>0</v>
      </c>
      <c r="I49" s="24" t="b">
        <f>IF(Burden!I49&lt;1%,'%need met'!I49)</f>
        <v>0</v>
      </c>
      <c r="J49" s="24" t="b">
        <f>IF(Burden!J49&lt;1%,'%need met'!J49)</f>
        <v>0</v>
      </c>
      <c r="L49" s="16" t="s">
        <v>10</v>
      </c>
      <c r="M49" s="24" t="b">
        <f>IF(Burden!M49&lt;1%,'%need met'!M49)</f>
        <v>0</v>
      </c>
      <c r="N49" s="24" t="b">
        <f>IF(Burden!N49&lt;1%,'%need met'!N49)</f>
        <v>0</v>
      </c>
      <c r="O49" s="24" t="b">
        <f>IF(Burden!O49&lt;1%,'%need met'!O49)</f>
        <v>0</v>
      </c>
      <c r="P49" s="24" t="b">
        <f>IF(Burden!P49&lt;1%,'%need met'!P49)</f>
        <v>0</v>
      </c>
      <c r="Q49" s="24" t="b">
        <f>IF(Burden!Q49&lt;1%,'%need met'!Q49)</f>
        <v>0</v>
      </c>
      <c r="R49" s="24" t="b">
        <f>IF(Burden!R49&lt;1%,'%need met'!R49)</f>
        <v>0</v>
      </c>
      <c r="T49" s="16" t="s">
        <v>11</v>
      </c>
      <c r="U49" s="24" t="b">
        <f>IF(Burden!U49&lt;1%,'%need met'!U49)</f>
        <v>0</v>
      </c>
      <c r="V49" s="24" t="b">
        <f>IF(Burden!V49&lt;1%,'%need met'!V49)</f>
        <v>0</v>
      </c>
      <c r="W49" s="24" t="b">
        <f>IF(Burden!W49&lt;1%,'%need met'!W49)</f>
        <v>0</v>
      </c>
      <c r="X49" s="24" t="b">
        <f>IF(Burden!X49&lt;1%,'%need met'!X49)</f>
        <v>0</v>
      </c>
      <c r="Y49" s="24" t="b">
        <f>IF(Burden!Y49&lt;1%,'%need met'!Y49)</f>
        <v>0</v>
      </c>
      <c r="Z49" s="24" t="b">
        <f>IF(Burden!Z49&lt;1%,'%need met'!Z49)</f>
        <v>0</v>
      </c>
      <c r="AB49" s="16" t="s">
        <v>12</v>
      </c>
      <c r="AC49" s="24" t="b">
        <f>IF(Burden!AC49&lt;1%,'%need met'!AC49)</f>
        <v>0</v>
      </c>
      <c r="AD49" s="24" t="b">
        <f>IF(Burden!AD49&lt;1%,'%need met'!AD49)</f>
        <v>0</v>
      </c>
      <c r="AE49" s="24" t="b">
        <f>IF(Burden!AE49&lt;1%,'%need met'!AE49)</f>
        <v>0</v>
      </c>
      <c r="AF49" s="24" t="b">
        <f>IF(Burden!AF49&lt;1%,'%need met'!AF49)</f>
        <v>0</v>
      </c>
      <c r="AG49" s="24" t="b">
        <f>IF(Burden!AG49&lt;1%,'%need met'!AG49)</f>
        <v>0</v>
      </c>
      <c r="AH49" s="24" t="b">
        <f>IF(Burden!AH49&lt;1%,'%need met'!AH49)</f>
        <v>0</v>
      </c>
      <c r="AI49" s="15"/>
      <c r="AJ49" s="16"/>
      <c r="AK49" s="15"/>
      <c r="AL49" s="15"/>
      <c r="AM49" s="15"/>
      <c r="AN49" s="15"/>
      <c r="AO49" s="27">
        <v>44500</v>
      </c>
      <c r="AP49" s="15"/>
      <c r="AQ49" s="15"/>
      <c r="AR49" s="15"/>
      <c r="AT49" s="15"/>
    </row>
    <row r="50" spans="1:46" x14ac:dyDescent="0.3">
      <c r="A50" s="13">
        <v>45000</v>
      </c>
      <c r="B50" s="13">
        <v>45999</v>
      </c>
      <c r="D50" s="16" t="s">
        <v>9</v>
      </c>
      <c r="E50" s="24" t="b">
        <f>IF(Burden!E50&lt;1%,'%need met'!E50)</f>
        <v>0</v>
      </c>
      <c r="F50" s="24" t="b">
        <f>IF(Burden!F50&lt;1%,'%need met'!F50)</f>
        <v>0</v>
      </c>
      <c r="G50" s="24" t="b">
        <f>IF(Burden!G50&lt;1%,'%need met'!G50)</f>
        <v>0</v>
      </c>
      <c r="H50" s="24" t="b">
        <f>IF(Burden!H50&lt;1%,'%need met'!H50)</f>
        <v>0</v>
      </c>
      <c r="I50" s="24" t="b">
        <f>IF(Burden!I50&lt;1%,'%need met'!I50)</f>
        <v>0</v>
      </c>
      <c r="J50" s="24" t="b">
        <f>IF(Burden!J50&lt;1%,'%need met'!J50)</f>
        <v>0</v>
      </c>
      <c r="L50" s="16" t="s">
        <v>10</v>
      </c>
      <c r="M50" s="24" t="b">
        <f>IF(Burden!M50&lt;1%,'%need met'!M50)</f>
        <v>0</v>
      </c>
      <c r="N50" s="24" t="b">
        <f>IF(Burden!N50&lt;1%,'%need met'!N50)</f>
        <v>0</v>
      </c>
      <c r="O50" s="24" t="b">
        <f>IF(Burden!O50&lt;1%,'%need met'!O50)</f>
        <v>0</v>
      </c>
      <c r="P50" s="24" t="b">
        <f>IF(Burden!P50&lt;1%,'%need met'!P50)</f>
        <v>0</v>
      </c>
      <c r="Q50" s="24" t="b">
        <f>IF(Burden!Q50&lt;1%,'%need met'!Q50)</f>
        <v>0</v>
      </c>
      <c r="R50" s="24" t="b">
        <f>IF(Burden!R50&lt;1%,'%need met'!R50)</f>
        <v>0</v>
      </c>
      <c r="T50" s="16" t="s">
        <v>11</v>
      </c>
      <c r="U50" s="24" t="b">
        <f>IF(Burden!U50&lt;1%,'%need met'!U50)</f>
        <v>0</v>
      </c>
      <c r="V50" s="24" t="b">
        <f>IF(Burden!V50&lt;1%,'%need met'!V50)</f>
        <v>0</v>
      </c>
      <c r="W50" s="24" t="b">
        <f>IF(Burden!W50&lt;1%,'%need met'!W50)</f>
        <v>0</v>
      </c>
      <c r="X50" s="24" t="b">
        <f>IF(Burden!X50&lt;1%,'%need met'!X50)</f>
        <v>0</v>
      </c>
      <c r="Y50" s="24" t="b">
        <f>IF(Burden!Y50&lt;1%,'%need met'!Y50)</f>
        <v>0</v>
      </c>
      <c r="Z50" s="24" t="b">
        <f>IF(Burden!Z50&lt;1%,'%need met'!Z50)</f>
        <v>0</v>
      </c>
      <c r="AB50" s="16" t="s">
        <v>12</v>
      </c>
      <c r="AC50" s="24" t="b">
        <f>IF(Burden!AC50&lt;1%,'%need met'!AC50)</f>
        <v>0</v>
      </c>
      <c r="AD50" s="24" t="b">
        <f>IF(Burden!AD50&lt;1%,'%need met'!AD50)</f>
        <v>0</v>
      </c>
      <c r="AE50" s="24" t="b">
        <f>IF(Burden!AE50&lt;1%,'%need met'!AE50)</f>
        <v>0</v>
      </c>
      <c r="AF50" s="24" t="b">
        <f>IF(Burden!AF50&lt;1%,'%need met'!AF50)</f>
        <v>0</v>
      </c>
      <c r="AG50" s="24" t="b">
        <f>IF(Burden!AG50&lt;1%,'%need met'!AG50)</f>
        <v>0</v>
      </c>
      <c r="AH50" s="24" t="b">
        <f>IF(Burden!AH50&lt;1%,'%need met'!AH50)</f>
        <v>0</v>
      </c>
      <c r="AI50" s="15"/>
      <c r="AJ50" s="16"/>
      <c r="AK50" s="15"/>
      <c r="AL50" s="15"/>
      <c r="AM50" s="15"/>
      <c r="AN50" s="15"/>
      <c r="AO50" s="27">
        <v>45500</v>
      </c>
      <c r="AP50" s="15"/>
      <c r="AQ50" s="15"/>
      <c r="AR50" s="15"/>
      <c r="AT50" s="15"/>
    </row>
    <row r="51" spans="1:46" x14ac:dyDescent="0.3">
      <c r="A51" s="13">
        <v>46000</v>
      </c>
      <c r="B51" s="13">
        <v>46999</v>
      </c>
      <c r="D51" s="16" t="s">
        <v>9</v>
      </c>
      <c r="E51" s="24" t="b">
        <f>IF(Burden!E51&lt;1%,'%need met'!E51)</f>
        <v>0</v>
      </c>
      <c r="F51" s="24" t="b">
        <f>IF(Burden!F51&lt;1%,'%need met'!F51)</f>
        <v>0</v>
      </c>
      <c r="G51" s="24" t="b">
        <f>IF(Burden!G51&lt;1%,'%need met'!G51)</f>
        <v>0</v>
      </c>
      <c r="H51" s="24" t="b">
        <f>IF(Burden!H51&lt;1%,'%need met'!H51)</f>
        <v>0</v>
      </c>
      <c r="I51" s="24" t="b">
        <f>IF(Burden!I51&lt;1%,'%need met'!I51)</f>
        <v>0</v>
      </c>
      <c r="J51" s="24" t="b">
        <f>IF(Burden!J51&lt;1%,'%need met'!J51)</f>
        <v>0</v>
      </c>
      <c r="L51" s="16" t="s">
        <v>10</v>
      </c>
      <c r="M51" s="24" t="b">
        <f>IF(Burden!M51&lt;1%,'%need met'!M51)</f>
        <v>0</v>
      </c>
      <c r="N51" s="24" t="b">
        <f>IF(Burden!N51&lt;1%,'%need met'!N51)</f>
        <v>0</v>
      </c>
      <c r="O51" s="24" t="b">
        <f>IF(Burden!O51&lt;1%,'%need met'!O51)</f>
        <v>0</v>
      </c>
      <c r="P51" s="24" t="b">
        <f>IF(Burden!P51&lt;1%,'%need met'!P51)</f>
        <v>0</v>
      </c>
      <c r="Q51" s="24" t="b">
        <f>IF(Burden!Q51&lt;1%,'%need met'!Q51)</f>
        <v>0</v>
      </c>
      <c r="R51" s="24" t="b">
        <f>IF(Burden!R51&lt;1%,'%need met'!R51)</f>
        <v>0</v>
      </c>
      <c r="T51" s="16" t="s">
        <v>11</v>
      </c>
      <c r="U51" s="24" t="b">
        <f>IF(Burden!U51&lt;1%,'%need met'!U51)</f>
        <v>0</v>
      </c>
      <c r="V51" s="24" t="b">
        <f>IF(Burden!V51&lt;1%,'%need met'!V51)</f>
        <v>0</v>
      </c>
      <c r="W51" s="24" t="b">
        <f>IF(Burden!W51&lt;1%,'%need met'!W51)</f>
        <v>0</v>
      </c>
      <c r="X51" s="24" t="b">
        <f>IF(Burden!X51&lt;1%,'%need met'!X51)</f>
        <v>0</v>
      </c>
      <c r="Y51" s="24" t="b">
        <f>IF(Burden!Y51&lt;1%,'%need met'!Y51)</f>
        <v>0</v>
      </c>
      <c r="Z51" s="24" t="b">
        <f>IF(Burden!Z51&lt;1%,'%need met'!Z51)</f>
        <v>0</v>
      </c>
      <c r="AB51" s="16" t="s">
        <v>12</v>
      </c>
      <c r="AC51" s="24" t="b">
        <f>IF(Burden!AC51&lt;1%,'%need met'!AC51)</f>
        <v>0</v>
      </c>
      <c r="AD51" s="24" t="b">
        <f>IF(Burden!AD51&lt;1%,'%need met'!AD51)</f>
        <v>0</v>
      </c>
      <c r="AE51" s="24" t="b">
        <f>IF(Burden!AE51&lt;1%,'%need met'!AE51)</f>
        <v>0</v>
      </c>
      <c r="AF51" s="24" t="b">
        <f>IF(Burden!AF51&lt;1%,'%need met'!AF51)</f>
        <v>0</v>
      </c>
      <c r="AG51" s="24" t="b">
        <f>IF(Burden!AG51&lt;1%,'%need met'!AG51)</f>
        <v>0</v>
      </c>
      <c r="AH51" s="24" t="b">
        <f>IF(Burden!AH51&lt;1%,'%need met'!AH51)</f>
        <v>0</v>
      </c>
      <c r="AI51" s="15"/>
      <c r="AJ51" s="16"/>
      <c r="AK51" s="15"/>
      <c r="AL51" s="15"/>
      <c r="AM51" s="15"/>
      <c r="AN51" s="15"/>
      <c r="AO51" s="27">
        <v>46500</v>
      </c>
      <c r="AP51" s="15"/>
      <c r="AQ51" s="15"/>
      <c r="AR51" s="15"/>
      <c r="AT51" s="15"/>
    </row>
    <row r="52" spans="1:46" x14ac:dyDescent="0.3">
      <c r="A52" s="13">
        <v>47000</v>
      </c>
      <c r="B52" s="13">
        <v>47999</v>
      </c>
      <c r="D52" s="16" t="s">
        <v>9</v>
      </c>
      <c r="E52" s="24" t="b">
        <f>IF(Burden!E52&lt;1%,'%need met'!E52)</f>
        <v>0</v>
      </c>
      <c r="F52" s="24" t="b">
        <f>IF(Burden!F52&lt;1%,'%need met'!F52)</f>
        <v>0</v>
      </c>
      <c r="G52" s="24" t="b">
        <f>IF(Burden!G52&lt;1%,'%need met'!G52)</f>
        <v>0</v>
      </c>
      <c r="H52" s="24" t="b">
        <f>IF(Burden!H52&lt;1%,'%need met'!H52)</f>
        <v>0</v>
      </c>
      <c r="I52" s="24" t="b">
        <f>IF(Burden!I52&lt;1%,'%need met'!I52)</f>
        <v>0</v>
      </c>
      <c r="J52" s="24" t="b">
        <f>IF(Burden!J52&lt;1%,'%need met'!J52)</f>
        <v>0</v>
      </c>
      <c r="L52" s="16" t="s">
        <v>10</v>
      </c>
      <c r="M52" s="24" t="b">
        <f>IF(Burden!M52&lt;1%,'%need met'!M52)</f>
        <v>0</v>
      </c>
      <c r="N52" s="24" t="b">
        <f>IF(Burden!N52&lt;1%,'%need met'!N52)</f>
        <v>0</v>
      </c>
      <c r="O52" s="24" t="b">
        <f>IF(Burden!O52&lt;1%,'%need met'!O52)</f>
        <v>0</v>
      </c>
      <c r="P52" s="24" t="b">
        <f>IF(Burden!P52&lt;1%,'%need met'!P52)</f>
        <v>0</v>
      </c>
      <c r="Q52" s="24" t="b">
        <f>IF(Burden!Q52&lt;1%,'%need met'!Q52)</f>
        <v>0</v>
      </c>
      <c r="R52" s="24" t="b">
        <f>IF(Burden!R52&lt;1%,'%need met'!R52)</f>
        <v>0</v>
      </c>
      <c r="T52" s="16" t="s">
        <v>11</v>
      </c>
      <c r="U52" s="24" t="b">
        <f>IF(Burden!U52&lt;1%,'%need met'!U52)</f>
        <v>0</v>
      </c>
      <c r="V52" s="24" t="b">
        <f>IF(Burden!V52&lt;1%,'%need met'!V52)</f>
        <v>0</v>
      </c>
      <c r="W52" s="24" t="b">
        <f>IF(Burden!W52&lt;1%,'%need met'!W52)</f>
        <v>0</v>
      </c>
      <c r="X52" s="24" t="b">
        <f>IF(Burden!X52&lt;1%,'%need met'!X52)</f>
        <v>0</v>
      </c>
      <c r="Y52" s="24" t="b">
        <f>IF(Burden!Y52&lt;1%,'%need met'!Y52)</f>
        <v>0</v>
      </c>
      <c r="Z52" s="24" t="b">
        <f>IF(Burden!Z52&lt;1%,'%need met'!Z52)</f>
        <v>0</v>
      </c>
      <c r="AB52" s="16" t="s">
        <v>12</v>
      </c>
      <c r="AC52" s="24" t="b">
        <f>IF(Burden!AC52&lt;1%,'%need met'!AC52)</f>
        <v>0</v>
      </c>
      <c r="AD52" s="24" t="b">
        <f>IF(Burden!AD52&lt;1%,'%need met'!AD52)</f>
        <v>0</v>
      </c>
      <c r="AE52" s="24" t="b">
        <f>IF(Burden!AE52&lt;1%,'%need met'!AE52)</f>
        <v>0</v>
      </c>
      <c r="AF52" s="24" t="b">
        <f>IF(Burden!AF52&lt;1%,'%need met'!AF52)</f>
        <v>0</v>
      </c>
      <c r="AG52" s="24" t="b">
        <f>IF(Burden!AG52&lt;1%,'%need met'!AG52)</f>
        <v>0</v>
      </c>
      <c r="AH52" s="24" t="b">
        <f>IF(Burden!AH52&lt;1%,'%need met'!AH52)</f>
        <v>0</v>
      </c>
      <c r="AI52" s="15"/>
      <c r="AJ52" s="16"/>
      <c r="AK52" s="15"/>
      <c r="AL52" s="15"/>
      <c r="AM52" s="15"/>
      <c r="AN52" s="15"/>
      <c r="AO52" s="27">
        <v>47500</v>
      </c>
      <c r="AP52" s="15"/>
      <c r="AQ52" s="15"/>
      <c r="AR52" s="15"/>
      <c r="AT52" s="15"/>
    </row>
    <row r="53" spans="1:46" x14ac:dyDescent="0.3">
      <c r="A53" s="13">
        <v>48000</v>
      </c>
      <c r="B53" s="13">
        <v>48999</v>
      </c>
      <c r="D53" s="16" t="s">
        <v>9</v>
      </c>
      <c r="E53" s="24" t="b">
        <f>IF(Burden!E53&lt;1%,'%need met'!E53)</f>
        <v>0</v>
      </c>
      <c r="F53" s="24" t="b">
        <f>IF(Burden!F53&lt;1%,'%need met'!F53)</f>
        <v>0</v>
      </c>
      <c r="G53" s="24" t="b">
        <f>IF(Burden!G53&lt;1%,'%need met'!G53)</f>
        <v>0</v>
      </c>
      <c r="H53" s="24" t="b">
        <f>IF(Burden!H53&lt;1%,'%need met'!H53)</f>
        <v>0</v>
      </c>
      <c r="I53" s="24" t="b">
        <f>IF(Burden!I53&lt;1%,'%need met'!I53)</f>
        <v>0</v>
      </c>
      <c r="J53" s="24" t="b">
        <f>IF(Burden!J53&lt;1%,'%need met'!J53)</f>
        <v>0</v>
      </c>
      <c r="L53" s="16" t="s">
        <v>10</v>
      </c>
      <c r="M53" s="24" t="b">
        <f>IF(Burden!M53&lt;1%,'%need met'!M53)</f>
        <v>0</v>
      </c>
      <c r="N53" s="24" t="b">
        <f>IF(Burden!N53&lt;1%,'%need met'!N53)</f>
        <v>0</v>
      </c>
      <c r="O53" s="24" t="b">
        <f>IF(Burden!O53&lt;1%,'%need met'!O53)</f>
        <v>0</v>
      </c>
      <c r="P53" s="24" t="b">
        <f>IF(Burden!P53&lt;1%,'%need met'!P53)</f>
        <v>0</v>
      </c>
      <c r="Q53" s="24" t="b">
        <f>IF(Burden!Q53&lt;1%,'%need met'!Q53)</f>
        <v>0</v>
      </c>
      <c r="R53" s="24" t="b">
        <f>IF(Burden!R53&lt;1%,'%need met'!R53)</f>
        <v>0</v>
      </c>
      <c r="T53" s="16" t="s">
        <v>11</v>
      </c>
      <c r="U53" s="24" t="b">
        <f>IF(Burden!U53&lt;1%,'%need met'!U53)</f>
        <v>0</v>
      </c>
      <c r="V53" s="24" t="b">
        <f>IF(Burden!V53&lt;1%,'%need met'!V53)</f>
        <v>0</v>
      </c>
      <c r="W53" s="24" t="b">
        <f>IF(Burden!W53&lt;1%,'%need met'!W53)</f>
        <v>0</v>
      </c>
      <c r="X53" s="24" t="b">
        <f>IF(Burden!X53&lt;1%,'%need met'!X53)</f>
        <v>0</v>
      </c>
      <c r="Y53" s="24" t="b">
        <f>IF(Burden!Y53&lt;1%,'%need met'!Y53)</f>
        <v>0</v>
      </c>
      <c r="Z53" s="24" t="b">
        <f>IF(Burden!Z53&lt;1%,'%need met'!Z53)</f>
        <v>0</v>
      </c>
      <c r="AB53" s="16" t="s">
        <v>12</v>
      </c>
      <c r="AC53" s="24" t="b">
        <f>IF(Burden!AC53&lt;1%,'%need met'!AC53)</f>
        <v>0</v>
      </c>
      <c r="AD53" s="24" t="b">
        <f>IF(Burden!AD53&lt;1%,'%need met'!AD53)</f>
        <v>0</v>
      </c>
      <c r="AE53" s="24" t="b">
        <f>IF(Burden!AE53&lt;1%,'%need met'!AE53)</f>
        <v>0</v>
      </c>
      <c r="AF53" s="24" t="b">
        <f>IF(Burden!AF53&lt;1%,'%need met'!AF53)</f>
        <v>0</v>
      </c>
      <c r="AG53" s="24" t="b">
        <f>IF(Burden!AG53&lt;1%,'%need met'!AG53)</f>
        <v>0</v>
      </c>
      <c r="AH53" s="24" t="b">
        <f>IF(Burden!AH53&lt;1%,'%need met'!AH53)</f>
        <v>0</v>
      </c>
      <c r="AI53" s="15"/>
      <c r="AJ53" s="16"/>
      <c r="AK53" s="15"/>
      <c r="AL53" s="15"/>
      <c r="AM53" s="15"/>
      <c r="AN53" s="15"/>
      <c r="AO53" s="27">
        <v>48500</v>
      </c>
      <c r="AP53" s="15"/>
      <c r="AQ53" s="15"/>
      <c r="AR53" s="15"/>
      <c r="AT53" s="15"/>
    </row>
    <row r="54" spans="1:46" x14ac:dyDescent="0.3">
      <c r="A54" s="66">
        <v>49000</v>
      </c>
      <c r="B54" s="13">
        <v>49999</v>
      </c>
      <c r="D54" s="16" t="s">
        <v>9</v>
      </c>
      <c r="E54" s="24" t="b">
        <f>IF(Burden!E54&lt;1%,'%need met'!E54)</f>
        <v>0</v>
      </c>
      <c r="F54" s="24" t="b">
        <f>IF(Burden!F54&lt;1%,'%need met'!F54)</f>
        <v>0</v>
      </c>
      <c r="G54" s="24" t="b">
        <f>IF(Burden!G54&lt;1%,'%need met'!G54)</f>
        <v>0</v>
      </c>
      <c r="H54" s="24" t="b">
        <f>IF(Burden!H54&lt;1%,'%need met'!H54)</f>
        <v>0</v>
      </c>
      <c r="I54" s="24" t="b">
        <f>IF(Burden!I54&lt;1%,'%need met'!I54)</f>
        <v>0</v>
      </c>
      <c r="J54" s="24" t="b">
        <f>IF(Burden!J54&lt;1%,'%need met'!J54)</f>
        <v>0</v>
      </c>
      <c r="L54" s="16" t="s">
        <v>10</v>
      </c>
      <c r="M54" s="24" t="b">
        <f>IF(Burden!M54&lt;1%,'%need met'!M54)</f>
        <v>0</v>
      </c>
      <c r="N54" s="24" t="b">
        <f>IF(Burden!N54&lt;1%,'%need met'!N54)</f>
        <v>0</v>
      </c>
      <c r="O54" s="24" t="b">
        <f>IF(Burden!O54&lt;1%,'%need met'!O54)</f>
        <v>0</v>
      </c>
      <c r="P54" s="24" t="b">
        <f>IF(Burden!P54&lt;1%,'%need met'!P54)</f>
        <v>0</v>
      </c>
      <c r="Q54" s="24" t="b">
        <f>IF(Burden!Q54&lt;1%,'%need met'!Q54)</f>
        <v>0</v>
      </c>
      <c r="R54" s="24" t="b">
        <f>IF(Burden!R54&lt;1%,'%need met'!R54)</f>
        <v>0</v>
      </c>
      <c r="T54" s="16" t="s">
        <v>11</v>
      </c>
      <c r="U54" s="24" t="b">
        <f>IF(Burden!U54&lt;1%,'%need met'!U54)</f>
        <v>0</v>
      </c>
      <c r="V54" s="24" t="b">
        <f>IF(Burden!V54&lt;1%,'%need met'!V54)</f>
        <v>0</v>
      </c>
      <c r="W54" s="24" t="b">
        <f>IF(Burden!W54&lt;1%,'%need met'!W54)</f>
        <v>0</v>
      </c>
      <c r="X54" s="24" t="b">
        <f>IF(Burden!X54&lt;1%,'%need met'!X54)</f>
        <v>0</v>
      </c>
      <c r="Y54" s="24" t="b">
        <f>IF(Burden!Y54&lt;1%,'%need met'!Y54)</f>
        <v>0</v>
      </c>
      <c r="Z54" s="24" t="b">
        <f>IF(Burden!Z54&lt;1%,'%need met'!Z54)</f>
        <v>0</v>
      </c>
      <c r="AB54" s="16" t="s">
        <v>12</v>
      </c>
      <c r="AC54" s="24" t="b">
        <f>IF(Burden!AC54&lt;1%,'%need met'!AC54)</f>
        <v>0</v>
      </c>
      <c r="AD54" s="24" t="b">
        <f>IF(Burden!AD54&lt;1%,'%need met'!AD54)</f>
        <v>0</v>
      </c>
      <c r="AE54" s="24" t="b">
        <f>IF(Burden!AE54&lt;1%,'%need met'!AE54)</f>
        <v>0</v>
      </c>
      <c r="AF54" s="24" t="b">
        <f>IF(Burden!AF54&lt;1%,'%need met'!AF54)</f>
        <v>0</v>
      </c>
      <c r="AG54" s="24" t="b">
        <f>IF(Burden!AG54&lt;1%,'%need met'!AG54)</f>
        <v>0</v>
      </c>
      <c r="AH54" s="24" t="b">
        <f>IF(Burden!AH54&lt;1%,'%need met'!AH54)</f>
        <v>0</v>
      </c>
      <c r="AI54" s="15"/>
      <c r="AJ54" s="16"/>
      <c r="AK54" s="15"/>
      <c r="AL54" s="15"/>
      <c r="AM54" s="15"/>
      <c r="AN54" s="15"/>
      <c r="AO54" s="27">
        <v>49500</v>
      </c>
      <c r="AP54" s="15"/>
      <c r="AQ54" s="15"/>
      <c r="AR54" s="15"/>
      <c r="AT54" s="15"/>
    </row>
    <row r="55" spans="1:46" x14ac:dyDescent="0.3">
      <c r="A55" s="13">
        <v>50000</v>
      </c>
      <c r="B55" s="13">
        <v>50999</v>
      </c>
      <c r="D55" s="16" t="s">
        <v>9</v>
      </c>
      <c r="E55" s="24" t="b">
        <f>IF(Burden!E55&lt;1%,'%need met'!E55)</f>
        <v>0</v>
      </c>
      <c r="F55" s="24" t="b">
        <f>IF(Burden!F55&lt;1%,'%need met'!F55)</f>
        <v>0</v>
      </c>
      <c r="G55" s="24" t="b">
        <f>IF(Burden!G55&lt;1%,'%need met'!G55)</f>
        <v>0</v>
      </c>
      <c r="H55" s="24" t="b">
        <f>IF(Burden!H55&lt;1%,'%need met'!H55)</f>
        <v>0</v>
      </c>
      <c r="I55" s="24" t="b">
        <f>IF(Burden!I55&lt;1%,'%need met'!I55)</f>
        <v>0</v>
      </c>
      <c r="J55" s="24" t="b">
        <f>IF(Burden!J55&lt;1%,'%need met'!J55)</f>
        <v>0</v>
      </c>
      <c r="L55" s="16" t="s">
        <v>10</v>
      </c>
      <c r="M55" s="24" t="b">
        <f>IF(Burden!M55&lt;1%,'%need met'!M55)</f>
        <v>0</v>
      </c>
      <c r="N55" s="24" t="b">
        <f>IF(Burden!N55&lt;1%,'%need met'!N55)</f>
        <v>0</v>
      </c>
      <c r="O55" s="24" t="b">
        <f>IF(Burden!O55&lt;1%,'%need met'!O55)</f>
        <v>0</v>
      </c>
      <c r="P55" s="24" t="b">
        <f>IF(Burden!P55&lt;1%,'%need met'!P55)</f>
        <v>0</v>
      </c>
      <c r="Q55" s="24" t="b">
        <f>IF(Burden!Q55&lt;1%,'%need met'!Q55)</f>
        <v>0</v>
      </c>
      <c r="R55" s="24" t="b">
        <f>IF(Burden!R55&lt;1%,'%need met'!R55)</f>
        <v>0</v>
      </c>
      <c r="T55" s="16" t="s">
        <v>11</v>
      </c>
      <c r="U55" s="24" t="b">
        <f>IF(Burden!U55&lt;1%,'%need met'!U55)</f>
        <v>0</v>
      </c>
      <c r="V55" s="24" t="b">
        <f>IF(Burden!V55&lt;1%,'%need met'!V55)</f>
        <v>0</v>
      </c>
      <c r="W55" s="24" t="b">
        <f>IF(Burden!W55&lt;1%,'%need met'!W55)</f>
        <v>0</v>
      </c>
      <c r="X55" s="24" t="b">
        <f>IF(Burden!X55&lt;1%,'%need met'!X55)</f>
        <v>0</v>
      </c>
      <c r="Y55" s="24" t="b">
        <f>IF(Burden!Y55&lt;1%,'%need met'!Y55)</f>
        <v>0</v>
      </c>
      <c r="Z55" s="24" t="b">
        <f>IF(Burden!Z55&lt;1%,'%need met'!Z55)</f>
        <v>0</v>
      </c>
      <c r="AB55" s="16" t="s">
        <v>12</v>
      </c>
      <c r="AC55" s="24" t="b">
        <f>IF(Burden!AC55&lt;1%,'%need met'!AC55)</f>
        <v>0</v>
      </c>
      <c r="AD55" s="24" t="b">
        <f>IF(Burden!AD55&lt;1%,'%need met'!AD55)</f>
        <v>0</v>
      </c>
      <c r="AE55" s="24" t="b">
        <f>IF(Burden!AE55&lt;1%,'%need met'!AE55)</f>
        <v>0</v>
      </c>
      <c r="AF55" s="24" t="b">
        <f>IF(Burden!AF55&lt;1%,'%need met'!AF55)</f>
        <v>0</v>
      </c>
      <c r="AG55" s="24" t="b">
        <f>IF(Burden!AG55&lt;1%,'%need met'!AG55)</f>
        <v>0</v>
      </c>
      <c r="AH55" s="24" t="b">
        <f>IF(Burden!AH55&lt;1%,'%need met'!AH55)</f>
        <v>0</v>
      </c>
      <c r="AI55" s="15"/>
      <c r="AJ55" s="16"/>
      <c r="AK55" s="15"/>
      <c r="AL55" s="15"/>
      <c r="AM55" s="15"/>
      <c r="AN55" s="15"/>
      <c r="AO55" s="27">
        <v>50500</v>
      </c>
      <c r="AP55" s="15"/>
      <c r="AQ55" s="15"/>
      <c r="AR55" s="15"/>
      <c r="AT55" s="15"/>
    </row>
    <row r="56" spans="1:46" x14ac:dyDescent="0.3">
      <c r="A56" s="13">
        <v>51000</v>
      </c>
      <c r="B56" s="13">
        <v>51999</v>
      </c>
      <c r="D56" s="16" t="s">
        <v>9</v>
      </c>
      <c r="E56" s="24" t="b">
        <f>IF(Burden!E56&lt;1%,'%need met'!E56)</f>
        <v>0</v>
      </c>
      <c r="F56" s="24" t="b">
        <f>IF(Burden!F56&lt;1%,'%need met'!F56)</f>
        <v>0</v>
      </c>
      <c r="G56" s="24" t="b">
        <f>IF(Burden!G56&lt;1%,'%need met'!G56)</f>
        <v>0</v>
      </c>
      <c r="H56" s="24" t="b">
        <f>IF(Burden!H56&lt;1%,'%need met'!H56)</f>
        <v>0</v>
      </c>
      <c r="I56" s="24" t="b">
        <f>IF(Burden!I56&lt;1%,'%need met'!I56)</f>
        <v>0</v>
      </c>
      <c r="J56" s="24" t="b">
        <f>IF(Burden!J56&lt;1%,'%need met'!J56)</f>
        <v>0</v>
      </c>
      <c r="L56" s="16" t="s">
        <v>10</v>
      </c>
      <c r="M56" s="24" t="b">
        <f>IF(Burden!M56&lt;1%,'%need met'!M56)</f>
        <v>0</v>
      </c>
      <c r="N56" s="24" t="b">
        <f>IF(Burden!N56&lt;1%,'%need met'!N56)</f>
        <v>0</v>
      </c>
      <c r="O56" s="24" t="b">
        <f>IF(Burden!O56&lt;1%,'%need met'!O56)</f>
        <v>0</v>
      </c>
      <c r="P56" s="24" t="b">
        <f>IF(Burden!P56&lt;1%,'%need met'!P56)</f>
        <v>0</v>
      </c>
      <c r="Q56" s="24" t="b">
        <f>IF(Burden!Q56&lt;1%,'%need met'!Q56)</f>
        <v>0</v>
      </c>
      <c r="R56" s="24" t="b">
        <f>IF(Burden!R56&lt;1%,'%need met'!R56)</f>
        <v>0</v>
      </c>
      <c r="T56" s="16" t="s">
        <v>11</v>
      </c>
      <c r="U56" s="24" t="b">
        <f>IF(Burden!U56&lt;1%,'%need met'!U56)</f>
        <v>0</v>
      </c>
      <c r="V56" s="24" t="b">
        <f>IF(Burden!V56&lt;1%,'%need met'!V56)</f>
        <v>0</v>
      </c>
      <c r="W56" s="24" t="b">
        <f>IF(Burden!W56&lt;1%,'%need met'!W56)</f>
        <v>0</v>
      </c>
      <c r="X56" s="24" t="b">
        <f>IF(Burden!X56&lt;1%,'%need met'!X56)</f>
        <v>0</v>
      </c>
      <c r="Y56" s="24" t="b">
        <f>IF(Burden!Y56&lt;1%,'%need met'!Y56)</f>
        <v>0</v>
      </c>
      <c r="Z56" s="24" t="b">
        <f>IF(Burden!Z56&lt;1%,'%need met'!Z56)</f>
        <v>0</v>
      </c>
      <c r="AB56" s="16" t="s">
        <v>12</v>
      </c>
      <c r="AC56" s="24" t="b">
        <f>IF(Burden!AC56&lt;1%,'%need met'!AC56)</f>
        <v>0</v>
      </c>
      <c r="AD56" s="24" t="b">
        <f>IF(Burden!AD56&lt;1%,'%need met'!AD56)</f>
        <v>0</v>
      </c>
      <c r="AE56" s="24" t="b">
        <f>IF(Burden!AE56&lt;1%,'%need met'!AE56)</f>
        <v>0</v>
      </c>
      <c r="AF56" s="24" t="b">
        <f>IF(Burden!AF56&lt;1%,'%need met'!AF56)</f>
        <v>0</v>
      </c>
      <c r="AG56" s="24" t="b">
        <f>IF(Burden!AG56&lt;1%,'%need met'!AG56)</f>
        <v>0</v>
      </c>
      <c r="AH56" s="24" t="b">
        <f>IF(Burden!AH56&lt;1%,'%need met'!AH56)</f>
        <v>0</v>
      </c>
      <c r="AI56" s="15"/>
      <c r="AJ56" s="16"/>
      <c r="AK56" s="15"/>
      <c r="AL56" s="15"/>
      <c r="AM56" s="15"/>
      <c r="AN56" s="15"/>
      <c r="AO56" s="27">
        <v>51500</v>
      </c>
      <c r="AP56" s="15"/>
      <c r="AQ56" s="15"/>
      <c r="AR56" s="15"/>
      <c r="AT56" s="15"/>
    </row>
    <row r="57" spans="1:46" x14ac:dyDescent="0.3">
      <c r="A57" s="13">
        <v>52000</v>
      </c>
      <c r="B57" s="13">
        <v>52999</v>
      </c>
      <c r="D57" s="16" t="s">
        <v>9</v>
      </c>
      <c r="E57" s="24" t="b">
        <f>IF(Burden!E57&lt;1%,'%need met'!E57)</f>
        <v>0</v>
      </c>
      <c r="F57" s="24" t="b">
        <f>IF(Burden!F57&lt;1%,'%need met'!F57)</f>
        <v>0</v>
      </c>
      <c r="G57" s="24" t="b">
        <f>IF(Burden!G57&lt;1%,'%need met'!G57)</f>
        <v>0</v>
      </c>
      <c r="H57" s="24" t="b">
        <f>IF(Burden!H57&lt;1%,'%need met'!H57)</f>
        <v>0</v>
      </c>
      <c r="I57" s="24" t="b">
        <f>IF(Burden!I57&lt;1%,'%need met'!I57)</f>
        <v>0</v>
      </c>
      <c r="J57" s="24">
        <f>IF(Burden!J57&lt;1%,'%need met'!J57)</f>
        <v>0.19305019305019305</v>
      </c>
      <c r="L57" s="16" t="s">
        <v>10</v>
      </c>
      <c r="M57" s="24" t="b">
        <f>IF(Burden!M57&lt;1%,'%need met'!M57)</f>
        <v>0</v>
      </c>
      <c r="N57" s="24" t="b">
        <f>IF(Burden!N57&lt;1%,'%need met'!N57)</f>
        <v>0</v>
      </c>
      <c r="O57" s="24" t="b">
        <f>IF(Burden!O57&lt;1%,'%need met'!O57)</f>
        <v>0</v>
      </c>
      <c r="P57" s="24" t="b">
        <f>IF(Burden!P57&lt;1%,'%need met'!P57)</f>
        <v>0</v>
      </c>
      <c r="Q57" s="24" t="b">
        <f>IF(Burden!Q57&lt;1%,'%need met'!Q57)</f>
        <v>0</v>
      </c>
      <c r="R57" s="24" t="b">
        <f>IF(Burden!R57&lt;1%,'%need met'!R57)</f>
        <v>0</v>
      </c>
      <c r="T57" s="16" t="s">
        <v>11</v>
      </c>
      <c r="U57" s="24" t="b">
        <f>IF(Burden!U57&lt;1%,'%need met'!U57)</f>
        <v>0</v>
      </c>
      <c r="V57" s="24" t="b">
        <f>IF(Burden!V57&lt;1%,'%need met'!V57)</f>
        <v>0</v>
      </c>
      <c r="W57" s="24" t="b">
        <f>IF(Burden!W57&lt;1%,'%need met'!W57)</f>
        <v>0</v>
      </c>
      <c r="X57" s="24" t="b">
        <f>IF(Burden!X57&lt;1%,'%need met'!X57)</f>
        <v>0</v>
      </c>
      <c r="Y57" s="24" t="b">
        <f>IF(Burden!Y57&lt;1%,'%need met'!Y57)</f>
        <v>0</v>
      </c>
      <c r="Z57" s="24" t="b">
        <f>IF(Burden!Z57&lt;1%,'%need met'!Z57)</f>
        <v>0</v>
      </c>
      <c r="AB57" s="16" t="s">
        <v>12</v>
      </c>
      <c r="AC57" s="24" t="b">
        <f>IF(Burden!AC57&lt;1%,'%need met'!AC57)</f>
        <v>0</v>
      </c>
      <c r="AD57" s="24" t="b">
        <f>IF(Burden!AD57&lt;1%,'%need met'!AD57)</f>
        <v>0</v>
      </c>
      <c r="AE57" s="24" t="b">
        <f>IF(Burden!AE57&lt;1%,'%need met'!AE57)</f>
        <v>0</v>
      </c>
      <c r="AF57" s="24" t="b">
        <f>IF(Burden!AF57&lt;1%,'%need met'!AF57)</f>
        <v>0</v>
      </c>
      <c r="AG57" s="24" t="b">
        <f>IF(Burden!AG57&lt;1%,'%need met'!AG57)</f>
        <v>0</v>
      </c>
      <c r="AH57" s="24" t="b">
        <f>IF(Burden!AH57&lt;1%,'%need met'!AH57)</f>
        <v>0</v>
      </c>
      <c r="AI57" s="15"/>
      <c r="AJ57" s="16"/>
      <c r="AK57" s="15"/>
      <c r="AL57" s="15"/>
      <c r="AM57" s="15"/>
      <c r="AN57" s="15"/>
      <c r="AO57" s="27">
        <v>52500</v>
      </c>
      <c r="AP57" s="15"/>
      <c r="AQ57" s="15"/>
      <c r="AR57" s="15"/>
      <c r="AT57" s="15"/>
    </row>
    <row r="58" spans="1:46" x14ac:dyDescent="0.3">
      <c r="A58" s="13">
        <v>53000</v>
      </c>
      <c r="B58" s="13">
        <v>53999</v>
      </c>
      <c r="D58" s="16" t="s">
        <v>9</v>
      </c>
      <c r="E58" s="24" t="b">
        <f>IF(Burden!E58&lt;1%,'%need met'!E58)</f>
        <v>0</v>
      </c>
      <c r="F58" s="24" t="b">
        <f>IF(Burden!F58&lt;1%,'%need met'!F58)</f>
        <v>0</v>
      </c>
      <c r="G58" s="24" t="b">
        <f>IF(Burden!G58&lt;1%,'%need met'!G58)</f>
        <v>0</v>
      </c>
      <c r="H58" s="24" t="b">
        <f>IF(Burden!H58&lt;1%,'%need met'!H58)</f>
        <v>0</v>
      </c>
      <c r="I58" s="24" t="b">
        <f>IF(Burden!I58&lt;1%,'%need met'!I58)</f>
        <v>0</v>
      </c>
      <c r="J58" s="24">
        <f>IF(Burden!J58&lt;1%,'%need met'!J58)</f>
        <v>0.19305019305019305</v>
      </c>
      <c r="L58" s="16" t="s">
        <v>10</v>
      </c>
      <c r="M58" s="24" t="b">
        <f>IF(Burden!M58&lt;1%,'%need met'!M58)</f>
        <v>0</v>
      </c>
      <c r="N58" s="24" t="b">
        <f>IF(Burden!N58&lt;1%,'%need met'!N58)</f>
        <v>0</v>
      </c>
      <c r="O58" s="24" t="b">
        <f>IF(Burden!O58&lt;1%,'%need met'!O58)</f>
        <v>0</v>
      </c>
      <c r="P58" s="24" t="b">
        <f>IF(Burden!P58&lt;1%,'%need met'!P58)</f>
        <v>0</v>
      </c>
      <c r="Q58" s="24" t="b">
        <f>IF(Burden!Q58&lt;1%,'%need met'!Q58)</f>
        <v>0</v>
      </c>
      <c r="R58" s="24" t="b">
        <f>IF(Burden!R58&lt;1%,'%need met'!R58)</f>
        <v>0</v>
      </c>
      <c r="T58" s="16" t="s">
        <v>11</v>
      </c>
      <c r="U58" s="24" t="b">
        <f>IF(Burden!U58&lt;1%,'%need met'!U58)</f>
        <v>0</v>
      </c>
      <c r="V58" s="24" t="b">
        <f>IF(Burden!V58&lt;1%,'%need met'!V58)</f>
        <v>0</v>
      </c>
      <c r="W58" s="24" t="b">
        <f>IF(Burden!W58&lt;1%,'%need met'!W58)</f>
        <v>0</v>
      </c>
      <c r="X58" s="24" t="b">
        <f>IF(Burden!X58&lt;1%,'%need met'!X58)</f>
        <v>0</v>
      </c>
      <c r="Y58" s="24" t="b">
        <f>IF(Burden!Y58&lt;1%,'%need met'!Y58)</f>
        <v>0</v>
      </c>
      <c r="Z58" s="24" t="b">
        <f>IF(Burden!Z58&lt;1%,'%need met'!Z58)</f>
        <v>0</v>
      </c>
      <c r="AB58" s="16" t="s">
        <v>12</v>
      </c>
      <c r="AC58" s="24" t="b">
        <f>IF(Burden!AC58&lt;1%,'%need met'!AC58)</f>
        <v>0</v>
      </c>
      <c r="AD58" s="24" t="b">
        <f>IF(Burden!AD58&lt;1%,'%need met'!AD58)</f>
        <v>0</v>
      </c>
      <c r="AE58" s="24" t="b">
        <f>IF(Burden!AE58&lt;1%,'%need met'!AE58)</f>
        <v>0</v>
      </c>
      <c r="AF58" s="24" t="b">
        <f>IF(Burden!AF58&lt;1%,'%need met'!AF58)</f>
        <v>0</v>
      </c>
      <c r="AG58" s="24" t="b">
        <f>IF(Burden!AG58&lt;1%,'%need met'!AG58)</f>
        <v>0</v>
      </c>
      <c r="AH58" s="24" t="b">
        <f>IF(Burden!AH58&lt;1%,'%need met'!AH58)</f>
        <v>0</v>
      </c>
      <c r="AI58" s="15"/>
      <c r="AJ58" s="16"/>
      <c r="AK58" s="15"/>
      <c r="AL58" s="15"/>
      <c r="AM58" s="15"/>
      <c r="AN58" s="15"/>
      <c r="AO58" s="27">
        <v>53500</v>
      </c>
      <c r="AP58" s="15"/>
      <c r="AQ58" s="15"/>
      <c r="AR58" s="15"/>
      <c r="AT58" s="15"/>
    </row>
    <row r="59" spans="1:46" x14ac:dyDescent="0.3">
      <c r="A59" s="13">
        <v>54000</v>
      </c>
      <c r="B59" s="58">
        <v>54999</v>
      </c>
      <c r="D59" s="16" t="s">
        <v>9</v>
      </c>
      <c r="E59" s="24" t="b">
        <f>IF(Burden!E59&lt;1%,'%need met'!E59)</f>
        <v>0</v>
      </c>
      <c r="F59" s="24" t="b">
        <f>IF(Burden!F59&lt;1%,'%need met'!F59)</f>
        <v>0</v>
      </c>
      <c r="G59" s="24" t="b">
        <f>IF(Burden!G59&lt;1%,'%need met'!G59)</f>
        <v>0</v>
      </c>
      <c r="H59" s="24" t="b">
        <f>IF(Burden!H59&lt;1%,'%need met'!H59)</f>
        <v>0</v>
      </c>
      <c r="I59" s="24" t="b">
        <f>IF(Burden!I59&lt;1%,'%need met'!I59)</f>
        <v>0</v>
      </c>
      <c r="J59" s="24">
        <f>IF(Burden!J59&lt;1%,'%need met'!J59)</f>
        <v>0.19305019305019305</v>
      </c>
      <c r="L59" s="16" t="s">
        <v>10</v>
      </c>
      <c r="M59" s="24" t="b">
        <f>IF(Burden!M59&lt;1%,'%need met'!M59)</f>
        <v>0</v>
      </c>
      <c r="N59" s="24" t="b">
        <f>IF(Burden!N59&lt;1%,'%need met'!N59)</f>
        <v>0</v>
      </c>
      <c r="O59" s="24" t="b">
        <f>IF(Burden!O59&lt;1%,'%need met'!O59)</f>
        <v>0</v>
      </c>
      <c r="P59" s="24" t="b">
        <f>IF(Burden!P59&lt;1%,'%need met'!P59)</f>
        <v>0</v>
      </c>
      <c r="Q59" s="24" t="b">
        <f>IF(Burden!Q59&lt;1%,'%need met'!Q59)</f>
        <v>0</v>
      </c>
      <c r="R59" s="24" t="b">
        <f>IF(Burden!R59&lt;1%,'%need met'!R59)</f>
        <v>0</v>
      </c>
      <c r="T59" s="16" t="s">
        <v>11</v>
      </c>
      <c r="U59" s="24" t="b">
        <f>IF(Burden!U59&lt;1%,'%need met'!U59)</f>
        <v>0</v>
      </c>
      <c r="V59" s="24" t="b">
        <f>IF(Burden!V59&lt;1%,'%need met'!V59)</f>
        <v>0</v>
      </c>
      <c r="W59" s="24" t="b">
        <f>IF(Burden!W59&lt;1%,'%need met'!W59)</f>
        <v>0</v>
      </c>
      <c r="X59" s="24" t="b">
        <f>IF(Burden!X59&lt;1%,'%need met'!X59)</f>
        <v>0</v>
      </c>
      <c r="Y59" s="24" t="b">
        <f>IF(Burden!Y59&lt;1%,'%need met'!Y59)</f>
        <v>0</v>
      </c>
      <c r="Z59" s="24" t="b">
        <f>IF(Burden!Z59&lt;1%,'%need met'!Z59)</f>
        <v>0</v>
      </c>
      <c r="AB59" s="16" t="s">
        <v>12</v>
      </c>
      <c r="AC59" s="24" t="b">
        <f>IF(Burden!AC59&lt;1%,'%need met'!AC59)</f>
        <v>0</v>
      </c>
      <c r="AD59" s="24" t="b">
        <f>IF(Burden!AD59&lt;1%,'%need met'!AD59)</f>
        <v>0</v>
      </c>
      <c r="AE59" s="24" t="b">
        <f>IF(Burden!AE59&lt;1%,'%need met'!AE59)</f>
        <v>0</v>
      </c>
      <c r="AF59" s="24" t="b">
        <f>IF(Burden!AF59&lt;1%,'%need met'!AF59)</f>
        <v>0</v>
      </c>
      <c r="AG59" s="24" t="b">
        <f>IF(Burden!AG59&lt;1%,'%need met'!AG59)</f>
        <v>0</v>
      </c>
      <c r="AH59" s="24" t="b">
        <f>IF(Burden!AH59&lt;1%,'%need met'!AH59)</f>
        <v>0</v>
      </c>
      <c r="AI59" s="15"/>
      <c r="AJ59" s="16"/>
      <c r="AK59" s="15"/>
      <c r="AL59" s="15"/>
      <c r="AM59" s="15"/>
      <c r="AN59" s="15"/>
      <c r="AO59" s="27">
        <v>54500</v>
      </c>
      <c r="AP59" s="15"/>
      <c r="AQ59" s="15"/>
      <c r="AR59" s="15"/>
      <c r="AT59" s="15"/>
    </row>
    <row r="60" spans="1:46" x14ac:dyDescent="0.3">
      <c r="A60" s="13">
        <v>55000</v>
      </c>
      <c r="B60" s="13">
        <v>55999</v>
      </c>
      <c r="D60" s="16" t="s">
        <v>9</v>
      </c>
      <c r="E60" s="24" t="b">
        <f>IF(Burden!E60&lt;1%,'%need met'!E60)</f>
        <v>0</v>
      </c>
      <c r="F60" s="24" t="b">
        <f>IF(Burden!F60&lt;1%,'%need met'!F60)</f>
        <v>0</v>
      </c>
      <c r="G60" s="24" t="b">
        <f>IF(Burden!G60&lt;1%,'%need met'!G60)</f>
        <v>0</v>
      </c>
      <c r="H60" s="24" t="b">
        <f>IF(Burden!H60&lt;1%,'%need met'!H60)</f>
        <v>0</v>
      </c>
      <c r="I60" s="24" t="b">
        <f>IF(Burden!I60&lt;1%,'%need met'!I60)</f>
        <v>0</v>
      </c>
      <c r="J60" s="24">
        <f>IF(Burden!J60&lt;1%,'%need met'!J60)</f>
        <v>0.19305019305019305</v>
      </c>
      <c r="L60" s="16" t="s">
        <v>10</v>
      </c>
      <c r="M60" s="24" t="b">
        <f>IF(Burden!M60&lt;1%,'%need met'!M60)</f>
        <v>0</v>
      </c>
      <c r="N60" s="24" t="b">
        <f>IF(Burden!N60&lt;1%,'%need met'!N60)</f>
        <v>0</v>
      </c>
      <c r="O60" s="24" t="b">
        <f>IF(Burden!O60&lt;1%,'%need met'!O60)</f>
        <v>0</v>
      </c>
      <c r="P60" s="24" t="b">
        <f>IF(Burden!P60&lt;1%,'%need met'!P60)</f>
        <v>0</v>
      </c>
      <c r="Q60" s="24" t="b">
        <f>IF(Burden!Q60&lt;1%,'%need met'!Q60)</f>
        <v>0</v>
      </c>
      <c r="R60" s="24" t="b">
        <f>IF(Burden!R60&lt;1%,'%need met'!R60)</f>
        <v>0</v>
      </c>
      <c r="T60" s="16" t="s">
        <v>11</v>
      </c>
      <c r="U60" s="24" t="b">
        <f>IF(Burden!U60&lt;1%,'%need met'!U60)</f>
        <v>0</v>
      </c>
      <c r="V60" s="24" t="b">
        <f>IF(Burden!V60&lt;1%,'%need met'!V60)</f>
        <v>0</v>
      </c>
      <c r="W60" s="24" t="b">
        <f>IF(Burden!W60&lt;1%,'%need met'!W60)</f>
        <v>0</v>
      </c>
      <c r="X60" s="24" t="b">
        <f>IF(Burden!X60&lt;1%,'%need met'!X60)</f>
        <v>0</v>
      </c>
      <c r="Y60" s="24" t="b">
        <f>IF(Burden!Y60&lt;1%,'%need met'!Y60)</f>
        <v>0</v>
      </c>
      <c r="Z60" s="24" t="b">
        <f>IF(Burden!Z60&lt;1%,'%need met'!Z60)</f>
        <v>0</v>
      </c>
      <c r="AB60" s="16" t="s">
        <v>12</v>
      </c>
      <c r="AC60" s="24" t="b">
        <f>IF(Burden!AC60&lt;1%,'%need met'!AC60)</f>
        <v>0</v>
      </c>
      <c r="AD60" s="24" t="b">
        <f>IF(Burden!AD60&lt;1%,'%need met'!AD60)</f>
        <v>0</v>
      </c>
      <c r="AE60" s="24" t="b">
        <f>IF(Burden!AE60&lt;1%,'%need met'!AE60)</f>
        <v>0</v>
      </c>
      <c r="AF60" s="24" t="b">
        <f>IF(Burden!AF60&lt;1%,'%need met'!AF60)</f>
        <v>0</v>
      </c>
      <c r="AG60" s="24" t="b">
        <f>IF(Burden!AG60&lt;1%,'%need met'!AG60)</f>
        <v>0</v>
      </c>
      <c r="AH60" s="24" t="b">
        <f>IF(Burden!AH60&lt;1%,'%need met'!AH60)</f>
        <v>0</v>
      </c>
      <c r="AI60" s="15"/>
      <c r="AJ60" s="16"/>
      <c r="AK60" s="15"/>
      <c r="AL60" s="15"/>
      <c r="AM60" s="15"/>
      <c r="AN60" s="15"/>
      <c r="AO60" s="27">
        <v>55500</v>
      </c>
      <c r="AP60" s="15"/>
      <c r="AQ60" s="15"/>
      <c r="AR60" s="15"/>
      <c r="AT60" s="15"/>
    </row>
    <row r="61" spans="1:46" x14ac:dyDescent="0.3">
      <c r="A61" s="13">
        <v>56000</v>
      </c>
      <c r="B61" s="13">
        <v>56999</v>
      </c>
      <c r="D61" s="16" t="s">
        <v>9</v>
      </c>
      <c r="E61" s="24" t="b">
        <f>IF(Burden!E61&lt;1%,'%need met'!E61)</f>
        <v>0</v>
      </c>
      <c r="F61" s="24" t="b">
        <f>IF(Burden!F61&lt;1%,'%need met'!F61)</f>
        <v>0</v>
      </c>
      <c r="G61" s="24" t="b">
        <f>IF(Burden!G61&lt;1%,'%need met'!G61)</f>
        <v>0</v>
      </c>
      <c r="H61" s="24" t="b">
        <f>IF(Burden!H61&lt;1%,'%need met'!H61)</f>
        <v>0</v>
      </c>
      <c r="I61" s="24" t="b">
        <f>IF(Burden!I61&lt;1%,'%need met'!I61)</f>
        <v>0</v>
      </c>
      <c r="J61" s="24">
        <f>IF(Burden!J61&lt;1%,'%need met'!J61)</f>
        <v>0.19305019305019305</v>
      </c>
      <c r="L61" s="16" t="s">
        <v>10</v>
      </c>
      <c r="M61" s="24" t="b">
        <f>IF(Burden!M61&lt;1%,'%need met'!M61)</f>
        <v>0</v>
      </c>
      <c r="N61" s="24" t="b">
        <f>IF(Burden!N61&lt;1%,'%need met'!N61)</f>
        <v>0</v>
      </c>
      <c r="O61" s="24" t="b">
        <f>IF(Burden!O61&lt;1%,'%need met'!O61)</f>
        <v>0</v>
      </c>
      <c r="P61" s="24" t="b">
        <f>IF(Burden!P61&lt;1%,'%need met'!P61)</f>
        <v>0</v>
      </c>
      <c r="Q61" s="24" t="b">
        <f>IF(Burden!Q61&lt;1%,'%need met'!Q61)</f>
        <v>0</v>
      </c>
      <c r="R61" s="24" t="b">
        <f>IF(Burden!R61&lt;1%,'%need met'!R61)</f>
        <v>0</v>
      </c>
      <c r="T61" s="16" t="s">
        <v>11</v>
      </c>
      <c r="U61" s="24" t="b">
        <f>IF(Burden!U61&lt;1%,'%need met'!U61)</f>
        <v>0</v>
      </c>
      <c r="V61" s="24" t="b">
        <f>IF(Burden!V61&lt;1%,'%need met'!V61)</f>
        <v>0</v>
      </c>
      <c r="W61" s="24" t="b">
        <f>IF(Burden!W61&lt;1%,'%need met'!W61)</f>
        <v>0</v>
      </c>
      <c r="X61" s="24" t="b">
        <f>IF(Burden!X61&lt;1%,'%need met'!X61)</f>
        <v>0</v>
      </c>
      <c r="Y61" s="24" t="b">
        <f>IF(Burden!Y61&lt;1%,'%need met'!Y61)</f>
        <v>0</v>
      </c>
      <c r="Z61" s="24" t="b">
        <f>IF(Burden!Z61&lt;1%,'%need met'!Z61)</f>
        <v>0</v>
      </c>
      <c r="AB61" s="16" t="s">
        <v>12</v>
      </c>
      <c r="AC61" s="24" t="b">
        <f>IF(Burden!AC61&lt;1%,'%need met'!AC61)</f>
        <v>0</v>
      </c>
      <c r="AD61" s="24" t="b">
        <f>IF(Burden!AD61&lt;1%,'%need met'!AD61)</f>
        <v>0</v>
      </c>
      <c r="AE61" s="24" t="b">
        <f>IF(Burden!AE61&lt;1%,'%need met'!AE61)</f>
        <v>0</v>
      </c>
      <c r="AF61" s="24" t="b">
        <f>IF(Burden!AF61&lt;1%,'%need met'!AF61)</f>
        <v>0</v>
      </c>
      <c r="AG61" s="24" t="b">
        <f>IF(Burden!AG61&lt;1%,'%need met'!AG61)</f>
        <v>0</v>
      </c>
      <c r="AH61" s="24" t="b">
        <f>IF(Burden!AH61&lt;1%,'%need met'!AH61)</f>
        <v>0</v>
      </c>
      <c r="AI61" s="15"/>
      <c r="AJ61" s="16"/>
      <c r="AK61" s="15"/>
      <c r="AL61" s="15"/>
      <c r="AM61" s="15"/>
      <c r="AN61" s="15"/>
      <c r="AO61" s="27">
        <v>56500</v>
      </c>
      <c r="AP61" s="15"/>
      <c r="AQ61" s="15"/>
      <c r="AR61" s="15"/>
      <c r="AT61" s="15"/>
    </row>
    <row r="62" spans="1:46" x14ac:dyDescent="0.3">
      <c r="A62" s="13">
        <v>57000</v>
      </c>
      <c r="B62" s="13">
        <v>57999</v>
      </c>
      <c r="D62" s="16" t="s">
        <v>9</v>
      </c>
      <c r="E62" s="24" t="b">
        <f>IF(Burden!E62&lt;1%,'%need met'!E62)</f>
        <v>0</v>
      </c>
      <c r="F62" s="24" t="b">
        <f>IF(Burden!F62&lt;1%,'%need met'!F62)</f>
        <v>0</v>
      </c>
      <c r="G62" s="24" t="b">
        <f>IF(Burden!G62&lt;1%,'%need met'!G62)</f>
        <v>0</v>
      </c>
      <c r="H62" s="24" t="b">
        <f>IF(Burden!H62&lt;1%,'%need met'!H62)</f>
        <v>0</v>
      </c>
      <c r="I62" s="24" t="b">
        <f>IF(Burden!I62&lt;1%,'%need met'!I62)</f>
        <v>0</v>
      </c>
      <c r="J62" s="24">
        <f>IF(Burden!J62&lt;1%,'%need met'!J62)</f>
        <v>0.19305019305019305</v>
      </c>
      <c r="L62" s="16" t="s">
        <v>10</v>
      </c>
      <c r="M62" s="24" t="b">
        <f>IF(Burden!M62&lt;1%,'%need met'!M62)</f>
        <v>0</v>
      </c>
      <c r="N62" s="24" t="b">
        <f>IF(Burden!N62&lt;1%,'%need met'!N62)</f>
        <v>0</v>
      </c>
      <c r="O62" s="24" t="b">
        <f>IF(Burden!O62&lt;1%,'%need met'!O62)</f>
        <v>0</v>
      </c>
      <c r="P62" s="24" t="b">
        <f>IF(Burden!P62&lt;1%,'%need met'!P62)</f>
        <v>0</v>
      </c>
      <c r="Q62" s="24" t="b">
        <f>IF(Burden!Q62&lt;1%,'%need met'!Q62)</f>
        <v>0</v>
      </c>
      <c r="R62" s="24" t="b">
        <f>IF(Burden!R62&lt;1%,'%need met'!R62)</f>
        <v>0</v>
      </c>
      <c r="T62" s="16" t="s">
        <v>11</v>
      </c>
      <c r="U62" s="24" t="b">
        <f>IF(Burden!U62&lt;1%,'%need met'!U62)</f>
        <v>0</v>
      </c>
      <c r="V62" s="24" t="b">
        <f>IF(Burden!V62&lt;1%,'%need met'!V62)</f>
        <v>0</v>
      </c>
      <c r="W62" s="24" t="b">
        <f>IF(Burden!W62&lt;1%,'%need met'!W62)</f>
        <v>0</v>
      </c>
      <c r="X62" s="24" t="b">
        <f>IF(Burden!X62&lt;1%,'%need met'!X62)</f>
        <v>0</v>
      </c>
      <c r="Y62" s="24" t="b">
        <f>IF(Burden!Y62&lt;1%,'%need met'!Y62)</f>
        <v>0</v>
      </c>
      <c r="Z62" s="24" t="b">
        <f>IF(Burden!Z62&lt;1%,'%need met'!Z62)</f>
        <v>0</v>
      </c>
      <c r="AB62" s="16" t="s">
        <v>12</v>
      </c>
      <c r="AC62" s="24" t="b">
        <f>IF(Burden!AC62&lt;1%,'%need met'!AC62)</f>
        <v>0</v>
      </c>
      <c r="AD62" s="24" t="b">
        <f>IF(Burden!AD62&lt;1%,'%need met'!AD62)</f>
        <v>0</v>
      </c>
      <c r="AE62" s="24" t="b">
        <f>IF(Burden!AE62&lt;1%,'%need met'!AE62)</f>
        <v>0</v>
      </c>
      <c r="AF62" s="24" t="b">
        <f>IF(Burden!AF62&lt;1%,'%need met'!AF62)</f>
        <v>0</v>
      </c>
      <c r="AG62" s="24" t="b">
        <f>IF(Burden!AG62&lt;1%,'%need met'!AG62)</f>
        <v>0</v>
      </c>
      <c r="AH62" s="24" t="b">
        <f>IF(Burden!AH62&lt;1%,'%need met'!AH62)</f>
        <v>0</v>
      </c>
      <c r="AI62" s="15"/>
      <c r="AJ62" s="16"/>
      <c r="AK62" s="15"/>
      <c r="AL62" s="15"/>
      <c r="AM62" s="15"/>
      <c r="AN62" s="15"/>
      <c r="AO62" s="27">
        <v>57500</v>
      </c>
      <c r="AP62" s="15"/>
      <c r="AQ62" s="15"/>
      <c r="AR62" s="15"/>
      <c r="AT62" s="15"/>
    </row>
    <row r="63" spans="1:46" x14ac:dyDescent="0.3">
      <c r="A63" s="13">
        <v>58000</v>
      </c>
      <c r="B63" s="13">
        <v>58999</v>
      </c>
      <c r="D63" s="16" t="s">
        <v>9</v>
      </c>
      <c r="E63" s="24" t="b">
        <f>IF(Burden!E63&lt;1%,'%need met'!E63)</f>
        <v>0</v>
      </c>
      <c r="F63" s="24" t="b">
        <f>IF(Burden!F63&lt;1%,'%need met'!F63)</f>
        <v>0</v>
      </c>
      <c r="G63" s="24" t="b">
        <f>IF(Burden!G63&lt;1%,'%need met'!G63)</f>
        <v>0</v>
      </c>
      <c r="H63" s="24" t="b">
        <f>IF(Burden!H63&lt;1%,'%need met'!H63)</f>
        <v>0</v>
      </c>
      <c r="I63" s="24" t="b">
        <f>IF(Burden!I63&lt;1%,'%need met'!I63)</f>
        <v>0</v>
      </c>
      <c r="J63" s="24">
        <f>IF(Burden!J63&lt;1%,'%need met'!J63)</f>
        <v>0.19305019305019305</v>
      </c>
      <c r="L63" s="16" t="s">
        <v>10</v>
      </c>
      <c r="M63" s="24" t="b">
        <f>IF(Burden!M63&lt;1%,'%need met'!M63)</f>
        <v>0</v>
      </c>
      <c r="N63" s="24" t="b">
        <f>IF(Burden!N63&lt;1%,'%need met'!N63)</f>
        <v>0</v>
      </c>
      <c r="O63" s="24" t="b">
        <f>IF(Burden!O63&lt;1%,'%need met'!O63)</f>
        <v>0</v>
      </c>
      <c r="P63" s="24" t="b">
        <f>IF(Burden!P63&lt;1%,'%need met'!P63)</f>
        <v>0</v>
      </c>
      <c r="Q63" s="24" t="b">
        <f>IF(Burden!Q63&lt;1%,'%need met'!Q63)</f>
        <v>0</v>
      </c>
      <c r="R63" s="24" t="b">
        <f>IF(Burden!R63&lt;1%,'%need met'!R63)</f>
        <v>0</v>
      </c>
      <c r="T63" s="16" t="s">
        <v>11</v>
      </c>
      <c r="U63" s="24" t="b">
        <f>IF(Burden!U63&lt;1%,'%need met'!U63)</f>
        <v>0</v>
      </c>
      <c r="V63" s="24" t="b">
        <f>IF(Burden!V63&lt;1%,'%need met'!V63)</f>
        <v>0</v>
      </c>
      <c r="W63" s="24" t="b">
        <f>IF(Burden!W63&lt;1%,'%need met'!W63)</f>
        <v>0</v>
      </c>
      <c r="X63" s="24" t="b">
        <f>IF(Burden!X63&lt;1%,'%need met'!X63)</f>
        <v>0</v>
      </c>
      <c r="Y63" s="24" t="b">
        <f>IF(Burden!Y63&lt;1%,'%need met'!Y63)</f>
        <v>0</v>
      </c>
      <c r="Z63" s="24" t="b">
        <f>IF(Burden!Z63&lt;1%,'%need met'!Z63)</f>
        <v>0</v>
      </c>
      <c r="AB63" s="16" t="s">
        <v>12</v>
      </c>
      <c r="AC63" s="24" t="b">
        <f>IF(Burden!AC63&lt;1%,'%need met'!AC63)</f>
        <v>0</v>
      </c>
      <c r="AD63" s="24" t="b">
        <f>IF(Burden!AD63&lt;1%,'%need met'!AD63)</f>
        <v>0</v>
      </c>
      <c r="AE63" s="24" t="b">
        <f>IF(Burden!AE63&lt;1%,'%need met'!AE63)</f>
        <v>0</v>
      </c>
      <c r="AF63" s="24" t="b">
        <f>IF(Burden!AF63&lt;1%,'%need met'!AF63)</f>
        <v>0</v>
      </c>
      <c r="AG63" s="24" t="b">
        <f>IF(Burden!AG63&lt;1%,'%need met'!AG63)</f>
        <v>0</v>
      </c>
      <c r="AH63" s="24" t="b">
        <f>IF(Burden!AH63&lt;1%,'%need met'!AH63)</f>
        <v>0</v>
      </c>
      <c r="AI63" s="15"/>
      <c r="AJ63" s="16"/>
      <c r="AK63" s="15"/>
      <c r="AL63" s="15"/>
      <c r="AM63" s="15"/>
      <c r="AN63" s="15"/>
      <c r="AO63" s="27">
        <v>58500</v>
      </c>
      <c r="AP63" s="15"/>
      <c r="AQ63" s="15"/>
      <c r="AR63" s="15"/>
      <c r="AT63" s="15"/>
    </row>
    <row r="64" spans="1:46" x14ac:dyDescent="0.3">
      <c r="A64" s="13">
        <v>59000</v>
      </c>
      <c r="B64" s="13">
        <v>59999</v>
      </c>
      <c r="D64" s="16" t="s">
        <v>9</v>
      </c>
      <c r="E64" s="24" t="b">
        <f>IF(Burden!E64&lt;1%,'%need met'!E64)</f>
        <v>0</v>
      </c>
      <c r="F64" s="24" t="b">
        <f>IF(Burden!F64&lt;1%,'%need met'!F64)</f>
        <v>0</v>
      </c>
      <c r="G64" s="24" t="b">
        <f>IF(Burden!G64&lt;1%,'%need met'!G64)</f>
        <v>0</v>
      </c>
      <c r="H64" s="24" t="b">
        <f>IF(Burden!H64&lt;1%,'%need met'!H64)</f>
        <v>0</v>
      </c>
      <c r="I64" s="24" t="b">
        <f>IF(Burden!I64&lt;1%,'%need met'!I64)</f>
        <v>0</v>
      </c>
      <c r="J64" s="24">
        <f>IF(Burden!J64&lt;1%,'%need met'!J64)</f>
        <v>0.19305019305019305</v>
      </c>
      <c r="L64" s="16" t="s">
        <v>10</v>
      </c>
      <c r="M64" s="24" t="b">
        <f>IF(Burden!M64&lt;1%,'%need met'!M64)</f>
        <v>0</v>
      </c>
      <c r="N64" s="24" t="b">
        <f>IF(Burden!N64&lt;1%,'%need met'!N64)</f>
        <v>0</v>
      </c>
      <c r="O64" s="24" t="b">
        <f>IF(Burden!O64&lt;1%,'%need met'!O64)</f>
        <v>0</v>
      </c>
      <c r="P64" s="24" t="b">
        <f>IF(Burden!P64&lt;1%,'%need met'!P64)</f>
        <v>0</v>
      </c>
      <c r="Q64" s="24" t="b">
        <f>IF(Burden!Q64&lt;1%,'%need met'!Q64)</f>
        <v>0</v>
      </c>
      <c r="R64" s="24" t="b">
        <f>IF(Burden!R64&lt;1%,'%need met'!R64)</f>
        <v>0</v>
      </c>
      <c r="T64" s="16" t="s">
        <v>11</v>
      </c>
      <c r="U64" s="24" t="b">
        <f>IF(Burden!U64&lt;1%,'%need met'!U64)</f>
        <v>0</v>
      </c>
      <c r="V64" s="24" t="b">
        <f>IF(Burden!V64&lt;1%,'%need met'!V64)</f>
        <v>0</v>
      </c>
      <c r="W64" s="24" t="b">
        <f>IF(Burden!W64&lt;1%,'%need met'!W64)</f>
        <v>0</v>
      </c>
      <c r="X64" s="24" t="b">
        <f>IF(Burden!X64&lt;1%,'%need met'!X64)</f>
        <v>0</v>
      </c>
      <c r="Y64" s="24" t="b">
        <f>IF(Burden!Y64&lt;1%,'%need met'!Y64)</f>
        <v>0</v>
      </c>
      <c r="Z64" s="24" t="b">
        <f>IF(Burden!Z64&lt;1%,'%need met'!Z64)</f>
        <v>0</v>
      </c>
      <c r="AB64" s="16" t="s">
        <v>12</v>
      </c>
      <c r="AC64" s="24" t="b">
        <f>IF(Burden!AC64&lt;1%,'%need met'!AC64)</f>
        <v>0</v>
      </c>
      <c r="AD64" s="24" t="b">
        <f>IF(Burden!AD64&lt;1%,'%need met'!AD64)</f>
        <v>0</v>
      </c>
      <c r="AE64" s="24" t="b">
        <f>IF(Burden!AE64&lt;1%,'%need met'!AE64)</f>
        <v>0</v>
      </c>
      <c r="AF64" s="24" t="b">
        <f>IF(Burden!AF64&lt;1%,'%need met'!AF64)</f>
        <v>0</v>
      </c>
      <c r="AG64" s="24" t="b">
        <f>IF(Burden!AG64&lt;1%,'%need met'!AG64)</f>
        <v>0</v>
      </c>
      <c r="AH64" s="24" t="b">
        <f>IF(Burden!AH64&lt;1%,'%need met'!AH64)</f>
        <v>0</v>
      </c>
      <c r="AI64" s="15"/>
      <c r="AJ64" s="16"/>
      <c r="AK64" s="15"/>
      <c r="AL64" s="15"/>
      <c r="AM64" s="15"/>
      <c r="AN64" s="15"/>
      <c r="AO64" s="27">
        <v>59500</v>
      </c>
      <c r="AP64" s="15"/>
      <c r="AQ64" s="15"/>
      <c r="AR64" s="15"/>
      <c r="AT64" s="15"/>
    </row>
    <row r="65" spans="1:46" x14ac:dyDescent="0.3">
      <c r="A65" s="13">
        <v>60000</v>
      </c>
      <c r="B65" s="13">
        <v>60999</v>
      </c>
      <c r="D65" s="16" t="s">
        <v>9</v>
      </c>
      <c r="E65" s="24" t="b">
        <f>IF(Burden!E65&lt;1%,'%need met'!E65)</f>
        <v>0</v>
      </c>
      <c r="F65" s="24" t="b">
        <f>IF(Burden!F65&lt;1%,'%need met'!F65)</f>
        <v>0</v>
      </c>
      <c r="G65" s="24" t="b">
        <f>IF(Burden!G65&lt;1%,'%need met'!G65)</f>
        <v>0</v>
      </c>
      <c r="H65" s="24" t="b">
        <f>IF(Burden!H65&lt;1%,'%need met'!H65)</f>
        <v>0</v>
      </c>
      <c r="I65" s="24" t="b">
        <f>IF(Burden!I65&lt;1%,'%need met'!I65)</f>
        <v>0</v>
      </c>
      <c r="J65" s="24">
        <f>IF(Burden!J65&lt;1%,'%need met'!J65)</f>
        <v>0.19305019305019305</v>
      </c>
      <c r="L65" s="16" t="s">
        <v>10</v>
      </c>
      <c r="M65" s="24" t="b">
        <f>IF(Burden!M65&lt;1%,'%need met'!M65)</f>
        <v>0</v>
      </c>
      <c r="N65" s="24" t="b">
        <f>IF(Burden!N65&lt;1%,'%need met'!N65)</f>
        <v>0</v>
      </c>
      <c r="O65" s="24" t="b">
        <f>IF(Burden!O65&lt;1%,'%need met'!O65)</f>
        <v>0</v>
      </c>
      <c r="P65" s="24" t="b">
        <f>IF(Burden!P65&lt;1%,'%need met'!P65)</f>
        <v>0</v>
      </c>
      <c r="Q65" s="24" t="b">
        <f>IF(Burden!Q65&lt;1%,'%need met'!Q65)</f>
        <v>0</v>
      </c>
      <c r="R65" s="24" t="b">
        <f>IF(Burden!R65&lt;1%,'%need met'!R65)</f>
        <v>0</v>
      </c>
      <c r="T65" s="16" t="s">
        <v>11</v>
      </c>
      <c r="U65" s="24" t="b">
        <f>IF(Burden!U65&lt;1%,'%need met'!U65)</f>
        <v>0</v>
      </c>
      <c r="V65" s="24" t="b">
        <f>IF(Burden!V65&lt;1%,'%need met'!V65)</f>
        <v>0</v>
      </c>
      <c r="W65" s="24" t="b">
        <f>IF(Burden!W65&lt;1%,'%need met'!W65)</f>
        <v>0</v>
      </c>
      <c r="X65" s="24" t="b">
        <f>IF(Burden!X65&lt;1%,'%need met'!X65)</f>
        <v>0</v>
      </c>
      <c r="Y65" s="24" t="b">
        <f>IF(Burden!Y65&lt;1%,'%need met'!Y65)</f>
        <v>0</v>
      </c>
      <c r="Z65" s="24" t="b">
        <f>IF(Burden!Z65&lt;1%,'%need met'!Z65)</f>
        <v>0</v>
      </c>
      <c r="AB65" s="16" t="s">
        <v>12</v>
      </c>
      <c r="AC65" s="24" t="b">
        <f>IF(Burden!AC65&lt;1%,'%need met'!AC65)</f>
        <v>0</v>
      </c>
      <c r="AD65" s="24" t="b">
        <f>IF(Burden!AD65&lt;1%,'%need met'!AD65)</f>
        <v>0</v>
      </c>
      <c r="AE65" s="24" t="b">
        <f>IF(Burden!AE65&lt;1%,'%need met'!AE65)</f>
        <v>0</v>
      </c>
      <c r="AF65" s="24" t="b">
        <f>IF(Burden!AF65&lt;1%,'%need met'!AF65)</f>
        <v>0</v>
      </c>
      <c r="AG65" s="24" t="b">
        <f>IF(Burden!AG65&lt;1%,'%need met'!AG65)</f>
        <v>0</v>
      </c>
      <c r="AH65" s="24" t="b">
        <f>IF(Burden!AH65&lt;1%,'%need met'!AH65)</f>
        <v>0</v>
      </c>
      <c r="AI65" s="15"/>
      <c r="AJ65" s="16"/>
      <c r="AK65" s="15"/>
      <c r="AL65" s="15"/>
      <c r="AM65" s="15"/>
      <c r="AN65" s="15"/>
      <c r="AO65" s="27">
        <v>60500</v>
      </c>
      <c r="AP65" s="15"/>
      <c r="AQ65" s="15"/>
      <c r="AR65" s="15"/>
      <c r="AT65" s="15"/>
    </row>
    <row r="66" spans="1:46" x14ac:dyDescent="0.3">
      <c r="A66" s="13">
        <v>61000</v>
      </c>
      <c r="B66" s="13">
        <v>61999</v>
      </c>
      <c r="D66" s="16" t="s">
        <v>9</v>
      </c>
      <c r="E66" s="24" t="b">
        <f>IF(Burden!E66&lt;1%,'%need met'!E66)</f>
        <v>0</v>
      </c>
      <c r="F66" s="24" t="b">
        <f>IF(Burden!F66&lt;1%,'%need met'!F66)</f>
        <v>0</v>
      </c>
      <c r="G66" s="24" t="b">
        <f>IF(Burden!G66&lt;1%,'%need met'!G66)</f>
        <v>0</v>
      </c>
      <c r="H66" s="24" t="b">
        <f>IF(Burden!H66&lt;1%,'%need met'!H66)</f>
        <v>0</v>
      </c>
      <c r="I66" s="24" t="b">
        <f>IF(Burden!I66&lt;1%,'%need met'!I66)</f>
        <v>0</v>
      </c>
      <c r="J66" s="24">
        <f>IF(Burden!J66&lt;1%,'%need met'!J66)</f>
        <v>0.19305019305019305</v>
      </c>
      <c r="L66" s="16" t="s">
        <v>10</v>
      </c>
      <c r="M66" s="24" t="b">
        <f>IF(Burden!M66&lt;1%,'%need met'!M66)</f>
        <v>0</v>
      </c>
      <c r="N66" s="24" t="b">
        <f>IF(Burden!N66&lt;1%,'%need met'!N66)</f>
        <v>0</v>
      </c>
      <c r="O66" s="24" t="b">
        <f>IF(Burden!O66&lt;1%,'%need met'!O66)</f>
        <v>0</v>
      </c>
      <c r="P66" s="24" t="b">
        <f>IF(Burden!P66&lt;1%,'%need met'!P66)</f>
        <v>0</v>
      </c>
      <c r="Q66" s="24" t="b">
        <f>IF(Burden!Q66&lt;1%,'%need met'!Q66)</f>
        <v>0</v>
      </c>
      <c r="R66" s="24" t="b">
        <f>IF(Burden!R66&lt;1%,'%need met'!R66)</f>
        <v>0</v>
      </c>
      <c r="T66" s="16" t="s">
        <v>11</v>
      </c>
      <c r="U66" s="24" t="b">
        <f>IF(Burden!U66&lt;1%,'%need met'!U66)</f>
        <v>0</v>
      </c>
      <c r="V66" s="24" t="b">
        <f>IF(Burden!V66&lt;1%,'%need met'!V66)</f>
        <v>0</v>
      </c>
      <c r="W66" s="24" t="b">
        <f>IF(Burden!W66&lt;1%,'%need met'!W66)</f>
        <v>0</v>
      </c>
      <c r="X66" s="24" t="b">
        <f>IF(Burden!X66&lt;1%,'%need met'!X66)</f>
        <v>0</v>
      </c>
      <c r="Y66" s="24" t="b">
        <f>IF(Burden!Y66&lt;1%,'%need met'!Y66)</f>
        <v>0</v>
      </c>
      <c r="Z66" s="24" t="b">
        <f>IF(Burden!Z66&lt;1%,'%need met'!Z66)</f>
        <v>0</v>
      </c>
      <c r="AB66" s="16" t="s">
        <v>12</v>
      </c>
      <c r="AC66" s="24" t="b">
        <f>IF(Burden!AC66&lt;1%,'%need met'!AC66)</f>
        <v>0</v>
      </c>
      <c r="AD66" s="24" t="b">
        <f>IF(Burden!AD66&lt;1%,'%need met'!AD66)</f>
        <v>0</v>
      </c>
      <c r="AE66" s="24" t="b">
        <f>IF(Burden!AE66&lt;1%,'%need met'!AE66)</f>
        <v>0</v>
      </c>
      <c r="AF66" s="24" t="b">
        <f>IF(Burden!AF66&lt;1%,'%need met'!AF66)</f>
        <v>0</v>
      </c>
      <c r="AG66" s="24" t="b">
        <f>IF(Burden!AG66&lt;1%,'%need met'!AG66)</f>
        <v>0</v>
      </c>
      <c r="AH66" s="24" t="b">
        <f>IF(Burden!AH66&lt;1%,'%need met'!AH66)</f>
        <v>0</v>
      </c>
      <c r="AI66" s="15"/>
      <c r="AJ66" s="16"/>
      <c r="AK66" s="15"/>
      <c r="AL66" s="15"/>
      <c r="AM66" s="15"/>
      <c r="AN66" s="15"/>
      <c r="AO66" s="27">
        <v>61500</v>
      </c>
      <c r="AP66" s="15"/>
      <c r="AQ66" s="15"/>
      <c r="AR66" s="15"/>
      <c r="AT66" s="15"/>
    </row>
    <row r="67" spans="1:46" x14ac:dyDescent="0.3">
      <c r="A67" s="13">
        <v>62000</v>
      </c>
      <c r="B67" s="13">
        <v>62999</v>
      </c>
      <c r="D67" s="16" t="s">
        <v>9</v>
      </c>
      <c r="E67" s="24" t="b">
        <f>IF(Burden!E67&lt;1%,'%need met'!E67)</f>
        <v>0</v>
      </c>
      <c r="F67" s="24" t="b">
        <f>IF(Burden!F67&lt;1%,'%need met'!F67)</f>
        <v>0</v>
      </c>
      <c r="G67" s="24" t="b">
        <f>IF(Burden!G67&lt;1%,'%need met'!G67)</f>
        <v>0</v>
      </c>
      <c r="H67" s="24" t="b">
        <f>IF(Burden!H67&lt;1%,'%need met'!H67)</f>
        <v>0</v>
      </c>
      <c r="I67" s="24" t="b">
        <f>IF(Burden!I67&lt;1%,'%need met'!I67)</f>
        <v>0</v>
      </c>
      <c r="J67" s="24">
        <f>IF(Burden!J67&lt;1%,'%need met'!J67)</f>
        <v>0.19305019305019305</v>
      </c>
      <c r="L67" s="16" t="s">
        <v>10</v>
      </c>
      <c r="M67" s="24" t="b">
        <f>IF(Burden!M67&lt;1%,'%need met'!M67)</f>
        <v>0</v>
      </c>
      <c r="N67" s="24" t="b">
        <f>IF(Burden!N67&lt;1%,'%need met'!N67)</f>
        <v>0</v>
      </c>
      <c r="O67" s="24" t="b">
        <f>IF(Burden!O67&lt;1%,'%need met'!O67)</f>
        <v>0</v>
      </c>
      <c r="P67" s="24" t="b">
        <f>IF(Burden!P67&lt;1%,'%need met'!P67)</f>
        <v>0</v>
      </c>
      <c r="Q67" s="24" t="b">
        <f>IF(Burden!Q67&lt;1%,'%need met'!Q67)</f>
        <v>0</v>
      </c>
      <c r="R67" s="24" t="b">
        <f>IF(Burden!R67&lt;1%,'%need met'!R67)</f>
        <v>0</v>
      </c>
      <c r="T67" s="16" t="s">
        <v>11</v>
      </c>
      <c r="U67" s="24" t="b">
        <f>IF(Burden!U67&lt;1%,'%need met'!U67)</f>
        <v>0</v>
      </c>
      <c r="V67" s="24" t="b">
        <f>IF(Burden!V67&lt;1%,'%need met'!V67)</f>
        <v>0</v>
      </c>
      <c r="W67" s="24" t="b">
        <f>IF(Burden!W67&lt;1%,'%need met'!W67)</f>
        <v>0</v>
      </c>
      <c r="X67" s="24" t="b">
        <f>IF(Burden!X67&lt;1%,'%need met'!X67)</f>
        <v>0</v>
      </c>
      <c r="Y67" s="24" t="b">
        <f>IF(Burden!Y67&lt;1%,'%need met'!Y67)</f>
        <v>0</v>
      </c>
      <c r="Z67" s="24" t="b">
        <f>IF(Burden!Z67&lt;1%,'%need met'!Z67)</f>
        <v>0</v>
      </c>
      <c r="AB67" s="16" t="s">
        <v>12</v>
      </c>
      <c r="AC67" s="24" t="b">
        <f>IF(Burden!AC67&lt;1%,'%need met'!AC67)</f>
        <v>0</v>
      </c>
      <c r="AD67" s="24" t="b">
        <f>IF(Burden!AD67&lt;1%,'%need met'!AD67)</f>
        <v>0</v>
      </c>
      <c r="AE67" s="24" t="b">
        <f>IF(Burden!AE67&lt;1%,'%need met'!AE67)</f>
        <v>0</v>
      </c>
      <c r="AF67" s="24" t="b">
        <f>IF(Burden!AF67&lt;1%,'%need met'!AF67)</f>
        <v>0</v>
      </c>
      <c r="AG67" s="24" t="b">
        <f>IF(Burden!AG67&lt;1%,'%need met'!AG67)</f>
        <v>0</v>
      </c>
      <c r="AH67" s="24" t="b">
        <f>IF(Burden!AH67&lt;1%,'%need met'!AH67)</f>
        <v>0</v>
      </c>
      <c r="AI67" s="15"/>
      <c r="AJ67" s="16"/>
      <c r="AK67" s="15"/>
      <c r="AL67" s="15"/>
      <c r="AM67" s="15"/>
      <c r="AN67" s="15"/>
      <c r="AO67" s="27">
        <v>62500</v>
      </c>
      <c r="AP67" s="15"/>
      <c r="AQ67" s="15"/>
      <c r="AR67" s="15"/>
      <c r="AT67" s="15"/>
    </row>
    <row r="68" spans="1:46" x14ac:dyDescent="0.3">
      <c r="A68" s="13">
        <v>63000</v>
      </c>
      <c r="B68" s="13">
        <v>63999</v>
      </c>
      <c r="D68" s="16" t="s">
        <v>9</v>
      </c>
      <c r="E68" s="24" t="b">
        <f>IF(Burden!E68&lt;1%,'%need met'!E68)</f>
        <v>0</v>
      </c>
      <c r="F68" s="24" t="b">
        <f>IF(Burden!F68&lt;1%,'%need met'!F68)</f>
        <v>0</v>
      </c>
      <c r="G68" s="24" t="b">
        <f>IF(Burden!G68&lt;1%,'%need met'!G68)</f>
        <v>0</v>
      </c>
      <c r="H68" s="24" t="b">
        <f>IF(Burden!H68&lt;1%,'%need met'!H68)</f>
        <v>0</v>
      </c>
      <c r="I68" s="24" t="b">
        <f>IF(Burden!I68&lt;1%,'%need met'!I68)</f>
        <v>0</v>
      </c>
      <c r="J68" s="24" t="b">
        <f>IF(Burden!J68&lt;1%,'%need met'!J68)</f>
        <v>0</v>
      </c>
      <c r="L68" s="16" t="s">
        <v>10</v>
      </c>
      <c r="M68" s="24" t="b">
        <f>IF(Burden!M68&lt;1%,'%need met'!M68)</f>
        <v>0</v>
      </c>
      <c r="N68" s="24" t="b">
        <f>IF(Burden!N68&lt;1%,'%need met'!N68)</f>
        <v>0</v>
      </c>
      <c r="O68" s="24" t="b">
        <f>IF(Burden!O68&lt;1%,'%need met'!O68)</f>
        <v>0</v>
      </c>
      <c r="P68" s="24" t="b">
        <f>IF(Burden!P68&lt;1%,'%need met'!P68)</f>
        <v>0</v>
      </c>
      <c r="Q68" s="24" t="b">
        <f>IF(Burden!Q68&lt;1%,'%need met'!Q68)</f>
        <v>0</v>
      </c>
      <c r="R68" s="24" t="b">
        <f>IF(Burden!R68&lt;1%,'%need met'!R68)</f>
        <v>0</v>
      </c>
      <c r="T68" s="16" t="s">
        <v>11</v>
      </c>
      <c r="U68" s="24" t="b">
        <f>IF(Burden!U68&lt;1%,'%need met'!U68)</f>
        <v>0</v>
      </c>
      <c r="V68" s="24" t="b">
        <f>IF(Burden!V68&lt;1%,'%need met'!V68)</f>
        <v>0</v>
      </c>
      <c r="W68" s="24" t="b">
        <f>IF(Burden!W68&lt;1%,'%need met'!W68)</f>
        <v>0</v>
      </c>
      <c r="X68" s="24" t="b">
        <f>IF(Burden!X68&lt;1%,'%need met'!X68)</f>
        <v>0</v>
      </c>
      <c r="Y68" s="24" t="b">
        <f>IF(Burden!Y68&lt;1%,'%need met'!Y68)</f>
        <v>0</v>
      </c>
      <c r="Z68" s="24" t="b">
        <f>IF(Burden!Z68&lt;1%,'%need met'!Z68)</f>
        <v>0</v>
      </c>
      <c r="AB68" s="16" t="s">
        <v>12</v>
      </c>
      <c r="AC68" s="24" t="b">
        <f>IF(Burden!AC68&lt;1%,'%need met'!AC68)</f>
        <v>0</v>
      </c>
      <c r="AD68" s="24" t="b">
        <f>IF(Burden!AD68&lt;1%,'%need met'!AD68)</f>
        <v>0</v>
      </c>
      <c r="AE68" s="24" t="b">
        <f>IF(Burden!AE68&lt;1%,'%need met'!AE68)</f>
        <v>0</v>
      </c>
      <c r="AF68" s="24" t="b">
        <f>IF(Burden!AF68&lt;1%,'%need met'!AF68)</f>
        <v>0</v>
      </c>
      <c r="AG68" s="24" t="b">
        <f>IF(Burden!AG68&lt;1%,'%need met'!AG68)</f>
        <v>0</v>
      </c>
      <c r="AH68" s="24" t="b">
        <f>IF(Burden!AH68&lt;1%,'%need met'!AH68)</f>
        <v>0</v>
      </c>
      <c r="AI68" s="15"/>
      <c r="AJ68" s="16"/>
      <c r="AK68" s="15"/>
      <c r="AL68" s="15"/>
      <c r="AM68" s="15"/>
      <c r="AN68" s="15"/>
      <c r="AO68" s="27">
        <v>63500</v>
      </c>
      <c r="AP68" s="15"/>
      <c r="AQ68" s="15"/>
      <c r="AR68" s="15"/>
      <c r="AT68" s="15"/>
    </row>
    <row r="69" spans="1:46" x14ac:dyDescent="0.3">
      <c r="A69" s="13">
        <v>64000</v>
      </c>
      <c r="B69" s="13">
        <v>64999</v>
      </c>
      <c r="D69" s="16" t="s">
        <v>9</v>
      </c>
      <c r="E69" s="24" t="b">
        <f>IF(Burden!E69&lt;1%,'%need met'!E69)</f>
        <v>0</v>
      </c>
      <c r="F69" s="24" t="b">
        <f>IF(Burden!F69&lt;1%,'%need met'!F69)</f>
        <v>0</v>
      </c>
      <c r="G69" s="24" t="b">
        <f>IF(Burden!G69&lt;1%,'%need met'!G69)</f>
        <v>0</v>
      </c>
      <c r="H69" s="24" t="b">
        <f>IF(Burden!H69&lt;1%,'%need met'!H69)</f>
        <v>0</v>
      </c>
      <c r="I69" s="24" t="b">
        <f>IF(Burden!I69&lt;1%,'%need met'!I69)</f>
        <v>0</v>
      </c>
      <c r="J69" s="24" t="b">
        <f>IF(Burden!J69&lt;1%,'%need met'!J69)</f>
        <v>0</v>
      </c>
      <c r="L69" s="16" t="s">
        <v>10</v>
      </c>
      <c r="M69" s="24" t="b">
        <f>IF(Burden!M69&lt;1%,'%need met'!M69)</f>
        <v>0</v>
      </c>
      <c r="N69" s="24" t="b">
        <f>IF(Burden!N69&lt;1%,'%need met'!N69)</f>
        <v>0</v>
      </c>
      <c r="O69" s="24" t="b">
        <f>IF(Burden!O69&lt;1%,'%need met'!O69)</f>
        <v>0</v>
      </c>
      <c r="P69" s="24" t="b">
        <f>IF(Burden!P69&lt;1%,'%need met'!P69)</f>
        <v>0</v>
      </c>
      <c r="Q69" s="24" t="b">
        <f>IF(Burden!Q69&lt;1%,'%need met'!Q69)</f>
        <v>0</v>
      </c>
      <c r="R69" s="24" t="b">
        <f>IF(Burden!R69&lt;1%,'%need met'!R69)</f>
        <v>0</v>
      </c>
      <c r="T69" s="16" t="s">
        <v>11</v>
      </c>
      <c r="U69" s="24" t="b">
        <f>IF(Burden!U69&lt;1%,'%need met'!U69)</f>
        <v>0</v>
      </c>
      <c r="V69" s="24" t="b">
        <f>IF(Burden!V69&lt;1%,'%need met'!V69)</f>
        <v>0</v>
      </c>
      <c r="W69" s="24" t="b">
        <f>IF(Burden!W69&lt;1%,'%need met'!W69)</f>
        <v>0</v>
      </c>
      <c r="X69" s="24" t="b">
        <f>IF(Burden!X69&lt;1%,'%need met'!X69)</f>
        <v>0</v>
      </c>
      <c r="Y69" s="24" t="b">
        <f>IF(Burden!Y69&lt;1%,'%need met'!Y69)</f>
        <v>0</v>
      </c>
      <c r="Z69" s="24" t="b">
        <f>IF(Burden!Z69&lt;1%,'%need met'!Z69)</f>
        <v>0</v>
      </c>
      <c r="AB69" s="16" t="s">
        <v>12</v>
      </c>
      <c r="AC69" s="24" t="b">
        <f>IF(Burden!AC69&lt;1%,'%need met'!AC69)</f>
        <v>0</v>
      </c>
      <c r="AD69" s="24" t="b">
        <f>IF(Burden!AD69&lt;1%,'%need met'!AD69)</f>
        <v>0</v>
      </c>
      <c r="AE69" s="24" t="b">
        <f>IF(Burden!AE69&lt;1%,'%need met'!AE69)</f>
        <v>0</v>
      </c>
      <c r="AF69" s="24" t="b">
        <f>IF(Burden!AF69&lt;1%,'%need met'!AF69)</f>
        <v>0</v>
      </c>
      <c r="AG69" s="24" t="b">
        <f>IF(Burden!AG69&lt;1%,'%need met'!AG69)</f>
        <v>0</v>
      </c>
      <c r="AH69" s="24" t="b">
        <f>IF(Burden!AH69&lt;1%,'%need met'!AH69)</f>
        <v>0</v>
      </c>
      <c r="AI69" s="15"/>
      <c r="AJ69" s="16"/>
      <c r="AK69" s="15"/>
      <c r="AL69" s="15"/>
      <c r="AM69" s="15"/>
      <c r="AN69" s="15"/>
      <c r="AO69" s="27">
        <v>64500</v>
      </c>
      <c r="AP69" s="15"/>
      <c r="AQ69" s="15"/>
      <c r="AR69" s="15"/>
      <c r="AT69" s="15"/>
    </row>
    <row r="70" spans="1:46" x14ac:dyDescent="0.3">
      <c r="D70" s="17"/>
      <c r="AQ70" s="15"/>
    </row>
    <row r="71" spans="1:46" ht="15.6" x14ac:dyDescent="0.3">
      <c r="B71" s="18" t="s">
        <v>13</v>
      </c>
      <c r="D71" s="17"/>
      <c r="E71" s="19"/>
      <c r="F71" s="19"/>
      <c r="G71" s="19"/>
      <c r="H71" s="19"/>
      <c r="I71" s="19"/>
      <c r="J71" s="19"/>
      <c r="M71" s="19"/>
      <c r="N71" s="19"/>
      <c r="O71" s="19"/>
      <c r="P71" s="19"/>
      <c r="Q71" s="19"/>
      <c r="R71" s="19"/>
      <c r="U71" s="19"/>
      <c r="V71" s="19"/>
      <c r="W71" s="19"/>
      <c r="X71" s="19"/>
      <c r="Y71" s="19"/>
      <c r="Z71" s="19"/>
      <c r="AC71" s="19"/>
      <c r="AD71" s="19"/>
      <c r="AE71" s="19"/>
      <c r="AF71" s="19"/>
      <c r="AG71" s="19"/>
      <c r="AH71" s="19"/>
      <c r="AI71" s="15"/>
      <c r="AK71" s="19"/>
      <c r="AL71" s="19"/>
      <c r="AM71" s="19"/>
      <c r="AN71" s="19"/>
      <c r="AO71" s="158"/>
      <c r="AP71" s="19"/>
      <c r="AQ71" s="15"/>
      <c r="AR71" s="19"/>
    </row>
    <row r="72" spans="1:46" x14ac:dyDescent="0.3">
      <c r="D72" s="17"/>
    </row>
    <row r="73" spans="1:46" x14ac:dyDescent="0.3">
      <c r="D73" s="17"/>
    </row>
    <row r="74" spans="1:46" x14ac:dyDescent="0.3">
      <c r="D74" s="17"/>
    </row>
    <row r="75" spans="1:46" x14ac:dyDescent="0.3">
      <c r="D75" s="17"/>
    </row>
    <row r="76" spans="1:46" x14ac:dyDescent="0.3">
      <c r="D76" s="17"/>
    </row>
    <row r="77" spans="1:46" x14ac:dyDescent="0.3">
      <c r="D77" s="17"/>
    </row>
    <row r="78" spans="1:46" x14ac:dyDescent="0.3">
      <c r="D78" s="17"/>
    </row>
    <row r="79" spans="1:46" x14ac:dyDescent="0.3">
      <c r="D79" s="17"/>
    </row>
    <row r="80" spans="1:46" x14ac:dyDescent="0.3">
      <c r="D80" s="17"/>
    </row>
    <row r="81" spans="4:4" x14ac:dyDescent="0.3">
      <c r="D81" s="17"/>
    </row>
    <row r="82" spans="4:4" x14ac:dyDescent="0.3">
      <c r="D82" s="17"/>
    </row>
    <row r="83" spans="4:4" x14ac:dyDescent="0.3">
      <c r="D83" s="17"/>
    </row>
    <row r="84" spans="4:4" x14ac:dyDescent="0.3">
      <c r="D84" s="17"/>
    </row>
    <row r="85" spans="4:4" x14ac:dyDescent="0.3">
      <c r="D85" s="17"/>
    </row>
    <row r="86" spans="4:4" x14ac:dyDescent="0.3">
      <c r="D86" s="17"/>
    </row>
    <row r="87" spans="4:4" x14ac:dyDescent="0.3">
      <c r="D87" s="17"/>
    </row>
    <row r="88" spans="4:4" x14ac:dyDescent="0.3">
      <c r="D88" s="17"/>
    </row>
    <row r="89" spans="4:4" x14ac:dyDescent="0.3">
      <c r="D89" s="17"/>
    </row>
    <row r="90" spans="4:4" x14ac:dyDescent="0.3">
      <c r="D90" s="17"/>
    </row>
    <row r="91" spans="4:4" x14ac:dyDescent="0.3">
      <c r="D91" s="17"/>
    </row>
  </sheetData>
  <mergeCells count="6">
    <mergeCell ref="AK3:AP3"/>
    <mergeCell ref="A3:B3"/>
    <mergeCell ref="E3:J3"/>
    <mergeCell ref="M3:R3"/>
    <mergeCell ref="U3:Z3"/>
    <mergeCell ref="AC3:AH3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8DD16-8B9E-43C2-BD8C-B59D96439730}">
  <sheetPr>
    <tabColor theme="5" tint="-0.499984740745262"/>
  </sheetPr>
  <dimension ref="A1:AT91"/>
  <sheetViews>
    <sheetView zoomScale="80" zoomScaleNormal="80" workbookViewId="0">
      <selection activeCell="AC5" sqref="AC5:AH69"/>
    </sheetView>
  </sheetViews>
  <sheetFormatPr defaultRowHeight="14.4" x14ac:dyDescent="0.3"/>
  <cols>
    <col min="1" max="1" width="11.6640625" style="7" customWidth="1"/>
    <col min="2" max="2" width="11.21875" style="7" customWidth="1"/>
    <col min="3" max="3" width="3.77734375" style="7" customWidth="1"/>
    <col min="4" max="4" width="11.21875" style="7" customWidth="1"/>
    <col min="5" max="10" width="7.5546875" style="7" customWidth="1"/>
    <col min="11" max="11" width="6.44140625" style="7" customWidth="1"/>
    <col min="12" max="12" width="12.44140625" style="7" customWidth="1"/>
    <col min="13" max="18" width="7.5546875" style="7" customWidth="1"/>
    <col min="19" max="19" width="6.88671875" style="7" customWidth="1"/>
    <col min="20" max="20" width="11.5546875" style="7" customWidth="1"/>
    <col min="21" max="26" width="7.5546875" style="7" customWidth="1"/>
    <col min="27" max="27" width="6.77734375" style="7" customWidth="1"/>
    <col min="28" max="28" width="8.88671875" style="7"/>
    <col min="29" max="35" width="7.5546875" style="7" customWidth="1"/>
    <col min="36" max="36" width="7.5546875" style="7" hidden="1" customWidth="1"/>
    <col min="37" max="37" width="9.88671875" style="7" hidden="1" customWidth="1"/>
    <col min="38" max="38" width="9.6640625" style="7" hidden="1" customWidth="1"/>
    <col min="39" max="40" width="7.5546875" style="7" customWidth="1"/>
    <col min="41" max="41" width="7.5546875" style="27" customWidth="1"/>
    <col min="42" max="42" width="7.5546875" style="7" customWidth="1"/>
    <col min="43" max="43" width="4.88671875" style="7" customWidth="1"/>
    <col min="44" max="44" width="9" style="7" bestFit="1" customWidth="1"/>
    <col min="45" max="16384" width="8.88671875" style="7"/>
  </cols>
  <sheetData>
    <row r="1" spans="1:46" x14ac:dyDescent="0.3">
      <c r="A1" s="75"/>
      <c r="B1" s="8"/>
      <c r="D1" s="75"/>
    </row>
    <row r="2" spans="1:46" x14ac:dyDescent="0.3">
      <c r="E2" s="27">
        <f>Energy_HH!D46</f>
        <v>452</v>
      </c>
      <c r="F2" s="27">
        <f>Energy_HH!D47</f>
        <v>528</v>
      </c>
      <c r="G2" s="27">
        <f>Energy_HH!D48</f>
        <v>501</v>
      </c>
      <c r="H2" s="27">
        <f>Energy_HH!D49</f>
        <v>597</v>
      </c>
      <c r="I2" s="27">
        <f>Energy_HH!D50</f>
        <v>527</v>
      </c>
      <c r="J2" s="27">
        <f>Energy_HH!D51</f>
        <v>518</v>
      </c>
      <c r="M2" s="27">
        <f>Energy_HH!E46</f>
        <v>643</v>
      </c>
      <c r="N2" s="27">
        <f>Energy_HH!E47</f>
        <v>751</v>
      </c>
      <c r="O2" s="27">
        <f>Energy_HH!E48</f>
        <v>748</v>
      </c>
      <c r="P2" s="27">
        <f>Energy_HH!E49</f>
        <v>764</v>
      </c>
      <c r="Q2" s="27">
        <f>Energy_HH!E50</f>
        <v>738</v>
      </c>
      <c r="R2" s="27">
        <f>Energy_HH!E51</f>
        <v>780</v>
      </c>
      <c r="U2" s="27">
        <f>Energy_HH!G46</f>
        <v>1651</v>
      </c>
      <c r="V2" s="27">
        <f>Energy_HH!G47</f>
        <v>1611</v>
      </c>
      <c r="W2" s="27">
        <f>V2</f>
        <v>1611</v>
      </c>
      <c r="X2" s="27">
        <f>W2</f>
        <v>1611</v>
      </c>
      <c r="Y2" s="27">
        <f t="shared" ref="Y2:Z2" si="0">X2</f>
        <v>1611</v>
      </c>
      <c r="Z2" s="27">
        <f t="shared" si="0"/>
        <v>1611</v>
      </c>
      <c r="AC2" s="27">
        <f>Energy_HH!F46</f>
        <v>1156</v>
      </c>
      <c r="AD2" s="27">
        <f>Energy_HH!F47</f>
        <v>1149</v>
      </c>
      <c r="AE2" s="27">
        <f>Energy_HH!F48</f>
        <v>1392</v>
      </c>
      <c r="AF2" s="27">
        <f>Energy_HH!F49</f>
        <v>1285</v>
      </c>
      <c r="AG2" s="27">
        <f>Energy_HH!F50</f>
        <v>1207</v>
      </c>
      <c r="AH2" s="27">
        <f>Energy_HH!F51</f>
        <v>1351</v>
      </c>
    </row>
    <row r="3" spans="1:46" ht="15.6" x14ac:dyDescent="0.3">
      <c r="A3" s="243" t="s">
        <v>1</v>
      </c>
      <c r="B3" s="243"/>
      <c r="C3" s="9"/>
      <c r="D3" s="10" t="s">
        <v>2</v>
      </c>
      <c r="E3" s="243" t="s">
        <v>3</v>
      </c>
      <c r="F3" s="243"/>
      <c r="G3" s="243"/>
      <c r="H3" s="243"/>
      <c r="I3" s="243"/>
      <c r="J3" s="243"/>
      <c r="L3" s="10" t="s">
        <v>2</v>
      </c>
      <c r="M3" s="243" t="s">
        <v>3</v>
      </c>
      <c r="N3" s="243"/>
      <c r="O3" s="243"/>
      <c r="P3" s="243"/>
      <c r="Q3" s="243"/>
      <c r="R3" s="243"/>
      <c r="T3" s="10" t="s">
        <v>2</v>
      </c>
      <c r="U3" s="243" t="s">
        <v>3</v>
      </c>
      <c r="V3" s="243"/>
      <c r="W3" s="243"/>
      <c r="X3" s="243"/>
      <c r="Y3" s="243"/>
      <c r="Z3" s="243"/>
      <c r="AB3" s="10" t="s">
        <v>2</v>
      </c>
      <c r="AC3" s="243" t="s">
        <v>3</v>
      </c>
      <c r="AD3" s="243"/>
      <c r="AE3" s="243"/>
      <c r="AF3" s="243"/>
      <c r="AG3" s="243"/>
      <c r="AH3" s="243"/>
      <c r="AI3" s="9"/>
      <c r="AJ3" s="10"/>
      <c r="AK3" s="243"/>
      <c r="AL3" s="243"/>
      <c r="AM3" s="243"/>
      <c r="AN3" s="243"/>
      <c r="AO3" s="243"/>
      <c r="AP3" s="243"/>
    </row>
    <row r="4" spans="1:46" ht="16.2" thickBot="1" x14ac:dyDescent="0.35">
      <c r="A4" s="11" t="s">
        <v>4</v>
      </c>
      <c r="B4" s="11" t="s">
        <v>5</v>
      </c>
      <c r="C4" s="11"/>
      <c r="D4" s="12" t="s">
        <v>6</v>
      </c>
      <c r="E4" s="65">
        <v>1</v>
      </c>
      <c r="F4" s="64">
        <v>2</v>
      </c>
      <c r="G4" s="63">
        <v>3</v>
      </c>
      <c r="H4" s="62">
        <v>4</v>
      </c>
      <c r="I4" s="11">
        <v>5</v>
      </c>
      <c r="J4" s="11" t="s">
        <v>7</v>
      </c>
      <c r="L4" s="12" t="s">
        <v>6</v>
      </c>
      <c r="M4" s="11">
        <v>1</v>
      </c>
      <c r="N4" s="11">
        <v>2</v>
      </c>
      <c r="O4" s="11">
        <v>3</v>
      </c>
      <c r="P4" s="11">
        <v>4</v>
      </c>
      <c r="Q4" s="11">
        <v>5</v>
      </c>
      <c r="R4" s="11" t="s">
        <v>7</v>
      </c>
      <c r="T4" s="12" t="s">
        <v>6</v>
      </c>
      <c r="U4" s="11">
        <v>1</v>
      </c>
      <c r="V4" s="11">
        <v>2</v>
      </c>
      <c r="W4" s="11">
        <v>3</v>
      </c>
      <c r="X4" s="11">
        <v>4</v>
      </c>
      <c r="Y4" s="11">
        <v>5</v>
      </c>
      <c r="Z4" s="11" t="s">
        <v>7</v>
      </c>
      <c r="AB4" s="12" t="s">
        <v>6</v>
      </c>
      <c r="AC4" s="11">
        <v>1</v>
      </c>
      <c r="AD4" s="11">
        <v>2</v>
      </c>
      <c r="AE4" s="11">
        <v>3</v>
      </c>
      <c r="AF4" s="11">
        <v>4</v>
      </c>
      <c r="AG4" s="11">
        <v>5</v>
      </c>
      <c r="AH4" s="11" t="s">
        <v>7</v>
      </c>
      <c r="AI4" s="9"/>
      <c r="AJ4" s="12"/>
      <c r="AK4" s="11"/>
      <c r="AL4" s="11"/>
      <c r="AM4" s="11"/>
      <c r="AN4" s="11"/>
      <c r="AO4" s="157"/>
      <c r="AP4" s="11"/>
      <c r="AR4" s="11"/>
    </row>
    <row r="5" spans="1:46" x14ac:dyDescent="0.3">
      <c r="A5" s="13">
        <v>0</v>
      </c>
      <c r="B5" s="13">
        <v>999</v>
      </c>
      <c r="C5" s="13"/>
      <c r="D5" s="14" t="s">
        <v>9</v>
      </c>
      <c r="E5" s="24">
        <f>IF('$2026_Pr3'!E5&gt;0,'$2026_Pr3'!E5/'%need met'!E$2)</f>
        <v>1</v>
      </c>
      <c r="F5" s="24">
        <f>IF('$2026_Pr3'!F5&gt;0,'$2026_Pr3'!F5/'%need met'!F$2)</f>
        <v>1</v>
      </c>
      <c r="G5" s="24">
        <f>IF('$2026_Pr3'!G5&gt;0,'$2026_Pr3'!G5/'%need met'!G$2)</f>
        <v>1</v>
      </c>
      <c r="H5" s="24">
        <f>IF('$2026_Pr3'!H5&gt;0,'$2026_Pr3'!H5/'%need met'!H$2)</f>
        <v>1</v>
      </c>
      <c r="I5" s="24">
        <f>IF('$2026_Pr3'!I5&gt;0,'$2026_Pr3'!I5/'%need met'!I$2)</f>
        <v>1</v>
      </c>
      <c r="J5" s="24">
        <f>IF('$2026_Pr3'!J5&gt;0,'$2026_Pr3'!J5/'%need met'!J$2)</f>
        <v>1</v>
      </c>
      <c r="L5" s="14" t="s">
        <v>10</v>
      </c>
      <c r="M5" s="24">
        <f>IF('$2026_Pr3'!M5&gt;0,'$2026_Pr3'!M5/'%need met'!M$2)</f>
        <v>1</v>
      </c>
      <c r="N5" s="24">
        <f>IF('$2026_Pr3'!N5&gt;0,'$2026_Pr3'!N5/'%need met'!N$2)</f>
        <v>1</v>
      </c>
      <c r="O5" s="24">
        <f>IF('$2026_Pr3'!O5&gt;0,'$2026_Pr3'!O5/'%need met'!O$2)</f>
        <v>1</v>
      </c>
      <c r="P5" s="24">
        <f>IF('$2026_Pr3'!P5&gt;0,'$2026_Pr3'!P5/'%need met'!P$2)</f>
        <v>1</v>
      </c>
      <c r="Q5" s="24">
        <f>IF('$2026_Pr3'!Q5&gt;0,'$2026_Pr3'!Q5/'%need met'!Q$2)</f>
        <v>1</v>
      </c>
      <c r="R5" s="24">
        <f>IF('$2026_Pr3'!R5&gt;0,'$2026_Pr3'!R5/'%need met'!R$2)</f>
        <v>1</v>
      </c>
      <c r="T5" s="14" t="s">
        <v>11</v>
      </c>
      <c r="U5" s="24">
        <f>IF('$2026_Pr3'!U5&gt;0,'$2026_Pr3'!U5/'%need met'!U$2)</f>
        <v>1</v>
      </c>
      <c r="V5" s="24">
        <f>IF('$2026_Pr3'!V5&gt;0,'$2026_Pr3'!V5/'%need met'!V$2)</f>
        <v>1</v>
      </c>
      <c r="W5" s="24">
        <f>IF('$2026_Pr3'!W5&gt;0,'$2026_Pr3'!W5/'%need met'!W$2)</f>
        <v>1</v>
      </c>
      <c r="X5" s="24">
        <f>IF('$2026_Pr3'!X5&gt;0,'$2026_Pr3'!X5/'%need met'!X$2)</f>
        <v>1</v>
      </c>
      <c r="Y5" s="24">
        <f>IF('$2026_Pr3'!Y5&gt;0,'$2026_Pr3'!Y5/'%need met'!Y$2)</f>
        <v>1</v>
      </c>
      <c r="Z5" s="24">
        <f>IF('$2026_Pr3'!Z5&gt;0,'$2026_Pr3'!Z5/'%need met'!Z$2)</f>
        <v>1</v>
      </c>
      <c r="AB5" s="14" t="s">
        <v>12</v>
      </c>
      <c r="AC5" s="24">
        <f>IF('$2026_Pr3'!AC5&gt;0,'$2026_Pr3'!AC5/'%need met'!AC$2)</f>
        <v>1</v>
      </c>
      <c r="AD5" s="24">
        <f>IF('$2026_Pr3'!AD5&gt;0,'$2026_Pr3'!AD5/'%need met'!AD$2)</f>
        <v>1</v>
      </c>
      <c r="AE5" s="24">
        <f>IF('$2026_Pr3'!AE5&gt;0,'$2026_Pr3'!AE5/'%need met'!AE$2)</f>
        <v>1</v>
      </c>
      <c r="AF5" s="24">
        <f>IF('$2026_Pr3'!AF5&gt;0,'$2026_Pr3'!AF5/'%need met'!AF$2)</f>
        <v>1</v>
      </c>
      <c r="AG5" s="24">
        <f>IF('$2026_Pr3'!AG5&gt;0,'$2026_Pr3'!AG5/'%need met'!AG$2)</f>
        <v>1</v>
      </c>
      <c r="AH5" s="24">
        <f>IF('$2026_Pr3'!AH5&gt;0,'$2026_Pr3'!AH5/'%need met'!AH$2)</f>
        <v>1</v>
      </c>
      <c r="AI5" s="15"/>
      <c r="AJ5" s="14"/>
      <c r="AK5" s="15"/>
      <c r="AL5" s="15"/>
      <c r="AM5" s="15"/>
      <c r="AN5" s="15"/>
      <c r="AO5" s="27">
        <v>500</v>
      </c>
      <c r="AP5" s="15"/>
      <c r="AQ5" s="15"/>
      <c r="AR5" s="15"/>
      <c r="AT5" s="15"/>
    </row>
    <row r="6" spans="1:46" x14ac:dyDescent="0.3">
      <c r="A6" s="13">
        <v>1000</v>
      </c>
      <c r="B6" s="13">
        <v>1999</v>
      </c>
      <c r="C6" s="13"/>
      <c r="D6" s="16" t="s">
        <v>9</v>
      </c>
      <c r="E6" s="24">
        <f>IF('$2026_Pr3'!E6&gt;0,'$2026_Pr3'!E6/'%need met'!E$2)</f>
        <v>1</v>
      </c>
      <c r="F6" s="24">
        <f>IF('$2026_Pr3'!F6&gt;0,'$2026_Pr3'!F6/'%need met'!F$2)</f>
        <v>1</v>
      </c>
      <c r="G6" s="24">
        <f>IF('$2026_Pr3'!G6&gt;0,'$2026_Pr3'!G6/'%need met'!G$2)</f>
        <v>1</v>
      </c>
      <c r="H6" s="24">
        <f>IF('$2026_Pr3'!H6&gt;0,'$2026_Pr3'!H6/'%need met'!H$2)</f>
        <v>1</v>
      </c>
      <c r="I6" s="24">
        <f>IF('$2026_Pr3'!I6&gt;0,'$2026_Pr3'!I6/'%need met'!I$2)</f>
        <v>1</v>
      </c>
      <c r="J6" s="24">
        <f>IF('$2026_Pr3'!J6&gt;0,'$2026_Pr3'!J6/'%need met'!J$2)</f>
        <v>1</v>
      </c>
      <c r="L6" s="16" t="s">
        <v>10</v>
      </c>
      <c r="M6" s="24">
        <f>IF('$2026_Pr3'!M6&gt;0,'$2026_Pr3'!M6/'%need met'!M$2)</f>
        <v>1</v>
      </c>
      <c r="N6" s="24">
        <f>IF('$2026_Pr3'!N6&gt;0,'$2026_Pr3'!N6/'%need met'!N$2)</f>
        <v>1</v>
      </c>
      <c r="O6" s="24">
        <f>IF('$2026_Pr3'!O6&gt;0,'$2026_Pr3'!O6/'%need met'!O$2)</f>
        <v>1</v>
      </c>
      <c r="P6" s="24">
        <f>IF('$2026_Pr3'!P6&gt;0,'$2026_Pr3'!P6/'%need met'!P$2)</f>
        <v>1</v>
      </c>
      <c r="Q6" s="24">
        <f>IF('$2026_Pr3'!Q6&gt;0,'$2026_Pr3'!Q6/'%need met'!Q$2)</f>
        <v>1</v>
      </c>
      <c r="R6" s="24">
        <f>IF('$2026_Pr3'!R6&gt;0,'$2026_Pr3'!R6/'%need met'!R$2)</f>
        <v>1</v>
      </c>
      <c r="T6" s="16" t="s">
        <v>11</v>
      </c>
      <c r="U6" s="24">
        <f>IF('$2026_Pr3'!U6&gt;0,'$2026_Pr3'!U6/'%need met'!U$2)</f>
        <v>1</v>
      </c>
      <c r="V6" s="24">
        <f>IF('$2026_Pr3'!V6&gt;0,'$2026_Pr3'!V6/'%need met'!V$2)</f>
        <v>1</v>
      </c>
      <c r="W6" s="24">
        <f>IF('$2026_Pr3'!W6&gt;0,'$2026_Pr3'!W6/'%need met'!W$2)</f>
        <v>1</v>
      </c>
      <c r="X6" s="24">
        <f>IF('$2026_Pr3'!X6&gt;0,'$2026_Pr3'!X6/'%need met'!X$2)</f>
        <v>1</v>
      </c>
      <c r="Y6" s="24">
        <f>IF('$2026_Pr3'!Y6&gt;0,'$2026_Pr3'!Y6/'%need met'!Y$2)</f>
        <v>1</v>
      </c>
      <c r="Z6" s="24">
        <f>IF('$2026_Pr3'!Z6&gt;0,'$2026_Pr3'!Z6/'%need met'!Z$2)</f>
        <v>1</v>
      </c>
      <c r="AB6" s="16" t="s">
        <v>12</v>
      </c>
      <c r="AC6" s="24">
        <f>IF('$2026_Pr3'!AC6&gt;0,'$2026_Pr3'!AC6/'%need met'!AC$2)</f>
        <v>1</v>
      </c>
      <c r="AD6" s="24">
        <f>IF('$2026_Pr3'!AD6&gt;0,'$2026_Pr3'!AD6/'%need met'!AD$2)</f>
        <v>1</v>
      </c>
      <c r="AE6" s="24">
        <f>IF('$2026_Pr3'!AE6&gt;0,'$2026_Pr3'!AE6/'%need met'!AE$2)</f>
        <v>1</v>
      </c>
      <c r="AF6" s="24">
        <f>IF('$2026_Pr3'!AF6&gt;0,'$2026_Pr3'!AF6/'%need met'!AF$2)</f>
        <v>1</v>
      </c>
      <c r="AG6" s="24">
        <f>IF('$2026_Pr3'!AG6&gt;0,'$2026_Pr3'!AG6/'%need met'!AG$2)</f>
        <v>1</v>
      </c>
      <c r="AH6" s="24">
        <f>IF('$2026_Pr3'!AH6&gt;0,'$2026_Pr3'!AH6/'%need met'!AH$2)</f>
        <v>1</v>
      </c>
      <c r="AI6" s="15"/>
      <c r="AJ6" s="16"/>
      <c r="AK6" s="15"/>
      <c r="AL6" s="15"/>
      <c r="AM6" s="15"/>
      <c r="AN6" s="15"/>
      <c r="AO6" s="27">
        <v>1500</v>
      </c>
      <c r="AP6" s="15"/>
      <c r="AQ6" s="15"/>
      <c r="AR6" s="15"/>
      <c r="AT6" s="15"/>
    </row>
    <row r="7" spans="1:46" x14ac:dyDescent="0.3">
      <c r="A7" s="13">
        <v>2000</v>
      </c>
      <c r="B7" s="13">
        <v>2999</v>
      </c>
      <c r="C7" s="13"/>
      <c r="D7" s="16" t="s">
        <v>9</v>
      </c>
      <c r="E7" s="24">
        <f>IF('$2026_Pr3'!E7&gt;0,'$2026_Pr3'!E7/'%need met'!E$2)</f>
        <v>1</v>
      </c>
      <c r="F7" s="24">
        <f>IF('$2026_Pr3'!F7&gt;0,'$2026_Pr3'!F7/'%need met'!F$2)</f>
        <v>1</v>
      </c>
      <c r="G7" s="24">
        <f>IF('$2026_Pr3'!G7&gt;0,'$2026_Pr3'!G7/'%need met'!G$2)</f>
        <v>1</v>
      </c>
      <c r="H7" s="24">
        <f>IF('$2026_Pr3'!H7&gt;0,'$2026_Pr3'!H7/'%need met'!H$2)</f>
        <v>1</v>
      </c>
      <c r="I7" s="24">
        <f>IF('$2026_Pr3'!I7&gt;0,'$2026_Pr3'!I7/'%need met'!I$2)</f>
        <v>1</v>
      </c>
      <c r="J7" s="24">
        <f>IF('$2026_Pr3'!J7&gt;0,'$2026_Pr3'!J7/'%need met'!J$2)</f>
        <v>1</v>
      </c>
      <c r="L7" s="16" t="s">
        <v>10</v>
      </c>
      <c r="M7" s="24">
        <f>IF('$2026_Pr3'!M7&gt;0,'$2026_Pr3'!M7/'%need met'!M$2)</f>
        <v>1</v>
      </c>
      <c r="N7" s="24">
        <f>IF('$2026_Pr3'!N7&gt;0,'$2026_Pr3'!N7/'%need met'!N$2)</f>
        <v>1</v>
      </c>
      <c r="O7" s="24">
        <f>IF('$2026_Pr3'!O7&gt;0,'$2026_Pr3'!O7/'%need met'!O$2)</f>
        <v>1</v>
      </c>
      <c r="P7" s="24">
        <f>IF('$2026_Pr3'!P7&gt;0,'$2026_Pr3'!P7/'%need met'!P$2)</f>
        <v>1</v>
      </c>
      <c r="Q7" s="24">
        <f>IF('$2026_Pr3'!Q7&gt;0,'$2026_Pr3'!Q7/'%need met'!Q$2)</f>
        <v>1</v>
      </c>
      <c r="R7" s="24">
        <f>IF('$2026_Pr3'!R7&gt;0,'$2026_Pr3'!R7/'%need met'!R$2)</f>
        <v>1</v>
      </c>
      <c r="T7" s="16" t="s">
        <v>11</v>
      </c>
      <c r="U7" s="24">
        <f>IF('$2026_Pr3'!U7&gt;0,'$2026_Pr3'!U7/'%need met'!U$2)</f>
        <v>1</v>
      </c>
      <c r="V7" s="24">
        <f>IF('$2026_Pr3'!V7&gt;0,'$2026_Pr3'!V7/'%need met'!V$2)</f>
        <v>1</v>
      </c>
      <c r="W7" s="24">
        <f>IF('$2026_Pr3'!W7&gt;0,'$2026_Pr3'!W7/'%need met'!W$2)</f>
        <v>1</v>
      </c>
      <c r="X7" s="24">
        <f>IF('$2026_Pr3'!X7&gt;0,'$2026_Pr3'!X7/'%need met'!X$2)</f>
        <v>1</v>
      </c>
      <c r="Y7" s="24">
        <f>IF('$2026_Pr3'!Y7&gt;0,'$2026_Pr3'!Y7/'%need met'!Y$2)</f>
        <v>1</v>
      </c>
      <c r="Z7" s="24">
        <f>IF('$2026_Pr3'!Z7&gt;0,'$2026_Pr3'!Z7/'%need met'!Z$2)</f>
        <v>1</v>
      </c>
      <c r="AB7" s="16" t="s">
        <v>12</v>
      </c>
      <c r="AC7" s="24">
        <f>IF('$2026_Pr3'!AC7&gt;0,'$2026_Pr3'!AC7/'%need met'!AC$2)</f>
        <v>1</v>
      </c>
      <c r="AD7" s="24">
        <f>IF('$2026_Pr3'!AD7&gt;0,'$2026_Pr3'!AD7/'%need met'!AD$2)</f>
        <v>1</v>
      </c>
      <c r="AE7" s="24">
        <f>IF('$2026_Pr3'!AE7&gt;0,'$2026_Pr3'!AE7/'%need met'!AE$2)</f>
        <v>1</v>
      </c>
      <c r="AF7" s="24">
        <f>IF('$2026_Pr3'!AF7&gt;0,'$2026_Pr3'!AF7/'%need met'!AF$2)</f>
        <v>1</v>
      </c>
      <c r="AG7" s="24">
        <f>IF('$2026_Pr3'!AG7&gt;0,'$2026_Pr3'!AG7/'%need met'!AG$2)</f>
        <v>1</v>
      </c>
      <c r="AH7" s="24">
        <f>IF('$2026_Pr3'!AH7&gt;0,'$2026_Pr3'!AH7/'%need met'!AH$2)</f>
        <v>1</v>
      </c>
      <c r="AI7" s="15"/>
      <c r="AJ7" s="81"/>
      <c r="AK7" s="82"/>
      <c r="AL7" s="83" t="s">
        <v>100</v>
      </c>
      <c r="AM7" s="15"/>
      <c r="AN7" s="15"/>
      <c r="AO7" s="27">
        <v>2500</v>
      </c>
      <c r="AP7" s="15"/>
      <c r="AQ7" s="15"/>
      <c r="AR7" s="15"/>
      <c r="AT7" s="15"/>
    </row>
    <row r="8" spans="1:46" x14ac:dyDescent="0.3">
      <c r="A8" s="13">
        <v>3000</v>
      </c>
      <c r="B8" s="13">
        <v>3999</v>
      </c>
      <c r="C8" s="13"/>
      <c r="D8" s="16" t="s">
        <v>9</v>
      </c>
      <c r="E8" s="24">
        <f>IF('$2026_Pr3'!E8&gt;0,'$2026_Pr3'!E8/'%need met'!E$2)</f>
        <v>1</v>
      </c>
      <c r="F8" s="24">
        <f>IF('$2026_Pr3'!F8&gt;0,'$2026_Pr3'!F8/'%need met'!F$2)</f>
        <v>1</v>
      </c>
      <c r="G8" s="24">
        <f>IF('$2026_Pr3'!G8&gt;0,'$2026_Pr3'!G8/'%need met'!G$2)</f>
        <v>1</v>
      </c>
      <c r="H8" s="24">
        <f>IF('$2026_Pr3'!H8&gt;0,'$2026_Pr3'!H8/'%need met'!H$2)</f>
        <v>1</v>
      </c>
      <c r="I8" s="24">
        <f>IF('$2026_Pr3'!I8&gt;0,'$2026_Pr3'!I8/'%need met'!I$2)</f>
        <v>1</v>
      </c>
      <c r="J8" s="24">
        <f>IF('$2026_Pr3'!J8&gt;0,'$2026_Pr3'!J8/'%need met'!J$2)</f>
        <v>1</v>
      </c>
      <c r="L8" s="16" t="s">
        <v>10</v>
      </c>
      <c r="M8" s="24">
        <f>IF('$2026_Pr3'!M8&gt;0,'$2026_Pr3'!M8/'%need met'!M$2)</f>
        <v>1</v>
      </c>
      <c r="N8" s="24">
        <f>IF('$2026_Pr3'!N8&gt;0,'$2026_Pr3'!N8/'%need met'!N$2)</f>
        <v>1</v>
      </c>
      <c r="O8" s="24">
        <f>IF('$2026_Pr3'!O8&gt;0,'$2026_Pr3'!O8/'%need met'!O$2)</f>
        <v>1</v>
      </c>
      <c r="P8" s="24">
        <f>IF('$2026_Pr3'!P8&gt;0,'$2026_Pr3'!P8/'%need met'!P$2)</f>
        <v>1</v>
      </c>
      <c r="Q8" s="24">
        <f>IF('$2026_Pr3'!Q8&gt;0,'$2026_Pr3'!Q8/'%need met'!Q$2)</f>
        <v>1</v>
      </c>
      <c r="R8" s="24">
        <f>IF('$2026_Pr3'!R8&gt;0,'$2026_Pr3'!R8/'%need met'!R$2)</f>
        <v>1</v>
      </c>
      <c r="T8" s="16" t="s">
        <v>11</v>
      </c>
      <c r="U8" s="24">
        <f>IF('$2026_Pr3'!U8&gt;0,'$2026_Pr3'!U8/'%need met'!U$2)</f>
        <v>1</v>
      </c>
      <c r="V8" s="24">
        <f>IF('$2026_Pr3'!V8&gt;0,'$2026_Pr3'!V8/'%need met'!V$2)</f>
        <v>1</v>
      </c>
      <c r="W8" s="24">
        <f>IF('$2026_Pr3'!W8&gt;0,'$2026_Pr3'!W8/'%need met'!W$2)</f>
        <v>1</v>
      </c>
      <c r="X8" s="24">
        <f>IF('$2026_Pr3'!X8&gt;0,'$2026_Pr3'!X8/'%need met'!X$2)</f>
        <v>1</v>
      </c>
      <c r="Y8" s="24">
        <f>IF('$2026_Pr3'!Y8&gt;0,'$2026_Pr3'!Y8/'%need met'!Y$2)</f>
        <v>1</v>
      </c>
      <c r="Z8" s="24">
        <f>IF('$2026_Pr3'!Z8&gt;0,'$2026_Pr3'!Z8/'%need met'!Z$2)</f>
        <v>1</v>
      </c>
      <c r="AB8" s="16" t="s">
        <v>12</v>
      </c>
      <c r="AC8" s="24">
        <f>IF('$2026_Pr3'!AC8&gt;0,'$2026_Pr3'!AC8/'%need met'!AC$2)</f>
        <v>1</v>
      </c>
      <c r="AD8" s="24">
        <f>IF('$2026_Pr3'!AD8&gt;0,'$2026_Pr3'!AD8/'%need met'!AD$2)</f>
        <v>1</v>
      </c>
      <c r="AE8" s="24">
        <f>IF('$2026_Pr3'!AE8&gt;0,'$2026_Pr3'!AE8/'%need met'!AE$2)</f>
        <v>1</v>
      </c>
      <c r="AF8" s="24">
        <f>IF('$2026_Pr3'!AF8&gt;0,'$2026_Pr3'!AF8/'%need met'!AF$2)</f>
        <v>1</v>
      </c>
      <c r="AG8" s="24">
        <f>IF('$2026_Pr3'!AG8&gt;0,'$2026_Pr3'!AG8/'%need met'!AG$2)</f>
        <v>1</v>
      </c>
      <c r="AH8" s="24">
        <f>IF('$2026_Pr3'!AH8&gt;0,'$2026_Pr3'!AH8/'%need met'!AH$2)</f>
        <v>1</v>
      </c>
      <c r="AI8" s="15"/>
      <c r="AJ8" s="84" t="s">
        <v>86</v>
      </c>
      <c r="AK8" s="82" t="s">
        <v>89</v>
      </c>
      <c r="AL8" s="85">
        <f>SUM(E5:E20,F5:F26,G5:G32,H5:H38,I5:I43,J5:J49,M5:M20,N5:N26,O5:O32,P5:P38,Q5:Q43,R5:R49,U5:U20,V5:V26,W5:W32,X5:X38,Y5:Y43,Z5:Z49,AC5:AC20,AD5:AD26,AE5:AE32,AF5:AF38,AG5:AG43,AH5:AH49)</f>
        <v>392.13655235987352</v>
      </c>
      <c r="AM8" s="15"/>
      <c r="AN8" s="15"/>
      <c r="AO8" s="27">
        <v>3500</v>
      </c>
      <c r="AP8" s="15"/>
      <c r="AQ8" s="15"/>
      <c r="AR8" s="15"/>
      <c r="AT8" s="15"/>
    </row>
    <row r="9" spans="1:46" x14ac:dyDescent="0.3">
      <c r="A9" s="13">
        <v>4000</v>
      </c>
      <c r="B9" s="13">
        <v>4999</v>
      </c>
      <c r="C9" s="13"/>
      <c r="D9" s="16" t="s">
        <v>9</v>
      </c>
      <c r="E9" s="24">
        <f>IF('$2026_Pr3'!E9&gt;0,'$2026_Pr3'!E9/'%need met'!E$2)</f>
        <v>1</v>
      </c>
      <c r="F9" s="24">
        <f>IF('$2026_Pr3'!F9&gt;0,'$2026_Pr3'!F9/'%need met'!F$2)</f>
        <v>1</v>
      </c>
      <c r="G9" s="24">
        <f>IF('$2026_Pr3'!G9&gt;0,'$2026_Pr3'!G9/'%need met'!G$2)</f>
        <v>1</v>
      </c>
      <c r="H9" s="24">
        <f>IF('$2026_Pr3'!H9&gt;0,'$2026_Pr3'!H9/'%need met'!H$2)</f>
        <v>1</v>
      </c>
      <c r="I9" s="24">
        <f>IF('$2026_Pr3'!I9&gt;0,'$2026_Pr3'!I9/'%need met'!I$2)</f>
        <v>1</v>
      </c>
      <c r="J9" s="24">
        <f>IF('$2026_Pr3'!J9&gt;0,'$2026_Pr3'!J9/'%need met'!J$2)</f>
        <v>1</v>
      </c>
      <c r="L9" s="16" t="s">
        <v>10</v>
      </c>
      <c r="M9" s="24">
        <f>IF('$2026_Pr3'!M9&gt;0,'$2026_Pr3'!M9/'%need met'!M$2)</f>
        <v>1</v>
      </c>
      <c r="N9" s="24">
        <f>IF('$2026_Pr3'!N9&gt;0,'$2026_Pr3'!N9/'%need met'!N$2)</f>
        <v>1</v>
      </c>
      <c r="O9" s="24">
        <f>IF('$2026_Pr3'!O9&gt;0,'$2026_Pr3'!O9/'%need met'!O$2)</f>
        <v>1</v>
      </c>
      <c r="P9" s="24">
        <f>IF('$2026_Pr3'!P9&gt;0,'$2026_Pr3'!P9/'%need met'!P$2)</f>
        <v>1</v>
      </c>
      <c r="Q9" s="24">
        <f>IF('$2026_Pr3'!Q9&gt;0,'$2026_Pr3'!Q9/'%need met'!Q$2)</f>
        <v>1</v>
      </c>
      <c r="R9" s="24">
        <f>IF('$2026_Pr3'!R9&gt;0,'$2026_Pr3'!R9/'%need met'!R$2)</f>
        <v>1</v>
      </c>
      <c r="T9" s="16" t="s">
        <v>11</v>
      </c>
      <c r="U9" s="24">
        <f>IF('$2026_Pr3'!U9&gt;0,'$2026_Pr3'!U9/'%need met'!U$2)</f>
        <v>1</v>
      </c>
      <c r="V9" s="24">
        <f>IF('$2026_Pr3'!V9&gt;0,'$2026_Pr3'!V9/'%need met'!V$2)</f>
        <v>1</v>
      </c>
      <c r="W9" s="24">
        <f>IF('$2026_Pr3'!W9&gt;0,'$2026_Pr3'!W9/'%need met'!W$2)</f>
        <v>1</v>
      </c>
      <c r="X9" s="24">
        <f>IF('$2026_Pr3'!X9&gt;0,'$2026_Pr3'!X9/'%need met'!X$2)</f>
        <v>1</v>
      </c>
      <c r="Y9" s="24">
        <f>IF('$2026_Pr3'!Y9&gt;0,'$2026_Pr3'!Y9/'%need met'!Y$2)</f>
        <v>1</v>
      </c>
      <c r="Z9" s="24">
        <f>IF('$2026_Pr3'!Z9&gt;0,'$2026_Pr3'!Z9/'%need met'!Z$2)</f>
        <v>1</v>
      </c>
      <c r="AB9" s="16" t="s">
        <v>12</v>
      </c>
      <c r="AC9" s="24">
        <f>IF('$2026_Pr3'!AC9&gt;0,'$2026_Pr3'!AC9/'%need met'!AC$2)</f>
        <v>1</v>
      </c>
      <c r="AD9" s="24">
        <f>IF('$2026_Pr3'!AD9&gt;0,'$2026_Pr3'!AD9/'%need met'!AD$2)</f>
        <v>1</v>
      </c>
      <c r="AE9" s="24">
        <f>IF('$2026_Pr3'!AE9&gt;0,'$2026_Pr3'!AE9/'%need met'!AE$2)</f>
        <v>1</v>
      </c>
      <c r="AF9" s="24">
        <f>IF('$2026_Pr3'!AF9&gt;0,'$2026_Pr3'!AF9/'%need met'!AF$2)</f>
        <v>1</v>
      </c>
      <c r="AG9" s="24">
        <f>IF('$2026_Pr3'!AG9&gt;0,'$2026_Pr3'!AG9/'%need met'!AG$2)</f>
        <v>1</v>
      </c>
      <c r="AH9" s="24">
        <f>IF('$2026_Pr3'!AH9&gt;0,'$2026_Pr3'!AH9/'%need met'!AH$2)</f>
        <v>1</v>
      </c>
      <c r="AI9" s="15"/>
      <c r="AJ9" s="84" t="s">
        <v>87</v>
      </c>
      <c r="AK9" s="82" t="s">
        <v>90</v>
      </c>
      <c r="AL9" s="85">
        <f>SUM(E21:E24,F27:F32,G33:G39,H39:H46,I44:I53,J50:J60,M21:M24,N27:N32,O33:O39,P39:P46,Q44:Q53,R50:R60,U21:U24,V27:V32,W33:W39,X39:X46,Y44:Y53,Z50:Z60,AC21:AC24,AD27:AD32,AE33:AE39,AF39:AF46,AG44:AG53,AH50:AH60)</f>
        <v>30.138540461117145</v>
      </c>
      <c r="AM9" s="15"/>
      <c r="AN9" s="15"/>
      <c r="AO9" s="27">
        <v>4500</v>
      </c>
      <c r="AP9" s="15"/>
      <c r="AQ9" s="15"/>
      <c r="AR9" s="15"/>
      <c r="AT9" s="15"/>
    </row>
    <row r="10" spans="1:46" x14ac:dyDescent="0.3">
      <c r="A10" s="13">
        <v>5000</v>
      </c>
      <c r="B10" s="13">
        <v>5999</v>
      </c>
      <c r="C10" s="13"/>
      <c r="D10" s="16" t="s">
        <v>9</v>
      </c>
      <c r="E10" s="24">
        <f>IF('$2026_Pr3'!E10&gt;0,'$2026_Pr3'!E10/'%need met'!E$2)</f>
        <v>0.5</v>
      </c>
      <c r="F10" s="24">
        <f>IF('$2026_Pr3'!F10&gt;0,'$2026_Pr3'!F10/'%need met'!F$2)</f>
        <v>0.5</v>
      </c>
      <c r="G10" s="24">
        <f>IF('$2026_Pr3'!G10&gt;0,'$2026_Pr3'!G10/'%need met'!G$2)</f>
        <v>0.5</v>
      </c>
      <c r="H10" s="24">
        <f>IF('$2026_Pr3'!H10&gt;0,'$2026_Pr3'!H10/'%need met'!H$2)</f>
        <v>1</v>
      </c>
      <c r="I10" s="24">
        <f>IF('$2026_Pr3'!I10&gt;0,'$2026_Pr3'!I10/'%need met'!I$2)</f>
        <v>0.5</v>
      </c>
      <c r="J10" s="24">
        <f>IF('$2026_Pr3'!J10&gt;0,'$2026_Pr3'!J10/'%need met'!J$2)</f>
        <v>0.5</v>
      </c>
      <c r="L10" s="16" t="s">
        <v>10</v>
      </c>
      <c r="M10" s="24">
        <f>IF('$2026_Pr3'!M10&gt;0,'$2026_Pr3'!M10/'%need met'!M$2)</f>
        <v>1</v>
      </c>
      <c r="N10" s="24">
        <f>IF('$2026_Pr3'!N10&gt;0,'$2026_Pr3'!N10/'%need met'!N$2)</f>
        <v>1</v>
      </c>
      <c r="O10" s="24">
        <f>IF('$2026_Pr3'!O10&gt;0,'$2026_Pr3'!O10/'%need met'!O$2)</f>
        <v>1</v>
      </c>
      <c r="P10" s="24">
        <f>IF('$2026_Pr3'!P10&gt;0,'$2026_Pr3'!P10/'%need met'!P$2)</f>
        <v>1</v>
      </c>
      <c r="Q10" s="24">
        <f>IF('$2026_Pr3'!Q10&gt;0,'$2026_Pr3'!Q10/'%need met'!Q$2)</f>
        <v>1</v>
      </c>
      <c r="R10" s="24">
        <f>IF('$2026_Pr3'!R10&gt;0,'$2026_Pr3'!R10/'%need met'!R$2)</f>
        <v>1</v>
      </c>
      <c r="T10" s="16" t="s">
        <v>11</v>
      </c>
      <c r="U10" s="24">
        <f>IF('$2026_Pr3'!U10&gt;0,'$2026_Pr3'!U10/'%need met'!U$2)</f>
        <v>1</v>
      </c>
      <c r="V10" s="24">
        <f>IF('$2026_Pr3'!V10&gt;0,'$2026_Pr3'!V10/'%need met'!V$2)</f>
        <v>1</v>
      </c>
      <c r="W10" s="24">
        <f>IF('$2026_Pr3'!W10&gt;0,'$2026_Pr3'!W10/'%need met'!W$2)</f>
        <v>1</v>
      </c>
      <c r="X10" s="24">
        <f>IF('$2026_Pr3'!X10&gt;0,'$2026_Pr3'!X10/'%need met'!X$2)</f>
        <v>1</v>
      </c>
      <c r="Y10" s="24">
        <f>IF('$2026_Pr3'!Y10&gt;0,'$2026_Pr3'!Y10/'%need met'!Y$2)</f>
        <v>1</v>
      </c>
      <c r="Z10" s="24">
        <f>IF('$2026_Pr3'!Z10&gt;0,'$2026_Pr3'!Z10/'%need met'!Z$2)</f>
        <v>1</v>
      </c>
      <c r="AB10" s="16" t="s">
        <v>12</v>
      </c>
      <c r="AC10" s="24">
        <f>IF('$2026_Pr3'!AC10&gt;0,'$2026_Pr3'!AC10/'%need met'!AC$2)</f>
        <v>1</v>
      </c>
      <c r="AD10" s="24">
        <f>IF('$2026_Pr3'!AD10&gt;0,'$2026_Pr3'!AD10/'%need met'!AD$2)</f>
        <v>1</v>
      </c>
      <c r="AE10" s="24">
        <f>IF('$2026_Pr3'!AE10&gt;0,'$2026_Pr3'!AE10/'%need met'!AE$2)</f>
        <v>1</v>
      </c>
      <c r="AF10" s="24">
        <f>IF('$2026_Pr3'!AF10&gt;0,'$2026_Pr3'!AF10/'%need met'!AF$2)</f>
        <v>1</v>
      </c>
      <c r="AG10" s="24">
        <f>IF('$2026_Pr3'!AG10&gt;0,'$2026_Pr3'!AG10/'%need met'!AG$2)</f>
        <v>1</v>
      </c>
      <c r="AH10" s="24">
        <f>IF('$2026_Pr3'!AH10&gt;0,'$2026_Pr3'!AH10/'%need met'!AH$2)</f>
        <v>1</v>
      </c>
      <c r="AI10" s="15"/>
      <c r="AJ10" s="146" t="s">
        <v>88</v>
      </c>
      <c r="AK10" s="147" t="s">
        <v>91</v>
      </c>
      <c r="AL10" s="148">
        <f>SUM(E25:E28,F33:F36,G40:G44,H47:H53,I54:I61,J61:J69,M25:M28,N33:N36,O40:O44,P47:P53,Q54:Q61,R61:R69,U25:U28,V33:V36,W40:W44,X47:X53,Y54:Y61,Z61:Z69,AC25:AC28,AD33:AD36,AE40:AE44,AF47:AF53,AG54:AG61,AH61:AH69)</f>
        <v>3.2014346888286767</v>
      </c>
      <c r="AM10" s="15"/>
      <c r="AN10" s="15"/>
      <c r="AO10" s="27">
        <v>5500</v>
      </c>
      <c r="AP10" s="15"/>
      <c r="AQ10" s="15"/>
      <c r="AR10" s="15"/>
      <c r="AT10" s="15"/>
    </row>
    <row r="11" spans="1:46" x14ac:dyDescent="0.3">
      <c r="A11" s="13">
        <v>6000</v>
      </c>
      <c r="B11" s="13">
        <v>6999</v>
      </c>
      <c r="C11" s="13"/>
      <c r="D11" s="16" t="s">
        <v>9</v>
      </c>
      <c r="E11" s="24">
        <f>IF('$2026_Pr3'!E11&gt;0,'$2026_Pr3'!E11/'%need met'!E$2)</f>
        <v>0.5</v>
      </c>
      <c r="F11" s="24">
        <f>IF('$2026_Pr3'!F11&gt;0,'$2026_Pr3'!F11/'%need met'!F$2)</f>
        <v>0.5</v>
      </c>
      <c r="G11" s="24">
        <f>IF('$2026_Pr3'!G11&gt;0,'$2026_Pr3'!G11/'%need met'!G$2)</f>
        <v>0.5</v>
      </c>
      <c r="H11" s="24">
        <f>IF('$2026_Pr3'!H11&gt;0,'$2026_Pr3'!H11/'%need met'!H$2)</f>
        <v>0.5</v>
      </c>
      <c r="I11" s="24">
        <f>IF('$2026_Pr3'!I11&gt;0,'$2026_Pr3'!I11/'%need met'!I$2)</f>
        <v>0.5</v>
      </c>
      <c r="J11" s="24">
        <f>IF('$2026_Pr3'!J11&gt;0,'$2026_Pr3'!J11/'%need met'!J$2)</f>
        <v>0.5</v>
      </c>
      <c r="L11" s="16" t="s">
        <v>10</v>
      </c>
      <c r="M11" s="24">
        <f>IF('$2026_Pr3'!M11&gt;0,'$2026_Pr3'!M11/'%need met'!M$2)</f>
        <v>0.5</v>
      </c>
      <c r="N11" s="24">
        <f>IF('$2026_Pr3'!N11&gt;0,'$2026_Pr3'!N11/'%need met'!N$2)</f>
        <v>1</v>
      </c>
      <c r="O11" s="24">
        <f>IF('$2026_Pr3'!O11&gt;0,'$2026_Pr3'!O11/'%need met'!O$2)</f>
        <v>1</v>
      </c>
      <c r="P11" s="24">
        <f>IF('$2026_Pr3'!P11&gt;0,'$2026_Pr3'!P11/'%need met'!P$2)</f>
        <v>1</v>
      </c>
      <c r="Q11" s="24">
        <f>IF('$2026_Pr3'!Q11&gt;0,'$2026_Pr3'!Q11/'%need met'!Q$2)</f>
        <v>1</v>
      </c>
      <c r="R11" s="24">
        <f>IF('$2026_Pr3'!R11&gt;0,'$2026_Pr3'!R11/'%need met'!R$2)</f>
        <v>1</v>
      </c>
      <c r="T11" s="16" t="s">
        <v>11</v>
      </c>
      <c r="U11" s="24">
        <f>IF('$2026_Pr3'!U11&gt;0,'$2026_Pr3'!U11/'%need met'!U$2)</f>
        <v>1</v>
      </c>
      <c r="V11" s="24">
        <f>IF('$2026_Pr3'!V11&gt;0,'$2026_Pr3'!V11/'%need met'!V$2)</f>
        <v>1</v>
      </c>
      <c r="W11" s="24">
        <f>IF('$2026_Pr3'!W11&gt;0,'$2026_Pr3'!W11/'%need met'!W$2)</f>
        <v>1</v>
      </c>
      <c r="X11" s="24">
        <f>IF('$2026_Pr3'!X11&gt;0,'$2026_Pr3'!X11/'%need met'!X$2)</f>
        <v>1</v>
      </c>
      <c r="Y11" s="24">
        <f>IF('$2026_Pr3'!Y11&gt;0,'$2026_Pr3'!Y11/'%need met'!Y$2)</f>
        <v>1</v>
      </c>
      <c r="Z11" s="24">
        <f>IF('$2026_Pr3'!Z11&gt;0,'$2026_Pr3'!Z11/'%need met'!Z$2)</f>
        <v>1</v>
      </c>
      <c r="AB11" s="16" t="s">
        <v>12</v>
      </c>
      <c r="AC11" s="24">
        <f>IF('$2026_Pr3'!AC11&gt;0,'$2026_Pr3'!AC11/'%need met'!AC$2)</f>
        <v>1</v>
      </c>
      <c r="AD11" s="24">
        <f>IF('$2026_Pr3'!AD11&gt;0,'$2026_Pr3'!AD11/'%need met'!AD$2)</f>
        <v>1</v>
      </c>
      <c r="AE11" s="24">
        <f>IF('$2026_Pr3'!AE11&gt;0,'$2026_Pr3'!AE11/'%need met'!AE$2)</f>
        <v>1</v>
      </c>
      <c r="AF11" s="24">
        <f>IF('$2026_Pr3'!AF11&gt;0,'$2026_Pr3'!AF11/'%need met'!AF$2)</f>
        <v>1</v>
      </c>
      <c r="AG11" s="24">
        <f>IF('$2026_Pr3'!AG11&gt;0,'$2026_Pr3'!AG11/'%need met'!AG$2)</f>
        <v>1</v>
      </c>
      <c r="AH11" s="24">
        <f>IF('$2026_Pr3'!AH11&gt;0,'$2026_Pr3'!AH11/'%need met'!AH$2)</f>
        <v>1</v>
      </c>
      <c r="AI11" s="15"/>
      <c r="AJ11" s="81"/>
      <c r="AK11" s="82" t="s">
        <v>13</v>
      </c>
      <c r="AL11" s="82">
        <f>SUM(AL8:AL9)</f>
        <v>422.27509282099066</v>
      </c>
      <c r="AM11" s="15"/>
      <c r="AN11" s="15"/>
      <c r="AO11" s="27">
        <v>6500</v>
      </c>
      <c r="AP11" s="15"/>
      <c r="AQ11" s="15"/>
      <c r="AR11" s="15"/>
      <c r="AT11" s="15"/>
    </row>
    <row r="12" spans="1:46" x14ac:dyDescent="0.3">
      <c r="A12" s="13">
        <v>7000</v>
      </c>
      <c r="B12" s="13">
        <v>7999</v>
      </c>
      <c r="C12" s="13"/>
      <c r="D12" s="16" t="s">
        <v>9</v>
      </c>
      <c r="E12" s="24">
        <f>IF('$2026_Pr3'!E12&gt;0,'$2026_Pr3'!E12/'%need met'!E$2)</f>
        <v>0.5</v>
      </c>
      <c r="F12" s="24">
        <f>IF('$2026_Pr3'!F12&gt;0,'$2026_Pr3'!F12/'%need met'!F$2)</f>
        <v>0.5</v>
      </c>
      <c r="G12" s="24">
        <f>IF('$2026_Pr3'!G12&gt;0,'$2026_Pr3'!G12/'%need met'!G$2)</f>
        <v>0.5</v>
      </c>
      <c r="H12" s="24">
        <f>IF('$2026_Pr3'!H12&gt;0,'$2026_Pr3'!H12/'%need met'!H$2)</f>
        <v>0.5</v>
      </c>
      <c r="I12" s="24">
        <f>IF('$2026_Pr3'!I12&gt;0,'$2026_Pr3'!I12/'%need met'!I$2)</f>
        <v>0.5</v>
      </c>
      <c r="J12" s="24">
        <f>IF('$2026_Pr3'!J12&gt;0,'$2026_Pr3'!J12/'%need met'!J$2)</f>
        <v>0.5</v>
      </c>
      <c r="L12" s="16" t="s">
        <v>10</v>
      </c>
      <c r="M12" s="24">
        <f>IF('$2026_Pr3'!M12&gt;0,'$2026_Pr3'!M12/'%need met'!M$2)</f>
        <v>0.5</v>
      </c>
      <c r="N12" s="24">
        <f>IF('$2026_Pr3'!N12&gt;0,'$2026_Pr3'!N12/'%need met'!N$2)</f>
        <v>1</v>
      </c>
      <c r="O12" s="24">
        <f>IF('$2026_Pr3'!O12&gt;0,'$2026_Pr3'!O12/'%need met'!O$2)</f>
        <v>0.5</v>
      </c>
      <c r="P12" s="24">
        <f>IF('$2026_Pr3'!P12&gt;0,'$2026_Pr3'!P12/'%need met'!P$2)</f>
        <v>1</v>
      </c>
      <c r="Q12" s="24">
        <f>IF('$2026_Pr3'!Q12&gt;0,'$2026_Pr3'!Q12/'%need met'!Q$2)</f>
        <v>0.5</v>
      </c>
      <c r="R12" s="24">
        <f>IF('$2026_Pr3'!R12&gt;0,'$2026_Pr3'!R12/'%need met'!R$2)</f>
        <v>1</v>
      </c>
      <c r="T12" s="16" t="s">
        <v>11</v>
      </c>
      <c r="U12" s="24">
        <f>IF('$2026_Pr3'!U12&gt;0,'$2026_Pr3'!U12/'%need met'!U$2)</f>
        <v>1</v>
      </c>
      <c r="V12" s="24">
        <f>IF('$2026_Pr3'!V12&gt;0,'$2026_Pr3'!V12/'%need met'!V$2)</f>
        <v>1</v>
      </c>
      <c r="W12" s="24">
        <f>IF('$2026_Pr3'!W12&gt;0,'$2026_Pr3'!W12/'%need met'!W$2)</f>
        <v>1</v>
      </c>
      <c r="X12" s="24">
        <f>IF('$2026_Pr3'!X12&gt;0,'$2026_Pr3'!X12/'%need met'!X$2)</f>
        <v>1</v>
      </c>
      <c r="Y12" s="24">
        <f>IF('$2026_Pr3'!Y12&gt;0,'$2026_Pr3'!Y12/'%need met'!Y$2)</f>
        <v>1</v>
      </c>
      <c r="Z12" s="24">
        <f>IF('$2026_Pr3'!Z12&gt;0,'$2026_Pr3'!Z12/'%need met'!Z$2)</f>
        <v>1</v>
      </c>
      <c r="AB12" s="16" t="s">
        <v>12</v>
      </c>
      <c r="AC12" s="24">
        <f>IF('$2026_Pr3'!AC12&gt;0,'$2026_Pr3'!AC12/'%need met'!AC$2)</f>
        <v>1</v>
      </c>
      <c r="AD12" s="24">
        <f>IF('$2026_Pr3'!AD12&gt;0,'$2026_Pr3'!AD12/'%need met'!AD$2)</f>
        <v>1</v>
      </c>
      <c r="AE12" s="24">
        <f>IF('$2026_Pr3'!AE12&gt;0,'$2026_Pr3'!AE12/'%need met'!AE$2)</f>
        <v>1</v>
      </c>
      <c r="AF12" s="24">
        <f>IF('$2026_Pr3'!AF12&gt;0,'$2026_Pr3'!AF12/'%need met'!AF$2)</f>
        <v>1</v>
      </c>
      <c r="AG12" s="24">
        <f>IF('$2026_Pr3'!AG12&gt;0,'$2026_Pr3'!AG12/'%need met'!AG$2)</f>
        <v>1</v>
      </c>
      <c r="AH12" s="24">
        <f>IF('$2026_Pr3'!AH12&gt;0,'$2026_Pr3'!AH12/'%need met'!AH$2)</f>
        <v>1</v>
      </c>
      <c r="AI12" s="15"/>
      <c r="AJ12" s="16"/>
      <c r="AK12" s="15"/>
      <c r="AL12" s="15"/>
      <c r="AM12" s="15"/>
      <c r="AN12" s="15"/>
      <c r="AO12" s="27">
        <v>7500</v>
      </c>
      <c r="AP12" s="15"/>
      <c r="AQ12" s="15"/>
      <c r="AR12" s="15"/>
      <c r="AT12" s="15"/>
    </row>
    <row r="13" spans="1:46" x14ac:dyDescent="0.3">
      <c r="A13" s="13">
        <v>8000</v>
      </c>
      <c r="B13" s="13">
        <v>8999</v>
      </c>
      <c r="C13" s="13"/>
      <c r="D13" s="16" t="s">
        <v>9</v>
      </c>
      <c r="E13" s="24">
        <f>IF('$2026_Pr3'!E13&gt;0,'$2026_Pr3'!E13/'%need met'!E$2)</f>
        <v>0.5</v>
      </c>
      <c r="F13" s="24">
        <f>IF('$2026_Pr3'!F13&gt;0,'$2026_Pr3'!F13/'%need met'!F$2)</f>
        <v>0.5</v>
      </c>
      <c r="G13" s="24">
        <f>IF('$2026_Pr3'!G13&gt;0,'$2026_Pr3'!G13/'%need met'!G$2)</f>
        <v>0.5</v>
      </c>
      <c r="H13" s="24">
        <f>IF('$2026_Pr3'!H13&gt;0,'$2026_Pr3'!H13/'%need met'!H$2)</f>
        <v>0.5</v>
      </c>
      <c r="I13" s="24">
        <f>IF('$2026_Pr3'!I13&gt;0,'$2026_Pr3'!I13/'%need met'!I$2)</f>
        <v>0.5</v>
      </c>
      <c r="J13" s="24">
        <f>IF('$2026_Pr3'!J13&gt;0,'$2026_Pr3'!J13/'%need met'!J$2)</f>
        <v>0.5</v>
      </c>
      <c r="L13" s="16" t="s">
        <v>10</v>
      </c>
      <c r="M13" s="24">
        <f>IF('$2026_Pr3'!M13&gt;0,'$2026_Pr3'!M13/'%need met'!M$2)</f>
        <v>0.5</v>
      </c>
      <c r="N13" s="24">
        <f>IF('$2026_Pr3'!N13&gt;0,'$2026_Pr3'!N13/'%need met'!N$2)</f>
        <v>0.5</v>
      </c>
      <c r="O13" s="24">
        <f>IF('$2026_Pr3'!O13&gt;0,'$2026_Pr3'!O13/'%need met'!O$2)</f>
        <v>0.5</v>
      </c>
      <c r="P13" s="24">
        <f>IF('$2026_Pr3'!P13&gt;0,'$2026_Pr3'!P13/'%need met'!P$2)</f>
        <v>0.5</v>
      </c>
      <c r="Q13" s="24">
        <f>IF('$2026_Pr3'!Q13&gt;0,'$2026_Pr3'!Q13/'%need met'!Q$2)</f>
        <v>0.5</v>
      </c>
      <c r="R13" s="24">
        <f>IF('$2026_Pr3'!R13&gt;0,'$2026_Pr3'!R13/'%need met'!R$2)</f>
        <v>0.5</v>
      </c>
      <c r="T13" s="16" t="s">
        <v>11</v>
      </c>
      <c r="U13" s="24">
        <f>IF('$2026_Pr3'!U13&gt;0,'$2026_Pr3'!U13/'%need met'!U$2)</f>
        <v>1</v>
      </c>
      <c r="V13" s="24">
        <f>IF('$2026_Pr3'!V13&gt;0,'$2026_Pr3'!V13/'%need met'!V$2)</f>
        <v>1</v>
      </c>
      <c r="W13" s="24">
        <f>IF('$2026_Pr3'!W13&gt;0,'$2026_Pr3'!W13/'%need met'!W$2)</f>
        <v>1</v>
      </c>
      <c r="X13" s="24">
        <f>IF('$2026_Pr3'!X13&gt;0,'$2026_Pr3'!X13/'%need met'!X$2)</f>
        <v>1</v>
      </c>
      <c r="Y13" s="24">
        <f>IF('$2026_Pr3'!Y13&gt;0,'$2026_Pr3'!Y13/'%need met'!Y$2)</f>
        <v>1</v>
      </c>
      <c r="Z13" s="24">
        <f>IF('$2026_Pr3'!Z13&gt;0,'$2026_Pr3'!Z13/'%need met'!Z$2)</f>
        <v>1</v>
      </c>
      <c r="AB13" s="16" t="s">
        <v>12</v>
      </c>
      <c r="AC13" s="24">
        <f>IF('$2026_Pr3'!AC13&gt;0,'$2026_Pr3'!AC13/'%need met'!AC$2)</f>
        <v>1</v>
      </c>
      <c r="AD13" s="24">
        <f>IF('$2026_Pr3'!AD13&gt;0,'$2026_Pr3'!AD13/'%need met'!AD$2)</f>
        <v>1</v>
      </c>
      <c r="AE13" s="24">
        <f>IF('$2026_Pr3'!AE13&gt;0,'$2026_Pr3'!AE13/'%need met'!AE$2)</f>
        <v>1</v>
      </c>
      <c r="AF13" s="24">
        <f>IF('$2026_Pr3'!AF13&gt;0,'$2026_Pr3'!AF13/'%need met'!AF$2)</f>
        <v>1</v>
      </c>
      <c r="AG13" s="24">
        <f>IF('$2026_Pr3'!AG13&gt;0,'$2026_Pr3'!AG13/'%need met'!AG$2)</f>
        <v>1</v>
      </c>
      <c r="AH13" s="24">
        <f>IF('$2026_Pr3'!AH13&gt;0,'$2026_Pr3'!AH13/'%need met'!AH$2)</f>
        <v>1</v>
      </c>
      <c r="AI13" s="15"/>
      <c r="AJ13" s="16"/>
      <c r="AK13" s="15"/>
      <c r="AL13" s="15"/>
      <c r="AM13" s="15"/>
      <c r="AN13" s="15"/>
      <c r="AO13" s="27">
        <v>8500</v>
      </c>
      <c r="AP13" s="15"/>
      <c r="AQ13" s="15"/>
      <c r="AR13" s="15"/>
      <c r="AT13" s="15"/>
    </row>
    <row r="14" spans="1:46" x14ac:dyDescent="0.3">
      <c r="A14" s="13">
        <v>9000</v>
      </c>
      <c r="B14" s="13">
        <v>9999</v>
      </c>
      <c r="C14" s="13"/>
      <c r="D14" s="16" t="s">
        <v>9</v>
      </c>
      <c r="E14" s="24">
        <f>IF('$2026_Pr3'!E14&gt;0,'$2026_Pr3'!E14/'%need met'!E$2)</f>
        <v>0.22123893805309736</v>
      </c>
      <c r="F14" s="24">
        <f>IF('$2026_Pr3'!F14&gt;0,'$2026_Pr3'!F14/'%need met'!F$2)</f>
        <v>0.5</v>
      </c>
      <c r="G14" s="24">
        <f>IF('$2026_Pr3'!G14&gt;0,'$2026_Pr3'!G14/'%need met'!G$2)</f>
        <v>0.5</v>
      </c>
      <c r="H14" s="24">
        <f>IF('$2026_Pr3'!H14&gt;0,'$2026_Pr3'!H14/'%need met'!H$2)</f>
        <v>0.5</v>
      </c>
      <c r="I14" s="24">
        <f>IF('$2026_Pr3'!I14&gt;0,'$2026_Pr3'!I14/'%need met'!I$2)</f>
        <v>0.5</v>
      </c>
      <c r="J14" s="24">
        <f>IF('$2026_Pr3'!J14&gt;0,'$2026_Pr3'!J14/'%need met'!J$2)</f>
        <v>0.5</v>
      </c>
      <c r="L14" s="16" t="s">
        <v>10</v>
      </c>
      <c r="M14" s="24">
        <f>IF('$2026_Pr3'!M14&gt;0,'$2026_Pr3'!M14/'%need met'!M$2)</f>
        <v>0.5</v>
      </c>
      <c r="N14" s="24">
        <f>IF('$2026_Pr3'!N14&gt;0,'$2026_Pr3'!N14/'%need met'!N$2)</f>
        <v>0.5</v>
      </c>
      <c r="O14" s="24">
        <f>IF('$2026_Pr3'!O14&gt;0,'$2026_Pr3'!O14/'%need met'!O$2)</f>
        <v>0.5</v>
      </c>
      <c r="P14" s="24">
        <f>IF('$2026_Pr3'!P14&gt;0,'$2026_Pr3'!P14/'%need met'!P$2)</f>
        <v>0.5</v>
      </c>
      <c r="Q14" s="24">
        <f>IF('$2026_Pr3'!Q14&gt;0,'$2026_Pr3'!Q14/'%need met'!Q$2)</f>
        <v>0.5</v>
      </c>
      <c r="R14" s="24">
        <f>IF('$2026_Pr3'!R14&gt;0,'$2026_Pr3'!R14/'%need met'!R$2)</f>
        <v>0.5</v>
      </c>
      <c r="T14" s="16" t="s">
        <v>11</v>
      </c>
      <c r="U14" s="24">
        <f>IF('$2026_Pr3'!U14&gt;0,'$2026_Pr3'!U14/'%need met'!U$2)</f>
        <v>1</v>
      </c>
      <c r="V14" s="24">
        <f>IF('$2026_Pr3'!V14&gt;0,'$2026_Pr3'!V14/'%need met'!V$2)</f>
        <v>1</v>
      </c>
      <c r="W14" s="24">
        <f>IF('$2026_Pr3'!W14&gt;0,'$2026_Pr3'!W14/'%need met'!W$2)</f>
        <v>1</v>
      </c>
      <c r="X14" s="24">
        <f>IF('$2026_Pr3'!X14&gt;0,'$2026_Pr3'!X14/'%need met'!X$2)</f>
        <v>1</v>
      </c>
      <c r="Y14" s="24">
        <f>IF('$2026_Pr3'!Y14&gt;0,'$2026_Pr3'!Y14/'%need met'!Y$2)</f>
        <v>1</v>
      </c>
      <c r="Z14" s="24">
        <f>IF('$2026_Pr3'!Z14&gt;0,'$2026_Pr3'!Z14/'%need met'!Z$2)</f>
        <v>1</v>
      </c>
      <c r="AB14" s="16" t="s">
        <v>12</v>
      </c>
      <c r="AC14" s="24">
        <f>IF('$2026_Pr3'!AC14&gt;0,'$2026_Pr3'!AC14/'%need met'!AC$2)</f>
        <v>1</v>
      </c>
      <c r="AD14" s="24">
        <f>IF('$2026_Pr3'!AD14&gt;0,'$2026_Pr3'!AD14/'%need met'!AD$2)</f>
        <v>1</v>
      </c>
      <c r="AE14" s="24">
        <f>IF('$2026_Pr3'!AE14&gt;0,'$2026_Pr3'!AE14/'%need met'!AE$2)</f>
        <v>1</v>
      </c>
      <c r="AF14" s="24">
        <f>IF('$2026_Pr3'!AF14&gt;0,'$2026_Pr3'!AF14/'%need met'!AF$2)</f>
        <v>1</v>
      </c>
      <c r="AG14" s="24">
        <f>IF('$2026_Pr3'!AG14&gt;0,'$2026_Pr3'!AG14/'%need met'!AG$2)</f>
        <v>1</v>
      </c>
      <c r="AH14" s="24">
        <f>IF('$2026_Pr3'!AH14&gt;0,'$2026_Pr3'!AH14/'%need met'!AH$2)</f>
        <v>1</v>
      </c>
      <c r="AI14" s="15"/>
      <c r="AJ14" s="16"/>
      <c r="AK14" s="15"/>
      <c r="AL14" s="15"/>
      <c r="AM14" s="15"/>
      <c r="AN14" s="15"/>
      <c r="AO14" s="27">
        <v>9500</v>
      </c>
      <c r="AP14" s="15"/>
      <c r="AQ14" s="15"/>
      <c r="AR14" s="15"/>
      <c r="AT14" s="15"/>
    </row>
    <row r="15" spans="1:46" x14ac:dyDescent="0.3">
      <c r="A15" s="13">
        <v>10000</v>
      </c>
      <c r="B15" s="13">
        <v>10999</v>
      </c>
      <c r="C15" s="13"/>
      <c r="D15" s="16" t="s">
        <v>9</v>
      </c>
      <c r="E15" s="24">
        <f>IF('$2026_Pr3'!E15&gt;0,'$2026_Pr3'!E15/'%need met'!E$2)</f>
        <v>0.22123893805309736</v>
      </c>
      <c r="F15" s="24">
        <f>IF('$2026_Pr3'!F15&gt;0,'$2026_Pr3'!F15/'%need met'!F$2)</f>
        <v>0.5</v>
      </c>
      <c r="G15" s="24">
        <f>IF('$2026_Pr3'!G15&gt;0,'$2026_Pr3'!G15/'%need met'!G$2)</f>
        <v>0.19960079840319361</v>
      </c>
      <c r="H15" s="24">
        <f>IF('$2026_Pr3'!H15&gt;0,'$2026_Pr3'!H15/'%need met'!H$2)</f>
        <v>0.5</v>
      </c>
      <c r="I15" s="24">
        <f>IF('$2026_Pr3'!I15&gt;0,'$2026_Pr3'!I15/'%need met'!I$2)</f>
        <v>0.5</v>
      </c>
      <c r="J15" s="24">
        <f>IF('$2026_Pr3'!J15&gt;0,'$2026_Pr3'!J15/'%need met'!J$2)</f>
        <v>0.19305019305019305</v>
      </c>
      <c r="L15" s="16" t="s">
        <v>10</v>
      </c>
      <c r="M15" s="24">
        <f>IF('$2026_Pr3'!M15&gt;0,'$2026_Pr3'!M15/'%need met'!M$2)</f>
        <v>0.5</v>
      </c>
      <c r="N15" s="24">
        <f>IF('$2026_Pr3'!N15&gt;0,'$2026_Pr3'!N15/'%need met'!N$2)</f>
        <v>0.5</v>
      </c>
      <c r="O15" s="24">
        <f>IF('$2026_Pr3'!O15&gt;0,'$2026_Pr3'!O15/'%need met'!O$2)</f>
        <v>0.5</v>
      </c>
      <c r="P15" s="24">
        <f>IF('$2026_Pr3'!P15&gt;0,'$2026_Pr3'!P15/'%need met'!P$2)</f>
        <v>0.5</v>
      </c>
      <c r="Q15" s="24">
        <f>IF('$2026_Pr3'!Q15&gt;0,'$2026_Pr3'!Q15/'%need met'!Q$2)</f>
        <v>0.5</v>
      </c>
      <c r="R15" s="24">
        <f>IF('$2026_Pr3'!R15&gt;0,'$2026_Pr3'!R15/'%need met'!R$2)</f>
        <v>0.5</v>
      </c>
      <c r="T15" s="16" t="s">
        <v>11</v>
      </c>
      <c r="U15" s="24">
        <f>IF('$2026_Pr3'!U15&gt;0,'$2026_Pr3'!U15/'%need met'!U$2)</f>
        <v>1</v>
      </c>
      <c r="V15" s="24">
        <f>IF('$2026_Pr3'!V15&gt;0,'$2026_Pr3'!V15/'%need met'!V$2)</f>
        <v>1</v>
      </c>
      <c r="W15" s="24">
        <f>IF('$2026_Pr3'!W15&gt;0,'$2026_Pr3'!W15/'%need met'!W$2)</f>
        <v>1</v>
      </c>
      <c r="X15" s="24">
        <f>IF('$2026_Pr3'!X15&gt;0,'$2026_Pr3'!X15/'%need met'!X$2)</f>
        <v>1</v>
      </c>
      <c r="Y15" s="24">
        <f>IF('$2026_Pr3'!Y15&gt;0,'$2026_Pr3'!Y15/'%need met'!Y$2)</f>
        <v>1</v>
      </c>
      <c r="Z15" s="24">
        <f>IF('$2026_Pr3'!Z15&gt;0,'$2026_Pr3'!Z15/'%need met'!Z$2)</f>
        <v>1</v>
      </c>
      <c r="AB15" s="16" t="s">
        <v>12</v>
      </c>
      <c r="AC15" s="24">
        <f>IF('$2026_Pr3'!AC15&gt;0,'$2026_Pr3'!AC15/'%need met'!AC$2)</f>
        <v>1</v>
      </c>
      <c r="AD15" s="24">
        <f>IF('$2026_Pr3'!AD15&gt;0,'$2026_Pr3'!AD15/'%need met'!AD$2)</f>
        <v>1</v>
      </c>
      <c r="AE15" s="24">
        <f>IF('$2026_Pr3'!AE15&gt;0,'$2026_Pr3'!AE15/'%need met'!AE$2)</f>
        <v>1</v>
      </c>
      <c r="AF15" s="24">
        <f>IF('$2026_Pr3'!AF15&gt;0,'$2026_Pr3'!AF15/'%need met'!AF$2)</f>
        <v>1</v>
      </c>
      <c r="AG15" s="24">
        <f>IF('$2026_Pr3'!AG15&gt;0,'$2026_Pr3'!AG15/'%need met'!AG$2)</f>
        <v>1</v>
      </c>
      <c r="AH15" s="24">
        <f>IF('$2026_Pr3'!AH15&gt;0,'$2026_Pr3'!AH15/'%need met'!AH$2)</f>
        <v>1</v>
      </c>
      <c r="AI15" s="15"/>
      <c r="AJ15" s="16"/>
      <c r="AK15" s="15"/>
      <c r="AL15" s="15"/>
      <c r="AM15" s="15"/>
      <c r="AN15" s="15"/>
      <c r="AO15" s="27">
        <v>10500</v>
      </c>
      <c r="AP15" s="15"/>
      <c r="AQ15" s="15"/>
      <c r="AR15" s="15"/>
      <c r="AT15" s="15"/>
    </row>
    <row r="16" spans="1:46" x14ac:dyDescent="0.3">
      <c r="A16" s="13">
        <v>11000</v>
      </c>
      <c r="B16" s="13">
        <v>11999</v>
      </c>
      <c r="C16" s="13"/>
      <c r="D16" s="16" t="s">
        <v>9</v>
      </c>
      <c r="E16" s="24">
        <f>IF('$2026_Pr3'!E16&gt;0,'$2026_Pr3'!E16/'%need met'!E$2)</f>
        <v>0.22123893805309736</v>
      </c>
      <c r="F16" s="24">
        <f>IF('$2026_Pr3'!F16&gt;0,'$2026_Pr3'!F16/'%need met'!F$2)</f>
        <v>0.18939393939393939</v>
      </c>
      <c r="G16" s="24">
        <f>IF('$2026_Pr3'!G16&gt;0,'$2026_Pr3'!G16/'%need met'!G$2)</f>
        <v>0.19960079840319361</v>
      </c>
      <c r="H16" s="24">
        <f>IF('$2026_Pr3'!H16&gt;0,'$2026_Pr3'!H16/'%need met'!H$2)</f>
        <v>0.5</v>
      </c>
      <c r="I16" s="24">
        <f>IF('$2026_Pr3'!I16&gt;0,'$2026_Pr3'!I16/'%need met'!I$2)</f>
        <v>0.18975332068311196</v>
      </c>
      <c r="J16" s="24">
        <f>IF('$2026_Pr3'!J16&gt;0,'$2026_Pr3'!J16/'%need met'!J$2)</f>
        <v>0.19305019305019305</v>
      </c>
      <c r="L16" s="16" t="s">
        <v>10</v>
      </c>
      <c r="M16" s="24">
        <f>IF('$2026_Pr3'!M16&gt;0,'$2026_Pr3'!M16/'%need met'!M$2)</f>
        <v>0.5</v>
      </c>
      <c r="N16" s="24">
        <f>IF('$2026_Pr3'!N16&gt;0,'$2026_Pr3'!N16/'%need met'!N$2)</f>
        <v>0.5</v>
      </c>
      <c r="O16" s="24">
        <f>IF('$2026_Pr3'!O16&gt;0,'$2026_Pr3'!O16/'%need met'!O$2)</f>
        <v>0.5</v>
      </c>
      <c r="P16" s="24">
        <f>IF('$2026_Pr3'!P16&gt;0,'$2026_Pr3'!P16/'%need met'!P$2)</f>
        <v>0.5</v>
      </c>
      <c r="Q16" s="24">
        <f>IF('$2026_Pr3'!Q16&gt;0,'$2026_Pr3'!Q16/'%need met'!Q$2)</f>
        <v>0.5</v>
      </c>
      <c r="R16" s="24">
        <f>IF('$2026_Pr3'!R16&gt;0,'$2026_Pr3'!R16/'%need met'!R$2)</f>
        <v>0.5</v>
      </c>
      <c r="T16" s="16" t="s">
        <v>11</v>
      </c>
      <c r="U16" s="24">
        <f>IF('$2026_Pr3'!U16&gt;0,'$2026_Pr3'!U16/'%need met'!U$2)</f>
        <v>1</v>
      </c>
      <c r="V16" s="24">
        <f>IF('$2026_Pr3'!V16&gt;0,'$2026_Pr3'!V16/'%need met'!V$2)</f>
        <v>1</v>
      </c>
      <c r="W16" s="24">
        <f>IF('$2026_Pr3'!W16&gt;0,'$2026_Pr3'!W16/'%need met'!W$2)</f>
        <v>1</v>
      </c>
      <c r="X16" s="24">
        <f>IF('$2026_Pr3'!X16&gt;0,'$2026_Pr3'!X16/'%need met'!X$2)</f>
        <v>1</v>
      </c>
      <c r="Y16" s="24">
        <f>IF('$2026_Pr3'!Y16&gt;0,'$2026_Pr3'!Y16/'%need met'!Y$2)</f>
        <v>1</v>
      </c>
      <c r="Z16" s="24">
        <f>IF('$2026_Pr3'!Z16&gt;0,'$2026_Pr3'!Z16/'%need met'!Z$2)</f>
        <v>1</v>
      </c>
      <c r="AB16" s="16" t="s">
        <v>12</v>
      </c>
      <c r="AC16" s="24">
        <f>IF('$2026_Pr3'!AC16&gt;0,'$2026_Pr3'!AC16/'%need met'!AC$2)</f>
        <v>1</v>
      </c>
      <c r="AD16" s="24">
        <f>IF('$2026_Pr3'!AD16&gt;0,'$2026_Pr3'!AD16/'%need met'!AD$2)</f>
        <v>0.5</v>
      </c>
      <c r="AE16" s="24">
        <f>IF('$2026_Pr3'!AE16&gt;0,'$2026_Pr3'!AE16/'%need met'!AE$2)</f>
        <v>1</v>
      </c>
      <c r="AF16" s="24">
        <f>IF('$2026_Pr3'!AF16&gt;0,'$2026_Pr3'!AF16/'%need met'!AF$2)</f>
        <v>1</v>
      </c>
      <c r="AG16" s="24">
        <f>IF('$2026_Pr3'!AG16&gt;0,'$2026_Pr3'!AG16/'%need met'!AG$2)</f>
        <v>1</v>
      </c>
      <c r="AH16" s="24">
        <f>IF('$2026_Pr3'!AH16&gt;0,'$2026_Pr3'!AH16/'%need met'!AH$2)</f>
        <v>1</v>
      </c>
      <c r="AI16" s="15"/>
      <c r="AJ16" s="16"/>
      <c r="AK16" s="15"/>
      <c r="AL16" s="15"/>
      <c r="AM16" s="15"/>
      <c r="AN16" s="15"/>
      <c r="AO16" s="27">
        <v>11500</v>
      </c>
      <c r="AP16" s="15"/>
      <c r="AQ16" s="15"/>
      <c r="AR16" s="15"/>
      <c r="AT16" s="15"/>
    </row>
    <row r="17" spans="1:46" x14ac:dyDescent="0.3">
      <c r="A17" s="13">
        <v>12000</v>
      </c>
      <c r="B17" s="13">
        <v>12999</v>
      </c>
      <c r="C17" s="13"/>
      <c r="D17" s="16" t="s">
        <v>9</v>
      </c>
      <c r="E17" s="24">
        <f>IF('$2026_Pr3'!E17&gt;0,'$2026_Pr3'!E17/'%need met'!E$2)</f>
        <v>0.22123893805309736</v>
      </c>
      <c r="F17" s="24">
        <f>IF('$2026_Pr3'!F17&gt;0,'$2026_Pr3'!F17/'%need met'!F$2)</f>
        <v>0.18939393939393939</v>
      </c>
      <c r="G17" s="24">
        <f>IF('$2026_Pr3'!G17&gt;0,'$2026_Pr3'!G17/'%need met'!G$2)</f>
        <v>0.19960079840319361</v>
      </c>
      <c r="H17" s="24">
        <f>IF('$2026_Pr3'!H17&gt;0,'$2026_Pr3'!H17/'%need met'!H$2)</f>
        <v>0.16750418760469013</v>
      </c>
      <c r="I17" s="24">
        <f>IF('$2026_Pr3'!I17&gt;0,'$2026_Pr3'!I17/'%need met'!I$2)</f>
        <v>0.18975332068311196</v>
      </c>
      <c r="J17" s="24">
        <f>IF('$2026_Pr3'!J17&gt;0,'$2026_Pr3'!J17/'%need met'!J$2)</f>
        <v>0.19305019305019305</v>
      </c>
      <c r="L17" s="16" t="s">
        <v>10</v>
      </c>
      <c r="M17" s="24">
        <f>IF('$2026_Pr3'!M17&gt;0,'$2026_Pr3'!M17/'%need met'!M$2)</f>
        <v>0.5</v>
      </c>
      <c r="N17" s="24">
        <f>IF('$2026_Pr3'!N17&gt;0,'$2026_Pr3'!N17/'%need met'!N$2)</f>
        <v>0.5</v>
      </c>
      <c r="O17" s="24">
        <f>IF('$2026_Pr3'!O17&gt;0,'$2026_Pr3'!O17/'%need met'!O$2)</f>
        <v>0.5</v>
      </c>
      <c r="P17" s="24">
        <f>IF('$2026_Pr3'!P17&gt;0,'$2026_Pr3'!P17/'%need met'!P$2)</f>
        <v>0.5</v>
      </c>
      <c r="Q17" s="24">
        <f>IF('$2026_Pr3'!Q17&gt;0,'$2026_Pr3'!Q17/'%need met'!Q$2)</f>
        <v>0.5</v>
      </c>
      <c r="R17" s="24">
        <f>IF('$2026_Pr3'!R17&gt;0,'$2026_Pr3'!R17/'%need met'!R$2)</f>
        <v>0.5</v>
      </c>
      <c r="T17" s="16" t="s">
        <v>11</v>
      </c>
      <c r="U17" s="24">
        <f>IF('$2026_Pr3'!U17&gt;0,'$2026_Pr3'!U17/'%need met'!U$2)</f>
        <v>1</v>
      </c>
      <c r="V17" s="24">
        <f>IF('$2026_Pr3'!V17&gt;0,'$2026_Pr3'!V17/'%need met'!V$2)</f>
        <v>1</v>
      </c>
      <c r="W17" s="24">
        <f>IF('$2026_Pr3'!W17&gt;0,'$2026_Pr3'!W17/'%need met'!W$2)</f>
        <v>1</v>
      </c>
      <c r="X17" s="24">
        <f>IF('$2026_Pr3'!X17&gt;0,'$2026_Pr3'!X17/'%need met'!X$2)</f>
        <v>1</v>
      </c>
      <c r="Y17" s="24">
        <f>IF('$2026_Pr3'!Y17&gt;0,'$2026_Pr3'!Y17/'%need met'!Y$2)</f>
        <v>1</v>
      </c>
      <c r="Z17" s="24">
        <f>IF('$2026_Pr3'!Z17&gt;0,'$2026_Pr3'!Z17/'%need met'!Z$2)</f>
        <v>1</v>
      </c>
      <c r="AB17" s="16" t="s">
        <v>12</v>
      </c>
      <c r="AC17" s="24">
        <f>IF('$2026_Pr3'!AC17&gt;0,'$2026_Pr3'!AC17/'%need met'!AC$2)</f>
        <v>0.5</v>
      </c>
      <c r="AD17" s="24">
        <f>IF('$2026_Pr3'!AD17&gt;0,'$2026_Pr3'!AD17/'%need met'!AD$2)</f>
        <v>0.5</v>
      </c>
      <c r="AE17" s="24">
        <f>IF('$2026_Pr3'!AE17&gt;0,'$2026_Pr3'!AE17/'%need met'!AE$2)</f>
        <v>1</v>
      </c>
      <c r="AF17" s="24">
        <f>IF('$2026_Pr3'!AF17&gt;0,'$2026_Pr3'!AF17/'%need met'!AF$2)</f>
        <v>1</v>
      </c>
      <c r="AG17" s="24">
        <f>IF('$2026_Pr3'!AG17&gt;0,'$2026_Pr3'!AG17/'%need met'!AG$2)</f>
        <v>0.5</v>
      </c>
      <c r="AH17" s="24">
        <f>IF('$2026_Pr3'!AH17&gt;0,'$2026_Pr3'!AH17/'%need met'!AH$2)</f>
        <v>1</v>
      </c>
      <c r="AI17" s="15"/>
      <c r="AJ17" s="16"/>
      <c r="AK17" s="15"/>
      <c r="AL17" s="15"/>
      <c r="AM17" s="15"/>
      <c r="AN17" s="15"/>
      <c r="AO17" s="27">
        <v>12500</v>
      </c>
      <c r="AP17" s="15"/>
      <c r="AQ17" s="15"/>
      <c r="AR17" s="15"/>
      <c r="AT17" s="15"/>
    </row>
    <row r="18" spans="1:46" x14ac:dyDescent="0.3">
      <c r="A18" s="13">
        <v>13000</v>
      </c>
      <c r="B18" s="13">
        <v>13999</v>
      </c>
      <c r="C18" s="13"/>
      <c r="D18" s="16" t="s">
        <v>9</v>
      </c>
      <c r="E18" s="24">
        <f>IF('$2026_Pr3'!E18&gt;0,'$2026_Pr3'!E18/'%need met'!E$2)</f>
        <v>0.22123893805309736</v>
      </c>
      <c r="F18" s="24">
        <f>IF('$2026_Pr3'!F18&gt;0,'$2026_Pr3'!F18/'%need met'!F$2)</f>
        <v>0.18939393939393939</v>
      </c>
      <c r="G18" s="24">
        <f>IF('$2026_Pr3'!G18&gt;0,'$2026_Pr3'!G18/'%need met'!G$2)</f>
        <v>0.19960079840319361</v>
      </c>
      <c r="H18" s="24">
        <f>IF('$2026_Pr3'!H18&gt;0,'$2026_Pr3'!H18/'%need met'!H$2)</f>
        <v>0.16750418760469013</v>
      </c>
      <c r="I18" s="24">
        <f>IF('$2026_Pr3'!I18&gt;0,'$2026_Pr3'!I18/'%need met'!I$2)</f>
        <v>0.18975332068311196</v>
      </c>
      <c r="J18" s="24">
        <f>IF('$2026_Pr3'!J18&gt;0,'$2026_Pr3'!J18/'%need met'!J$2)</f>
        <v>0.19305019305019305</v>
      </c>
      <c r="L18" s="16" t="s">
        <v>10</v>
      </c>
      <c r="M18" s="24">
        <f>IF('$2026_Pr3'!M18&gt;0,'$2026_Pr3'!M18/'%need met'!M$2)</f>
        <v>0.15552099533437014</v>
      </c>
      <c r="N18" s="24">
        <f>IF('$2026_Pr3'!N18&gt;0,'$2026_Pr3'!N18/'%need met'!N$2)</f>
        <v>0.5</v>
      </c>
      <c r="O18" s="24">
        <f>IF('$2026_Pr3'!O18&gt;0,'$2026_Pr3'!O18/'%need met'!O$2)</f>
        <v>0.5</v>
      </c>
      <c r="P18" s="24">
        <f>IF('$2026_Pr3'!P18&gt;0,'$2026_Pr3'!P18/'%need met'!P$2)</f>
        <v>0.5</v>
      </c>
      <c r="Q18" s="24">
        <f>IF('$2026_Pr3'!Q18&gt;0,'$2026_Pr3'!Q18/'%need met'!Q$2)</f>
        <v>0.5</v>
      </c>
      <c r="R18" s="24">
        <f>IF('$2026_Pr3'!R18&gt;0,'$2026_Pr3'!R18/'%need met'!R$2)</f>
        <v>0.5</v>
      </c>
      <c r="T18" s="16" t="s">
        <v>11</v>
      </c>
      <c r="U18" s="24">
        <f>IF('$2026_Pr3'!U18&gt;0,'$2026_Pr3'!U18/'%need met'!U$2)</f>
        <v>1</v>
      </c>
      <c r="V18" s="24">
        <f>IF('$2026_Pr3'!V18&gt;0,'$2026_Pr3'!V18/'%need met'!V$2)</f>
        <v>1</v>
      </c>
      <c r="W18" s="24">
        <f>IF('$2026_Pr3'!W18&gt;0,'$2026_Pr3'!W18/'%need met'!W$2)</f>
        <v>1</v>
      </c>
      <c r="X18" s="24">
        <f>IF('$2026_Pr3'!X18&gt;0,'$2026_Pr3'!X18/'%need met'!X$2)</f>
        <v>1</v>
      </c>
      <c r="Y18" s="24">
        <f>IF('$2026_Pr3'!Y18&gt;0,'$2026_Pr3'!Y18/'%need met'!Y$2)</f>
        <v>1</v>
      </c>
      <c r="Z18" s="24">
        <f>IF('$2026_Pr3'!Z18&gt;0,'$2026_Pr3'!Z18/'%need met'!Z$2)</f>
        <v>1</v>
      </c>
      <c r="AB18" s="16" t="s">
        <v>12</v>
      </c>
      <c r="AC18" s="24">
        <f>IF('$2026_Pr3'!AC18&gt;0,'$2026_Pr3'!AC18/'%need met'!AC$2)</f>
        <v>0.5</v>
      </c>
      <c r="AD18" s="24">
        <f>IF('$2026_Pr3'!AD18&gt;0,'$2026_Pr3'!AD18/'%need met'!AD$2)</f>
        <v>0.5</v>
      </c>
      <c r="AE18" s="24">
        <f>IF('$2026_Pr3'!AE18&gt;0,'$2026_Pr3'!AE18/'%need met'!AE$2)</f>
        <v>1</v>
      </c>
      <c r="AF18" s="24">
        <f>IF('$2026_Pr3'!AF18&gt;0,'$2026_Pr3'!AF18/'%need met'!AF$2)</f>
        <v>0.5</v>
      </c>
      <c r="AG18" s="24">
        <f>IF('$2026_Pr3'!AG18&gt;0,'$2026_Pr3'!AG18/'%need met'!AG$2)</f>
        <v>0.5</v>
      </c>
      <c r="AH18" s="24">
        <f>IF('$2026_Pr3'!AH18&gt;0,'$2026_Pr3'!AH18/'%need met'!AH$2)</f>
        <v>1</v>
      </c>
      <c r="AI18" s="15"/>
      <c r="AJ18" s="16"/>
      <c r="AK18" s="15"/>
      <c r="AL18" s="15"/>
      <c r="AM18" s="15"/>
      <c r="AN18" s="15"/>
      <c r="AO18" s="27">
        <v>13500</v>
      </c>
      <c r="AP18" s="15"/>
      <c r="AQ18" s="15"/>
      <c r="AR18" s="15"/>
      <c r="AT18" s="15"/>
    </row>
    <row r="19" spans="1:46" x14ac:dyDescent="0.3">
      <c r="A19" s="13">
        <v>14000</v>
      </c>
      <c r="B19" s="13">
        <v>14999</v>
      </c>
      <c r="C19" s="13"/>
      <c r="D19" s="16" t="s">
        <v>9</v>
      </c>
      <c r="E19" s="24">
        <f>IF('$2026_Pr3'!E19&gt;0,'$2026_Pr3'!E19/'%need met'!E$2)</f>
        <v>0.22123893805309736</v>
      </c>
      <c r="F19" s="24">
        <f>IF('$2026_Pr3'!F19&gt;0,'$2026_Pr3'!F19/'%need met'!F$2)</f>
        <v>0.18939393939393939</v>
      </c>
      <c r="G19" s="24">
        <f>IF('$2026_Pr3'!G19&gt;0,'$2026_Pr3'!G19/'%need met'!G$2)</f>
        <v>0.19960079840319361</v>
      </c>
      <c r="H19" s="24">
        <f>IF('$2026_Pr3'!H19&gt;0,'$2026_Pr3'!H19/'%need met'!H$2)</f>
        <v>0.16750418760469013</v>
      </c>
      <c r="I19" s="24">
        <f>IF('$2026_Pr3'!I19&gt;0,'$2026_Pr3'!I19/'%need met'!I$2)</f>
        <v>0.18975332068311196</v>
      </c>
      <c r="J19" s="24">
        <f>IF('$2026_Pr3'!J19&gt;0,'$2026_Pr3'!J19/'%need met'!J$2)</f>
        <v>0.19305019305019305</v>
      </c>
      <c r="L19" s="16" t="s">
        <v>10</v>
      </c>
      <c r="M19" s="24">
        <f>IF('$2026_Pr3'!M19&gt;0,'$2026_Pr3'!M19/'%need met'!M$2)</f>
        <v>0.15552099533437014</v>
      </c>
      <c r="N19" s="24">
        <f>IF('$2026_Pr3'!N19&gt;0,'$2026_Pr3'!N19/'%need met'!N$2)</f>
        <v>0.5</v>
      </c>
      <c r="O19" s="24">
        <f>IF('$2026_Pr3'!O19&gt;0,'$2026_Pr3'!O19/'%need met'!O$2)</f>
        <v>0.5</v>
      </c>
      <c r="P19" s="24">
        <f>IF('$2026_Pr3'!P19&gt;0,'$2026_Pr3'!P19/'%need met'!P$2)</f>
        <v>0.5</v>
      </c>
      <c r="Q19" s="24">
        <f>IF('$2026_Pr3'!Q19&gt;0,'$2026_Pr3'!Q19/'%need met'!Q$2)</f>
        <v>0.5</v>
      </c>
      <c r="R19" s="24">
        <f>IF('$2026_Pr3'!R19&gt;0,'$2026_Pr3'!R19/'%need met'!R$2)</f>
        <v>0.5</v>
      </c>
      <c r="T19" s="16" t="s">
        <v>11</v>
      </c>
      <c r="U19" s="24">
        <f>IF('$2026_Pr3'!U19&gt;0,'$2026_Pr3'!U19/'%need met'!U$2)</f>
        <v>1</v>
      </c>
      <c r="V19" s="24">
        <f>IF('$2026_Pr3'!V19&gt;0,'$2026_Pr3'!V19/'%need met'!V$2)</f>
        <v>1</v>
      </c>
      <c r="W19" s="24">
        <f>IF('$2026_Pr3'!W19&gt;0,'$2026_Pr3'!W19/'%need met'!W$2)</f>
        <v>1</v>
      </c>
      <c r="X19" s="24">
        <f>IF('$2026_Pr3'!X19&gt;0,'$2026_Pr3'!X19/'%need met'!X$2)</f>
        <v>1</v>
      </c>
      <c r="Y19" s="24">
        <f>IF('$2026_Pr3'!Y19&gt;0,'$2026_Pr3'!Y19/'%need met'!Y$2)</f>
        <v>1</v>
      </c>
      <c r="Z19" s="24">
        <f>IF('$2026_Pr3'!Z19&gt;0,'$2026_Pr3'!Z19/'%need met'!Z$2)</f>
        <v>1</v>
      </c>
      <c r="AB19" s="16" t="s">
        <v>12</v>
      </c>
      <c r="AC19" s="24">
        <f>IF('$2026_Pr3'!AC19&gt;0,'$2026_Pr3'!AC19/'%need met'!AC$2)</f>
        <v>0.5</v>
      </c>
      <c r="AD19" s="24">
        <f>IF('$2026_Pr3'!AD19&gt;0,'$2026_Pr3'!AD19/'%need met'!AD$2)</f>
        <v>0.5</v>
      </c>
      <c r="AE19" s="24">
        <f>IF('$2026_Pr3'!AE19&gt;0,'$2026_Pr3'!AE19/'%need met'!AE$2)</f>
        <v>0.5</v>
      </c>
      <c r="AF19" s="24">
        <f>IF('$2026_Pr3'!AF19&gt;0,'$2026_Pr3'!AF19/'%need met'!AF$2)</f>
        <v>0.5</v>
      </c>
      <c r="AG19" s="24">
        <f>IF('$2026_Pr3'!AG19&gt;0,'$2026_Pr3'!AG19/'%need met'!AG$2)</f>
        <v>0.5</v>
      </c>
      <c r="AH19" s="24">
        <f>IF('$2026_Pr3'!AH19&gt;0,'$2026_Pr3'!AH19/'%need met'!AH$2)</f>
        <v>0.5</v>
      </c>
      <c r="AI19" s="15"/>
      <c r="AJ19" s="16"/>
      <c r="AK19" s="15"/>
      <c r="AL19" s="15"/>
      <c r="AM19" s="15"/>
      <c r="AN19" s="15"/>
      <c r="AO19" s="27">
        <v>14500</v>
      </c>
      <c r="AP19" s="15"/>
      <c r="AQ19" s="15"/>
      <c r="AR19" s="15"/>
      <c r="AT19" s="15"/>
    </row>
    <row r="20" spans="1:46" x14ac:dyDescent="0.3">
      <c r="A20" s="40">
        <v>15000</v>
      </c>
      <c r="B20" s="13">
        <v>15999</v>
      </c>
      <c r="C20" s="13"/>
      <c r="D20" s="16" t="s">
        <v>9</v>
      </c>
      <c r="E20" s="24">
        <f>IF('$2026_Pr3'!E20&gt;0,'$2026_Pr3'!E20/'%need met'!E$2)</f>
        <v>0.22123893805309736</v>
      </c>
      <c r="F20" s="24">
        <f>IF('$2026_Pr3'!F20&gt;0,'$2026_Pr3'!F20/'%need met'!F$2)</f>
        <v>0.18939393939393939</v>
      </c>
      <c r="G20" s="24">
        <f>IF('$2026_Pr3'!G20&gt;0,'$2026_Pr3'!G20/'%need met'!G$2)</f>
        <v>0.19960079840319361</v>
      </c>
      <c r="H20" s="24">
        <f>IF('$2026_Pr3'!H20&gt;0,'$2026_Pr3'!H20/'%need met'!H$2)</f>
        <v>0.16750418760469013</v>
      </c>
      <c r="I20" s="24">
        <f>IF('$2026_Pr3'!I20&gt;0,'$2026_Pr3'!I20/'%need met'!I$2)</f>
        <v>0.18975332068311196</v>
      </c>
      <c r="J20" s="24">
        <f>IF('$2026_Pr3'!J20&gt;0,'$2026_Pr3'!J20/'%need met'!J$2)</f>
        <v>0.19305019305019305</v>
      </c>
      <c r="L20" s="16" t="s">
        <v>10</v>
      </c>
      <c r="M20" s="24">
        <f>IF('$2026_Pr3'!M20&gt;0,'$2026_Pr3'!M20/'%need met'!M$2)</f>
        <v>0.15552099533437014</v>
      </c>
      <c r="N20" s="24">
        <f>IF('$2026_Pr3'!N20&gt;0,'$2026_Pr3'!N20/'%need met'!N$2)</f>
        <v>0.13315579227696406</v>
      </c>
      <c r="O20" s="24">
        <f>IF('$2026_Pr3'!O20&gt;0,'$2026_Pr3'!O20/'%need met'!O$2)</f>
        <v>0.13368983957219252</v>
      </c>
      <c r="P20" s="24">
        <f>IF('$2026_Pr3'!P20&gt;0,'$2026_Pr3'!P20/'%need met'!P$2)</f>
        <v>0.13089005235602094</v>
      </c>
      <c r="Q20" s="24">
        <f>IF('$2026_Pr3'!Q20&gt;0,'$2026_Pr3'!Q20/'%need met'!Q$2)</f>
        <v>0.13550135501355012</v>
      </c>
      <c r="R20" s="24">
        <f>IF('$2026_Pr3'!R20&gt;0,'$2026_Pr3'!R20/'%need met'!R$2)</f>
        <v>0.5</v>
      </c>
      <c r="T20" s="16" t="s">
        <v>11</v>
      </c>
      <c r="U20" s="24">
        <f>IF('$2026_Pr3'!U20&gt;0,'$2026_Pr3'!U20/'%need met'!U$2)</f>
        <v>1</v>
      </c>
      <c r="V20" s="24">
        <f>IF('$2026_Pr3'!V20&gt;0,'$2026_Pr3'!V20/'%need met'!V$2)</f>
        <v>1</v>
      </c>
      <c r="W20" s="24">
        <f>IF('$2026_Pr3'!W20&gt;0,'$2026_Pr3'!W20/'%need met'!W$2)</f>
        <v>1</v>
      </c>
      <c r="X20" s="24">
        <f>IF('$2026_Pr3'!X20&gt;0,'$2026_Pr3'!X20/'%need met'!X$2)</f>
        <v>1</v>
      </c>
      <c r="Y20" s="24">
        <f>IF('$2026_Pr3'!Y20&gt;0,'$2026_Pr3'!Y20/'%need met'!Y$2)</f>
        <v>1</v>
      </c>
      <c r="Z20" s="24">
        <f>IF('$2026_Pr3'!Z20&gt;0,'$2026_Pr3'!Z20/'%need met'!Z$2)</f>
        <v>1</v>
      </c>
      <c r="AB20" s="16" t="s">
        <v>12</v>
      </c>
      <c r="AC20" s="24">
        <f>IF('$2026_Pr3'!AC20&gt;0,'$2026_Pr3'!AC20/'%need met'!AC$2)</f>
        <v>0.5</v>
      </c>
      <c r="AD20" s="24">
        <f>IF('$2026_Pr3'!AD20&gt;0,'$2026_Pr3'!AD20/'%need met'!AD$2)</f>
        <v>0.5</v>
      </c>
      <c r="AE20" s="24">
        <f>IF('$2026_Pr3'!AE20&gt;0,'$2026_Pr3'!AE20/'%need met'!AE$2)</f>
        <v>0.5</v>
      </c>
      <c r="AF20" s="24">
        <f>IF('$2026_Pr3'!AF20&gt;0,'$2026_Pr3'!AF20/'%need met'!AF$2)</f>
        <v>0.5</v>
      </c>
      <c r="AG20" s="24">
        <f>IF('$2026_Pr3'!AG20&gt;0,'$2026_Pr3'!AG20/'%need met'!AG$2)</f>
        <v>0.5</v>
      </c>
      <c r="AH20" s="24">
        <f>IF('$2026_Pr3'!AH20&gt;0,'$2026_Pr3'!AH20/'%need met'!AH$2)</f>
        <v>0.5</v>
      </c>
      <c r="AI20" s="15"/>
      <c r="AJ20" s="16"/>
      <c r="AK20" s="15"/>
      <c r="AL20" s="15"/>
      <c r="AM20" s="15"/>
      <c r="AN20" s="15"/>
      <c r="AO20" s="27">
        <v>15500</v>
      </c>
      <c r="AP20" s="15"/>
      <c r="AQ20" s="15"/>
      <c r="AR20" s="15"/>
      <c r="AT20" s="15"/>
    </row>
    <row r="21" spans="1:46" x14ac:dyDescent="0.3">
      <c r="A21" s="13">
        <v>16000</v>
      </c>
      <c r="B21" s="13">
        <v>16999</v>
      </c>
      <c r="C21" s="13"/>
      <c r="D21" s="16" t="s">
        <v>9</v>
      </c>
      <c r="E21" s="24">
        <f>IF('$2026_Pr3'!E21&gt;0,'$2026_Pr3'!E21/'%need met'!E$2)</f>
        <v>0.22123893805309736</v>
      </c>
      <c r="F21" s="24">
        <f>IF('$2026_Pr3'!F21&gt;0,'$2026_Pr3'!F21/'%need met'!F$2)</f>
        <v>0.18939393939393939</v>
      </c>
      <c r="G21" s="24">
        <f>IF('$2026_Pr3'!G21&gt;0,'$2026_Pr3'!G21/'%need met'!G$2)</f>
        <v>0.19960079840319361</v>
      </c>
      <c r="H21" s="24">
        <f>IF('$2026_Pr3'!H21&gt;0,'$2026_Pr3'!H21/'%need met'!H$2)</f>
        <v>0.16750418760469013</v>
      </c>
      <c r="I21" s="24">
        <f>IF('$2026_Pr3'!I21&gt;0,'$2026_Pr3'!I21/'%need met'!I$2)</f>
        <v>0.18975332068311196</v>
      </c>
      <c r="J21" s="24">
        <f>IF('$2026_Pr3'!J21&gt;0,'$2026_Pr3'!J21/'%need met'!J$2)</f>
        <v>0.19305019305019305</v>
      </c>
      <c r="L21" s="16" t="s">
        <v>10</v>
      </c>
      <c r="M21" s="24">
        <f>IF('$2026_Pr3'!M21&gt;0,'$2026_Pr3'!M21/'%need met'!M$2)</f>
        <v>0.15552099533437014</v>
      </c>
      <c r="N21" s="24">
        <f>IF('$2026_Pr3'!N21&gt;0,'$2026_Pr3'!N21/'%need met'!N$2)</f>
        <v>0.13315579227696406</v>
      </c>
      <c r="O21" s="24">
        <f>IF('$2026_Pr3'!O21&gt;0,'$2026_Pr3'!O21/'%need met'!O$2)</f>
        <v>0.13368983957219252</v>
      </c>
      <c r="P21" s="24">
        <f>IF('$2026_Pr3'!P21&gt;0,'$2026_Pr3'!P21/'%need met'!P$2)</f>
        <v>0.13089005235602094</v>
      </c>
      <c r="Q21" s="24">
        <f>IF('$2026_Pr3'!Q21&gt;0,'$2026_Pr3'!Q21/'%need met'!Q$2)</f>
        <v>0.13550135501355012</v>
      </c>
      <c r="R21" s="24">
        <f>IF('$2026_Pr3'!R21&gt;0,'$2026_Pr3'!R21/'%need met'!R$2)</f>
        <v>0.12820512820512819</v>
      </c>
      <c r="T21" s="16" t="s">
        <v>11</v>
      </c>
      <c r="U21" s="24">
        <f>IF('$2026_Pr3'!U21&gt;0,'$2026_Pr3'!U21/'%need met'!U$2)</f>
        <v>1</v>
      </c>
      <c r="V21" s="24">
        <f>IF('$2026_Pr3'!V21&gt;0,'$2026_Pr3'!V21/'%need met'!V$2)</f>
        <v>0.5</v>
      </c>
      <c r="W21" s="24">
        <f>IF('$2026_Pr3'!W21&gt;0,'$2026_Pr3'!W21/'%need met'!W$2)</f>
        <v>0.5</v>
      </c>
      <c r="X21" s="24">
        <f>IF('$2026_Pr3'!X21&gt;0,'$2026_Pr3'!X21/'%need met'!X$2)</f>
        <v>0.5</v>
      </c>
      <c r="Y21" s="24">
        <f>IF('$2026_Pr3'!Y21&gt;0,'$2026_Pr3'!Y21/'%need met'!Y$2)</f>
        <v>0.5</v>
      </c>
      <c r="Z21" s="24">
        <f>IF('$2026_Pr3'!Z21&gt;0,'$2026_Pr3'!Z21/'%need met'!Z$2)</f>
        <v>0.5</v>
      </c>
      <c r="AB21" s="16" t="s">
        <v>12</v>
      </c>
      <c r="AC21" s="24">
        <f>IF('$2026_Pr3'!AC21&gt;0,'$2026_Pr3'!AC21/'%need met'!AC$2)</f>
        <v>0.5</v>
      </c>
      <c r="AD21" s="24">
        <f>IF('$2026_Pr3'!AD21&gt;0,'$2026_Pr3'!AD21/'%need met'!AD$2)</f>
        <v>0.5</v>
      </c>
      <c r="AE21" s="24">
        <f>IF('$2026_Pr3'!AE21&gt;0,'$2026_Pr3'!AE21/'%need met'!AE$2)</f>
        <v>0.5</v>
      </c>
      <c r="AF21" s="24">
        <f>IF('$2026_Pr3'!AF21&gt;0,'$2026_Pr3'!AF21/'%need met'!AF$2)</f>
        <v>0.5</v>
      </c>
      <c r="AG21" s="24">
        <f>IF('$2026_Pr3'!AG21&gt;0,'$2026_Pr3'!AG21/'%need met'!AG$2)</f>
        <v>0.5</v>
      </c>
      <c r="AH21" s="24">
        <f>IF('$2026_Pr3'!AH21&gt;0,'$2026_Pr3'!AH21/'%need met'!AH$2)</f>
        <v>0.5</v>
      </c>
      <c r="AI21" s="15"/>
      <c r="AJ21" s="16"/>
      <c r="AK21" s="15"/>
      <c r="AL21" s="15"/>
      <c r="AM21" s="15"/>
      <c r="AN21" s="15"/>
      <c r="AO21" s="27">
        <v>16500</v>
      </c>
      <c r="AP21" s="15"/>
      <c r="AQ21" s="15"/>
      <c r="AR21" s="15"/>
      <c r="AT21" s="15"/>
    </row>
    <row r="22" spans="1:46" x14ac:dyDescent="0.3">
      <c r="A22" s="13">
        <v>17000</v>
      </c>
      <c r="B22" s="13">
        <v>17999</v>
      </c>
      <c r="C22" s="13"/>
      <c r="D22" s="16" t="s">
        <v>9</v>
      </c>
      <c r="E22" s="24">
        <f>IF('$2026_Pr3'!E22&gt;0,'$2026_Pr3'!E22/'%need met'!E$2)</f>
        <v>0.22123893805309736</v>
      </c>
      <c r="F22" s="24">
        <f>IF('$2026_Pr3'!F22&gt;0,'$2026_Pr3'!F22/'%need met'!F$2)</f>
        <v>0.18939393939393939</v>
      </c>
      <c r="G22" s="24">
        <f>IF('$2026_Pr3'!G22&gt;0,'$2026_Pr3'!G22/'%need met'!G$2)</f>
        <v>0.19960079840319361</v>
      </c>
      <c r="H22" s="24">
        <f>IF('$2026_Pr3'!H22&gt;0,'$2026_Pr3'!H22/'%need met'!H$2)</f>
        <v>0.16750418760469013</v>
      </c>
      <c r="I22" s="24">
        <f>IF('$2026_Pr3'!I22&gt;0,'$2026_Pr3'!I22/'%need met'!I$2)</f>
        <v>0.18975332068311196</v>
      </c>
      <c r="J22" s="24">
        <f>IF('$2026_Pr3'!J22&gt;0,'$2026_Pr3'!J22/'%need met'!J$2)</f>
        <v>0.19305019305019305</v>
      </c>
      <c r="L22" s="16" t="s">
        <v>10</v>
      </c>
      <c r="M22" s="24">
        <f>IF('$2026_Pr3'!M22&gt;0,'$2026_Pr3'!M22/'%need met'!M$2)</f>
        <v>0.15552099533437014</v>
      </c>
      <c r="N22" s="24">
        <f>IF('$2026_Pr3'!N22&gt;0,'$2026_Pr3'!N22/'%need met'!N$2)</f>
        <v>0.13315579227696406</v>
      </c>
      <c r="O22" s="24">
        <f>IF('$2026_Pr3'!O22&gt;0,'$2026_Pr3'!O22/'%need met'!O$2)</f>
        <v>0.13368983957219252</v>
      </c>
      <c r="P22" s="24">
        <f>IF('$2026_Pr3'!P22&gt;0,'$2026_Pr3'!P22/'%need met'!P$2)</f>
        <v>0.13089005235602094</v>
      </c>
      <c r="Q22" s="24">
        <f>IF('$2026_Pr3'!Q22&gt;0,'$2026_Pr3'!Q22/'%need met'!Q$2)</f>
        <v>0.13550135501355012</v>
      </c>
      <c r="R22" s="24">
        <f>IF('$2026_Pr3'!R22&gt;0,'$2026_Pr3'!R22/'%need met'!R$2)</f>
        <v>0.12820512820512819</v>
      </c>
      <c r="T22" s="16" t="s">
        <v>11</v>
      </c>
      <c r="U22" s="24">
        <f>IF('$2026_Pr3'!U22&gt;0,'$2026_Pr3'!U22/'%need met'!U$2)</f>
        <v>0.5</v>
      </c>
      <c r="V22" s="24">
        <f>IF('$2026_Pr3'!V22&gt;0,'$2026_Pr3'!V22/'%need met'!V$2)</f>
        <v>0.5</v>
      </c>
      <c r="W22" s="24">
        <f>IF('$2026_Pr3'!W22&gt;0,'$2026_Pr3'!W22/'%need met'!W$2)</f>
        <v>0.5</v>
      </c>
      <c r="X22" s="24">
        <f>IF('$2026_Pr3'!X22&gt;0,'$2026_Pr3'!X22/'%need met'!X$2)</f>
        <v>0.5</v>
      </c>
      <c r="Y22" s="24">
        <f>IF('$2026_Pr3'!Y22&gt;0,'$2026_Pr3'!Y22/'%need met'!Y$2)</f>
        <v>0.5</v>
      </c>
      <c r="Z22" s="24">
        <f>IF('$2026_Pr3'!Z22&gt;0,'$2026_Pr3'!Z22/'%need met'!Z$2)</f>
        <v>0.5</v>
      </c>
      <c r="AB22" s="16" t="s">
        <v>12</v>
      </c>
      <c r="AC22" s="24">
        <f>IF('$2026_Pr3'!AC22&gt;0,'$2026_Pr3'!AC22/'%need met'!AC$2)</f>
        <v>0.5</v>
      </c>
      <c r="AD22" s="24">
        <f>IF('$2026_Pr3'!AD22&gt;0,'$2026_Pr3'!AD22/'%need met'!AD$2)</f>
        <v>0.5</v>
      </c>
      <c r="AE22" s="24">
        <f>IF('$2026_Pr3'!AE22&gt;0,'$2026_Pr3'!AE22/'%need met'!AE$2)</f>
        <v>0.5</v>
      </c>
      <c r="AF22" s="24">
        <f>IF('$2026_Pr3'!AF22&gt;0,'$2026_Pr3'!AF22/'%need met'!AF$2)</f>
        <v>0.5</v>
      </c>
      <c r="AG22" s="24">
        <f>IF('$2026_Pr3'!AG22&gt;0,'$2026_Pr3'!AG22/'%need met'!AG$2)</f>
        <v>0.5</v>
      </c>
      <c r="AH22" s="24">
        <f>IF('$2026_Pr3'!AH22&gt;0,'$2026_Pr3'!AH22/'%need met'!AH$2)</f>
        <v>0.5</v>
      </c>
      <c r="AI22" s="15"/>
      <c r="AJ22" s="16"/>
      <c r="AK22" s="15"/>
      <c r="AL22" s="15"/>
      <c r="AM22" s="15"/>
      <c r="AN22" s="15"/>
      <c r="AO22" s="27">
        <v>17500</v>
      </c>
      <c r="AP22" s="15"/>
      <c r="AQ22" s="15"/>
      <c r="AR22" s="15"/>
      <c r="AT22" s="15"/>
    </row>
    <row r="23" spans="1:46" x14ac:dyDescent="0.3">
      <c r="A23" s="13">
        <v>18000</v>
      </c>
      <c r="B23" s="13">
        <v>18999</v>
      </c>
      <c r="C23" s="13"/>
      <c r="D23" s="16" t="s">
        <v>9</v>
      </c>
      <c r="E23" s="24">
        <f>IF('$2026_Pr3'!E23&gt;0,'$2026_Pr3'!E23/'%need met'!E$2)</f>
        <v>0.22123893805309736</v>
      </c>
      <c r="F23" s="24">
        <f>IF('$2026_Pr3'!F23&gt;0,'$2026_Pr3'!F23/'%need met'!F$2)</f>
        <v>0.18939393939393939</v>
      </c>
      <c r="G23" s="24">
        <f>IF('$2026_Pr3'!G23&gt;0,'$2026_Pr3'!G23/'%need met'!G$2)</f>
        <v>0.19960079840319361</v>
      </c>
      <c r="H23" s="24">
        <f>IF('$2026_Pr3'!H23&gt;0,'$2026_Pr3'!H23/'%need met'!H$2)</f>
        <v>0.16750418760469013</v>
      </c>
      <c r="I23" s="24">
        <f>IF('$2026_Pr3'!I23&gt;0,'$2026_Pr3'!I23/'%need met'!I$2)</f>
        <v>0.18975332068311196</v>
      </c>
      <c r="J23" s="24">
        <f>IF('$2026_Pr3'!J23&gt;0,'$2026_Pr3'!J23/'%need met'!J$2)</f>
        <v>0.19305019305019305</v>
      </c>
      <c r="L23" s="16" t="s">
        <v>10</v>
      </c>
      <c r="M23" s="24">
        <f>IF('$2026_Pr3'!M23&gt;0,'$2026_Pr3'!M23/'%need met'!M$2)</f>
        <v>0.15552099533437014</v>
      </c>
      <c r="N23" s="24">
        <f>IF('$2026_Pr3'!N23&gt;0,'$2026_Pr3'!N23/'%need met'!N$2)</f>
        <v>0.13315579227696406</v>
      </c>
      <c r="O23" s="24">
        <f>IF('$2026_Pr3'!O23&gt;0,'$2026_Pr3'!O23/'%need met'!O$2)</f>
        <v>0.13368983957219252</v>
      </c>
      <c r="P23" s="24">
        <f>IF('$2026_Pr3'!P23&gt;0,'$2026_Pr3'!P23/'%need met'!P$2)</f>
        <v>0.13089005235602094</v>
      </c>
      <c r="Q23" s="24">
        <f>IF('$2026_Pr3'!Q23&gt;0,'$2026_Pr3'!Q23/'%need met'!Q$2)</f>
        <v>0.13550135501355012</v>
      </c>
      <c r="R23" s="24">
        <f>IF('$2026_Pr3'!R23&gt;0,'$2026_Pr3'!R23/'%need met'!R$2)</f>
        <v>0.12820512820512819</v>
      </c>
      <c r="T23" s="16" t="s">
        <v>11</v>
      </c>
      <c r="U23" s="24">
        <f>IF('$2026_Pr3'!U23&gt;0,'$2026_Pr3'!U23/'%need met'!U$2)</f>
        <v>0.5</v>
      </c>
      <c r="V23" s="24">
        <f>IF('$2026_Pr3'!V23&gt;0,'$2026_Pr3'!V23/'%need met'!V$2)</f>
        <v>0.5</v>
      </c>
      <c r="W23" s="24">
        <f>IF('$2026_Pr3'!W23&gt;0,'$2026_Pr3'!W23/'%need met'!W$2)</f>
        <v>0.5</v>
      </c>
      <c r="X23" s="24">
        <f>IF('$2026_Pr3'!X23&gt;0,'$2026_Pr3'!X23/'%need met'!X$2)</f>
        <v>0.5</v>
      </c>
      <c r="Y23" s="24">
        <f>IF('$2026_Pr3'!Y23&gt;0,'$2026_Pr3'!Y23/'%need met'!Y$2)</f>
        <v>0.5</v>
      </c>
      <c r="Z23" s="24">
        <f>IF('$2026_Pr3'!Z23&gt;0,'$2026_Pr3'!Z23/'%need met'!Z$2)</f>
        <v>0.5</v>
      </c>
      <c r="AB23" s="16" t="s">
        <v>12</v>
      </c>
      <c r="AC23" s="24">
        <f>IF('$2026_Pr3'!AC23&gt;0,'$2026_Pr3'!AC23/'%need met'!AC$2)</f>
        <v>0.5</v>
      </c>
      <c r="AD23" s="24">
        <f>IF('$2026_Pr3'!AD23&gt;0,'$2026_Pr3'!AD23/'%need met'!AD$2)</f>
        <v>0.5</v>
      </c>
      <c r="AE23" s="24">
        <f>IF('$2026_Pr3'!AE23&gt;0,'$2026_Pr3'!AE23/'%need met'!AE$2)</f>
        <v>0.5</v>
      </c>
      <c r="AF23" s="24">
        <f>IF('$2026_Pr3'!AF23&gt;0,'$2026_Pr3'!AF23/'%need met'!AF$2)</f>
        <v>0.5</v>
      </c>
      <c r="AG23" s="24">
        <f>IF('$2026_Pr3'!AG23&gt;0,'$2026_Pr3'!AG23/'%need met'!AG$2)</f>
        <v>0.5</v>
      </c>
      <c r="AH23" s="24">
        <f>IF('$2026_Pr3'!AH23&gt;0,'$2026_Pr3'!AH23/'%need met'!AH$2)</f>
        <v>0.5</v>
      </c>
      <c r="AI23" s="15"/>
      <c r="AJ23" s="16"/>
      <c r="AK23" s="15"/>
      <c r="AL23" s="15"/>
      <c r="AM23" s="15"/>
      <c r="AN23" s="15"/>
      <c r="AO23" s="27">
        <v>18500</v>
      </c>
      <c r="AP23" s="15"/>
      <c r="AQ23" s="15"/>
      <c r="AR23" s="15"/>
      <c r="AT23" s="15"/>
    </row>
    <row r="24" spans="1:46" x14ac:dyDescent="0.3">
      <c r="A24" s="40">
        <v>19000</v>
      </c>
      <c r="B24" s="13">
        <v>19999</v>
      </c>
      <c r="C24" s="13"/>
      <c r="D24" s="16" t="s">
        <v>9</v>
      </c>
      <c r="E24" s="24">
        <f>IF('$2026_Pr3'!E24&gt;0,'$2026_Pr3'!E24/'%need met'!E$2)</f>
        <v>0.22123893805309736</v>
      </c>
      <c r="F24" s="24">
        <f>IF('$2026_Pr3'!F24&gt;0,'$2026_Pr3'!F24/'%need met'!F$2)</f>
        <v>0.18939393939393939</v>
      </c>
      <c r="G24" s="24">
        <f>IF('$2026_Pr3'!G24&gt;0,'$2026_Pr3'!G24/'%need met'!G$2)</f>
        <v>0.19960079840319361</v>
      </c>
      <c r="H24" s="24">
        <f>IF('$2026_Pr3'!H24&gt;0,'$2026_Pr3'!H24/'%need met'!H$2)</f>
        <v>0.16750418760469013</v>
      </c>
      <c r="I24" s="24">
        <f>IF('$2026_Pr3'!I24&gt;0,'$2026_Pr3'!I24/'%need met'!I$2)</f>
        <v>0.18975332068311196</v>
      </c>
      <c r="J24" s="24">
        <f>IF('$2026_Pr3'!J24&gt;0,'$2026_Pr3'!J24/'%need met'!J$2)</f>
        <v>0.19305019305019305</v>
      </c>
      <c r="L24" s="16" t="s">
        <v>10</v>
      </c>
      <c r="M24" s="24">
        <f>IF('$2026_Pr3'!M24&gt;0,'$2026_Pr3'!M24/'%need met'!M$2)</f>
        <v>0.15552099533437014</v>
      </c>
      <c r="N24" s="24">
        <f>IF('$2026_Pr3'!N24&gt;0,'$2026_Pr3'!N24/'%need met'!N$2)</f>
        <v>0.13315579227696406</v>
      </c>
      <c r="O24" s="24">
        <f>IF('$2026_Pr3'!O24&gt;0,'$2026_Pr3'!O24/'%need met'!O$2)</f>
        <v>0.13368983957219252</v>
      </c>
      <c r="P24" s="24">
        <f>IF('$2026_Pr3'!P24&gt;0,'$2026_Pr3'!P24/'%need met'!P$2)</f>
        <v>0.13089005235602094</v>
      </c>
      <c r="Q24" s="24">
        <f>IF('$2026_Pr3'!Q24&gt;0,'$2026_Pr3'!Q24/'%need met'!Q$2)</f>
        <v>0.13550135501355012</v>
      </c>
      <c r="R24" s="24">
        <f>IF('$2026_Pr3'!R24&gt;0,'$2026_Pr3'!R24/'%need met'!R$2)</f>
        <v>0.12820512820512819</v>
      </c>
      <c r="T24" s="16" t="s">
        <v>11</v>
      </c>
      <c r="U24" s="24">
        <f>IF('$2026_Pr3'!U24&gt;0,'$2026_Pr3'!U24/'%need met'!U$2)</f>
        <v>0.5</v>
      </c>
      <c r="V24" s="24">
        <f>IF('$2026_Pr3'!V24&gt;0,'$2026_Pr3'!V24/'%need met'!V$2)</f>
        <v>0.5</v>
      </c>
      <c r="W24" s="24">
        <f>IF('$2026_Pr3'!W24&gt;0,'$2026_Pr3'!W24/'%need met'!W$2)</f>
        <v>0.5</v>
      </c>
      <c r="X24" s="24">
        <f>IF('$2026_Pr3'!X24&gt;0,'$2026_Pr3'!X24/'%need met'!X$2)</f>
        <v>0.5</v>
      </c>
      <c r="Y24" s="24">
        <f>IF('$2026_Pr3'!Y24&gt;0,'$2026_Pr3'!Y24/'%need met'!Y$2)</f>
        <v>0.5</v>
      </c>
      <c r="Z24" s="24">
        <f>IF('$2026_Pr3'!Z24&gt;0,'$2026_Pr3'!Z24/'%need met'!Z$2)</f>
        <v>0.5</v>
      </c>
      <c r="AB24" s="16" t="s">
        <v>12</v>
      </c>
      <c r="AC24" s="24">
        <f>IF('$2026_Pr3'!AC24&gt;0,'$2026_Pr3'!AC24/'%need met'!AC$2)</f>
        <v>0.5</v>
      </c>
      <c r="AD24" s="24">
        <f>IF('$2026_Pr3'!AD24&gt;0,'$2026_Pr3'!AD24/'%need met'!AD$2)</f>
        <v>0.5</v>
      </c>
      <c r="AE24" s="24">
        <f>IF('$2026_Pr3'!AE24&gt;0,'$2026_Pr3'!AE24/'%need met'!AE$2)</f>
        <v>0.5</v>
      </c>
      <c r="AF24" s="24">
        <f>IF('$2026_Pr3'!AF24&gt;0,'$2026_Pr3'!AF24/'%need met'!AF$2)</f>
        <v>0.5</v>
      </c>
      <c r="AG24" s="24">
        <f>IF('$2026_Pr3'!AG24&gt;0,'$2026_Pr3'!AG24/'%need met'!AG$2)</f>
        <v>0.5</v>
      </c>
      <c r="AH24" s="24">
        <f>IF('$2026_Pr3'!AH24&gt;0,'$2026_Pr3'!AH24/'%need met'!AH$2)</f>
        <v>0.5</v>
      </c>
      <c r="AI24" s="15"/>
      <c r="AJ24" s="16"/>
      <c r="AK24" s="15"/>
      <c r="AL24" s="15"/>
      <c r="AM24" s="15"/>
      <c r="AN24" s="15"/>
      <c r="AO24" s="27">
        <v>19500</v>
      </c>
      <c r="AP24" s="15"/>
      <c r="AQ24" s="15"/>
      <c r="AR24" s="15"/>
      <c r="AT24" s="15"/>
    </row>
    <row r="25" spans="1:46" x14ac:dyDescent="0.3">
      <c r="A25" s="13">
        <v>20000</v>
      </c>
      <c r="B25" s="13">
        <v>20999</v>
      </c>
      <c r="C25" s="13"/>
      <c r="D25" s="16" t="s">
        <v>9</v>
      </c>
      <c r="E25" s="24" t="b">
        <f>IF('$2026_Pr3'!E25&gt;0,'$2026_Pr3'!E25/'%need met'!E$2)</f>
        <v>0</v>
      </c>
      <c r="F25" s="24">
        <f>IF('$2026_Pr3'!F25&gt;0,'$2026_Pr3'!F25/'%need met'!F$2)</f>
        <v>0.18939393939393939</v>
      </c>
      <c r="G25" s="24">
        <f>IF('$2026_Pr3'!G25&gt;0,'$2026_Pr3'!G25/'%need met'!G$2)</f>
        <v>0.19960079840319361</v>
      </c>
      <c r="H25" s="24">
        <f>IF('$2026_Pr3'!H25&gt;0,'$2026_Pr3'!H25/'%need met'!H$2)</f>
        <v>0.16750418760469013</v>
      </c>
      <c r="I25" s="24">
        <f>IF('$2026_Pr3'!I25&gt;0,'$2026_Pr3'!I25/'%need met'!I$2)</f>
        <v>0.18975332068311196</v>
      </c>
      <c r="J25" s="24">
        <f>IF('$2026_Pr3'!J25&gt;0,'$2026_Pr3'!J25/'%need met'!J$2)</f>
        <v>0.19305019305019305</v>
      </c>
      <c r="L25" s="16" t="s">
        <v>10</v>
      </c>
      <c r="M25" s="24" t="b">
        <f>IF('$2026_Pr3'!M25&gt;0,'$2026_Pr3'!M25/'%need met'!M$2)</f>
        <v>0</v>
      </c>
      <c r="N25" s="24">
        <f>IF('$2026_Pr3'!N25&gt;0,'$2026_Pr3'!N25/'%need met'!N$2)</f>
        <v>0.13315579227696406</v>
      </c>
      <c r="O25" s="24">
        <f>IF('$2026_Pr3'!O25&gt;0,'$2026_Pr3'!O25/'%need met'!O$2)</f>
        <v>0.13368983957219252</v>
      </c>
      <c r="P25" s="24">
        <f>IF('$2026_Pr3'!P25&gt;0,'$2026_Pr3'!P25/'%need met'!P$2)</f>
        <v>0.13089005235602094</v>
      </c>
      <c r="Q25" s="24">
        <f>IF('$2026_Pr3'!Q25&gt;0,'$2026_Pr3'!Q25/'%need met'!Q$2)</f>
        <v>0.13550135501355012</v>
      </c>
      <c r="R25" s="24">
        <f>IF('$2026_Pr3'!R25&gt;0,'$2026_Pr3'!R25/'%need met'!R$2)</f>
        <v>0.12820512820512819</v>
      </c>
      <c r="T25" s="16" t="s">
        <v>11</v>
      </c>
      <c r="U25" s="24" t="b">
        <f>IF('$2026_Pr3'!U25&gt;0,'$2026_Pr3'!U25/'%need met'!U$2)</f>
        <v>0</v>
      </c>
      <c r="V25" s="24">
        <f>IF('$2026_Pr3'!V25&gt;0,'$2026_Pr3'!V25/'%need met'!V$2)</f>
        <v>0.5</v>
      </c>
      <c r="W25" s="24">
        <f>IF('$2026_Pr3'!W25&gt;0,'$2026_Pr3'!W25/'%need met'!W$2)</f>
        <v>0.5</v>
      </c>
      <c r="X25" s="24">
        <f>IF('$2026_Pr3'!X25&gt;0,'$2026_Pr3'!X25/'%need met'!X$2)</f>
        <v>0.5</v>
      </c>
      <c r="Y25" s="24">
        <f>IF('$2026_Pr3'!Y25&gt;0,'$2026_Pr3'!Y25/'%need met'!Y$2)</f>
        <v>0.5</v>
      </c>
      <c r="Z25" s="24">
        <f>IF('$2026_Pr3'!Z25&gt;0,'$2026_Pr3'!Z25/'%need met'!Z$2)</f>
        <v>0.5</v>
      </c>
      <c r="AB25" s="16" t="s">
        <v>12</v>
      </c>
      <c r="AC25" s="24" t="b">
        <f>IF('$2026_Pr3'!AC25&gt;0,'$2026_Pr3'!AC25/'%need met'!AC$2)</f>
        <v>0</v>
      </c>
      <c r="AD25" s="24">
        <f>IF('$2026_Pr3'!AD25&gt;0,'$2026_Pr3'!AD25/'%need met'!AD$2)</f>
        <v>0.5</v>
      </c>
      <c r="AE25" s="24">
        <f>IF('$2026_Pr3'!AE25&gt;0,'$2026_Pr3'!AE25/'%need met'!AE$2)</f>
        <v>0.5</v>
      </c>
      <c r="AF25" s="24">
        <f>IF('$2026_Pr3'!AF25&gt;0,'$2026_Pr3'!AF25/'%need met'!AF$2)</f>
        <v>0.5</v>
      </c>
      <c r="AG25" s="24">
        <f>IF('$2026_Pr3'!AG25&gt;0,'$2026_Pr3'!AG25/'%need met'!AG$2)</f>
        <v>0.5</v>
      </c>
      <c r="AH25" s="24">
        <f>IF('$2026_Pr3'!AH25&gt;0,'$2026_Pr3'!AH25/'%need met'!AH$2)</f>
        <v>0.5</v>
      </c>
      <c r="AI25" s="15"/>
      <c r="AJ25" s="16"/>
      <c r="AK25" s="15"/>
      <c r="AL25" s="15"/>
      <c r="AM25" s="15"/>
      <c r="AN25" s="15"/>
      <c r="AO25" s="27">
        <v>20500</v>
      </c>
      <c r="AP25" s="15"/>
      <c r="AQ25" s="15"/>
      <c r="AR25" s="15"/>
      <c r="AT25" s="15"/>
    </row>
    <row r="26" spans="1:46" x14ac:dyDescent="0.3">
      <c r="A26" s="57">
        <v>21000</v>
      </c>
      <c r="B26" s="13">
        <v>21999</v>
      </c>
      <c r="C26" s="13"/>
      <c r="D26" s="16" t="s">
        <v>9</v>
      </c>
      <c r="E26" s="24" t="b">
        <f>IF('$2026_Pr3'!E26&gt;0,'$2026_Pr3'!E26/'%need met'!E$2)</f>
        <v>0</v>
      </c>
      <c r="F26" s="24">
        <f>IF('$2026_Pr3'!F26&gt;0,'$2026_Pr3'!F26/'%need met'!F$2)</f>
        <v>0.18939393939393939</v>
      </c>
      <c r="G26" s="24">
        <f>IF('$2026_Pr3'!G26&gt;0,'$2026_Pr3'!G26/'%need met'!G$2)</f>
        <v>0.19960079840319361</v>
      </c>
      <c r="H26" s="24">
        <f>IF('$2026_Pr3'!H26&gt;0,'$2026_Pr3'!H26/'%need met'!H$2)</f>
        <v>0.16750418760469013</v>
      </c>
      <c r="I26" s="24">
        <f>IF('$2026_Pr3'!I26&gt;0,'$2026_Pr3'!I26/'%need met'!I$2)</f>
        <v>0.18975332068311196</v>
      </c>
      <c r="J26" s="24">
        <f>IF('$2026_Pr3'!J26&gt;0,'$2026_Pr3'!J26/'%need met'!J$2)</f>
        <v>0.19305019305019305</v>
      </c>
      <c r="L26" s="16" t="s">
        <v>10</v>
      </c>
      <c r="M26" s="24" t="b">
        <f>IF('$2026_Pr3'!M26&gt;0,'$2026_Pr3'!M26/'%need met'!M$2)</f>
        <v>0</v>
      </c>
      <c r="N26" s="24">
        <f>IF('$2026_Pr3'!N26&gt;0,'$2026_Pr3'!N26/'%need met'!N$2)</f>
        <v>0.13315579227696406</v>
      </c>
      <c r="O26" s="24">
        <f>IF('$2026_Pr3'!O26&gt;0,'$2026_Pr3'!O26/'%need met'!O$2)</f>
        <v>0.13368983957219252</v>
      </c>
      <c r="P26" s="24">
        <f>IF('$2026_Pr3'!P26&gt;0,'$2026_Pr3'!P26/'%need met'!P$2)</f>
        <v>0.13089005235602094</v>
      </c>
      <c r="Q26" s="24">
        <f>IF('$2026_Pr3'!Q26&gt;0,'$2026_Pr3'!Q26/'%need met'!Q$2)</f>
        <v>0.13550135501355012</v>
      </c>
      <c r="R26" s="24">
        <f>IF('$2026_Pr3'!R26&gt;0,'$2026_Pr3'!R26/'%need met'!R$2)</f>
        <v>0.12820512820512819</v>
      </c>
      <c r="T26" s="16" t="s">
        <v>11</v>
      </c>
      <c r="U26" s="24" t="b">
        <f>IF('$2026_Pr3'!U26&gt;0,'$2026_Pr3'!U26/'%need met'!U$2)</f>
        <v>0</v>
      </c>
      <c r="V26" s="24">
        <f>IF('$2026_Pr3'!V26&gt;0,'$2026_Pr3'!V26/'%need met'!V$2)</f>
        <v>0.5</v>
      </c>
      <c r="W26" s="24">
        <f>IF('$2026_Pr3'!W26&gt;0,'$2026_Pr3'!W26/'%need met'!W$2)</f>
        <v>0.5</v>
      </c>
      <c r="X26" s="24">
        <f>IF('$2026_Pr3'!X26&gt;0,'$2026_Pr3'!X26/'%need met'!X$2)</f>
        <v>0.5</v>
      </c>
      <c r="Y26" s="24">
        <f>IF('$2026_Pr3'!Y26&gt;0,'$2026_Pr3'!Y26/'%need met'!Y$2)</f>
        <v>0.5</v>
      </c>
      <c r="Z26" s="24">
        <f>IF('$2026_Pr3'!Z26&gt;0,'$2026_Pr3'!Z26/'%need met'!Z$2)</f>
        <v>0.5</v>
      </c>
      <c r="AB26" s="16" t="s">
        <v>12</v>
      </c>
      <c r="AC26" s="24" t="b">
        <f>IF('$2026_Pr3'!AC26&gt;0,'$2026_Pr3'!AC26/'%need met'!AC$2)</f>
        <v>0</v>
      </c>
      <c r="AD26" s="24">
        <f>IF('$2026_Pr3'!AD26&gt;0,'$2026_Pr3'!AD26/'%need met'!AD$2)</f>
        <v>0.5</v>
      </c>
      <c r="AE26" s="24">
        <f>IF('$2026_Pr3'!AE26&gt;0,'$2026_Pr3'!AE26/'%need met'!AE$2)</f>
        <v>0.5</v>
      </c>
      <c r="AF26" s="24">
        <f>IF('$2026_Pr3'!AF26&gt;0,'$2026_Pr3'!AF26/'%need met'!AF$2)</f>
        <v>0.5</v>
      </c>
      <c r="AG26" s="24">
        <f>IF('$2026_Pr3'!AG26&gt;0,'$2026_Pr3'!AG26/'%need met'!AG$2)</f>
        <v>0.5</v>
      </c>
      <c r="AH26" s="24">
        <f>IF('$2026_Pr3'!AH26&gt;0,'$2026_Pr3'!AH26/'%need met'!AH$2)</f>
        <v>0.5</v>
      </c>
      <c r="AI26" s="15"/>
      <c r="AJ26" s="16"/>
      <c r="AK26" s="15"/>
      <c r="AL26" s="15"/>
      <c r="AM26" s="15"/>
      <c r="AN26" s="15"/>
      <c r="AO26" s="27">
        <v>21500</v>
      </c>
      <c r="AP26" s="15"/>
      <c r="AQ26" s="15"/>
      <c r="AR26" s="15"/>
      <c r="AT26" s="15"/>
    </row>
    <row r="27" spans="1:46" x14ac:dyDescent="0.3">
      <c r="A27" s="13">
        <v>22000</v>
      </c>
      <c r="B27" s="13">
        <v>22999</v>
      </c>
      <c r="C27" s="13"/>
      <c r="D27" s="16" t="s">
        <v>9</v>
      </c>
      <c r="E27" s="24" t="b">
        <f>IF('$2026_Pr3'!E27&gt;0,'$2026_Pr3'!E27/'%need met'!E$2)</f>
        <v>0</v>
      </c>
      <c r="F27" s="24">
        <f>IF('$2026_Pr3'!F27&gt;0,'$2026_Pr3'!F27/'%need met'!F$2)</f>
        <v>0.18939393939393939</v>
      </c>
      <c r="G27" s="24">
        <f>IF('$2026_Pr3'!G27&gt;0,'$2026_Pr3'!G27/'%need met'!G$2)</f>
        <v>0.19960079840319361</v>
      </c>
      <c r="H27" s="24">
        <f>IF('$2026_Pr3'!H27&gt;0,'$2026_Pr3'!H27/'%need met'!H$2)</f>
        <v>0.16750418760469013</v>
      </c>
      <c r="I27" s="24">
        <f>IF('$2026_Pr3'!I27&gt;0,'$2026_Pr3'!I27/'%need met'!I$2)</f>
        <v>0.18975332068311196</v>
      </c>
      <c r="J27" s="24">
        <f>IF('$2026_Pr3'!J27&gt;0,'$2026_Pr3'!J27/'%need met'!J$2)</f>
        <v>0.19305019305019305</v>
      </c>
      <c r="L27" s="16" t="s">
        <v>10</v>
      </c>
      <c r="M27" s="24" t="b">
        <f>IF('$2026_Pr3'!M27&gt;0,'$2026_Pr3'!M27/'%need met'!M$2)</f>
        <v>0</v>
      </c>
      <c r="N27" s="24">
        <f>IF('$2026_Pr3'!N27&gt;0,'$2026_Pr3'!N27/'%need met'!N$2)</f>
        <v>0.13315579227696406</v>
      </c>
      <c r="O27" s="24">
        <f>IF('$2026_Pr3'!O27&gt;0,'$2026_Pr3'!O27/'%need met'!O$2)</f>
        <v>0.13368983957219252</v>
      </c>
      <c r="P27" s="24">
        <f>IF('$2026_Pr3'!P27&gt;0,'$2026_Pr3'!P27/'%need met'!P$2)</f>
        <v>0.13089005235602094</v>
      </c>
      <c r="Q27" s="24">
        <f>IF('$2026_Pr3'!Q27&gt;0,'$2026_Pr3'!Q27/'%need met'!Q$2)</f>
        <v>0.13550135501355012</v>
      </c>
      <c r="R27" s="24">
        <f>IF('$2026_Pr3'!R27&gt;0,'$2026_Pr3'!R27/'%need met'!R$2)</f>
        <v>0.12820512820512819</v>
      </c>
      <c r="T27" s="16" t="s">
        <v>11</v>
      </c>
      <c r="U27" s="24" t="b">
        <f>IF('$2026_Pr3'!U27&gt;0,'$2026_Pr3'!U27/'%need met'!U$2)</f>
        <v>0</v>
      </c>
      <c r="V27" s="24">
        <f>IF('$2026_Pr3'!V27&gt;0,'$2026_Pr3'!V27/'%need met'!V$2)</f>
        <v>0.5</v>
      </c>
      <c r="W27" s="24">
        <f>IF('$2026_Pr3'!W27&gt;0,'$2026_Pr3'!W27/'%need met'!W$2)</f>
        <v>0.5</v>
      </c>
      <c r="X27" s="24">
        <f>IF('$2026_Pr3'!X27&gt;0,'$2026_Pr3'!X27/'%need met'!X$2)</f>
        <v>0.5</v>
      </c>
      <c r="Y27" s="24">
        <f>IF('$2026_Pr3'!Y27&gt;0,'$2026_Pr3'!Y27/'%need met'!Y$2)</f>
        <v>0.5</v>
      </c>
      <c r="Z27" s="24">
        <f>IF('$2026_Pr3'!Z27&gt;0,'$2026_Pr3'!Z27/'%need met'!Z$2)</f>
        <v>0.5</v>
      </c>
      <c r="AB27" s="16" t="s">
        <v>12</v>
      </c>
      <c r="AC27" s="24" t="b">
        <f>IF('$2026_Pr3'!AC27&gt;0,'$2026_Pr3'!AC27/'%need met'!AC$2)</f>
        <v>0</v>
      </c>
      <c r="AD27" s="24">
        <f>IF('$2026_Pr3'!AD27&gt;0,'$2026_Pr3'!AD27/'%need met'!AD$2)</f>
        <v>0.5</v>
      </c>
      <c r="AE27" s="24">
        <f>IF('$2026_Pr3'!AE27&gt;0,'$2026_Pr3'!AE27/'%need met'!AE$2)</f>
        <v>0.5</v>
      </c>
      <c r="AF27" s="24">
        <f>IF('$2026_Pr3'!AF27&gt;0,'$2026_Pr3'!AF27/'%need met'!AF$2)</f>
        <v>0.5</v>
      </c>
      <c r="AG27" s="24">
        <f>IF('$2026_Pr3'!AG27&gt;0,'$2026_Pr3'!AG27/'%need met'!AG$2)</f>
        <v>0.5</v>
      </c>
      <c r="AH27" s="24">
        <f>IF('$2026_Pr3'!AH27&gt;0,'$2026_Pr3'!AH27/'%need met'!AH$2)</f>
        <v>0.5</v>
      </c>
      <c r="AI27" s="15"/>
      <c r="AJ27" s="16"/>
      <c r="AK27" s="15"/>
      <c r="AL27" s="15"/>
      <c r="AM27" s="15"/>
      <c r="AN27" s="15"/>
      <c r="AO27" s="27">
        <v>22500</v>
      </c>
      <c r="AP27" s="15"/>
      <c r="AQ27" s="15"/>
      <c r="AR27" s="15"/>
      <c r="AT27" s="15"/>
    </row>
    <row r="28" spans="1:46" x14ac:dyDescent="0.3">
      <c r="A28" s="40">
        <v>23000</v>
      </c>
      <c r="B28" s="13">
        <v>23999</v>
      </c>
      <c r="C28" s="13"/>
      <c r="D28" s="16" t="s">
        <v>9</v>
      </c>
      <c r="E28" s="24" t="b">
        <f>IF('$2026_Pr3'!E28&gt;0,'$2026_Pr3'!E28/'%need met'!E$2)</f>
        <v>0</v>
      </c>
      <c r="F28" s="24">
        <f>IF('$2026_Pr3'!F28&gt;0,'$2026_Pr3'!F28/'%need met'!F$2)</f>
        <v>0.18939393939393939</v>
      </c>
      <c r="G28" s="24">
        <f>IF('$2026_Pr3'!G28&gt;0,'$2026_Pr3'!G28/'%need met'!G$2)</f>
        <v>0.19960079840319361</v>
      </c>
      <c r="H28" s="24">
        <f>IF('$2026_Pr3'!H28&gt;0,'$2026_Pr3'!H28/'%need met'!H$2)</f>
        <v>0.16750418760469013</v>
      </c>
      <c r="I28" s="24">
        <f>IF('$2026_Pr3'!I28&gt;0,'$2026_Pr3'!I28/'%need met'!I$2)</f>
        <v>0.18975332068311196</v>
      </c>
      <c r="J28" s="24">
        <f>IF('$2026_Pr3'!J28&gt;0,'$2026_Pr3'!J28/'%need met'!J$2)</f>
        <v>0.19305019305019305</v>
      </c>
      <c r="L28" s="16" t="s">
        <v>10</v>
      </c>
      <c r="M28" s="24" t="b">
        <f>IF('$2026_Pr3'!M28&gt;0,'$2026_Pr3'!M28/'%need met'!M$2)</f>
        <v>0</v>
      </c>
      <c r="N28" s="24">
        <f>IF('$2026_Pr3'!N28&gt;0,'$2026_Pr3'!N28/'%need met'!N$2)</f>
        <v>0.13315579227696406</v>
      </c>
      <c r="O28" s="24">
        <f>IF('$2026_Pr3'!O28&gt;0,'$2026_Pr3'!O28/'%need met'!O$2)</f>
        <v>0.13368983957219252</v>
      </c>
      <c r="P28" s="24">
        <f>IF('$2026_Pr3'!P28&gt;0,'$2026_Pr3'!P28/'%need met'!P$2)</f>
        <v>0.13089005235602094</v>
      </c>
      <c r="Q28" s="24">
        <f>IF('$2026_Pr3'!Q28&gt;0,'$2026_Pr3'!Q28/'%need met'!Q$2)</f>
        <v>0.13550135501355012</v>
      </c>
      <c r="R28" s="24">
        <f>IF('$2026_Pr3'!R28&gt;0,'$2026_Pr3'!R28/'%need met'!R$2)</f>
        <v>0.12820512820512819</v>
      </c>
      <c r="T28" s="16" t="s">
        <v>11</v>
      </c>
      <c r="U28" s="24" t="b">
        <f>IF('$2026_Pr3'!U28&gt;0,'$2026_Pr3'!U28/'%need met'!U$2)</f>
        <v>0</v>
      </c>
      <c r="V28" s="24">
        <f>IF('$2026_Pr3'!V28&gt;0,'$2026_Pr3'!V28/'%need met'!V$2)</f>
        <v>0.5</v>
      </c>
      <c r="W28" s="24">
        <f>IF('$2026_Pr3'!W28&gt;0,'$2026_Pr3'!W28/'%need met'!W$2)</f>
        <v>0.5</v>
      </c>
      <c r="X28" s="24">
        <f>IF('$2026_Pr3'!X28&gt;0,'$2026_Pr3'!X28/'%need met'!X$2)</f>
        <v>0.5</v>
      </c>
      <c r="Y28" s="24">
        <f>IF('$2026_Pr3'!Y28&gt;0,'$2026_Pr3'!Y28/'%need met'!Y$2)</f>
        <v>0.5</v>
      </c>
      <c r="Z28" s="24">
        <f>IF('$2026_Pr3'!Z28&gt;0,'$2026_Pr3'!Z28/'%need met'!Z$2)</f>
        <v>0.5</v>
      </c>
      <c r="AB28" s="16" t="s">
        <v>12</v>
      </c>
      <c r="AC28" s="24" t="b">
        <f>IF('$2026_Pr3'!AC28&gt;0,'$2026_Pr3'!AC28/'%need met'!AC$2)</f>
        <v>0</v>
      </c>
      <c r="AD28" s="24">
        <f>IF('$2026_Pr3'!AD28&gt;0,'$2026_Pr3'!AD28/'%need met'!AD$2)</f>
        <v>8.7032201914708437E-2</v>
      </c>
      <c r="AE28" s="24">
        <f>IF('$2026_Pr3'!AE28&gt;0,'$2026_Pr3'!AE28/'%need met'!AE$2)</f>
        <v>0.5</v>
      </c>
      <c r="AF28" s="24">
        <f>IF('$2026_Pr3'!AF28&gt;0,'$2026_Pr3'!AF28/'%need met'!AF$2)</f>
        <v>0.5</v>
      </c>
      <c r="AG28" s="24">
        <f>IF('$2026_Pr3'!AG28&gt;0,'$2026_Pr3'!AG28/'%need met'!AG$2)</f>
        <v>0.5</v>
      </c>
      <c r="AH28" s="24">
        <f>IF('$2026_Pr3'!AH28&gt;0,'$2026_Pr3'!AH28/'%need met'!AH$2)</f>
        <v>0.5</v>
      </c>
      <c r="AI28" s="15"/>
      <c r="AJ28" s="16"/>
      <c r="AK28" s="15"/>
      <c r="AL28" s="15"/>
      <c r="AM28" s="15"/>
      <c r="AN28" s="15"/>
      <c r="AO28" s="27">
        <v>23500</v>
      </c>
      <c r="AP28" s="15"/>
      <c r="AQ28" s="15"/>
      <c r="AR28" s="15"/>
      <c r="AT28" s="15"/>
    </row>
    <row r="29" spans="1:46" x14ac:dyDescent="0.3">
      <c r="A29" s="13">
        <v>24000</v>
      </c>
      <c r="B29" s="13">
        <v>24999</v>
      </c>
      <c r="C29" s="13"/>
      <c r="D29" s="16" t="s">
        <v>9</v>
      </c>
      <c r="E29" s="24" t="b">
        <f>IF('$2026_Pr3'!E29&gt;0,'$2026_Pr3'!E29/'%need met'!E$2)</f>
        <v>0</v>
      </c>
      <c r="F29" s="24">
        <f>IF('$2026_Pr3'!F29&gt;0,'$2026_Pr3'!F29/'%need met'!F$2)</f>
        <v>0.18939393939393939</v>
      </c>
      <c r="G29" s="24">
        <f>IF('$2026_Pr3'!G29&gt;0,'$2026_Pr3'!G29/'%need met'!G$2)</f>
        <v>0.19960079840319361</v>
      </c>
      <c r="H29" s="24">
        <f>IF('$2026_Pr3'!H29&gt;0,'$2026_Pr3'!H29/'%need met'!H$2)</f>
        <v>0.16750418760469013</v>
      </c>
      <c r="I29" s="24">
        <f>IF('$2026_Pr3'!I29&gt;0,'$2026_Pr3'!I29/'%need met'!I$2)</f>
        <v>0.18975332068311196</v>
      </c>
      <c r="J29" s="24">
        <f>IF('$2026_Pr3'!J29&gt;0,'$2026_Pr3'!J29/'%need met'!J$2)</f>
        <v>0.19305019305019305</v>
      </c>
      <c r="L29" s="16" t="s">
        <v>10</v>
      </c>
      <c r="M29" s="24" t="b">
        <f>IF('$2026_Pr3'!M29&gt;0,'$2026_Pr3'!M29/'%need met'!M$2)</f>
        <v>0</v>
      </c>
      <c r="N29" s="24">
        <f>IF('$2026_Pr3'!N29&gt;0,'$2026_Pr3'!N29/'%need met'!N$2)</f>
        <v>0.13315579227696406</v>
      </c>
      <c r="O29" s="24">
        <f>IF('$2026_Pr3'!O29&gt;0,'$2026_Pr3'!O29/'%need met'!O$2)</f>
        <v>0.13368983957219252</v>
      </c>
      <c r="P29" s="24">
        <f>IF('$2026_Pr3'!P29&gt;0,'$2026_Pr3'!P29/'%need met'!P$2)</f>
        <v>0.13089005235602094</v>
      </c>
      <c r="Q29" s="24">
        <f>IF('$2026_Pr3'!Q29&gt;0,'$2026_Pr3'!Q29/'%need met'!Q$2)</f>
        <v>0.13550135501355012</v>
      </c>
      <c r="R29" s="24">
        <f>IF('$2026_Pr3'!R29&gt;0,'$2026_Pr3'!R29/'%need met'!R$2)</f>
        <v>0.12820512820512819</v>
      </c>
      <c r="T29" s="16" t="s">
        <v>11</v>
      </c>
      <c r="U29" s="24" t="b">
        <f>IF('$2026_Pr3'!U29&gt;0,'$2026_Pr3'!U29/'%need met'!U$2)</f>
        <v>0</v>
      </c>
      <c r="V29" s="24">
        <f>IF('$2026_Pr3'!V29&gt;0,'$2026_Pr3'!V29/'%need met'!V$2)</f>
        <v>0.5</v>
      </c>
      <c r="W29" s="24">
        <f>IF('$2026_Pr3'!W29&gt;0,'$2026_Pr3'!W29/'%need met'!W$2)</f>
        <v>0.5</v>
      </c>
      <c r="X29" s="24">
        <f>IF('$2026_Pr3'!X29&gt;0,'$2026_Pr3'!X29/'%need met'!X$2)</f>
        <v>0.5</v>
      </c>
      <c r="Y29" s="24">
        <f>IF('$2026_Pr3'!Y29&gt;0,'$2026_Pr3'!Y29/'%need met'!Y$2)</f>
        <v>0.5</v>
      </c>
      <c r="Z29" s="24">
        <f>IF('$2026_Pr3'!Z29&gt;0,'$2026_Pr3'!Z29/'%need met'!Z$2)</f>
        <v>0.5</v>
      </c>
      <c r="AB29" s="16" t="s">
        <v>12</v>
      </c>
      <c r="AC29" s="24" t="b">
        <f>IF('$2026_Pr3'!AC29&gt;0,'$2026_Pr3'!AC29/'%need met'!AC$2)</f>
        <v>0</v>
      </c>
      <c r="AD29" s="24">
        <f>IF('$2026_Pr3'!AD29&gt;0,'$2026_Pr3'!AD29/'%need met'!AD$2)</f>
        <v>8.7032201914708437E-2</v>
      </c>
      <c r="AE29" s="24">
        <f>IF('$2026_Pr3'!AE29&gt;0,'$2026_Pr3'!AE29/'%need met'!AE$2)</f>
        <v>0.5</v>
      </c>
      <c r="AF29" s="24">
        <f>IF('$2026_Pr3'!AF29&gt;0,'$2026_Pr3'!AF29/'%need met'!AF$2)</f>
        <v>0.5</v>
      </c>
      <c r="AG29" s="24">
        <f>IF('$2026_Pr3'!AG29&gt;0,'$2026_Pr3'!AG29/'%need met'!AG$2)</f>
        <v>8.2850041425020712E-2</v>
      </c>
      <c r="AH29" s="24">
        <f>IF('$2026_Pr3'!AH29&gt;0,'$2026_Pr3'!AH29/'%need met'!AH$2)</f>
        <v>0.5</v>
      </c>
      <c r="AI29" s="15"/>
      <c r="AJ29" s="16"/>
      <c r="AK29" s="15"/>
      <c r="AL29" s="15"/>
      <c r="AM29" s="15"/>
      <c r="AN29" s="15"/>
      <c r="AO29" s="27">
        <v>24500</v>
      </c>
      <c r="AP29" s="15"/>
      <c r="AQ29" s="15"/>
      <c r="AR29" s="15"/>
      <c r="AT29" s="15"/>
    </row>
    <row r="30" spans="1:46" x14ac:dyDescent="0.3">
      <c r="A30" s="13">
        <v>25000</v>
      </c>
      <c r="B30" s="13">
        <v>25999</v>
      </c>
      <c r="C30" s="13"/>
      <c r="D30" s="16" t="s">
        <v>9</v>
      </c>
      <c r="E30" s="24" t="b">
        <f>IF('$2026_Pr3'!E30&gt;0,'$2026_Pr3'!E30/'%need met'!E$2)</f>
        <v>0</v>
      </c>
      <c r="F30" s="24">
        <f>IF('$2026_Pr3'!F30&gt;0,'$2026_Pr3'!F30/'%need met'!F$2)</f>
        <v>0.18939393939393939</v>
      </c>
      <c r="G30" s="24">
        <f>IF('$2026_Pr3'!G30&gt;0,'$2026_Pr3'!G30/'%need met'!G$2)</f>
        <v>0.19960079840319361</v>
      </c>
      <c r="H30" s="24">
        <f>IF('$2026_Pr3'!H30&gt;0,'$2026_Pr3'!H30/'%need met'!H$2)</f>
        <v>0.16750418760469013</v>
      </c>
      <c r="I30" s="24">
        <f>IF('$2026_Pr3'!I30&gt;0,'$2026_Pr3'!I30/'%need met'!I$2)</f>
        <v>0.18975332068311196</v>
      </c>
      <c r="J30" s="24">
        <f>IF('$2026_Pr3'!J30&gt;0,'$2026_Pr3'!J30/'%need met'!J$2)</f>
        <v>0.19305019305019305</v>
      </c>
      <c r="L30" s="16" t="s">
        <v>10</v>
      </c>
      <c r="M30" s="24" t="b">
        <f>IF('$2026_Pr3'!M30&gt;0,'$2026_Pr3'!M30/'%need met'!M$2)</f>
        <v>0</v>
      </c>
      <c r="N30" s="24">
        <f>IF('$2026_Pr3'!N30&gt;0,'$2026_Pr3'!N30/'%need met'!N$2)</f>
        <v>0.13315579227696406</v>
      </c>
      <c r="O30" s="24">
        <f>IF('$2026_Pr3'!O30&gt;0,'$2026_Pr3'!O30/'%need met'!O$2)</f>
        <v>0.13368983957219252</v>
      </c>
      <c r="P30" s="24">
        <f>IF('$2026_Pr3'!P30&gt;0,'$2026_Pr3'!P30/'%need met'!P$2)</f>
        <v>0.13089005235602094</v>
      </c>
      <c r="Q30" s="24">
        <f>IF('$2026_Pr3'!Q30&gt;0,'$2026_Pr3'!Q30/'%need met'!Q$2)</f>
        <v>0.13550135501355012</v>
      </c>
      <c r="R30" s="24">
        <f>IF('$2026_Pr3'!R30&gt;0,'$2026_Pr3'!R30/'%need met'!R$2)</f>
        <v>0.12820512820512819</v>
      </c>
      <c r="T30" s="16" t="s">
        <v>11</v>
      </c>
      <c r="U30" s="24" t="b">
        <f>IF('$2026_Pr3'!U30&gt;0,'$2026_Pr3'!U30/'%need met'!U$2)</f>
        <v>0</v>
      </c>
      <c r="V30" s="24">
        <f>IF('$2026_Pr3'!V30&gt;0,'$2026_Pr3'!V30/'%need met'!V$2)</f>
        <v>0.5</v>
      </c>
      <c r="W30" s="24">
        <f>IF('$2026_Pr3'!W30&gt;0,'$2026_Pr3'!W30/'%need met'!W$2)</f>
        <v>0.5</v>
      </c>
      <c r="X30" s="24">
        <f>IF('$2026_Pr3'!X30&gt;0,'$2026_Pr3'!X30/'%need met'!X$2)</f>
        <v>0.5</v>
      </c>
      <c r="Y30" s="24">
        <f>IF('$2026_Pr3'!Y30&gt;0,'$2026_Pr3'!Y30/'%need met'!Y$2)</f>
        <v>0.5</v>
      </c>
      <c r="Z30" s="24">
        <f>IF('$2026_Pr3'!Z30&gt;0,'$2026_Pr3'!Z30/'%need met'!Z$2)</f>
        <v>0.5</v>
      </c>
      <c r="AB30" s="16" t="s">
        <v>12</v>
      </c>
      <c r="AC30" s="24" t="b">
        <f>IF('$2026_Pr3'!AC30&gt;0,'$2026_Pr3'!AC30/'%need met'!AC$2)</f>
        <v>0</v>
      </c>
      <c r="AD30" s="24">
        <f>IF('$2026_Pr3'!AD30&gt;0,'$2026_Pr3'!AD30/'%need met'!AD$2)</f>
        <v>8.7032201914708437E-2</v>
      </c>
      <c r="AE30" s="24">
        <f>IF('$2026_Pr3'!AE30&gt;0,'$2026_Pr3'!AE30/'%need met'!AE$2)</f>
        <v>0.5</v>
      </c>
      <c r="AF30" s="24">
        <f>IF('$2026_Pr3'!AF30&gt;0,'$2026_Pr3'!AF30/'%need met'!AF$2)</f>
        <v>0.5</v>
      </c>
      <c r="AG30" s="24">
        <f>IF('$2026_Pr3'!AG30&gt;0,'$2026_Pr3'!AG30/'%need met'!AG$2)</f>
        <v>8.2850041425020712E-2</v>
      </c>
      <c r="AH30" s="24">
        <f>IF('$2026_Pr3'!AH30&gt;0,'$2026_Pr3'!AH30/'%need met'!AH$2)</f>
        <v>0.5</v>
      </c>
      <c r="AI30" s="15"/>
      <c r="AJ30" s="16"/>
      <c r="AK30" s="15"/>
      <c r="AL30" s="15"/>
      <c r="AM30" s="15"/>
      <c r="AN30" s="15"/>
      <c r="AO30" s="27">
        <v>25500</v>
      </c>
      <c r="AP30" s="15"/>
      <c r="AQ30" s="15"/>
      <c r="AR30" s="15"/>
      <c r="AT30" s="15"/>
    </row>
    <row r="31" spans="1:46" x14ac:dyDescent="0.3">
      <c r="A31" s="13">
        <v>26000</v>
      </c>
      <c r="B31" s="13">
        <v>26999</v>
      </c>
      <c r="C31" s="13"/>
      <c r="D31" s="16" t="s">
        <v>9</v>
      </c>
      <c r="E31" s="24" t="b">
        <f>IF('$2026_Pr3'!E31&gt;0,'$2026_Pr3'!E31/'%need met'!E$2)</f>
        <v>0</v>
      </c>
      <c r="F31" s="24">
        <f>IF('$2026_Pr3'!F31&gt;0,'$2026_Pr3'!F31/'%need met'!F$2)</f>
        <v>0.18939393939393939</v>
      </c>
      <c r="G31" s="24">
        <f>IF('$2026_Pr3'!G31&gt;0,'$2026_Pr3'!G31/'%need met'!G$2)</f>
        <v>0.19960079840319361</v>
      </c>
      <c r="H31" s="24">
        <f>IF('$2026_Pr3'!H31&gt;0,'$2026_Pr3'!H31/'%need met'!H$2)</f>
        <v>0.16750418760469013</v>
      </c>
      <c r="I31" s="24">
        <f>IF('$2026_Pr3'!I31&gt;0,'$2026_Pr3'!I31/'%need met'!I$2)</f>
        <v>0.18975332068311196</v>
      </c>
      <c r="J31" s="24">
        <f>IF('$2026_Pr3'!J31&gt;0,'$2026_Pr3'!J31/'%need met'!J$2)</f>
        <v>0.19305019305019305</v>
      </c>
      <c r="L31" s="16" t="s">
        <v>10</v>
      </c>
      <c r="M31" s="24" t="b">
        <f>IF('$2026_Pr3'!M31&gt;0,'$2026_Pr3'!M31/'%need met'!M$2)</f>
        <v>0</v>
      </c>
      <c r="N31" s="24">
        <f>IF('$2026_Pr3'!N31&gt;0,'$2026_Pr3'!N31/'%need met'!N$2)</f>
        <v>0.13315579227696406</v>
      </c>
      <c r="O31" s="24">
        <f>IF('$2026_Pr3'!O31&gt;0,'$2026_Pr3'!O31/'%need met'!O$2)</f>
        <v>0.13368983957219252</v>
      </c>
      <c r="P31" s="24">
        <f>IF('$2026_Pr3'!P31&gt;0,'$2026_Pr3'!P31/'%need met'!P$2)</f>
        <v>0.13089005235602094</v>
      </c>
      <c r="Q31" s="24">
        <f>IF('$2026_Pr3'!Q31&gt;0,'$2026_Pr3'!Q31/'%need met'!Q$2)</f>
        <v>0.13550135501355012</v>
      </c>
      <c r="R31" s="24">
        <f>IF('$2026_Pr3'!R31&gt;0,'$2026_Pr3'!R31/'%need met'!R$2)</f>
        <v>0.12820512820512819</v>
      </c>
      <c r="T31" s="16" t="s">
        <v>11</v>
      </c>
      <c r="U31" s="24" t="b">
        <f>IF('$2026_Pr3'!U31&gt;0,'$2026_Pr3'!U31/'%need met'!U$2)</f>
        <v>0</v>
      </c>
      <c r="V31" s="24">
        <f>IF('$2026_Pr3'!V31&gt;0,'$2026_Pr3'!V31/'%need met'!V$2)</f>
        <v>0.5</v>
      </c>
      <c r="W31" s="24">
        <f>IF('$2026_Pr3'!W31&gt;0,'$2026_Pr3'!W31/'%need met'!W$2)</f>
        <v>0.5</v>
      </c>
      <c r="X31" s="24">
        <f>IF('$2026_Pr3'!X31&gt;0,'$2026_Pr3'!X31/'%need met'!X$2)</f>
        <v>0.5</v>
      </c>
      <c r="Y31" s="24">
        <f>IF('$2026_Pr3'!Y31&gt;0,'$2026_Pr3'!Y31/'%need met'!Y$2)</f>
        <v>0.5</v>
      </c>
      <c r="Z31" s="24">
        <f>IF('$2026_Pr3'!Z31&gt;0,'$2026_Pr3'!Z31/'%need met'!Z$2)</f>
        <v>0.5</v>
      </c>
      <c r="AB31" s="16" t="s">
        <v>12</v>
      </c>
      <c r="AC31" s="24" t="b">
        <f>IF('$2026_Pr3'!AC31&gt;0,'$2026_Pr3'!AC31/'%need met'!AC$2)</f>
        <v>0</v>
      </c>
      <c r="AD31" s="24">
        <f>IF('$2026_Pr3'!AD31&gt;0,'$2026_Pr3'!AD31/'%need met'!AD$2)</f>
        <v>8.7032201914708437E-2</v>
      </c>
      <c r="AE31" s="24">
        <f>IF('$2026_Pr3'!AE31&gt;0,'$2026_Pr3'!AE31/'%need met'!AE$2)</f>
        <v>0.5</v>
      </c>
      <c r="AF31" s="24">
        <f>IF('$2026_Pr3'!AF31&gt;0,'$2026_Pr3'!AF31/'%need met'!AF$2)</f>
        <v>7.7821011673151752E-2</v>
      </c>
      <c r="AG31" s="24">
        <f>IF('$2026_Pr3'!AG31&gt;0,'$2026_Pr3'!AG31/'%need met'!AG$2)</f>
        <v>8.2850041425020712E-2</v>
      </c>
      <c r="AH31" s="24">
        <f>IF('$2026_Pr3'!AH31&gt;0,'$2026_Pr3'!AH31/'%need met'!AH$2)</f>
        <v>0.5</v>
      </c>
      <c r="AI31" s="15"/>
      <c r="AJ31" s="16"/>
      <c r="AK31" s="15"/>
      <c r="AL31" s="15"/>
      <c r="AM31" s="15"/>
      <c r="AN31" s="15"/>
      <c r="AO31" s="27">
        <v>26500</v>
      </c>
      <c r="AP31" s="15"/>
      <c r="AQ31" s="15"/>
      <c r="AR31" s="15"/>
      <c r="AT31" s="15"/>
    </row>
    <row r="32" spans="1:46" x14ac:dyDescent="0.3">
      <c r="A32" s="57">
        <v>27000</v>
      </c>
      <c r="B32" s="58">
        <v>27999</v>
      </c>
      <c r="C32" s="13"/>
      <c r="D32" s="16" t="s">
        <v>9</v>
      </c>
      <c r="E32" s="24" t="b">
        <f>IF('$2026_Pr3'!E32&gt;0,'$2026_Pr3'!E32/'%need met'!E$2)</f>
        <v>0</v>
      </c>
      <c r="F32" s="24">
        <f>IF('$2026_Pr3'!F32&gt;0,'$2026_Pr3'!F32/'%need met'!F$2)</f>
        <v>0.18939393939393939</v>
      </c>
      <c r="G32" s="24">
        <f>IF('$2026_Pr3'!G32&gt;0,'$2026_Pr3'!G32/'%need met'!G$2)</f>
        <v>0.19960079840319361</v>
      </c>
      <c r="H32" s="24">
        <f>IF('$2026_Pr3'!H32&gt;0,'$2026_Pr3'!H32/'%need met'!H$2)</f>
        <v>0.16750418760469013</v>
      </c>
      <c r="I32" s="24">
        <f>IF('$2026_Pr3'!I32&gt;0,'$2026_Pr3'!I32/'%need met'!I$2)</f>
        <v>0.18975332068311196</v>
      </c>
      <c r="J32" s="24">
        <f>IF('$2026_Pr3'!J32&gt;0,'$2026_Pr3'!J32/'%need met'!J$2)</f>
        <v>0.19305019305019305</v>
      </c>
      <c r="L32" s="16" t="s">
        <v>10</v>
      </c>
      <c r="M32" s="24" t="b">
        <f>IF('$2026_Pr3'!M32&gt;0,'$2026_Pr3'!M32/'%need met'!M$2)</f>
        <v>0</v>
      </c>
      <c r="N32" s="24">
        <f>IF('$2026_Pr3'!N32&gt;0,'$2026_Pr3'!N32/'%need met'!N$2)</f>
        <v>0.13315579227696406</v>
      </c>
      <c r="O32" s="24">
        <f>IF('$2026_Pr3'!O32&gt;0,'$2026_Pr3'!O32/'%need met'!O$2)</f>
        <v>0.13368983957219252</v>
      </c>
      <c r="P32" s="24">
        <f>IF('$2026_Pr3'!P32&gt;0,'$2026_Pr3'!P32/'%need met'!P$2)</f>
        <v>0.13089005235602094</v>
      </c>
      <c r="Q32" s="24">
        <f>IF('$2026_Pr3'!Q32&gt;0,'$2026_Pr3'!Q32/'%need met'!Q$2)</f>
        <v>0.13550135501355012</v>
      </c>
      <c r="R32" s="24">
        <f>IF('$2026_Pr3'!R32&gt;0,'$2026_Pr3'!R32/'%need met'!R$2)</f>
        <v>0.12820512820512819</v>
      </c>
      <c r="T32" s="16" t="s">
        <v>11</v>
      </c>
      <c r="U32" s="24" t="b">
        <f>IF('$2026_Pr3'!U32&gt;0,'$2026_Pr3'!U32/'%need met'!U$2)</f>
        <v>0</v>
      </c>
      <c r="V32" s="24">
        <f>IF('$2026_Pr3'!V32&gt;0,'$2026_Pr3'!V32/'%need met'!V$2)</f>
        <v>0.5</v>
      </c>
      <c r="W32" s="24">
        <f>IF('$2026_Pr3'!W32&gt;0,'$2026_Pr3'!W32/'%need met'!W$2)</f>
        <v>0.5</v>
      </c>
      <c r="X32" s="24">
        <f>IF('$2026_Pr3'!X32&gt;0,'$2026_Pr3'!X32/'%need met'!X$2)</f>
        <v>0.5</v>
      </c>
      <c r="Y32" s="24">
        <f>IF('$2026_Pr3'!Y32&gt;0,'$2026_Pr3'!Y32/'%need met'!Y$2)</f>
        <v>0.5</v>
      </c>
      <c r="Z32" s="24">
        <f>IF('$2026_Pr3'!Z32&gt;0,'$2026_Pr3'!Z32/'%need met'!Z$2)</f>
        <v>0.5</v>
      </c>
      <c r="AB32" s="16" t="s">
        <v>12</v>
      </c>
      <c r="AC32" s="24" t="b">
        <f>IF('$2026_Pr3'!AC32&gt;0,'$2026_Pr3'!AC32/'%need met'!AC$2)</f>
        <v>0</v>
      </c>
      <c r="AD32" s="24">
        <f>IF('$2026_Pr3'!AD32&gt;0,'$2026_Pr3'!AD32/'%need met'!AD$2)</f>
        <v>8.7032201914708437E-2</v>
      </c>
      <c r="AE32" s="24">
        <f>IF('$2026_Pr3'!AE32&gt;0,'$2026_Pr3'!AE32/'%need met'!AE$2)</f>
        <v>0.5</v>
      </c>
      <c r="AF32" s="24">
        <f>IF('$2026_Pr3'!AF32&gt;0,'$2026_Pr3'!AF32/'%need met'!AF$2)</f>
        <v>7.7821011673151752E-2</v>
      </c>
      <c r="AG32" s="24">
        <f>IF('$2026_Pr3'!AG32&gt;0,'$2026_Pr3'!AG32/'%need met'!AG$2)</f>
        <v>8.2850041425020712E-2</v>
      </c>
      <c r="AH32" s="24">
        <f>IF('$2026_Pr3'!AH32&gt;0,'$2026_Pr3'!AH32/'%need met'!AH$2)</f>
        <v>7.4019245003700967E-2</v>
      </c>
      <c r="AI32" s="15"/>
      <c r="AJ32" s="16"/>
      <c r="AK32" s="15"/>
      <c r="AL32" s="15"/>
      <c r="AM32" s="15"/>
      <c r="AN32" s="15"/>
      <c r="AO32" s="27">
        <v>27500</v>
      </c>
      <c r="AP32" s="15"/>
      <c r="AQ32" s="15"/>
      <c r="AR32" s="15"/>
      <c r="AT32" s="15"/>
    </row>
    <row r="33" spans="1:46" x14ac:dyDescent="0.3">
      <c r="A33" s="13">
        <v>28000</v>
      </c>
      <c r="B33" s="13">
        <v>28999</v>
      </c>
      <c r="C33" s="13"/>
      <c r="D33" s="16" t="s">
        <v>9</v>
      </c>
      <c r="E33" s="24" t="b">
        <f>IF('$2026_Pr3'!E33&gt;0,'$2026_Pr3'!E33/'%need met'!E$2)</f>
        <v>0</v>
      </c>
      <c r="F33" s="24" t="b">
        <f>IF('$2026_Pr3'!F33&gt;0,'$2026_Pr3'!F33/'%need met'!F$2)</f>
        <v>0</v>
      </c>
      <c r="G33" s="24">
        <f>IF('$2026_Pr3'!G33&gt;0,'$2026_Pr3'!G33/'%need met'!G$2)</f>
        <v>0.19960079840319361</v>
      </c>
      <c r="H33" s="24">
        <f>IF('$2026_Pr3'!H33&gt;0,'$2026_Pr3'!H33/'%need met'!H$2)</f>
        <v>0.16750418760469013</v>
      </c>
      <c r="I33" s="24">
        <f>IF('$2026_Pr3'!I33&gt;0,'$2026_Pr3'!I33/'%need met'!I$2)</f>
        <v>0.18975332068311196</v>
      </c>
      <c r="J33" s="24">
        <f>IF('$2026_Pr3'!J33&gt;0,'$2026_Pr3'!J33/'%need met'!J$2)</f>
        <v>0.19305019305019305</v>
      </c>
      <c r="L33" s="16" t="s">
        <v>10</v>
      </c>
      <c r="M33" s="24" t="b">
        <f>IF('$2026_Pr3'!M33&gt;0,'$2026_Pr3'!M33/'%need met'!M$2)</f>
        <v>0</v>
      </c>
      <c r="N33" s="24" t="b">
        <f>IF('$2026_Pr3'!N33&gt;0,'$2026_Pr3'!N33/'%need met'!N$2)</f>
        <v>0</v>
      </c>
      <c r="O33" s="24">
        <f>IF('$2026_Pr3'!O33&gt;0,'$2026_Pr3'!O33/'%need met'!O$2)</f>
        <v>0.13368983957219252</v>
      </c>
      <c r="P33" s="24">
        <f>IF('$2026_Pr3'!P33&gt;0,'$2026_Pr3'!P33/'%need met'!P$2)</f>
        <v>0.13089005235602094</v>
      </c>
      <c r="Q33" s="24">
        <f>IF('$2026_Pr3'!Q33&gt;0,'$2026_Pr3'!Q33/'%need met'!Q$2)</f>
        <v>0.13550135501355012</v>
      </c>
      <c r="R33" s="24">
        <f>IF('$2026_Pr3'!R33&gt;0,'$2026_Pr3'!R33/'%need met'!R$2)</f>
        <v>0.12820512820512819</v>
      </c>
      <c r="T33" s="16" t="s">
        <v>11</v>
      </c>
      <c r="U33" s="24" t="b">
        <f>IF('$2026_Pr3'!U33&gt;0,'$2026_Pr3'!U33/'%need met'!U$2)</f>
        <v>0</v>
      </c>
      <c r="V33" s="24" t="b">
        <f>IF('$2026_Pr3'!V33&gt;0,'$2026_Pr3'!V33/'%need met'!V$2)</f>
        <v>0</v>
      </c>
      <c r="W33" s="24">
        <f>IF('$2026_Pr3'!W33&gt;0,'$2026_Pr3'!W33/'%need met'!W$2)</f>
        <v>0.5</v>
      </c>
      <c r="X33" s="24">
        <f>IF('$2026_Pr3'!X33&gt;0,'$2026_Pr3'!X33/'%need met'!X$2)</f>
        <v>0.5</v>
      </c>
      <c r="Y33" s="24">
        <f>IF('$2026_Pr3'!Y33&gt;0,'$2026_Pr3'!Y33/'%need met'!Y$2)</f>
        <v>0.5</v>
      </c>
      <c r="Z33" s="24">
        <f>IF('$2026_Pr3'!Z33&gt;0,'$2026_Pr3'!Z33/'%need met'!Z$2)</f>
        <v>0.5</v>
      </c>
      <c r="AB33" s="16" t="s">
        <v>12</v>
      </c>
      <c r="AC33" s="24" t="b">
        <f>IF('$2026_Pr3'!AC33&gt;0,'$2026_Pr3'!AC33/'%need met'!AC$2)</f>
        <v>0</v>
      </c>
      <c r="AD33" s="24" t="b">
        <f>IF('$2026_Pr3'!AD33&gt;0,'$2026_Pr3'!AD33/'%need met'!AD$2)</f>
        <v>0</v>
      </c>
      <c r="AE33" s="24">
        <f>IF('$2026_Pr3'!AE33&gt;0,'$2026_Pr3'!AE33/'%need met'!AE$2)</f>
        <v>7.183908045977011E-2</v>
      </c>
      <c r="AF33" s="24">
        <f>IF('$2026_Pr3'!AF33&gt;0,'$2026_Pr3'!AF33/'%need met'!AF$2)</f>
        <v>7.7821011673151752E-2</v>
      </c>
      <c r="AG33" s="24">
        <f>IF('$2026_Pr3'!AG33&gt;0,'$2026_Pr3'!AG33/'%need met'!AG$2)</f>
        <v>8.2850041425020712E-2</v>
      </c>
      <c r="AH33" s="24">
        <f>IF('$2026_Pr3'!AH33&gt;0,'$2026_Pr3'!AH33/'%need met'!AH$2)</f>
        <v>7.4019245003700967E-2</v>
      </c>
      <c r="AI33" s="15"/>
      <c r="AJ33" s="16"/>
      <c r="AK33" s="15"/>
      <c r="AL33" s="15"/>
      <c r="AM33" s="15"/>
      <c r="AN33" s="15"/>
      <c r="AO33" s="27">
        <v>28500</v>
      </c>
      <c r="AP33" s="15"/>
      <c r="AQ33" s="15"/>
      <c r="AR33" s="15"/>
      <c r="AT33" s="15"/>
    </row>
    <row r="34" spans="1:46" x14ac:dyDescent="0.3">
      <c r="A34" s="13">
        <v>29000</v>
      </c>
      <c r="B34" s="13">
        <v>29999</v>
      </c>
      <c r="C34" s="13"/>
      <c r="D34" s="16" t="s">
        <v>9</v>
      </c>
      <c r="E34" s="24" t="b">
        <f>IF('$2026_Pr3'!E34&gt;0,'$2026_Pr3'!E34/'%need met'!E$2)</f>
        <v>0</v>
      </c>
      <c r="F34" s="24" t="b">
        <f>IF('$2026_Pr3'!F34&gt;0,'$2026_Pr3'!F34/'%need met'!F$2)</f>
        <v>0</v>
      </c>
      <c r="G34" s="24">
        <f>IF('$2026_Pr3'!G34&gt;0,'$2026_Pr3'!G34/'%need met'!G$2)</f>
        <v>0.19960079840319361</v>
      </c>
      <c r="H34" s="24">
        <f>IF('$2026_Pr3'!H34&gt;0,'$2026_Pr3'!H34/'%need met'!H$2)</f>
        <v>0.16750418760469013</v>
      </c>
      <c r="I34" s="24">
        <f>IF('$2026_Pr3'!I34&gt;0,'$2026_Pr3'!I34/'%need met'!I$2)</f>
        <v>0.18975332068311196</v>
      </c>
      <c r="J34" s="24">
        <f>IF('$2026_Pr3'!J34&gt;0,'$2026_Pr3'!J34/'%need met'!J$2)</f>
        <v>0.19305019305019305</v>
      </c>
      <c r="L34" s="16" t="s">
        <v>10</v>
      </c>
      <c r="M34" s="24" t="b">
        <f>IF('$2026_Pr3'!M34&gt;0,'$2026_Pr3'!M34/'%need met'!M$2)</f>
        <v>0</v>
      </c>
      <c r="N34" s="24" t="b">
        <f>IF('$2026_Pr3'!N34&gt;0,'$2026_Pr3'!N34/'%need met'!N$2)</f>
        <v>0</v>
      </c>
      <c r="O34" s="24">
        <f>IF('$2026_Pr3'!O34&gt;0,'$2026_Pr3'!O34/'%need met'!O$2)</f>
        <v>0.13368983957219252</v>
      </c>
      <c r="P34" s="24">
        <f>IF('$2026_Pr3'!P34&gt;0,'$2026_Pr3'!P34/'%need met'!P$2)</f>
        <v>0.13089005235602094</v>
      </c>
      <c r="Q34" s="24">
        <f>IF('$2026_Pr3'!Q34&gt;0,'$2026_Pr3'!Q34/'%need met'!Q$2)</f>
        <v>0.13550135501355012</v>
      </c>
      <c r="R34" s="24">
        <f>IF('$2026_Pr3'!R34&gt;0,'$2026_Pr3'!R34/'%need met'!R$2)</f>
        <v>0.12820512820512819</v>
      </c>
      <c r="T34" s="16" t="s">
        <v>11</v>
      </c>
      <c r="U34" s="24" t="b">
        <f>IF('$2026_Pr3'!U34&gt;0,'$2026_Pr3'!U34/'%need met'!U$2)</f>
        <v>0</v>
      </c>
      <c r="V34" s="24" t="b">
        <f>IF('$2026_Pr3'!V34&gt;0,'$2026_Pr3'!V34/'%need met'!V$2)</f>
        <v>0</v>
      </c>
      <c r="W34" s="24">
        <f>IF('$2026_Pr3'!W34&gt;0,'$2026_Pr3'!W34/'%need met'!W$2)</f>
        <v>0.5</v>
      </c>
      <c r="X34" s="24">
        <f>IF('$2026_Pr3'!X34&gt;0,'$2026_Pr3'!X34/'%need met'!X$2)</f>
        <v>0.5</v>
      </c>
      <c r="Y34" s="24">
        <f>IF('$2026_Pr3'!Y34&gt;0,'$2026_Pr3'!Y34/'%need met'!Y$2)</f>
        <v>0.5</v>
      </c>
      <c r="Z34" s="24">
        <f>IF('$2026_Pr3'!Z34&gt;0,'$2026_Pr3'!Z34/'%need met'!Z$2)</f>
        <v>0.5</v>
      </c>
      <c r="AB34" s="16" t="s">
        <v>12</v>
      </c>
      <c r="AC34" s="24" t="b">
        <f>IF('$2026_Pr3'!AC34&gt;0,'$2026_Pr3'!AC34/'%need met'!AC$2)</f>
        <v>0</v>
      </c>
      <c r="AD34" s="24" t="b">
        <f>IF('$2026_Pr3'!AD34&gt;0,'$2026_Pr3'!AD34/'%need met'!AD$2)</f>
        <v>0</v>
      </c>
      <c r="AE34" s="24">
        <f>IF('$2026_Pr3'!AE34&gt;0,'$2026_Pr3'!AE34/'%need met'!AE$2)</f>
        <v>7.183908045977011E-2</v>
      </c>
      <c r="AF34" s="24">
        <f>IF('$2026_Pr3'!AF34&gt;0,'$2026_Pr3'!AF34/'%need met'!AF$2)</f>
        <v>7.7821011673151752E-2</v>
      </c>
      <c r="AG34" s="24">
        <f>IF('$2026_Pr3'!AG34&gt;0,'$2026_Pr3'!AG34/'%need met'!AG$2)</f>
        <v>8.2850041425020712E-2</v>
      </c>
      <c r="AH34" s="24">
        <f>IF('$2026_Pr3'!AH34&gt;0,'$2026_Pr3'!AH34/'%need met'!AH$2)</f>
        <v>7.4019245003700967E-2</v>
      </c>
      <c r="AI34" s="15"/>
      <c r="AJ34" s="16"/>
      <c r="AK34" s="15"/>
      <c r="AL34" s="15"/>
      <c r="AM34" s="15"/>
      <c r="AN34" s="15"/>
      <c r="AO34" s="27">
        <v>29500</v>
      </c>
      <c r="AP34" s="15"/>
      <c r="AQ34" s="15"/>
      <c r="AR34" s="15"/>
      <c r="AT34" s="15"/>
    </row>
    <row r="35" spans="1:46" x14ac:dyDescent="0.3">
      <c r="A35" s="13">
        <v>30000</v>
      </c>
      <c r="B35" s="13">
        <v>30999</v>
      </c>
      <c r="C35" s="13"/>
      <c r="D35" s="16" t="s">
        <v>9</v>
      </c>
      <c r="E35" s="24" t="b">
        <f>IF('$2026_Pr3'!E35&gt;0,'$2026_Pr3'!E35/'%need met'!E$2)</f>
        <v>0</v>
      </c>
      <c r="F35" s="24" t="b">
        <f>IF('$2026_Pr3'!F35&gt;0,'$2026_Pr3'!F35/'%need met'!F$2)</f>
        <v>0</v>
      </c>
      <c r="G35" s="24">
        <f>IF('$2026_Pr3'!G35&gt;0,'$2026_Pr3'!G35/'%need met'!G$2)</f>
        <v>0.19960079840319361</v>
      </c>
      <c r="H35" s="24">
        <f>IF('$2026_Pr3'!H35&gt;0,'$2026_Pr3'!H35/'%need met'!H$2)</f>
        <v>0.16750418760469013</v>
      </c>
      <c r="I35" s="24">
        <f>IF('$2026_Pr3'!I35&gt;0,'$2026_Pr3'!I35/'%need met'!I$2)</f>
        <v>0.18975332068311196</v>
      </c>
      <c r="J35" s="24">
        <f>IF('$2026_Pr3'!J35&gt;0,'$2026_Pr3'!J35/'%need met'!J$2)</f>
        <v>0.19305019305019305</v>
      </c>
      <c r="L35" s="16" t="s">
        <v>10</v>
      </c>
      <c r="M35" s="24" t="b">
        <f>IF('$2026_Pr3'!M35&gt;0,'$2026_Pr3'!M35/'%need met'!M$2)</f>
        <v>0</v>
      </c>
      <c r="N35" s="24" t="b">
        <f>IF('$2026_Pr3'!N35&gt;0,'$2026_Pr3'!N35/'%need met'!N$2)</f>
        <v>0</v>
      </c>
      <c r="O35" s="24">
        <f>IF('$2026_Pr3'!O35&gt;0,'$2026_Pr3'!O35/'%need met'!O$2)</f>
        <v>0.13368983957219252</v>
      </c>
      <c r="P35" s="24">
        <f>IF('$2026_Pr3'!P35&gt;0,'$2026_Pr3'!P35/'%need met'!P$2)</f>
        <v>0.13089005235602094</v>
      </c>
      <c r="Q35" s="24">
        <f>IF('$2026_Pr3'!Q35&gt;0,'$2026_Pr3'!Q35/'%need met'!Q$2)</f>
        <v>0.13550135501355012</v>
      </c>
      <c r="R35" s="24">
        <f>IF('$2026_Pr3'!R35&gt;0,'$2026_Pr3'!R35/'%need met'!R$2)</f>
        <v>0.12820512820512819</v>
      </c>
      <c r="T35" s="16" t="s">
        <v>11</v>
      </c>
      <c r="U35" s="24" t="b">
        <f>IF('$2026_Pr3'!U35&gt;0,'$2026_Pr3'!U35/'%need met'!U$2)</f>
        <v>0</v>
      </c>
      <c r="V35" s="24" t="b">
        <f>IF('$2026_Pr3'!V35&gt;0,'$2026_Pr3'!V35/'%need met'!V$2)</f>
        <v>0</v>
      </c>
      <c r="W35" s="24">
        <f>IF('$2026_Pr3'!W35&gt;0,'$2026_Pr3'!W35/'%need met'!W$2)</f>
        <v>0.5</v>
      </c>
      <c r="X35" s="24">
        <f>IF('$2026_Pr3'!X35&gt;0,'$2026_Pr3'!X35/'%need met'!X$2)</f>
        <v>0.5</v>
      </c>
      <c r="Y35" s="24">
        <f>IF('$2026_Pr3'!Y35&gt;0,'$2026_Pr3'!Y35/'%need met'!Y$2)</f>
        <v>0.5</v>
      </c>
      <c r="Z35" s="24">
        <f>IF('$2026_Pr3'!Z35&gt;0,'$2026_Pr3'!Z35/'%need met'!Z$2)</f>
        <v>0.5</v>
      </c>
      <c r="AB35" s="16" t="s">
        <v>12</v>
      </c>
      <c r="AC35" s="24" t="b">
        <f>IF('$2026_Pr3'!AC35&gt;0,'$2026_Pr3'!AC35/'%need met'!AC$2)</f>
        <v>0</v>
      </c>
      <c r="AD35" s="24" t="b">
        <f>IF('$2026_Pr3'!AD35&gt;0,'$2026_Pr3'!AD35/'%need met'!AD$2)</f>
        <v>0</v>
      </c>
      <c r="AE35" s="24">
        <f>IF('$2026_Pr3'!AE35&gt;0,'$2026_Pr3'!AE35/'%need met'!AE$2)</f>
        <v>7.183908045977011E-2</v>
      </c>
      <c r="AF35" s="24">
        <f>IF('$2026_Pr3'!AF35&gt;0,'$2026_Pr3'!AF35/'%need met'!AF$2)</f>
        <v>7.7821011673151752E-2</v>
      </c>
      <c r="AG35" s="24">
        <f>IF('$2026_Pr3'!AG35&gt;0,'$2026_Pr3'!AG35/'%need met'!AG$2)</f>
        <v>8.2850041425020712E-2</v>
      </c>
      <c r="AH35" s="24">
        <f>IF('$2026_Pr3'!AH35&gt;0,'$2026_Pr3'!AH35/'%need met'!AH$2)</f>
        <v>7.4019245003700967E-2</v>
      </c>
      <c r="AI35" s="15"/>
      <c r="AJ35" s="16"/>
      <c r="AK35" s="15"/>
      <c r="AL35" s="15"/>
      <c r="AM35" s="15"/>
      <c r="AN35" s="15"/>
      <c r="AO35" s="27">
        <v>30500</v>
      </c>
      <c r="AP35" s="15"/>
      <c r="AQ35" s="15"/>
      <c r="AR35" s="15"/>
      <c r="AT35" s="15"/>
    </row>
    <row r="36" spans="1:46" x14ac:dyDescent="0.3">
      <c r="A36" s="61">
        <v>31000</v>
      </c>
      <c r="B36" s="13">
        <v>31999</v>
      </c>
      <c r="C36" s="13"/>
      <c r="D36" s="16" t="s">
        <v>9</v>
      </c>
      <c r="E36" s="24" t="b">
        <f>IF('$2026_Pr3'!E36&gt;0,'$2026_Pr3'!E36/'%need met'!E$2)</f>
        <v>0</v>
      </c>
      <c r="F36" s="24" t="b">
        <f>IF('$2026_Pr3'!F36&gt;0,'$2026_Pr3'!F36/'%need met'!F$2)</f>
        <v>0</v>
      </c>
      <c r="G36" s="24">
        <f>IF('$2026_Pr3'!G36&gt;0,'$2026_Pr3'!G36/'%need met'!G$2)</f>
        <v>0.19960079840319361</v>
      </c>
      <c r="H36" s="24">
        <f>IF('$2026_Pr3'!H36&gt;0,'$2026_Pr3'!H36/'%need met'!H$2)</f>
        <v>0.16750418760469013</v>
      </c>
      <c r="I36" s="24">
        <f>IF('$2026_Pr3'!I36&gt;0,'$2026_Pr3'!I36/'%need met'!I$2)</f>
        <v>0.18975332068311196</v>
      </c>
      <c r="J36" s="24">
        <f>IF('$2026_Pr3'!J36&gt;0,'$2026_Pr3'!J36/'%need met'!J$2)</f>
        <v>0.19305019305019305</v>
      </c>
      <c r="L36" s="16" t="s">
        <v>10</v>
      </c>
      <c r="M36" s="24" t="b">
        <f>IF('$2026_Pr3'!M36&gt;0,'$2026_Pr3'!M36/'%need met'!M$2)</f>
        <v>0</v>
      </c>
      <c r="N36" s="24" t="b">
        <f>IF('$2026_Pr3'!N36&gt;0,'$2026_Pr3'!N36/'%need met'!N$2)</f>
        <v>0</v>
      </c>
      <c r="O36" s="24">
        <f>IF('$2026_Pr3'!O36&gt;0,'$2026_Pr3'!O36/'%need met'!O$2)</f>
        <v>0.13368983957219252</v>
      </c>
      <c r="P36" s="24">
        <f>IF('$2026_Pr3'!P36&gt;0,'$2026_Pr3'!P36/'%need met'!P$2)</f>
        <v>0.13089005235602094</v>
      </c>
      <c r="Q36" s="24">
        <f>IF('$2026_Pr3'!Q36&gt;0,'$2026_Pr3'!Q36/'%need met'!Q$2)</f>
        <v>0.13550135501355012</v>
      </c>
      <c r="R36" s="24">
        <f>IF('$2026_Pr3'!R36&gt;0,'$2026_Pr3'!R36/'%need met'!R$2)</f>
        <v>0.12820512820512819</v>
      </c>
      <c r="T36" s="16" t="s">
        <v>11</v>
      </c>
      <c r="U36" s="24" t="b">
        <f>IF('$2026_Pr3'!U36&gt;0,'$2026_Pr3'!U36/'%need met'!U$2)</f>
        <v>0</v>
      </c>
      <c r="V36" s="24" t="b">
        <f>IF('$2026_Pr3'!V36&gt;0,'$2026_Pr3'!V36/'%need met'!V$2)</f>
        <v>0</v>
      </c>
      <c r="W36" s="24">
        <f>IF('$2026_Pr3'!W36&gt;0,'$2026_Pr3'!W36/'%need met'!W$2)</f>
        <v>0.5</v>
      </c>
      <c r="X36" s="24">
        <f>IF('$2026_Pr3'!X36&gt;0,'$2026_Pr3'!X36/'%need met'!X$2)</f>
        <v>0.5</v>
      </c>
      <c r="Y36" s="24">
        <f>IF('$2026_Pr3'!Y36&gt;0,'$2026_Pr3'!Y36/'%need met'!Y$2)</f>
        <v>0.5</v>
      </c>
      <c r="Z36" s="24">
        <f>IF('$2026_Pr3'!Z36&gt;0,'$2026_Pr3'!Z36/'%need met'!Z$2)</f>
        <v>0.5</v>
      </c>
      <c r="AB36" s="16" t="s">
        <v>12</v>
      </c>
      <c r="AC36" s="24" t="b">
        <f>IF('$2026_Pr3'!AC36&gt;0,'$2026_Pr3'!AC36/'%need met'!AC$2)</f>
        <v>0</v>
      </c>
      <c r="AD36" s="24" t="b">
        <f>IF('$2026_Pr3'!AD36&gt;0,'$2026_Pr3'!AD36/'%need met'!AD$2)</f>
        <v>0</v>
      </c>
      <c r="AE36" s="24">
        <f>IF('$2026_Pr3'!AE36&gt;0,'$2026_Pr3'!AE36/'%need met'!AE$2)</f>
        <v>7.183908045977011E-2</v>
      </c>
      <c r="AF36" s="24">
        <f>IF('$2026_Pr3'!AF36&gt;0,'$2026_Pr3'!AF36/'%need met'!AF$2)</f>
        <v>7.7821011673151752E-2</v>
      </c>
      <c r="AG36" s="24">
        <f>IF('$2026_Pr3'!AG36&gt;0,'$2026_Pr3'!AG36/'%need met'!AG$2)</f>
        <v>8.2850041425020712E-2</v>
      </c>
      <c r="AH36" s="24">
        <f>IF('$2026_Pr3'!AH36&gt;0,'$2026_Pr3'!AH36/'%need met'!AH$2)</f>
        <v>7.4019245003700967E-2</v>
      </c>
      <c r="AI36" s="15"/>
      <c r="AJ36" s="16"/>
      <c r="AK36" s="15"/>
      <c r="AL36" s="15"/>
      <c r="AM36" s="15"/>
      <c r="AN36" s="15"/>
      <c r="AO36" s="27">
        <v>31500</v>
      </c>
      <c r="AP36" s="15"/>
      <c r="AQ36" s="15"/>
      <c r="AR36" s="15"/>
      <c r="AT36" s="15"/>
    </row>
    <row r="37" spans="1:46" x14ac:dyDescent="0.3">
      <c r="A37" s="57">
        <v>32000</v>
      </c>
      <c r="B37" s="13">
        <v>32999</v>
      </c>
      <c r="C37" s="13"/>
      <c r="D37" s="16" t="s">
        <v>9</v>
      </c>
      <c r="E37" s="24" t="b">
        <f>IF('$2026_Pr3'!E37&gt;0,'$2026_Pr3'!E37/'%need met'!E$2)</f>
        <v>0</v>
      </c>
      <c r="F37" s="24" t="b">
        <f>IF('$2026_Pr3'!F37&gt;0,'$2026_Pr3'!F37/'%need met'!F$2)</f>
        <v>0</v>
      </c>
      <c r="G37" s="24">
        <f>IF('$2026_Pr3'!G37&gt;0,'$2026_Pr3'!G37/'%need met'!G$2)</f>
        <v>0.19960079840319361</v>
      </c>
      <c r="H37" s="24">
        <f>IF('$2026_Pr3'!H37&gt;0,'$2026_Pr3'!H37/'%need met'!H$2)</f>
        <v>0.16750418760469013</v>
      </c>
      <c r="I37" s="24">
        <f>IF('$2026_Pr3'!I37&gt;0,'$2026_Pr3'!I37/'%need met'!I$2)</f>
        <v>0.18975332068311196</v>
      </c>
      <c r="J37" s="24">
        <f>IF('$2026_Pr3'!J37&gt;0,'$2026_Pr3'!J37/'%need met'!J$2)</f>
        <v>0.19305019305019305</v>
      </c>
      <c r="L37" s="16" t="s">
        <v>10</v>
      </c>
      <c r="M37" s="24" t="b">
        <f>IF('$2026_Pr3'!M37&gt;0,'$2026_Pr3'!M37/'%need met'!M$2)</f>
        <v>0</v>
      </c>
      <c r="N37" s="24" t="b">
        <f>IF('$2026_Pr3'!N37&gt;0,'$2026_Pr3'!N37/'%need met'!N$2)</f>
        <v>0</v>
      </c>
      <c r="O37" s="24">
        <f>IF('$2026_Pr3'!O37&gt;0,'$2026_Pr3'!O37/'%need met'!O$2)</f>
        <v>0.13368983957219252</v>
      </c>
      <c r="P37" s="24">
        <f>IF('$2026_Pr3'!P37&gt;0,'$2026_Pr3'!P37/'%need met'!P$2)</f>
        <v>0.13089005235602094</v>
      </c>
      <c r="Q37" s="24">
        <f>IF('$2026_Pr3'!Q37&gt;0,'$2026_Pr3'!Q37/'%need met'!Q$2)</f>
        <v>0.13550135501355012</v>
      </c>
      <c r="R37" s="24">
        <f>IF('$2026_Pr3'!R37&gt;0,'$2026_Pr3'!R37/'%need met'!R$2)</f>
        <v>0.12820512820512819</v>
      </c>
      <c r="T37" s="16" t="s">
        <v>11</v>
      </c>
      <c r="U37" s="24" t="b">
        <f>IF('$2026_Pr3'!U37&gt;0,'$2026_Pr3'!U37/'%need met'!U$2)</f>
        <v>0</v>
      </c>
      <c r="V37" s="24" t="b">
        <f>IF('$2026_Pr3'!V37&gt;0,'$2026_Pr3'!V37/'%need met'!V$2)</f>
        <v>0</v>
      </c>
      <c r="W37" s="24">
        <f>IF('$2026_Pr3'!W37&gt;0,'$2026_Pr3'!W37/'%need met'!W$2)</f>
        <v>6.2073246430788327E-2</v>
      </c>
      <c r="X37" s="24">
        <f>IF('$2026_Pr3'!X37&gt;0,'$2026_Pr3'!X37/'%need met'!X$2)</f>
        <v>6.2073246430788327E-2</v>
      </c>
      <c r="Y37" s="24">
        <f>IF('$2026_Pr3'!Y37&gt;0,'$2026_Pr3'!Y37/'%need met'!Y$2)</f>
        <v>6.2073246430788327E-2</v>
      </c>
      <c r="Z37" s="24">
        <f>IF('$2026_Pr3'!Z37&gt;0,'$2026_Pr3'!Z37/'%need met'!Z$2)</f>
        <v>6.2073246430788327E-2</v>
      </c>
      <c r="AB37" s="16" t="s">
        <v>12</v>
      </c>
      <c r="AC37" s="24" t="b">
        <f>IF('$2026_Pr3'!AC37&gt;0,'$2026_Pr3'!AC37/'%need met'!AC$2)</f>
        <v>0</v>
      </c>
      <c r="AD37" s="24" t="b">
        <f>IF('$2026_Pr3'!AD37&gt;0,'$2026_Pr3'!AD37/'%need met'!AD$2)</f>
        <v>0</v>
      </c>
      <c r="AE37" s="24">
        <f>IF('$2026_Pr3'!AE37&gt;0,'$2026_Pr3'!AE37/'%need met'!AE$2)</f>
        <v>7.183908045977011E-2</v>
      </c>
      <c r="AF37" s="24">
        <f>IF('$2026_Pr3'!AF37&gt;0,'$2026_Pr3'!AF37/'%need met'!AF$2)</f>
        <v>7.7821011673151752E-2</v>
      </c>
      <c r="AG37" s="24">
        <f>IF('$2026_Pr3'!AG37&gt;0,'$2026_Pr3'!AG37/'%need met'!AG$2)</f>
        <v>8.2850041425020712E-2</v>
      </c>
      <c r="AH37" s="24">
        <f>IF('$2026_Pr3'!AH37&gt;0,'$2026_Pr3'!AH37/'%need met'!AH$2)</f>
        <v>7.4019245003700967E-2</v>
      </c>
      <c r="AI37" s="15"/>
      <c r="AJ37" s="16"/>
      <c r="AK37" s="15"/>
      <c r="AL37" s="15"/>
      <c r="AM37" s="15"/>
      <c r="AN37" s="15"/>
      <c r="AO37" s="27">
        <v>32500</v>
      </c>
      <c r="AP37" s="15"/>
      <c r="AQ37" s="15"/>
      <c r="AR37" s="15"/>
      <c r="AT37" s="15"/>
    </row>
    <row r="38" spans="1:46" x14ac:dyDescent="0.3">
      <c r="A38" s="66">
        <v>33000</v>
      </c>
      <c r="B38" s="13">
        <v>33999</v>
      </c>
      <c r="C38" s="13"/>
      <c r="D38" s="16" t="s">
        <v>9</v>
      </c>
      <c r="E38" s="24" t="b">
        <f>IF('$2026_Pr3'!E38&gt;0,'$2026_Pr3'!E38/'%need met'!E$2)</f>
        <v>0</v>
      </c>
      <c r="F38" s="24" t="b">
        <f>IF('$2026_Pr3'!F38&gt;0,'$2026_Pr3'!F38/'%need met'!F$2)</f>
        <v>0</v>
      </c>
      <c r="G38" s="24">
        <f>IF('$2026_Pr3'!G38&gt;0,'$2026_Pr3'!G38/'%need met'!G$2)</f>
        <v>0.19960079840319361</v>
      </c>
      <c r="H38" s="24">
        <f>IF('$2026_Pr3'!H38&gt;0,'$2026_Pr3'!H38/'%need met'!H$2)</f>
        <v>0.16750418760469013</v>
      </c>
      <c r="I38" s="24">
        <f>IF('$2026_Pr3'!I38&gt;0,'$2026_Pr3'!I38/'%need met'!I$2)</f>
        <v>0.18975332068311196</v>
      </c>
      <c r="J38" s="24">
        <f>IF('$2026_Pr3'!J38&gt;0,'$2026_Pr3'!J38/'%need met'!J$2)</f>
        <v>0.19305019305019305</v>
      </c>
      <c r="L38" s="16" t="s">
        <v>10</v>
      </c>
      <c r="M38" s="24" t="b">
        <f>IF('$2026_Pr3'!M38&gt;0,'$2026_Pr3'!M38/'%need met'!M$2)</f>
        <v>0</v>
      </c>
      <c r="N38" s="24" t="b">
        <f>IF('$2026_Pr3'!N38&gt;0,'$2026_Pr3'!N38/'%need met'!N$2)</f>
        <v>0</v>
      </c>
      <c r="O38" s="24">
        <f>IF('$2026_Pr3'!O38&gt;0,'$2026_Pr3'!O38/'%need met'!O$2)</f>
        <v>0.13368983957219252</v>
      </c>
      <c r="P38" s="24">
        <f>IF('$2026_Pr3'!P38&gt;0,'$2026_Pr3'!P38/'%need met'!P$2)</f>
        <v>0.13089005235602094</v>
      </c>
      <c r="Q38" s="24">
        <f>IF('$2026_Pr3'!Q38&gt;0,'$2026_Pr3'!Q38/'%need met'!Q$2)</f>
        <v>0.13550135501355012</v>
      </c>
      <c r="R38" s="24">
        <f>IF('$2026_Pr3'!R38&gt;0,'$2026_Pr3'!R38/'%need met'!R$2)</f>
        <v>0.12820512820512819</v>
      </c>
      <c r="T38" s="16" t="s">
        <v>11</v>
      </c>
      <c r="U38" s="24" t="b">
        <f>IF('$2026_Pr3'!U38&gt;0,'$2026_Pr3'!U38/'%need met'!U$2)</f>
        <v>0</v>
      </c>
      <c r="V38" s="24" t="b">
        <f>IF('$2026_Pr3'!V38&gt;0,'$2026_Pr3'!V38/'%need met'!V$2)</f>
        <v>0</v>
      </c>
      <c r="W38" s="24">
        <f>IF('$2026_Pr3'!W38&gt;0,'$2026_Pr3'!W38/'%need met'!W$2)</f>
        <v>6.2073246430788327E-2</v>
      </c>
      <c r="X38" s="24">
        <f>IF('$2026_Pr3'!X38&gt;0,'$2026_Pr3'!X38/'%need met'!X$2)</f>
        <v>6.2073246430788327E-2</v>
      </c>
      <c r="Y38" s="24">
        <f>IF('$2026_Pr3'!Y38&gt;0,'$2026_Pr3'!Y38/'%need met'!Y$2)</f>
        <v>6.2073246430788327E-2</v>
      </c>
      <c r="Z38" s="24">
        <f>IF('$2026_Pr3'!Z38&gt;0,'$2026_Pr3'!Z38/'%need met'!Z$2)</f>
        <v>6.2073246430788327E-2</v>
      </c>
      <c r="AB38" s="16" t="s">
        <v>12</v>
      </c>
      <c r="AC38" s="24" t="b">
        <f>IF('$2026_Pr3'!AC38&gt;0,'$2026_Pr3'!AC38/'%need met'!AC$2)</f>
        <v>0</v>
      </c>
      <c r="AD38" s="24" t="b">
        <f>IF('$2026_Pr3'!AD38&gt;0,'$2026_Pr3'!AD38/'%need met'!AD$2)</f>
        <v>0</v>
      </c>
      <c r="AE38" s="24">
        <f>IF('$2026_Pr3'!AE38&gt;0,'$2026_Pr3'!AE38/'%need met'!AE$2)</f>
        <v>7.183908045977011E-2</v>
      </c>
      <c r="AF38" s="24">
        <f>IF('$2026_Pr3'!AF38&gt;0,'$2026_Pr3'!AF38/'%need met'!AF$2)</f>
        <v>7.7821011673151752E-2</v>
      </c>
      <c r="AG38" s="24">
        <f>IF('$2026_Pr3'!AG38&gt;0,'$2026_Pr3'!AG38/'%need met'!AG$2)</f>
        <v>8.2850041425020712E-2</v>
      </c>
      <c r="AH38" s="24">
        <f>IF('$2026_Pr3'!AH38&gt;0,'$2026_Pr3'!AH38/'%need met'!AH$2)</f>
        <v>7.4019245003700967E-2</v>
      </c>
      <c r="AI38" s="15"/>
      <c r="AJ38" s="16"/>
      <c r="AK38" s="15"/>
      <c r="AL38" s="15"/>
      <c r="AM38" s="15"/>
      <c r="AN38" s="15"/>
      <c r="AO38" s="27">
        <v>33500</v>
      </c>
      <c r="AP38" s="15"/>
      <c r="AQ38" s="15"/>
      <c r="AR38" s="15"/>
      <c r="AT38" s="15"/>
    </row>
    <row r="39" spans="1:46" x14ac:dyDescent="0.3">
      <c r="A39" s="13">
        <v>34000</v>
      </c>
      <c r="B39" s="58">
        <v>34999</v>
      </c>
      <c r="C39" s="13"/>
      <c r="D39" s="16" t="s">
        <v>9</v>
      </c>
      <c r="E39" s="24" t="b">
        <f>IF('$2026_Pr3'!E39&gt;0,'$2026_Pr3'!E39/'%need met'!E$2)</f>
        <v>0</v>
      </c>
      <c r="F39" s="24" t="b">
        <f>IF('$2026_Pr3'!F39&gt;0,'$2026_Pr3'!F39/'%need met'!F$2)</f>
        <v>0</v>
      </c>
      <c r="G39" s="24">
        <f>IF('$2026_Pr3'!G39&gt;0,'$2026_Pr3'!G39/'%need met'!G$2)</f>
        <v>0.19960079840319361</v>
      </c>
      <c r="H39" s="24">
        <f>IF('$2026_Pr3'!H39&gt;0,'$2026_Pr3'!H39/'%need met'!H$2)</f>
        <v>0.16750418760469013</v>
      </c>
      <c r="I39" s="24">
        <f>IF('$2026_Pr3'!I39&gt;0,'$2026_Pr3'!I39/'%need met'!I$2)</f>
        <v>0.18975332068311196</v>
      </c>
      <c r="J39" s="24">
        <f>IF('$2026_Pr3'!J39&gt;0,'$2026_Pr3'!J39/'%need met'!J$2)</f>
        <v>0.19305019305019305</v>
      </c>
      <c r="L39" s="16" t="s">
        <v>10</v>
      </c>
      <c r="M39" s="24" t="b">
        <f>IF('$2026_Pr3'!M39&gt;0,'$2026_Pr3'!M39/'%need met'!M$2)</f>
        <v>0</v>
      </c>
      <c r="N39" s="24" t="b">
        <f>IF('$2026_Pr3'!N39&gt;0,'$2026_Pr3'!N39/'%need met'!N$2)</f>
        <v>0</v>
      </c>
      <c r="O39" s="24">
        <f>IF('$2026_Pr3'!O39&gt;0,'$2026_Pr3'!O39/'%need met'!O$2)</f>
        <v>0.13368983957219252</v>
      </c>
      <c r="P39" s="24">
        <f>IF('$2026_Pr3'!P39&gt;0,'$2026_Pr3'!P39/'%need met'!P$2)</f>
        <v>0.13089005235602094</v>
      </c>
      <c r="Q39" s="24">
        <f>IF('$2026_Pr3'!Q39&gt;0,'$2026_Pr3'!Q39/'%need met'!Q$2)</f>
        <v>0.13550135501355012</v>
      </c>
      <c r="R39" s="24">
        <f>IF('$2026_Pr3'!R39&gt;0,'$2026_Pr3'!R39/'%need met'!R$2)</f>
        <v>0.12820512820512819</v>
      </c>
      <c r="T39" s="16" t="s">
        <v>11</v>
      </c>
      <c r="U39" s="24" t="b">
        <f>IF('$2026_Pr3'!U39&gt;0,'$2026_Pr3'!U39/'%need met'!U$2)</f>
        <v>0</v>
      </c>
      <c r="V39" s="24" t="b">
        <f>IF('$2026_Pr3'!V39&gt;0,'$2026_Pr3'!V39/'%need met'!V$2)</f>
        <v>0</v>
      </c>
      <c r="W39" s="24">
        <f>IF('$2026_Pr3'!W39&gt;0,'$2026_Pr3'!W39/'%need met'!W$2)</f>
        <v>6.2073246430788327E-2</v>
      </c>
      <c r="X39" s="24">
        <f>IF('$2026_Pr3'!X39&gt;0,'$2026_Pr3'!X39/'%need met'!X$2)</f>
        <v>6.2073246430788327E-2</v>
      </c>
      <c r="Y39" s="24">
        <f>IF('$2026_Pr3'!Y39&gt;0,'$2026_Pr3'!Y39/'%need met'!Y$2)</f>
        <v>6.2073246430788327E-2</v>
      </c>
      <c r="Z39" s="24">
        <f>IF('$2026_Pr3'!Z39&gt;0,'$2026_Pr3'!Z39/'%need met'!Z$2)</f>
        <v>6.2073246430788327E-2</v>
      </c>
      <c r="AB39" s="16" t="s">
        <v>12</v>
      </c>
      <c r="AC39" s="24" t="b">
        <f>IF('$2026_Pr3'!AC39&gt;0,'$2026_Pr3'!AC39/'%need met'!AC$2)</f>
        <v>0</v>
      </c>
      <c r="AD39" s="24" t="b">
        <f>IF('$2026_Pr3'!AD39&gt;0,'$2026_Pr3'!AD39/'%need met'!AD$2)</f>
        <v>0</v>
      </c>
      <c r="AE39" s="24">
        <f>IF('$2026_Pr3'!AE39&gt;0,'$2026_Pr3'!AE39/'%need met'!AE$2)</f>
        <v>7.183908045977011E-2</v>
      </c>
      <c r="AF39" s="24">
        <f>IF('$2026_Pr3'!AF39&gt;0,'$2026_Pr3'!AF39/'%need met'!AF$2)</f>
        <v>7.7821011673151752E-2</v>
      </c>
      <c r="AG39" s="24">
        <f>IF('$2026_Pr3'!AG39&gt;0,'$2026_Pr3'!AG39/'%need met'!AG$2)</f>
        <v>8.2850041425020712E-2</v>
      </c>
      <c r="AH39" s="24">
        <f>IF('$2026_Pr3'!AH39&gt;0,'$2026_Pr3'!AH39/'%need met'!AH$2)</f>
        <v>7.4019245003700967E-2</v>
      </c>
      <c r="AI39" s="15"/>
      <c r="AJ39" s="16"/>
      <c r="AK39" s="15"/>
      <c r="AL39" s="15"/>
      <c r="AM39" s="15"/>
      <c r="AN39" s="15"/>
      <c r="AO39" s="27">
        <v>34500</v>
      </c>
      <c r="AP39" s="15"/>
      <c r="AQ39" s="15"/>
      <c r="AR39" s="15"/>
      <c r="AT39" s="15"/>
    </row>
    <row r="40" spans="1:46" x14ac:dyDescent="0.3">
      <c r="A40" s="13">
        <v>35000</v>
      </c>
      <c r="B40" s="13">
        <v>35999</v>
      </c>
      <c r="D40" s="16" t="s">
        <v>9</v>
      </c>
      <c r="E40" s="24" t="b">
        <f>IF('$2026_Pr3'!E40&gt;0,'$2026_Pr3'!E40/'%need met'!E$2)</f>
        <v>0</v>
      </c>
      <c r="F40" s="24" t="b">
        <f>IF('$2026_Pr3'!F40&gt;0,'$2026_Pr3'!F40/'%need met'!F$2)</f>
        <v>0</v>
      </c>
      <c r="G40" s="24" t="b">
        <f>IF('$2026_Pr3'!G40&gt;0,'$2026_Pr3'!G40/'%need met'!G$2)</f>
        <v>0</v>
      </c>
      <c r="H40" s="24">
        <f>IF('$2026_Pr3'!H40&gt;0,'$2026_Pr3'!H40/'%need met'!H$2)</f>
        <v>0.16750418760469013</v>
      </c>
      <c r="I40" s="24">
        <f>IF('$2026_Pr3'!I40&gt;0,'$2026_Pr3'!I40/'%need met'!I$2)</f>
        <v>0.18975332068311196</v>
      </c>
      <c r="J40" s="24">
        <f>IF('$2026_Pr3'!J40&gt;0,'$2026_Pr3'!J40/'%need met'!J$2)</f>
        <v>0.19305019305019305</v>
      </c>
      <c r="L40" s="16" t="s">
        <v>10</v>
      </c>
      <c r="M40" s="24" t="b">
        <f>IF('$2026_Pr3'!M40&gt;0,'$2026_Pr3'!M40/'%need met'!M$2)</f>
        <v>0</v>
      </c>
      <c r="N40" s="24" t="b">
        <f>IF('$2026_Pr3'!N40&gt;0,'$2026_Pr3'!N40/'%need met'!N$2)</f>
        <v>0</v>
      </c>
      <c r="O40" s="24" t="b">
        <f>IF('$2026_Pr3'!O40&gt;0,'$2026_Pr3'!O40/'%need met'!O$2)</f>
        <v>0</v>
      </c>
      <c r="P40" s="24">
        <f>IF('$2026_Pr3'!P40&gt;0,'$2026_Pr3'!P40/'%need met'!P$2)</f>
        <v>0.13089005235602094</v>
      </c>
      <c r="Q40" s="24">
        <f>IF('$2026_Pr3'!Q40&gt;0,'$2026_Pr3'!Q40/'%need met'!Q$2)</f>
        <v>0.13550135501355012</v>
      </c>
      <c r="R40" s="24">
        <f>IF('$2026_Pr3'!R40&gt;0,'$2026_Pr3'!R40/'%need met'!R$2)</f>
        <v>0.12820512820512819</v>
      </c>
      <c r="T40" s="16" t="s">
        <v>11</v>
      </c>
      <c r="U40" s="24" t="b">
        <f>IF('$2026_Pr3'!U40&gt;0,'$2026_Pr3'!U40/'%need met'!U$2)</f>
        <v>0</v>
      </c>
      <c r="V40" s="24" t="b">
        <f>IF('$2026_Pr3'!V40&gt;0,'$2026_Pr3'!V40/'%need met'!V$2)</f>
        <v>0</v>
      </c>
      <c r="W40" s="24" t="b">
        <f>IF('$2026_Pr3'!W40&gt;0,'$2026_Pr3'!W40/'%need met'!W$2)</f>
        <v>0</v>
      </c>
      <c r="X40" s="24">
        <f>IF('$2026_Pr3'!X40&gt;0,'$2026_Pr3'!X40/'%need met'!X$2)</f>
        <v>6.2073246430788327E-2</v>
      </c>
      <c r="Y40" s="24">
        <f>IF('$2026_Pr3'!Y40&gt;0,'$2026_Pr3'!Y40/'%need met'!Y$2)</f>
        <v>6.2073246430788327E-2</v>
      </c>
      <c r="Z40" s="24">
        <f>IF('$2026_Pr3'!Z40&gt;0,'$2026_Pr3'!Z40/'%need met'!Z$2)</f>
        <v>6.2073246430788327E-2</v>
      </c>
      <c r="AB40" s="16" t="s">
        <v>12</v>
      </c>
      <c r="AC40" s="24" t="b">
        <f>IF('$2026_Pr3'!AC40&gt;0,'$2026_Pr3'!AC40/'%need met'!AC$2)</f>
        <v>0</v>
      </c>
      <c r="AD40" s="24" t="b">
        <f>IF('$2026_Pr3'!AD40&gt;0,'$2026_Pr3'!AD40/'%need met'!AD$2)</f>
        <v>0</v>
      </c>
      <c r="AE40" s="24" t="b">
        <f>IF('$2026_Pr3'!AE40&gt;0,'$2026_Pr3'!AE40/'%need met'!AE$2)</f>
        <v>0</v>
      </c>
      <c r="AF40" s="24">
        <f>IF('$2026_Pr3'!AF40&gt;0,'$2026_Pr3'!AF40/'%need met'!AF$2)</f>
        <v>7.7821011673151752E-2</v>
      </c>
      <c r="AG40" s="24">
        <f>IF('$2026_Pr3'!AG40&gt;0,'$2026_Pr3'!AG40/'%need met'!AG$2)</f>
        <v>8.2850041425020712E-2</v>
      </c>
      <c r="AH40" s="24">
        <f>IF('$2026_Pr3'!AH40&gt;0,'$2026_Pr3'!AH40/'%need met'!AH$2)</f>
        <v>7.4019245003700967E-2</v>
      </c>
      <c r="AI40" s="15"/>
      <c r="AJ40" s="16"/>
      <c r="AK40" s="15"/>
      <c r="AL40" s="15"/>
      <c r="AM40" s="15"/>
      <c r="AN40" s="15"/>
      <c r="AO40" s="27">
        <v>35500</v>
      </c>
      <c r="AP40" s="15"/>
      <c r="AQ40" s="15"/>
      <c r="AR40" s="15"/>
      <c r="AT40" s="15"/>
    </row>
    <row r="41" spans="1:46" x14ac:dyDescent="0.3">
      <c r="A41" s="13">
        <v>36000</v>
      </c>
      <c r="B41" s="13">
        <v>36999</v>
      </c>
      <c r="D41" s="16" t="s">
        <v>9</v>
      </c>
      <c r="E41" s="24" t="b">
        <f>IF('$2026_Pr3'!E41&gt;0,'$2026_Pr3'!E41/'%need met'!E$2)</f>
        <v>0</v>
      </c>
      <c r="F41" s="24" t="b">
        <f>IF('$2026_Pr3'!F41&gt;0,'$2026_Pr3'!F41/'%need met'!F$2)</f>
        <v>0</v>
      </c>
      <c r="G41" s="24" t="b">
        <f>IF('$2026_Pr3'!G41&gt;0,'$2026_Pr3'!G41/'%need met'!G$2)</f>
        <v>0</v>
      </c>
      <c r="H41" s="24">
        <f>IF('$2026_Pr3'!H41&gt;0,'$2026_Pr3'!H41/'%need met'!H$2)</f>
        <v>0.16750418760469013</v>
      </c>
      <c r="I41" s="24">
        <f>IF('$2026_Pr3'!I41&gt;0,'$2026_Pr3'!I41/'%need met'!I$2)</f>
        <v>0.18975332068311196</v>
      </c>
      <c r="J41" s="24">
        <f>IF('$2026_Pr3'!J41&gt;0,'$2026_Pr3'!J41/'%need met'!J$2)</f>
        <v>0.19305019305019305</v>
      </c>
      <c r="L41" s="16" t="s">
        <v>10</v>
      </c>
      <c r="M41" s="24" t="b">
        <f>IF('$2026_Pr3'!M41&gt;0,'$2026_Pr3'!M41/'%need met'!M$2)</f>
        <v>0</v>
      </c>
      <c r="N41" s="24" t="b">
        <f>IF('$2026_Pr3'!N41&gt;0,'$2026_Pr3'!N41/'%need met'!N$2)</f>
        <v>0</v>
      </c>
      <c r="O41" s="24" t="b">
        <f>IF('$2026_Pr3'!O41&gt;0,'$2026_Pr3'!O41/'%need met'!O$2)</f>
        <v>0</v>
      </c>
      <c r="P41" s="24">
        <f>IF('$2026_Pr3'!P41&gt;0,'$2026_Pr3'!P41/'%need met'!P$2)</f>
        <v>0.13089005235602094</v>
      </c>
      <c r="Q41" s="24">
        <f>IF('$2026_Pr3'!Q41&gt;0,'$2026_Pr3'!Q41/'%need met'!Q$2)</f>
        <v>0.13550135501355012</v>
      </c>
      <c r="R41" s="24">
        <f>IF('$2026_Pr3'!R41&gt;0,'$2026_Pr3'!R41/'%need met'!R$2)</f>
        <v>0.12820512820512819</v>
      </c>
      <c r="T41" s="16" t="s">
        <v>11</v>
      </c>
      <c r="U41" s="24" t="b">
        <f>IF('$2026_Pr3'!U41&gt;0,'$2026_Pr3'!U41/'%need met'!U$2)</f>
        <v>0</v>
      </c>
      <c r="V41" s="24" t="b">
        <f>IF('$2026_Pr3'!V41&gt;0,'$2026_Pr3'!V41/'%need met'!V$2)</f>
        <v>0</v>
      </c>
      <c r="W41" s="24" t="b">
        <f>IF('$2026_Pr3'!W41&gt;0,'$2026_Pr3'!W41/'%need met'!W$2)</f>
        <v>0</v>
      </c>
      <c r="X41" s="24">
        <f>IF('$2026_Pr3'!X41&gt;0,'$2026_Pr3'!X41/'%need met'!X$2)</f>
        <v>6.2073246430788327E-2</v>
      </c>
      <c r="Y41" s="24">
        <f>IF('$2026_Pr3'!Y41&gt;0,'$2026_Pr3'!Y41/'%need met'!Y$2)</f>
        <v>6.2073246430788327E-2</v>
      </c>
      <c r="Z41" s="24">
        <f>IF('$2026_Pr3'!Z41&gt;0,'$2026_Pr3'!Z41/'%need met'!Z$2)</f>
        <v>6.2073246430788327E-2</v>
      </c>
      <c r="AB41" s="16" t="s">
        <v>12</v>
      </c>
      <c r="AC41" s="24" t="b">
        <f>IF('$2026_Pr3'!AC41&gt;0,'$2026_Pr3'!AC41/'%need met'!AC$2)</f>
        <v>0</v>
      </c>
      <c r="AD41" s="24" t="b">
        <f>IF('$2026_Pr3'!AD41&gt;0,'$2026_Pr3'!AD41/'%need met'!AD$2)</f>
        <v>0</v>
      </c>
      <c r="AE41" s="24" t="b">
        <f>IF('$2026_Pr3'!AE41&gt;0,'$2026_Pr3'!AE41/'%need met'!AE$2)</f>
        <v>0</v>
      </c>
      <c r="AF41" s="24">
        <f>IF('$2026_Pr3'!AF41&gt;0,'$2026_Pr3'!AF41/'%need met'!AF$2)</f>
        <v>7.7821011673151752E-2</v>
      </c>
      <c r="AG41" s="24">
        <f>IF('$2026_Pr3'!AG41&gt;0,'$2026_Pr3'!AG41/'%need met'!AG$2)</f>
        <v>8.2850041425020712E-2</v>
      </c>
      <c r="AH41" s="24">
        <f>IF('$2026_Pr3'!AH41&gt;0,'$2026_Pr3'!AH41/'%need met'!AH$2)</f>
        <v>7.4019245003700967E-2</v>
      </c>
      <c r="AI41" s="15"/>
      <c r="AJ41" s="16"/>
      <c r="AK41" s="15"/>
      <c r="AL41" s="15"/>
      <c r="AM41" s="15"/>
      <c r="AN41" s="15"/>
      <c r="AO41" s="27">
        <v>36500</v>
      </c>
      <c r="AP41" s="15"/>
      <c r="AQ41" s="15"/>
      <c r="AR41" s="15"/>
      <c r="AT41" s="15"/>
    </row>
    <row r="42" spans="1:46" x14ac:dyDescent="0.3">
      <c r="A42" s="13">
        <v>37000</v>
      </c>
      <c r="B42" s="13">
        <v>37999</v>
      </c>
      <c r="D42" s="16" t="s">
        <v>9</v>
      </c>
      <c r="E42" s="24" t="b">
        <f>IF('$2026_Pr3'!E42&gt;0,'$2026_Pr3'!E42/'%need met'!E$2)</f>
        <v>0</v>
      </c>
      <c r="F42" s="24" t="b">
        <f>IF('$2026_Pr3'!F42&gt;0,'$2026_Pr3'!F42/'%need met'!F$2)</f>
        <v>0</v>
      </c>
      <c r="G42" s="24" t="b">
        <f>IF('$2026_Pr3'!G42&gt;0,'$2026_Pr3'!G42/'%need met'!G$2)</f>
        <v>0</v>
      </c>
      <c r="H42" s="24">
        <f>IF('$2026_Pr3'!H42&gt;0,'$2026_Pr3'!H42/'%need met'!H$2)</f>
        <v>0.16750418760469013</v>
      </c>
      <c r="I42" s="24">
        <f>IF('$2026_Pr3'!I42&gt;0,'$2026_Pr3'!I42/'%need met'!I$2)</f>
        <v>0.18975332068311196</v>
      </c>
      <c r="J42" s="24">
        <f>IF('$2026_Pr3'!J42&gt;0,'$2026_Pr3'!J42/'%need met'!J$2)</f>
        <v>0.19305019305019305</v>
      </c>
      <c r="L42" s="16" t="s">
        <v>10</v>
      </c>
      <c r="M42" s="24" t="b">
        <f>IF('$2026_Pr3'!M42&gt;0,'$2026_Pr3'!M42/'%need met'!M$2)</f>
        <v>0</v>
      </c>
      <c r="N42" s="24" t="b">
        <f>IF('$2026_Pr3'!N42&gt;0,'$2026_Pr3'!N42/'%need met'!N$2)</f>
        <v>0</v>
      </c>
      <c r="O42" s="24" t="b">
        <f>IF('$2026_Pr3'!O42&gt;0,'$2026_Pr3'!O42/'%need met'!O$2)</f>
        <v>0</v>
      </c>
      <c r="P42" s="24">
        <f>IF('$2026_Pr3'!P42&gt;0,'$2026_Pr3'!P42/'%need met'!P$2)</f>
        <v>0.13089005235602094</v>
      </c>
      <c r="Q42" s="24">
        <f>IF('$2026_Pr3'!Q42&gt;0,'$2026_Pr3'!Q42/'%need met'!Q$2)</f>
        <v>0.13550135501355012</v>
      </c>
      <c r="R42" s="24">
        <f>IF('$2026_Pr3'!R42&gt;0,'$2026_Pr3'!R42/'%need met'!R$2)</f>
        <v>0.12820512820512819</v>
      </c>
      <c r="T42" s="16" t="s">
        <v>11</v>
      </c>
      <c r="U42" s="24" t="b">
        <f>IF('$2026_Pr3'!U42&gt;0,'$2026_Pr3'!U42/'%need met'!U$2)</f>
        <v>0</v>
      </c>
      <c r="V42" s="24" t="b">
        <f>IF('$2026_Pr3'!V42&gt;0,'$2026_Pr3'!V42/'%need met'!V$2)</f>
        <v>0</v>
      </c>
      <c r="W42" s="24" t="b">
        <f>IF('$2026_Pr3'!W42&gt;0,'$2026_Pr3'!W42/'%need met'!W$2)</f>
        <v>0</v>
      </c>
      <c r="X42" s="24">
        <f>IF('$2026_Pr3'!X42&gt;0,'$2026_Pr3'!X42/'%need met'!X$2)</f>
        <v>6.2073246430788327E-2</v>
      </c>
      <c r="Y42" s="24">
        <f>IF('$2026_Pr3'!Y42&gt;0,'$2026_Pr3'!Y42/'%need met'!Y$2)</f>
        <v>6.2073246430788327E-2</v>
      </c>
      <c r="Z42" s="24">
        <f>IF('$2026_Pr3'!Z42&gt;0,'$2026_Pr3'!Z42/'%need met'!Z$2)</f>
        <v>6.2073246430788327E-2</v>
      </c>
      <c r="AB42" s="16" t="s">
        <v>12</v>
      </c>
      <c r="AC42" s="24" t="b">
        <f>IF('$2026_Pr3'!AC42&gt;0,'$2026_Pr3'!AC42/'%need met'!AC$2)</f>
        <v>0</v>
      </c>
      <c r="AD42" s="24" t="b">
        <f>IF('$2026_Pr3'!AD42&gt;0,'$2026_Pr3'!AD42/'%need met'!AD$2)</f>
        <v>0</v>
      </c>
      <c r="AE42" s="24" t="b">
        <f>IF('$2026_Pr3'!AE42&gt;0,'$2026_Pr3'!AE42/'%need met'!AE$2)</f>
        <v>0</v>
      </c>
      <c r="AF42" s="24">
        <f>IF('$2026_Pr3'!AF42&gt;0,'$2026_Pr3'!AF42/'%need met'!AF$2)</f>
        <v>7.7821011673151752E-2</v>
      </c>
      <c r="AG42" s="24">
        <f>IF('$2026_Pr3'!AG42&gt;0,'$2026_Pr3'!AG42/'%need met'!AG$2)</f>
        <v>8.2850041425020712E-2</v>
      </c>
      <c r="AH42" s="24">
        <f>IF('$2026_Pr3'!AH42&gt;0,'$2026_Pr3'!AH42/'%need met'!AH$2)</f>
        <v>7.4019245003700967E-2</v>
      </c>
      <c r="AI42" s="15"/>
      <c r="AJ42" s="16"/>
      <c r="AK42" s="15"/>
      <c r="AL42" s="15"/>
      <c r="AM42" s="15"/>
      <c r="AN42" s="15"/>
      <c r="AO42" s="27">
        <v>37500</v>
      </c>
      <c r="AP42" s="15"/>
      <c r="AQ42" s="15"/>
      <c r="AR42" s="15"/>
      <c r="AT42" s="15"/>
    </row>
    <row r="43" spans="1:46" x14ac:dyDescent="0.3">
      <c r="A43" s="13">
        <v>38000</v>
      </c>
      <c r="B43" s="13">
        <v>38999</v>
      </c>
      <c r="D43" s="16" t="s">
        <v>9</v>
      </c>
      <c r="E43" s="24" t="b">
        <f>IF('$2026_Pr3'!E43&gt;0,'$2026_Pr3'!E43/'%need met'!E$2)</f>
        <v>0</v>
      </c>
      <c r="F43" s="24" t="b">
        <f>IF('$2026_Pr3'!F43&gt;0,'$2026_Pr3'!F43/'%need met'!F$2)</f>
        <v>0</v>
      </c>
      <c r="G43" s="24" t="b">
        <f>IF('$2026_Pr3'!G43&gt;0,'$2026_Pr3'!G43/'%need met'!G$2)</f>
        <v>0</v>
      </c>
      <c r="H43" s="24">
        <f>IF('$2026_Pr3'!H43&gt;0,'$2026_Pr3'!H43/'%need met'!H$2)</f>
        <v>0.16750418760469013</v>
      </c>
      <c r="I43" s="24">
        <f>IF('$2026_Pr3'!I43&gt;0,'$2026_Pr3'!I43/'%need met'!I$2)</f>
        <v>0.18975332068311196</v>
      </c>
      <c r="J43" s="24">
        <f>IF('$2026_Pr3'!J43&gt;0,'$2026_Pr3'!J43/'%need met'!J$2)</f>
        <v>0.19305019305019305</v>
      </c>
      <c r="L43" s="16" t="s">
        <v>10</v>
      </c>
      <c r="M43" s="24" t="b">
        <f>IF('$2026_Pr3'!M43&gt;0,'$2026_Pr3'!M43/'%need met'!M$2)</f>
        <v>0</v>
      </c>
      <c r="N43" s="24" t="b">
        <f>IF('$2026_Pr3'!N43&gt;0,'$2026_Pr3'!N43/'%need met'!N$2)</f>
        <v>0</v>
      </c>
      <c r="O43" s="24" t="b">
        <f>IF('$2026_Pr3'!O43&gt;0,'$2026_Pr3'!O43/'%need met'!O$2)</f>
        <v>0</v>
      </c>
      <c r="P43" s="24">
        <f>IF('$2026_Pr3'!P43&gt;0,'$2026_Pr3'!P43/'%need met'!P$2)</f>
        <v>0.13089005235602094</v>
      </c>
      <c r="Q43" s="24">
        <f>IF('$2026_Pr3'!Q43&gt;0,'$2026_Pr3'!Q43/'%need met'!Q$2)</f>
        <v>0.13550135501355012</v>
      </c>
      <c r="R43" s="24">
        <f>IF('$2026_Pr3'!R43&gt;0,'$2026_Pr3'!R43/'%need met'!R$2)</f>
        <v>0.12820512820512819</v>
      </c>
      <c r="T43" s="16" t="s">
        <v>11</v>
      </c>
      <c r="U43" s="24" t="b">
        <f>IF('$2026_Pr3'!U43&gt;0,'$2026_Pr3'!U43/'%need met'!U$2)</f>
        <v>0</v>
      </c>
      <c r="V43" s="24" t="b">
        <f>IF('$2026_Pr3'!V43&gt;0,'$2026_Pr3'!V43/'%need met'!V$2)</f>
        <v>0</v>
      </c>
      <c r="W43" s="24" t="b">
        <f>IF('$2026_Pr3'!W43&gt;0,'$2026_Pr3'!W43/'%need met'!W$2)</f>
        <v>0</v>
      </c>
      <c r="X43" s="24">
        <f>IF('$2026_Pr3'!X43&gt;0,'$2026_Pr3'!X43/'%need met'!X$2)</f>
        <v>6.2073246430788327E-2</v>
      </c>
      <c r="Y43" s="24">
        <f>IF('$2026_Pr3'!Y43&gt;0,'$2026_Pr3'!Y43/'%need met'!Y$2)</f>
        <v>6.2073246430788327E-2</v>
      </c>
      <c r="Z43" s="24">
        <f>IF('$2026_Pr3'!Z43&gt;0,'$2026_Pr3'!Z43/'%need met'!Z$2)</f>
        <v>6.2073246430788327E-2</v>
      </c>
      <c r="AB43" s="16" t="s">
        <v>12</v>
      </c>
      <c r="AC43" s="24" t="b">
        <f>IF('$2026_Pr3'!AC43&gt;0,'$2026_Pr3'!AC43/'%need met'!AC$2)</f>
        <v>0</v>
      </c>
      <c r="AD43" s="24" t="b">
        <f>IF('$2026_Pr3'!AD43&gt;0,'$2026_Pr3'!AD43/'%need met'!AD$2)</f>
        <v>0</v>
      </c>
      <c r="AE43" s="24" t="b">
        <f>IF('$2026_Pr3'!AE43&gt;0,'$2026_Pr3'!AE43/'%need met'!AE$2)</f>
        <v>0</v>
      </c>
      <c r="AF43" s="24">
        <f>IF('$2026_Pr3'!AF43&gt;0,'$2026_Pr3'!AF43/'%need met'!AF$2)</f>
        <v>7.7821011673151752E-2</v>
      </c>
      <c r="AG43" s="24">
        <f>IF('$2026_Pr3'!AG43&gt;0,'$2026_Pr3'!AG43/'%need met'!AG$2)</f>
        <v>8.2850041425020712E-2</v>
      </c>
      <c r="AH43" s="24">
        <f>IF('$2026_Pr3'!AH43&gt;0,'$2026_Pr3'!AH43/'%need met'!AH$2)</f>
        <v>7.4019245003700967E-2</v>
      </c>
      <c r="AI43" s="15"/>
      <c r="AJ43" s="16"/>
      <c r="AK43" s="15"/>
      <c r="AL43" s="15"/>
      <c r="AM43" s="15"/>
      <c r="AN43" s="15"/>
      <c r="AO43" s="27">
        <v>38500</v>
      </c>
      <c r="AP43" s="15"/>
      <c r="AQ43" s="15"/>
      <c r="AR43" s="15"/>
      <c r="AT43" s="15"/>
    </row>
    <row r="44" spans="1:46" x14ac:dyDescent="0.3">
      <c r="A44" s="13">
        <v>39000</v>
      </c>
      <c r="B44" s="13">
        <v>39999</v>
      </c>
      <c r="D44" s="16" t="s">
        <v>9</v>
      </c>
      <c r="E44" s="24" t="b">
        <f>IF('$2026_Pr3'!E44&gt;0,'$2026_Pr3'!E44/'%need met'!E$2)</f>
        <v>0</v>
      </c>
      <c r="F44" s="24" t="b">
        <f>IF('$2026_Pr3'!F44&gt;0,'$2026_Pr3'!F44/'%need met'!F$2)</f>
        <v>0</v>
      </c>
      <c r="G44" s="24" t="b">
        <f>IF('$2026_Pr3'!G44&gt;0,'$2026_Pr3'!G44/'%need met'!G$2)</f>
        <v>0</v>
      </c>
      <c r="H44" s="24">
        <f>IF('$2026_Pr3'!H44&gt;0,'$2026_Pr3'!H44/'%need met'!H$2)</f>
        <v>0.16750418760469013</v>
      </c>
      <c r="I44" s="24">
        <f>IF('$2026_Pr3'!I44&gt;0,'$2026_Pr3'!I44/'%need met'!I$2)</f>
        <v>0.18975332068311196</v>
      </c>
      <c r="J44" s="24">
        <f>IF('$2026_Pr3'!J44&gt;0,'$2026_Pr3'!J44/'%need met'!J$2)</f>
        <v>0.19305019305019305</v>
      </c>
      <c r="L44" s="16" t="s">
        <v>10</v>
      </c>
      <c r="M44" s="24" t="b">
        <f>IF('$2026_Pr3'!M44&gt;0,'$2026_Pr3'!M44/'%need met'!M$2)</f>
        <v>0</v>
      </c>
      <c r="N44" s="24" t="b">
        <f>IF('$2026_Pr3'!N44&gt;0,'$2026_Pr3'!N44/'%need met'!N$2)</f>
        <v>0</v>
      </c>
      <c r="O44" s="24" t="b">
        <f>IF('$2026_Pr3'!O44&gt;0,'$2026_Pr3'!O44/'%need met'!O$2)</f>
        <v>0</v>
      </c>
      <c r="P44" s="24">
        <f>IF('$2026_Pr3'!P44&gt;0,'$2026_Pr3'!P44/'%need met'!P$2)</f>
        <v>0.13089005235602094</v>
      </c>
      <c r="Q44" s="24">
        <f>IF('$2026_Pr3'!Q44&gt;0,'$2026_Pr3'!Q44/'%need met'!Q$2)</f>
        <v>0.13550135501355012</v>
      </c>
      <c r="R44" s="24">
        <f>IF('$2026_Pr3'!R44&gt;0,'$2026_Pr3'!R44/'%need met'!R$2)</f>
        <v>0.12820512820512819</v>
      </c>
      <c r="T44" s="16" t="s">
        <v>11</v>
      </c>
      <c r="U44" s="24" t="b">
        <f>IF('$2026_Pr3'!U44&gt;0,'$2026_Pr3'!U44/'%need met'!U$2)</f>
        <v>0</v>
      </c>
      <c r="V44" s="24" t="b">
        <f>IF('$2026_Pr3'!V44&gt;0,'$2026_Pr3'!V44/'%need met'!V$2)</f>
        <v>0</v>
      </c>
      <c r="W44" s="24" t="b">
        <f>IF('$2026_Pr3'!W44&gt;0,'$2026_Pr3'!W44/'%need met'!W$2)</f>
        <v>0</v>
      </c>
      <c r="X44" s="24">
        <f>IF('$2026_Pr3'!X44&gt;0,'$2026_Pr3'!X44/'%need met'!X$2)</f>
        <v>6.2073246430788327E-2</v>
      </c>
      <c r="Y44" s="24">
        <f>IF('$2026_Pr3'!Y44&gt;0,'$2026_Pr3'!Y44/'%need met'!Y$2)</f>
        <v>6.2073246430788327E-2</v>
      </c>
      <c r="Z44" s="24">
        <f>IF('$2026_Pr3'!Z44&gt;0,'$2026_Pr3'!Z44/'%need met'!Z$2)</f>
        <v>6.2073246430788327E-2</v>
      </c>
      <c r="AB44" s="16" t="s">
        <v>12</v>
      </c>
      <c r="AC44" s="24" t="b">
        <f>IF('$2026_Pr3'!AC44&gt;0,'$2026_Pr3'!AC44/'%need met'!AC$2)</f>
        <v>0</v>
      </c>
      <c r="AD44" s="24" t="b">
        <f>IF('$2026_Pr3'!AD44&gt;0,'$2026_Pr3'!AD44/'%need met'!AD$2)</f>
        <v>0</v>
      </c>
      <c r="AE44" s="24" t="b">
        <f>IF('$2026_Pr3'!AE44&gt;0,'$2026_Pr3'!AE44/'%need met'!AE$2)</f>
        <v>0</v>
      </c>
      <c r="AF44" s="24">
        <f>IF('$2026_Pr3'!AF44&gt;0,'$2026_Pr3'!AF44/'%need met'!AF$2)</f>
        <v>7.7821011673151752E-2</v>
      </c>
      <c r="AG44" s="24">
        <f>IF('$2026_Pr3'!AG44&gt;0,'$2026_Pr3'!AG44/'%need met'!AG$2)</f>
        <v>8.2850041425020712E-2</v>
      </c>
      <c r="AH44" s="24">
        <f>IF('$2026_Pr3'!AH44&gt;0,'$2026_Pr3'!AH44/'%need met'!AH$2)</f>
        <v>7.4019245003700967E-2</v>
      </c>
      <c r="AI44" s="15"/>
      <c r="AJ44" s="16"/>
      <c r="AK44" s="15"/>
      <c r="AL44" s="15"/>
      <c r="AM44" s="15"/>
      <c r="AN44" s="15"/>
      <c r="AO44" s="27">
        <v>39500</v>
      </c>
      <c r="AP44" s="15"/>
      <c r="AQ44" s="15"/>
      <c r="AR44" s="15"/>
      <c r="AT44" s="15"/>
    </row>
    <row r="45" spans="1:46" x14ac:dyDescent="0.3">
      <c r="A45" s="13">
        <v>40000</v>
      </c>
      <c r="B45" s="13">
        <v>40999</v>
      </c>
      <c r="D45" s="16" t="s">
        <v>9</v>
      </c>
      <c r="E45" s="24" t="b">
        <f>IF('$2026_Pr3'!E45&gt;0,'$2026_Pr3'!E45/'%need met'!E$2)</f>
        <v>0</v>
      </c>
      <c r="F45" s="24" t="b">
        <f>IF('$2026_Pr3'!F45&gt;0,'$2026_Pr3'!F45/'%need met'!F$2)</f>
        <v>0</v>
      </c>
      <c r="G45" s="24" t="b">
        <f>IF('$2026_Pr3'!G45&gt;0,'$2026_Pr3'!G45/'%need met'!G$2)</f>
        <v>0</v>
      </c>
      <c r="H45" s="24">
        <f>IF('$2026_Pr3'!H45&gt;0,'$2026_Pr3'!H45/'%need met'!H$2)</f>
        <v>0.16750418760469013</v>
      </c>
      <c r="I45" s="24">
        <f>IF('$2026_Pr3'!I45&gt;0,'$2026_Pr3'!I45/'%need met'!I$2)</f>
        <v>0.18975332068311196</v>
      </c>
      <c r="J45" s="24">
        <f>IF('$2026_Pr3'!J45&gt;0,'$2026_Pr3'!J45/'%need met'!J$2)</f>
        <v>0.19305019305019305</v>
      </c>
      <c r="L45" s="16" t="s">
        <v>10</v>
      </c>
      <c r="M45" s="24" t="b">
        <f>IF('$2026_Pr3'!M45&gt;0,'$2026_Pr3'!M45/'%need met'!M$2)</f>
        <v>0</v>
      </c>
      <c r="N45" s="24" t="b">
        <f>IF('$2026_Pr3'!N45&gt;0,'$2026_Pr3'!N45/'%need met'!N$2)</f>
        <v>0</v>
      </c>
      <c r="O45" s="24" t="b">
        <f>IF('$2026_Pr3'!O45&gt;0,'$2026_Pr3'!O45/'%need met'!O$2)</f>
        <v>0</v>
      </c>
      <c r="P45" s="24">
        <f>IF('$2026_Pr3'!P45&gt;0,'$2026_Pr3'!P45/'%need met'!P$2)</f>
        <v>0.13089005235602094</v>
      </c>
      <c r="Q45" s="24">
        <f>IF('$2026_Pr3'!Q45&gt;0,'$2026_Pr3'!Q45/'%need met'!Q$2)</f>
        <v>0.13550135501355012</v>
      </c>
      <c r="R45" s="24">
        <f>IF('$2026_Pr3'!R45&gt;0,'$2026_Pr3'!R45/'%need met'!R$2)</f>
        <v>0.12820512820512819</v>
      </c>
      <c r="T45" s="16" t="s">
        <v>11</v>
      </c>
      <c r="U45" s="24" t="b">
        <f>IF('$2026_Pr3'!U45&gt;0,'$2026_Pr3'!U45/'%need met'!U$2)</f>
        <v>0</v>
      </c>
      <c r="V45" s="24" t="b">
        <f>IF('$2026_Pr3'!V45&gt;0,'$2026_Pr3'!V45/'%need met'!V$2)</f>
        <v>0</v>
      </c>
      <c r="W45" s="24" t="b">
        <f>IF('$2026_Pr3'!W45&gt;0,'$2026_Pr3'!W45/'%need met'!W$2)</f>
        <v>0</v>
      </c>
      <c r="X45" s="24">
        <f>IF('$2026_Pr3'!X45&gt;0,'$2026_Pr3'!X45/'%need met'!X$2)</f>
        <v>6.2073246430788327E-2</v>
      </c>
      <c r="Y45" s="24">
        <f>IF('$2026_Pr3'!Y45&gt;0,'$2026_Pr3'!Y45/'%need met'!Y$2)</f>
        <v>6.2073246430788327E-2</v>
      </c>
      <c r="Z45" s="24">
        <f>IF('$2026_Pr3'!Z45&gt;0,'$2026_Pr3'!Z45/'%need met'!Z$2)</f>
        <v>6.2073246430788327E-2</v>
      </c>
      <c r="AB45" s="16" t="s">
        <v>12</v>
      </c>
      <c r="AC45" s="24" t="b">
        <f>IF('$2026_Pr3'!AC45&gt;0,'$2026_Pr3'!AC45/'%need met'!AC$2)</f>
        <v>0</v>
      </c>
      <c r="AD45" s="24" t="b">
        <f>IF('$2026_Pr3'!AD45&gt;0,'$2026_Pr3'!AD45/'%need met'!AD$2)</f>
        <v>0</v>
      </c>
      <c r="AE45" s="24" t="b">
        <f>IF('$2026_Pr3'!AE45&gt;0,'$2026_Pr3'!AE45/'%need met'!AE$2)</f>
        <v>0</v>
      </c>
      <c r="AF45" s="24">
        <f>IF('$2026_Pr3'!AF45&gt;0,'$2026_Pr3'!AF45/'%need met'!AF$2)</f>
        <v>7.7821011673151752E-2</v>
      </c>
      <c r="AG45" s="24">
        <f>IF('$2026_Pr3'!AG45&gt;0,'$2026_Pr3'!AG45/'%need met'!AG$2)</f>
        <v>8.2850041425020712E-2</v>
      </c>
      <c r="AH45" s="24">
        <f>IF('$2026_Pr3'!AH45&gt;0,'$2026_Pr3'!AH45/'%need met'!AH$2)</f>
        <v>7.4019245003700967E-2</v>
      </c>
      <c r="AI45" s="15"/>
      <c r="AJ45" s="16"/>
      <c r="AK45" s="15"/>
      <c r="AL45" s="15"/>
      <c r="AM45" s="15"/>
      <c r="AN45" s="15"/>
      <c r="AO45" s="27">
        <v>40500</v>
      </c>
      <c r="AP45" s="15"/>
      <c r="AQ45" s="15"/>
      <c r="AR45" s="15"/>
      <c r="AT45" s="15"/>
    </row>
    <row r="46" spans="1:46" x14ac:dyDescent="0.3">
      <c r="A46" s="66">
        <v>41000</v>
      </c>
      <c r="B46" s="58">
        <v>41999</v>
      </c>
      <c r="D46" s="16" t="s">
        <v>9</v>
      </c>
      <c r="E46" s="24" t="b">
        <f>IF('$2026_Pr3'!E46&gt;0,'$2026_Pr3'!E46/'%need met'!E$2)</f>
        <v>0</v>
      </c>
      <c r="F46" s="24" t="b">
        <f>IF('$2026_Pr3'!F46&gt;0,'$2026_Pr3'!F46/'%need met'!F$2)</f>
        <v>0</v>
      </c>
      <c r="G46" s="24" t="b">
        <f>IF('$2026_Pr3'!G46&gt;0,'$2026_Pr3'!G46/'%need met'!G$2)</f>
        <v>0</v>
      </c>
      <c r="H46" s="24">
        <f>IF('$2026_Pr3'!H46&gt;0,'$2026_Pr3'!H46/'%need met'!H$2)</f>
        <v>0.16750418760469013</v>
      </c>
      <c r="I46" s="24">
        <f>IF('$2026_Pr3'!I46&gt;0,'$2026_Pr3'!I46/'%need met'!I$2)</f>
        <v>0.18975332068311196</v>
      </c>
      <c r="J46" s="24">
        <f>IF('$2026_Pr3'!J46&gt;0,'$2026_Pr3'!J46/'%need met'!J$2)</f>
        <v>0.19305019305019305</v>
      </c>
      <c r="L46" s="16" t="s">
        <v>10</v>
      </c>
      <c r="M46" s="24" t="b">
        <f>IF('$2026_Pr3'!M46&gt;0,'$2026_Pr3'!M46/'%need met'!M$2)</f>
        <v>0</v>
      </c>
      <c r="N46" s="24" t="b">
        <f>IF('$2026_Pr3'!N46&gt;0,'$2026_Pr3'!N46/'%need met'!N$2)</f>
        <v>0</v>
      </c>
      <c r="O46" s="24" t="b">
        <f>IF('$2026_Pr3'!O46&gt;0,'$2026_Pr3'!O46/'%need met'!O$2)</f>
        <v>0</v>
      </c>
      <c r="P46" s="24">
        <f>IF('$2026_Pr3'!P46&gt;0,'$2026_Pr3'!P46/'%need met'!P$2)</f>
        <v>0.13089005235602094</v>
      </c>
      <c r="Q46" s="24">
        <f>IF('$2026_Pr3'!Q46&gt;0,'$2026_Pr3'!Q46/'%need met'!Q$2)</f>
        <v>0.13550135501355012</v>
      </c>
      <c r="R46" s="24">
        <f>IF('$2026_Pr3'!R46&gt;0,'$2026_Pr3'!R46/'%need met'!R$2)</f>
        <v>0.12820512820512819</v>
      </c>
      <c r="T46" s="16" t="s">
        <v>11</v>
      </c>
      <c r="U46" s="24" t="b">
        <f>IF('$2026_Pr3'!U46&gt;0,'$2026_Pr3'!U46/'%need met'!U$2)</f>
        <v>0</v>
      </c>
      <c r="V46" s="24" t="b">
        <f>IF('$2026_Pr3'!V46&gt;0,'$2026_Pr3'!V46/'%need met'!V$2)</f>
        <v>0</v>
      </c>
      <c r="W46" s="24" t="b">
        <f>IF('$2026_Pr3'!W46&gt;0,'$2026_Pr3'!W46/'%need met'!W$2)</f>
        <v>0</v>
      </c>
      <c r="X46" s="24">
        <f>IF('$2026_Pr3'!X46&gt;0,'$2026_Pr3'!X46/'%need met'!X$2)</f>
        <v>6.2073246430788327E-2</v>
      </c>
      <c r="Y46" s="24">
        <f>IF('$2026_Pr3'!Y46&gt;0,'$2026_Pr3'!Y46/'%need met'!Y$2)</f>
        <v>6.2073246430788327E-2</v>
      </c>
      <c r="Z46" s="24">
        <f>IF('$2026_Pr3'!Z46&gt;0,'$2026_Pr3'!Z46/'%need met'!Z$2)</f>
        <v>6.2073246430788327E-2</v>
      </c>
      <c r="AB46" s="16" t="s">
        <v>12</v>
      </c>
      <c r="AC46" s="24" t="b">
        <f>IF('$2026_Pr3'!AC46&gt;0,'$2026_Pr3'!AC46/'%need met'!AC$2)</f>
        <v>0</v>
      </c>
      <c r="AD46" s="24" t="b">
        <f>IF('$2026_Pr3'!AD46&gt;0,'$2026_Pr3'!AD46/'%need met'!AD$2)</f>
        <v>0</v>
      </c>
      <c r="AE46" s="24" t="b">
        <f>IF('$2026_Pr3'!AE46&gt;0,'$2026_Pr3'!AE46/'%need met'!AE$2)</f>
        <v>0</v>
      </c>
      <c r="AF46" s="24">
        <f>IF('$2026_Pr3'!AF46&gt;0,'$2026_Pr3'!AF46/'%need met'!AF$2)</f>
        <v>7.7821011673151752E-2</v>
      </c>
      <c r="AG46" s="24">
        <f>IF('$2026_Pr3'!AG46&gt;0,'$2026_Pr3'!AG46/'%need met'!AG$2)</f>
        <v>8.2850041425020712E-2</v>
      </c>
      <c r="AH46" s="24">
        <f>IF('$2026_Pr3'!AH46&gt;0,'$2026_Pr3'!AH46/'%need met'!AH$2)</f>
        <v>7.4019245003700967E-2</v>
      </c>
      <c r="AI46" s="15"/>
      <c r="AJ46" s="16"/>
      <c r="AK46" s="15"/>
      <c r="AL46" s="15"/>
      <c r="AM46" s="15"/>
      <c r="AN46" s="15"/>
      <c r="AO46" s="27">
        <v>41500</v>
      </c>
      <c r="AP46" s="15"/>
      <c r="AQ46" s="15"/>
      <c r="AR46" s="15"/>
      <c r="AT46" s="15"/>
    </row>
    <row r="47" spans="1:46" x14ac:dyDescent="0.3">
      <c r="A47" s="13">
        <v>42000</v>
      </c>
      <c r="B47" s="13">
        <v>42999</v>
      </c>
      <c r="D47" s="16" t="s">
        <v>9</v>
      </c>
      <c r="E47" s="24" t="b">
        <f>IF('$2026_Pr3'!E47&gt;0,'$2026_Pr3'!E47/'%need met'!E$2)</f>
        <v>0</v>
      </c>
      <c r="F47" s="24" t="b">
        <f>IF('$2026_Pr3'!F47&gt;0,'$2026_Pr3'!F47/'%need met'!F$2)</f>
        <v>0</v>
      </c>
      <c r="G47" s="24" t="b">
        <f>IF('$2026_Pr3'!G47&gt;0,'$2026_Pr3'!G47/'%need met'!G$2)</f>
        <v>0</v>
      </c>
      <c r="H47" s="24" t="b">
        <f>IF('$2026_Pr3'!H47&gt;0,'$2026_Pr3'!H47/'%need met'!H$2)</f>
        <v>0</v>
      </c>
      <c r="I47" s="24">
        <f>IF('$2026_Pr3'!I47&gt;0,'$2026_Pr3'!I47/'%need met'!I$2)</f>
        <v>0.18975332068311196</v>
      </c>
      <c r="J47" s="24">
        <f>IF('$2026_Pr3'!J47&gt;0,'$2026_Pr3'!J47/'%need met'!J$2)</f>
        <v>0.19305019305019305</v>
      </c>
      <c r="L47" s="16" t="s">
        <v>10</v>
      </c>
      <c r="M47" s="24" t="b">
        <f>IF('$2026_Pr3'!M47&gt;0,'$2026_Pr3'!M47/'%need met'!M$2)</f>
        <v>0</v>
      </c>
      <c r="N47" s="24" t="b">
        <f>IF('$2026_Pr3'!N47&gt;0,'$2026_Pr3'!N47/'%need met'!N$2)</f>
        <v>0</v>
      </c>
      <c r="O47" s="24" t="b">
        <f>IF('$2026_Pr3'!O47&gt;0,'$2026_Pr3'!O47/'%need met'!O$2)</f>
        <v>0</v>
      </c>
      <c r="P47" s="24" t="b">
        <f>IF('$2026_Pr3'!P47&gt;0,'$2026_Pr3'!P47/'%need met'!P$2)</f>
        <v>0</v>
      </c>
      <c r="Q47" s="24">
        <f>IF('$2026_Pr3'!Q47&gt;0,'$2026_Pr3'!Q47/'%need met'!Q$2)</f>
        <v>0.13550135501355012</v>
      </c>
      <c r="R47" s="24">
        <f>IF('$2026_Pr3'!R47&gt;0,'$2026_Pr3'!R47/'%need met'!R$2)</f>
        <v>0.12820512820512819</v>
      </c>
      <c r="T47" s="16" t="s">
        <v>11</v>
      </c>
      <c r="U47" s="24" t="b">
        <f>IF('$2026_Pr3'!U47&gt;0,'$2026_Pr3'!U47/'%need met'!U$2)</f>
        <v>0</v>
      </c>
      <c r="V47" s="24" t="b">
        <f>IF('$2026_Pr3'!V47&gt;0,'$2026_Pr3'!V47/'%need met'!V$2)</f>
        <v>0</v>
      </c>
      <c r="W47" s="24" t="b">
        <f>IF('$2026_Pr3'!W47&gt;0,'$2026_Pr3'!W47/'%need met'!W$2)</f>
        <v>0</v>
      </c>
      <c r="X47" s="24" t="b">
        <f>IF('$2026_Pr3'!X47&gt;0,'$2026_Pr3'!X47/'%need met'!X$2)</f>
        <v>0</v>
      </c>
      <c r="Y47" s="24">
        <f>IF('$2026_Pr3'!Y47&gt;0,'$2026_Pr3'!Y47/'%need met'!Y$2)</f>
        <v>6.2073246430788327E-2</v>
      </c>
      <c r="Z47" s="24">
        <f>IF('$2026_Pr3'!Z47&gt;0,'$2026_Pr3'!Z47/'%need met'!Z$2)</f>
        <v>6.2073246430788327E-2</v>
      </c>
      <c r="AB47" s="16" t="s">
        <v>12</v>
      </c>
      <c r="AC47" s="24" t="b">
        <f>IF('$2026_Pr3'!AC47&gt;0,'$2026_Pr3'!AC47/'%need met'!AC$2)</f>
        <v>0</v>
      </c>
      <c r="AD47" s="24" t="b">
        <f>IF('$2026_Pr3'!AD47&gt;0,'$2026_Pr3'!AD47/'%need met'!AD$2)</f>
        <v>0</v>
      </c>
      <c r="AE47" s="24" t="b">
        <f>IF('$2026_Pr3'!AE47&gt;0,'$2026_Pr3'!AE47/'%need met'!AE$2)</f>
        <v>0</v>
      </c>
      <c r="AF47" s="24" t="b">
        <f>IF('$2026_Pr3'!AF47&gt;0,'$2026_Pr3'!AF47/'%need met'!AF$2)</f>
        <v>0</v>
      </c>
      <c r="AG47" s="24">
        <f>IF('$2026_Pr3'!AG47&gt;0,'$2026_Pr3'!AG47/'%need met'!AG$2)</f>
        <v>8.2850041425020712E-2</v>
      </c>
      <c r="AH47" s="24">
        <f>IF('$2026_Pr3'!AH47&gt;0,'$2026_Pr3'!AH47/'%need met'!AH$2)</f>
        <v>7.4019245003700967E-2</v>
      </c>
      <c r="AI47" s="15"/>
      <c r="AJ47" s="16"/>
      <c r="AK47" s="15"/>
      <c r="AL47" s="15"/>
      <c r="AM47" s="15"/>
      <c r="AN47" s="15"/>
      <c r="AO47" s="27">
        <v>42500</v>
      </c>
      <c r="AP47" s="15"/>
      <c r="AQ47" s="15"/>
      <c r="AR47" s="15"/>
      <c r="AT47" s="15"/>
    </row>
    <row r="48" spans="1:46" x14ac:dyDescent="0.3">
      <c r="A48" s="57">
        <v>43000</v>
      </c>
      <c r="B48" s="13">
        <v>43999</v>
      </c>
      <c r="D48" s="16" t="s">
        <v>9</v>
      </c>
      <c r="E48" s="24" t="b">
        <f>IF('$2026_Pr3'!E48&gt;0,'$2026_Pr3'!E48/'%need met'!E$2)</f>
        <v>0</v>
      </c>
      <c r="F48" s="24" t="b">
        <f>IF('$2026_Pr3'!F48&gt;0,'$2026_Pr3'!F48/'%need met'!F$2)</f>
        <v>0</v>
      </c>
      <c r="G48" s="24" t="b">
        <f>IF('$2026_Pr3'!G48&gt;0,'$2026_Pr3'!G48/'%need met'!G$2)</f>
        <v>0</v>
      </c>
      <c r="H48" s="24" t="b">
        <f>IF('$2026_Pr3'!H48&gt;0,'$2026_Pr3'!H48/'%need met'!H$2)</f>
        <v>0</v>
      </c>
      <c r="I48" s="24">
        <f>IF('$2026_Pr3'!I48&gt;0,'$2026_Pr3'!I48/'%need met'!I$2)</f>
        <v>0.18975332068311196</v>
      </c>
      <c r="J48" s="24">
        <f>IF('$2026_Pr3'!J48&gt;0,'$2026_Pr3'!J48/'%need met'!J$2)</f>
        <v>0.19305019305019305</v>
      </c>
      <c r="L48" s="16" t="s">
        <v>10</v>
      </c>
      <c r="M48" s="24" t="b">
        <f>IF('$2026_Pr3'!M48&gt;0,'$2026_Pr3'!M48/'%need met'!M$2)</f>
        <v>0</v>
      </c>
      <c r="N48" s="24" t="b">
        <f>IF('$2026_Pr3'!N48&gt;0,'$2026_Pr3'!N48/'%need met'!N$2)</f>
        <v>0</v>
      </c>
      <c r="O48" s="24" t="b">
        <f>IF('$2026_Pr3'!O48&gt;0,'$2026_Pr3'!O48/'%need met'!O$2)</f>
        <v>0</v>
      </c>
      <c r="P48" s="24" t="b">
        <f>IF('$2026_Pr3'!P48&gt;0,'$2026_Pr3'!P48/'%need met'!P$2)</f>
        <v>0</v>
      </c>
      <c r="Q48" s="24">
        <f>IF('$2026_Pr3'!Q48&gt;0,'$2026_Pr3'!Q48/'%need met'!Q$2)</f>
        <v>0.13550135501355012</v>
      </c>
      <c r="R48" s="24">
        <f>IF('$2026_Pr3'!R48&gt;0,'$2026_Pr3'!R48/'%need met'!R$2)</f>
        <v>0.12820512820512819</v>
      </c>
      <c r="T48" s="16" t="s">
        <v>11</v>
      </c>
      <c r="U48" s="24" t="b">
        <f>IF('$2026_Pr3'!U48&gt;0,'$2026_Pr3'!U48/'%need met'!U$2)</f>
        <v>0</v>
      </c>
      <c r="V48" s="24" t="b">
        <f>IF('$2026_Pr3'!V48&gt;0,'$2026_Pr3'!V48/'%need met'!V$2)</f>
        <v>0</v>
      </c>
      <c r="W48" s="24" t="b">
        <f>IF('$2026_Pr3'!W48&gt;0,'$2026_Pr3'!W48/'%need met'!W$2)</f>
        <v>0</v>
      </c>
      <c r="X48" s="24" t="b">
        <f>IF('$2026_Pr3'!X48&gt;0,'$2026_Pr3'!X48/'%need met'!X$2)</f>
        <v>0</v>
      </c>
      <c r="Y48" s="24">
        <f>IF('$2026_Pr3'!Y48&gt;0,'$2026_Pr3'!Y48/'%need met'!Y$2)</f>
        <v>6.2073246430788327E-2</v>
      </c>
      <c r="Z48" s="24">
        <f>IF('$2026_Pr3'!Z48&gt;0,'$2026_Pr3'!Z48/'%need met'!Z$2)</f>
        <v>6.2073246430788327E-2</v>
      </c>
      <c r="AB48" s="16" t="s">
        <v>12</v>
      </c>
      <c r="AC48" s="24" t="b">
        <f>IF('$2026_Pr3'!AC48&gt;0,'$2026_Pr3'!AC48/'%need met'!AC$2)</f>
        <v>0</v>
      </c>
      <c r="AD48" s="24" t="b">
        <f>IF('$2026_Pr3'!AD48&gt;0,'$2026_Pr3'!AD48/'%need met'!AD$2)</f>
        <v>0</v>
      </c>
      <c r="AE48" s="24" t="b">
        <f>IF('$2026_Pr3'!AE48&gt;0,'$2026_Pr3'!AE48/'%need met'!AE$2)</f>
        <v>0</v>
      </c>
      <c r="AF48" s="24" t="b">
        <f>IF('$2026_Pr3'!AF48&gt;0,'$2026_Pr3'!AF48/'%need met'!AF$2)</f>
        <v>0</v>
      </c>
      <c r="AG48" s="24">
        <f>IF('$2026_Pr3'!AG48&gt;0,'$2026_Pr3'!AG48/'%need met'!AG$2)</f>
        <v>8.2850041425020712E-2</v>
      </c>
      <c r="AH48" s="24">
        <f>IF('$2026_Pr3'!AH48&gt;0,'$2026_Pr3'!AH48/'%need met'!AH$2)</f>
        <v>7.4019245003700967E-2</v>
      </c>
      <c r="AI48" s="15"/>
      <c r="AJ48" s="16"/>
      <c r="AK48" s="15"/>
      <c r="AL48" s="15"/>
      <c r="AM48" s="15"/>
      <c r="AN48" s="15"/>
      <c r="AO48" s="27">
        <v>43500</v>
      </c>
      <c r="AP48" s="15"/>
      <c r="AQ48" s="15"/>
      <c r="AR48" s="15"/>
      <c r="AT48" s="15"/>
    </row>
    <row r="49" spans="1:46" x14ac:dyDescent="0.3">
      <c r="A49" s="13">
        <v>44000</v>
      </c>
      <c r="B49" s="13">
        <v>44999</v>
      </c>
      <c r="D49" s="16" t="s">
        <v>9</v>
      </c>
      <c r="E49" s="24" t="b">
        <f>IF('$2026_Pr3'!E49&gt;0,'$2026_Pr3'!E49/'%need met'!E$2)</f>
        <v>0</v>
      </c>
      <c r="F49" s="24" t="b">
        <f>IF('$2026_Pr3'!F49&gt;0,'$2026_Pr3'!F49/'%need met'!F$2)</f>
        <v>0</v>
      </c>
      <c r="G49" s="24" t="b">
        <f>IF('$2026_Pr3'!G49&gt;0,'$2026_Pr3'!G49/'%need met'!G$2)</f>
        <v>0</v>
      </c>
      <c r="H49" s="24" t="b">
        <f>IF('$2026_Pr3'!H49&gt;0,'$2026_Pr3'!H49/'%need met'!H$2)</f>
        <v>0</v>
      </c>
      <c r="I49" s="24">
        <f>IF('$2026_Pr3'!I49&gt;0,'$2026_Pr3'!I49/'%need met'!I$2)</f>
        <v>0.18975332068311196</v>
      </c>
      <c r="J49" s="24">
        <f>IF('$2026_Pr3'!J49&gt;0,'$2026_Pr3'!J49/'%need met'!J$2)</f>
        <v>0.19305019305019305</v>
      </c>
      <c r="L49" s="16" t="s">
        <v>10</v>
      </c>
      <c r="M49" s="24" t="b">
        <f>IF('$2026_Pr3'!M49&gt;0,'$2026_Pr3'!M49/'%need met'!M$2)</f>
        <v>0</v>
      </c>
      <c r="N49" s="24" t="b">
        <f>IF('$2026_Pr3'!N49&gt;0,'$2026_Pr3'!N49/'%need met'!N$2)</f>
        <v>0</v>
      </c>
      <c r="O49" s="24" t="b">
        <f>IF('$2026_Pr3'!O49&gt;0,'$2026_Pr3'!O49/'%need met'!O$2)</f>
        <v>0</v>
      </c>
      <c r="P49" s="24" t="b">
        <f>IF('$2026_Pr3'!P49&gt;0,'$2026_Pr3'!P49/'%need met'!P$2)</f>
        <v>0</v>
      </c>
      <c r="Q49" s="24">
        <f>IF('$2026_Pr3'!Q49&gt;0,'$2026_Pr3'!Q49/'%need met'!Q$2)</f>
        <v>0.13550135501355012</v>
      </c>
      <c r="R49" s="24">
        <f>IF('$2026_Pr3'!R49&gt;0,'$2026_Pr3'!R49/'%need met'!R$2)</f>
        <v>0.12820512820512819</v>
      </c>
      <c r="T49" s="16" t="s">
        <v>11</v>
      </c>
      <c r="U49" s="24" t="b">
        <f>IF('$2026_Pr3'!U49&gt;0,'$2026_Pr3'!U49/'%need met'!U$2)</f>
        <v>0</v>
      </c>
      <c r="V49" s="24" t="b">
        <f>IF('$2026_Pr3'!V49&gt;0,'$2026_Pr3'!V49/'%need met'!V$2)</f>
        <v>0</v>
      </c>
      <c r="W49" s="24" t="b">
        <f>IF('$2026_Pr3'!W49&gt;0,'$2026_Pr3'!W49/'%need met'!W$2)</f>
        <v>0</v>
      </c>
      <c r="X49" s="24" t="b">
        <f>IF('$2026_Pr3'!X49&gt;0,'$2026_Pr3'!X49/'%need met'!X$2)</f>
        <v>0</v>
      </c>
      <c r="Y49" s="24">
        <f>IF('$2026_Pr3'!Y49&gt;0,'$2026_Pr3'!Y49/'%need met'!Y$2)</f>
        <v>6.2073246430788327E-2</v>
      </c>
      <c r="Z49" s="24">
        <f>IF('$2026_Pr3'!Z49&gt;0,'$2026_Pr3'!Z49/'%need met'!Z$2)</f>
        <v>6.2073246430788327E-2</v>
      </c>
      <c r="AB49" s="16" t="s">
        <v>12</v>
      </c>
      <c r="AC49" s="24" t="b">
        <f>IF('$2026_Pr3'!AC49&gt;0,'$2026_Pr3'!AC49/'%need met'!AC$2)</f>
        <v>0</v>
      </c>
      <c r="AD49" s="24" t="b">
        <f>IF('$2026_Pr3'!AD49&gt;0,'$2026_Pr3'!AD49/'%need met'!AD$2)</f>
        <v>0</v>
      </c>
      <c r="AE49" s="24" t="b">
        <f>IF('$2026_Pr3'!AE49&gt;0,'$2026_Pr3'!AE49/'%need met'!AE$2)</f>
        <v>0</v>
      </c>
      <c r="AF49" s="24" t="b">
        <f>IF('$2026_Pr3'!AF49&gt;0,'$2026_Pr3'!AF49/'%need met'!AF$2)</f>
        <v>0</v>
      </c>
      <c r="AG49" s="24">
        <f>IF('$2026_Pr3'!AG49&gt;0,'$2026_Pr3'!AG49/'%need met'!AG$2)</f>
        <v>8.2850041425020712E-2</v>
      </c>
      <c r="AH49" s="24">
        <f>IF('$2026_Pr3'!AH49&gt;0,'$2026_Pr3'!AH49/'%need met'!AH$2)</f>
        <v>7.4019245003700967E-2</v>
      </c>
      <c r="AI49" s="15"/>
      <c r="AJ49" s="16"/>
      <c r="AK49" s="15"/>
      <c r="AL49" s="15"/>
      <c r="AM49" s="15"/>
      <c r="AN49" s="15"/>
      <c r="AO49" s="27">
        <v>44500</v>
      </c>
      <c r="AP49" s="15"/>
      <c r="AQ49" s="15"/>
      <c r="AR49" s="15"/>
      <c r="AT49" s="15"/>
    </row>
    <row r="50" spans="1:46" x14ac:dyDescent="0.3">
      <c r="A50" s="13">
        <v>45000</v>
      </c>
      <c r="B50" s="13">
        <v>45999</v>
      </c>
      <c r="D50" s="16" t="s">
        <v>9</v>
      </c>
      <c r="E50" s="24" t="b">
        <f>IF('$2026_Pr3'!E50&gt;0,'$2026_Pr3'!E50/'%need met'!E$2)</f>
        <v>0</v>
      </c>
      <c r="F50" s="24" t="b">
        <f>IF('$2026_Pr3'!F50&gt;0,'$2026_Pr3'!F50/'%need met'!F$2)</f>
        <v>0</v>
      </c>
      <c r="G50" s="24" t="b">
        <f>IF('$2026_Pr3'!G50&gt;0,'$2026_Pr3'!G50/'%need met'!G$2)</f>
        <v>0</v>
      </c>
      <c r="H50" s="24" t="b">
        <f>IF('$2026_Pr3'!H50&gt;0,'$2026_Pr3'!H50/'%need met'!H$2)</f>
        <v>0</v>
      </c>
      <c r="I50" s="24">
        <f>IF('$2026_Pr3'!I50&gt;0,'$2026_Pr3'!I50/'%need met'!I$2)</f>
        <v>0.18975332068311196</v>
      </c>
      <c r="J50" s="24">
        <f>IF('$2026_Pr3'!J50&gt;0,'$2026_Pr3'!J50/'%need met'!J$2)</f>
        <v>0.19305019305019305</v>
      </c>
      <c r="L50" s="16" t="s">
        <v>10</v>
      </c>
      <c r="M50" s="24" t="b">
        <f>IF('$2026_Pr3'!M50&gt;0,'$2026_Pr3'!M50/'%need met'!M$2)</f>
        <v>0</v>
      </c>
      <c r="N50" s="24" t="b">
        <f>IF('$2026_Pr3'!N50&gt;0,'$2026_Pr3'!N50/'%need met'!N$2)</f>
        <v>0</v>
      </c>
      <c r="O50" s="24" t="b">
        <f>IF('$2026_Pr3'!O50&gt;0,'$2026_Pr3'!O50/'%need met'!O$2)</f>
        <v>0</v>
      </c>
      <c r="P50" s="24" t="b">
        <f>IF('$2026_Pr3'!P50&gt;0,'$2026_Pr3'!P50/'%need met'!P$2)</f>
        <v>0</v>
      </c>
      <c r="Q50" s="24">
        <f>IF('$2026_Pr3'!Q50&gt;0,'$2026_Pr3'!Q50/'%need met'!Q$2)</f>
        <v>0.13550135501355012</v>
      </c>
      <c r="R50" s="24">
        <f>IF('$2026_Pr3'!R50&gt;0,'$2026_Pr3'!R50/'%need met'!R$2)</f>
        <v>0.12820512820512819</v>
      </c>
      <c r="T50" s="16" t="s">
        <v>11</v>
      </c>
      <c r="U50" s="24" t="b">
        <f>IF('$2026_Pr3'!U50&gt;0,'$2026_Pr3'!U50/'%need met'!U$2)</f>
        <v>0</v>
      </c>
      <c r="V50" s="24" t="b">
        <f>IF('$2026_Pr3'!V50&gt;0,'$2026_Pr3'!V50/'%need met'!V$2)</f>
        <v>0</v>
      </c>
      <c r="W50" s="24" t="b">
        <f>IF('$2026_Pr3'!W50&gt;0,'$2026_Pr3'!W50/'%need met'!W$2)</f>
        <v>0</v>
      </c>
      <c r="X50" s="24" t="b">
        <f>IF('$2026_Pr3'!X50&gt;0,'$2026_Pr3'!X50/'%need met'!X$2)</f>
        <v>0</v>
      </c>
      <c r="Y50" s="24">
        <f>IF('$2026_Pr3'!Y50&gt;0,'$2026_Pr3'!Y50/'%need met'!Y$2)</f>
        <v>6.2073246430788327E-2</v>
      </c>
      <c r="Z50" s="24">
        <f>IF('$2026_Pr3'!Z50&gt;0,'$2026_Pr3'!Z50/'%need met'!Z$2)</f>
        <v>6.2073246430788327E-2</v>
      </c>
      <c r="AB50" s="16" t="s">
        <v>12</v>
      </c>
      <c r="AC50" s="24" t="b">
        <f>IF('$2026_Pr3'!AC50&gt;0,'$2026_Pr3'!AC50/'%need met'!AC$2)</f>
        <v>0</v>
      </c>
      <c r="AD50" s="24" t="b">
        <f>IF('$2026_Pr3'!AD50&gt;0,'$2026_Pr3'!AD50/'%need met'!AD$2)</f>
        <v>0</v>
      </c>
      <c r="AE50" s="24" t="b">
        <f>IF('$2026_Pr3'!AE50&gt;0,'$2026_Pr3'!AE50/'%need met'!AE$2)</f>
        <v>0</v>
      </c>
      <c r="AF50" s="24" t="b">
        <f>IF('$2026_Pr3'!AF50&gt;0,'$2026_Pr3'!AF50/'%need met'!AF$2)</f>
        <v>0</v>
      </c>
      <c r="AG50" s="24">
        <f>IF('$2026_Pr3'!AG50&gt;0,'$2026_Pr3'!AG50/'%need met'!AG$2)</f>
        <v>8.2850041425020712E-2</v>
      </c>
      <c r="AH50" s="24">
        <f>IF('$2026_Pr3'!AH50&gt;0,'$2026_Pr3'!AH50/'%need met'!AH$2)</f>
        <v>7.4019245003700967E-2</v>
      </c>
      <c r="AI50" s="15"/>
      <c r="AJ50" s="16"/>
      <c r="AK50" s="15"/>
      <c r="AL50" s="15"/>
      <c r="AM50" s="15"/>
      <c r="AN50" s="15"/>
      <c r="AO50" s="27">
        <v>45500</v>
      </c>
      <c r="AP50" s="15"/>
      <c r="AQ50" s="15"/>
      <c r="AR50" s="15"/>
      <c r="AT50" s="15"/>
    </row>
    <row r="51" spans="1:46" x14ac:dyDescent="0.3">
      <c r="A51" s="13">
        <v>46000</v>
      </c>
      <c r="B51" s="13">
        <v>46999</v>
      </c>
      <c r="D51" s="16" t="s">
        <v>9</v>
      </c>
      <c r="E51" s="24" t="b">
        <f>IF('$2026_Pr3'!E51&gt;0,'$2026_Pr3'!E51/'%need met'!E$2)</f>
        <v>0</v>
      </c>
      <c r="F51" s="24" t="b">
        <f>IF('$2026_Pr3'!F51&gt;0,'$2026_Pr3'!F51/'%need met'!F$2)</f>
        <v>0</v>
      </c>
      <c r="G51" s="24" t="b">
        <f>IF('$2026_Pr3'!G51&gt;0,'$2026_Pr3'!G51/'%need met'!G$2)</f>
        <v>0</v>
      </c>
      <c r="H51" s="24" t="b">
        <f>IF('$2026_Pr3'!H51&gt;0,'$2026_Pr3'!H51/'%need met'!H$2)</f>
        <v>0</v>
      </c>
      <c r="I51" s="24">
        <f>IF('$2026_Pr3'!I51&gt;0,'$2026_Pr3'!I51/'%need met'!I$2)</f>
        <v>0.18975332068311196</v>
      </c>
      <c r="J51" s="24">
        <f>IF('$2026_Pr3'!J51&gt;0,'$2026_Pr3'!J51/'%need met'!J$2)</f>
        <v>0.19305019305019305</v>
      </c>
      <c r="L51" s="16" t="s">
        <v>10</v>
      </c>
      <c r="M51" s="24" t="b">
        <f>IF('$2026_Pr3'!M51&gt;0,'$2026_Pr3'!M51/'%need met'!M$2)</f>
        <v>0</v>
      </c>
      <c r="N51" s="24" t="b">
        <f>IF('$2026_Pr3'!N51&gt;0,'$2026_Pr3'!N51/'%need met'!N$2)</f>
        <v>0</v>
      </c>
      <c r="O51" s="24" t="b">
        <f>IF('$2026_Pr3'!O51&gt;0,'$2026_Pr3'!O51/'%need met'!O$2)</f>
        <v>0</v>
      </c>
      <c r="P51" s="24" t="b">
        <f>IF('$2026_Pr3'!P51&gt;0,'$2026_Pr3'!P51/'%need met'!P$2)</f>
        <v>0</v>
      </c>
      <c r="Q51" s="24">
        <f>IF('$2026_Pr3'!Q51&gt;0,'$2026_Pr3'!Q51/'%need met'!Q$2)</f>
        <v>0.13550135501355012</v>
      </c>
      <c r="R51" s="24">
        <f>IF('$2026_Pr3'!R51&gt;0,'$2026_Pr3'!R51/'%need met'!R$2)</f>
        <v>0.12820512820512819</v>
      </c>
      <c r="T51" s="16" t="s">
        <v>11</v>
      </c>
      <c r="U51" s="24" t="b">
        <f>IF('$2026_Pr3'!U51&gt;0,'$2026_Pr3'!U51/'%need met'!U$2)</f>
        <v>0</v>
      </c>
      <c r="V51" s="24" t="b">
        <f>IF('$2026_Pr3'!V51&gt;0,'$2026_Pr3'!V51/'%need met'!V$2)</f>
        <v>0</v>
      </c>
      <c r="W51" s="24" t="b">
        <f>IF('$2026_Pr3'!W51&gt;0,'$2026_Pr3'!W51/'%need met'!W$2)</f>
        <v>0</v>
      </c>
      <c r="X51" s="24" t="b">
        <f>IF('$2026_Pr3'!X51&gt;0,'$2026_Pr3'!X51/'%need met'!X$2)</f>
        <v>0</v>
      </c>
      <c r="Y51" s="24">
        <f>IF('$2026_Pr3'!Y51&gt;0,'$2026_Pr3'!Y51/'%need met'!Y$2)</f>
        <v>6.2073246430788327E-2</v>
      </c>
      <c r="Z51" s="24">
        <f>IF('$2026_Pr3'!Z51&gt;0,'$2026_Pr3'!Z51/'%need met'!Z$2)</f>
        <v>6.2073246430788327E-2</v>
      </c>
      <c r="AB51" s="16" t="s">
        <v>12</v>
      </c>
      <c r="AC51" s="24" t="b">
        <f>IF('$2026_Pr3'!AC51&gt;0,'$2026_Pr3'!AC51/'%need met'!AC$2)</f>
        <v>0</v>
      </c>
      <c r="AD51" s="24" t="b">
        <f>IF('$2026_Pr3'!AD51&gt;0,'$2026_Pr3'!AD51/'%need met'!AD$2)</f>
        <v>0</v>
      </c>
      <c r="AE51" s="24" t="b">
        <f>IF('$2026_Pr3'!AE51&gt;0,'$2026_Pr3'!AE51/'%need met'!AE$2)</f>
        <v>0</v>
      </c>
      <c r="AF51" s="24" t="b">
        <f>IF('$2026_Pr3'!AF51&gt;0,'$2026_Pr3'!AF51/'%need met'!AF$2)</f>
        <v>0</v>
      </c>
      <c r="AG51" s="24">
        <f>IF('$2026_Pr3'!AG51&gt;0,'$2026_Pr3'!AG51/'%need met'!AG$2)</f>
        <v>8.2850041425020712E-2</v>
      </c>
      <c r="AH51" s="24">
        <f>IF('$2026_Pr3'!AH51&gt;0,'$2026_Pr3'!AH51/'%need met'!AH$2)</f>
        <v>7.4019245003700967E-2</v>
      </c>
      <c r="AI51" s="15"/>
      <c r="AJ51" s="16"/>
      <c r="AK51" s="15"/>
      <c r="AL51" s="15"/>
      <c r="AM51" s="15"/>
      <c r="AN51" s="15"/>
      <c r="AO51" s="27">
        <v>46500</v>
      </c>
      <c r="AP51" s="15"/>
      <c r="AQ51" s="15"/>
      <c r="AR51" s="15"/>
      <c r="AT51" s="15"/>
    </row>
    <row r="52" spans="1:46" x14ac:dyDescent="0.3">
      <c r="A52" s="13">
        <v>47000</v>
      </c>
      <c r="B52" s="13">
        <v>47999</v>
      </c>
      <c r="D52" s="16" t="s">
        <v>9</v>
      </c>
      <c r="E52" s="24" t="b">
        <f>IF('$2026_Pr3'!E52&gt;0,'$2026_Pr3'!E52/'%need met'!E$2)</f>
        <v>0</v>
      </c>
      <c r="F52" s="24" t="b">
        <f>IF('$2026_Pr3'!F52&gt;0,'$2026_Pr3'!F52/'%need met'!F$2)</f>
        <v>0</v>
      </c>
      <c r="G52" s="24" t="b">
        <f>IF('$2026_Pr3'!G52&gt;0,'$2026_Pr3'!G52/'%need met'!G$2)</f>
        <v>0</v>
      </c>
      <c r="H52" s="24" t="b">
        <f>IF('$2026_Pr3'!H52&gt;0,'$2026_Pr3'!H52/'%need met'!H$2)</f>
        <v>0</v>
      </c>
      <c r="I52" s="24">
        <f>IF('$2026_Pr3'!I52&gt;0,'$2026_Pr3'!I52/'%need met'!I$2)</f>
        <v>0.18975332068311196</v>
      </c>
      <c r="J52" s="24">
        <f>IF('$2026_Pr3'!J52&gt;0,'$2026_Pr3'!J52/'%need met'!J$2)</f>
        <v>0.19305019305019305</v>
      </c>
      <c r="L52" s="16" t="s">
        <v>10</v>
      </c>
      <c r="M52" s="24" t="b">
        <f>IF('$2026_Pr3'!M52&gt;0,'$2026_Pr3'!M52/'%need met'!M$2)</f>
        <v>0</v>
      </c>
      <c r="N52" s="24" t="b">
        <f>IF('$2026_Pr3'!N52&gt;0,'$2026_Pr3'!N52/'%need met'!N$2)</f>
        <v>0</v>
      </c>
      <c r="O52" s="24" t="b">
        <f>IF('$2026_Pr3'!O52&gt;0,'$2026_Pr3'!O52/'%need met'!O$2)</f>
        <v>0</v>
      </c>
      <c r="P52" s="24" t="b">
        <f>IF('$2026_Pr3'!P52&gt;0,'$2026_Pr3'!P52/'%need met'!P$2)</f>
        <v>0</v>
      </c>
      <c r="Q52" s="24">
        <f>IF('$2026_Pr3'!Q52&gt;0,'$2026_Pr3'!Q52/'%need met'!Q$2)</f>
        <v>0.13550135501355012</v>
      </c>
      <c r="R52" s="24">
        <f>IF('$2026_Pr3'!R52&gt;0,'$2026_Pr3'!R52/'%need met'!R$2)</f>
        <v>0.12820512820512819</v>
      </c>
      <c r="T52" s="16" t="s">
        <v>11</v>
      </c>
      <c r="U52" s="24" t="b">
        <f>IF('$2026_Pr3'!U52&gt;0,'$2026_Pr3'!U52/'%need met'!U$2)</f>
        <v>0</v>
      </c>
      <c r="V52" s="24" t="b">
        <f>IF('$2026_Pr3'!V52&gt;0,'$2026_Pr3'!V52/'%need met'!V$2)</f>
        <v>0</v>
      </c>
      <c r="W52" s="24" t="b">
        <f>IF('$2026_Pr3'!W52&gt;0,'$2026_Pr3'!W52/'%need met'!W$2)</f>
        <v>0</v>
      </c>
      <c r="X52" s="24" t="b">
        <f>IF('$2026_Pr3'!X52&gt;0,'$2026_Pr3'!X52/'%need met'!X$2)</f>
        <v>0</v>
      </c>
      <c r="Y52" s="24">
        <f>IF('$2026_Pr3'!Y52&gt;0,'$2026_Pr3'!Y52/'%need met'!Y$2)</f>
        <v>6.2073246430788327E-2</v>
      </c>
      <c r="Z52" s="24">
        <f>IF('$2026_Pr3'!Z52&gt;0,'$2026_Pr3'!Z52/'%need met'!Z$2)</f>
        <v>6.2073246430788327E-2</v>
      </c>
      <c r="AB52" s="16" t="s">
        <v>12</v>
      </c>
      <c r="AC52" s="24" t="b">
        <f>IF('$2026_Pr3'!AC52&gt;0,'$2026_Pr3'!AC52/'%need met'!AC$2)</f>
        <v>0</v>
      </c>
      <c r="AD52" s="24" t="b">
        <f>IF('$2026_Pr3'!AD52&gt;0,'$2026_Pr3'!AD52/'%need met'!AD$2)</f>
        <v>0</v>
      </c>
      <c r="AE52" s="24" t="b">
        <f>IF('$2026_Pr3'!AE52&gt;0,'$2026_Pr3'!AE52/'%need met'!AE$2)</f>
        <v>0</v>
      </c>
      <c r="AF52" s="24" t="b">
        <f>IF('$2026_Pr3'!AF52&gt;0,'$2026_Pr3'!AF52/'%need met'!AF$2)</f>
        <v>0</v>
      </c>
      <c r="AG52" s="24">
        <f>IF('$2026_Pr3'!AG52&gt;0,'$2026_Pr3'!AG52/'%need met'!AG$2)</f>
        <v>8.2850041425020712E-2</v>
      </c>
      <c r="AH52" s="24">
        <f>IF('$2026_Pr3'!AH52&gt;0,'$2026_Pr3'!AH52/'%need met'!AH$2)</f>
        <v>7.4019245003700967E-2</v>
      </c>
      <c r="AI52" s="15"/>
      <c r="AJ52" s="16"/>
      <c r="AK52" s="15"/>
      <c r="AL52" s="15"/>
      <c r="AM52" s="15"/>
      <c r="AN52" s="15"/>
      <c r="AO52" s="27">
        <v>47500</v>
      </c>
      <c r="AP52" s="15"/>
      <c r="AQ52" s="15"/>
      <c r="AR52" s="15"/>
      <c r="AT52" s="15"/>
    </row>
    <row r="53" spans="1:46" x14ac:dyDescent="0.3">
      <c r="A53" s="13">
        <v>48000</v>
      </c>
      <c r="B53" s="13">
        <v>48999</v>
      </c>
      <c r="D53" s="16" t="s">
        <v>9</v>
      </c>
      <c r="E53" s="24" t="b">
        <f>IF('$2026_Pr3'!E53&gt;0,'$2026_Pr3'!E53/'%need met'!E$2)</f>
        <v>0</v>
      </c>
      <c r="F53" s="24" t="b">
        <f>IF('$2026_Pr3'!F53&gt;0,'$2026_Pr3'!F53/'%need met'!F$2)</f>
        <v>0</v>
      </c>
      <c r="G53" s="24" t="b">
        <f>IF('$2026_Pr3'!G53&gt;0,'$2026_Pr3'!G53/'%need met'!G$2)</f>
        <v>0</v>
      </c>
      <c r="H53" s="24" t="b">
        <f>IF('$2026_Pr3'!H53&gt;0,'$2026_Pr3'!H53/'%need met'!H$2)</f>
        <v>0</v>
      </c>
      <c r="I53" s="24">
        <f>IF('$2026_Pr3'!I53&gt;0,'$2026_Pr3'!I53/'%need met'!I$2)</f>
        <v>0.18975332068311196</v>
      </c>
      <c r="J53" s="24">
        <f>IF('$2026_Pr3'!J53&gt;0,'$2026_Pr3'!J53/'%need met'!J$2)</f>
        <v>0.19305019305019305</v>
      </c>
      <c r="L53" s="16" t="s">
        <v>10</v>
      </c>
      <c r="M53" s="24" t="b">
        <f>IF('$2026_Pr3'!M53&gt;0,'$2026_Pr3'!M53/'%need met'!M$2)</f>
        <v>0</v>
      </c>
      <c r="N53" s="24" t="b">
        <f>IF('$2026_Pr3'!N53&gt;0,'$2026_Pr3'!N53/'%need met'!N$2)</f>
        <v>0</v>
      </c>
      <c r="O53" s="24" t="b">
        <f>IF('$2026_Pr3'!O53&gt;0,'$2026_Pr3'!O53/'%need met'!O$2)</f>
        <v>0</v>
      </c>
      <c r="P53" s="24" t="b">
        <f>IF('$2026_Pr3'!P53&gt;0,'$2026_Pr3'!P53/'%need met'!P$2)</f>
        <v>0</v>
      </c>
      <c r="Q53" s="24">
        <f>IF('$2026_Pr3'!Q53&gt;0,'$2026_Pr3'!Q53/'%need met'!Q$2)</f>
        <v>0.13550135501355012</v>
      </c>
      <c r="R53" s="24">
        <f>IF('$2026_Pr3'!R53&gt;0,'$2026_Pr3'!R53/'%need met'!R$2)</f>
        <v>0.12820512820512819</v>
      </c>
      <c r="T53" s="16" t="s">
        <v>11</v>
      </c>
      <c r="U53" s="24" t="b">
        <f>IF('$2026_Pr3'!U53&gt;0,'$2026_Pr3'!U53/'%need met'!U$2)</f>
        <v>0</v>
      </c>
      <c r="V53" s="24" t="b">
        <f>IF('$2026_Pr3'!V53&gt;0,'$2026_Pr3'!V53/'%need met'!V$2)</f>
        <v>0</v>
      </c>
      <c r="W53" s="24" t="b">
        <f>IF('$2026_Pr3'!W53&gt;0,'$2026_Pr3'!W53/'%need met'!W$2)</f>
        <v>0</v>
      </c>
      <c r="X53" s="24" t="b">
        <f>IF('$2026_Pr3'!X53&gt;0,'$2026_Pr3'!X53/'%need met'!X$2)</f>
        <v>0</v>
      </c>
      <c r="Y53" s="24">
        <f>IF('$2026_Pr3'!Y53&gt;0,'$2026_Pr3'!Y53/'%need met'!Y$2)</f>
        <v>6.2073246430788327E-2</v>
      </c>
      <c r="Z53" s="24">
        <f>IF('$2026_Pr3'!Z53&gt;0,'$2026_Pr3'!Z53/'%need met'!Z$2)</f>
        <v>6.2073246430788327E-2</v>
      </c>
      <c r="AB53" s="16" t="s">
        <v>12</v>
      </c>
      <c r="AC53" s="24" t="b">
        <f>IF('$2026_Pr3'!AC53&gt;0,'$2026_Pr3'!AC53/'%need met'!AC$2)</f>
        <v>0</v>
      </c>
      <c r="AD53" s="24" t="b">
        <f>IF('$2026_Pr3'!AD53&gt;0,'$2026_Pr3'!AD53/'%need met'!AD$2)</f>
        <v>0</v>
      </c>
      <c r="AE53" s="24" t="b">
        <f>IF('$2026_Pr3'!AE53&gt;0,'$2026_Pr3'!AE53/'%need met'!AE$2)</f>
        <v>0</v>
      </c>
      <c r="AF53" s="24" t="b">
        <f>IF('$2026_Pr3'!AF53&gt;0,'$2026_Pr3'!AF53/'%need met'!AF$2)</f>
        <v>0</v>
      </c>
      <c r="AG53" s="24">
        <f>IF('$2026_Pr3'!AG53&gt;0,'$2026_Pr3'!AG53/'%need met'!AG$2)</f>
        <v>8.2850041425020712E-2</v>
      </c>
      <c r="AH53" s="24">
        <f>IF('$2026_Pr3'!AH53&gt;0,'$2026_Pr3'!AH53/'%need met'!AH$2)</f>
        <v>7.4019245003700967E-2</v>
      </c>
      <c r="AI53" s="15"/>
      <c r="AJ53" s="16"/>
      <c r="AK53" s="15"/>
      <c r="AL53" s="15"/>
      <c r="AM53" s="15"/>
      <c r="AN53" s="15"/>
      <c r="AO53" s="27">
        <v>48500</v>
      </c>
      <c r="AP53" s="15"/>
      <c r="AQ53" s="15"/>
      <c r="AR53" s="15"/>
      <c r="AT53" s="15"/>
    </row>
    <row r="54" spans="1:46" x14ac:dyDescent="0.3">
      <c r="A54" s="66">
        <v>49000</v>
      </c>
      <c r="B54" s="13">
        <v>49999</v>
      </c>
      <c r="D54" s="16" t="s">
        <v>9</v>
      </c>
      <c r="E54" s="24" t="b">
        <f>IF('$2026_Pr3'!E54&gt;0,'$2026_Pr3'!E54/'%need met'!E$2)</f>
        <v>0</v>
      </c>
      <c r="F54" s="24" t="b">
        <f>IF('$2026_Pr3'!F54&gt;0,'$2026_Pr3'!F54/'%need met'!F$2)</f>
        <v>0</v>
      </c>
      <c r="G54" s="24" t="b">
        <f>IF('$2026_Pr3'!G54&gt;0,'$2026_Pr3'!G54/'%need met'!G$2)</f>
        <v>0</v>
      </c>
      <c r="H54" s="24" t="b">
        <f>IF('$2026_Pr3'!H54&gt;0,'$2026_Pr3'!H54/'%need met'!H$2)</f>
        <v>0</v>
      </c>
      <c r="I54" s="24" t="b">
        <f>IF('$2026_Pr3'!I54&gt;0,'$2026_Pr3'!I54/'%need met'!I$2)</f>
        <v>0</v>
      </c>
      <c r="J54" s="24">
        <f>IF('$2026_Pr3'!J54&gt;0,'$2026_Pr3'!J54/'%need met'!J$2)</f>
        <v>0.19305019305019305</v>
      </c>
      <c r="L54" s="16" t="s">
        <v>10</v>
      </c>
      <c r="M54" s="24" t="b">
        <f>IF('$2026_Pr3'!M54&gt;0,'$2026_Pr3'!M54/'%need met'!M$2)</f>
        <v>0</v>
      </c>
      <c r="N54" s="24" t="b">
        <f>IF('$2026_Pr3'!N54&gt;0,'$2026_Pr3'!N54/'%need met'!N$2)</f>
        <v>0</v>
      </c>
      <c r="O54" s="24" t="b">
        <f>IF('$2026_Pr3'!O54&gt;0,'$2026_Pr3'!O54/'%need met'!O$2)</f>
        <v>0</v>
      </c>
      <c r="P54" s="24" t="b">
        <f>IF('$2026_Pr3'!P54&gt;0,'$2026_Pr3'!P54/'%need met'!P$2)</f>
        <v>0</v>
      </c>
      <c r="Q54" s="24" t="b">
        <f>IF('$2026_Pr3'!Q54&gt;0,'$2026_Pr3'!Q54/'%need met'!Q$2)</f>
        <v>0</v>
      </c>
      <c r="R54" s="24">
        <f>IF('$2026_Pr3'!R54&gt;0,'$2026_Pr3'!R54/'%need met'!R$2)</f>
        <v>0.12820512820512819</v>
      </c>
      <c r="T54" s="16" t="s">
        <v>11</v>
      </c>
      <c r="U54" s="24" t="b">
        <f>IF('$2026_Pr3'!U54&gt;0,'$2026_Pr3'!U54/'%need met'!U$2)</f>
        <v>0</v>
      </c>
      <c r="V54" s="24" t="b">
        <f>IF('$2026_Pr3'!V54&gt;0,'$2026_Pr3'!V54/'%need met'!V$2)</f>
        <v>0</v>
      </c>
      <c r="W54" s="24" t="b">
        <f>IF('$2026_Pr3'!W54&gt;0,'$2026_Pr3'!W54/'%need met'!W$2)</f>
        <v>0</v>
      </c>
      <c r="X54" s="24" t="b">
        <f>IF('$2026_Pr3'!X54&gt;0,'$2026_Pr3'!X54/'%need met'!X$2)</f>
        <v>0</v>
      </c>
      <c r="Y54" s="24" t="b">
        <f>IF('$2026_Pr3'!Y54&gt;0,'$2026_Pr3'!Y54/'%need met'!Y$2)</f>
        <v>0</v>
      </c>
      <c r="Z54" s="24">
        <f>IF('$2026_Pr3'!Z54&gt;0,'$2026_Pr3'!Z54/'%need met'!Z$2)</f>
        <v>6.2073246430788327E-2</v>
      </c>
      <c r="AB54" s="16" t="s">
        <v>12</v>
      </c>
      <c r="AC54" s="24" t="b">
        <f>IF('$2026_Pr3'!AC54&gt;0,'$2026_Pr3'!AC54/'%need met'!AC$2)</f>
        <v>0</v>
      </c>
      <c r="AD54" s="24" t="b">
        <f>IF('$2026_Pr3'!AD54&gt;0,'$2026_Pr3'!AD54/'%need met'!AD$2)</f>
        <v>0</v>
      </c>
      <c r="AE54" s="24" t="b">
        <f>IF('$2026_Pr3'!AE54&gt;0,'$2026_Pr3'!AE54/'%need met'!AE$2)</f>
        <v>0</v>
      </c>
      <c r="AF54" s="24" t="b">
        <f>IF('$2026_Pr3'!AF54&gt;0,'$2026_Pr3'!AF54/'%need met'!AF$2)</f>
        <v>0</v>
      </c>
      <c r="AG54" s="24" t="b">
        <f>IF('$2026_Pr3'!AG54&gt;0,'$2026_Pr3'!AG54/'%need met'!AG$2)</f>
        <v>0</v>
      </c>
      <c r="AH54" s="24">
        <f>IF('$2026_Pr3'!AH54&gt;0,'$2026_Pr3'!AH54/'%need met'!AH$2)</f>
        <v>7.4019245003700967E-2</v>
      </c>
      <c r="AI54" s="15"/>
      <c r="AJ54" s="16"/>
      <c r="AK54" s="15"/>
      <c r="AL54" s="15"/>
      <c r="AM54" s="15"/>
      <c r="AN54" s="15"/>
      <c r="AO54" s="27">
        <v>49500</v>
      </c>
      <c r="AP54" s="15"/>
      <c r="AQ54" s="15"/>
      <c r="AR54" s="15"/>
      <c r="AT54" s="15"/>
    </row>
    <row r="55" spans="1:46" x14ac:dyDescent="0.3">
      <c r="A55" s="13">
        <v>50000</v>
      </c>
      <c r="B55" s="13">
        <v>50999</v>
      </c>
      <c r="D55" s="16" t="s">
        <v>9</v>
      </c>
      <c r="E55" s="24" t="b">
        <f>IF('$2026_Pr3'!E55&gt;0,'$2026_Pr3'!E55/'%need met'!E$2)</f>
        <v>0</v>
      </c>
      <c r="F55" s="24" t="b">
        <f>IF('$2026_Pr3'!F55&gt;0,'$2026_Pr3'!F55/'%need met'!F$2)</f>
        <v>0</v>
      </c>
      <c r="G55" s="24" t="b">
        <f>IF('$2026_Pr3'!G55&gt;0,'$2026_Pr3'!G55/'%need met'!G$2)</f>
        <v>0</v>
      </c>
      <c r="H55" s="24" t="b">
        <f>IF('$2026_Pr3'!H55&gt;0,'$2026_Pr3'!H55/'%need met'!H$2)</f>
        <v>0</v>
      </c>
      <c r="I55" s="24" t="b">
        <f>IF('$2026_Pr3'!I55&gt;0,'$2026_Pr3'!I55/'%need met'!I$2)</f>
        <v>0</v>
      </c>
      <c r="J55" s="24">
        <f>IF('$2026_Pr3'!J55&gt;0,'$2026_Pr3'!J55/'%need met'!J$2)</f>
        <v>0.19305019305019305</v>
      </c>
      <c r="L55" s="16" t="s">
        <v>10</v>
      </c>
      <c r="M55" s="24" t="b">
        <f>IF('$2026_Pr3'!M55&gt;0,'$2026_Pr3'!M55/'%need met'!M$2)</f>
        <v>0</v>
      </c>
      <c r="N55" s="24" t="b">
        <f>IF('$2026_Pr3'!N55&gt;0,'$2026_Pr3'!N55/'%need met'!N$2)</f>
        <v>0</v>
      </c>
      <c r="O55" s="24" t="b">
        <f>IF('$2026_Pr3'!O55&gt;0,'$2026_Pr3'!O55/'%need met'!O$2)</f>
        <v>0</v>
      </c>
      <c r="P55" s="24" t="b">
        <f>IF('$2026_Pr3'!P55&gt;0,'$2026_Pr3'!P55/'%need met'!P$2)</f>
        <v>0</v>
      </c>
      <c r="Q55" s="24" t="b">
        <f>IF('$2026_Pr3'!Q55&gt;0,'$2026_Pr3'!Q55/'%need met'!Q$2)</f>
        <v>0</v>
      </c>
      <c r="R55" s="24">
        <f>IF('$2026_Pr3'!R55&gt;0,'$2026_Pr3'!R55/'%need met'!R$2)</f>
        <v>0.12820512820512819</v>
      </c>
      <c r="T55" s="16" t="s">
        <v>11</v>
      </c>
      <c r="U55" s="24" t="b">
        <f>IF('$2026_Pr3'!U55&gt;0,'$2026_Pr3'!U55/'%need met'!U$2)</f>
        <v>0</v>
      </c>
      <c r="V55" s="24" t="b">
        <f>IF('$2026_Pr3'!V55&gt;0,'$2026_Pr3'!V55/'%need met'!V$2)</f>
        <v>0</v>
      </c>
      <c r="W55" s="24" t="b">
        <f>IF('$2026_Pr3'!W55&gt;0,'$2026_Pr3'!W55/'%need met'!W$2)</f>
        <v>0</v>
      </c>
      <c r="X55" s="24" t="b">
        <f>IF('$2026_Pr3'!X55&gt;0,'$2026_Pr3'!X55/'%need met'!X$2)</f>
        <v>0</v>
      </c>
      <c r="Y55" s="24" t="b">
        <f>IF('$2026_Pr3'!Y55&gt;0,'$2026_Pr3'!Y55/'%need met'!Y$2)</f>
        <v>0</v>
      </c>
      <c r="Z55" s="24">
        <f>IF('$2026_Pr3'!Z55&gt;0,'$2026_Pr3'!Z55/'%need met'!Z$2)</f>
        <v>6.2073246430788327E-2</v>
      </c>
      <c r="AB55" s="16" t="s">
        <v>12</v>
      </c>
      <c r="AC55" s="24" t="b">
        <f>IF('$2026_Pr3'!AC55&gt;0,'$2026_Pr3'!AC55/'%need met'!AC$2)</f>
        <v>0</v>
      </c>
      <c r="AD55" s="24" t="b">
        <f>IF('$2026_Pr3'!AD55&gt;0,'$2026_Pr3'!AD55/'%need met'!AD$2)</f>
        <v>0</v>
      </c>
      <c r="AE55" s="24" t="b">
        <f>IF('$2026_Pr3'!AE55&gt;0,'$2026_Pr3'!AE55/'%need met'!AE$2)</f>
        <v>0</v>
      </c>
      <c r="AF55" s="24" t="b">
        <f>IF('$2026_Pr3'!AF55&gt;0,'$2026_Pr3'!AF55/'%need met'!AF$2)</f>
        <v>0</v>
      </c>
      <c r="AG55" s="24" t="b">
        <f>IF('$2026_Pr3'!AG55&gt;0,'$2026_Pr3'!AG55/'%need met'!AG$2)</f>
        <v>0</v>
      </c>
      <c r="AH55" s="24">
        <f>IF('$2026_Pr3'!AH55&gt;0,'$2026_Pr3'!AH55/'%need met'!AH$2)</f>
        <v>7.4019245003700967E-2</v>
      </c>
      <c r="AI55" s="15"/>
      <c r="AJ55" s="16"/>
      <c r="AK55" s="15"/>
      <c r="AL55" s="15"/>
      <c r="AM55" s="15"/>
      <c r="AN55" s="15"/>
      <c r="AO55" s="27">
        <v>50500</v>
      </c>
      <c r="AP55" s="15"/>
      <c r="AQ55" s="15"/>
      <c r="AR55" s="15"/>
      <c r="AT55" s="15"/>
    </row>
    <row r="56" spans="1:46" x14ac:dyDescent="0.3">
      <c r="A56" s="13">
        <v>51000</v>
      </c>
      <c r="B56" s="13">
        <v>51999</v>
      </c>
      <c r="D56" s="16" t="s">
        <v>9</v>
      </c>
      <c r="E56" s="24" t="b">
        <f>IF('$2026_Pr3'!E56&gt;0,'$2026_Pr3'!E56/'%need met'!E$2)</f>
        <v>0</v>
      </c>
      <c r="F56" s="24" t="b">
        <f>IF('$2026_Pr3'!F56&gt;0,'$2026_Pr3'!F56/'%need met'!F$2)</f>
        <v>0</v>
      </c>
      <c r="G56" s="24" t="b">
        <f>IF('$2026_Pr3'!G56&gt;0,'$2026_Pr3'!G56/'%need met'!G$2)</f>
        <v>0</v>
      </c>
      <c r="H56" s="24" t="b">
        <f>IF('$2026_Pr3'!H56&gt;0,'$2026_Pr3'!H56/'%need met'!H$2)</f>
        <v>0</v>
      </c>
      <c r="I56" s="24" t="b">
        <f>IF('$2026_Pr3'!I56&gt;0,'$2026_Pr3'!I56/'%need met'!I$2)</f>
        <v>0</v>
      </c>
      <c r="J56" s="24">
        <f>IF('$2026_Pr3'!J56&gt;0,'$2026_Pr3'!J56/'%need met'!J$2)</f>
        <v>0.19305019305019305</v>
      </c>
      <c r="L56" s="16" t="s">
        <v>10</v>
      </c>
      <c r="M56" s="24" t="b">
        <f>IF('$2026_Pr3'!M56&gt;0,'$2026_Pr3'!M56/'%need met'!M$2)</f>
        <v>0</v>
      </c>
      <c r="N56" s="24" t="b">
        <f>IF('$2026_Pr3'!N56&gt;0,'$2026_Pr3'!N56/'%need met'!N$2)</f>
        <v>0</v>
      </c>
      <c r="O56" s="24" t="b">
        <f>IF('$2026_Pr3'!O56&gt;0,'$2026_Pr3'!O56/'%need met'!O$2)</f>
        <v>0</v>
      </c>
      <c r="P56" s="24" t="b">
        <f>IF('$2026_Pr3'!P56&gt;0,'$2026_Pr3'!P56/'%need met'!P$2)</f>
        <v>0</v>
      </c>
      <c r="Q56" s="24" t="b">
        <f>IF('$2026_Pr3'!Q56&gt;0,'$2026_Pr3'!Q56/'%need met'!Q$2)</f>
        <v>0</v>
      </c>
      <c r="R56" s="24">
        <f>IF('$2026_Pr3'!R56&gt;0,'$2026_Pr3'!R56/'%need met'!R$2)</f>
        <v>0.12820512820512819</v>
      </c>
      <c r="T56" s="16" t="s">
        <v>11</v>
      </c>
      <c r="U56" s="24" t="b">
        <f>IF('$2026_Pr3'!U56&gt;0,'$2026_Pr3'!U56/'%need met'!U$2)</f>
        <v>0</v>
      </c>
      <c r="V56" s="24" t="b">
        <f>IF('$2026_Pr3'!V56&gt;0,'$2026_Pr3'!V56/'%need met'!V$2)</f>
        <v>0</v>
      </c>
      <c r="W56" s="24" t="b">
        <f>IF('$2026_Pr3'!W56&gt;0,'$2026_Pr3'!W56/'%need met'!W$2)</f>
        <v>0</v>
      </c>
      <c r="X56" s="24" t="b">
        <f>IF('$2026_Pr3'!X56&gt;0,'$2026_Pr3'!X56/'%need met'!X$2)</f>
        <v>0</v>
      </c>
      <c r="Y56" s="24" t="b">
        <f>IF('$2026_Pr3'!Y56&gt;0,'$2026_Pr3'!Y56/'%need met'!Y$2)</f>
        <v>0</v>
      </c>
      <c r="Z56" s="24">
        <f>IF('$2026_Pr3'!Z56&gt;0,'$2026_Pr3'!Z56/'%need met'!Z$2)</f>
        <v>6.2073246430788327E-2</v>
      </c>
      <c r="AB56" s="16" t="s">
        <v>12</v>
      </c>
      <c r="AC56" s="24" t="b">
        <f>IF('$2026_Pr3'!AC56&gt;0,'$2026_Pr3'!AC56/'%need met'!AC$2)</f>
        <v>0</v>
      </c>
      <c r="AD56" s="24" t="b">
        <f>IF('$2026_Pr3'!AD56&gt;0,'$2026_Pr3'!AD56/'%need met'!AD$2)</f>
        <v>0</v>
      </c>
      <c r="AE56" s="24" t="b">
        <f>IF('$2026_Pr3'!AE56&gt;0,'$2026_Pr3'!AE56/'%need met'!AE$2)</f>
        <v>0</v>
      </c>
      <c r="AF56" s="24" t="b">
        <f>IF('$2026_Pr3'!AF56&gt;0,'$2026_Pr3'!AF56/'%need met'!AF$2)</f>
        <v>0</v>
      </c>
      <c r="AG56" s="24" t="b">
        <f>IF('$2026_Pr3'!AG56&gt;0,'$2026_Pr3'!AG56/'%need met'!AG$2)</f>
        <v>0</v>
      </c>
      <c r="AH56" s="24">
        <f>IF('$2026_Pr3'!AH56&gt;0,'$2026_Pr3'!AH56/'%need met'!AH$2)</f>
        <v>7.4019245003700967E-2</v>
      </c>
      <c r="AI56" s="15"/>
      <c r="AJ56" s="16"/>
      <c r="AK56" s="15"/>
      <c r="AL56" s="15"/>
      <c r="AM56" s="15"/>
      <c r="AN56" s="15"/>
      <c r="AO56" s="27">
        <v>51500</v>
      </c>
      <c r="AP56" s="15"/>
      <c r="AQ56" s="15"/>
      <c r="AR56" s="15"/>
      <c r="AT56" s="15"/>
    </row>
    <row r="57" spans="1:46" x14ac:dyDescent="0.3">
      <c r="A57" s="13">
        <v>52000</v>
      </c>
      <c r="B57" s="13">
        <v>52999</v>
      </c>
      <c r="D57" s="16" t="s">
        <v>9</v>
      </c>
      <c r="E57" s="24" t="b">
        <f>IF('$2026_Pr3'!E57&gt;0,'$2026_Pr3'!E57/'%need met'!E$2)</f>
        <v>0</v>
      </c>
      <c r="F57" s="24" t="b">
        <f>IF('$2026_Pr3'!F57&gt;0,'$2026_Pr3'!F57/'%need met'!F$2)</f>
        <v>0</v>
      </c>
      <c r="G57" s="24" t="b">
        <f>IF('$2026_Pr3'!G57&gt;0,'$2026_Pr3'!G57/'%need met'!G$2)</f>
        <v>0</v>
      </c>
      <c r="H57" s="24" t="b">
        <f>IF('$2026_Pr3'!H57&gt;0,'$2026_Pr3'!H57/'%need met'!H$2)</f>
        <v>0</v>
      </c>
      <c r="I57" s="24" t="b">
        <f>IF('$2026_Pr3'!I57&gt;0,'$2026_Pr3'!I57/'%need met'!I$2)</f>
        <v>0</v>
      </c>
      <c r="J57" s="24">
        <f>IF('$2026_Pr3'!J57&gt;0,'$2026_Pr3'!J57/'%need met'!J$2)</f>
        <v>0.19305019305019305</v>
      </c>
      <c r="L57" s="16" t="s">
        <v>10</v>
      </c>
      <c r="M57" s="24" t="b">
        <f>IF('$2026_Pr3'!M57&gt;0,'$2026_Pr3'!M57/'%need met'!M$2)</f>
        <v>0</v>
      </c>
      <c r="N57" s="24" t="b">
        <f>IF('$2026_Pr3'!N57&gt;0,'$2026_Pr3'!N57/'%need met'!N$2)</f>
        <v>0</v>
      </c>
      <c r="O57" s="24" t="b">
        <f>IF('$2026_Pr3'!O57&gt;0,'$2026_Pr3'!O57/'%need met'!O$2)</f>
        <v>0</v>
      </c>
      <c r="P57" s="24" t="b">
        <f>IF('$2026_Pr3'!P57&gt;0,'$2026_Pr3'!P57/'%need met'!P$2)</f>
        <v>0</v>
      </c>
      <c r="Q57" s="24" t="b">
        <f>IF('$2026_Pr3'!Q57&gt;0,'$2026_Pr3'!Q57/'%need met'!Q$2)</f>
        <v>0</v>
      </c>
      <c r="R57" s="24">
        <f>IF('$2026_Pr3'!R57&gt;0,'$2026_Pr3'!R57/'%need met'!R$2)</f>
        <v>0.12820512820512819</v>
      </c>
      <c r="T57" s="16" t="s">
        <v>11</v>
      </c>
      <c r="U57" s="24" t="b">
        <f>IF('$2026_Pr3'!U57&gt;0,'$2026_Pr3'!U57/'%need met'!U$2)</f>
        <v>0</v>
      </c>
      <c r="V57" s="24" t="b">
        <f>IF('$2026_Pr3'!V57&gt;0,'$2026_Pr3'!V57/'%need met'!V$2)</f>
        <v>0</v>
      </c>
      <c r="W57" s="24" t="b">
        <f>IF('$2026_Pr3'!W57&gt;0,'$2026_Pr3'!W57/'%need met'!W$2)</f>
        <v>0</v>
      </c>
      <c r="X57" s="24" t="b">
        <f>IF('$2026_Pr3'!X57&gt;0,'$2026_Pr3'!X57/'%need met'!X$2)</f>
        <v>0</v>
      </c>
      <c r="Y57" s="24" t="b">
        <f>IF('$2026_Pr3'!Y57&gt;0,'$2026_Pr3'!Y57/'%need met'!Y$2)</f>
        <v>0</v>
      </c>
      <c r="Z57" s="24">
        <f>IF('$2026_Pr3'!Z57&gt;0,'$2026_Pr3'!Z57/'%need met'!Z$2)</f>
        <v>6.2073246430788327E-2</v>
      </c>
      <c r="AB57" s="16" t="s">
        <v>12</v>
      </c>
      <c r="AC57" s="24" t="b">
        <f>IF('$2026_Pr3'!AC57&gt;0,'$2026_Pr3'!AC57/'%need met'!AC$2)</f>
        <v>0</v>
      </c>
      <c r="AD57" s="24" t="b">
        <f>IF('$2026_Pr3'!AD57&gt;0,'$2026_Pr3'!AD57/'%need met'!AD$2)</f>
        <v>0</v>
      </c>
      <c r="AE57" s="24" t="b">
        <f>IF('$2026_Pr3'!AE57&gt;0,'$2026_Pr3'!AE57/'%need met'!AE$2)</f>
        <v>0</v>
      </c>
      <c r="AF57" s="24" t="b">
        <f>IF('$2026_Pr3'!AF57&gt;0,'$2026_Pr3'!AF57/'%need met'!AF$2)</f>
        <v>0</v>
      </c>
      <c r="AG57" s="24" t="b">
        <f>IF('$2026_Pr3'!AG57&gt;0,'$2026_Pr3'!AG57/'%need met'!AG$2)</f>
        <v>0</v>
      </c>
      <c r="AH57" s="24">
        <f>IF('$2026_Pr3'!AH57&gt;0,'$2026_Pr3'!AH57/'%need met'!AH$2)</f>
        <v>7.4019245003700967E-2</v>
      </c>
      <c r="AI57" s="15"/>
      <c r="AJ57" s="16"/>
      <c r="AK57" s="15"/>
      <c r="AL57" s="15"/>
      <c r="AM57" s="15"/>
      <c r="AN57" s="15"/>
      <c r="AO57" s="27">
        <v>52500</v>
      </c>
      <c r="AP57" s="15"/>
      <c r="AQ57" s="15"/>
      <c r="AR57" s="15"/>
      <c r="AT57" s="15"/>
    </row>
    <row r="58" spans="1:46" x14ac:dyDescent="0.3">
      <c r="A58" s="13">
        <v>53000</v>
      </c>
      <c r="B58" s="13">
        <v>53999</v>
      </c>
      <c r="D58" s="16" t="s">
        <v>9</v>
      </c>
      <c r="E58" s="24" t="b">
        <f>IF('$2026_Pr3'!E58&gt;0,'$2026_Pr3'!E58/'%need met'!E$2)</f>
        <v>0</v>
      </c>
      <c r="F58" s="24" t="b">
        <f>IF('$2026_Pr3'!F58&gt;0,'$2026_Pr3'!F58/'%need met'!F$2)</f>
        <v>0</v>
      </c>
      <c r="G58" s="24" t="b">
        <f>IF('$2026_Pr3'!G58&gt;0,'$2026_Pr3'!G58/'%need met'!G$2)</f>
        <v>0</v>
      </c>
      <c r="H58" s="24" t="b">
        <f>IF('$2026_Pr3'!H58&gt;0,'$2026_Pr3'!H58/'%need met'!H$2)</f>
        <v>0</v>
      </c>
      <c r="I58" s="24" t="b">
        <f>IF('$2026_Pr3'!I58&gt;0,'$2026_Pr3'!I58/'%need met'!I$2)</f>
        <v>0</v>
      </c>
      <c r="J58" s="24">
        <f>IF('$2026_Pr3'!J58&gt;0,'$2026_Pr3'!J58/'%need met'!J$2)</f>
        <v>0.19305019305019305</v>
      </c>
      <c r="L58" s="16" t="s">
        <v>10</v>
      </c>
      <c r="M58" s="24" t="b">
        <f>IF('$2026_Pr3'!M58&gt;0,'$2026_Pr3'!M58/'%need met'!M$2)</f>
        <v>0</v>
      </c>
      <c r="N58" s="24" t="b">
        <f>IF('$2026_Pr3'!N58&gt;0,'$2026_Pr3'!N58/'%need met'!N$2)</f>
        <v>0</v>
      </c>
      <c r="O58" s="24" t="b">
        <f>IF('$2026_Pr3'!O58&gt;0,'$2026_Pr3'!O58/'%need met'!O$2)</f>
        <v>0</v>
      </c>
      <c r="P58" s="24" t="b">
        <f>IF('$2026_Pr3'!P58&gt;0,'$2026_Pr3'!P58/'%need met'!P$2)</f>
        <v>0</v>
      </c>
      <c r="Q58" s="24" t="b">
        <f>IF('$2026_Pr3'!Q58&gt;0,'$2026_Pr3'!Q58/'%need met'!Q$2)</f>
        <v>0</v>
      </c>
      <c r="R58" s="24">
        <f>IF('$2026_Pr3'!R58&gt;0,'$2026_Pr3'!R58/'%need met'!R$2)</f>
        <v>0.12820512820512819</v>
      </c>
      <c r="T58" s="16" t="s">
        <v>11</v>
      </c>
      <c r="U58" s="24" t="b">
        <f>IF('$2026_Pr3'!U58&gt;0,'$2026_Pr3'!U58/'%need met'!U$2)</f>
        <v>0</v>
      </c>
      <c r="V58" s="24" t="b">
        <f>IF('$2026_Pr3'!V58&gt;0,'$2026_Pr3'!V58/'%need met'!V$2)</f>
        <v>0</v>
      </c>
      <c r="W58" s="24" t="b">
        <f>IF('$2026_Pr3'!W58&gt;0,'$2026_Pr3'!W58/'%need met'!W$2)</f>
        <v>0</v>
      </c>
      <c r="X58" s="24" t="b">
        <f>IF('$2026_Pr3'!X58&gt;0,'$2026_Pr3'!X58/'%need met'!X$2)</f>
        <v>0</v>
      </c>
      <c r="Y58" s="24" t="b">
        <f>IF('$2026_Pr3'!Y58&gt;0,'$2026_Pr3'!Y58/'%need met'!Y$2)</f>
        <v>0</v>
      </c>
      <c r="Z58" s="24">
        <f>IF('$2026_Pr3'!Z58&gt;0,'$2026_Pr3'!Z58/'%need met'!Z$2)</f>
        <v>6.2073246430788327E-2</v>
      </c>
      <c r="AB58" s="16" t="s">
        <v>12</v>
      </c>
      <c r="AC58" s="24" t="b">
        <f>IF('$2026_Pr3'!AC58&gt;0,'$2026_Pr3'!AC58/'%need met'!AC$2)</f>
        <v>0</v>
      </c>
      <c r="AD58" s="24" t="b">
        <f>IF('$2026_Pr3'!AD58&gt;0,'$2026_Pr3'!AD58/'%need met'!AD$2)</f>
        <v>0</v>
      </c>
      <c r="AE58" s="24" t="b">
        <f>IF('$2026_Pr3'!AE58&gt;0,'$2026_Pr3'!AE58/'%need met'!AE$2)</f>
        <v>0</v>
      </c>
      <c r="AF58" s="24" t="b">
        <f>IF('$2026_Pr3'!AF58&gt;0,'$2026_Pr3'!AF58/'%need met'!AF$2)</f>
        <v>0</v>
      </c>
      <c r="AG58" s="24" t="b">
        <f>IF('$2026_Pr3'!AG58&gt;0,'$2026_Pr3'!AG58/'%need met'!AG$2)</f>
        <v>0</v>
      </c>
      <c r="AH58" s="24">
        <f>IF('$2026_Pr3'!AH58&gt;0,'$2026_Pr3'!AH58/'%need met'!AH$2)</f>
        <v>7.4019245003700967E-2</v>
      </c>
      <c r="AI58" s="15"/>
      <c r="AJ58" s="16"/>
      <c r="AK58" s="15"/>
      <c r="AL58" s="15"/>
      <c r="AM58" s="15"/>
      <c r="AN58" s="15"/>
      <c r="AO58" s="27">
        <v>53500</v>
      </c>
      <c r="AP58" s="15"/>
      <c r="AQ58" s="15"/>
      <c r="AR58" s="15"/>
      <c r="AT58" s="15"/>
    </row>
    <row r="59" spans="1:46" x14ac:dyDescent="0.3">
      <c r="A59" s="13">
        <v>54000</v>
      </c>
      <c r="B59" s="58">
        <v>54999</v>
      </c>
      <c r="D59" s="16" t="s">
        <v>9</v>
      </c>
      <c r="E59" s="24" t="b">
        <f>IF('$2026_Pr3'!E59&gt;0,'$2026_Pr3'!E59/'%need met'!E$2)</f>
        <v>0</v>
      </c>
      <c r="F59" s="24" t="b">
        <f>IF('$2026_Pr3'!F59&gt;0,'$2026_Pr3'!F59/'%need met'!F$2)</f>
        <v>0</v>
      </c>
      <c r="G59" s="24" t="b">
        <f>IF('$2026_Pr3'!G59&gt;0,'$2026_Pr3'!G59/'%need met'!G$2)</f>
        <v>0</v>
      </c>
      <c r="H59" s="24" t="b">
        <f>IF('$2026_Pr3'!H59&gt;0,'$2026_Pr3'!H59/'%need met'!H$2)</f>
        <v>0</v>
      </c>
      <c r="I59" s="24" t="b">
        <f>IF('$2026_Pr3'!I59&gt;0,'$2026_Pr3'!I59/'%need met'!I$2)</f>
        <v>0</v>
      </c>
      <c r="J59" s="24">
        <f>IF('$2026_Pr3'!J59&gt;0,'$2026_Pr3'!J59/'%need met'!J$2)</f>
        <v>0.19305019305019305</v>
      </c>
      <c r="L59" s="16" t="s">
        <v>10</v>
      </c>
      <c r="M59" s="24" t="b">
        <f>IF('$2026_Pr3'!M59&gt;0,'$2026_Pr3'!M59/'%need met'!M$2)</f>
        <v>0</v>
      </c>
      <c r="N59" s="24" t="b">
        <f>IF('$2026_Pr3'!N59&gt;0,'$2026_Pr3'!N59/'%need met'!N$2)</f>
        <v>0</v>
      </c>
      <c r="O59" s="24" t="b">
        <f>IF('$2026_Pr3'!O59&gt;0,'$2026_Pr3'!O59/'%need met'!O$2)</f>
        <v>0</v>
      </c>
      <c r="P59" s="24" t="b">
        <f>IF('$2026_Pr3'!P59&gt;0,'$2026_Pr3'!P59/'%need met'!P$2)</f>
        <v>0</v>
      </c>
      <c r="Q59" s="24" t="b">
        <f>IF('$2026_Pr3'!Q59&gt;0,'$2026_Pr3'!Q59/'%need met'!Q$2)</f>
        <v>0</v>
      </c>
      <c r="R59" s="24">
        <f>IF('$2026_Pr3'!R59&gt;0,'$2026_Pr3'!R59/'%need met'!R$2)</f>
        <v>0.12820512820512819</v>
      </c>
      <c r="T59" s="16" t="s">
        <v>11</v>
      </c>
      <c r="U59" s="24" t="b">
        <f>IF('$2026_Pr3'!U59&gt;0,'$2026_Pr3'!U59/'%need met'!U$2)</f>
        <v>0</v>
      </c>
      <c r="V59" s="24" t="b">
        <f>IF('$2026_Pr3'!V59&gt;0,'$2026_Pr3'!V59/'%need met'!V$2)</f>
        <v>0</v>
      </c>
      <c r="W59" s="24" t="b">
        <f>IF('$2026_Pr3'!W59&gt;0,'$2026_Pr3'!W59/'%need met'!W$2)</f>
        <v>0</v>
      </c>
      <c r="X59" s="24" t="b">
        <f>IF('$2026_Pr3'!X59&gt;0,'$2026_Pr3'!X59/'%need met'!X$2)</f>
        <v>0</v>
      </c>
      <c r="Y59" s="24" t="b">
        <f>IF('$2026_Pr3'!Y59&gt;0,'$2026_Pr3'!Y59/'%need met'!Y$2)</f>
        <v>0</v>
      </c>
      <c r="Z59" s="24">
        <f>IF('$2026_Pr3'!Z59&gt;0,'$2026_Pr3'!Z59/'%need met'!Z$2)</f>
        <v>6.2073246430788327E-2</v>
      </c>
      <c r="AB59" s="16" t="s">
        <v>12</v>
      </c>
      <c r="AC59" s="24" t="b">
        <f>IF('$2026_Pr3'!AC59&gt;0,'$2026_Pr3'!AC59/'%need met'!AC$2)</f>
        <v>0</v>
      </c>
      <c r="AD59" s="24" t="b">
        <f>IF('$2026_Pr3'!AD59&gt;0,'$2026_Pr3'!AD59/'%need met'!AD$2)</f>
        <v>0</v>
      </c>
      <c r="AE59" s="24" t="b">
        <f>IF('$2026_Pr3'!AE59&gt;0,'$2026_Pr3'!AE59/'%need met'!AE$2)</f>
        <v>0</v>
      </c>
      <c r="AF59" s="24" t="b">
        <f>IF('$2026_Pr3'!AF59&gt;0,'$2026_Pr3'!AF59/'%need met'!AF$2)</f>
        <v>0</v>
      </c>
      <c r="AG59" s="24" t="b">
        <f>IF('$2026_Pr3'!AG59&gt;0,'$2026_Pr3'!AG59/'%need met'!AG$2)</f>
        <v>0</v>
      </c>
      <c r="AH59" s="24">
        <f>IF('$2026_Pr3'!AH59&gt;0,'$2026_Pr3'!AH59/'%need met'!AH$2)</f>
        <v>7.4019245003700967E-2</v>
      </c>
      <c r="AI59" s="15"/>
      <c r="AJ59" s="16"/>
      <c r="AK59" s="15"/>
      <c r="AL59" s="15"/>
      <c r="AM59" s="15"/>
      <c r="AN59" s="15"/>
      <c r="AO59" s="27">
        <v>54500</v>
      </c>
      <c r="AP59" s="15"/>
      <c r="AQ59" s="15"/>
      <c r="AR59" s="15"/>
      <c r="AT59" s="15"/>
    </row>
    <row r="60" spans="1:46" x14ac:dyDescent="0.3">
      <c r="A60" s="13">
        <v>55000</v>
      </c>
      <c r="B60" s="13">
        <v>55999</v>
      </c>
      <c r="D60" s="16" t="s">
        <v>9</v>
      </c>
      <c r="E60" s="24" t="b">
        <f>IF('$2026_Pr3'!E60&gt;0,'$2026_Pr3'!E60/'%need met'!E$2)</f>
        <v>0</v>
      </c>
      <c r="F60" s="24" t="b">
        <f>IF('$2026_Pr3'!F60&gt;0,'$2026_Pr3'!F60/'%need met'!F$2)</f>
        <v>0</v>
      </c>
      <c r="G60" s="24" t="b">
        <f>IF('$2026_Pr3'!G60&gt;0,'$2026_Pr3'!G60/'%need met'!G$2)</f>
        <v>0</v>
      </c>
      <c r="H60" s="24" t="b">
        <f>IF('$2026_Pr3'!H60&gt;0,'$2026_Pr3'!H60/'%need met'!H$2)</f>
        <v>0</v>
      </c>
      <c r="I60" s="24" t="b">
        <f>IF('$2026_Pr3'!I60&gt;0,'$2026_Pr3'!I60/'%need met'!I$2)</f>
        <v>0</v>
      </c>
      <c r="J60" s="24">
        <f>IF('$2026_Pr3'!J60&gt;0,'$2026_Pr3'!J60/'%need met'!J$2)</f>
        <v>0.19305019305019305</v>
      </c>
      <c r="L60" s="16" t="s">
        <v>10</v>
      </c>
      <c r="M60" s="24" t="b">
        <f>IF('$2026_Pr3'!M60&gt;0,'$2026_Pr3'!M60/'%need met'!M$2)</f>
        <v>0</v>
      </c>
      <c r="N60" s="24" t="b">
        <f>IF('$2026_Pr3'!N60&gt;0,'$2026_Pr3'!N60/'%need met'!N$2)</f>
        <v>0</v>
      </c>
      <c r="O60" s="24" t="b">
        <f>IF('$2026_Pr3'!O60&gt;0,'$2026_Pr3'!O60/'%need met'!O$2)</f>
        <v>0</v>
      </c>
      <c r="P60" s="24" t="b">
        <f>IF('$2026_Pr3'!P60&gt;0,'$2026_Pr3'!P60/'%need met'!P$2)</f>
        <v>0</v>
      </c>
      <c r="Q60" s="24" t="b">
        <f>IF('$2026_Pr3'!Q60&gt;0,'$2026_Pr3'!Q60/'%need met'!Q$2)</f>
        <v>0</v>
      </c>
      <c r="R60" s="24">
        <f>IF('$2026_Pr3'!R60&gt;0,'$2026_Pr3'!R60/'%need met'!R$2)</f>
        <v>0.12820512820512819</v>
      </c>
      <c r="T60" s="16" t="s">
        <v>11</v>
      </c>
      <c r="U60" s="24" t="b">
        <f>IF('$2026_Pr3'!U60&gt;0,'$2026_Pr3'!U60/'%need met'!U$2)</f>
        <v>0</v>
      </c>
      <c r="V60" s="24" t="b">
        <f>IF('$2026_Pr3'!V60&gt;0,'$2026_Pr3'!V60/'%need met'!V$2)</f>
        <v>0</v>
      </c>
      <c r="W60" s="24" t="b">
        <f>IF('$2026_Pr3'!W60&gt;0,'$2026_Pr3'!W60/'%need met'!W$2)</f>
        <v>0</v>
      </c>
      <c r="X60" s="24" t="b">
        <f>IF('$2026_Pr3'!X60&gt;0,'$2026_Pr3'!X60/'%need met'!X$2)</f>
        <v>0</v>
      </c>
      <c r="Y60" s="24" t="b">
        <f>IF('$2026_Pr3'!Y60&gt;0,'$2026_Pr3'!Y60/'%need met'!Y$2)</f>
        <v>0</v>
      </c>
      <c r="Z60" s="24">
        <f>IF('$2026_Pr3'!Z60&gt;0,'$2026_Pr3'!Z60/'%need met'!Z$2)</f>
        <v>6.2073246430788327E-2</v>
      </c>
      <c r="AB60" s="16" t="s">
        <v>12</v>
      </c>
      <c r="AC60" s="24" t="b">
        <f>IF('$2026_Pr3'!AC60&gt;0,'$2026_Pr3'!AC60/'%need met'!AC$2)</f>
        <v>0</v>
      </c>
      <c r="AD60" s="24" t="b">
        <f>IF('$2026_Pr3'!AD60&gt;0,'$2026_Pr3'!AD60/'%need met'!AD$2)</f>
        <v>0</v>
      </c>
      <c r="AE60" s="24" t="b">
        <f>IF('$2026_Pr3'!AE60&gt;0,'$2026_Pr3'!AE60/'%need met'!AE$2)</f>
        <v>0</v>
      </c>
      <c r="AF60" s="24" t="b">
        <f>IF('$2026_Pr3'!AF60&gt;0,'$2026_Pr3'!AF60/'%need met'!AF$2)</f>
        <v>0</v>
      </c>
      <c r="AG60" s="24" t="b">
        <f>IF('$2026_Pr3'!AG60&gt;0,'$2026_Pr3'!AG60/'%need met'!AG$2)</f>
        <v>0</v>
      </c>
      <c r="AH60" s="24">
        <f>IF('$2026_Pr3'!AH60&gt;0,'$2026_Pr3'!AH60/'%need met'!AH$2)</f>
        <v>7.4019245003700967E-2</v>
      </c>
      <c r="AI60" s="15"/>
      <c r="AJ60" s="16"/>
      <c r="AK60" s="15"/>
      <c r="AL60" s="15"/>
      <c r="AM60" s="15"/>
      <c r="AN60" s="15"/>
      <c r="AO60" s="27">
        <v>55500</v>
      </c>
      <c r="AP60" s="15"/>
      <c r="AQ60" s="15"/>
      <c r="AR60" s="15"/>
      <c r="AT60" s="15"/>
    </row>
    <row r="61" spans="1:46" x14ac:dyDescent="0.3">
      <c r="A61" s="13">
        <v>56000</v>
      </c>
      <c r="B61" s="13">
        <v>56999</v>
      </c>
      <c r="D61" s="16" t="s">
        <v>9</v>
      </c>
      <c r="E61" s="24" t="b">
        <f>IF('$2026_Pr3'!E61&gt;0,'$2026_Pr3'!E61/'%need met'!E$2)</f>
        <v>0</v>
      </c>
      <c r="F61" s="24" t="b">
        <f>IF('$2026_Pr3'!F61&gt;0,'$2026_Pr3'!F61/'%need met'!F$2)</f>
        <v>0</v>
      </c>
      <c r="G61" s="24" t="b">
        <f>IF('$2026_Pr3'!G61&gt;0,'$2026_Pr3'!G61/'%need met'!G$2)</f>
        <v>0</v>
      </c>
      <c r="H61" s="24" t="b">
        <f>IF('$2026_Pr3'!H61&gt;0,'$2026_Pr3'!H61/'%need met'!H$2)</f>
        <v>0</v>
      </c>
      <c r="I61" s="24" t="b">
        <f>IF('$2026_Pr3'!I61&gt;0,'$2026_Pr3'!I61/'%need met'!I$2)</f>
        <v>0</v>
      </c>
      <c r="J61" s="24">
        <f>IF('$2026_Pr3'!J61&gt;0,'$2026_Pr3'!J61/'%need met'!J$2)</f>
        <v>0.19305019305019305</v>
      </c>
      <c r="L61" s="16" t="s">
        <v>10</v>
      </c>
      <c r="M61" s="24" t="b">
        <f>IF('$2026_Pr3'!M61&gt;0,'$2026_Pr3'!M61/'%need met'!M$2)</f>
        <v>0</v>
      </c>
      <c r="N61" s="24" t="b">
        <f>IF('$2026_Pr3'!N61&gt;0,'$2026_Pr3'!N61/'%need met'!N$2)</f>
        <v>0</v>
      </c>
      <c r="O61" s="24" t="b">
        <f>IF('$2026_Pr3'!O61&gt;0,'$2026_Pr3'!O61/'%need met'!O$2)</f>
        <v>0</v>
      </c>
      <c r="P61" s="24" t="b">
        <f>IF('$2026_Pr3'!P61&gt;0,'$2026_Pr3'!P61/'%need met'!P$2)</f>
        <v>0</v>
      </c>
      <c r="Q61" s="24" t="b">
        <f>IF('$2026_Pr3'!Q61&gt;0,'$2026_Pr3'!Q61/'%need met'!Q$2)</f>
        <v>0</v>
      </c>
      <c r="R61" s="24">
        <f>IF('$2026_Pr3'!R61&gt;0,'$2026_Pr3'!R61/'%need met'!R$2)</f>
        <v>0.12820512820512819</v>
      </c>
      <c r="T61" s="16" t="s">
        <v>11</v>
      </c>
      <c r="U61" s="24" t="b">
        <f>IF('$2026_Pr3'!U61&gt;0,'$2026_Pr3'!U61/'%need met'!U$2)</f>
        <v>0</v>
      </c>
      <c r="V61" s="24" t="b">
        <f>IF('$2026_Pr3'!V61&gt;0,'$2026_Pr3'!V61/'%need met'!V$2)</f>
        <v>0</v>
      </c>
      <c r="W61" s="24" t="b">
        <f>IF('$2026_Pr3'!W61&gt;0,'$2026_Pr3'!W61/'%need met'!W$2)</f>
        <v>0</v>
      </c>
      <c r="X61" s="24" t="b">
        <f>IF('$2026_Pr3'!X61&gt;0,'$2026_Pr3'!X61/'%need met'!X$2)</f>
        <v>0</v>
      </c>
      <c r="Y61" s="24" t="b">
        <f>IF('$2026_Pr3'!Y61&gt;0,'$2026_Pr3'!Y61/'%need met'!Y$2)</f>
        <v>0</v>
      </c>
      <c r="Z61" s="24">
        <f>IF('$2026_Pr3'!Z61&gt;0,'$2026_Pr3'!Z61/'%need met'!Z$2)</f>
        <v>6.2073246430788327E-2</v>
      </c>
      <c r="AB61" s="16" t="s">
        <v>12</v>
      </c>
      <c r="AC61" s="24" t="b">
        <f>IF('$2026_Pr3'!AC61&gt;0,'$2026_Pr3'!AC61/'%need met'!AC$2)</f>
        <v>0</v>
      </c>
      <c r="AD61" s="24" t="b">
        <f>IF('$2026_Pr3'!AD61&gt;0,'$2026_Pr3'!AD61/'%need met'!AD$2)</f>
        <v>0</v>
      </c>
      <c r="AE61" s="24" t="b">
        <f>IF('$2026_Pr3'!AE61&gt;0,'$2026_Pr3'!AE61/'%need met'!AE$2)</f>
        <v>0</v>
      </c>
      <c r="AF61" s="24" t="b">
        <f>IF('$2026_Pr3'!AF61&gt;0,'$2026_Pr3'!AF61/'%need met'!AF$2)</f>
        <v>0</v>
      </c>
      <c r="AG61" s="24" t="b">
        <f>IF('$2026_Pr3'!AG61&gt;0,'$2026_Pr3'!AG61/'%need met'!AG$2)</f>
        <v>0</v>
      </c>
      <c r="AH61" s="24">
        <f>IF('$2026_Pr3'!AH61&gt;0,'$2026_Pr3'!AH61/'%need met'!AH$2)</f>
        <v>7.4019245003700967E-2</v>
      </c>
      <c r="AI61" s="15"/>
      <c r="AJ61" s="16"/>
      <c r="AK61" s="15"/>
      <c r="AL61" s="15"/>
      <c r="AM61" s="15"/>
      <c r="AN61" s="15"/>
      <c r="AO61" s="27">
        <v>56500</v>
      </c>
      <c r="AP61" s="15"/>
      <c r="AQ61" s="15"/>
      <c r="AR61" s="15"/>
      <c r="AT61" s="15"/>
    </row>
    <row r="62" spans="1:46" x14ac:dyDescent="0.3">
      <c r="A62" s="13">
        <v>57000</v>
      </c>
      <c r="B62" s="13">
        <v>57999</v>
      </c>
      <c r="D62" s="16" t="s">
        <v>9</v>
      </c>
      <c r="E62" s="24" t="b">
        <f>IF('$2026_Pr3'!E62&gt;0,'$2026_Pr3'!E62/'%need met'!E$2)</f>
        <v>0</v>
      </c>
      <c r="F62" s="24" t="b">
        <f>IF('$2026_Pr3'!F62&gt;0,'$2026_Pr3'!F62/'%need met'!F$2)</f>
        <v>0</v>
      </c>
      <c r="G62" s="24" t="b">
        <f>IF('$2026_Pr3'!G62&gt;0,'$2026_Pr3'!G62/'%need met'!G$2)</f>
        <v>0</v>
      </c>
      <c r="H62" s="24" t="b">
        <f>IF('$2026_Pr3'!H62&gt;0,'$2026_Pr3'!H62/'%need met'!H$2)</f>
        <v>0</v>
      </c>
      <c r="I62" s="24" t="b">
        <f>IF('$2026_Pr3'!I62&gt;0,'$2026_Pr3'!I62/'%need met'!I$2)</f>
        <v>0</v>
      </c>
      <c r="J62" s="24">
        <f>IF('$2026_Pr3'!J62&gt;0,'$2026_Pr3'!J62/'%need met'!J$2)</f>
        <v>0.19305019305019305</v>
      </c>
      <c r="L62" s="16" t="s">
        <v>10</v>
      </c>
      <c r="M62" s="24" t="b">
        <f>IF('$2026_Pr3'!M62&gt;0,'$2026_Pr3'!M62/'%need met'!M$2)</f>
        <v>0</v>
      </c>
      <c r="N62" s="24" t="b">
        <f>IF('$2026_Pr3'!N62&gt;0,'$2026_Pr3'!N62/'%need met'!N$2)</f>
        <v>0</v>
      </c>
      <c r="O62" s="24" t="b">
        <f>IF('$2026_Pr3'!O62&gt;0,'$2026_Pr3'!O62/'%need met'!O$2)</f>
        <v>0</v>
      </c>
      <c r="P62" s="24" t="b">
        <f>IF('$2026_Pr3'!P62&gt;0,'$2026_Pr3'!P62/'%need met'!P$2)</f>
        <v>0</v>
      </c>
      <c r="Q62" s="24" t="b">
        <f>IF('$2026_Pr3'!Q62&gt;0,'$2026_Pr3'!Q62/'%need met'!Q$2)</f>
        <v>0</v>
      </c>
      <c r="R62" s="24">
        <f>IF('$2026_Pr3'!R62&gt;0,'$2026_Pr3'!R62/'%need met'!R$2)</f>
        <v>0.12820512820512819</v>
      </c>
      <c r="T62" s="16" t="s">
        <v>11</v>
      </c>
      <c r="U62" s="24" t="b">
        <f>IF('$2026_Pr3'!U62&gt;0,'$2026_Pr3'!U62/'%need met'!U$2)</f>
        <v>0</v>
      </c>
      <c r="V62" s="24" t="b">
        <f>IF('$2026_Pr3'!V62&gt;0,'$2026_Pr3'!V62/'%need met'!V$2)</f>
        <v>0</v>
      </c>
      <c r="W62" s="24" t="b">
        <f>IF('$2026_Pr3'!W62&gt;0,'$2026_Pr3'!W62/'%need met'!W$2)</f>
        <v>0</v>
      </c>
      <c r="X62" s="24" t="b">
        <f>IF('$2026_Pr3'!X62&gt;0,'$2026_Pr3'!X62/'%need met'!X$2)</f>
        <v>0</v>
      </c>
      <c r="Y62" s="24" t="b">
        <f>IF('$2026_Pr3'!Y62&gt;0,'$2026_Pr3'!Y62/'%need met'!Y$2)</f>
        <v>0</v>
      </c>
      <c r="Z62" s="24">
        <f>IF('$2026_Pr3'!Z62&gt;0,'$2026_Pr3'!Z62/'%need met'!Z$2)</f>
        <v>6.2073246430788327E-2</v>
      </c>
      <c r="AB62" s="16" t="s">
        <v>12</v>
      </c>
      <c r="AC62" s="24" t="b">
        <f>IF('$2026_Pr3'!AC62&gt;0,'$2026_Pr3'!AC62/'%need met'!AC$2)</f>
        <v>0</v>
      </c>
      <c r="AD62" s="24" t="b">
        <f>IF('$2026_Pr3'!AD62&gt;0,'$2026_Pr3'!AD62/'%need met'!AD$2)</f>
        <v>0</v>
      </c>
      <c r="AE62" s="24" t="b">
        <f>IF('$2026_Pr3'!AE62&gt;0,'$2026_Pr3'!AE62/'%need met'!AE$2)</f>
        <v>0</v>
      </c>
      <c r="AF62" s="24" t="b">
        <f>IF('$2026_Pr3'!AF62&gt;0,'$2026_Pr3'!AF62/'%need met'!AF$2)</f>
        <v>0</v>
      </c>
      <c r="AG62" s="24" t="b">
        <f>IF('$2026_Pr3'!AG62&gt;0,'$2026_Pr3'!AG62/'%need met'!AG$2)</f>
        <v>0</v>
      </c>
      <c r="AH62" s="24">
        <f>IF('$2026_Pr3'!AH62&gt;0,'$2026_Pr3'!AH62/'%need met'!AH$2)</f>
        <v>7.4019245003700967E-2</v>
      </c>
      <c r="AI62" s="15"/>
      <c r="AJ62" s="16"/>
      <c r="AK62" s="15"/>
      <c r="AL62" s="15"/>
      <c r="AM62" s="15"/>
      <c r="AN62" s="15"/>
      <c r="AO62" s="27">
        <v>57500</v>
      </c>
      <c r="AP62" s="15"/>
      <c r="AQ62" s="15"/>
      <c r="AR62" s="15"/>
      <c r="AT62" s="15"/>
    </row>
    <row r="63" spans="1:46" x14ac:dyDescent="0.3">
      <c r="A63" s="13">
        <v>58000</v>
      </c>
      <c r="B63" s="13">
        <v>58999</v>
      </c>
      <c r="D63" s="16" t="s">
        <v>9</v>
      </c>
      <c r="E63" s="24" t="b">
        <f>IF('$2026_Pr3'!E63&gt;0,'$2026_Pr3'!E63/'%need met'!E$2)</f>
        <v>0</v>
      </c>
      <c r="F63" s="24" t="b">
        <f>IF('$2026_Pr3'!F63&gt;0,'$2026_Pr3'!F63/'%need met'!F$2)</f>
        <v>0</v>
      </c>
      <c r="G63" s="24" t="b">
        <f>IF('$2026_Pr3'!G63&gt;0,'$2026_Pr3'!G63/'%need met'!G$2)</f>
        <v>0</v>
      </c>
      <c r="H63" s="24" t="b">
        <f>IF('$2026_Pr3'!H63&gt;0,'$2026_Pr3'!H63/'%need met'!H$2)</f>
        <v>0</v>
      </c>
      <c r="I63" s="24" t="b">
        <f>IF('$2026_Pr3'!I63&gt;0,'$2026_Pr3'!I63/'%need met'!I$2)</f>
        <v>0</v>
      </c>
      <c r="J63" s="24">
        <f>IF('$2026_Pr3'!J63&gt;0,'$2026_Pr3'!J63/'%need met'!J$2)</f>
        <v>0.19305019305019305</v>
      </c>
      <c r="L63" s="16" t="s">
        <v>10</v>
      </c>
      <c r="M63" s="24" t="b">
        <f>IF('$2026_Pr3'!M63&gt;0,'$2026_Pr3'!M63/'%need met'!M$2)</f>
        <v>0</v>
      </c>
      <c r="N63" s="24" t="b">
        <f>IF('$2026_Pr3'!N63&gt;0,'$2026_Pr3'!N63/'%need met'!N$2)</f>
        <v>0</v>
      </c>
      <c r="O63" s="24" t="b">
        <f>IF('$2026_Pr3'!O63&gt;0,'$2026_Pr3'!O63/'%need met'!O$2)</f>
        <v>0</v>
      </c>
      <c r="P63" s="24" t="b">
        <f>IF('$2026_Pr3'!P63&gt;0,'$2026_Pr3'!P63/'%need met'!P$2)</f>
        <v>0</v>
      </c>
      <c r="Q63" s="24" t="b">
        <f>IF('$2026_Pr3'!Q63&gt;0,'$2026_Pr3'!Q63/'%need met'!Q$2)</f>
        <v>0</v>
      </c>
      <c r="R63" s="24">
        <f>IF('$2026_Pr3'!R63&gt;0,'$2026_Pr3'!R63/'%need met'!R$2)</f>
        <v>0.12820512820512819</v>
      </c>
      <c r="T63" s="16" t="s">
        <v>11</v>
      </c>
      <c r="U63" s="24" t="b">
        <f>IF('$2026_Pr3'!U63&gt;0,'$2026_Pr3'!U63/'%need met'!U$2)</f>
        <v>0</v>
      </c>
      <c r="V63" s="24" t="b">
        <f>IF('$2026_Pr3'!V63&gt;0,'$2026_Pr3'!V63/'%need met'!V$2)</f>
        <v>0</v>
      </c>
      <c r="W63" s="24" t="b">
        <f>IF('$2026_Pr3'!W63&gt;0,'$2026_Pr3'!W63/'%need met'!W$2)</f>
        <v>0</v>
      </c>
      <c r="X63" s="24" t="b">
        <f>IF('$2026_Pr3'!X63&gt;0,'$2026_Pr3'!X63/'%need met'!X$2)</f>
        <v>0</v>
      </c>
      <c r="Y63" s="24" t="b">
        <f>IF('$2026_Pr3'!Y63&gt;0,'$2026_Pr3'!Y63/'%need met'!Y$2)</f>
        <v>0</v>
      </c>
      <c r="Z63" s="24">
        <f>IF('$2026_Pr3'!Z63&gt;0,'$2026_Pr3'!Z63/'%need met'!Z$2)</f>
        <v>6.2073246430788327E-2</v>
      </c>
      <c r="AB63" s="16" t="s">
        <v>12</v>
      </c>
      <c r="AC63" s="24" t="b">
        <f>IF('$2026_Pr3'!AC63&gt;0,'$2026_Pr3'!AC63/'%need met'!AC$2)</f>
        <v>0</v>
      </c>
      <c r="AD63" s="24" t="b">
        <f>IF('$2026_Pr3'!AD63&gt;0,'$2026_Pr3'!AD63/'%need met'!AD$2)</f>
        <v>0</v>
      </c>
      <c r="AE63" s="24" t="b">
        <f>IF('$2026_Pr3'!AE63&gt;0,'$2026_Pr3'!AE63/'%need met'!AE$2)</f>
        <v>0</v>
      </c>
      <c r="AF63" s="24" t="b">
        <f>IF('$2026_Pr3'!AF63&gt;0,'$2026_Pr3'!AF63/'%need met'!AF$2)</f>
        <v>0</v>
      </c>
      <c r="AG63" s="24" t="b">
        <f>IF('$2026_Pr3'!AG63&gt;0,'$2026_Pr3'!AG63/'%need met'!AG$2)</f>
        <v>0</v>
      </c>
      <c r="AH63" s="24">
        <f>IF('$2026_Pr3'!AH63&gt;0,'$2026_Pr3'!AH63/'%need met'!AH$2)</f>
        <v>7.4019245003700967E-2</v>
      </c>
      <c r="AI63" s="15"/>
      <c r="AJ63" s="16"/>
      <c r="AK63" s="15"/>
      <c r="AL63" s="15"/>
      <c r="AM63" s="15"/>
      <c r="AN63" s="15"/>
      <c r="AO63" s="27">
        <v>58500</v>
      </c>
      <c r="AP63" s="15"/>
      <c r="AQ63" s="15"/>
      <c r="AR63" s="15"/>
      <c r="AT63" s="15"/>
    </row>
    <row r="64" spans="1:46" x14ac:dyDescent="0.3">
      <c r="A64" s="13">
        <v>59000</v>
      </c>
      <c r="B64" s="13">
        <v>59999</v>
      </c>
      <c r="D64" s="16" t="s">
        <v>9</v>
      </c>
      <c r="E64" s="24" t="b">
        <f>IF('$2026_Pr3'!E64&gt;0,'$2026_Pr3'!E64/'%need met'!E$2)</f>
        <v>0</v>
      </c>
      <c r="F64" s="24" t="b">
        <f>IF('$2026_Pr3'!F64&gt;0,'$2026_Pr3'!F64/'%need met'!F$2)</f>
        <v>0</v>
      </c>
      <c r="G64" s="24" t="b">
        <f>IF('$2026_Pr3'!G64&gt;0,'$2026_Pr3'!G64/'%need met'!G$2)</f>
        <v>0</v>
      </c>
      <c r="H64" s="24" t="b">
        <f>IF('$2026_Pr3'!H64&gt;0,'$2026_Pr3'!H64/'%need met'!H$2)</f>
        <v>0</v>
      </c>
      <c r="I64" s="24" t="b">
        <f>IF('$2026_Pr3'!I64&gt;0,'$2026_Pr3'!I64/'%need met'!I$2)</f>
        <v>0</v>
      </c>
      <c r="J64" s="24">
        <f>IF('$2026_Pr3'!J64&gt;0,'$2026_Pr3'!J64/'%need met'!J$2)</f>
        <v>0.19305019305019305</v>
      </c>
      <c r="L64" s="16" t="s">
        <v>10</v>
      </c>
      <c r="M64" s="24" t="b">
        <f>IF('$2026_Pr3'!M64&gt;0,'$2026_Pr3'!M64/'%need met'!M$2)</f>
        <v>0</v>
      </c>
      <c r="N64" s="24" t="b">
        <f>IF('$2026_Pr3'!N64&gt;0,'$2026_Pr3'!N64/'%need met'!N$2)</f>
        <v>0</v>
      </c>
      <c r="O64" s="24" t="b">
        <f>IF('$2026_Pr3'!O64&gt;0,'$2026_Pr3'!O64/'%need met'!O$2)</f>
        <v>0</v>
      </c>
      <c r="P64" s="24" t="b">
        <f>IF('$2026_Pr3'!P64&gt;0,'$2026_Pr3'!P64/'%need met'!P$2)</f>
        <v>0</v>
      </c>
      <c r="Q64" s="24" t="b">
        <f>IF('$2026_Pr3'!Q64&gt;0,'$2026_Pr3'!Q64/'%need met'!Q$2)</f>
        <v>0</v>
      </c>
      <c r="R64" s="24">
        <f>IF('$2026_Pr3'!R64&gt;0,'$2026_Pr3'!R64/'%need met'!R$2)</f>
        <v>0.12820512820512819</v>
      </c>
      <c r="T64" s="16" t="s">
        <v>11</v>
      </c>
      <c r="U64" s="24" t="b">
        <f>IF('$2026_Pr3'!U64&gt;0,'$2026_Pr3'!U64/'%need met'!U$2)</f>
        <v>0</v>
      </c>
      <c r="V64" s="24" t="b">
        <f>IF('$2026_Pr3'!V64&gt;0,'$2026_Pr3'!V64/'%need met'!V$2)</f>
        <v>0</v>
      </c>
      <c r="W64" s="24" t="b">
        <f>IF('$2026_Pr3'!W64&gt;0,'$2026_Pr3'!W64/'%need met'!W$2)</f>
        <v>0</v>
      </c>
      <c r="X64" s="24" t="b">
        <f>IF('$2026_Pr3'!X64&gt;0,'$2026_Pr3'!X64/'%need met'!X$2)</f>
        <v>0</v>
      </c>
      <c r="Y64" s="24" t="b">
        <f>IF('$2026_Pr3'!Y64&gt;0,'$2026_Pr3'!Y64/'%need met'!Y$2)</f>
        <v>0</v>
      </c>
      <c r="Z64" s="24">
        <f>IF('$2026_Pr3'!Z64&gt;0,'$2026_Pr3'!Z64/'%need met'!Z$2)</f>
        <v>6.2073246430788327E-2</v>
      </c>
      <c r="AB64" s="16" t="s">
        <v>12</v>
      </c>
      <c r="AC64" s="24" t="b">
        <f>IF('$2026_Pr3'!AC64&gt;0,'$2026_Pr3'!AC64/'%need met'!AC$2)</f>
        <v>0</v>
      </c>
      <c r="AD64" s="24" t="b">
        <f>IF('$2026_Pr3'!AD64&gt;0,'$2026_Pr3'!AD64/'%need met'!AD$2)</f>
        <v>0</v>
      </c>
      <c r="AE64" s="24" t="b">
        <f>IF('$2026_Pr3'!AE64&gt;0,'$2026_Pr3'!AE64/'%need met'!AE$2)</f>
        <v>0</v>
      </c>
      <c r="AF64" s="24" t="b">
        <f>IF('$2026_Pr3'!AF64&gt;0,'$2026_Pr3'!AF64/'%need met'!AF$2)</f>
        <v>0</v>
      </c>
      <c r="AG64" s="24" t="b">
        <f>IF('$2026_Pr3'!AG64&gt;0,'$2026_Pr3'!AG64/'%need met'!AG$2)</f>
        <v>0</v>
      </c>
      <c r="AH64" s="24">
        <f>IF('$2026_Pr3'!AH64&gt;0,'$2026_Pr3'!AH64/'%need met'!AH$2)</f>
        <v>7.4019245003700967E-2</v>
      </c>
      <c r="AI64" s="15"/>
      <c r="AJ64" s="16"/>
      <c r="AK64" s="15"/>
      <c r="AL64" s="15"/>
      <c r="AM64" s="15"/>
      <c r="AN64" s="15"/>
      <c r="AO64" s="27">
        <v>59500</v>
      </c>
      <c r="AP64" s="15"/>
      <c r="AQ64" s="15"/>
      <c r="AR64" s="15"/>
      <c r="AT64" s="15"/>
    </row>
    <row r="65" spans="1:46" x14ac:dyDescent="0.3">
      <c r="A65" s="13">
        <v>60000</v>
      </c>
      <c r="B65" s="13">
        <v>60999</v>
      </c>
      <c r="D65" s="16" t="s">
        <v>9</v>
      </c>
      <c r="E65" s="24" t="b">
        <f>IF('$2026_Pr3'!E65&gt;0,'$2026_Pr3'!E65/'%need met'!E$2)</f>
        <v>0</v>
      </c>
      <c r="F65" s="24" t="b">
        <f>IF('$2026_Pr3'!F65&gt;0,'$2026_Pr3'!F65/'%need met'!F$2)</f>
        <v>0</v>
      </c>
      <c r="G65" s="24" t="b">
        <f>IF('$2026_Pr3'!G65&gt;0,'$2026_Pr3'!G65/'%need met'!G$2)</f>
        <v>0</v>
      </c>
      <c r="H65" s="24" t="b">
        <f>IF('$2026_Pr3'!H65&gt;0,'$2026_Pr3'!H65/'%need met'!H$2)</f>
        <v>0</v>
      </c>
      <c r="I65" s="24" t="b">
        <f>IF('$2026_Pr3'!I65&gt;0,'$2026_Pr3'!I65/'%need met'!I$2)</f>
        <v>0</v>
      </c>
      <c r="J65" s="24">
        <f>IF('$2026_Pr3'!J65&gt;0,'$2026_Pr3'!J65/'%need met'!J$2)</f>
        <v>0.19305019305019305</v>
      </c>
      <c r="L65" s="16" t="s">
        <v>10</v>
      </c>
      <c r="M65" s="24" t="b">
        <f>IF('$2026_Pr3'!M65&gt;0,'$2026_Pr3'!M65/'%need met'!M$2)</f>
        <v>0</v>
      </c>
      <c r="N65" s="24" t="b">
        <f>IF('$2026_Pr3'!N65&gt;0,'$2026_Pr3'!N65/'%need met'!N$2)</f>
        <v>0</v>
      </c>
      <c r="O65" s="24" t="b">
        <f>IF('$2026_Pr3'!O65&gt;0,'$2026_Pr3'!O65/'%need met'!O$2)</f>
        <v>0</v>
      </c>
      <c r="P65" s="24" t="b">
        <f>IF('$2026_Pr3'!P65&gt;0,'$2026_Pr3'!P65/'%need met'!P$2)</f>
        <v>0</v>
      </c>
      <c r="Q65" s="24" t="b">
        <f>IF('$2026_Pr3'!Q65&gt;0,'$2026_Pr3'!Q65/'%need met'!Q$2)</f>
        <v>0</v>
      </c>
      <c r="R65" s="24">
        <f>IF('$2026_Pr3'!R65&gt;0,'$2026_Pr3'!R65/'%need met'!R$2)</f>
        <v>0.12820512820512819</v>
      </c>
      <c r="T65" s="16" t="s">
        <v>11</v>
      </c>
      <c r="U65" s="24" t="b">
        <f>IF('$2026_Pr3'!U65&gt;0,'$2026_Pr3'!U65/'%need met'!U$2)</f>
        <v>0</v>
      </c>
      <c r="V65" s="24" t="b">
        <f>IF('$2026_Pr3'!V65&gt;0,'$2026_Pr3'!V65/'%need met'!V$2)</f>
        <v>0</v>
      </c>
      <c r="W65" s="24" t="b">
        <f>IF('$2026_Pr3'!W65&gt;0,'$2026_Pr3'!W65/'%need met'!W$2)</f>
        <v>0</v>
      </c>
      <c r="X65" s="24" t="b">
        <f>IF('$2026_Pr3'!X65&gt;0,'$2026_Pr3'!X65/'%need met'!X$2)</f>
        <v>0</v>
      </c>
      <c r="Y65" s="24" t="b">
        <f>IF('$2026_Pr3'!Y65&gt;0,'$2026_Pr3'!Y65/'%need met'!Y$2)</f>
        <v>0</v>
      </c>
      <c r="Z65" s="24">
        <f>IF('$2026_Pr3'!Z65&gt;0,'$2026_Pr3'!Z65/'%need met'!Z$2)</f>
        <v>6.2073246430788327E-2</v>
      </c>
      <c r="AB65" s="16" t="s">
        <v>12</v>
      </c>
      <c r="AC65" s="24" t="b">
        <f>IF('$2026_Pr3'!AC65&gt;0,'$2026_Pr3'!AC65/'%need met'!AC$2)</f>
        <v>0</v>
      </c>
      <c r="AD65" s="24" t="b">
        <f>IF('$2026_Pr3'!AD65&gt;0,'$2026_Pr3'!AD65/'%need met'!AD$2)</f>
        <v>0</v>
      </c>
      <c r="AE65" s="24" t="b">
        <f>IF('$2026_Pr3'!AE65&gt;0,'$2026_Pr3'!AE65/'%need met'!AE$2)</f>
        <v>0</v>
      </c>
      <c r="AF65" s="24" t="b">
        <f>IF('$2026_Pr3'!AF65&gt;0,'$2026_Pr3'!AF65/'%need met'!AF$2)</f>
        <v>0</v>
      </c>
      <c r="AG65" s="24" t="b">
        <f>IF('$2026_Pr3'!AG65&gt;0,'$2026_Pr3'!AG65/'%need met'!AG$2)</f>
        <v>0</v>
      </c>
      <c r="AH65" s="24">
        <f>IF('$2026_Pr3'!AH65&gt;0,'$2026_Pr3'!AH65/'%need met'!AH$2)</f>
        <v>7.4019245003700967E-2</v>
      </c>
      <c r="AI65" s="15"/>
      <c r="AJ65" s="16"/>
      <c r="AK65" s="15"/>
      <c r="AL65" s="15"/>
      <c r="AM65" s="15"/>
      <c r="AN65" s="15"/>
      <c r="AO65" s="27">
        <v>60500</v>
      </c>
      <c r="AP65" s="15"/>
      <c r="AQ65" s="15"/>
      <c r="AR65" s="15"/>
      <c r="AT65" s="15"/>
    </row>
    <row r="66" spans="1:46" x14ac:dyDescent="0.3">
      <c r="A66" s="13">
        <v>61000</v>
      </c>
      <c r="B66" s="13">
        <v>61999</v>
      </c>
      <c r="D66" s="16" t="s">
        <v>9</v>
      </c>
      <c r="E66" s="24" t="b">
        <f>IF('$2026_Pr3'!E66&gt;0,'$2026_Pr3'!E66/'%need met'!E$2)</f>
        <v>0</v>
      </c>
      <c r="F66" s="24" t="b">
        <f>IF('$2026_Pr3'!F66&gt;0,'$2026_Pr3'!F66/'%need met'!F$2)</f>
        <v>0</v>
      </c>
      <c r="G66" s="24" t="b">
        <f>IF('$2026_Pr3'!G66&gt;0,'$2026_Pr3'!G66/'%need met'!G$2)</f>
        <v>0</v>
      </c>
      <c r="H66" s="24" t="b">
        <f>IF('$2026_Pr3'!H66&gt;0,'$2026_Pr3'!H66/'%need met'!H$2)</f>
        <v>0</v>
      </c>
      <c r="I66" s="24" t="b">
        <f>IF('$2026_Pr3'!I66&gt;0,'$2026_Pr3'!I66/'%need met'!I$2)</f>
        <v>0</v>
      </c>
      <c r="J66" s="24">
        <f>IF('$2026_Pr3'!J66&gt;0,'$2026_Pr3'!J66/'%need met'!J$2)</f>
        <v>0.19305019305019305</v>
      </c>
      <c r="L66" s="16" t="s">
        <v>10</v>
      </c>
      <c r="M66" s="24" t="b">
        <f>IF('$2026_Pr3'!M66&gt;0,'$2026_Pr3'!M66/'%need met'!M$2)</f>
        <v>0</v>
      </c>
      <c r="N66" s="24" t="b">
        <f>IF('$2026_Pr3'!N66&gt;0,'$2026_Pr3'!N66/'%need met'!N$2)</f>
        <v>0</v>
      </c>
      <c r="O66" s="24" t="b">
        <f>IF('$2026_Pr3'!O66&gt;0,'$2026_Pr3'!O66/'%need met'!O$2)</f>
        <v>0</v>
      </c>
      <c r="P66" s="24" t="b">
        <f>IF('$2026_Pr3'!P66&gt;0,'$2026_Pr3'!P66/'%need met'!P$2)</f>
        <v>0</v>
      </c>
      <c r="Q66" s="24" t="b">
        <f>IF('$2026_Pr3'!Q66&gt;0,'$2026_Pr3'!Q66/'%need met'!Q$2)</f>
        <v>0</v>
      </c>
      <c r="R66" s="24">
        <f>IF('$2026_Pr3'!R66&gt;0,'$2026_Pr3'!R66/'%need met'!R$2)</f>
        <v>0.12820512820512819</v>
      </c>
      <c r="T66" s="16" t="s">
        <v>11</v>
      </c>
      <c r="U66" s="24" t="b">
        <f>IF('$2026_Pr3'!U66&gt;0,'$2026_Pr3'!U66/'%need met'!U$2)</f>
        <v>0</v>
      </c>
      <c r="V66" s="24" t="b">
        <f>IF('$2026_Pr3'!V66&gt;0,'$2026_Pr3'!V66/'%need met'!V$2)</f>
        <v>0</v>
      </c>
      <c r="W66" s="24" t="b">
        <f>IF('$2026_Pr3'!W66&gt;0,'$2026_Pr3'!W66/'%need met'!W$2)</f>
        <v>0</v>
      </c>
      <c r="X66" s="24" t="b">
        <f>IF('$2026_Pr3'!X66&gt;0,'$2026_Pr3'!X66/'%need met'!X$2)</f>
        <v>0</v>
      </c>
      <c r="Y66" s="24" t="b">
        <f>IF('$2026_Pr3'!Y66&gt;0,'$2026_Pr3'!Y66/'%need met'!Y$2)</f>
        <v>0</v>
      </c>
      <c r="Z66" s="24">
        <f>IF('$2026_Pr3'!Z66&gt;0,'$2026_Pr3'!Z66/'%need met'!Z$2)</f>
        <v>6.2073246430788327E-2</v>
      </c>
      <c r="AB66" s="16" t="s">
        <v>12</v>
      </c>
      <c r="AC66" s="24" t="b">
        <f>IF('$2026_Pr3'!AC66&gt;0,'$2026_Pr3'!AC66/'%need met'!AC$2)</f>
        <v>0</v>
      </c>
      <c r="AD66" s="24" t="b">
        <f>IF('$2026_Pr3'!AD66&gt;0,'$2026_Pr3'!AD66/'%need met'!AD$2)</f>
        <v>0</v>
      </c>
      <c r="AE66" s="24" t="b">
        <f>IF('$2026_Pr3'!AE66&gt;0,'$2026_Pr3'!AE66/'%need met'!AE$2)</f>
        <v>0</v>
      </c>
      <c r="AF66" s="24" t="b">
        <f>IF('$2026_Pr3'!AF66&gt;0,'$2026_Pr3'!AF66/'%need met'!AF$2)</f>
        <v>0</v>
      </c>
      <c r="AG66" s="24" t="b">
        <f>IF('$2026_Pr3'!AG66&gt;0,'$2026_Pr3'!AG66/'%need met'!AG$2)</f>
        <v>0</v>
      </c>
      <c r="AH66" s="24">
        <f>IF('$2026_Pr3'!AH66&gt;0,'$2026_Pr3'!AH66/'%need met'!AH$2)</f>
        <v>7.4019245003700967E-2</v>
      </c>
      <c r="AI66" s="15"/>
      <c r="AJ66" s="16"/>
      <c r="AK66" s="15"/>
      <c r="AL66" s="15"/>
      <c r="AM66" s="15"/>
      <c r="AN66" s="15"/>
      <c r="AO66" s="27">
        <v>61500</v>
      </c>
      <c r="AP66" s="15"/>
      <c r="AQ66" s="15"/>
      <c r="AR66" s="15"/>
      <c r="AT66" s="15"/>
    </row>
    <row r="67" spans="1:46" x14ac:dyDescent="0.3">
      <c r="A67" s="13">
        <v>62000</v>
      </c>
      <c r="B67" s="13">
        <v>62999</v>
      </c>
      <c r="D67" s="16" t="s">
        <v>9</v>
      </c>
      <c r="E67" s="24" t="b">
        <f>IF('$2026_Pr3'!E67&gt;0,'$2026_Pr3'!E67/'%need met'!E$2)</f>
        <v>0</v>
      </c>
      <c r="F67" s="24" t="b">
        <f>IF('$2026_Pr3'!F67&gt;0,'$2026_Pr3'!F67/'%need met'!F$2)</f>
        <v>0</v>
      </c>
      <c r="G67" s="24" t="b">
        <f>IF('$2026_Pr3'!G67&gt;0,'$2026_Pr3'!G67/'%need met'!G$2)</f>
        <v>0</v>
      </c>
      <c r="H67" s="24" t="b">
        <f>IF('$2026_Pr3'!H67&gt;0,'$2026_Pr3'!H67/'%need met'!H$2)</f>
        <v>0</v>
      </c>
      <c r="I67" s="24" t="b">
        <f>IF('$2026_Pr3'!I67&gt;0,'$2026_Pr3'!I67/'%need met'!I$2)</f>
        <v>0</v>
      </c>
      <c r="J67" s="24">
        <f>IF('$2026_Pr3'!J67&gt;0,'$2026_Pr3'!J67/'%need met'!J$2)</f>
        <v>0.19305019305019305</v>
      </c>
      <c r="L67" s="16" t="s">
        <v>10</v>
      </c>
      <c r="M67" s="24" t="b">
        <f>IF('$2026_Pr3'!M67&gt;0,'$2026_Pr3'!M67/'%need met'!M$2)</f>
        <v>0</v>
      </c>
      <c r="N67" s="24" t="b">
        <f>IF('$2026_Pr3'!N67&gt;0,'$2026_Pr3'!N67/'%need met'!N$2)</f>
        <v>0</v>
      </c>
      <c r="O67" s="24" t="b">
        <f>IF('$2026_Pr3'!O67&gt;0,'$2026_Pr3'!O67/'%need met'!O$2)</f>
        <v>0</v>
      </c>
      <c r="P67" s="24" t="b">
        <f>IF('$2026_Pr3'!P67&gt;0,'$2026_Pr3'!P67/'%need met'!P$2)</f>
        <v>0</v>
      </c>
      <c r="Q67" s="24" t="b">
        <f>IF('$2026_Pr3'!Q67&gt;0,'$2026_Pr3'!Q67/'%need met'!Q$2)</f>
        <v>0</v>
      </c>
      <c r="R67" s="24">
        <f>IF('$2026_Pr3'!R67&gt;0,'$2026_Pr3'!R67/'%need met'!R$2)</f>
        <v>0.12820512820512819</v>
      </c>
      <c r="T67" s="16" t="s">
        <v>11</v>
      </c>
      <c r="U67" s="24" t="b">
        <f>IF('$2026_Pr3'!U67&gt;0,'$2026_Pr3'!U67/'%need met'!U$2)</f>
        <v>0</v>
      </c>
      <c r="V67" s="24" t="b">
        <f>IF('$2026_Pr3'!V67&gt;0,'$2026_Pr3'!V67/'%need met'!V$2)</f>
        <v>0</v>
      </c>
      <c r="W67" s="24" t="b">
        <f>IF('$2026_Pr3'!W67&gt;0,'$2026_Pr3'!W67/'%need met'!W$2)</f>
        <v>0</v>
      </c>
      <c r="X67" s="24" t="b">
        <f>IF('$2026_Pr3'!X67&gt;0,'$2026_Pr3'!X67/'%need met'!X$2)</f>
        <v>0</v>
      </c>
      <c r="Y67" s="24" t="b">
        <f>IF('$2026_Pr3'!Y67&gt;0,'$2026_Pr3'!Y67/'%need met'!Y$2)</f>
        <v>0</v>
      </c>
      <c r="Z67" s="24">
        <f>IF('$2026_Pr3'!Z67&gt;0,'$2026_Pr3'!Z67/'%need met'!Z$2)</f>
        <v>6.2073246430788327E-2</v>
      </c>
      <c r="AB67" s="16" t="s">
        <v>12</v>
      </c>
      <c r="AC67" s="24" t="b">
        <f>IF('$2026_Pr3'!AC67&gt;0,'$2026_Pr3'!AC67/'%need met'!AC$2)</f>
        <v>0</v>
      </c>
      <c r="AD67" s="24" t="b">
        <f>IF('$2026_Pr3'!AD67&gt;0,'$2026_Pr3'!AD67/'%need met'!AD$2)</f>
        <v>0</v>
      </c>
      <c r="AE67" s="24" t="b">
        <f>IF('$2026_Pr3'!AE67&gt;0,'$2026_Pr3'!AE67/'%need met'!AE$2)</f>
        <v>0</v>
      </c>
      <c r="AF67" s="24" t="b">
        <f>IF('$2026_Pr3'!AF67&gt;0,'$2026_Pr3'!AF67/'%need met'!AF$2)</f>
        <v>0</v>
      </c>
      <c r="AG67" s="24" t="b">
        <f>IF('$2026_Pr3'!AG67&gt;0,'$2026_Pr3'!AG67/'%need met'!AG$2)</f>
        <v>0</v>
      </c>
      <c r="AH67" s="24">
        <f>IF('$2026_Pr3'!AH67&gt;0,'$2026_Pr3'!AH67/'%need met'!AH$2)</f>
        <v>7.4019245003700967E-2</v>
      </c>
      <c r="AI67" s="15"/>
      <c r="AJ67" s="16"/>
      <c r="AK67" s="15"/>
      <c r="AL67" s="15"/>
      <c r="AM67" s="15"/>
      <c r="AN67" s="15"/>
      <c r="AO67" s="27">
        <v>62500</v>
      </c>
      <c r="AP67" s="15"/>
      <c r="AQ67" s="15"/>
      <c r="AR67" s="15"/>
      <c r="AT67" s="15"/>
    </row>
    <row r="68" spans="1:46" x14ac:dyDescent="0.3">
      <c r="A68" s="13">
        <v>63000</v>
      </c>
      <c r="B68" s="13">
        <v>63999</v>
      </c>
      <c r="D68" s="16" t="s">
        <v>9</v>
      </c>
      <c r="E68" s="24" t="b">
        <f>IF('$2026_Pr3'!E68&gt;0,'$2026_Pr3'!E68/'%need met'!E$2)</f>
        <v>0</v>
      </c>
      <c r="F68" s="24" t="b">
        <f>IF('$2026_Pr3'!F68&gt;0,'$2026_Pr3'!F68/'%need met'!F$2)</f>
        <v>0</v>
      </c>
      <c r="G68" s="24" t="b">
        <f>IF('$2026_Pr3'!G68&gt;0,'$2026_Pr3'!G68/'%need met'!G$2)</f>
        <v>0</v>
      </c>
      <c r="H68" s="24" t="b">
        <f>IF('$2026_Pr3'!H68&gt;0,'$2026_Pr3'!H68/'%need met'!H$2)</f>
        <v>0</v>
      </c>
      <c r="I68" s="24" t="b">
        <f>IF('$2026_Pr3'!I68&gt;0,'$2026_Pr3'!I68/'%need met'!I$2)</f>
        <v>0</v>
      </c>
      <c r="J68" s="24" t="b">
        <f>IF('$2026_Pr3'!J68&gt;0,'$2026_Pr3'!J68/'%need met'!J$2)</f>
        <v>0</v>
      </c>
      <c r="L68" s="16" t="s">
        <v>10</v>
      </c>
      <c r="M68" s="24" t="b">
        <f>IF('$2026_Pr3'!M68&gt;0,'$2026_Pr3'!M68/'%need met'!M$2)</f>
        <v>0</v>
      </c>
      <c r="N68" s="24" t="b">
        <f>IF('$2026_Pr3'!N68&gt;0,'$2026_Pr3'!N68/'%need met'!N$2)</f>
        <v>0</v>
      </c>
      <c r="O68" s="24" t="b">
        <f>IF('$2026_Pr3'!O68&gt;0,'$2026_Pr3'!O68/'%need met'!O$2)</f>
        <v>0</v>
      </c>
      <c r="P68" s="24" t="b">
        <f>IF('$2026_Pr3'!P68&gt;0,'$2026_Pr3'!P68/'%need met'!P$2)</f>
        <v>0</v>
      </c>
      <c r="Q68" s="24" t="b">
        <f>IF('$2026_Pr3'!Q68&gt;0,'$2026_Pr3'!Q68/'%need met'!Q$2)</f>
        <v>0</v>
      </c>
      <c r="R68" s="24" t="b">
        <f>IF('$2026_Pr3'!R68&gt;0,'$2026_Pr3'!R68/'%need met'!R$2)</f>
        <v>0</v>
      </c>
      <c r="T68" s="16" t="s">
        <v>11</v>
      </c>
      <c r="U68" s="24" t="b">
        <f>IF('$2026_Pr3'!U68&gt;0,'$2026_Pr3'!U68/'%need met'!U$2)</f>
        <v>0</v>
      </c>
      <c r="V68" s="24" t="b">
        <f>IF('$2026_Pr3'!V68&gt;0,'$2026_Pr3'!V68/'%need met'!V$2)</f>
        <v>0</v>
      </c>
      <c r="W68" s="24" t="b">
        <f>IF('$2026_Pr3'!W68&gt;0,'$2026_Pr3'!W68/'%need met'!W$2)</f>
        <v>0</v>
      </c>
      <c r="X68" s="24" t="b">
        <f>IF('$2026_Pr3'!X68&gt;0,'$2026_Pr3'!X68/'%need met'!X$2)</f>
        <v>0</v>
      </c>
      <c r="Y68" s="24" t="b">
        <f>IF('$2026_Pr3'!Y68&gt;0,'$2026_Pr3'!Y68/'%need met'!Y$2)</f>
        <v>0</v>
      </c>
      <c r="Z68" s="24" t="b">
        <f>IF('$2026_Pr3'!Z68&gt;0,'$2026_Pr3'!Z68/'%need met'!Z$2)</f>
        <v>0</v>
      </c>
      <c r="AB68" s="16" t="s">
        <v>12</v>
      </c>
      <c r="AC68" s="24" t="b">
        <f>IF('$2026_Pr3'!AC68&gt;0,'$2026_Pr3'!AC68/'%need met'!AC$2)</f>
        <v>0</v>
      </c>
      <c r="AD68" s="24" t="b">
        <f>IF('$2026_Pr3'!AD68&gt;0,'$2026_Pr3'!AD68/'%need met'!AD$2)</f>
        <v>0</v>
      </c>
      <c r="AE68" s="24" t="b">
        <f>IF('$2026_Pr3'!AE68&gt;0,'$2026_Pr3'!AE68/'%need met'!AE$2)</f>
        <v>0</v>
      </c>
      <c r="AF68" s="24" t="b">
        <f>IF('$2026_Pr3'!AF68&gt;0,'$2026_Pr3'!AF68/'%need met'!AF$2)</f>
        <v>0</v>
      </c>
      <c r="AG68" s="24" t="b">
        <f>IF('$2026_Pr3'!AG68&gt;0,'$2026_Pr3'!AG68/'%need met'!AG$2)</f>
        <v>0</v>
      </c>
      <c r="AH68" s="24" t="b">
        <f>IF('$2026_Pr3'!AH68&gt;0,'$2026_Pr3'!AH68/'%need met'!AH$2)</f>
        <v>0</v>
      </c>
      <c r="AI68" s="15"/>
      <c r="AJ68" s="16"/>
      <c r="AK68" s="15"/>
      <c r="AL68" s="15"/>
      <c r="AM68" s="15"/>
      <c r="AN68" s="15"/>
      <c r="AO68" s="27">
        <v>63500</v>
      </c>
      <c r="AP68" s="15"/>
      <c r="AQ68" s="15"/>
      <c r="AR68" s="15"/>
      <c r="AT68" s="15"/>
    </row>
    <row r="69" spans="1:46" x14ac:dyDescent="0.3">
      <c r="A69" s="13">
        <v>64000</v>
      </c>
      <c r="B69" s="13">
        <v>64999</v>
      </c>
      <c r="D69" s="16" t="s">
        <v>9</v>
      </c>
      <c r="E69" s="24" t="b">
        <f>IF('$2026_Pr3'!E69&gt;0,'$2026_Pr3'!E69/'%need met'!E$2)</f>
        <v>0</v>
      </c>
      <c r="F69" s="24" t="b">
        <f>IF('$2026_Pr3'!F69&gt;0,'$2026_Pr3'!F69/'%need met'!F$2)</f>
        <v>0</v>
      </c>
      <c r="G69" s="24" t="b">
        <f>IF('$2026_Pr3'!G69&gt;0,'$2026_Pr3'!G69/'%need met'!G$2)</f>
        <v>0</v>
      </c>
      <c r="H69" s="24" t="b">
        <f>IF('$2026_Pr3'!H69&gt;0,'$2026_Pr3'!H69/'%need met'!H$2)</f>
        <v>0</v>
      </c>
      <c r="I69" s="24" t="b">
        <f>IF('$2026_Pr3'!I69&gt;0,'$2026_Pr3'!I69/'%need met'!I$2)</f>
        <v>0</v>
      </c>
      <c r="J69" s="24" t="b">
        <f>IF('$2026_Pr3'!J69&gt;0,'$2026_Pr3'!J69/'%need met'!J$2)</f>
        <v>0</v>
      </c>
      <c r="L69" s="16" t="s">
        <v>10</v>
      </c>
      <c r="M69" s="24" t="b">
        <f>IF('$2026_Pr3'!M69&gt;0,'$2026_Pr3'!M69/'%need met'!M$2)</f>
        <v>0</v>
      </c>
      <c r="N69" s="24" t="b">
        <f>IF('$2026_Pr3'!N69&gt;0,'$2026_Pr3'!N69/'%need met'!N$2)</f>
        <v>0</v>
      </c>
      <c r="O69" s="24" t="b">
        <f>IF('$2026_Pr3'!O69&gt;0,'$2026_Pr3'!O69/'%need met'!O$2)</f>
        <v>0</v>
      </c>
      <c r="P69" s="24" t="b">
        <f>IF('$2026_Pr3'!P69&gt;0,'$2026_Pr3'!P69/'%need met'!P$2)</f>
        <v>0</v>
      </c>
      <c r="Q69" s="24" t="b">
        <f>IF('$2026_Pr3'!Q69&gt;0,'$2026_Pr3'!Q69/'%need met'!Q$2)</f>
        <v>0</v>
      </c>
      <c r="R69" s="24" t="b">
        <f>IF('$2026_Pr3'!R69&gt;0,'$2026_Pr3'!R69/'%need met'!R$2)</f>
        <v>0</v>
      </c>
      <c r="T69" s="16" t="s">
        <v>11</v>
      </c>
      <c r="U69" s="24" t="b">
        <f>IF('$2026_Pr3'!U69&gt;0,'$2026_Pr3'!U69/'%need met'!U$2)</f>
        <v>0</v>
      </c>
      <c r="V69" s="24" t="b">
        <f>IF('$2026_Pr3'!V69&gt;0,'$2026_Pr3'!V69/'%need met'!V$2)</f>
        <v>0</v>
      </c>
      <c r="W69" s="24" t="b">
        <f>IF('$2026_Pr3'!W69&gt;0,'$2026_Pr3'!W69/'%need met'!W$2)</f>
        <v>0</v>
      </c>
      <c r="X69" s="24" t="b">
        <f>IF('$2026_Pr3'!X69&gt;0,'$2026_Pr3'!X69/'%need met'!X$2)</f>
        <v>0</v>
      </c>
      <c r="Y69" s="24" t="b">
        <f>IF('$2026_Pr3'!Y69&gt;0,'$2026_Pr3'!Y69/'%need met'!Y$2)</f>
        <v>0</v>
      </c>
      <c r="Z69" s="24" t="b">
        <f>IF('$2026_Pr3'!Z69&gt;0,'$2026_Pr3'!Z69/'%need met'!Z$2)</f>
        <v>0</v>
      </c>
      <c r="AB69" s="16" t="s">
        <v>12</v>
      </c>
      <c r="AC69" s="24" t="b">
        <f>IF('$2026_Pr3'!AC69&gt;0,'$2026_Pr3'!AC69/'%need met'!AC$2)</f>
        <v>0</v>
      </c>
      <c r="AD69" s="24" t="b">
        <f>IF('$2026_Pr3'!AD69&gt;0,'$2026_Pr3'!AD69/'%need met'!AD$2)</f>
        <v>0</v>
      </c>
      <c r="AE69" s="24" t="b">
        <f>IF('$2026_Pr3'!AE69&gt;0,'$2026_Pr3'!AE69/'%need met'!AE$2)</f>
        <v>0</v>
      </c>
      <c r="AF69" s="24" t="b">
        <f>IF('$2026_Pr3'!AF69&gt;0,'$2026_Pr3'!AF69/'%need met'!AF$2)</f>
        <v>0</v>
      </c>
      <c r="AG69" s="24" t="b">
        <f>IF('$2026_Pr3'!AG69&gt;0,'$2026_Pr3'!AG69/'%need met'!AG$2)</f>
        <v>0</v>
      </c>
      <c r="AH69" s="24" t="b">
        <f>IF('$2026_Pr3'!AH69&gt;0,'$2026_Pr3'!AH69/'%need met'!AH$2)</f>
        <v>0</v>
      </c>
      <c r="AI69" s="15"/>
      <c r="AJ69" s="16"/>
      <c r="AK69" s="15"/>
      <c r="AL69" s="15"/>
      <c r="AM69" s="15"/>
      <c r="AN69" s="15"/>
      <c r="AO69" s="27">
        <v>64500</v>
      </c>
      <c r="AP69" s="15"/>
      <c r="AQ69" s="15"/>
      <c r="AR69" s="15"/>
      <c r="AT69" s="15"/>
    </row>
    <row r="70" spans="1:46" x14ac:dyDescent="0.3">
      <c r="D70" s="17"/>
      <c r="AQ70" s="15"/>
    </row>
    <row r="71" spans="1:46" ht="15.6" x14ac:dyDescent="0.3">
      <c r="B71" s="18" t="s">
        <v>13</v>
      </c>
      <c r="D71" s="17"/>
      <c r="E71" s="19"/>
      <c r="F71" s="19"/>
      <c r="G71" s="19"/>
      <c r="H71" s="19"/>
      <c r="I71" s="19"/>
      <c r="J71" s="19"/>
      <c r="M71" s="19"/>
      <c r="N71" s="19"/>
      <c r="O71" s="19"/>
      <c r="P71" s="19"/>
      <c r="Q71" s="19"/>
      <c r="R71" s="19"/>
      <c r="U71" s="19"/>
      <c r="V71" s="19"/>
      <c r="W71" s="19"/>
      <c r="X71" s="19"/>
      <c r="Y71" s="19"/>
      <c r="Z71" s="19"/>
      <c r="AC71" s="19"/>
      <c r="AD71" s="19"/>
      <c r="AE71" s="19"/>
      <c r="AF71" s="19"/>
      <c r="AG71" s="19"/>
      <c r="AH71" s="19"/>
      <c r="AI71" s="15"/>
      <c r="AK71" s="19"/>
      <c r="AL71" s="19"/>
      <c r="AM71" s="19"/>
      <c r="AN71" s="19"/>
      <c r="AO71" s="158"/>
      <c r="AP71" s="19"/>
      <c r="AQ71" s="15"/>
      <c r="AR71" s="19"/>
    </row>
    <row r="72" spans="1:46" x14ac:dyDescent="0.3">
      <c r="D72" s="17"/>
    </row>
    <row r="73" spans="1:46" x14ac:dyDescent="0.3">
      <c r="D73" s="17"/>
    </row>
    <row r="74" spans="1:46" x14ac:dyDescent="0.3">
      <c r="D74" s="17"/>
    </row>
    <row r="75" spans="1:46" x14ac:dyDescent="0.3">
      <c r="D75" s="17"/>
    </row>
    <row r="76" spans="1:46" x14ac:dyDescent="0.3">
      <c r="D76" s="17"/>
    </row>
    <row r="77" spans="1:46" x14ac:dyDescent="0.3">
      <c r="D77" s="17"/>
    </row>
    <row r="78" spans="1:46" x14ac:dyDescent="0.3">
      <c r="D78" s="17"/>
    </row>
    <row r="79" spans="1:46" x14ac:dyDescent="0.3">
      <c r="D79" s="17"/>
    </row>
    <row r="80" spans="1:46" x14ac:dyDescent="0.3">
      <c r="D80" s="17"/>
    </row>
    <row r="81" spans="4:4" x14ac:dyDescent="0.3">
      <c r="D81" s="17"/>
    </row>
    <row r="82" spans="4:4" x14ac:dyDescent="0.3">
      <c r="D82" s="17"/>
    </row>
    <row r="83" spans="4:4" x14ac:dyDescent="0.3">
      <c r="D83" s="17"/>
    </row>
    <row r="84" spans="4:4" x14ac:dyDescent="0.3">
      <c r="D84" s="17"/>
    </row>
    <row r="85" spans="4:4" x14ac:dyDescent="0.3">
      <c r="D85" s="17"/>
    </row>
    <row r="86" spans="4:4" x14ac:dyDescent="0.3">
      <c r="D86" s="17"/>
    </row>
    <row r="87" spans="4:4" x14ac:dyDescent="0.3">
      <c r="D87" s="17"/>
    </row>
    <row r="88" spans="4:4" x14ac:dyDescent="0.3">
      <c r="D88" s="17"/>
    </row>
    <row r="89" spans="4:4" x14ac:dyDescent="0.3">
      <c r="D89" s="17"/>
    </row>
    <row r="90" spans="4:4" x14ac:dyDescent="0.3">
      <c r="D90" s="17"/>
    </row>
    <row r="91" spans="4:4" x14ac:dyDescent="0.3">
      <c r="D91" s="17"/>
    </row>
  </sheetData>
  <mergeCells count="6">
    <mergeCell ref="AK3:AP3"/>
    <mergeCell ref="A3:B3"/>
    <mergeCell ref="E3:J3"/>
    <mergeCell ref="M3:R3"/>
    <mergeCell ref="U3:Z3"/>
    <mergeCell ref="AC3:AH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D9ABA-D5A0-499E-9171-E4AB0E249EFE}">
  <sheetPr>
    <tabColor theme="0" tint="-0.499984740745262"/>
  </sheetPr>
  <dimension ref="A1:AT91"/>
  <sheetViews>
    <sheetView zoomScale="80" zoomScaleNormal="80" workbookViewId="0"/>
  </sheetViews>
  <sheetFormatPr defaultRowHeight="14.4" x14ac:dyDescent="0.3"/>
  <cols>
    <col min="1" max="1" width="11.6640625" style="7" customWidth="1"/>
    <col min="2" max="2" width="11.21875" style="7" customWidth="1"/>
    <col min="3" max="3" width="3.77734375" style="7" customWidth="1"/>
    <col min="4" max="4" width="11.21875" style="7" customWidth="1"/>
    <col min="5" max="10" width="7.5546875" style="7" customWidth="1"/>
    <col min="11" max="11" width="6.44140625" style="7" customWidth="1"/>
    <col min="12" max="12" width="12.44140625" style="7" customWidth="1"/>
    <col min="13" max="18" width="7.5546875" style="7" customWidth="1"/>
    <col min="19" max="19" width="6.88671875" style="7" customWidth="1"/>
    <col min="20" max="20" width="11.5546875" style="7" customWidth="1"/>
    <col min="21" max="26" width="7.5546875" style="7" customWidth="1"/>
    <col min="27" max="27" width="6.77734375" style="7" customWidth="1"/>
    <col min="28" max="28" width="8.88671875" style="7" customWidth="1"/>
    <col min="29" max="35" width="7.5546875" style="7" customWidth="1"/>
    <col min="36" max="36" width="7.5546875" style="7" hidden="1" customWidth="1"/>
    <col min="37" max="37" width="9.88671875" style="7" hidden="1" customWidth="1"/>
    <col min="38" max="38" width="9.6640625" style="7" hidden="1" customWidth="1"/>
    <col min="39" max="40" width="7.5546875" style="7" customWidth="1"/>
    <col min="41" max="41" width="7.5546875" style="27" customWidth="1"/>
    <col min="42" max="42" width="7.5546875" style="7" customWidth="1"/>
    <col min="43" max="43" width="4.88671875" style="7" customWidth="1"/>
    <col min="44" max="44" width="9" style="7" bestFit="1" customWidth="1"/>
    <col min="45" max="16384" width="8.88671875" style="7"/>
  </cols>
  <sheetData>
    <row r="1" spans="1:46" x14ac:dyDescent="0.3">
      <c r="A1" s="75"/>
      <c r="B1" s="8"/>
      <c r="D1" s="75"/>
    </row>
    <row r="2" spans="1:46" x14ac:dyDescent="0.3">
      <c r="E2" s="27">
        <f>Energy_HH!D46</f>
        <v>452</v>
      </c>
      <c r="F2" s="27">
        <f>Energy_HH!D47</f>
        <v>528</v>
      </c>
      <c r="G2" s="27">
        <f>Energy_HH!D48</f>
        <v>501</v>
      </c>
      <c r="H2" s="27">
        <f>Energy_HH!D49</f>
        <v>597</v>
      </c>
      <c r="I2" s="27">
        <f>Energy_HH!D50</f>
        <v>527</v>
      </c>
      <c r="J2" s="27">
        <f>Energy_HH!D51</f>
        <v>518</v>
      </c>
      <c r="M2" s="27">
        <f>Energy_HH!E46</f>
        <v>643</v>
      </c>
      <c r="N2" s="27">
        <f>Energy_HH!E47</f>
        <v>751</v>
      </c>
      <c r="O2" s="27">
        <f>Energy_HH!E48</f>
        <v>748</v>
      </c>
      <c r="P2" s="27">
        <f>Energy_HH!E49</f>
        <v>764</v>
      </c>
      <c r="Q2" s="27">
        <f>Energy_HH!E50</f>
        <v>738</v>
      </c>
      <c r="R2" s="27">
        <f>Energy_HH!E51</f>
        <v>780</v>
      </c>
      <c r="U2" s="27">
        <f>Energy_HH!G46</f>
        <v>1651</v>
      </c>
      <c r="V2" s="27">
        <f>Energy_HH!G47</f>
        <v>1611</v>
      </c>
      <c r="W2" s="27">
        <f>V2</f>
        <v>1611</v>
      </c>
      <c r="X2" s="27">
        <f>W2</f>
        <v>1611</v>
      </c>
      <c r="Y2" s="27">
        <f t="shared" ref="Y2:Z2" si="0">X2</f>
        <v>1611</v>
      </c>
      <c r="Z2" s="27">
        <f t="shared" si="0"/>
        <v>1611</v>
      </c>
      <c r="AC2" s="27">
        <f>Energy_HH!F46</f>
        <v>1156</v>
      </c>
      <c r="AD2" s="27">
        <f>Energy_HH!F47</f>
        <v>1149</v>
      </c>
      <c r="AE2" s="27">
        <f>Energy_HH!F48</f>
        <v>1392</v>
      </c>
      <c r="AF2" s="27">
        <f>Energy_HH!F49</f>
        <v>1285</v>
      </c>
      <c r="AG2" s="27">
        <f>Energy_HH!F50</f>
        <v>1207</v>
      </c>
      <c r="AH2" s="27">
        <f>Energy_HH!F51</f>
        <v>1351</v>
      </c>
    </row>
    <row r="3" spans="1:46" ht="15.6" x14ac:dyDescent="0.3">
      <c r="A3" s="243" t="s">
        <v>1</v>
      </c>
      <c r="B3" s="243"/>
      <c r="C3" s="9"/>
      <c r="D3" s="10" t="s">
        <v>2</v>
      </c>
      <c r="E3" s="243" t="s">
        <v>3</v>
      </c>
      <c r="F3" s="243"/>
      <c r="G3" s="243"/>
      <c r="H3" s="243"/>
      <c r="I3" s="243"/>
      <c r="J3" s="243"/>
      <c r="L3" s="10" t="s">
        <v>2</v>
      </c>
      <c r="M3" s="243" t="s">
        <v>3</v>
      </c>
      <c r="N3" s="243"/>
      <c r="O3" s="243"/>
      <c r="P3" s="243"/>
      <c r="Q3" s="243"/>
      <c r="R3" s="243"/>
      <c r="T3" s="10" t="s">
        <v>2</v>
      </c>
      <c r="U3" s="243" t="s">
        <v>3</v>
      </c>
      <c r="V3" s="243"/>
      <c r="W3" s="243"/>
      <c r="X3" s="243"/>
      <c r="Y3" s="243"/>
      <c r="Z3" s="243"/>
      <c r="AB3" s="10" t="s">
        <v>2</v>
      </c>
      <c r="AC3" s="243" t="s">
        <v>3</v>
      </c>
      <c r="AD3" s="243"/>
      <c r="AE3" s="243"/>
      <c r="AF3" s="243"/>
      <c r="AG3" s="243"/>
      <c r="AH3" s="243"/>
      <c r="AI3" s="9"/>
      <c r="AJ3" s="10"/>
      <c r="AK3" s="243"/>
      <c r="AL3" s="243"/>
      <c r="AM3" s="243"/>
      <c r="AN3" s="243"/>
      <c r="AO3" s="243"/>
      <c r="AP3" s="243"/>
    </row>
    <row r="4" spans="1:46" ht="16.2" thickBot="1" x14ac:dyDescent="0.35">
      <c r="A4" s="11" t="s">
        <v>4</v>
      </c>
      <c r="B4" s="11" t="s">
        <v>5</v>
      </c>
      <c r="C4" s="11"/>
      <c r="D4" s="12" t="s">
        <v>6</v>
      </c>
      <c r="E4" s="11">
        <v>1</v>
      </c>
      <c r="F4" s="11">
        <v>2</v>
      </c>
      <c r="G4" s="11">
        <v>3</v>
      </c>
      <c r="H4" s="11">
        <v>4</v>
      </c>
      <c r="I4" s="11">
        <v>5</v>
      </c>
      <c r="J4" s="11" t="s">
        <v>7</v>
      </c>
      <c r="L4" s="12" t="s">
        <v>6</v>
      </c>
      <c r="M4" s="11">
        <v>1</v>
      </c>
      <c r="N4" s="11">
        <v>2</v>
      </c>
      <c r="O4" s="11">
        <v>3</v>
      </c>
      <c r="P4" s="11">
        <v>4</v>
      </c>
      <c r="Q4" s="11">
        <v>5</v>
      </c>
      <c r="R4" s="11" t="s">
        <v>7</v>
      </c>
      <c r="T4" s="12" t="s">
        <v>6</v>
      </c>
      <c r="U4" s="11">
        <v>1</v>
      </c>
      <c r="V4" s="11">
        <v>2</v>
      </c>
      <c r="W4" s="11">
        <v>3</v>
      </c>
      <c r="X4" s="11">
        <v>4</v>
      </c>
      <c r="Y4" s="11">
        <v>5</v>
      </c>
      <c r="Z4" s="11" t="s">
        <v>7</v>
      </c>
      <c r="AB4" s="12" t="s">
        <v>6</v>
      </c>
      <c r="AC4" s="11">
        <v>1</v>
      </c>
      <c r="AD4" s="11">
        <v>2</v>
      </c>
      <c r="AE4" s="11">
        <v>3</v>
      </c>
      <c r="AF4" s="11">
        <v>4</v>
      </c>
      <c r="AG4" s="11">
        <v>5</v>
      </c>
      <c r="AH4" s="11" t="s">
        <v>7</v>
      </c>
      <c r="AI4" s="9"/>
      <c r="AJ4" s="12"/>
      <c r="AK4" s="11"/>
      <c r="AL4" s="11"/>
      <c r="AM4" s="11"/>
      <c r="AN4" s="11"/>
      <c r="AO4" s="157"/>
      <c r="AP4" s="11"/>
      <c r="AR4" s="11"/>
    </row>
    <row r="5" spans="1:46" x14ac:dyDescent="0.3">
      <c r="A5" s="13">
        <v>0</v>
      </c>
      <c r="B5" s="13">
        <v>999</v>
      </c>
      <c r="C5" s="13"/>
      <c r="D5" s="14" t="s">
        <v>9</v>
      </c>
      <c r="E5" s="24">
        <f>E$2/$AO5</f>
        <v>0.90400000000000003</v>
      </c>
      <c r="F5" s="24">
        <f t="shared" ref="F5:J20" si="1">F$2/$AO5</f>
        <v>1.056</v>
      </c>
      <c r="G5" s="24">
        <f t="shared" si="1"/>
        <v>1.002</v>
      </c>
      <c r="H5" s="24">
        <f t="shared" si="1"/>
        <v>1.194</v>
      </c>
      <c r="I5" s="24">
        <f t="shared" si="1"/>
        <v>1.054</v>
      </c>
      <c r="J5" s="24">
        <f>J$2/$AO5</f>
        <v>1.036</v>
      </c>
      <c r="L5" s="14" t="s">
        <v>10</v>
      </c>
      <c r="M5" s="24">
        <f>M$2/$AO5</f>
        <v>1.286</v>
      </c>
      <c r="N5" s="24">
        <f t="shared" ref="N5:R20" si="2">N$2/$AO5</f>
        <v>1.502</v>
      </c>
      <c r="O5" s="24">
        <f t="shared" si="2"/>
        <v>1.496</v>
      </c>
      <c r="P5" s="24">
        <f t="shared" si="2"/>
        <v>1.528</v>
      </c>
      <c r="Q5" s="24">
        <f t="shared" si="2"/>
        <v>1.476</v>
      </c>
      <c r="R5" s="24">
        <f>R$2/$AO5</f>
        <v>1.56</v>
      </c>
      <c r="T5" s="14" t="s">
        <v>11</v>
      </c>
      <c r="U5" s="24">
        <f>U$2/$AO5</f>
        <v>3.302</v>
      </c>
      <c r="V5" s="24">
        <f t="shared" ref="V5:Z20" si="3">V$2/$AO5</f>
        <v>3.222</v>
      </c>
      <c r="W5" s="24">
        <f t="shared" si="3"/>
        <v>3.222</v>
      </c>
      <c r="X5" s="24">
        <f t="shared" si="3"/>
        <v>3.222</v>
      </c>
      <c r="Y5" s="24">
        <f t="shared" si="3"/>
        <v>3.222</v>
      </c>
      <c r="Z5" s="24">
        <f>Z$2/$AO5</f>
        <v>3.222</v>
      </c>
      <c r="AB5" s="14" t="s">
        <v>12</v>
      </c>
      <c r="AC5" s="24">
        <f>AC$2/$AO5</f>
        <v>2.3119999999999998</v>
      </c>
      <c r="AD5" s="24">
        <f t="shared" ref="AD5:AH20" si="4">AD$2/$AO5</f>
        <v>2.298</v>
      </c>
      <c r="AE5" s="24">
        <f t="shared" si="4"/>
        <v>2.7839999999999998</v>
      </c>
      <c r="AF5" s="24">
        <f t="shared" si="4"/>
        <v>2.57</v>
      </c>
      <c r="AG5" s="24">
        <f t="shared" si="4"/>
        <v>2.4140000000000001</v>
      </c>
      <c r="AH5" s="24">
        <f>AH$2/$AO5</f>
        <v>2.702</v>
      </c>
      <c r="AI5" s="15"/>
      <c r="AJ5" s="14"/>
      <c r="AK5" s="15"/>
      <c r="AL5" s="15"/>
      <c r="AM5" s="15"/>
      <c r="AN5" s="15"/>
      <c r="AO5" s="27">
        <v>500</v>
      </c>
      <c r="AP5" s="15"/>
      <c r="AQ5" s="15"/>
      <c r="AR5" s="15"/>
      <c r="AT5" s="15"/>
    </row>
    <row r="6" spans="1:46" x14ac:dyDescent="0.3">
      <c r="A6" s="13">
        <v>1000</v>
      </c>
      <c r="B6" s="13">
        <v>1999</v>
      </c>
      <c r="C6" s="13"/>
      <c r="D6" s="16" t="s">
        <v>9</v>
      </c>
      <c r="E6" s="24">
        <f t="shared" ref="E6:J37" si="5">E$2/$AO6</f>
        <v>0.30133333333333334</v>
      </c>
      <c r="F6" s="24">
        <f t="shared" si="1"/>
        <v>0.35199999999999998</v>
      </c>
      <c r="G6" s="24">
        <f t="shared" si="1"/>
        <v>0.33400000000000002</v>
      </c>
      <c r="H6" s="24">
        <f t="shared" si="1"/>
        <v>0.39800000000000002</v>
      </c>
      <c r="I6" s="24">
        <f t="shared" si="1"/>
        <v>0.35133333333333333</v>
      </c>
      <c r="J6" s="24">
        <f t="shared" si="1"/>
        <v>0.34533333333333333</v>
      </c>
      <c r="L6" s="16" t="s">
        <v>10</v>
      </c>
      <c r="M6" s="24">
        <f t="shared" ref="M6:R37" si="6">M$2/$AO6</f>
        <v>0.42866666666666664</v>
      </c>
      <c r="N6" s="24">
        <f t="shared" si="2"/>
        <v>0.5006666666666667</v>
      </c>
      <c r="O6" s="24">
        <f t="shared" si="2"/>
        <v>0.49866666666666665</v>
      </c>
      <c r="P6" s="24">
        <f t="shared" si="2"/>
        <v>0.5093333333333333</v>
      </c>
      <c r="Q6" s="24">
        <f t="shared" si="2"/>
        <v>0.49199999999999999</v>
      </c>
      <c r="R6" s="24">
        <f t="shared" si="2"/>
        <v>0.52</v>
      </c>
      <c r="T6" s="16" t="s">
        <v>11</v>
      </c>
      <c r="U6" s="24">
        <f t="shared" ref="U6:Z37" si="7">U$2/$AO6</f>
        <v>1.1006666666666667</v>
      </c>
      <c r="V6" s="24">
        <f t="shared" si="3"/>
        <v>1.0740000000000001</v>
      </c>
      <c r="W6" s="24">
        <f t="shared" si="3"/>
        <v>1.0740000000000001</v>
      </c>
      <c r="X6" s="24">
        <f t="shared" si="3"/>
        <v>1.0740000000000001</v>
      </c>
      <c r="Y6" s="24">
        <f t="shared" si="3"/>
        <v>1.0740000000000001</v>
      </c>
      <c r="Z6" s="24">
        <f t="shared" si="3"/>
        <v>1.0740000000000001</v>
      </c>
      <c r="AB6" s="16" t="s">
        <v>12</v>
      </c>
      <c r="AC6" s="24">
        <f t="shared" ref="AC6:AH37" si="8">AC$2/$AO6</f>
        <v>0.77066666666666672</v>
      </c>
      <c r="AD6" s="24">
        <f t="shared" si="4"/>
        <v>0.76600000000000001</v>
      </c>
      <c r="AE6" s="24">
        <f t="shared" si="4"/>
        <v>0.92800000000000005</v>
      </c>
      <c r="AF6" s="24">
        <f t="shared" si="4"/>
        <v>0.85666666666666669</v>
      </c>
      <c r="AG6" s="24">
        <f t="shared" si="4"/>
        <v>0.80466666666666664</v>
      </c>
      <c r="AH6" s="24">
        <f t="shared" si="4"/>
        <v>0.90066666666666662</v>
      </c>
      <c r="AI6" s="15"/>
      <c r="AJ6" s="16"/>
      <c r="AK6" s="15"/>
      <c r="AL6" s="15"/>
      <c r="AM6" s="15"/>
      <c r="AN6" s="15"/>
      <c r="AO6" s="27">
        <v>1500</v>
      </c>
      <c r="AP6" s="15"/>
      <c r="AQ6" s="15"/>
      <c r="AR6" s="15"/>
      <c r="AT6" s="15"/>
    </row>
    <row r="7" spans="1:46" x14ac:dyDescent="0.3">
      <c r="A7" s="13">
        <v>2000</v>
      </c>
      <c r="B7" s="13">
        <v>2999</v>
      </c>
      <c r="C7" s="13"/>
      <c r="D7" s="16" t="s">
        <v>9</v>
      </c>
      <c r="E7" s="24">
        <f t="shared" si="5"/>
        <v>0.18079999999999999</v>
      </c>
      <c r="F7" s="24">
        <f t="shared" si="1"/>
        <v>0.2112</v>
      </c>
      <c r="G7" s="24">
        <f t="shared" si="1"/>
        <v>0.20039999999999999</v>
      </c>
      <c r="H7" s="24">
        <f t="shared" si="1"/>
        <v>0.23880000000000001</v>
      </c>
      <c r="I7" s="24">
        <f t="shared" si="1"/>
        <v>0.21079999999999999</v>
      </c>
      <c r="J7" s="24">
        <f t="shared" si="1"/>
        <v>0.2072</v>
      </c>
      <c r="L7" s="16" t="s">
        <v>10</v>
      </c>
      <c r="M7" s="24">
        <f t="shared" si="6"/>
        <v>0.25719999999999998</v>
      </c>
      <c r="N7" s="24">
        <f t="shared" si="2"/>
        <v>0.3004</v>
      </c>
      <c r="O7" s="24">
        <f t="shared" si="2"/>
        <v>0.29920000000000002</v>
      </c>
      <c r="P7" s="24">
        <f t="shared" si="2"/>
        <v>0.30559999999999998</v>
      </c>
      <c r="Q7" s="24">
        <f t="shared" si="2"/>
        <v>0.29520000000000002</v>
      </c>
      <c r="R7" s="24">
        <f t="shared" si="2"/>
        <v>0.312</v>
      </c>
      <c r="T7" s="16" t="s">
        <v>11</v>
      </c>
      <c r="U7" s="24">
        <f t="shared" si="7"/>
        <v>0.66039999999999999</v>
      </c>
      <c r="V7" s="24">
        <f t="shared" si="3"/>
        <v>0.64439999999999997</v>
      </c>
      <c r="W7" s="24">
        <f t="shared" si="3"/>
        <v>0.64439999999999997</v>
      </c>
      <c r="X7" s="24">
        <f t="shared" si="3"/>
        <v>0.64439999999999997</v>
      </c>
      <c r="Y7" s="24">
        <f t="shared" si="3"/>
        <v>0.64439999999999997</v>
      </c>
      <c r="Z7" s="24">
        <f t="shared" si="3"/>
        <v>0.64439999999999997</v>
      </c>
      <c r="AB7" s="16" t="s">
        <v>12</v>
      </c>
      <c r="AC7" s="24">
        <f t="shared" si="8"/>
        <v>0.46239999999999998</v>
      </c>
      <c r="AD7" s="24">
        <f t="shared" si="4"/>
        <v>0.45960000000000001</v>
      </c>
      <c r="AE7" s="24">
        <f t="shared" si="4"/>
        <v>0.55679999999999996</v>
      </c>
      <c r="AF7" s="24">
        <f t="shared" si="4"/>
        <v>0.51400000000000001</v>
      </c>
      <c r="AG7" s="24">
        <f t="shared" si="4"/>
        <v>0.48280000000000001</v>
      </c>
      <c r="AH7" s="24">
        <f t="shared" si="4"/>
        <v>0.54039999999999999</v>
      </c>
      <c r="AI7" s="15"/>
      <c r="AJ7" s="81"/>
      <c r="AK7" s="82"/>
      <c r="AL7" s="83" t="s">
        <v>100</v>
      </c>
      <c r="AM7" s="15"/>
      <c r="AN7" s="15"/>
      <c r="AO7" s="27">
        <v>2500</v>
      </c>
      <c r="AP7" s="15"/>
      <c r="AQ7" s="15"/>
      <c r="AR7" s="15"/>
      <c r="AT7" s="15"/>
    </row>
    <row r="8" spans="1:46" x14ac:dyDescent="0.3">
      <c r="A8" s="13">
        <v>3000</v>
      </c>
      <c r="B8" s="13">
        <v>3999</v>
      </c>
      <c r="C8" s="13"/>
      <c r="D8" s="16" t="s">
        <v>9</v>
      </c>
      <c r="E8" s="24">
        <f t="shared" si="5"/>
        <v>0.12914285714285714</v>
      </c>
      <c r="F8" s="24">
        <f t="shared" si="1"/>
        <v>0.15085714285714286</v>
      </c>
      <c r="G8" s="24">
        <f t="shared" si="1"/>
        <v>0.14314285714285716</v>
      </c>
      <c r="H8" s="24">
        <f t="shared" si="1"/>
        <v>0.17057142857142857</v>
      </c>
      <c r="I8" s="24">
        <f t="shared" si="1"/>
        <v>0.15057142857142858</v>
      </c>
      <c r="J8" s="24">
        <f t="shared" si="1"/>
        <v>0.14799999999999999</v>
      </c>
      <c r="L8" s="16" t="s">
        <v>10</v>
      </c>
      <c r="M8" s="24">
        <f t="shared" si="6"/>
        <v>0.18371428571428572</v>
      </c>
      <c r="N8" s="24">
        <f t="shared" si="2"/>
        <v>0.21457142857142858</v>
      </c>
      <c r="O8" s="24">
        <f t="shared" si="2"/>
        <v>0.21371428571428572</v>
      </c>
      <c r="P8" s="24">
        <f t="shared" si="2"/>
        <v>0.21828571428571428</v>
      </c>
      <c r="Q8" s="24">
        <f t="shared" si="2"/>
        <v>0.21085714285714285</v>
      </c>
      <c r="R8" s="24">
        <f t="shared" si="2"/>
        <v>0.22285714285714286</v>
      </c>
      <c r="T8" s="16" t="s">
        <v>11</v>
      </c>
      <c r="U8" s="24">
        <f t="shared" si="7"/>
        <v>0.4717142857142857</v>
      </c>
      <c r="V8" s="24">
        <f t="shared" si="3"/>
        <v>0.4602857142857143</v>
      </c>
      <c r="W8" s="24">
        <f t="shared" si="3"/>
        <v>0.4602857142857143</v>
      </c>
      <c r="X8" s="24">
        <f t="shared" si="3"/>
        <v>0.4602857142857143</v>
      </c>
      <c r="Y8" s="24">
        <f t="shared" si="3"/>
        <v>0.4602857142857143</v>
      </c>
      <c r="Z8" s="24">
        <f t="shared" si="3"/>
        <v>0.4602857142857143</v>
      </c>
      <c r="AB8" s="16" t="s">
        <v>12</v>
      </c>
      <c r="AC8" s="24">
        <f t="shared" si="8"/>
        <v>0.33028571428571429</v>
      </c>
      <c r="AD8" s="24">
        <f t="shared" si="4"/>
        <v>0.32828571428571429</v>
      </c>
      <c r="AE8" s="24">
        <f t="shared" si="4"/>
        <v>0.39771428571428569</v>
      </c>
      <c r="AF8" s="24">
        <f t="shared" si="4"/>
        <v>0.36714285714285716</v>
      </c>
      <c r="AG8" s="24">
        <f t="shared" si="4"/>
        <v>0.34485714285714286</v>
      </c>
      <c r="AH8" s="24">
        <f t="shared" si="4"/>
        <v>0.38600000000000001</v>
      </c>
      <c r="AI8" s="15"/>
      <c r="AJ8" s="84" t="s">
        <v>86</v>
      </c>
      <c r="AK8" s="82" t="s">
        <v>89</v>
      </c>
      <c r="AL8" s="85">
        <f>SUM(E5:E20,F5:F26,G5:G32,H5:H38,I5:I43,J5:J49,M5:M20,N5:N26,O5:O32,P5:P38,Q5:Q43,R5:R49,U5:U20,V5:V26,W5:W32,X5:X38,Y5:Y43,Z5:Z49,AC5:AC20,AD5:AD26,AE5:AE32,AF5:AF38,AG5:AG43,AH5:AH49)</f>
        <v>132.34118154641649</v>
      </c>
      <c r="AM8" s="15"/>
      <c r="AN8" s="15"/>
      <c r="AO8" s="27">
        <v>3500</v>
      </c>
      <c r="AP8" s="15"/>
      <c r="AQ8" s="15"/>
      <c r="AR8" s="15"/>
      <c r="AT8" s="15"/>
    </row>
    <row r="9" spans="1:46" x14ac:dyDescent="0.3">
      <c r="A9" s="13">
        <v>4000</v>
      </c>
      <c r="B9" s="13">
        <v>4999</v>
      </c>
      <c r="C9" s="13"/>
      <c r="D9" s="16" t="s">
        <v>9</v>
      </c>
      <c r="E9" s="24">
        <f t="shared" si="5"/>
        <v>0.10044444444444445</v>
      </c>
      <c r="F9" s="24">
        <f t="shared" si="1"/>
        <v>0.11733333333333333</v>
      </c>
      <c r="G9" s="24">
        <f t="shared" si="1"/>
        <v>0.11133333333333334</v>
      </c>
      <c r="H9" s="24">
        <f t="shared" si="1"/>
        <v>0.13266666666666665</v>
      </c>
      <c r="I9" s="24">
        <f t="shared" si="1"/>
        <v>0.11711111111111111</v>
      </c>
      <c r="J9" s="24">
        <f t="shared" si="1"/>
        <v>0.11511111111111111</v>
      </c>
      <c r="L9" s="16" t="s">
        <v>10</v>
      </c>
      <c r="M9" s="24">
        <f t="shared" si="6"/>
        <v>0.1428888888888889</v>
      </c>
      <c r="N9" s="24">
        <f t="shared" si="2"/>
        <v>0.16688888888888889</v>
      </c>
      <c r="O9" s="24">
        <f t="shared" si="2"/>
        <v>0.16622222222222222</v>
      </c>
      <c r="P9" s="24">
        <f t="shared" si="2"/>
        <v>0.16977777777777778</v>
      </c>
      <c r="Q9" s="24">
        <f t="shared" si="2"/>
        <v>0.16400000000000001</v>
      </c>
      <c r="R9" s="24">
        <f t="shared" si="2"/>
        <v>0.17333333333333334</v>
      </c>
      <c r="T9" s="16" t="s">
        <v>11</v>
      </c>
      <c r="U9" s="24">
        <f t="shared" si="7"/>
        <v>0.36688888888888888</v>
      </c>
      <c r="V9" s="24">
        <f t="shared" si="3"/>
        <v>0.35799999999999998</v>
      </c>
      <c r="W9" s="24">
        <f t="shared" si="3"/>
        <v>0.35799999999999998</v>
      </c>
      <c r="X9" s="24">
        <f t="shared" si="3"/>
        <v>0.35799999999999998</v>
      </c>
      <c r="Y9" s="24">
        <f t="shared" si="3"/>
        <v>0.35799999999999998</v>
      </c>
      <c r="Z9" s="24">
        <f t="shared" si="3"/>
        <v>0.35799999999999998</v>
      </c>
      <c r="AB9" s="16" t="s">
        <v>12</v>
      </c>
      <c r="AC9" s="24">
        <f t="shared" si="8"/>
        <v>0.25688888888888889</v>
      </c>
      <c r="AD9" s="24">
        <f t="shared" si="4"/>
        <v>0.25533333333333336</v>
      </c>
      <c r="AE9" s="24">
        <f t="shared" si="4"/>
        <v>0.30933333333333335</v>
      </c>
      <c r="AF9" s="24">
        <f t="shared" si="4"/>
        <v>0.28555555555555556</v>
      </c>
      <c r="AG9" s="24">
        <f t="shared" si="4"/>
        <v>0.2682222222222222</v>
      </c>
      <c r="AH9" s="24">
        <f t="shared" si="4"/>
        <v>0.30022222222222222</v>
      </c>
      <c r="AI9" s="15"/>
      <c r="AJ9" s="84" t="s">
        <v>87</v>
      </c>
      <c r="AK9" s="82" t="s">
        <v>90</v>
      </c>
      <c r="AL9" s="85">
        <f>SUM(E21:E24,F27:F32,G33:G39,H39:H46,I44:I53,J50:J60,M21:M24,N27:N32,O33:O39,P39:P46,Q44:Q53,R50:R60,U21:U24,V27:V32,W33:W39,X39:X46,Y44:Y53,Z50:Z60,AC21:AC24,AD27:AD32,AE33:AE39,AF39:AF46,AG44:AG53,AH50:AH60)</f>
        <v>5.5561373658222424</v>
      </c>
      <c r="AM9" s="15"/>
      <c r="AN9" s="15"/>
      <c r="AO9" s="27">
        <v>4500</v>
      </c>
      <c r="AP9" s="15"/>
      <c r="AQ9" s="15"/>
      <c r="AR9" s="15"/>
      <c r="AT9" s="15"/>
    </row>
    <row r="10" spans="1:46" x14ac:dyDescent="0.3">
      <c r="A10" s="13">
        <v>5000</v>
      </c>
      <c r="B10" s="13">
        <v>5999</v>
      </c>
      <c r="C10" s="13"/>
      <c r="D10" s="16" t="s">
        <v>9</v>
      </c>
      <c r="E10" s="24">
        <f t="shared" si="5"/>
        <v>8.2181818181818175E-2</v>
      </c>
      <c r="F10" s="24">
        <f t="shared" si="1"/>
        <v>9.6000000000000002E-2</v>
      </c>
      <c r="G10" s="24">
        <f t="shared" si="1"/>
        <v>9.1090909090909097E-2</v>
      </c>
      <c r="H10" s="24">
        <f t="shared" si="1"/>
        <v>0.10854545454545454</v>
      </c>
      <c r="I10" s="24">
        <f t="shared" si="1"/>
        <v>9.5818181818181816E-2</v>
      </c>
      <c r="J10" s="24">
        <f t="shared" si="1"/>
        <v>9.4181818181818186E-2</v>
      </c>
      <c r="L10" s="16" t="s">
        <v>10</v>
      </c>
      <c r="M10" s="24">
        <f t="shared" si="6"/>
        <v>0.11690909090909091</v>
      </c>
      <c r="N10" s="24">
        <f t="shared" si="2"/>
        <v>0.13654545454545455</v>
      </c>
      <c r="O10" s="24">
        <f t="shared" si="2"/>
        <v>0.13600000000000001</v>
      </c>
      <c r="P10" s="24">
        <f t="shared" si="2"/>
        <v>0.1389090909090909</v>
      </c>
      <c r="Q10" s="24">
        <f t="shared" si="2"/>
        <v>0.13418181818181818</v>
      </c>
      <c r="R10" s="24">
        <f t="shared" si="2"/>
        <v>0.14181818181818182</v>
      </c>
      <c r="T10" s="16" t="s">
        <v>11</v>
      </c>
      <c r="U10" s="24">
        <f t="shared" si="7"/>
        <v>0.30018181818181816</v>
      </c>
      <c r="V10" s="24">
        <f t="shared" si="3"/>
        <v>0.2929090909090909</v>
      </c>
      <c r="W10" s="24">
        <f t="shared" si="3"/>
        <v>0.2929090909090909</v>
      </c>
      <c r="X10" s="24">
        <f t="shared" si="3"/>
        <v>0.2929090909090909</v>
      </c>
      <c r="Y10" s="24">
        <f t="shared" si="3"/>
        <v>0.2929090909090909</v>
      </c>
      <c r="Z10" s="24">
        <f t="shared" si="3"/>
        <v>0.2929090909090909</v>
      </c>
      <c r="AB10" s="16" t="s">
        <v>12</v>
      </c>
      <c r="AC10" s="24">
        <f t="shared" si="8"/>
        <v>0.21018181818181819</v>
      </c>
      <c r="AD10" s="24">
        <f t="shared" si="4"/>
        <v>0.20890909090909091</v>
      </c>
      <c r="AE10" s="24">
        <f t="shared" si="4"/>
        <v>0.25309090909090909</v>
      </c>
      <c r="AF10" s="24">
        <f t="shared" si="4"/>
        <v>0.23363636363636364</v>
      </c>
      <c r="AG10" s="24">
        <f t="shared" si="4"/>
        <v>0.21945454545454546</v>
      </c>
      <c r="AH10" s="24">
        <f t="shared" si="4"/>
        <v>0.24563636363636362</v>
      </c>
      <c r="AI10" s="15"/>
      <c r="AJ10" s="146" t="s">
        <v>88</v>
      </c>
      <c r="AK10" s="147" t="s">
        <v>91</v>
      </c>
      <c r="AL10" s="148">
        <f>SUM(E25:E28,F33:F36,G40:G44,H47:H53,I54:I61,J61:J69,M25:M28,N33:N36,O40:O44,P47:P53,Q54:Q61,R61:R69,U25:U28,V33:V36,W40:W44,X47:X53,Y54:Y61,Z61:Z69,AC25:AC28,AD33:AD36,AE40:AE44,AF47:AF53,AG54:AG61,AH61:AH69)</f>
        <v>3.7268465176055461</v>
      </c>
      <c r="AM10" s="15"/>
      <c r="AN10" s="15"/>
      <c r="AO10" s="27">
        <v>5500</v>
      </c>
      <c r="AP10" s="15"/>
      <c r="AQ10" s="15"/>
      <c r="AR10" s="15"/>
      <c r="AT10" s="15"/>
    </row>
    <row r="11" spans="1:46" x14ac:dyDescent="0.3">
      <c r="A11" s="13">
        <v>6000</v>
      </c>
      <c r="B11" s="13">
        <v>6999</v>
      </c>
      <c r="C11" s="13"/>
      <c r="D11" s="16" t="s">
        <v>9</v>
      </c>
      <c r="E11" s="24">
        <f t="shared" si="5"/>
        <v>6.9538461538461535E-2</v>
      </c>
      <c r="F11" s="24">
        <f t="shared" si="1"/>
        <v>8.1230769230769231E-2</v>
      </c>
      <c r="G11" s="24">
        <f t="shared" si="1"/>
        <v>7.7076923076923071E-2</v>
      </c>
      <c r="H11" s="24">
        <f t="shared" si="1"/>
        <v>9.1846153846153841E-2</v>
      </c>
      <c r="I11" s="24">
        <f t="shared" si="1"/>
        <v>8.1076923076923074E-2</v>
      </c>
      <c r="J11" s="24">
        <f t="shared" si="1"/>
        <v>7.9692307692307687E-2</v>
      </c>
      <c r="L11" s="16" t="s">
        <v>10</v>
      </c>
      <c r="M11" s="24">
        <f t="shared" si="6"/>
        <v>9.8923076923076919E-2</v>
      </c>
      <c r="N11" s="24">
        <f t="shared" si="2"/>
        <v>0.11553846153846153</v>
      </c>
      <c r="O11" s="24">
        <f t="shared" si="2"/>
        <v>0.11507692307692308</v>
      </c>
      <c r="P11" s="24">
        <f t="shared" si="2"/>
        <v>0.11753846153846154</v>
      </c>
      <c r="Q11" s="24">
        <f t="shared" si="2"/>
        <v>0.11353846153846153</v>
      </c>
      <c r="R11" s="24">
        <f t="shared" si="2"/>
        <v>0.12</v>
      </c>
      <c r="T11" s="16" t="s">
        <v>11</v>
      </c>
      <c r="U11" s="24">
        <f t="shared" si="7"/>
        <v>0.254</v>
      </c>
      <c r="V11" s="24">
        <f t="shared" si="3"/>
        <v>0.24784615384615385</v>
      </c>
      <c r="W11" s="24">
        <f t="shared" si="3"/>
        <v>0.24784615384615385</v>
      </c>
      <c r="X11" s="24">
        <f t="shared" si="3"/>
        <v>0.24784615384615385</v>
      </c>
      <c r="Y11" s="24">
        <f t="shared" si="3"/>
        <v>0.24784615384615385</v>
      </c>
      <c r="Z11" s="24">
        <f t="shared" si="3"/>
        <v>0.24784615384615385</v>
      </c>
      <c r="AB11" s="16" t="s">
        <v>12</v>
      </c>
      <c r="AC11" s="24">
        <f t="shared" si="8"/>
        <v>0.17784615384615385</v>
      </c>
      <c r="AD11" s="24">
        <f t="shared" si="4"/>
        <v>0.17676923076923076</v>
      </c>
      <c r="AE11" s="24">
        <f t="shared" si="4"/>
        <v>0.21415384615384617</v>
      </c>
      <c r="AF11" s="24">
        <f t="shared" si="4"/>
        <v>0.19769230769230769</v>
      </c>
      <c r="AG11" s="24">
        <f t="shared" si="4"/>
        <v>0.18569230769230768</v>
      </c>
      <c r="AH11" s="24">
        <f t="shared" si="4"/>
        <v>0.20784615384615385</v>
      </c>
      <c r="AI11" s="15"/>
      <c r="AJ11" s="81"/>
      <c r="AK11" s="82" t="s">
        <v>13</v>
      </c>
      <c r="AL11" s="82">
        <f>SUM(AL8:AL9)</f>
        <v>137.89731891223875</v>
      </c>
      <c r="AM11" s="15"/>
      <c r="AN11" s="15"/>
      <c r="AO11" s="27">
        <v>6500</v>
      </c>
      <c r="AP11" s="15"/>
      <c r="AQ11" s="15"/>
      <c r="AR11" s="15"/>
      <c r="AT11" s="15"/>
    </row>
    <row r="12" spans="1:46" x14ac:dyDescent="0.3">
      <c r="A12" s="13">
        <v>7000</v>
      </c>
      <c r="B12" s="13">
        <v>7999</v>
      </c>
      <c r="C12" s="13"/>
      <c r="D12" s="16" t="s">
        <v>9</v>
      </c>
      <c r="E12" s="24">
        <f t="shared" si="5"/>
        <v>6.026666666666667E-2</v>
      </c>
      <c r="F12" s="24">
        <f t="shared" si="1"/>
        <v>7.0400000000000004E-2</v>
      </c>
      <c r="G12" s="24">
        <f t="shared" si="1"/>
        <v>6.6799999999999998E-2</v>
      </c>
      <c r="H12" s="24">
        <f t="shared" si="1"/>
        <v>7.9600000000000004E-2</v>
      </c>
      <c r="I12" s="24">
        <f t="shared" si="1"/>
        <v>7.0266666666666672E-2</v>
      </c>
      <c r="J12" s="24">
        <f t="shared" si="1"/>
        <v>6.9066666666666665E-2</v>
      </c>
      <c r="L12" s="16" t="s">
        <v>10</v>
      </c>
      <c r="M12" s="24">
        <f t="shared" si="6"/>
        <v>8.5733333333333328E-2</v>
      </c>
      <c r="N12" s="24">
        <f t="shared" si="2"/>
        <v>0.10013333333333334</v>
      </c>
      <c r="O12" s="24">
        <f t="shared" si="2"/>
        <v>9.9733333333333327E-2</v>
      </c>
      <c r="P12" s="24">
        <f t="shared" si="2"/>
        <v>0.10186666666666666</v>
      </c>
      <c r="Q12" s="24">
        <f t="shared" si="2"/>
        <v>9.8400000000000001E-2</v>
      </c>
      <c r="R12" s="24">
        <f t="shared" si="2"/>
        <v>0.104</v>
      </c>
      <c r="T12" s="16" t="s">
        <v>11</v>
      </c>
      <c r="U12" s="24">
        <f t="shared" si="7"/>
        <v>0.22013333333333332</v>
      </c>
      <c r="V12" s="24">
        <f t="shared" si="3"/>
        <v>0.21479999999999999</v>
      </c>
      <c r="W12" s="24">
        <f t="shared" si="3"/>
        <v>0.21479999999999999</v>
      </c>
      <c r="X12" s="24">
        <f t="shared" si="3"/>
        <v>0.21479999999999999</v>
      </c>
      <c r="Y12" s="24">
        <f t="shared" si="3"/>
        <v>0.21479999999999999</v>
      </c>
      <c r="Z12" s="24">
        <f t="shared" si="3"/>
        <v>0.21479999999999999</v>
      </c>
      <c r="AB12" s="16" t="s">
        <v>12</v>
      </c>
      <c r="AC12" s="24">
        <f t="shared" si="8"/>
        <v>0.15413333333333334</v>
      </c>
      <c r="AD12" s="24">
        <f t="shared" si="4"/>
        <v>0.1532</v>
      </c>
      <c r="AE12" s="24">
        <f t="shared" si="4"/>
        <v>0.18559999999999999</v>
      </c>
      <c r="AF12" s="24">
        <f t="shared" si="4"/>
        <v>0.17133333333333334</v>
      </c>
      <c r="AG12" s="24">
        <f t="shared" si="4"/>
        <v>0.16093333333333334</v>
      </c>
      <c r="AH12" s="24">
        <f t="shared" si="4"/>
        <v>0.18013333333333334</v>
      </c>
      <c r="AI12" s="15"/>
      <c r="AJ12" s="16"/>
      <c r="AK12" s="15"/>
      <c r="AL12" s="15"/>
      <c r="AM12" s="15"/>
      <c r="AN12" s="15"/>
      <c r="AO12" s="27">
        <v>7500</v>
      </c>
      <c r="AP12" s="15"/>
      <c r="AQ12" s="15"/>
      <c r="AR12" s="15"/>
      <c r="AT12" s="15"/>
    </row>
    <row r="13" spans="1:46" x14ac:dyDescent="0.3">
      <c r="A13" s="13">
        <v>8000</v>
      </c>
      <c r="B13" s="13">
        <v>8999</v>
      </c>
      <c r="C13" s="13"/>
      <c r="D13" s="16" t="s">
        <v>9</v>
      </c>
      <c r="E13" s="24">
        <f t="shared" si="5"/>
        <v>5.3176470588235297E-2</v>
      </c>
      <c r="F13" s="24">
        <f t="shared" si="1"/>
        <v>6.2117647058823527E-2</v>
      </c>
      <c r="G13" s="24">
        <f t="shared" si="1"/>
        <v>5.8941176470588233E-2</v>
      </c>
      <c r="H13" s="24">
        <f t="shared" si="1"/>
        <v>7.0235294117647062E-2</v>
      </c>
      <c r="I13" s="24">
        <f t="shared" si="1"/>
        <v>6.2E-2</v>
      </c>
      <c r="J13" s="24">
        <f t="shared" si="1"/>
        <v>6.0941176470588235E-2</v>
      </c>
      <c r="L13" s="16" t="s">
        <v>10</v>
      </c>
      <c r="M13" s="24">
        <f t="shared" si="6"/>
        <v>7.5647058823529414E-2</v>
      </c>
      <c r="N13" s="24">
        <f t="shared" si="2"/>
        <v>8.8352941176470592E-2</v>
      </c>
      <c r="O13" s="24">
        <f t="shared" si="2"/>
        <v>8.7999999999999995E-2</v>
      </c>
      <c r="P13" s="24">
        <f t="shared" si="2"/>
        <v>8.9882352941176469E-2</v>
      </c>
      <c r="Q13" s="24">
        <f t="shared" si="2"/>
        <v>8.6823529411764702E-2</v>
      </c>
      <c r="R13" s="24">
        <f t="shared" si="2"/>
        <v>9.1764705882352943E-2</v>
      </c>
      <c r="T13" s="16" t="s">
        <v>11</v>
      </c>
      <c r="U13" s="24">
        <f t="shared" si="7"/>
        <v>0.19423529411764706</v>
      </c>
      <c r="V13" s="24">
        <f t="shared" si="3"/>
        <v>0.18952941176470589</v>
      </c>
      <c r="W13" s="24">
        <f t="shared" si="3"/>
        <v>0.18952941176470589</v>
      </c>
      <c r="X13" s="24">
        <f t="shared" si="3"/>
        <v>0.18952941176470589</v>
      </c>
      <c r="Y13" s="24">
        <f t="shared" si="3"/>
        <v>0.18952941176470589</v>
      </c>
      <c r="Z13" s="24">
        <f t="shared" si="3"/>
        <v>0.18952941176470589</v>
      </c>
      <c r="AB13" s="16" t="s">
        <v>12</v>
      </c>
      <c r="AC13" s="24">
        <f t="shared" si="8"/>
        <v>0.13600000000000001</v>
      </c>
      <c r="AD13" s="24">
        <f t="shared" si="4"/>
        <v>0.13517647058823529</v>
      </c>
      <c r="AE13" s="24">
        <f t="shared" si="4"/>
        <v>0.16376470588235295</v>
      </c>
      <c r="AF13" s="24">
        <f t="shared" si="4"/>
        <v>0.1511764705882353</v>
      </c>
      <c r="AG13" s="24">
        <f t="shared" si="4"/>
        <v>0.14199999999999999</v>
      </c>
      <c r="AH13" s="24">
        <f t="shared" si="4"/>
        <v>0.15894117647058822</v>
      </c>
      <c r="AI13" s="15"/>
      <c r="AJ13" s="16"/>
      <c r="AK13" s="15"/>
      <c r="AL13" s="15"/>
      <c r="AM13" s="15"/>
      <c r="AN13" s="15"/>
      <c r="AO13" s="27">
        <v>8500</v>
      </c>
      <c r="AP13" s="15"/>
      <c r="AQ13" s="15"/>
      <c r="AR13" s="15"/>
      <c r="AT13" s="15"/>
    </row>
    <row r="14" spans="1:46" x14ac:dyDescent="0.3">
      <c r="A14" s="13">
        <v>9000</v>
      </c>
      <c r="B14" s="13">
        <v>9999</v>
      </c>
      <c r="C14" s="13"/>
      <c r="D14" s="16" t="s">
        <v>9</v>
      </c>
      <c r="E14" s="24">
        <f t="shared" si="5"/>
        <v>4.7578947368421054E-2</v>
      </c>
      <c r="F14" s="24">
        <f t="shared" si="1"/>
        <v>5.5578947368421054E-2</v>
      </c>
      <c r="G14" s="24">
        <f t="shared" si="1"/>
        <v>5.2736842105263158E-2</v>
      </c>
      <c r="H14" s="24">
        <f t="shared" si="1"/>
        <v>6.2842105263157894E-2</v>
      </c>
      <c r="I14" s="24">
        <f t="shared" si="1"/>
        <v>5.5473684210526314E-2</v>
      </c>
      <c r="J14" s="24">
        <f t="shared" si="1"/>
        <v>5.4526315789473687E-2</v>
      </c>
      <c r="L14" s="16" t="s">
        <v>10</v>
      </c>
      <c r="M14" s="24">
        <f t="shared" si="6"/>
        <v>6.7684210526315791E-2</v>
      </c>
      <c r="N14" s="24">
        <f t="shared" si="2"/>
        <v>7.9052631578947374E-2</v>
      </c>
      <c r="O14" s="24">
        <f t="shared" si="2"/>
        <v>7.8736842105263161E-2</v>
      </c>
      <c r="P14" s="24">
        <f t="shared" si="2"/>
        <v>8.0421052631578949E-2</v>
      </c>
      <c r="Q14" s="24">
        <f t="shared" si="2"/>
        <v>7.7684210526315786E-2</v>
      </c>
      <c r="R14" s="24">
        <f t="shared" si="2"/>
        <v>8.2105263157894737E-2</v>
      </c>
      <c r="T14" s="16" t="s">
        <v>11</v>
      </c>
      <c r="U14" s="24">
        <f t="shared" si="7"/>
        <v>0.17378947368421052</v>
      </c>
      <c r="V14" s="24">
        <f t="shared" si="3"/>
        <v>0.16957894736842105</v>
      </c>
      <c r="W14" s="24">
        <f t="shared" si="3"/>
        <v>0.16957894736842105</v>
      </c>
      <c r="X14" s="24">
        <f t="shared" si="3"/>
        <v>0.16957894736842105</v>
      </c>
      <c r="Y14" s="24">
        <f t="shared" si="3"/>
        <v>0.16957894736842105</v>
      </c>
      <c r="Z14" s="24">
        <f t="shared" si="3"/>
        <v>0.16957894736842105</v>
      </c>
      <c r="AB14" s="16" t="s">
        <v>12</v>
      </c>
      <c r="AC14" s="24">
        <f t="shared" si="8"/>
        <v>0.12168421052631578</v>
      </c>
      <c r="AD14" s="24">
        <f t="shared" si="4"/>
        <v>0.12094736842105264</v>
      </c>
      <c r="AE14" s="24">
        <f t="shared" si="4"/>
        <v>0.14652631578947367</v>
      </c>
      <c r="AF14" s="24">
        <f t="shared" si="4"/>
        <v>0.13526315789473684</v>
      </c>
      <c r="AG14" s="24">
        <f t="shared" si="4"/>
        <v>0.12705263157894736</v>
      </c>
      <c r="AH14" s="24">
        <f t="shared" si="4"/>
        <v>0.14221052631578948</v>
      </c>
      <c r="AI14" s="15"/>
      <c r="AJ14" s="16"/>
      <c r="AK14" s="15"/>
      <c r="AL14" s="15"/>
      <c r="AM14" s="15"/>
      <c r="AN14" s="15"/>
      <c r="AO14" s="27">
        <v>9500</v>
      </c>
      <c r="AP14" s="15"/>
      <c r="AQ14" s="15"/>
      <c r="AR14" s="15"/>
      <c r="AT14" s="15"/>
    </row>
    <row r="15" spans="1:46" x14ac:dyDescent="0.3">
      <c r="A15" s="13">
        <v>10000</v>
      </c>
      <c r="B15" s="13">
        <v>10999</v>
      </c>
      <c r="C15" s="13"/>
      <c r="D15" s="16" t="s">
        <v>9</v>
      </c>
      <c r="E15" s="24">
        <f t="shared" si="5"/>
        <v>4.304761904761905E-2</v>
      </c>
      <c r="F15" s="24">
        <f t="shared" si="1"/>
        <v>5.0285714285714288E-2</v>
      </c>
      <c r="G15" s="24">
        <f t="shared" si="1"/>
        <v>4.7714285714285716E-2</v>
      </c>
      <c r="H15" s="24">
        <f t="shared" si="1"/>
        <v>5.6857142857142856E-2</v>
      </c>
      <c r="I15" s="24">
        <f t="shared" si="1"/>
        <v>5.0190476190476188E-2</v>
      </c>
      <c r="J15" s="24">
        <f t="shared" si="1"/>
        <v>4.9333333333333333E-2</v>
      </c>
      <c r="L15" s="16" t="s">
        <v>10</v>
      </c>
      <c r="M15" s="24">
        <f t="shared" si="6"/>
        <v>6.1238095238095237E-2</v>
      </c>
      <c r="N15" s="24">
        <f t="shared" si="2"/>
        <v>7.1523809523809517E-2</v>
      </c>
      <c r="O15" s="24">
        <f t="shared" si="2"/>
        <v>7.1238095238095239E-2</v>
      </c>
      <c r="P15" s="24">
        <f t="shared" si="2"/>
        <v>7.2761904761904764E-2</v>
      </c>
      <c r="Q15" s="24">
        <f t="shared" si="2"/>
        <v>7.0285714285714285E-2</v>
      </c>
      <c r="R15" s="24">
        <f t="shared" si="2"/>
        <v>7.4285714285714288E-2</v>
      </c>
      <c r="T15" s="16" t="s">
        <v>11</v>
      </c>
      <c r="U15" s="24">
        <f t="shared" si="7"/>
        <v>0.15723809523809523</v>
      </c>
      <c r="V15" s="24">
        <f t="shared" si="3"/>
        <v>0.15342857142857144</v>
      </c>
      <c r="W15" s="24">
        <f t="shared" si="3"/>
        <v>0.15342857142857144</v>
      </c>
      <c r="X15" s="24">
        <f t="shared" si="3"/>
        <v>0.15342857142857144</v>
      </c>
      <c r="Y15" s="24">
        <f t="shared" si="3"/>
        <v>0.15342857142857144</v>
      </c>
      <c r="Z15" s="24">
        <f t="shared" si="3"/>
        <v>0.15342857142857144</v>
      </c>
      <c r="AB15" s="16" t="s">
        <v>12</v>
      </c>
      <c r="AC15" s="24">
        <f t="shared" si="8"/>
        <v>0.11009523809523809</v>
      </c>
      <c r="AD15" s="24">
        <f t="shared" si="4"/>
        <v>0.10942857142857143</v>
      </c>
      <c r="AE15" s="24">
        <f t="shared" si="4"/>
        <v>0.13257142857142856</v>
      </c>
      <c r="AF15" s="24">
        <f t="shared" si="4"/>
        <v>0.12238095238095238</v>
      </c>
      <c r="AG15" s="24">
        <f t="shared" si="4"/>
        <v>0.11495238095238096</v>
      </c>
      <c r="AH15" s="24">
        <f t="shared" si="4"/>
        <v>0.12866666666666668</v>
      </c>
      <c r="AI15" s="15"/>
      <c r="AJ15" s="16"/>
      <c r="AK15" s="15"/>
      <c r="AL15" s="15"/>
      <c r="AM15" s="15"/>
      <c r="AN15" s="15"/>
      <c r="AO15" s="27">
        <v>10500</v>
      </c>
      <c r="AP15" s="15"/>
      <c r="AQ15" s="15"/>
      <c r="AR15" s="15"/>
      <c r="AT15" s="15"/>
    </row>
    <row r="16" spans="1:46" x14ac:dyDescent="0.3">
      <c r="A16" s="13">
        <v>11000</v>
      </c>
      <c r="B16" s="13">
        <v>11999</v>
      </c>
      <c r="C16" s="13"/>
      <c r="D16" s="16" t="s">
        <v>9</v>
      </c>
      <c r="E16" s="24">
        <f t="shared" si="5"/>
        <v>3.9304347826086959E-2</v>
      </c>
      <c r="F16" s="24">
        <f t="shared" si="1"/>
        <v>4.5913043478260869E-2</v>
      </c>
      <c r="G16" s="24">
        <f t="shared" si="1"/>
        <v>4.3565217391304346E-2</v>
      </c>
      <c r="H16" s="24">
        <f t="shared" si="1"/>
        <v>5.1913043478260867E-2</v>
      </c>
      <c r="I16" s="24">
        <f t="shared" si="1"/>
        <v>4.5826086956521739E-2</v>
      </c>
      <c r="J16" s="24">
        <f t="shared" si="1"/>
        <v>4.5043478260869567E-2</v>
      </c>
      <c r="L16" s="16" t="s">
        <v>10</v>
      </c>
      <c r="M16" s="24">
        <f t="shared" si="6"/>
        <v>5.5913043478260871E-2</v>
      </c>
      <c r="N16" s="24">
        <f t="shared" si="2"/>
        <v>6.5304347826086961E-2</v>
      </c>
      <c r="O16" s="24">
        <f t="shared" si="2"/>
        <v>6.5043478260869564E-2</v>
      </c>
      <c r="P16" s="24">
        <f t="shared" si="2"/>
        <v>6.6434782608695647E-2</v>
      </c>
      <c r="Q16" s="24">
        <f t="shared" si="2"/>
        <v>6.4173913043478262E-2</v>
      </c>
      <c r="R16" s="24">
        <f t="shared" si="2"/>
        <v>6.7826086956521744E-2</v>
      </c>
      <c r="T16" s="16" t="s">
        <v>11</v>
      </c>
      <c r="U16" s="24">
        <f t="shared" si="7"/>
        <v>0.14356521739130435</v>
      </c>
      <c r="V16" s="24">
        <f t="shared" si="3"/>
        <v>0.14008695652173914</v>
      </c>
      <c r="W16" s="24">
        <f t="shared" si="3"/>
        <v>0.14008695652173914</v>
      </c>
      <c r="X16" s="24">
        <f t="shared" si="3"/>
        <v>0.14008695652173914</v>
      </c>
      <c r="Y16" s="24">
        <f t="shared" si="3"/>
        <v>0.14008695652173914</v>
      </c>
      <c r="Z16" s="24">
        <f t="shared" si="3"/>
        <v>0.14008695652173914</v>
      </c>
      <c r="AB16" s="16" t="s">
        <v>12</v>
      </c>
      <c r="AC16" s="24">
        <f t="shared" si="8"/>
        <v>0.10052173913043479</v>
      </c>
      <c r="AD16" s="24">
        <f t="shared" si="4"/>
        <v>9.9913043478260868E-2</v>
      </c>
      <c r="AE16" s="24">
        <f t="shared" si="4"/>
        <v>0.12104347826086957</v>
      </c>
      <c r="AF16" s="24">
        <f t="shared" si="4"/>
        <v>0.1117391304347826</v>
      </c>
      <c r="AG16" s="24">
        <f t="shared" si="4"/>
        <v>0.10495652173913043</v>
      </c>
      <c r="AH16" s="24">
        <f t="shared" si="4"/>
        <v>0.11747826086956521</v>
      </c>
      <c r="AI16" s="15"/>
      <c r="AJ16" s="16"/>
      <c r="AK16" s="15"/>
      <c r="AL16" s="15"/>
      <c r="AM16" s="15"/>
      <c r="AN16" s="15"/>
      <c r="AO16" s="27">
        <v>11500</v>
      </c>
      <c r="AP16" s="15"/>
      <c r="AQ16" s="15"/>
      <c r="AR16" s="15"/>
      <c r="AT16" s="15"/>
    </row>
    <row r="17" spans="1:46" x14ac:dyDescent="0.3">
      <c r="A17" s="13">
        <v>12000</v>
      </c>
      <c r="B17" s="13">
        <v>12999</v>
      </c>
      <c r="C17" s="13"/>
      <c r="D17" s="16" t="s">
        <v>9</v>
      </c>
      <c r="E17" s="24">
        <f t="shared" si="5"/>
        <v>3.6159999999999998E-2</v>
      </c>
      <c r="F17" s="24">
        <f t="shared" si="1"/>
        <v>4.224E-2</v>
      </c>
      <c r="G17" s="24">
        <f t="shared" si="1"/>
        <v>4.0079999999999998E-2</v>
      </c>
      <c r="H17" s="24">
        <f t="shared" si="1"/>
        <v>4.7759999999999997E-2</v>
      </c>
      <c r="I17" s="24">
        <f t="shared" si="1"/>
        <v>4.2160000000000003E-2</v>
      </c>
      <c r="J17" s="24">
        <f t="shared" si="1"/>
        <v>4.1439999999999998E-2</v>
      </c>
      <c r="L17" s="16" t="s">
        <v>10</v>
      </c>
      <c r="M17" s="24">
        <f t="shared" si="6"/>
        <v>5.144E-2</v>
      </c>
      <c r="N17" s="24">
        <f t="shared" si="2"/>
        <v>6.0080000000000001E-2</v>
      </c>
      <c r="O17" s="24">
        <f t="shared" si="2"/>
        <v>5.9839999999999997E-2</v>
      </c>
      <c r="P17" s="24">
        <f t="shared" si="2"/>
        <v>6.1120000000000001E-2</v>
      </c>
      <c r="Q17" s="24">
        <f t="shared" si="2"/>
        <v>5.9040000000000002E-2</v>
      </c>
      <c r="R17" s="24">
        <f t="shared" si="2"/>
        <v>6.2399999999999997E-2</v>
      </c>
      <c r="T17" s="16" t="s">
        <v>11</v>
      </c>
      <c r="U17" s="24">
        <f t="shared" si="7"/>
        <v>0.13208</v>
      </c>
      <c r="V17" s="24">
        <f t="shared" si="3"/>
        <v>0.12887999999999999</v>
      </c>
      <c r="W17" s="24">
        <f t="shared" si="3"/>
        <v>0.12887999999999999</v>
      </c>
      <c r="X17" s="24">
        <f t="shared" si="3"/>
        <v>0.12887999999999999</v>
      </c>
      <c r="Y17" s="24">
        <f t="shared" si="3"/>
        <v>0.12887999999999999</v>
      </c>
      <c r="Z17" s="24">
        <f t="shared" si="3"/>
        <v>0.12887999999999999</v>
      </c>
      <c r="AB17" s="16" t="s">
        <v>12</v>
      </c>
      <c r="AC17" s="24">
        <f t="shared" si="8"/>
        <v>9.2480000000000007E-2</v>
      </c>
      <c r="AD17" s="24">
        <f t="shared" si="4"/>
        <v>9.1920000000000002E-2</v>
      </c>
      <c r="AE17" s="24">
        <f t="shared" si="4"/>
        <v>0.11136</v>
      </c>
      <c r="AF17" s="24">
        <f t="shared" si="4"/>
        <v>0.1028</v>
      </c>
      <c r="AG17" s="24">
        <f t="shared" si="4"/>
        <v>9.6560000000000007E-2</v>
      </c>
      <c r="AH17" s="24">
        <f t="shared" si="4"/>
        <v>0.10808</v>
      </c>
      <c r="AI17" s="15"/>
      <c r="AJ17" s="16"/>
      <c r="AK17" s="15"/>
      <c r="AL17" s="15"/>
      <c r="AM17" s="15"/>
      <c r="AN17" s="15"/>
      <c r="AO17" s="27">
        <v>12500</v>
      </c>
      <c r="AP17" s="15"/>
      <c r="AQ17" s="15"/>
      <c r="AR17" s="15"/>
      <c r="AT17" s="15"/>
    </row>
    <row r="18" spans="1:46" x14ac:dyDescent="0.3">
      <c r="A18" s="13">
        <v>13000</v>
      </c>
      <c r="B18" s="13">
        <v>13999</v>
      </c>
      <c r="C18" s="13"/>
      <c r="D18" s="16" t="s">
        <v>9</v>
      </c>
      <c r="E18" s="24">
        <f t="shared" si="5"/>
        <v>3.348148148148148E-2</v>
      </c>
      <c r="F18" s="24">
        <f t="shared" si="1"/>
        <v>3.911111111111111E-2</v>
      </c>
      <c r="G18" s="24">
        <f t="shared" si="1"/>
        <v>3.7111111111111109E-2</v>
      </c>
      <c r="H18" s="24">
        <f t="shared" si="1"/>
        <v>4.4222222222222225E-2</v>
      </c>
      <c r="I18" s="24">
        <f t="shared" si="1"/>
        <v>3.9037037037037037E-2</v>
      </c>
      <c r="J18" s="24">
        <f t="shared" si="1"/>
        <v>3.8370370370370367E-2</v>
      </c>
      <c r="L18" s="16" t="s">
        <v>10</v>
      </c>
      <c r="M18" s="24">
        <f t="shared" si="6"/>
        <v>4.7629629629629633E-2</v>
      </c>
      <c r="N18" s="24">
        <f t="shared" si="2"/>
        <v>5.5629629629629633E-2</v>
      </c>
      <c r="O18" s="24">
        <f t="shared" si="2"/>
        <v>5.5407407407407405E-2</v>
      </c>
      <c r="P18" s="24">
        <f t="shared" si="2"/>
        <v>5.659259259259259E-2</v>
      </c>
      <c r="Q18" s="24">
        <f t="shared" si="2"/>
        <v>5.4666666666666669E-2</v>
      </c>
      <c r="R18" s="24">
        <f t="shared" si="2"/>
        <v>5.7777777777777775E-2</v>
      </c>
      <c r="T18" s="16" t="s">
        <v>11</v>
      </c>
      <c r="U18" s="24">
        <f t="shared" si="7"/>
        <v>0.12229629629629629</v>
      </c>
      <c r="V18" s="24">
        <f t="shared" si="3"/>
        <v>0.11933333333333333</v>
      </c>
      <c r="W18" s="24">
        <f t="shared" si="3"/>
        <v>0.11933333333333333</v>
      </c>
      <c r="X18" s="24">
        <f t="shared" si="3"/>
        <v>0.11933333333333333</v>
      </c>
      <c r="Y18" s="24">
        <f t="shared" si="3"/>
        <v>0.11933333333333333</v>
      </c>
      <c r="Z18" s="24">
        <f t="shared" si="3"/>
        <v>0.11933333333333333</v>
      </c>
      <c r="AB18" s="16" t="s">
        <v>12</v>
      </c>
      <c r="AC18" s="24">
        <f t="shared" si="8"/>
        <v>8.5629629629629625E-2</v>
      </c>
      <c r="AD18" s="24">
        <f t="shared" si="4"/>
        <v>8.511111111111111E-2</v>
      </c>
      <c r="AE18" s="24">
        <f t="shared" si="4"/>
        <v>0.10311111111111111</v>
      </c>
      <c r="AF18" s="24">
        <f t="shared" si="4"/>
        <v>9.5185185185185192E-2</v>
      </c>
      <c r="AG18" s="24">
        <f t="shared" si="4"/>
        <v>8.9407407407407408E-2</v>
      </c>
      <c r="AH18" s="24">
        <f t="shared" si="4"/>
        <v>0.10007407407407408</v>
      </c>
      <c r="AI18" s="15"/>
      <c r="AJ18" s="16"/>
      <c r="AK18" s="15"/>
      <c r="AL18" s="15"/>
      <c r="AM18" s="15"/>
      <c r="AN18" s="15"/>
      <c r="AO18" s="27">
        <v>13500</v>
      </c>
      <c r="AP18" s="15"/>
      <c r="AQ18" s="15"/>
      <c r="AR18" s="15"/>
      <c r="AT18" s="15"/>
    </row>
    <row r="19" spans="1:46" x14ac:dyDescent="0.3">
      <c r="A19" s="13">
        <v>14000</v>
      </c>
      <c r="B19" s="13">
        <v>14999</v>
      </c>
      <c r="C19" s="13"/>
      <c r="D19" s="16" t="s">
        <v>9</v>
      </c>
      <c r="E19" s="24">
        <f t="shared" si="5"/>
        <v>3.1172413793103447E-2</v>
      </c>
      <c r="F19" s="24">
        <f t="shared" si="1"/>
        <v>3.6413793103448278E-2</v>
      </c>
      <c r="G19" s="24">
        <f t="shared" si="1"/>
        <v>3.4551724137931034E-2</v>
      </c>
      <c r="H19" s="24">
        <f t="shared" si="1"/>
        <v>4.1172413793103449E-2</v>
      </c>
      <c r="I19" s="24">
        <f t="shared" si="1"/>
        <v>3.6344827586206899E-2</v>
      </c>
      <c r="J19" s="24">
        <f t="shared" si="1"/>
        <v>3.5724137931034482E-2</v>
      </c>
      <c r="L19" s="16" t="s">
        <v>10</v>
      </c>
      <c r="M19" s="24">
        <f t="shared" si="6"/>
        <v>4.4344827586206899E-2</v>
      </c>
      <c r="N19" s="24">
        <f t="shared" si="2"/>
        <v>5.1793103448275861E-2</v>
      </c>
      <c r="O19" s="24">
        <f t="shared" si="2"/>
        <v>5.1586206896551724E-2</v>
      </c>
      <c r="P19" s="24">
        <f t="shared" si="2"/>
        <v>5.2689655172413793E-2</v>
      </c>
      <c r="Q19" s="24">
        <f t="shared" si="2"/>
        <v>5.0896551724137928E-2</v>
      </c>
      <c r="R19" s="24">
        <f t="shared" si="2"/>
        <v>5.3793103448275863E-2</v>
      </c>
      <c r="T19" s="16" t="s">
        <v>11</v>
      </c>
      <c r="U19" s="24">
        <f t="shared" si="7"/>
        <v>0.11386206896551725</v>
      </c>
      <c r="V19" s="24">
        <f t="shared" si="3"/>
        <v>0.11110344827586206</v>
      </c>
      <c r="W19" s="24">
        <f t="shared" si="3"/>
        <v>0.11110344827586206</v>
      </c>
      <c r="X19" s="24">
        <f t="shared" si="3"/>
        <v>0.11110344827586206</v>
      </c>
      <c r="Y19" s="24">
        <f t="shared" si="3"/>
        <v>0.11110344827586206</v>
      </c>
      <c r="Z19" s="24">
        <f t="shared" si="3"/>
        <v>0.11110344827586206</v>
      </c>
      <c r="AB19" s="16" t="s">
        <v>12</v>
      </c>
      <c r="AC19" s="24">
        <f t="shared" si="8"/>
        <v>7.9724137931034486E-2</v>
      </c>
      <c r="AD19" s="24">
        <f t="shared" si="4"/>
        <v>7.9241379310344834E-2</v>
      </c>
      <c r="AE19" s="24">
        <f t="shared" si="4"/>
        <v>9.6000000000000002E-2</v>
      </c>
      <c r="AF19" s="24">
        <f t="shared" si="4"/>
        <v>8.8620689655172419E-2</v>
      </c>
      <c r="AG19" s="24">
        <f t="shared" si="4"/>
        <v>8.3241379310344824E-2</v>
      </c>
      <c r="AH19" s="24">
        <f t="shared" si="4"/>
        <v>9.3172413793103454E-2</v>
      </c>
      <c r="AI19" s="15"/>
      <c r="AJ19" s="16"/>
      <c r="AK19" s="15"/>
      <c r="AL19" s="15"/>
      <c r="AM19" s="15"/>
      <c r="AN19" s="15"/>
      <c r="AO19" s="27">
        <v>14500</v>
      </c>
      <c r="AP19" s="15"/>
      <c r="AQ19" s="15"/>
      <c r="AR19" s="15"/>
      <c r="AT19" s="15"/>
    </row>
    <row r="20" spans="1:46" x14ac:dyDescent="0.3">
      <c r="A20" s="13">
        <v>15000</v>
      </c>
      <c r="B20" s="13">
        <v>15999</v>
      </c>
      <c r="C20" s="13"/>
      <c r="D20" s="16" t="s">
        <v>9</v>
      </c>
      <c r="E20" s="24">
        <f t="shared" si="5"/>
        <v>2.9161290322580646E-2</v>
      </c>
      <c r="F20" s="24">
        <f t="shared" si="1"/>
        <v>3.406451612903226E-2</v>
      </c>
      <c r="G20" s="24">
        <f t="shared" si="1"/>
        <v>3.2322580645161289E-2</v>
      </c>
      <c r="H20" s="24">
        <f t="shared" si="1"/>
        <v>3.8516129032258067E-2</v>
      </c>
      <c r="I20" s="24">
        <f t="shared" si="1"/>
        <v>3.4000000000000002E-2</v>
      </c>
      <c r="J20" s="24">
        <f t="shared" si="1"/>
        <v>3.3419354838709676E-2</v>
      </c>
      <c r="L20" s="16" t="s">
        <v>10</v>
      </c>
      <c r="M20" s="24">
        <f t="shared" si="6"/>
        <v>4.1483870967741934E-2</v>
      </c>
      <c r="N20" s="24">
        <f t="shared" si="2"/>
        <v>4.8451612903225805E-2</v>
      </c>
      <c r="O20" s="24">
        <f t="shared" si="2"/>
        <v>4.8258064516129032E-2</v>
      </c>
      <c r="P20" s="24">
        <f t="shared" si="2"/>
        <v>4.9290322580645161E-2</v>
      </c>
      <c r="Q20" s="24">
        <f t="shared" si="2"/>
        <v>4.7612903225806455E-2</v>
      </c>
      <c r="R20" s="24">
        <f t="shared" si="2"/>
        <v>5.0322580645161291E-2</v>
      </c>
      <c r="T20" s="16" t="s">
        <v>11</v>
      </c>
      <c r="U20" s="24">
        <f t="shared" si="7"/>
        <v>0.10651612903225806</v>
      </c>
      <c r="V20" s="24">
        <f t="shared" si="3"/>
        <v>0.10393548387096774</v>
      </c>
      <c r="W20" s="24">
        <f t="shared" si="3"/>
        <v>0.10393548387096774</v>
      </c>
      <c r="X20" s="24">
        <f t="shared" si="3"/>
        <v>0.10393548387096774</v>
      </c>
      <c r="Y20" s="24">
        <f t="shared" si="3"/>
        <v>0.10393548387096774</v>
      </c>
      <c r="Z20" s="24">
        <f t="shared" si="3"/>
        <v>0.10393548387096774</v>
      </c>
      <c r="AB20" s="16" t="s">
        <v>12</v>
      </c>
      <c r="AC20" s="24">
        <f t="shared" si="8"/>
        <v>7.4580645161290329E-2</v>
      </c>
      <c r="AD20" s="24">
        <f t="shared" si="4"/>
        <v>7.4129032258064512E-2</v>
      </c>
      <c r="AE20" s="24">
        <f t="shared" si="4"/>
        <v>8.9806451612903224E-2</v>
      </c>
      <c r="AF20" s="24">
        <f t="shared" si="4"/>
        <v>8.2903225806451611E-2</v>
      </c>
      <c r="AG20" s="24">
        <f t="shared" si="4"/>
        <v>7.7870967741935485E-2</v>
      </c>
      <c r="AH20" s="24">
        <f t="shared" si="4"/>
        <v>8.7161290322580645E-2</v>
      </c>
      <c r="AI20" s="15"/>
      <c r="AJ20" s="16"/>
      <c r="AK20" s="15"/>
      <c r="AL20" s="15"/>
      <c r="AM20" s="15"/>
      <c r="AN20" s="15"/>
      <c r="AO20" s="27">
        <v>15500</v>
      </c>
      <c r="AP20" s="15"/>
      <c r="AQ20" s="15"/>
      <c r="AR20" s="15"/>
      <c r="AT20" s="15"/>
    </row>
    <row r="21" spans="1:46" x14ac:dyDescent="0.3">
      <c r="A21" s="13">
        <v>16000</v>
      </c>
      <c r="B21" s="13">
        <v>16999</v>
      </c>
      <c r="C21" s="13"/>
      <c r="D21" s="16" t="s">
        <v>9</v>
      </c>
      <c r="E21" s="24">
        <f t="shared" si="5"/>
        <v>2.7393939393939394E-2</v>
      </c>
      <c r="F21" s="24">
        <f t="shared" si="5"/>
        <v>3.2000000000000001E-2</v>
      </c>
      <c r="G21" s="24">
        <f t="shared" si="5"/>
        <v>3.0363636363636363E-2</v>
      </c>
      <c r="H21" s="24">
        <f t="shared" si="5"/>
        <v>3.6181818181818183E-2</v>
      </c>
      <c r="I21" s="24">
        <f t="shared" si="5"/>
        <v>3.1939393939393941E-2</v>
      </c>
      <c r="J21" s="24">
        <f t="shared" si="5"/>
        <v>3.1393939393939391E-2</v>
      </c>
      <c r="L21" s="16" t="s">
        <v>10</v>
      </c>
      <c r="M21" s="24">
        <f t="shared" si="6"/>
        <v>3.8969696969696967E-2</v>
      </c>
      <c r="N21" s="24">
        <f t="shared" si="6"/>
        <v>4.5515151515151515E-2</v>
      </c>
      <c r="O21" s="24">
        <f t="shared" si="6"/>
        <v>4.5333333333333337E-2</v>
      </c>
      <c r="P21" s="24">
        <f t="shared" si="6"/>
        <v>4.6303030303030304E-2</v>
      </c>
      <c r="Q21" s="24">
        <f t="shared" si="6"/>
        <v>4.4727272727272727E-2</v>
      </c>
      <c r="R21" s="24">
        <f t="shared" si="6"/>
        <v>4.7272727272727272E-2</v>
      </c>
      <c r="T21" s="16" t="s">
        <v>11</v>
      </c>
      <c r="U21" s="24">
        <f t="shared" si="7"/>
        <v>0.10006060606060606</v>
      </c>
      <c r="V21" s="24">
        <f t="shared" si="7"/>
        <v>9.7636363636363632E-2</v>
      </c>
      <c r="W21" s="24">
        <f t="shared" si="7"/>
        <v>9.7636363636363632E-2</v>
      </c>
      <c r="X21" s="24">
        <f t="shared" si="7"/>
        <v>9.7636363636363632E-2</v>
      </c>
      <c r="Y21" s="24">
        <f t="shared" si="7"/>
        <v>9.7636363636363632E-2</v>
      </c>
      <c r="Z21" s="24">
        <f t="shared" si="7"/>
        <v>9.7636363636363632E-2</v>
      </c>
      <c r="AB21" s="16" t="s">
        <v>12</v>
      </c>
      <c r="AC21" s="24">
        <f t="shared" si="8"/>
        <v>7.0060606060606059E-2</v>
      </c>
      <c r="AD21" s="24">
        <f t="shared" si="8"/>
        <v>6.9636363636363635E-2</v>
      </c>
      <c r="AE21" s="24">
        <f t="shared" si="8"/>
        <v>8.4363636363636363E-2</v>
      </c>
      <c r="AF21" s="24">
        <f t="shared" si="8"/>
        <v>7.7878787878787881E-2</v>
      </c>
      <c r="AG21" s="24">
        <f t="shared" si="8"/>
        <v>7.3151515151515148E-2</v>
      </c>
      <c r="AH21" s="24">
        <f t="shared" si="8"/>
        <v>8.1878787878787884E-2</v>
      </c>
      <c r="AI21" s="15"/>
      <c r="AJ21" s="16"/>
      <c r="AK21" s="15"/>
      <c r="AL21" s="15"/>
      <c r="AM21" s="15"/>
      <c r="AN21" s="15"/>
      <c r="AO21" s="27">
        <v>16500</v>
      </c>
      <c r="AP21" s="15"/>
      <c r="AQ21" s="15"/>
      <c r="AR21" s="15"/>
      <c r="AT21" s="15"/>
    </row>
    <row r="22" spans="1:46" x14ac:dyDescent="0.3">
      <c r="A22" s="13">
        <v>17000</v>
      </c>
      <c r="B22" s="13">
        <v>17999</v>
      </c>
      <c r="C22" s="13"/>
      <c r="D22" s="16" t="s">
        <v>9</v>
      </c>
      <c r="E22" s="24">
        <f t="shared" si="5"/>
        <v>2.582857142857143E-2</v>
      </c>
      <c r="F22" s="24">
        <f t="shared" si="5"/>
        <v>3.0171428571428571E-2</v>
      </c>
      <c r="G22" s="24">
        <f t="shared" si="5"/>
        <v>2.8628571428571427E-2</v>
      </c>
      <c r="H22" s="24">
        <f t="shared" si="5"/>
        <v>3.4114285714285715E-2</v>
      </c>
      <c r="I22" s="24">
        <f t="shared" si="5"/>
        <v>3.0114285714285715E-2</v>
      </c>
      <c r="J22" s="24">
        <f t="shared" si="5"/>
        <v>2.9600000000000001E-2</v>
      </c>
      <c r="L22" s="16" t="s">
        <v>10</v>
      </c>
      <c r="M22" s="24">
        <f t="shared" si="6"/>
        <v>3.674285714285714E-2</v>
      </c>
      <c r="N22" s="24">
        <f t="shared" si="6"/>
        <v>4.2914285714285717E-2</v>
      </c>
      <c r="O22" s="24">
        <f t="shared" si="6"/>
        <v>4.2742857142857145E-2</v>
      </c>
      <c r="P22" s="24">
        <f t="shared" si="6"/>
        <v>4.365714285714286E-2</v>
      </c>
      <c r="Q22" s="24">
        <f t="shared" si="6"/>
        <v>4.2171428571428568E-2</v>
      </c>
      <c r="R22" s="24">
        <f t="shared" si="6"/>
        <v>4.4571428571428574E-2</v>
      </c>
      <c r="T22" s="16" t="s">
        <v>11</v>
      </c>
      <c r="U22" s="24">
        <f t="shared" si="7"/>
        <v>9.4342857142857145E-2</v>
      </c>
      <c r="V22" s="24">
        <f t="shared" si="7"/>
        <v>9.2057142857142851E-2</v>
      </c>
      <c r="W22" s="24">
        <f t="shared" si="7"/>
        <v>9.2057142857142851E-2</v>
      </c>
      <c r="X22" s="24">
        <f t="shared" si="7"/>
        <v>9.2057142857142851E-2</v>
      </c>
      <c r="Y22" s="24">
        <f t="shared" si="7"/>
        <v>9.2057142857142851E-2</v>
      </c>
      <c r="Z22" s="24">
        <f t="shared" si="7"/>
        <v>9.2057142857142851E-2</v>
      </c>
      <c r="AB22" s="16" t="s">
        <v>12</v>
      </c>
      <c r="AC22" s="24">
        <f t="shared" si="8"/>
        <v>6.6057142857142856E-2</v>
      </c>
      <c r="AD22" s="24">
        <f t="shared" si="8"/>
        <v>6.5657142857142858E-2</v>
      </c>
      <c r="AE22" s="24">
        <f t="shared" si="8"/>
        <v>7.9542857142857137E-2</v>
      </c>
      <c r="AF22" s="24">
        <f t="shared" si="8"/>
        <v>7.3428571428571426E-2</v>
      </c>
      <c r="AG22" s="24">
        <f t="shared" si="8"/>
        <v>6.8971428571428572E-2</v>
      </c>
      <c r="AH22" s="24">
        <f t="shared" si="8"/>
        <v>7.7200000000000005E-2</v>
      </c>
      <c r="AI22" s="15"/>
      <c r="AJ22" s="16"/>
      <c r="AK22" s="15"/>
      <c r="AL22" s="15"/>
      <c r="AM22" s="15"/>
      <c r="AN22" s="15"/>
      <c r="AO22" s="27">
        <v>17500</v>
      </c>
      <c r="AP22" s="15"/>
      <c r="AQ22" s="15"/>
      <c r="AR22" s="15"/>
      <c r="AT22" s="15"/>
    </row>
    <row r="23" spans="1:46" x14ac:dyDescent="0.3">
      <c r="A23" s="13">
        <v>18000</v>
      </c>
      <c r="B23" s="13">
        <v>18999</v>
      </c>
      <c r="C23" s="13"/>
      <c r="D23" s="16" t="s">
        <v>9</v>
      </c>
      <c r="E23" s="24">
        <f t="shared" si="5"/>
        <v>2.4432432432432434E-2</v>
      </c>
      <c r="F23" s="24">
        <f t="shared" si="5"/>
        <v>2.8540540540540539E-2</v>
      </c>
      <c r="G23" s="24">
        <f t="shared" si="5"/>
        <v>2.7081081081081083E-2</v>
      </c>
      <c r="H23" s="24">
        <f t="shared" si="5"/>
        <v>3.2270270270270268E-2</v>
      </c>
      <c r="I23" s="24">
        <f t="shared" si="5"/>
        <v>2.8486486486486485E-2</v>
      </c>
      <c r="J23" s="24">
        <f t="shared" si="5"/>
        <v>2.8000000000000001E-2</v>
      </c>
      <c r="L23" s="16" t="s">
        <v>10</v>
      </c>
      <c r="M23" s="24">
        <f t="shared" si="6"/>
        <v>3.4756756756756754E-2</v>
      </c>
      <c r="N23" s="24">
        <f t="shared" si="6"/>
        <v>4.0594594594594594E-2</v>
      </c>
      <c r="O23" s="24">
        <f t="shared" si="6"/>
        <v>4.0432432432432434E-2</v>
      </c>
      <c r="P23" s="24">
        <f t="shared" si="6"/>
        <v>4.1297297297297295E-2</v>
      </c>
      <c r="Q23" s="24">
        <f t="shared" si="6"/>
        <v>3.9891891891891892E-2</v>
      </c>
      <c r="R23" s="24">
        <f t="shared" si="6"/>
        <v>4.2162162162162162E-2</v>
      </c>
      <c r="T23" s="16" t="s">
        <v>11</v>
      </c>
      <c r="U23" s="24">
        <f t="shared" si="7"/>
        <v>8.9243243243243245E-2</v>
      </c>
      <c r="V23" s="24">
        <f t="shared" si="7"/>
        <v>8.7081081081081077E-2</v>
      </c>
      <c r="W23" s="24">
        <f t="shared" si="7"/>
        <v>8.7081081081081077E-2</v>
      </c>
      <c r="X23" s="24">
        <f t="shared" si="7"/>
        <v>8.7081081081081077E-2</v>
      </c>
      <c r="Y23" s="24">
        <f t="shared" si="7"/>
        <v>8.7081081081081077E-2</v>
      </c>
      <c r="Z23" s="24">
        <f t="shared" si="7"/>
        <v>8.7081081081081077E-2</v>
      </c>
      <c r="AB23" s="16" t="s">
        <v>12</v>
      </c>
      <c r="AC23" s="24">
        <f t="shared" si="8"/>
        <v>6.2486486486486484E-2</v>
      </c>
      <c r="AD23" s="24">
        <f t="shared" si="8"/>
        <v>6.2108108108108108E-2</v>
      </c>
      <c r="AE23" s="24">
        <f t="shared" si="8"/>
        <v>7.5243243243243246E-2</v>
      </c>
      <c r="AF23" s="24">
        <f t="shared" si="8"/>
        <v>6.9459459459459458E-2</v>
      </c>
      <c r="AG23" s="24">
        <f t="shared" si="8"/>
        <v>6.5243243243243237E-2</v>
      </c>
      <c r="AH23" s="24">
        <f t="shared" si="8"/>
        <v>7.3027027027027028E-2</v>
      </c>
      <c r="AI23" s="15"/>
      <c r="AJ23" s="16"/>
      <c r="AK23" s="15"/>
      <c r="AL23" s="15"/>
      <c r="AM23" s="15"/>
      <c r="AN23" s="15"/>
      <c r="AO23" s="27">
        <v>18500</v>
      </c>
      <c r="AP23" s="15"/>
      <c r="AQ23" s="15"/>
      <c r="AR23" s="15"/>
      <c r="AT23" s="15"/>
    </row>
    <row r="24" spans="1:46" x14ac:dyDescent="0.3">
      <c r="A24" s="13">
        <v>19000</v>
      </c>
      <c r="B24" s="13">
        <v>19999</v>
      </c>
      <c r="C24" s="13"/>
      <c r="D24" s="16" t="s">
        <v>9</v>
      </c>
      <c r="E24" s="24">
        <f t="shared" si="5"/>
        <v>2.3179487179487181E-2</v>
      </c>
      <c r="F24" s="24">
        <f t="shared" si="5"/>
        <v>2.7076923076923078E-2</v>
      </c>
      <c r="G24" s="24">
        <f t="shared" si="5"/>
        <v>2.5692307692307691E-2</v>
      </c>
      <c r="H24" s="24">
        <f t="shared" si="5"/>
        <v>3.0615384615384614E-2</v>
      </c>
      <c r="I24" s="24">
        <f t="shared" si="5"/>
        <v>2.7025641025641027E-2</v>
      </c>
      <c r="J24" s="24">
        <f t="shared" si="5"/>
        <v>2.6564102564102562E-2</v>
      </c>
      <c r="L24" s="16" t="s">
        <v>10</v>
      </c>
      <c r="M24" s="24">
        <f t="shared" si="6"/>
        <v>3.2974358974358978E-2</v>
      </c>
      <c r="N24" s="24">
        <f t="shared" si="6"/>
        <v>3.8512820512820511E-2</v>
      </c>
      <c r="O24" s="24">
        <f t="shared" si="6"/>
        <v>3.8358974358974361E-2</v>
      </c>
      <c r="P24" s="24">
        <f t="shared" si="6"/>
        <v>3.9179487179487181E-2</v>
      </c>
      <c r="Q24" s="24">
        <f t="shared" si="6"/>
        <v>3.7846153846153849E-2</v>
      </c>
      <c r="R24" s="24">
        <f t="shared" si="6"/>
        <v>0.04</v>
      </c>
      <c r="T24" s="16" t="s">
        <v>11</v>
      </c>
      <c r="U24" s="24">
        <f t="shared" si="7"/>
        <v>8.4666666666666668E-2</v>
      </c>
      <c r="V24" s="24">
        <f t="shared" si="7"/>
        <v>8.2615384615384618E-2</v>
      </c>
      <c r="W24" s="24">
        <f t="shared" si="7"/>
        <v>8.2615384615384618E-2</v>
      </c>
      <c r="X24" s="24">
        <f t="shared" si="7"/>
        <v>8.2615384615384618E-2</v>
      </c>
      <c r="Y24" s="24">
        <f t="shared" si="7"/>
        <v>8.2615384615384618E-2</v>
      </c>
      <c r="Z24" s="24">
        <f t="shared" si="7"/>
        <v>8.2615384615384618E-2</v>
      </c>
      <c r="AB24" s="16" t="s">
        <v>12</v>
      </c>
      <c r="AC24" s="24">
        <f t="shared" si="8"/>
        <v>5.928205128205128E-2</v>
      </c>
      <c r="AD24" s="24">
        <f t="shared" si="8"/>
        <v>5.8923076923076925E-2</v>
      </c>
      <c r="AE24" s="24">
        <f t="shared" si="8"/>
        <v>7.138461538461538E-2</v>
      </c>
      <c r="AF24" s="24">
        <f t="shared" si="8"/>
        <v>6.5897435897435894E-2</v>
      </c>
      <c r="AG24" s="24">
        <f t="shared" si="8"/>
        <v>6.1897435897435897E-2</v>
      </c>
      <c r="AH24" s="24">
        <f t="shared" si="8"/>
        <v>6.9282051282051282E-2</v>
      </c>
      <c r="AI24" s="15"/>
      <c r="AJ24" s="16"/>
      <c r="AK24" s="15"/>
      <c r="AL24" s="15"/>
      <c r="AM24" s="15"/>
      <c r="AN24" s="15"/>
      <c r="AO24" s="27">
        <v>19500</v>
      </c>
      <c r="AP24" s="15"/>
      <c r="AQ24" s="15"/>
      <c r="AR24" s="15"/>
      <c r="AT24" s="15"/>
    </row>
    <row r="25" spans="1:46" x14ac:dyDescent="0.3">
      <c r="A25" s="13">
        <v>20000</v>
      </c>
      <c r="B25" s="13">
        <v>20999</v>
      </c>
      <c r="C25" s="13"/>
      <c r="D25" s="16" t="s">
        <v>9</v>
      </c>
      <c r="E25" s="24">
        <f t="shared" si="5"/>
        <v>2.2048780487804877E-2</v>
      </c>
      <c r="F25" s="24">
        <f t="shared" si="5"/>
        <v>2.5756097560975608E-2</v>
      </c>
      <c r="G25" s="24">
        <f t="shared" si="5"/>
        <v>2.4439024390243903E-2</v>
      </c>
      <c r="H25" s="24">
        <f t="shared" si="5"/>
        <v>2.9121951219512197E-2</v>
      </c>
      <c r="I25" s="24">
        <f t="shared" si="5"/>
        <v>2.570731707317073E-2</v>
      </c>
      <c r="J25" s="24">
        <f t="shared" si="5"/>
        <v>2.5268292682926831E-2</v>
      </c>
      <c r="L25" s="16" t="s">
        <v>10</v>
      </c>
      <c r="M25" s="24">
        <f t="shared" si="6"/>
        <v>3.1365853658536585E-2</v>
      </c>
      <c r="N25" s="24">
        <f t="shared" si="6"/>
        <v>3.6634146341463412E-2</v>
      </c>
      <c r="O25" s="24">
        <f t="shared" si="6"/>
        <v>3.6487804878048778E-2</v>
      </c>
      <c r="P25" s="24">
        <f t="shared" si="6"/>
        <v>3.7268292682926828E-2</v>
      </c>
      <c r="Q25" s="24">
        <f t="shared" si="6"/>
        <v>3.5999999999999997E-2</v>
      </c>
      <c r="R25" s="24">
        <f t="shared" si="6"/>
        <v>3.8048780487804877E-2</v>
      </c>
      <c r="T25" s="16" t="s">
        <v>11</v>
      </c>
      <c r="U25" s="24">
        <f t="shared" si="7"/>
        <v>8.0536585365853661E-2</v>
      </c>
      <c r="V25" s="24">
        <f t="shared" si="7"/>
        <v>7.8585365853658537E-2</v>
      </c>
      <c r="W25" s="24">
        <f t="shared" si="7"/>
        <v>7.8585365853658537E-2</v>
      </c>
      <c r="X25" s="24">
        <f t="shared" si="7"/>
        <v>7.8585365853658537E-2</v>
      </c>
      <c r="Y25" s="24">
        <f t="shared" si="7"/>
        <v>7.8585365853658537E-2</v>
      </c>
      <c r="Z25" s="24">
        <f t="shared" si="7"/>
        <v>7.8585365853658537E-2</v>
      </c>
      <c r="AB25" s="16" t="s">
        <v>12</v>
      </c>
      <c r="AC25" s="24">
        <f t="shared" si="8"/>
        <v>5.6390243902439026E-2</v>
      </c>
      <c r="AD25" s="24">
        <f t="shared" si="8"/>
        <v>5.6048780487804879E-2</v>
      </c>
      <c r="AE25" s="24">
        <f t="shared" si="8"/>
        <v>6.7902439024390249E-2</v>
      </c>
      <c r="AF25" s="24">
        <f t="shared" si="8"/>
        <v>6.2682926829268293E-2</v>
      </c>
      <c r="AG25" s="24">
        <f t="shared" si="8"/>
        <v>5.8878048780487802E-2</v>
      </c>
      <c r="AH25" s="24">
        <f t="shared" si="8"/>
        <v>6.5902439024390247E-2</v>
      </c>
      <c r="AI25" s="15"/>
      <c r="AJ25" s="16"/>
      <c r="AK25" s="15"/>
      <c r="AL25" s="15"/>
      <c r="AM25" s="15"/>
      <c r="AN25" s="15"/>
      <c r="AO25" s="27">
        <v>20500</v>
      </c>
      <c r="AP25" s="15"/>
      <c r="AQ25" s="15"/>
      <c r="AR25" s="15"/>
      <c r="AT25" s="15"/>
    </row>
    <row r="26" spans="1:46" x14ac:dyDescent="0.3">
      <c r="A26" s="13">
        <v>21000</v>
      </c>
      <c r="B26" s="13">
        <v>21999</v>
      </c>
      <c r="C26" s="13"/>
      <c r="D26" s="16" t="s">
        <v>9</v>
      </c>
      <c r="E26" s="24">
        <f t="shared" si="5"/>
        <v>2.1023255813953489E-2</v>
      </c>
      <c r="F26" s="24">
        <f t="shared" si="5"/>
        <v>2.455813953488372E-2</v>
      </c>
      <c r="G26" s="24">
        <f t="shared" si="5"/>
        <v>2.3302325581395347E-2</v>
      </c>
      <c r="H26" s="24">
        <f t="shared" si="5"/>
        <v>2.7767441860465116E-2</v>
      </c>
      <c r="I26" s="24">
        <f t="shared" si="5"/>
        <v>2.4511627906976745E-2</v>
      </c>
      <c r="J26" s="24">
        <f t="shared" si="5"/>
        <v>2.4093023255813955E-2</v>
      </c>
      <c r="L26" s="16" t="s">
        <v>10</v>
      </c>
      <c r="M26" s="24">
        <f t="shared" si="6"/>
        <v>2.9906976744186048E-2</v>
      </c>
      <c r="N26" s="24">
        <f t="shared" si="6"/>
        <v>3.4930232558139533E-2</v>
      </c>
      <c r="O26" s="24">
        <f t="shared" si="6"/>
        <v>3.4790697674418607E-2</v>
      </c>
      <c r="P26" s="24">
        <f t="shared" si="6"/>
        <v>3.5534883720930235E-2</v>
      </c>
      <c r="Q26" s="24">
        <f t="shared" si="6"/>
        <v>3.4325581395348838E-2</v>
      </c>
      <c r="R26" s="24">
        <f t="shared" si="6"/>
        <v>3.6279069767441857E-2</v>
      </c>
      <c r="T26" s="16" t="s">
        <v>11</v>
      </c>
      <c r="U26" s="24">
        <f t="shared" si="7"/>
        <v>7.6790697674418609E-2</v>
      </c>
      <c r="V26" s="24">
        <f t="shared" si="7"/>
        <v>7.4930232558139534E-2</v>
      </c>
      <c r="W26" s="24">
        <f t="shared" si="7"/>
        <v>7.4930232558139534E-2</v>
      </c>
      <c r="X26" s="24">
        <f t="shared" si="7"/>
        <v>7.4930232558139534E-2</v>
      </c>
      <c r="Y26" s="24">
        <f t="shared" si="7"/>
        <v>7.4930232558139534E-2</v>
      </c>
      <c r="Z26" s="24">
        <f t="shared" si="7"/>
        <v>7.4930232558139534E-2</v>
      </c>
      <c r="AB26" s="16" t="s">
        <v>12</v>
      </c>
      <c r="AC26" s="24">
        <f t="shared" si="8"/>
        <v>5.3767441860465115E-2</v>
      </c>
      <c r="AD26" s="24">
        <f t="shared" si="8"/>
        <v>5.344186046511628E-2</v>
      </c>
      <c r="AE26" s="24">
        <f t="shared" si="8"/>
        <v>6.4744186046511623E-2</v>
      </c>
      <c r="AF26" s="24">
        <f t="shared" si="8"/>
        <v>5.9767441860465113E-2</v>
      </c>
      <c r="AG26" s="24">
        <f t="shared" si="8"/>
        <v>5.6139534883720928E-2</v>
      </c>
      <c r="AH26" s="24">
        <f t="shared" si="8"/>
        <v>6.2837209302325586E-2</v>
      </c>
      <c r="AI26" s="15"/>
      <c r="AJ26" s="16"/>
      <c r="AK26" s="15"/>
      <c r="AL26" s="15"/>
      <c r="AM26" s="15"/>
      <c r="AN26" s="15"/>
      <c r="AO26" s="27">
        <v>21500</v>
      </c>
      <c r="AP26" s="15"/>
      <c r="AQ26" s="15"/>
      <c r="AR26" s="15"/>
      <c r="AT26" s="15"/>
    </row>
    <row r="27" spans="1:46" x14ac:dyDescent="0.3">
      <c r="A27" s="13">
        <v>22000</v>
      </c>
      <c r="B27" s="13">
        <v>22999</v>
      </c>
      <c r="C27" s="13"/>
      <c r="D27" s="16" t="s">
        <v>9</v>
      </c>
      <c r="E27" s="24">
        <f t="shared" si="5"/>
        <v>2.0088888888888889E-2</v>
      </c>
      <c r="F27" s="24">
        <f t="shared" si="5"/>
        <v>2.3466666666666667E-2</v>
      </c>
      <c r="G27" s="24">
        <f t="shared" si="5"/>
        <v>2.2266666666666667E-2</v>
      </c>
      <c r="H27" s="24">
        <f t="shared" si="5"/>
        <v>2.6533333333333332E-2</v>
      </c>
      <c r="I27" s="24">
        <f t="shared" si="5"/>
        <v>2.3422222222222223E-2</v>
      </c>
      <c r="J27" s="24">
        <f t="shared" si="5"/>
        <v>2.3022222222222222E-2</v>
      </c>
      <c r="L27" s="16" t="s">
        <v>10</v>
      </c>
      <c r="M27" s="24">
        <f t="shared" si="6"/>
        <v>2.8577777777777778E-2</v>
      </c>
      <c r="N27" s="24">
        <f t="shared" si="6"/>
        <v>3.3377777777777777E-2</v>
      </c>
      <c r="O27" s="24">
        <f t="shared" si="6"/>
        <v>3.3244444444444445E-2</v>
      </c>
      <c r="P27" s="24">
        <f t="shared" si="6"/>
        <v>3.3955555555555558E-2</v>
      </c>
      <c r="Q27" s="24">
        <f t="shared" si="6"/>
        <v>3.2800000000000003E-2</v>
      </c>
      <c r="R27" s="24">
        <f t="shared" si="6"/>
        <v>3.4666666666666665E-2</v>
      </c>
      <c r="T27" s="16" t="s">
        <v>11</v>
      </c>
      <c r="U27" s="24">
        <f t="shared" si="7"/>
        <v>7.3377777777777778E-2</v>
      </c>
      <c r="V27" s="24">
        <f t="shared" si="7"/>
        <v>7.1599999999999997E-2</v>
      </c>
      <c r="W27" s="24">
        <f t="shared" si="7"/>
        <v>7.1599999999999997E-2</v>
      </c>
      <c r="X27" s="24">
        <f t="shared" si="7"/>
        <v>7.1599999999999997E-2</v>
      </c>
      <c r="Y27" s="24">
        <f t="shared" si="7"/>
        <v>7.1599999999999997E-2</v>
      </c>
      <c r="Z27" s="24">
        <f t="shared" si="7"/>
        <v>7.1599999999999997E-2</v>
      </c>
      <c r="AB27" s="16" t="s">
        <v>12</v>
      </c>
      <c r="AC27" s="24">
        <f t="shared" si="8"/>
        <v>5.1377777777777779E-2</v>
      </c>
      <c r="AD27" s="24">
        <f t="shared" si="8"/>
        <v>5.106666666666667E-2</v>
      </c>
      <c r="AE27" s="24">
        <f t="shared" si="8"/>
        <v>6.1866666666666667E-2</v>
      </c>
      <c r="AF27" s="24">
        <f t="shared" si="8"/>
        <v>5.7111111111111112E-2</v>
      </c>
      <c r="AG27" s="24">
        <f t="shared" si="8"/>
        <v>5.3644444444444446E-2</v>
      </c>
      <c r="AH27" s="24">
        <f t="shared" si="8"/>
        <v>6.0044444444444442E-2</v>
      </c>
      <c r="AI27" s="15"/>
      <c r="AJ27" s="16"/>
      <c r="AK27" s="15"/>
      <c r="AL27" s="15"/>
      <c r="AM27" s="15"/>
      <c r="AN27" s="15"/>
      <c r="AO27" s="27">
        <v>22500</v>
      </c>
      <c r="AP27" s="15"/>
      <c r="AQ27" s="15"/>
      <c r="AR27" s="15"/>
      <c r="AT27" s="15"/>
    </row>
    <row r="28" spans="1:46" x14ac:dyDescent="0.3">
      <c r="A28" s="13">
        <v>23000</v>
      </c>
      <c r="B28" s="13">
        <v>23999</v>
      </c>
      <c r="C28" s="13"/>
      <c r="D28" s="16" t="s">
        <v>9</v>
      </c>
      <c r="E28" s="24">
        <f t="shared" si="5"/>
        <v>1.9234042553191489E-2</v>
      </c>
      <c r="F28" s="24">
        <f t="shared" si="5"/>
        <v>2.2468085106382978E-2</v>
      </c>
      <c r="G28" s="24">
        <f t="shared" si="5"/>
        <v>2.1319148936170214E-2</v>
      </c>
      <c r="H28" s="24">
        <f t="shared" si="5"/>
        <v>2.5404255319148937E-2</v>
      </c>
      <c r="I28" s="24">
        <f t="shared" si="5"/>
        <v>2.2425531914893618E-2</v>
      </c>
      <c r="J28" s="24">
        <f t="shared" si="5"/>
        <v>2.2042553191489362E-2</v>
      </c>
      <c r="L28" s="16" t="s">
        <v>10</v>
      </c>
      <c r="M28" s="24">
        <f t="shared" si="6"/>
        <v>2.7361702127659576E-2</v>
      </c>
      <c r="N28" s="24">
        <f t="shared" si="6"/>
        <v>3.1957446808510641E-2</v>
      </c>
      <c r="O28" s="24">
        <f t="shared" si="6"/>
        <v>3.1829787234042554E-2</v>
      </c>
      <c r="P28" s="24">
        <f t="shared" si="6"/>
        <v>3.2510638297872339E-2</v>
      </c>
      <c r="Q28" s="24">
        <f t="shared" si="6"/>
        <v>3.1404255319148935E-2</v>
      </c>
      <c r="R28" s="24">
        <f t="shared" si="6"/>
        <v>3.3191489361702124E-2</v>
      </c>
      <c r="T28" s="16" t="s">
        <v>11</v>
      </c>
      <c r="U28" s="24">
        <f t="shared" si="7"/>
        <v>7.0255319148936166E-2</v>
      </c>
      <c r="V28" s="24">
        <f t="shared" si="7"/>
        <v>6.8553191489361703E-2</v>
      </c>
      <c r="W28" s="24">
        <f t="shared" si="7"/>
        <v>6.8553191489361703E-2</v>
      </c>
      <c r="X28" s="24">
        <f t="shared" si="7"/>
        <v>6.8553191489361703E-2</v>
      </c>
      <c r="Y28" s="24">
        <f t="shared" si="7"/>
        <v>6.8553191489361703E-2</v>
      </c>
      <c r="Z28" s="24">
        <f t="shared" si="7"/>
        <v>6.8553191489361703E-2</v>
      </c>
      <c r="AB28" s="16" t="s">
        <v>12</v>
      </c>
      <c r="AC28" s="24">
        <f t="shared" si="8"/>
        <v>4.9191489361702125E-2</v>
      </c>
      <c r="AD28" s="24">
        <f t="shared" si="8"/>
        <v>4.8893617021276599E-2</v>
      </c>
      <c r="AE28" s="24">
        <f t="shared" si="8"/>
        <v>5.9234042553191486E-2</v>
      </c>
      <c r="AF28" s="24">
        <f t="shared" si="8"/>
        <v>5.4680851063829784E-2</v>
      </c>
      <c r="AG28" s="24">
        <f t="shared" si="8"/>
        <v>5.1361702127659573E-2</v>
      </c>
      <c r="AH28" s="24">
        <f t="shared" si="8"/>
        <v>5.7489361702127657E-2</v>
      </c>
      <c r="AI28" s="15"/>
      <c r="AJ28" s="16"/>
      <c r="AK28" s="15"/>
      <c r="AL28" s="15"/>
      <c r="AM28" s="15"/>
      <c r="AN28" s="15"/>
      <c r="AO28" s="27">
        <v>23500</v>
      </c>
      <c r="AP28" s="15"/>
      <c r="AQ28" s="15"/>
      <c r="AR28" s="15"/>
      <c r="AT28" s="15"/>
    </row>
    <row r="29" spans="1:46" x14ac:dyDescent="0.3">
      <c r="A29" s="13">
        <v>24000</v>
      </c>
      <c r="B29" s="13">
        <v>24999</v>
      </c>
      <c r="C29" s="13"/>
      <c r="D29" s="16" t="s">
        <v>9</v>
      </c>
      <c r="E29" s="24">
        <f t="shared" si="5"/>
        <v>1.8448979591836733E-2</v>
      </c>
      <c r="F29" s="24">
        <f t="shared" si="5"/>
        <v>2.1551020408163264E-2</v>
      </c>
      <c r="G29" s="24">
        <f t="shared" si="5"/>
        <v>2.0448979591836735E-2</v>
      </c>
      <c r="H29" s="24">
        <f t="shared" si="5"/>
        <v>2.436734693877551E-2</v>
      </c>
      <c r="I29" s="24">
        <f t="shared" si="5"/>
        <v>2.1510204081632654E-2</v>
      </c>
      <c r="J29" s="24">
        <f t="shared" si="5"/>
        <v>2.1142857142857144E-2</v>
      </c>
      <c r="L29" s="16" t="s">
        <v>10</v>
      </c>
      <c r="M29" s="24">
        <f t="shared" si="6"/>
        <v>2.6244897959183673E-2</v>
      </c>
      <c r="N29" s="24">
        <f t="shared" si="6"/>
        <v>3.0653061224489797E-2</v>
      </c>
      <c r="O29" s="24">
        <f t="shared" si="6"/>
        <v>3.0530612244897958E-2</v>
      </c>
      <c r="P29" s="24">
        <f t="shared" si="6"/>
        <v>3.1183673469387756E-2</v>
      </c>
      <c r="Q29" s="24">
        <f t="shared" si="6"/>
        <v>3.0122448979591838E-2</v>
      </c>
      <c r="R29" s="24">
        <f t="shared" si="6"/>
        <v>3.1836734693877551E-2</v>
      </c>
      <c r="T29" s="16" t="s">
        <v>11</v>
      </c>
      <c r="U29" s="24">
        <f t="shared" si="7"/>
        <v>6.7387755102040814E-2</v>
      </c>
      <c r="V29" s="24">
        <f t="shared" si="7"/>
        <v>6.5755102040816332E-2</v>
      </c>
      <c r="W29" s="24">
        <f t="shared" si="7"/>
        <v>6.5755102040816332E-2</v>
      </c>
      <c r="X29" s="24">
        <f t="shared" si="7"/>
        <v>6.5755102040816332E-2</v>
      </c>
      <c r="Y29" s="24">
        <f t="shared" si="7"/>
        <v>6.5755102040816332E-2</v>
      </c>
      <c r="Z29" s="24">
        <f t="shared" si="7"/>
        <v>6.5755102040816332E-2</v>
      </c>
      <c r="AB29" s="16" t="s">
        <v>12</v>
      </c>
      <c r="AC29" s="24">
        <f t="shared" si="8"/>
        <v>4.7183673469387753E-2</v>
      </c>
      <c r="AD29" s="24">
        <f t="shared" si="8"/>
        <v>4.6897959183673468E-2</v>
      </c>
      <c r="AE29" s="24">
        <f t="shared" si="8"/>
        <v>5.6816326530612242E-2</v>
      </c>
      <c r="AF29" s="24">
        <f t="shared" si="8"/>
        <v>5.2448979591836732E-2</v>
      </c>
      <c r="AG29" s="24">
        <f t="shared" si="8"/>
        <v>4.9265306122448976E-2</v>
      </c>
      <c r="AH29" s="24">
        <f t="shared" si="8"/>
        <v>5.5142857142857146E-2</v>
      </c>
      <c r="AI29" s="15"/>
      <c r="AJ29" s="16"/>
      <c r="AK29" s="15"/>
      <c r="AL29" s="15"/>
      <c r="AM29" s="15"/>
      <c r="AN29" s="15"/>
      <c r="AO29" s="27">
        <v>24500</v>
      </c>
      <c r="AP29" s="15"/>
      <c r="AQ29" s="15"/>
      <c r="AR29" s="15"/>
      <c r="AT29" s="15"/>
    </row>
    <row r="30" spans="1:46" x14ac:dyDescent="0.3">
      <c r="A30" s="13">
        <v>25000</v>
      </c>
      <c r="B30" s="13">
        <v>25999</v>
      </c>
      <c r="C30" s="13"/>
      <c r="D30" s="16" t="s">
        <v>9</v>
      </c>
      <c r="E30" s="24">
        <f t="shared" si="5"/>
        <v>1.7725490196078431E-2</v>
      </c>
      <c r="F30" s="24">
        <f t="shared" si="5"/>
        <v>2.0705882352941178E-2</v>
      </c>
      <c r="G30" s="24">
        <f t="shared" si="5"/>
        <v>1.9647058823529413E-2</v>
      </c>
      <c r="H30" s="24">
        <f t="shared" si="5"/>
        <v>2.3411764705882354E-2</v>
      </c>
      <c r="I30" s="24">
        <f t="shared" si="5"/>
        <v>2.0666666666666667E-2</v>
      </c>
      <c r="J30" s="24">
        <f t="shared" si="5"/>
        <v>2.0313725490196079E-2</v>
      </c>
      <c r="L30" s="16" t="s">
        <v>10</v>
      </c>
      <c r="M30" s="24">
        <f t="shared" si="6"/>
        <v>2.5215686274509805E-2</v>
      </c>
      <c r="N30" s="24">
        <f t="shared" si="6"/>
        <v>2.9450980392156864E-2</v>
      </c>
      <c r="O30" s="24">
        <f t="shared" si="6"/>
        <v>2.9333333333333333E-2</v>
      </c>
      <c r="P30" s="24">
        <f t="shared" si="6"/>
        <v>2.9960784313725491E-2</v>
      </c>
      <c r="Q30" s="24">
        <f t="shared" si="6"/>
        <v>2.8941176470588234E-2</v>
      </c>
      <c r="R30" s="24">
        <f t="shared" si="6"/>
        <v>3.0588235294117649E-2</v>
      </c>
      <c r="T30" s="16" t="s">
        <v>11</v>
      </c>
      <c r="U30" s="24">
        <f t="shared" si="7"/>
        <v>6.4745098039215687E-2</v>
      </c>
      <c r="V30" s="24">
        <f t="shared" si="7"/>
        <v>6.3176470588235292E-2</v>
      </c>
      <c r="W30" s="24">
        <f t="shared" si="7"/>
        <v>6.3176470588235292E-2</v>
      </c>
      <c r="X30" s="24">
        <f t="shared" si="7"/>
        <v>6.3176470588235292E-2</v>
      </c>
      <c r="Y30" s="24">
        <f t="shared" si="7"/>
        <v>6.3176470588235292E-2</v>
      </c>
      <c r="Z30" s="24">
        <f t="shared" si="7"/>
        <v>6.3176470588235292E-2</v>
      </c>
      <c r="AB30" s="16" t="s">
        <v>12</v>
      </c>
      <c r="AC30" s="24">
        <f t="shared" si="8"/>
        <v>4.5333333333333337E-2</v>
      </c>
      <c r="AD30" s="24">
        <f t="shared" si="8"/>
        <v>4.5058823529411762E-2</v>
      </c>
      <c r="AE30" s="24">
        <f t="shared" si="8"/>
        <v>5.4588235294117646E-2</v>
      </c>
      <c r="AF30" s="24">
        <f t="shared" si="8"/>
        <v>5.0392156862745098E-2</v>
      </c>
      <c r="AG30" s="24">
        <f t="shared" si="8"/>
        <v>4.7333333333333331E-2</v>
      </c>
      <c r="AH30" s="24">
        <f t="shared" si="8"/>
        <v>5.2980392156862746E-2</v>
      </c>
      <c r="AI30" s="15"/>
      <c r="AJ30" s="16"/>
      <c r="AK30" s="15"/>
      <c r="AL30" s="15"/>
      <c r="AM30" s="15"/>
      <c r="AN30" s="15"/>
      <c r="AO30" s="27">
        <v>25500</v>
      </c>
      <c r="AP30" s="15"/>
      <c r="AQ30" s="15"/>
      <c r="AR30" s="15"/>
      <c r="AT30" s="15"/>
    </row>
    <row r="31" spans="1:46" x14ac:dyDescent="0.3">
      <c r="A31" s="13">
        <v>26000</v>
      </c>
      <c r="B31" s="13">
        <v>26999</v>
      </c>
      <c r="C31" s="13"/>
      <c r="D31" s="16" t="s">
        <v>9</v>
      </c>
      <c r="E31" s="24">
        <f t="shared" si="5"/>
        <v>1.7056603773584905E-2</v>
      </c>
      <c r="F31" s="24">
        <f t="shared" si="5"/>
        <v>1.9924528301886794E-2</v>
      </c>
      <c r="G31" s="24">
        <f t="shared" si="5"/>
        <v>1.8905660377358489E-2</v>
      </c>
      <c r="H31" s="24">
        <f t="shared" si="5"/>
        <v>2.2528301886792453E-2</v>
      </c>
      <c r="I31" s="24">
        <f t="shared" si="5"/>
        <v>1.988679245283019E-2</v>
      </c>
      <c r="J31" s="24">
        <f t="shared" si="5"/>
        <v>1.9547169811320753E-2</v>
      </c>
      <c r="L31" s="16" t="s">
        <v>10</v>
      </c>
      <c r="M31" s="24">
        <f t="shared" si="6"/>
        <v>2.4264150943396227E-2</v>
      </c>
      <c r="N31" s="24">
        <f t="shared" si="6"/>
        <v>2.8339622641509434E-2</v>
      </c>
      <c r="O31" s="24">
        <f t="shared" si="6"/>
        <v>2.8226415094339624E-2</v>
      </c>
      <c r="P31" s="24">
        <f t="shared" si="6"/>
        <v>2.8830188679245285E-2</v>
      </c>
      <c r="Q31" s="24">
        <f t="shared" si="6"/>
        <v>2.7849056603773584E-2</v>
      </c>
      <c r="R31" s="24">
        <f t="shared" si="6"/>
        <v>2.9433962264150942E-2</v>
      </c>
      <c r="T31" s="16" t="s">
        <v>11</v>
      </c>
      <c r="U31" s="24">
        <f t="shared" si="7"/>
        <v>6.2301886792452833E-2</v>
      </c>
      <c r="V31" s="24">
        <f t="shared" si="7"/>
        <v>6.0792452830188679E-2</v>
      </c>
      <c r="W31" s="24">
        <f t="shared" si="7"/>
        <v>6.0792452830188679E-2</v>
      </c>
      <c r="X31" s="24">
        <f t="shared" si="7"/>
        <v>6.0792452830188679E-2</v>
      </c>
      <c r="Y31" s="24">
        <f t="shared" si="7"/>
        <v>6.0792452830188679E-2</v>
      </c>
      <c r="Z31" s="24">
        <f t="shared" si="7"/>
        <v>6.0792452830188679E-2</v>
      </c>
      <c r="AB31" s="16" t="s">
        <v>12</v>
      </c>
      <c r="AC31" s="24">
        <f t="shared" si="8"/>
        <v>4.3622641509433964E-2</v>
      </c>
      <c r="AD31" s="24">
        <f t="shared" si="8"/>
        <v>4.3358490566037737E-2</v>
      </c>
      <c r="AE31" s="24">
        <f t="shared" si="8"/>
        <v>5.2528301886792451E-2</v>
      </c>
      <c r="AF31" s="24">
        <f t="shared" si="8"/>
        <v>4.8490566037735848E-2</v>
      </c>
      <c r="AG31" s="24">
        <f t="shared" si="8"/>
        <v>4.5547169811320752E-2</v>
      </c>
      <c r="AH31" s="24">
        <f t="shared" si="8"/>
        <v>5.0981132075471697E-2</v>
      </c>
      <c r="AI31" s="15"/>
      <c r="AJ31" s="16"/>
      <c r="AK31" s="15"/>
      <c r="AL31" s="15"/>
      <c r="AM31" s="15"/>
      <c r="AN31" s="15"/>
      <c r="AO31" s="27">
        <v>26500</v>
      </c>
      <c r="AP31" s="15"/>
      <c r="AQ31" s="15"/>
      <c r="AR31" s="15"/>
      <c r="AT31" s="15"/>
    </row>
    <row r="32" spans="1:46" x14ac:dyDescent="0.3">
      <c r="A32" s="13">
        <v>27000</v>
      </c>
      <c r="B32" s="13">
        <v>27999</v>
      </c>
      <c r="C32" s="13"/>
      <c r="D32" s="16" t="s">
        <v>9</v>
      </c>
      <c r="E32" s="24">
        <f t="shared" si="5"/>
        <v>1.6436363636363638E-2</v>
      </c>
      <c r="F32" s="24">
        <f t="shared" si="5"/>
        <v>1.9199999999999998E-2</v>
      </c>
      <c r="G32" s="24">
        <f t="shared" si="5"/>
        <v>1.8218181818181817E-2</v>
      </c>
      <c r="H32" s="24">
        <f t="shared" si="5"/>
        <v>2.1709090909090911E-2</v>
      </c>
      <c r="I32" s="24">
        <f t="shared" si="5"/>
        <v>1.9163636363636365E-2</v>
      </c>
      <c r="J32" s="24">
        <f t="shared" si="5"/>
        <v>1.8836363636363637E-2</v>
      </c>
      <c r="L32" s="16" t="s">
        <v>10</v>
      </c>
      <c r="M32" s="24">
        <f t="shared" si="6"/>
        <v>2.3381818181818181E-2</v>
      </c>
      <c r="N32" s="24">
        <f t="shared" si="6"/>
        <v>2.7309090909090908E-2</v>
      </c>
      <c r="O32" s="24">
        <f t="shared" si="6"/>
        <v>2.7199999999999998E-2</v>
      </c>
      <c r="P32" s="24">
        <f t="shared" si="6"/>
        <v>2.7781818181818182E-2</v>
      </c>
      <c r="Q32" s="24">
        <f t="shared" si="6"/>
        <v>2.6836363636363637E-2</v>
      </c>
      <c r="R32" s="24">
        <f t="shared" si="6"/>
        <v>2.8363636363636365E-2</v>
      </c>
      <c r="T32" s="16" t="s">
        <v>11</v>
      </c>
      <c r="U32" s="24">
        <f t="shared" si="7"/>
        <v>6.0036363636363638E-2</v>
      </c>
      <c r="V32" s="24">
        <f t="shared" si="7"/>
        <v>5.8581818181818179E-2</v>
      </c>
      <c r="W32" s="24">
        <f t="shared" si="7"/>
        <v>5.8581818181818179E-2</v>
      </c>
      <c r="X32" s="24">
        <f t="shared" si="7"/>
        <v>5.8581818181818179E-2</v>
      </c>
      <c r="Y32" s="24">
        <f t="shared" si="7"/>
        <v>5.8581818181818179E-2</v>
      </c>
      <c r="Z32" s="24">
        <f t="shared" si="7"/>
        <v>5.8581818181818179E-2</v>
      </c>
      <c r="AB32" s="16" t="s">
        <v>12</v>
      </c>
      <c r="AC32" s="24">
        <f t="shared" si="8"/>
        <v>4.2036363636363636E-2</v>
      </c>
      <c r="AD32" s="24">
        <f t="shared" si="8"/>
        <v>4.1781818181818184E-2</v>
      </c>
      <c r="AE32" s="24">
        <f t="shared" si="8"/>
        <v>5.0618181818181819E-2</v>
      </c>
      <c r="AF32" s="24">
        <f t="shared" si="8"/>
        <v>4.6727272727272728E-2</v>
      </c>
      <c r="AG32" s="24">
        <f t="shared" si="8"/>
        <v>4.3890909090909092E-2</v>
      </c>
      <c r="AH32" s="24">
        <f t="shared" si="8"/>
        <v>4.9127272727272728E-2</v>
      </c>
      <c r="AI32" s="15"/>
      <c r="AJ32" s="16"/>
      <c r="AK32" s="15"/>
      <c r="AL32" s="15"/>
      <c r="AM32" s="15"/>
      <c r="AN32" s="15"/>
      <c r="AO32" s="27">
        <v>27500</v>
      </c>
      <c r="AP32" s="15"/>
      <c r="AQ32" s="15"/>
      <c r="AR32" s="15"/>
      <c r="AT32" s="15"/>
    </row>
    <row r="33" spans="1:46" x14ac:dyDescent="0.3">
      <c r="A33" s="13">
        <v>28000</v>
      </c>
      <c r="B33" s="13">
        <v>28999</v>
      </c>
      <c r="C33" s="13"/>
      <c r="D33" s="16" t="s">
        <v>9</v>
      </c>
      <c r="E33" s="24">
        <f t="shared" si="5"/>
        <v>1.5859649122807018E-2</v>
      </c>
      <c r="F33" s="24">
        <f t="shared" si="5"/>
        <v>1.8526315789473686E-2</v>
      </c>
      <c r="G33" s="24">
        <f t="shared" si="5"/>
        <v>1.7578947368421052E-2</v>
      </c>
      <c r="H33" s="24">
        <f t="shared" si="5"/>
        <v>2.0947368421052631E-2</v>
      </c>
      <c r="I33" s="24">
        <f t="shared" si="5"/>
        <v>1.849122807017544E-2</v>
      </c>
      <c r="J33" s="24">
        <f t="shared" si="5"/>
        <v>1.8175438596491227E-2</v>
      </c>
      <c r="L33" s="16" t="s">
        <v>10</v>
      </c>
      <c r="M33" s="24">
        <f t="shared" si="6"/>
        <v>2.2561403508771932E-2</v>
      </c>
      <c r="N33" s="24">
        <f t="shared" si="6"/>
        <v>2.6350877192982455E-2</v>
      </c>
      <c r="O33" s="24">
        <f t="shared" si="6"/>
        <v>2.6245614035087718E-2</v>
      </c>
      <c r="P33" s="24">
        <f t="shared" si="6"/>
        <v>2.6807017543859651E-2</v>
      </c>
      <c r="Q33" s="24">
        <f t="shared" si="6"/>
        <v>2.5894736842105262E-2</v>
      </c>
      <c r="R33" s="24">
        <f t="shared" si="6"/>
        <v>2.736842105263158E-2</v>
      </c>
      <c r="T33" s="16" t="s">
        <v>11</v>
      </c>
      <c r="U33" s="24">
        <f t="shared" si="7"/>
        <v>5.7929824561403512E-2</v>
      </c>
      <c r="V33" s="24">
        <f t="shared" si="7"/>
        <v>5.6526315789473681E-2</v>
      </c>
      <c r="W33" s="24">
        <f t="shared" si="7"/>
        <v>5.6526315789473681E-2</v>
      </c>
      <c r="X33" s="24">
        <f t="shared" si="7"/>
        <v>5.6526315789473681E-2</v>
      </c>
      <c r="Y33" s="24">
        <f t="shared" si="7"/>
        <v>5.6526315789473681E-2</v>
      </c>
      <c r="Z33" s="24">
        <f t="shared" si="7"/>
        <v>5.6526315789473681E-2</v>
      </c>
      <c r="AB33" s="16" t="s">
        <v>12</v>
      </c>
      <c r="AC33" s="24">
        <f t="shared" si="8"/>
        <v>4.056140350877193E-2</v>
      </c>
      <c r="AD33" s="24">
        <f t="shared" si="8"/>
        <v>4.0315789473684208E-2</v>
      </c>
      <c r="AE33" s="24">
        <f t="shared" si="8"/>
        <v>4.8842105263157895E-2</v>
      </c>
      <c r="AF33" s="24">
        <f t="shared" si="8"/>
        <v>4.5087719298245614E-2</v>
      </c>
      <c r="AG33" s="24">
        <f t="shared" si="8"/>
        <v>4.2350877192982458E-2</v>
      </c>
      <c r="AH33" s="24">
        <f t="shared" si="8"/>
        <v>4.7403508771929823E-2</v>
      </c>
      <c r="AI33" s="15"/>
      <c r="AJ33" s="16"/>
      <c r="AK33" s="15"/>
      <c r="AL33" s="15"/>
      <c r="AM33" s="15"/>
      <c r="AN33" s="15"/>
      <c r="AO33" s="27">
        <v>28500</v>
      </c>
      <c r="AP33" s="15"/>
      <c r="AQ33" s="15"/>
      <c r="AR33" s="15"/>
      <c r="AT33" s="15"/>
    </row>
    <row r="34" spans="1:46" x14ac:dyDescent="0.3">
      <c r="A34" s="13">
        <v>29000</v>
      </c>
      <c r="B34" s="13">
        <v>29999</v>
      </c>
      <c r="C34" s="13"/>
      <c r="D34" s="16" t="s">
        <v>9</v>
      </c>
      <c r="E34" s="24">
        <f t="shared" si="5"/>
        <v>1.5322033898305085E-2</v>
      </c>
      <c r="F34" s="24">
        <f t="shared" si="5"/>
        <v>1.7898305084745762E-2</v>
      </c>
      <c r="G34" s="24">
        <f t="shared" si="5"/>
        <v>1.6983050847457628E-2</v>
      </c>
      <c r="H34" s="24">
        <f t="shared" si="5"/>
        <v>2.023728813559322E-2</v>
      </c>
      <c r="I34" s="24">
        <f t="shared" si="5"/>
        <v>1.7864406779661016E-2</v>
      </c>
      <c r="J34" s="24">
        <f t="shared" si="5"/>
        <v>1.7559322033898307E-2</v>
      </c>
      <c r="L34" s="16" t="s">
        <v>10</v>
      </c>
      <c r="M34" s="24">
        <f t="shared" si="6"/>
        <v>2.1796610169491526E-2</v>
      </c>
      <c r="N34" s="24">
        <f t="shared" si="6"/>
        <v>2.5457627118644067E-2</v>
      </c>
      <c r="O34" s="24">
        <f t="shared" si="6"/>
        <v>2.535593220338983E-2</v>
      </c>
      <c r="P34" s="24">
        <f t="shared" si="6"/>
        <v>2.5898305084745762E-2</v>
      </c>
      <c r="Q34" s="24">
        <f t="shared" si="6"/>
        <v>2.5016949152542371E-2</v>
      </c>
      <c r="R34" s="24">
        <f t="shared" si="6"/>
        <v>2.6440677966101694E-2</v>
      </c>
      <c r="T34" s="16" t="s">
        <v>11</v>
      </c>
      <c r="U34" s="24">
        <f t="shared" si="7"/>
        <v>5.5966101694915255E-2</v>
      </c>
      <c r="V34" s="24">
        <f t="shared" si="7"/>
        <v>5.4610169491525425E-2</v>
      </c>
      <c r="W34" s="24">
        <f t="shared" si="7"/>
        <v>5.4610169491525425E-2</v>
      </c>
      <c r="X34" s="24">
        <f t="shared" si="7"/>
        <v>5.4610169491525425E-2</v>
      </c>
      <c r="Y34" s="24">
        <f t="shared" si="7"/>
        <v>5.4610169491525425E-2</v>
      </c>
      <c r="Z34" s="24">
        <f t="shared" si="7"/>
        <v>5.4610169491525425E-2</v>
      </c>
      <c r="AB34" s="16" t="s">
        <v>12</v>
      </c>
      <c r="AC34" s="24">
        <f t="shared" si="8"/>
        <v>3.9186440677966103E-2</v>
      </c>
      <c r="AD34" s="24">
        <f t="shared" si="8"/>
        <v>3.8949152542372883E-2</v>
      </c>
      <c r="AE34" s="24">
        <f t="shared" si="8"/>
        <v>4.7186440677966103E-2</v>
      </c>
      <c r="AF34" s="24">
        <f t="shared" si="8"/>
        <v>4.3559322033898305E-2</v>
      </c>
      <c r="AG34" s="24">
        <f t="shared" si="8"/>
        <v>4.0915254237288139E-2</v>
      </c>
      <c r="AH34" s="24">
        <f t="shared" si="8"/>
        <v>4.5796610169491526E-2</v>
      </c>
      <c r="AI34" s="15"/>
      <c r="AJ34" s="16"/>
      <c r="AK34" s="15"/>
      <c r="AL34" s="15"/>
      <c r="AM34" s="15"/>
      <c r="AN34" s="15"/>
      <c r="AO34" s="27">
        <v>29500</v>
      </c>
      <c r="AP34" s="15"/>
      <c r="AQ34" s="15"/>
      <c r="AR34" s="15"/>
      <c r="AT34" s="15"/>
    </row>
    <row r="35" spans="1:46" x14ac:dyDescent="0.3">
      <c r="A35" s="13">
        <v>30000</v>
      </c>
      <c r="B35" s="13">
        <v>30999</v>
      </c>
      <c r="C35" s="13"/>
      <c r="D35" s="16" t="s">
        <v>9</v>
      </c>
      <c r="E35" s="24">
        <f t="shared" si="5"/>
        <v>1.4819672131147541E-2</v>
      </c>
      <c r="F35" s="24">
        <f t="shared" si="5"/>
        <v>1.7311475409836064E-2</v>
      </c>
      <c r="G35" s="24">
        <f t="shared" si="5"/>
        <v>1.6426229508196721E-2</v>
      </c>
      <c r="H35" s="24">
        <f t="shared" si="5"/>
        <v>1.9573770491803279E-2</v>
      </c>
      <c r="I35" s="24">
        <f t="shared" si="5"/>
        <v>1.7278688524590163E-2</v>
      </c>
      <c r="J35" s="24">
        <f t="shared" si="5"/>
        <v>1.6983606557377049E-2</v>
      </c>
      <c r="L35" s="16" t="s">
        <v>10</v>
      </c>
      <c r="M35" s="24">
        <f t="shared" si="6"/>
        <v>2.1081967213114755E-2</v>
      </c>
      <c r="N35" s="24">
        <f t="shared" si="6"/>
        <v>2.462295081967213E-2</v>
      </c>
      <c r="O35" s="24">
        <f t="shared" si="6"/>
        <v>2.4524590163934427E-2</v>
      </c>
      <c r="P35" s="24">
        <f t="shared" si="6"/>
        <v>2.5049180327868851E-2</v>
      </c>
      <c r="Q35" s="24">
        <f t="shared" si="6"/>
        <v>2.4196721311475409E-2</v>
      </c>
      <c r="R35" s="24">
        <f t="shared" si="6"/>
        <v>2.5573770491803278E-2</v>
      </c>
      <c r="T35" s="16" t="s">
        <v>11</v>
      </c>
      <c r="U35" s="24">
        <f t="shared" si="7"/>
        <v>5.413114754098361E-2</v>
      </c>
      <c r="V35" s="24">
        <f t="shared" si="7"/>
        <v>5.2819672131147542E-2</v>
      </c>
      <c r="W35" s="24">
        <f t="shared" si="7"/>
        <v>5.2819672131147542E-2</v>
      </c>
      <c r="X35" s="24">
        <f t="shared" si="7"/>
        <v>5.2819672131147542E-2</v>
      </c>
      <c r="Y35" s="24">
        <f t="shared" si="7"/>
        <v>5.2819672131147542E-2</v>
      </c>
      <c r="Z35" s="24">
        <f t="shared" si="7"/>
        <v>5.2819672131147542E-2</v>
      </c>
      <c r="AB35" s="16" t="s">
        <v>12</v>
      </c>
      <c r="AC35" s="24">
        <f t="shared" si="8"/>
        <v>3.7901639344262293E-2</v>
      </c>
      <c r="AD35" s="24">
        <f t="shared" si="8"/>
        <v>3.7672131147540984E-2</v>
      </c>
      <c r="AE35" s="24">
        <f t="shared" si="8"/>
        <v>4.563934426229508E-2</v>
      </c>
      <c r="AF35" s="24">
        <f t="shared" si="8"/>
        <v>4.2131147540983606E-2</v>
      </c>
      <c r="AG35" s="24">
        <f t="shared" si="8"/>
        <v>3.957377049180328E-2</v>
      </c>
      <c r="AH35" s="24">
        <f t="shared" si="8"/>
        <v>4.4295081967213115E-2</v>
      </c>
      <c r="AI35" s="15"/>
      <c r="AJ35" s="16"/>
      <c r="AK35" s="15"/>
      <c r="AL35" s="15"/>
      <c r="AM35" s="15"/>
      <c r="AN35" s="15"/>
      <c r="AO35" s="27">
        <v>30500</v>
      </c>
      <c r="AP35" s="15"/>
      <c r="AQ35" s="15"/>
      <c r="AR35" s="15"/>
      <c r="AT35" s="15"/>
    </row>
    <row r="36" spans="1:46" x14ac:dyDescent="0.3">
      <c r="A36" s="13">
        <v>31000</v>
      </c>
      <c r="B36" s="13">
        <v>31999</v>
      </c>
      <c r="C36" s="13"/>
      <c r="D36" s="16" t="s">
        <v>9</v>
      </c>
      <c r="E36" s="24">
        <f t="shared" si="5"/>
        <v>1.4349206349206349E-2</v>
      </c>
      <c r="F36" s="24">
        <f t="shared" si="5"/>
        <v>1.6761904761904763E-2</v>
      </c>
      <c r="G36" s="24">
        <f t="shared" si="5"/>
        <v>1.5904761904761904E-2</v>
      </c>
      <c r="H36" s="24">
        <f t="shared" si="5"/>
        <v>1.8952380952380953E-2</v>
      </c>
      <c r="I36" s="24">
        <f t="shared" si="5"/>
        <v>1.6730158730158731E-2</v>
      </c>
      <c r="J36" s="24">
        <f t="shared" si="5"/>
        <v>1.6444444444444446E-2</v>
      </c>
      <c r="L36" s="16" t="s">
        <v>10</v>
      </c>
      <c r="M36" s="24">
        <f t="shared" si="6"/>
        <v>2.0412698412698414E-2</v>
      </c>
      <c r="N36" s="24">
        <f t="shared" si="6"/>
        <v>2.384126984126984E-2</v>
      </c>
      <c r="O36" s="24">
        <f t="shared" si="6"/>
        <v>2.3746031746031748E-2</v>
      </c>
      <c r="P36" s="24">
        <f t="shared" si="6"/>
        <v>2.4253968253968253E-2</v>
      </c>
      <c r="Q36" s="24">
        <f t="shared" si="6"/>
        <v>2.3428571428571427E-2</v>
      </c>
      <c r="R36" s="24">
        <f t="shared" si="6"/>
        <v>2.4761904761904763E-2</v>
      </c>
      <c r="T36" s="16" t="s">
        <v>11</v>
      </c>
      <c r="U36" s="24">
        <f t="shared" si="7"/>
        <v>5.2412698412698411E-2</v>
      </c>
      <c r="V36" s="24">
        <f t="shared" si="7"/>
        <v>5.1142857142857143E-2</v>
      </c>
      <c r="W36" s="24">
        <f t="shared" si="7"/>
        <v>5.1142857142857143E-2</v>
      </c>
      <c r="X36" s="24">
        <f t="shared" si="7"/>
        <v>5.1142857142857143E-2</v>
      </c>
      <c r="Y36" s="24">
        <f t="shared" si="7"/>
        <v>5.1142857142857143E-2</v>
      </c>
      <c r="Z36" s="24">
        <f t="shared" si="7"/>
        <v>5.1142857142857143E-2</v>
      </c>
      <c r="AB36" s="16" t="s">
        <v>12</v>
      </c>
      <c r="AC36" s="24">
        <f t="shared" si="8"/>
        <v>3.6698412698412695E-2</v>
      </c>
      <c r="AD36" s="24">
        <f t="shared" si="8"/>
        <v>3.6476190476190475E-2</v>
      </c>
      <c r="AE36" s="24">
        <f t="shared" si="8"/>
        <v>4.419047619047619E-2</v>
      </c>
      <c r="AF36" s="24">
        <f t="shared" si="8"/>
        <v>4.0793650793650792E-2</v>
      </c>
      <c r="AG36" s="24">
        <f t="shared" si="8"/>
        <v>3.831746031746032E-2</v>
      </c>
      <c r="AH36" s="24">
        <f t="shared" si="8"/>
        <v>4.2888888888888886E-2</v>
      </c>
      <c r="AI36" s="15"/>
      <c r="AJ36" s="16"/>
      <c r="AK36" s="15"/>
      <c r="AL36" s="15"/>
      <c r="AM36" s="15"/>
      <c r="AN36" s="15"/>
      <c r="AO36" s="27">
        <v>31500</v>
      </c>
      <c r="AP36" s="15"/>
      <c r="AQ36" s="15"/>
      <c r="AR36" s="15"/>
      <c r="AT36" s="15"/>
    </row>
    <row r="37" spans="1:46" x14ac:dyDescent="0.3">
      <c r="A37" s="13">
        <v>32000</v>
      </c>
      <c r="B37" s="13">
        <v>32999</v>
      </c>
      <c r="C37" s="13"/>
      <c r="D37" s="16" t="s">
        <v>9</v>
      </c>
      <c r="E37" s="24">
        <f t="shared" si="5"/>
        <v>1.3907692307692308E-2</v>
      </c>
      <c r="F37" s="24">
        <f t="shared" si="5"/>
        <v>1.6246153846153848E-2</v>
      </c>
      <c r="G37" s="24">
        <f t="shared" si="5"/>
        <v>1.5415384615384616E-2</v>
      </c>
      <c r="H37" s="24">
        <f t="shared" si="5"/>
        <v>1.836923076923077E-2</v>
      </c>
      <c r="I37" s="24">
        <f t="shared" si="5"/>
        <v>1.6215384615384614E-2</v>
      </c>
      <c r="J37" s="24">
        <f t="shared" si="5"/>
        <v>1.5938461538461537E-2</v>
      </c>
      <c r="L37" s="16" t="s">
        <v>10</v>
      </c>
      <c r="M37" s="24">
        <f t="shared" si="6"/>
        <v>1.9784615384615383E-2</v>
      </c>
      <c r="N37" s="24">
        <f t="shared" si="6"/>
        <v>2.3107692307692308E-2</v>
      </c>
      <c r="O37" s="24">
        <f t="shared" si="6"/>
        <v>2.3015384615384615E-2</v>
      </c>
      <c r="P37" s="24">
        <f t="shared" si="6"/>
        <v>2.3507692307692309E-2</v>
      </c>
      <c r="Q37" s="24">
        <f t="shared" si="6"/>
        <v>2.2707692307692307E-2</v>
      </c>
      <c r="R37" s="24">
        <f t="shared" si="6"/>
        <v>2.4E-2</v>
      </c>
      <c r="T37" s="16" t="s">
        <v>11</v>
      </c>
      <c r="U37" s="24">
        <f t="shared" si="7"/>
        <v>5.0799999999999998E-2</v>
      </c>
      <c r="V37" s="24">
        <f t="shared" si="7"/>
        <v>4.9569230769230768E-2</v>
      </c>
      <c r="W37" s="24">
        <f t="shared" si="7"/>
        <v>4.9569230769230768E-2</v>
      </c>
      <c r="X37" s="24">
        <f t="shared" si="7"/>
        <v>4.9569230769230768E-2</v>
      </c>
      <c r="Y37" s="24">
        <f t="shared" si="7"/>
        <v>4.9569230769230768E-2</v>
      </c>
      <c r="Z37" s="24">
        <f t="shared" si="7"/>
        <v>4.9569230769230768E-2</v>
      </c>
      <c r="AB37" s="16" t="s">
        <v>12</v>
      </c>
      <c r="AC37" s="24">
        <f t="shared" si="8"/>
        <v>3.556923076923077E-2</v>
      </c>
      <c r="AD37" s="24">
        <f t="shared" si="8"/>
        <v>3.5353846153846152E-2</v>
      </c>
      <c r="AE37" s="24">
        <f t="shared" si="8"/>
        <v>4.2830769230769228E-2</v>
      </c>
      <c r="AF37" s="24">
        <f t="shared" si="8"/>
        <v>3.9538461538461536E-2</v>
      </c>
      <c r="AG37" s="24">
        <f t="shared" si="8"/>
        <v>3.7138461538461537E-2</v>
      </c>
      <c r="AH37" s="24">
        <f t="shared" si="8"/>
        <v>4.1569230769230768E-2</v>
      </c>
      <c r="AI37" s="15"/>
      <c r="AJ37" s="16"/>
      <c r="AK37" s="15"/>
      <c r="AL37" s="15"/>
      <c r="AM37" s="15"/>
      <c r="AN37" s="15"/>
      <c r="AO37" s="27">
        <v>32500</v>
      </c>
      <c r="AP37" s="15"/>
      <c r="AQ37" s="15"/>
      <c r="AR37" s="15"/>
      <c r="AT37" s="15"/>
    </row>
    <row r="38" spans="1:46" x14ac:dyDescent="0.3">
      <c r="A38" s="13">
        <v>33000</v>
      </c>
      <c r="B38" s="13">
        <v>33999</v>
      </c>
      <c r="C38" s="13"/>
      <c r="D38" s="16" t="s">
        <v>9</v>
      </c>
      <c r="E38" s="24">
        <f t="shared" ref="E38:J69" si="9">E$2/$AO38</f>
        <v>1.3492537313432836E-2</v>
      </c>
      <c r="F38" s="24">
        <f t="shared" si="9"/>
        <v>1.5761194029850746E-2</v>
      </c>
      <c r="G38" s="24">
        <f t="shared" si="9"/>
        <v>1.4955223880597016E-2</v>
      </c>
      <c r="H38" s="24">
        <f t="shared" si="9"/>
        <v>1.782089552238806E-2</v>
      </c>
      <c r="I38" s="24">
        <f t="shared" si="9"/>
        <v>1.573134328358209E-2</v>
      </c>
      <c r="J38" s="24">
        <f t="shared" si="9"/>
        <v>1.5462686567164178E-2</v>
      </c>
      <c r="L38" s="16" t="s">
        <v>10</v>
      </c>
      <c r="M38" s="24">
        <f t="shared" ref="M38:R69" si="10">M$2/$AO38</f>
        <v>1.919402985074627E-2</v>
      </c>
      <c r="N38" s="24">
        <f t="shared" si="10"/>
        <v>2.2417910447761195E-2</v>
      </c>
      <c r="O38" s="24">
        <f t="shared" si="10"/>
        <v>2.2328358208955224E-2</v>
      </c>
      <c r="P38" s="24">
        <f t="shared" si="10"/>
        <v>2.2805970149253733E-2</v>
      </c>
      <c r="Q38" s="24">
        <f t="shared" si="10"/>
        <v>2.2029850746268658E-2</v>
      </c>
      <c r="R38" s="24">
        <f t="shared" si="10"/>
        <v>2.3283582089552238E-2</v>
      </c>
      <c r="T38" s="16" t="s">
        <v>11</v>
      </c>
      <c r="U38" s="24">
        <f t="shared" ref="U38:Z69" si="11">U$2/$AO38</f>
        <v>4.928358208955224E-2</v>
      </c>
      <c r="V38" s="24">
        <f t="shared" si="11"/>
        <v>4.8089552238805969E-2</v>
      </c>
      <c r="W38" s="24">
        <f t="shared" si="11"/>
        <v>4.8089552238805969E-2</v>
      </c>
      <c r="X38" s="24">
        <f t="shared" si="11"/>
        <v>4.8089552238805969E-2</v>
      </c>
      <c r="Y38" s="24">
        <f t="shared" si="11"/>
        <v>4.8089552238805969E-2</v>
      </c>
      <c r="Z38" s="24">
        <f t="shared" si="11"/>
        <v>4.8089552238805969E-2</v>
      </c>
      <c r="AB38" s="16" t="s">
        <v>12</v>
      </c>
      <c r="AC38" s="24">
        <f t="shared" ref="AC38:AH69" si="12">AC$2/$AO38</f>
        <v>3.4507462686567167E-2</v>
      </c>
      <c r="AD38" s="24">
        <f t="shared" si="12"/>
        <v>3.4298507462686569E-2</v>
      </c>
      <c r="AE38" s="24">
        <f t="shared" si="12"/>
        <v>4.155223880597015E-2</v>
      </c>
      <c r="AF38" s="24">
        <f t="shared" si="12"/>
        <v>3.8358208955223884E-2</v>
      </c>
      <c r="AG38" s="24">
        <f t="shared" si="12"/>
        <v>3.602985074626866E-2</v>
      </c>
      <c r="AH38" s="24">
        <f t="shared" si="12"/>
        <v>4.0328358208955223E-2</v>
      </c>
      <c r="AI38" s="15"/>
      <c r="AJ38" s="16"/>
      <c r="AK38" s="15"/>
      <c r="AL38" s="15"/>
      <c r="AM38" s="15"/>
      <c r="AN38" s="15"/>
      <c r="AO38" s="27">
        <v>33500</v>
      </c>
      <c r="AP38" s="15"/>
      <c r="AQ38" s="15"/>
      <c r="AR38" s="15"/>
      <c r="AT38" s="15"/>
    </row>
    <row r="39" spans="1:46" x14ac:dyDescent="0.3">
      <c r="A39" s="13">
        <v>34000</v>
      </c>
      <c r="B39" s="13">
        <v>34999</v>
      </c>
      <c r="C39" s="13"/>
      <c r="D39" s="16" t="s">
        <v>9</v>
      </c>
      <c r="E39" s="24">
        <f t="shared" si="9"/>
        <v>1.3101449275362319E-2</v>
      </c>
      <c r="F39" s="24">
        <f t="shared" si="9"/>
        <v>1.5304347826086957E-2</v>
      </c>
      <c r="G39" s="24">
        <f t="shared" si="9"/>
        <v>1.4521739130434783E-2</v>
      </c>
      <c r="H39" s="24">
        <f t="shared" si="9"/>
        <v>1.7304347826086957E-2</v>
      </c>
      <c r="I39" s="24">
        <f t="shared" si="9"/>
        <v>1.527536231884058E-2</v>
      </c>
      <c r="J39" s="24">
        <f t="shared" si="9"/>
        <v>1.5014492753623189E-2</v>
      </c>
      <c r="L39" s="16" t="s">
        <v>10</v>
      </c>
      <c r="M39" s="24">
        <f t="shared" si="10"/>
        <v>1.8637681159420289E-2</v>
      </c>
      <c r="N39" s="24">
        <f t="shared" si="10"/>
        <v>2.1768115942028987E-2</v>
      </c>
      <c r="O39" s="24">
        <f t="shared" si="10"/>
        <v>2.1681159420289853E-2</v>
      </c>
      <c r="P39" s="24">
        <f t="shared" si="10"/>
        <v>2.2144927536231884E-2</v>
      </c>
      <c r="Q39" s="24">
        <f t="shared" si="10"/>
        <v>2.1391304347826087E-2</v>
      </c>
      <c r="R39" s="24">
        <f t="shared" si="10"/>
        <v>2.2608695652173914E-2</v>
      </c>
      <c r="T39" s="16" t="s">
        <v>11</v>
      </c>
      <c r="U39" s="24">
        <f t="shared" si="11"/>
        <v>4.7855072463768113E-2</v>
      </c>
      <c r="V39" s="24">
        <f t="shared" si="11"/>
        <v>4.6695652173913041E-2</v>
      </c>
      <c r="W39" s="24">
        <f t="shared" si="11"/>
        <v>4.6695652173913041E-2</v>
      </c>
      <c r="X39" s="24">
        <f t="shared" si="11"/>
        <v>4.6695652173913041E-2</v>
      </c>
      <c r="Y39" s="24">
        <f t="shared" si="11"/>
        <v>4.6695652173913041E-2</v>
      </c>
      <c r="Z39" s="24">
        <f t="shared" si="11"/>
        <v>4.6695652173913041E-2</v>
      </c>
      <c r="AB39" s="16" t="s">
        <v>12</v>
      </c>
      <c r="AC39" s="24">
        <f t="shared" si="12"/>
        <v>3.3507246376811593E-2</v>
      </c>
      <c r="AD39" s="24">
        <f t="shared" si="12"/>
        <v>3.3304347826086954E-2</v>
      </c>
      <c r="AE39" s="24">
        <f t="shared" si="12"/>
        <v>4.0347826086956522E-2</v>
      </c>
      <c r="AF39" s="24">
        <f t="shared" si="12"/>
        <v>3.7246376811594206E-2</v>
      </c>
      <c r="AG39" s="24">
        <f t="shared" si="12"/>
        <v>3.4985507246376814E-2</v>
      </c>
      <c r="AH39" s="24">
        <f t="shared" si="12"/>
        <v>3.9159420289855071E-2</v>
      </c>
      <c r="AI39" s="15"/>
      <c r="AJ39" s="16"/>
      <c r="AK39" s="15"/>
      <c r="AL39" s="15"/>
      <c r="AM39" s="15"/>
      <c r="AN39" s="15"/>
      <c r="AO39" s="27">
        <v>34500</v>
      </c>
      <c r="AP39" s="15"/>
      <c r="AQ39" s="15"/>
      <c r="AR39" s="15"/>
      <c r="AT39" s="15"/>
    </row>
    <row r="40" spans="1:46" x14ac:dyDescent="0.3">
      <c r="A40" s="13">
        <v>35000</v>
      </c>
      <c r="B40" s="13">
        <v>35999</v>
      </c>
      <c r="D40" s="16" t="s">
        <v>9</v>
      </c>
      <c r="E40" s="24">
        <f t="shared" si="9"/>
        <v>1.2732394366197183E-2</v>
      </c>
      <c r="F40" s="24">
        <f t="shared" si="9"/>
        <v>1.4873239436619718E-2</v>
      </c>
      <c r="G40" s="24">
        <f t="shared" si="9"/>
        <v>1.4112676056338027E-2</v>
      </c>
      <c r="H40" s="24">
        <f t="shared" si="9"/>
        <v>1.6816901408450702E-2</v>
      </c>
      <c r="I40" s="24">
        <f t="shared" si="9"/>
        <v>1.4845070422535212E-2</v>
      </c>
      <c r="J40" s="24">
        <f t="shared" si="9"/>
        <v>1.4591549295774648E-2</v>
      </c>
      <c r="L40" s="16" t="s">
        <v>10</v>
      </c>
      <c r="M40" s="24">
        <f t="shared" si="10"/>
        <v>1.8112676056338029E-2</v>
      </c>
      <c r="N40" s="24">
        <f t="shared" si="10"/>
        <v>2.1154929577464787E-2</v>
      </c>
      <c r="O40" s="24">
        <f t="shared" si="10"/>
        <v>2.1070422535211266E-2</v>
      </c>
      <c r="P40" s="24">
        <f t="shared" si="10"/>
        <v>2.1521126760563381E-2</v>
      </c>
      <c r="Q40" s="24">
        <f t="shared" si="10"/>
        <v>2.0788732394366197E-2</v>
      </c>
      <c r="R40" s="24">
        <f t="shared" si="10"/>
        <v>2.1971830985915493E-2</v>
      </c>
      <c r="T40" s="16" t="s">
        <v>11</v>
      </c>
      <c r="U40" s="24">
        <f t="shared" si="11"/>
        <v>4.6507042253521126E-2</v>
      </c>
      <c r="V40" s="24">
        <f t="shared" si="11"/>
        <v>4.5380281690140842E-2</v>
      </c>
      <c r="W40" s="24">
        <f t="shared" si="11"/>
        <v>4.5380281690140842E-2</v>
      </c>
      <c r="X40" s="24">
        <f t="shared" si="11"/>
        <v>4.5380281690140842E-2</v>
      </c>
      <c r="Y40" s="24">
        <f t="shared" si="11"/>
        <v>4.5380281690140842E-2</v>
      </c>
      <c r="Z40" s="24">
        <f t="shared" si="11"/>
        <v>4.5380281690140842E-2</v>
      </c>
      <c r="AB40" s="16" t="s">
        <v>12</v>
      </c>
      <c r="AC40" s="24">
        <f t="shared" si="12"/>
        <v>3.2563380281690139E-2</v>
      </c>
      <c r="AD40" s="24">
        <f t="shared" si="12"/>
        <v>3.2366197183098591E-2</v>
      </c>
      <c r="AE40" s="24">
        <f t="shared" si="12"/>
        <v>3.9211267605633801E-2</v>
      </c>
      <c r="AF40" s="24">
        <f t="shared" si="12"/>
        <v>3.6197183098591552E-2</v>
      </c>
      <c r="AG40" s="24">
        <f t="shared" si="12"/>
        <v>3.4000000000000002E-2</v>
      </c>
      <c r="AH40" s="24">
        <f t="shared" si="12"/>
        <v>3.8056338028169011E-2</v>
      </c>
      <c r="AI40" s="15"/>
      <c r="AJ40" s="16"/>
      <c r="AK40" s="15"/>
      <c r="AL40" s="15"/>
      <c r="AM40" s="15"/>
      <c r="AN40" s="15"/>
      <c r="AO40" s="27">
        <v>35500</v>
      </c>
      <c r="AP40" s="15"/>
      <c r="AQ40" s="15"/>
      <c r="AR40" s="15"/>
      <c r="AT40" s="15"/>
    </row>
    <row r="41" spans="1:46" x14ac:dyDescent="0.3">
      <c r="A41" s="13">
        <v>36000</v>
      </c>
      <c r="B41" s="13">
        <v>36999</v>
      </c>
      <c r="D41" s="16" t="s">
        <v>9</v>
      </c>
      <c r="E41" s="24">
        <f t="shared" si="9"/>
        <v>1.2383561643835616E-2</v>
      </c>
      <c r="F41" s="24">
        <f t="shared" si="9"/>
        <v>1.4465753424657534E-2</v>
      </c>
      <c r="G41" s="24">
        <f t="shared" si="9"/>
        <v>1.3726027397260273E-2</v>
      </c>
      <c r="H41" s="24">
        <f t="shared" si="9"/>
        <v>1.6356164383561644E-2</v>
      </c>
      <c r="I41" s="24">
        <f t="shared" si="9"/>
        <v>1.4438356164383562E-2</v>
      </c>
      <c r="J41" s="24">
        <f t="shared" si="9"/>
        <v>1.4191780821917807E-2</v>
      </c>
      <c r="L41" s="16" t="s">
        <v>10</v>
      </c>
      <c r="M41" s="24">
        <f t="shared" si="10"/>
        <v>1.7616438356164384E-2</v>
      </c>
      <c r="N41" s="24">
        <f t="shared" si="10"/>
        <v>2.0575342465753425E-2</v>
      </c>
      <c r="O41" s="24">
        <f t="shared" si="10"/>
        <v>2.0493150684931506E-2</v>
      </c>
      <c r="P41" s="24">
        <f t="shared" si="10"/>
        <v>2.0931506849315069E-2</v>
      </c>
      <c r="Q41" s="24">
        <f t="shared" si="10"/>
        <v>2.0219178082191782E-2</v>
      </c>
      <c r="R41" s="24">
        <f t="shared" si="10"/>
        <v>2.1369863013698632E-2</v>
      </c>
      <c r="T41" s="16" t="s">
        <v>11</v>
      </c>
      <c r="U41" s="24">
        <f t="shared" si="11"/>
        <v>4.5232876712328764E-2</v>
      </c>
      <c r="V41" s="24">
        <f t="shared" si="11"/>
        <v>4.4136986301369863E-2</v>
      </c>
      <c r="W41" s="24">
        <f t="shared" si="11"/>
        <v>4.4136986301369863E-2</v>
      </c>
      <c r="X41" s="24">
        <f t="shared" si="11"/>
        <v>4.4136986301369863E-2</v>
      </c>
      <c r="Y41" s="24">
        <f t="shared" si="11"/>
        <v>4.4136986301369863E-2</v>
      </c>
      <c r="Z41" s="24">
        <f t="shared" si="11"/>
        <v>4.4136986301369863E-2</v>
      </c>
      <c r="AB41" s="16" t="s">
        <v>12</v>
      </c>
      <c r="AC41" s="24">
        <f t="shared" si="12"/>
        <v>3.1671232876712328E-2</v>
      </c>
      <c r="AD41" s="24">
        <f t="shared" si="12"/>
        <v>3.1479452054794521E-2</v>
      </c>
      <c r="AE41" s="24">
        <f t="shared" si="12"/>
        <v>3.8136986301369864E-2</v>
      </c>
      <c r="AF41" s="24">
        <f t="shared" si="12"/>
        <v>3.5205479452054794E-2</v>
      </c>
      <c r="AG41" s="24">
        <f t="shared" si="12"/>
        <v>3.3068493150684934E-2</v>
      </c>
      <c r="AH41" s="24">
        <f t="shared" si="12"/>
        <v>3.7013698630136989E-2</v>
      </c>
      <c r="AI41" s="15"/>
      <c r="AJ41" s="16"/>
      <c r="AK41" s="15"/>
      <c r="AL41" s="15"/>
      <c r="AM41" s="15"/>
      <c r="AN41" s="15"/>
      <c r="AO41" s="27">
        <v>36500</v>
      </c>
      <c r="AP41" s="15"/>
      <c r="AQ41" s="15"/>
      <c r="AR41" s="15"/>
      <c r="AT41" s="15"/>
    </row>
    <row r="42" spans="1:46" x14ac:dyDescent="0.3">
      <c r="A42" s="13">
        <v>37000</v>
      </c>
      <c r="B42" s="13">
        <v>37999</v>
      </c>
      <c r="D42" s="16" t="s">
        <v>9</v>
      </c>
      <c r="E42" s="24">
        <f t="shared" si="9"/>
        <v>1.2053333333333333E-2</v>
      </c>
      <c r="F42" s="24">
        <f t="shared" si="9"/>
        <v>1.4080000000000001E-2</v>
      </c>
      <c r="G42" s="24">
        <f t="shared" si="9"/>
        <v>1.336E-2</v>
      </c>
      <c r="H42" s="24">
        <f t="shared" si="9"/>
        <v>1.592E-2</v>
      </c>
      <c r="I42" s="24">
        <f t="shared" si="9"/>
        <v>1.4053333333333333E-2</v>
      </c>
      <c r="J42" s="24">
        <f t="shared" si="9"/>
        <v>1.3813333333333334E-2</v>
      </c>
      <c r="L42" s="16" t="s">
        <v>10</v>
      </c>
      <c r="M42" s="24">
        <f t="shared" si="10"/>
        <v>1.7146666666666668E-2</v>
      </c>
      <c r="N42" s="24">
        <f t="shared" si="10"/>
        <v>2.0026666666666668E-2</v>
      </c>
      <c r="O42" s="24">
        <f t="shared" si="10"/>
        <v>1.9946666666666668E-2</v>
      </c>
      <c r="P42" s="24">
        <f t="shared" si="10"/>
        <v>2.0373333333333334E-2</v>
      </c>
      <c r="Q42" s="24">
        <f t="shared" si="10"/>
        <v>1.968E-2</v>
      </c>
      <c r="R42" s="24">
        <f t="shared" si="10"/>
        <v>2.0799999999999999E-2</v>
      </c>
      <c r="T42" s="16" t="s">
        <v>11</v>
      </c>
      <c r="U42" s="24">
        <f t="shared" si="11"/>
        <v>4.4026666666666665E-2</v>
      </c>
      <c r="V42" s="24">
        <f t="shared" si="11"/>
        <v>4.2959999999999998E-2</v>
      </c>
      <c r="W42" s="24">
        <f t="shared" si="11"/>
        <v>4.2959999999999998E-2</v>
      </c>
      <c r="X42" s="24">
        <f t="shared" si="11"/>
        <v>4.2959999999999998E-2</v>
      </c>
      <c r="Y42" s="24">
        <f t="shared" si="11"/>
        <v>4.2959999999999998E-2</v>
      </c>
      <c r="Z42" s="24">
        <f t="shared" si="11"/>
        <v>4.2959999999999998E-2</v>
      </c>
      <c r="AB42" s="16" t="s">
        <v>12</v>
      </c>
      <c r="AC42" s="24">
        <f t="shared" si="12"/>
        <v>3.0826666666666665E-2</v>
      </c>
      <c r="AD42" s="24">
        <f t="shared" si="12"/>
        <v>3.0640000000000001E-2</v>
      </c>
      <c r="AE42" s="24">
        <f t="shared" si="12"/>
        <v>3.712E-2</v>
      </c>
      <c r="AF42" s="24">
        <f t="shared" si="12"/>
        <v>3.4266666666666667E-2</v>
      </c>
      <c r="AG42" s="24">
        <f t="shared" si="12"/>
        <v>3.2186666666666669E-2</v>
      </c>
      <c r="AH42" s="24">
        <f t="shared" si="12"/>
        <v>3.6026666666666665E-2</v>
      </c>
      <c r="AI42" s="15"/>
      <c r="AJ42" s="16"/>
      <c r="AK42" s="15"/>
      <c r="AL42" s="15"/>
      <c r="AM42" s="15"/>
      <c r="AN42" s="15"/>
      <c r="AO42" s="27">
        <v>37500</v>
      </c>
      <c r="AP42" s="15"/>
      <c r="AQ42" s="15"/>
      <c r="AR42" s="15"/>
      <c r="AT42" s="15"/>
    </row>
    <row r="43" spans="1:46" x14ac:dyDescent="0.3">
      <c r="A43" s="13">
        <v>38000</v>
      </c>
      <c r="B43" s="13">
        <v>38999</v>
      </c>
      <c r="D43" s="16" t="s">
        <v>9</v>
      </c>
      <c r="E43" s="24">
        <f t="shared" si="9"/>
        <v>1.174025974025974E-2</v>
      </c>
      <c r="F43" s="24">
        <f t="shared" si="9"/>
        <v>1.3714285714285714E-2</v>
      </c>
      <c r="G43" s="24">
        <f t="shared" si="9"/>
        <v>1.3012987012987013E-2</v>
      </c>
      <c r="H43" s="24">
        <f t="shared" si="9"/>
        <v>1.5506493506493507E-2</v>
      </c>
      <c r="I43" s="24">
        <f t="shared" si="9"/>
        <v>1.3688311688311689E-2</v>
      </c>
      <c r="J43" s="24">
        <f t="shared" si="9"/>
        <v>1.3454545454545455E-2</v>
      </c>
      <c r="L43" s="16" t="s">
        <v>10</v>
      </c>
      <c r="M43" s="24">
        <f t="shared" si="10"/>
        <v>1.6701298701298703E-2</v>
      </c>
      <c r="N43" s="24">
        <f t="shared" si="10"/>
        <v>1.9506493506493507E-2</v>
      </c>
      <c r="O43" s="24">
        <f t="shared" si="10"/>
        <v>1.9428571428571427E-2</v>
      </c>
      <c r="P43" s="24">
        <f t="shared" si="10"/>
        <v>1.9844155844155845E-2</v>
      </c>
      <c r="Q43" s="24">
        <f t="shared" si="10"/>
        <v>1.9168831168831169E-2</v>
      </c>
      <c r="R43" s="24">
        <f t="shared" si="10"/>
        <v>2.0259740259740259E-2</v>
      </c>
      <c r="T43" s="16" t="s">
        <v>11</v>
      </c>
      <c r="U43" s="24">
        <f t="shared" si="11"/>
        <v>4.2883116883116884E-2</v>
      </c>
      <c r="V43" s="24">
        <f t="shared" si="11"/>
        <v>4.1844155844155843E-2</v>
      </c>
      <c r="W43" s="24">
        <f t="shared" si="11"/>
        <v>4.1844155844155843E-2</v>
      </c>
      <c r="X43" s="24">
        <f t="shared" si="11"/>
        <v>4.1844155844155843E-2</v>
      </c>
      <c r="Y43" s="24">
        <f t="shared" si="11"/>
        <v>4.1844155844155843E-2</v>
      </c>
      <c r="Z43" s="24">
        <f t="shared" si="11"/>
        <v>4.1844155844155843E-2</v>
      </c>
      <c r="AB43" s="16" t="s">
        <v>12</v>
      </c>
      <c r="AC43" s="24">
        <f t="shared" si="12"/>
        <v>3.0025974025974025E-2</v>
      </c>
      <c r="AD43" s="24">
        <f t="shared" si="12"/>
        <v>2.9844155844155843E-2</v>
      </c>
      <c r="AE43" s="24">
        <f t="shared" si="12"/>
        <v>3.6155844155844157E-2</v>
      </c>
      <c r="AF43" s="24">
        <f t="shared" si="12"/>
        <v>3.3376623376623379E-2</v>
      </c>
      <c r="AG43" s="24">
        <f t="shared" si="12"/>
        <v>3.1350649350649351E-2</v>
      </c>
      <c r="AH43" s="24">
        <f t="shared" si="12"/>
        <v>3.5090909090909089E-2</v>
      </c>
      <c r="AI43" s="15"/>
      <c r="AJ43" s="16"/>
      <c r="AK43" s="15"/>
      <c r="AL43" s="15"/>
      <c r="AM43" s="15"/>
      <c r="AN43" s="15"/>
      <c r="AO43" s="27">
        <v>38500</v>
      </c>
      <c r="AP43" s="15"/>
      <c r="AQ43" s="15"/>
      <c r="AR43" s="15"/>
      <c r="AT43" s="15"/>
    </row>
    <row r="44" spans="1:46" x14ac:dyDescent="0.3">
      <c r="A44" s="13">
        <v>39000</v>
      </c>
      <c r="B44" s="13">
        <v>39999</v>
      </c>
      <c r="D44" s="16" t="s">
        <v>9</v>
      </c>
      <c r="E44" s="24">
        <f t="shared" si="9"/>
        <v>1.1443037974683544E-2</v>
      </c>
      <c r="F44" s="24">
        <f t="shared" si="9"/>
        <v>1.3367088607594937E-2</v>
      </c>
      <c r="G44" s="24">
        <f t="shared" si="9"/>
        <v>1.2683544303797468E-2</v>
      </c>
      <c r="H44" s="24">
        <f t="shared" si="9"/>
        <v>1.5113924050632912E-2</v>
      </c>
      <c r="I44" s="24">
        <f t="shared" si="9"/>
        <v>1.3341772151898735E-2</v>
      </c>
      <c r="J44" s="24">
        <f t="shared" si="9"/>
        <v>1.3113924050632912E-2</v>
      </c>
      <c r="L44" s="16" t="s">
        <v>10</v>
      </c>
      <c r="M44" s="24">
        <f t="shared" si="10"/>
        <v>1.627848101265823E-2</v>
      </c>
      <c r="N44" s="24">
        <f t="shared" si="10"/>
        <v>1.90126582278481E-2</v>
      </c>
      <c r="O44" s="24">
        <f t="shared" si="10"/>
        <v>1.8936708860759495E-2</v>
      </c>
      <c r="P44" s="24">
        <f t="shared" si="10"/>
        <v>1.9341772151898733E-2</v>
      </c>
      <c r="Q44" s="24">
        <f t="shared" si="10"/>
        <v>1.868354430379747E-2</v>
      </c>
      <c r="R44" s="24">
        <f t="shared" si="10"/>
        <v>1.9746835443037975E-2</v>
      </c>
      <c r="T44" s="16" t="s">
        <v>11</v>
      </c>
      <c r="U44" s="24">
        <f t="shared" si="11"/>
        <v>4.1797468354430378E-2</v>
      </c>
      <c r="V44" s="24">
        <f t="shared" si="11"/>
        <v>4.0784810126582277E-2</v>
      </c>
      <c r="W44" s="24">
        <f t="shared" si="11"/>
        <v>4.0784810126582277E-2</v>
      </c>
      <c r="X44" s="24">
        <f t="shared" si="11"/>
        <v>4.0784810126582277E-2</v>
      </c>
      <c r="Y44" s="24">
        <f t="shared" si="11"/>
        <v>4.0784810126582277E-2</v>
      </c>
      <c r="Z44" s="24">
        <f t="shared" si="11"/>
        <v>4.0784810126582277E-2</v>
      </c>
      <c r="AB44" s="16" t="s">
        <v>12</v>
      </c>
      <c r="AC44" s="24">
        <f t="shared" si="12"/>
        <v>2.9265822784810127E-2</v>
      </c>
      <c r="AD44" s="24">
        <f t="shared" si="12"/>
        <v>2.908860759493671E-2</v>
      </c>
      <c r="AE44" s="24">
        <f t="shared" si="12"/>
        <v>3.5240506329113921E-2</v>
      </c>
      <c r="AF44" s="24">
        <f t="shared" si="12"/>
        <v>3.2531645569620252E-2</v>
      </c>
      <c r="AG44" s="24">
        <f t="shared" si="12"/>
        <v>3.0556962025316457E-2</v>
      </c>
      <c r="AH44" s="24">
        <f t="shared" si="12"/>
        <v>3.420253164556962E-2</v>
      </c>
      <c r="AI44" s="15"/>
      <c r="AJ44" s="16"/>
      <c r="AK44" s="15"/>
      <c r="AL44" s="15"/>
      <c r="AM44" s="15"/>
      <c r="AN44" s="15"/>
      <c r="AO44" s="27">
        <v>39500</v>
      </c>
      <c r="AP44" s="15"/>
      <c r="AQ44" s="15"/>
      <c r="AR44" s="15"/>
      <c r="AT44" s="15"/>
    </row>
    <row r="45" spans="1:46" x14ac:dyDescent="0.3">
      <c r="A45" s="13">
        <v>40000</v>
      </c>
      <c r="B45" s="13">
        <v>40999</v>
      </c>
      <c r="D45" s="16" t="s">
        <v>9</v>
      </c>
      <c r="E45" s="24">
        <f t="shared" si="9"/>
        <v>1.1160493827160493E-2</v>
      </c>
      <c r="F45" s="24">
        <f t="shared" si="9"/>
        <v>1.3037037037037036E-2</v>
      </c>
      <c r="G45" s="24">
        <f t="shared" si="9"/>
        <v>1.237037037037037E-2</v>
      </c>
      <c r="H45" s="24">
        <f t="shared" si="9"/>
        <v>1.474074074074074E-2</v>
      </c>
      <c r="I45" s="24">
        <f t="shared" si="9"/>
        <v>1.3012345679012346E-2</v>
      </c>
      <c r="J45" s="24">
        <f t="shared" si="9"/>
        <v>1.2790123456790124E-2</v>
      </c>
      <c r="L45" s="16" t="s">
        <v>10</v>
      </c>
      <c r="M45" s="24">
        <f t="shared" si="10"/>
        <v>1.5876543209876543E-2</v>
      </c>
      <c r="N45" s="24">
        <f t="shared" si="10"/>
        <v>1.8543209876543211E-2</v>
      </c>
      <c r="O45" s="24">
        <f t="shared" si="10"/>
        <v>1.8469135802469137E-2</v>
      </c>
      <c r="P45" s="24">
        <f t="shared" si="10"/>
        <v>1.8864197530864199E-2</v>
      </c>
      <c r="Q45" s="24">
        <f t="shared" si="10"/>
        <v>1.8222222222222223E-2</v>
      </c>
      <c r="R45" s="24">
        <f t="shared" si="10"/>
        <v>1.9259259259259261E-2</v>
      </c>
      <c r="T45" s="16" t="s">
        <v>11</v>
      </c>
      <c r="U45" s="24">
        <f t="shared" si="11"/>
        <v>4.0765432098765431E-2</v>
      </c>
      <c r="V45" s="24">
        <f t="shared" si="11"/>
        <v>3.977777777777778E-2</v>
      </c>
      <c r="W45" s="24">
        <f t="shared" si="11"/>
        <v>3.977777777777778E-2</v>
      </c>
      <c r="X45" s="24">
        <f t="shared" si="11"/>
        <v>3.977777777777778E-2</v>
      </c>
      <c r="Y45" s="24">
        <f t="shared" si="11"/>
        <v>3.977777777777778E-2</v>
      </c>
      <c r="Z45" s="24">
        <f t="shared" si="11"/>
        <v>3.977777777777778E-2</v>
      </c>
      <c r="AB45" s="16" t="s">
        <v>12</v>
      </c>
      <c r="AC45" s="24">
        <f t="shared" si="12"/>
        <v>2.8543209876543209E-2</v>
      </c>
      <c r="AD45" s="24">
        <f t="shared" si="12"/>
        <v>2.8370370370370369E-2</v>
      </c>
      <c r="AE45" s="24">
        <f t="shared" si="12"/>
        <v>3.4370370370370371E-2</v>
      </c>
      <c r="AF45" s="24">
        <f t="shared" si="12"/>
        <v>3.1728395061728393E-2</v>
      </c>
      <c r="AG45" s="24">
        <f t="shared" si="12"/>
        <v>2.9802469135802468E-2</v>
      </c>
      <c r="AH45" s="24">
        <f t="shared" si="12"/>
        <v>3.3358024691358026E-2</v>
      </c>
      <c r="AI45" s="15"/>
      <c r="AJ45" s="16"/>
      <c r="AK45" s="15"/>
      <c r="AL45" s="15"/>
      <c r="AM45" s="15"/>
      <c r="AN45" s="15"/>
      <c r="AO45" s="27">
        <v>40500</v>
      </c>
      <c r="AP45" s="15"/>
      <c r="AQ45" s="15"/>
      <c r="AR45" s="15"/>
      <c r="AT45" s="15"/>
    </row>
    <row r="46" spans="1:46" x14ac:dyDescent="0.3">
      <c r="A46" s="13">
        <v>41000</v>
      </c>
      <c r="B46" s="13">
        <v>41999</v>
      </c>
      <c r="D46" s="16" t="s">
        <v>9</v>
      </c>
      <c r="E46" s="24">
        <f t="shared" si="9"/>
        <v>1.0891566265060241E-2</v>
      </c>
      <c r="F46" s="24">
        <f t="shared" si="9"/>
        <v>1.2722891566265061E-2</v>
      </c>
      <c r="G46" s="24">
        <f t="shared" si="9"/>
        <v>1.2072289156626507E-2</v>
      </c>
      <c r="H46" s="24">
        <f t="shared" si="9"/>
        <v>1.4385542168674699E-2</v>
      </c>
      <c r="I46" s="24">
        <f t="shared" si="9"/>
        <v>1.2698795180722892E-2</v>
      </c>
      <c r="J46" s="24">
        <f t="shared" si="9"/>
        <v>1.2481927710843374E-2</v>
      </c>
      <c r="L46" s="16" t="s">
        <v>10</v>
      </c>
      <c r="M46" s="24">
        <f t="shared" si="10"/>
        <v>1.5493975903614458E-2</v>
      </c>
      <c r="N46" s="24">
        <f t="shared" si="10"/>
        <v>1.8096385542168674E-2</v>
      </c>
      <c r="O46" s="24">
        <f t="shared" si="10"/>
        <v>1.8024096385542168E-2</v>
      </c>
      <c r="P46" s="24">
        <f t="shared" si="10"/>
        <v>1.8409638554216866E-2</v>
      </c>
      <c r="Q46" s="24">
        <f t="shared" si="10"/>
        <v>1.7783132530120482E-2</v>
      </c>
      <c r="R46" s="24">
        <f t="shared" si="10"/>
        <v>1.8795180722891568E-2</v>
      </c>
      <c r="T46" s="16" t="s">
        <v>11</v>
      </c>
      <c r="U46" s="24">
        <f t="shared" si="11"/>
        <v>3.9783132530120481E-2</v>
      </c>
      <c r="V46" s="24">
        <f t="shared" si="11"/>
        <v>3.8819277108433733E-2</v>
      </c>
      <c r="W46" s="24">
        <f t="shared" si="11"/>
        <v>3.8819277108433733E-2</v>
      </c>
      <c r="X46" s="24">
        <f t="shared" si="11"/>
        <v>3.8819277108433733E-2</v>
      </c>
      <c r="Y46" s="24">
        <f t="shared" si="11"/>
        <v>3.8819277108433733E-2</v>
      </c>
      <c r="Z46" s="24">
        <f t="shared" si="11"/>
        <v>3.8819277108433733E-2</v>
      </c>
      <c r="AB46" s="16" t="s">
        <v>12</v>
      </c>
      <c r="AC46" s="24">
        <f t="shared" si="12"/>
        <v>2.7855421686746987E-2</v>
      </c>
      <c r="AD46" s="24">
        <f t="shared" si="12"/>
        <v>2.7686746987951809E-2</v>
      </c>
      <c r="AE46" s="24">
        <f t="shared" si="12"/>
        <v>3.3542168674698794E-2</v>
      </c>
      <c r="AF46" s="24">
        <f t="shared" si="12"/>
        <v>3.0963855421686746E-2</v>
      </c>
      <c r="AG46" s="24">
        <f t="shared" si="12"/>
        <v>2.9084337349397589E-2</v>
      </c>
      <c r="AH46" s="24">
        <f t="shared" si="12"/>
        <v>3.2554216867469878E-2</v>
      </c>
      <c r="AI46" s="15"/>
      <c r="AJ46" s="16"/>
      <c r="AK46" s="15"/>
      <c r="AL46" s="15"/>
      <c r="AM46" s="15"/>
      <c r="AN46" s="15"/>
      <c r="AO46" s="27">
        <v>41500</v>
      </c>
      <c r="AP46" s="15"/>
      <c r="AQ46" s="15"/>
      <c r="AR46" s="15"/>
      <c r="AT46" s="15"/>
    </row>
    <row r="47" spans="1:46" x14ac:dyDescent="0.3">
      <c r="A47" s="13">
        <v>42000</v>
      </c>
      <c r="B47" s="13">
        <v>42999</v>
      </c>
      <c r="D47" s="16" t="s">
        <v>9</v>
      </c>
      <c r="E47" s="24">
        <f t="shared" si="9"/>
        <v>1.0635294117647059E-2</v>
      </c>
      <c r="F47" s="24">
        <f t="shared" si="9"/>
        <v>1.2423529411764707E-2</v>
      </c>
      <c r="G47" s="24">
        <f t="shared" si="9"/>
        <v>1.1788235294117646E-2</v>
      </c>
      <c r="H47" s="24">
        <f t="shared" si="9"/>
        <v>1.4047058823529412E-2</v>
      </c>
      <c r="I47" s="24">
        <f t="shared" si="9"/>
        <v>1.24E-2</v>
      </c>
      <c r="J47" s="24">
        <f t="shared" si="9"/>
        <v>1.2188235294117647E-2</v>
      </c>
      <c r="L47" s="16" t="s">
        <v>10</v>
      </c>
      <c r="M47" s="24">
        <f t="shared" si="10"/>
        <v>1.5129411764705883E-2</v>
      </c>
      <c r="N47" s="24">
        <f t="shared" si="10"/>
        <v>1.7670588235294118E-2</v>
      </c>
      <c r="O47" s="24">
        <f t="shared" si="10"/>
        <v>1.7600000000000001E-2</v>
      </c>
      <c r="P47" s="24">
        <f t="shared" si="10"/>
        <v>1.7976470588235295E-2</v>
      </c>
      <c r="Q47" s="24">
        <f t="shared" si="10"/>
        <v>1.7364705882352942E-2</v>
      </c>
      <c r="R47" s="24">
        <f t="shared" si="10"/>
        <v>1.8352941176470589E-2</v>
      </c>
      <c r="T47" s="16" t="s">
        <v>11</v>
      </c>
      <c r="U47" s="24">
        <f t="shared" si="11"/>
        <v>3.8847058823529415E-2</v>
      </c>
      <c r="V47" s="24">
        <f t="shared" si="11"/>
        <v>3.7905882352941178E-2</v>
      </c>
      <c r="W47" s="24">
        <f t="shared" si="11"/>
        <v>3.7905882352941178E-2</v>
      </c>
      <c r="X47" s="24">
        <f t="shared" si="11"/>
        <v>3.7905882352941178E-2</v>
      </c>
      <c r="Y47" s="24">
        <f t="shared" si="11"/>
        <v>3.7905882352941178E-2</v>
      </c>
      <c r="Z47" s="24">
        <f t="shared" si="11"/>
        <v>3.7905882352941178E-2</v>
      </c>
      <c r="AB47" s="16" t="s">
        <v>12</v>
      </c>
      <c r="AC47" s="24">
        <f t="shared" si="12"/>
        <v>2.7199999999999998E-2</v>
      </c>
      <c r="AD47" s="24">
        <f t="shared" si="12"/>
        <v>2.703529411764706E-2</v>
      </c>
      <c r="AE47" s="24">
        <f t="shared" si="12"/>
        <v>3.2752941176470589E-2</v>
      </c>
      <c r="AF47" s="24">
        <f t="shared" si="12"/>
        <v>3.0235294117647058E-2</v>
      </c>
      <c r="AG47" s="24">
        <f t="shared" si="12"/>
        <v>2.8400000000000002E-2</v>
      </c>
      <c r="AH47" s="24">
        <f t="shared" si="12"/>
        <v>3.1788235294117645E-2</v>
      </c>
      <c r="AI47" s="15"/>
      <c r="AJ47" s="16"/>
      <c r="AK47" s="15"/>
      <c r="AL47" s="15"/>
      <c r="AM47" s="15"/>
      <c r="AN47" s="15"/>
      <c r="AO47" s="27">
        <v>42500</v>
      </c>
      <c r="AP47" s="15"/>
      <c r="AQ47" s="15"/>
      <c r="AR47" s="15"/>
      <c r="AT47" s="15"/>
    </row>
    <row r="48" spans="1:46" x14ac:dyDescent="0.3">
      <c r="A48" s="13">
        <v>43000</v>
      </c>
      <c r="B48" s="13">
        <v>43999</v>
      </c>
      <c r="D48" s="16" t="s">
        <v>9</v>
      </c>
      <c r="E48" s="24">
        <f t="shared" si="9"/>
        <v>1.0390804597701149E-2</v>
      </c>
      <c r="F48" s="24">
        <f t="shared" si="9"/>
        <v>1.2137931034482758E-2</v>
      </c>
      <c r="G48" s="24">
        <f t="shared" si="9"/>
        <v>1.1517241379310345E-2</v>
      </c>
      <c r="H48" s="24">
        <f t="shared" si="9"/>
        <v>1.3724137931034483E-2</v>
      </c>
      <c r="I48" s="24">
        <f t="shared" si="9"/>
        <v>1.2114942528735632E-2</v>
      </c>
      <c r="J48" s="24">
        <f t="shared" si="9"/>
        <v>1.1908045977011495E-2</v>
      </c>
      <c r="L48" s="16" t="s">
        <v>10</v>
      </c>
      <c r="M48" s="24">
        <f t="shared" si="10"/>
        <v>1.47816091954023E-2</v>
      </c>
      <c r="N48" s="24">
        <f t="shared" si="10"/>
        <v>1.7264367816091954E-2</v>
      </c>
      <c r="O48" s="24">
        <f t="shared" si="10"/>
        <v>1.7195402298850575E-2</v>
      </c>
      <c r="P48" s="24">
        <f t="shared" si="10"/>
        <v>1.7563218390804599E-2</v>
      </c>
      <c r="Q48" s="24">
        <f t="shared" si="10"/>
        <v>1.6965517241379312E-2</v>
      </c>
      <c r="R48" s="24">
        <f t="shared" si="10"/>
        <v>1.793103448275862E-2</v>
      </c>
      <c r="T48" s="16" t="s">
        <v>11</v>
      </c>
      <c r="U48" s="24">
        <f t="shared" si="11"/>
        <v>3.7954022988505746E-2</v>
      </c>
      <c r="V48" s="24">
        <f t="shared" si="11"/>
        <v>3.7034482758620688E-2</v>
      </c>
      <c r="W48" s="24">
        <f t="shared" si="11"/>
        <v>3.7034482758620688E-2</v>
      </c>
      <c r="X48" s="24">
        <f t="shared" si="11"/>
        <v>3.7034482758620688E-2</v>
      </c>
      <c r="Y48" s="24">
        <f t="shared" si="11"/>
        <v>3.7034482758620688E-2</v>
      </c>
      <c r="Z48" s="24">
        <f t="shared" si="11"/>
        <v>3.7034482758620688E-2</v>
      </c>
      <c r="AB48" s="16" t="s">
        <v>12</v>
      </c>
      <c r="AC48" s="24">
        <f t="shared" si="12"/>
        <v>2.657471264367816E-2</v>
      </c>
      <c r="AD48" s="24">
        <f t="shared" si="12"/>
        <v>2.6413793103448276E-2</v>
      </c>
      <c r="AE48" s="24">
        <f t="shared" si="12"/>
        <v>3.2000000000000001E-2</v>
      </c>
      <c r="AF48" s="24">
        <f t="shared" si="12"/>
        <v>2.9540229885057473E-2</v>
      </c>
      <c r="AG48" s="24">
        <f t="shared" si="12"/>
        <v>2.7747126436781608E-2</v>
      </c>
      <c r="AH48" s="24">
        <f t="shared" si="12"/>
        <v>3.1057471264367816E-2</v>
      </c>
      <c r="AI48" s="15"/>
      <c r="AJ48" s="16"/>
      <c r="AK48" s="15"/>
      <c r="AL48" s="15"/>
      <c r="AM48" s="15"/>
      <c r="AN48" s="15"/>
      <c r="AO48" s="27">
        <v>43500</v>
      </c>
      <c r="AP48" s="15"/>
      <c r="AQ48" s="15"/>
      <c r="AR48" s="15"/>
      <c r="AT48" s="15"/>
    </row>
    <row r="49" spans="1:46" x14ac:dyDescent="0.3">
      <c r="A49" s="13">
        <v>44000</v>
      </c>
      <c r="B49" s="13">
        <v>44999</v>
      </c>
      <c r="D49" s="16" t="s">
        <v>9</v>
      </c>
      <c r="E49" s="24">
        <f t="shared" si="9"/>
        <v>1.0157303370786517E-2</v>
      </c>
      <c r="F49" s="24">
        <f t="shared" si="9"/>
        <v>1.1865168539325843E-2</v>
      </c>
      <c r="G49" s="24">
        <f t="shared" si="9"/>
        <v>1.1258426966292135E-2</v>
      </c>
      <c r="H49" s="24">
        <f t="shared" si="9"/>
        <v>1.3415730337078652E-2</v>
      </c>
      <c r="I49" s="24">
        <f t="shared" si="9"/>
        <v>1.1842696629213483E-2</v>
      </c>
      <c r="J49" s="24">
        <f t="shared" si="9"/>
        <v>1.1640449438202248E-2</v>
      </c>
      <c r="L49" s="16" t="s">
        <v>10</v>
      </c>
      <c r="M49" s="24">
        <f t="shared" si="10"/>
        <v>1.4449438202247191E-2</v>
      </c>
      <c r="N49" s="24">
        <f t="shared" si="10"/>
        <v>1.6876404494382023E-2</v>
      </c>
      <c r="O49" s="24">
        <f t="shared" si="10"/>
        <v>1.6808988764044942E-2</v>
      </c>
      <c r="P49" s="24">
        <f t="shared" si="10"/>
        <v>1.7168539325842697E-2</v>
      </c>
      <c r="Q49" s="24">
        <f t="shared" si="10"/>
        <v>1.6584269662921348E-2</v>
      </c>
      <c r="R49" s="24">
        <f t="shared" si="10"/>
        <v>1.7528089887640451E-2</v>
      </c>
      <c r="T49" s="16" t="s">
        <v>11</v>
      </c>
      <c r="U49" s="24">
        <f t="shared" si="11"/>
        <v>3.7101123595505617E-2</v>
      </c>
      <c r="V49" s="24">
        <f t="shared" si="11"/>
        <v>3.6202247191011235E-2</v>
      </c>
      <c r="W49" s="24">
        <f t="shared" si="11"/>
        <v>3.6202247191011235E-2</v>
      </c>
      <c r="X49" s="24">
        <f t="shared" si="11"/>
        <v>3.6202247191011235E-2</v>
      </c>
      <c r="Y49" s="24">
        <f t="shared" si="11"/>
        <v>3.6202247191011235E-2</v>
      </c>
      <c r="Z49" s="24">
        <f t="shared" si="11"/>
        <v>3.6202247191011235E-2</v>
      </c>
      <c r="AB49" s="16" t="s">
        <v>12</v>
      </c>
      <c r="AC49" s="24">
        <f t="shared" si="12"/>
        <v>2.5977528089887639E-2</v>
      </c>
      <c r="AD49" s="24">
        <f t="shared" si="12"/>
        <v>2.5820224719101125E-2</v>
      </c>
      <c r="AE49" s="24">
        <f t="shared" si="12"/>
        <v>3.1280898876404492E-2</v>
      </c>
      <c r="AF49" s="24">
        <f t="shared" si="12"/>
        <v>2.8876404494382023E-2</v>
      </c>
      <c r="AG49" s="24">
        <f t="shared" si="12"/>
        <v>2.7123595505617978E-2</v>
      </c>
      <c r="AH49" s="24">
        <f t="shared" si="12"/>
        <v>3.0359550561797753E-2</v>
      </c>
      <c r="AI49" s="15"/>
      <c r="AJ49" s="16"/>
      <c r="AK49" s="15"/>
      <c r="AL49" s="15"/>
      <c r="AM49" s="15"/>
      <c r="AN49" s="15"/>
      <c r="AO49" s="27">
        <v>44500</v>
      </c>
      <c r="AP49" s="15"/>
      <c r="AQ49" s="15"/>
      <c r="AR49" s="15"/>
      <c r="AT49" s="15"/>
    </row>
    <row r="50" spans="1:46" x14ac:dyDescent="0.3">
      <c r="A50" s="13">
        <v>45000</v>
      </c>
      <c r="B50" s="13">
        <v>45999</v>
      </c>
      <c r="D50" s="16" t="s">
        <v>9</v>
      </c>
      <c r="E50" s="24">
        <f t="shared" si="9"/>
        <v>9.9340659340659346E-3</v>
      </c>
      <c r="F50" s="24">
        <f t="shared" si="9"/>
        <v>1.1604395604395605E-2</v>
      </c>
      <c r="G50" s="24">
        <f t="shared" si="9"/>
        <v>1.1010989010989011E-2</v>
      </c>
      <c r="H50" s="24">
        <f t="shared" si="9"/>
        <v>1.3120879120879121E-2</v>
      </c>
      <c r="I50" s="24">
        <f t="shared" si="9"/>
        <v>1.1582417582417582E-2</v>
      </c>
      <c r="J50" s="24">
        <f t="shared" si="9"/>
        <v>1.1384615384615385E-2</v>
      </c>
      <c r="L50" s="16" t="s">
        <v>10</v>
      </c>
      <c r="M50" s="24">
        <f t="shared" si="10"/>
        <v>1.4131868131868132E-2</v>
      </c>
      <c r="N50" s="24">
        <f t="shared" si="10"/>
        <v>1.6505494505494506E-2</v>
      </c>
      <c r="O50" s="24">
        <f t="shared" si="10"/>
        <v>1.6439560439560439E-2</v>
      </c>
      <c r="P50" s="24">
        <f t="shared" si="10"/>
        <v>1.6791208791208791E-2</v>
      </c>
      <c r="Q50" s="24">
        <f t="shared" si="10"/>
        <v>1.6219780219780221E-2</v>
      </c>
      <c r="R50" s="24">
        <f t="shared" si="10"/>
        <v>1.7142857142857144E-2</v>
      </c>
      <c r="T50" s="16" t="s">
        <v>11</v>
      </c>
      <c r="U50" s="24">
        <f t="shared" si="11"/>
        <v>3.6285714285714282E-2</v>
      </c>
      <c r="V50" s="24">
        <f t="shared" si="11"/>
        <v>3.5406593406593405E-2</v>
      </c>
      <c r="W50" s="24">
        <f t="shared" si="11"/>
        <v>3.5406593406593405E-2</v>
      </c>
      <c r="X50" s="24">
        <f t="shared" si="11"/>
        <v>3.5406593406593405E-2</v>
      </c>
      <c r="Y50" s="24">
        <f t="shared" si="11"/>
        <v>3.5406593406593405E-2</v>
      </c>
      <c r="Z50" s="24">
        <f t="shared" si="11"/>
        <v>3.5406593406593405E-2</v>
      </c>
      <c r="AB50" s="16" t="s">
        <v>12</v>
      </c>
      <c r="AC50" s="24">
        <f t="shared" si="12"/>
        <v>2.5406593406593406E-2</v>
      </c>
      <c r="AD50" s="24">
        <f t="shared" si="12"/>
        <v>2.5252747252747253E-2</v>
      </c>
      <c r="AE50" s="24">
        <f t="shared" si="12"/>
        <v>3.0593406593406595E-2</v>
      </c>
      <c r="AF50" s="24">
        <f t="shared" si="12"/>
        <v>2.8241758241758241E-2</v>
      </c>
      <c r="AG50" s="24">
        <f t="shared" si="12"/>
        <v>2.6527472527472527E-2</v>
      </c>
      <c r="AH50" s="24">
        <f t="shared" si="12"/>
        <v>2.9692307692307691E-2</v>
      </c>
      <c r="AI50" s="15"/>
      <c r="AJ50" s="16"/>
      <c r="AK50" s="15"/>
      <c r="AL50" s="15"/>
      <c r="AM50" s="15"/>
      <c r="AN50" s="15"/>
      <c r="AO50" s="27">
        <v>45500</v>
      </c>
      <c r="AP50" s="15"/>
      <c r="AQ50" s="15"/>
      <c r="AR50" s="15"/>
      <c r="AT50" s="15"/>
    </row>
    <row r="51" spans="1:46" x14ac:dyDescent="0.3">
      <c r="A51" s="13">
        <v>46000</v>
      </c>
      <c r="B51" s="13">
        <v>46999</v>
      </c>
      <c r="D51" s="16" t="s">
        <v>9</v>
      </c>
      <c r="E51" s="24">
        <f t="shared" si="9"/>
        <v>9.7204301075268819E-3</v>
      </c>
      <c r="F51" s="24">
        <f t="shared" si="9"/>
        <v>1.135483870967742E-2</v>
      </c>
      <c r="G51" s="24">
        <f t="shared" si="9"/>
        <v>1.0774193548387098E-2</v>
      </c>
      <c r="H51" s="24">
        <f t="shared" si="9"/>
        <v>1.2838709677419355E-2</v>
      </c>
      <c r="I51" s="24">
        <f t="shared" si="9"/>
        <v>1.1333333333333334E-2</v>
      </c>
      <c r="J51" s="24">
        <f t="shared" si="9"/>
        <v>1.1139784946236559E-2</v>
      </c>
      <c r="L51" s="16" t="s">
        <v>10</v>
      </c>
      <c r="M51" s="24">
        <f t="shared" si="10"/>
        <v>1.3827956989247311E-2</v>
      </c>
      <c r="N51" s="24">
        <f t="shared" si="10"/>
        <v>1.6150537634408602E-2</v>
      </c>
      <c r="O51" s="24">
        <f t="shared" si="10"/>
        <v>1.6086021505376344E-2</v>
      </c>
      <c r="P51" s="24">
        <f t="shared" si="10"/>
        <v>1.6430107526881722E-2</v>
      </c>
      <c r="Q51" s="24">
        <f t="shared" si="10"/>
        <v>1.5870967741935485E-2</v>
      </c>
      <c r="R51" s="24">
        <f t="shared" si="10"/>
        <v>1.6774193548387096E-2</v>
      </c>
      <c r="T51" s="16" t="s">
        <v>11</v>
      </c>
      <c r="U51" s="24">
        <f t="shared" si="11"/>
        <v>3.5505376344086022E-2</v>
      </c>
      <c r="V51" s="24">
        <f t="shared" si="11"/>
        <v>3.4645161290322579E-2</v>
      </c>
      <c r="W51" s="24">
        <f t="shared" si="11"/>
        <v>3.4645161290322579E-2</v>
      </c>
      <c r="X51" s="24">
        <f t="shared" si="11"/>
        <v>3.4645161290322579E-2</v>
      </c>
      <c r="Y51" s="24">
        <f t="shared" si="11"/>
        <v>3.4645161290322579E-2</v>
      </c>
      <c r="Z51" s="24">
        <f t="shared" si="11"/>
        <v>3.4645161290322579E-2</v>
      </c>
      <c r="AB51" s="16" t="s">
        <v>12</v>
      </c>
      <c r="AC51" s="24">
        <f t="shared" si="12"/>
        <v>2.486021505376344E-2</v>
      </c>
      <c r="AD51" s="24">
        <f t="shared" si="12"/>
        <v>2.4709677419354838E-2</v>
      </c>
      <c r="AE51" s="24">
        <f t="shared" si="12"/>
        <v>2.9935483870967741E-2</v>
      </c>
      <c r="AF51" s="24">
        <f t="shared" si="12"/>
        <v>2.7634408602150537E-2</v>
      </c>
      <c r="AG51" s="24">
        <f t="shared" si="12"/>
        <v>2.5956989247311827E-2</v>
      </c>
      <c r="AH51" s="24">
        <f t="shared" si="12"/>
        <v>2.9053763440860216E-2</v>
      </c>
      <c r="AI51" s="15"/>
      <c r="AJ51" s="16"/>
      <c r="AK51" s="15"/>
      <c r="AL51" s="15"/>
      <c r="AM51" s="15"/>
      <c r="AN51" s="15"/>
      <c r="AO51" s="27">
        <v>46500</v>
      </c>
      <c r="AP51" s="15"/>
      <c r="AQ51" s="15"/>
      <c r="AR51" s="15"/>
      <c r="AT51" s="15"/>
    </row>
    <row r="52" spans="1:46" x14ac:dyDescent="0.3">
      <c r="A52" s="13">
        <v>47000</v>
      </c>
      <c r="B52" s="13">
        <v>47999</v>
      </c>
      <c r="D52" s="16" t="s">
        <v>9</v>
      </c>
      <c r="E52" s="24">
        <f t="shared" si="9"/>
        <v>9.5157894736842101E-3</v>
      </c>
      <c r="F52" s="24">
        <f t="shared" si="9"/>
        <v>1.1115789473684211E-2</v>
      </c>
      <c r="G52" s="24">
        <f t="shared" si="9"/>
        <v>1.0547368421052632E-2</v>
      </c>
      <c r="H52" s="24">
        <f t="shared" si="9"/>
        <v>1.2568421052631579E-2</v>
      </c>
      <c r="I52" s="24">
        <f t="shared" si="9"/>
        <v>1.1094736842105263E-2</v>
      </c>
      <c r="J52" s="24">
        <f t="shared" si="9"/>
        <v>1.0905263157894737E-2</v>
      </c>
      <c r="L52" s="16" t="s">
        <v>10</v>
      </c>
      <c r="M52" s="24">
        <f t="shared" si="10"/>
        <v>1.3536842105263158E-2</v>
      </c>
      <c r="N52" s="24">
        <f t="shared" si="10"/>
        <v>1.5810526315789473E-2</v>
      </c>
      <c r="O52" s="24">
        <f t="shared" si="10"/>
        <v>1.5747368421052631E-2</v>
      </c>
      <c r="P52" s="24">
        <f t="shared" si="10"/>
        <v>1.6084210526315791E-2</v>
      </c>
      <c r="Q52" s="24">
        <f t="shared" si="10"/>
        <v>1.5536842105263158E-2</v>
      </c>
      <c r="R52" s="24">
        <f t="shared" si="10"/>
        <v>1.6421052631578947E-2</v>
      </c>
      <c r="T52" s="16" t="s">
        <v>11</v>
      </c>
      <c r="U52" s="24">
        <f t="shared" si="11"/>
        <v>3.4757894736842106E-2</v>
      </c>
      <c r="V52" s="24">
        <f t="shared" si="11"/>
        <v>3.3915789473684212E-2</v>
      </c>
      <c r="W52" s="24">
        <f t="shared" si="11"/>
        <v>3.3915789473684212E-2</v>
      </c>
      <c r="X52" s="24">
        <f t="shared" si="11"/>
        <v>3.3915789473684212E-2</v>
      </c>
      <c r="Y52" s="24">
        <f t="shared" si="11"/>
        <v>3.3915789473684212E-2</v>
      </c>
      <c r="Z52" s="24">
        <f t="shared" si="11"/>
        <v>3.3915789473684212E-2</v>
      </c>
      <c r="AB52" s="16" t="s">
        <v>12</v>
      </c>
      <c r="AC52" s="24">
        <f t="shared" si="12"/>
        <v>2.4336842105263157E-2</v>
      </c>
      <c r="AD52" s="24">
        <f t="shared" si="12"/>
        <v>2.4189473684210528E-2</v>
      </c>
      <c r="AE52" s="24">
        <f t="shared" si="12"/>
        <v>2.9305263157894737E-2</v>
      </c>
      <c r="AF52" s="24">
        <f t="shared" si="12"/>
        <v>2.705263157894737E-2</v>
      </c>
      <c r="AG52" s="24">
        <f t="shared" si="12"/>
        <v>2.5410526315789474E-2</v>
      </c>
      <c r="AH52" s="24">
        <f t="shared" si="12"/>
        <v>2.8442105263157894E-2</v>
      </c>
      <c r="AI52" s="15"/>
      <c r="AJ52" s="16"/>
      <c r="AK52" s="15"/>
      <c r="AL52" s="15"/>
      <c r="AM52" s="15"/>
      <c r="AN52" s="15"/>
      <c r="AO52" s="27">
        <v>47500</v>
      </c>
      <c r="AP52" s="15"/>
      <c r="AQ52" s="15"/>
      <c r="AR52" s="15"/>
      <c r="AT52" s="15"/>
    </row>
    <row r="53" spans="1:46" x14ac:dyDescent="0.3">
      <c r="A53" s="13">
        <v>48000</v>
      </c>
      <c r="B53" s="13">
        <v>48999</v>
      </c>
      <c r="D53" s="16" t="s">
        <v>9</v>
      </c>
      <c r="E53" s="24">
        <f t="shared" si="9"/>
        <v>9.3195876288659791E-3</v>
      </c>
      <c r="F53" s="24">
        <f t="shared" si="9"/>
        <v>1.0886597938144329E-2</v>
      </c>
      <c r="G53" s="24">
        <f t="shared" si="9"/>
        <v>1.0329896907216495E-2</v>
      </c>
      <c r="H53" s="24">
        <f t="shared" si="9"/>
        <v>1.2309278350515464E-2</v>
      </c>
      <c r="I53" s="24">
        <f t="shared" si="9"/>
        <v>1.0865979381443298E-2</v>
      </c>
      <c r="J53" s="24">
        <f t="shared" si="9"/>
        <v>1.0680412371134021E-2</v>
      </c>
      <c r="L53" s="16" t="s">
        <v>10</v>
      </c>
      <c r="M53" s="24">
        <f t="shared" si="10"/>
        <v>1.3257731958762887E-2</v>
      </c>
      <c r="N53" s="24">
        <f t="shared" si="10"/>
        <v>1.5484536082474227E-2</v>
      </c>
      <c r="O53" s="24">
        <f t="shared" si="10"/>
        <v>1.5422680412371135E-2</v>
      </c>
      <c r="P53" s="24">
        <f t="shared" si="10"/>
        <v>1.5752577319587627E-2</v>
      </c>
      <c r="Q53" s="24">
        <f t="shared" si="10"/>
        <v>1.5216494845360825E-2</v>
      </c>
      <c r="R53" s="24">
        <f t="shared" si="10"/>
        <v>1.6082474226804123E-2</v>
      </c>
      <c r="T53" s="16" t="s">
        <v>11</v>
      </c>
      <c r="U53" s="24">
        <f t="shared" si="11"/>
        <v>3.4041237113402061E-2</v>
      </c>
      <c r="V53" s="24">
        <f t="shared" si="11"/>
        <v>3.3216494845360822E-2</v>
      </c>
      <c r="W53" s="24">
        <f t="shared" si="11"/>
        <v>3.3216494845360822E-2</v>
      </c>
      <c r="X53" s="24">
        <f t="shared" si="11"/>
        <v>3.3216494845360822E-2</v>
      </c>
      <c r="Y53" s="24">
        <f t="shared" si="11"/>
        <v>3.3216494845360822E-2</v>
      </c>
      <c r="Z53" s="24">
        <f t="shared" si="11"/>
        <v>3.3216494845360822E-2</v>
      </c>
      <c r="AB53" s="16" t="s">
        <v>12</v>
      </c>
      <c r="AC53" s="24">
        <f t="shared" si="12"/>
        <v>2.3835051546391754E-2</v>
      </c>
      <c r="AD53" s="24">
        <f t="shared" si="12"/>
        <v>2.3690721649484537E-2</v>
      </c>
      <c r="AE53" s="24">
        <f t="shared" si="12"/>
        <v>2.8701030927835051E-2</v>
      </c>
      <c r="AF53" s="24">
        <f t="shared" si="12"/>
        <v>2.6494845360824741E-2</v>
      </c>
      <c r="AG53" s="24">
        <f t="shared" si="12"/>
        <v>2.4886597938144329E-2</v>
      </c>
      <c r="AH53" s="24">
        <f t="shared" si="12"/>
        <v>2.7855670103092783E-2</v>
      </c>
      <c r="AI53" s="15"/>
      <c r="AJ53" s="16"/>
      <c r="AK53" s="15"/>
      <c r="AL53" s="15"/>
      <c r="AM53" s="15"/>
      <c r="AN53" s="15"/>
      <c r="AO53" s="27">
        <v>48500</v>
      </c>
      <c r="AP53" s="15"/>
      <c r="AQ53" s="15"/>
      <c r="AR53" s="15"/>
      <c r="AT53" s="15"/>
    </row>
    <row r="54" spans="1:46" x14ac:dyDescent="0.3">
      <c r="A54" s="13">
        <v>49000</v>
      </c>
      <c r="B54" s="13">
        <v>49999</v>
      </c>
      <c r="D54" s="16" t="s">
        <v>9</v>
      </c>
      <c r="E54" s="24">
        <f t="shared" si="9"/>
        <v>9.1313131313131308E-3</v>
      </c>
      <c r="F54" s="24">
        <f t="shared" si="9"/>
        <v>1.0666666666666666E-2</v>
      </c>
      <c r="G54" s="24">
        <f t="shared" si="9"/>
        <v>1.0121212121212121E-2</v>
      </c>
      <c r="H54" s="24">
        <f t="shared" si="9"/>
        <v>1.206060606060606E-2</v>
      </c>
      <c r="I54" s="24">
        <f t="shared" si="9"/>
        <v>1.0646464646464647E-2</v>
      </c>
      <c r="J54" s="24">
        <f t="shared" si="9"/>
        <v>1.0464646464646465E-2</v>
      </c>
      <c r="L54" s="16" t="s">
        <v>10</v>
      </c>
      <c r="M54" s="24">
        <f t="shared" si="10"/>
        <v>1.2989898989898991E-2</v>
      </c>
      <c r="N54" s="24">
        <f t="shared" si="10"/>
        <v>1.5171717171717171E-2</v>
      </c>
      <c r="O54" s="24">
        <f t="shared" si="10"/>
        <v>1.5111111111111112E-2</v>
      </c>
      <c r="P54" s="24">
        <f t="shared" si="10"/>
        <v>1.5434343434343434E-2</v>
      </c>
      <c r="Q54" s="24">
        <f t="shared" si="10"/>
        <v>1.4909090909090908E-2</v>
      </c>
      <c r="R54" s="24">
        <f t="shared" si="10"/>
        <v>1.5757575757575758E-2</v>
      </c>
      <c r="T54" s="16" t="s">
        <v>11</v>
      </c>
      <c r="U54" s="24">
        <f t="shared" si="11"/>
        <v>3.335353535353535E-2</v>
      </c>
      <c r="V54" s="24">
        <f t="shared" si="11"/>
        <v>3.2545454545454544E-2</v>
      </c>
      <c r="W54" s="24">
        <f t="shared" si="11"/>
        <v>3.2545454545454544E-2</v>
      </c>
      <c r="X54" s="24">
        <f t="shared" si="11"/>
        <v>3.2545454545454544E-2</v>
      </c>
      <c r="Y54" s="24">
        <f t="shared" si="11"/>
        <v>3.2545454545454544E-2</v>
      </c>
      <c r="Z54" s="24">
        <f t="shared" si="11"/>
        <v>3.2545454545454544E-2</v>
      </c>
      <c r="AB54" s="16" t="s">
        <v>12</v>
      </c>
      <c r="AC54" s="24">
        <f t="shared" si="12"/>
        <v>2.3353535353535352E-2</v>
      </c>
      <c r="AD54" s="24">
        <f t="shared" si="12"/>
        <v>2.3212121212121212E-2</v>
      </c>
      <c r="AE54" s="24">
        <f t="shared" si="12"/>
        <v>2.812121212121212E-2</v>
      </c>
      <c r="AF54" s="24">
        <f t="shared" si="12"/>
        <v>2.595959595959596E-2</v>
      </c>
      <c r="AG54" s="24">
        <f t="shared" si="12"/>
        <v>2.4383838383838383E-2</v>
      </c>
      <c r="AH54" s="24">
        <f t="shared" si="12"/>
        <v>2.7292929292929292E-2</v>
      </c>
      <c r="AI54" s="15"/>
      <c r="AJ54" s="16"/>
      <c r="AK54" s="15"/>
      <c r="AL54" s="15"/>
      <c r="AM54" s="15"/>
      <c r="AN54" s="15"/>
      <c r="AO54" s="27">
        <v>49500</v>
      </c>
      <c r="AP54" s="15"/>
      <c r="AQ54" s="15"/>
      <c r="AR54" s="15"/>
      <c r="AT54" s="15"/>
    </row>
    <row r="55" spans="1:46" x14ac:dyDescent="0.3">
      <c r="A55" s="13">
        <v>50000</v>
      </c>
      <c r="B55" s="13">
        <v>50999</v>
      </c>
      <c r="D55" s="16" t="s">
        <v>9</v>
      </c>
      <c r="E55" s="24">
        <f t="shared" si="9"/>
        <v>8.9504950495049498E-3</v>
      </c>
      <c r="F55" s="24">
        <f t="shared" si="9"/>
        <v>1.0455445544554456E-2</v>
      </c>
      <c r="G55" s="24">
        <f t="shared" si="9"/>
        <v>9.9207920792079209E-3</v>
      </c>
      <c r="H55" s="24">
        <f t="shared" si="9"/>
        <v>1.1821782178217822E-2</v>
      </c>
      <c r="I55" s="24">
        <f t="shared" si="9"/>
        <v>1.0435643564356436E-2</v>
      </c>
      <c r="J55" s="24">
        <f t="shared" si="9"/>
        <v>1.0257425742574258E-2</v>
      </c>
      <c r="L55" s="16" t="s">
        <v>10</v>
      </c>
      <c r="M55" s="24">
        <f t="shared" si="10"/>
        <v>1.2732673267326732E-2</v>
      </c>
      <c r="N55" s="24">
        <f t="shared" si="10"/>
        <v>1.4871287128712871E-2</v>
      </c>
      <c r="O55" s="24">
        <f t="shared" si="10"/>
        <v>1.4811881188118811E-2</v>
      </c>
      <c r="P55" s="24">
        <f t="shared" si="10"/>
        <v>1.5128712871287128E-2</v>
      </c>
      <c r="Q55" s="24">
        <f t="shared" si="10"/>
        <v>1.4613861386138615E-2</v>
      </c>
      <c r="R55" s="24">
        <f t="shared" si="10"/>
        <v>1.5445544554455445E-2</v>
      </c>
      <c r="T55" s="16" t="s">
        <v>11</v>
      </c>
      <c r="U55" s="24">
        <f t="shared" si="11"/>
        <v>3.2693069306930694E-2</v>
      </c>
      <c r="V55" s="24">
        <f t="shared" si="11"/>
        <v>3.1900990099009902E-2</v>
      </c>
      <c r="W55" s="24">
        <f t="shared" si="11"/>
        <v>3.1900990099009902E-2</v>
      </c>
      <c r="X55" s="24">
        <f t="shared" si="11"/>
        <v>3.1900990099009902E-2</v>
      </c>
      <c r="Y55" s="24">
        <f t="shared" si="11"/>
        <v>3.1900990099009902E-2</v>
      </c>
      <c r="Z55" s="24">
        <f t="shared" si="11"/>
        <v>3.1900990099009902E-2</v>
      </c>
      <c r="AB55" s="16" t="s">
        <v>12</v>
      </c>
      <c r="AC55" s="24">
        <f t="shared" si="12"/>
        <v>2.2891089108910891E-2</v>
      </c>
      <c r="AD55" s="24">
        <f t="shared" si="12"/>
        <v>2.2752475247524752E-2</v>
      </c>
      <c r="AE55" s="24">
        <f t="shared" si="12"/>
        <v>2.7564356435643565E-2</v>
      </c>
      <c r="AF55" s="24">
        <f t="shared" si="12"/>
        <v>2.5445544554455444E-2</v>
      </c>
      <c r="AG55" s="24">
        <f t="shared" si="12"/>
        <v>2.3900990099009901E-2</v>
      </c>
      <c r="AH55" s="24">
        <f t="shared" si="12"/>
        <v>2.6752475247524752E-2</v>
      </c>
      <c r="AI55" s="15"/>
      <c r="AJ55" s="16"/>
      <c r="AK55" s="15"/>
      <c r="AL55" s="15"/>
      <c r="AM55" s="15"/>
      <c r="AN55" s="15"/>
      <c r="AO55" s="27">
        <v>50500</v>
      </c>
      <c r="AP55" s="15"/>
      <c r="AQ55" s="15"/>
      <c r="AR55" s="15"/>
      <c r="AT55" s="15"/>
    </row>
    <row r="56" spans="1:46" x14ac:dyDescent="0.3">
      <c r="A56" s="13">
        <v>51000</v>
      </c>
      <c r="B56" s="13">
        <v>51999</v>
      </c>
      <c r="D56" s="16" t="s">
        <v>9</v>
      </c>
      <c r="E56" s="24">
        <f t="shared" si="9"/>
        <v>8.7766990291262142E-3</v>
      </c>
      <c r="F56" s="24">
        <f t="shared" si="9"/>
        <v>1.0252427184466019E-2</v>
      </c>
      <c r="G56" s="24">
        <f t="shared" si="9"/>
        <v>9.7281553398058246E-3</v>
      </c>
      <c r="H56" s="24">
        <f t="shared" si="9"/>
        <v>1.1592233009708738E-2</v>
      </c>
      <c r="I56" s="24">
        <f t="shared" si="9"/>
        <v>1.0233009708737865E-2</v>
      </c>
      <c r="J56" s="24">
        <f t="shared" si="9"/>
        <v>1.0058252427184467E-2</v>
      </c>
      <c r="L56" s="16" t="s">
        <v>10</v>
      </c>
      <c r="M56" s="24">
        <f t="shared" si="10"/>
        <v>1.2485436893203883E-2</v>
      </c>
      <c r="N56" s="24">
        <f t="shared" si="10"/>
        <v>1.4582524271844661E-2</v>
      </c>
      <c r="O56" s="24">
        <f t="shared" si="10"/>
        <v>1.4524271844660194E-2</v>
      </c>
      <c r="P56" s="24">
        <f t="shared" si="10"/>
        <v>1.4834951456310679E-2</v>
      </c>
      <c r="Q56" s="24">
        <f t="shared" si="10"/>
        <v>1.4330097087378641E-2</v>
      </c>
      <c r="R56" s="24">
        <f t="shared" si="10"/>
        <v>1.5145631067961166E-2</v>
      </c>
      <c r="T56" s="16" t="s">
        <v>11</v>
      </c>
      <c r="U56" s="24">
        <f t="shared" si="11"/>
        <v>3.2058252427184464E-2</v>
      </c>
      <c r="V56" s="24">
        <f t="shared" si="11"/>
        <v>3.128155339805825E-2</v>
      </c>
      <c r="W56" s="24">
        <f t="shared" si="11"/>
        <v>3.128155339805825E-2</v>
      </c>
      <c r="X56" s="24">
        <f t="shared" si="11"/>
        <v>3.128155339805825E-2</v>
      </c>
      <c r="Y56" s="24">
        <f t="shared" si="11"/>
        <v>3.128155339805825E-2</v>
      </c>
      <c r="Z56" s="24">
        <f t="shared" si="11"/>
        <v>3.128155339805825E-2</v>
      </c>
      <c r="AB56" s="16" t="s">
        <v>12</v>
      </c>
      <c r="AC56" s="24">
        <f t="shared" si="12"/>
        <v>2.2446601941747572E-2</v>
      </c>
      <c r="AD56" s="24">
        <f t="shared" si="12"/>
        <v>2.2310679611650487E-2</v>
      </c>
      <c r="AE56" s="24">
        <f t="shared" si="12"/>
        <v>2.7029126213592235E-2</v>
      </c>
      <c r="AF56" s="24">
        <f t="shared" si="12"/>
        <v>2.4951456310679611E-2</v>
      </c>
      <c r="AG56" s="24">
        <f t="shared" si="12"/>
        <v>2.3436893203883494E-2</v>
      </c>
      <c r="AH56" s="24">
        <f t="shared" si="12"/>
        <v>2.6233009708737865E-2</v>
      </c>
      <c r="AI56" s="15"/>
      <c r="AJ56" s="16"/>
      <c r="AK56" s="15"/>
      <c r="AL56" s="15"/>
      <c r="AM56" s="15"/>
      <c r="AN56" s="15"/>
      <c r="AO56" s="27">
        <v>51500</v>
      </c>
      <c r="AP56" s="15"/>
      <c r="AQ56" s="15"/>
      <c r="AR56" s="15"/>
      <c r="AT56" s="15"/>
    </row>
    <row r="57" spans="1:46" x14ac:dyDescent="0.3">
      <c r="A57" s="13">
        <v>52000</v>
      </c>
      <c r="B57" s="13">
        <v>52999</v>
      </c>
      <c r="D57" s="16" t="s">
        <v>9</v>
      </c>
      <c r="E57" s="24">
        <f t="shared" si="9"/>
        <v>8.60952380952381E-3</v>
      </c>
      <c r="F57" s="24">
        <f t="shared" si="9"/>
        <v>1.0057142857142857E-2</v>
      </c>
      <c r="G57" s="24">
        <f t="shared" si="9"/>
        <v>9.5428571428571429E-3</v>
      </c>
      <c r="H57" s="24">
        <f t="shared" si="9"/>
        <v>1.1371428571428572E-2</v>
      </c>
      <c r="I57" s="24">
        <f t="shared" si="9"/>
        <v>1.0038095238095238E-2</v>
      </c>
      <c r="J57" s="24">
        <f t="shared" si="9"/>
        <v>9.8666666666666659E-3</v>
      </c>
      <c r="L57" s="16" t="s">
        <v>10</v>
      </c>
      <c r="M57" s="24">
        <f t="shared" si="10"/>
        <v>1.2247619047619047E-2</v>
      </c>
      <c r="N57" s="24">
        <f t="shared" si="10"/>
        <v>1.4304761904761905E-2</v>
      </c>
      <c r="O57" s="24">
        <f t="shared" si="10"/>
        <v>1.4247619047619047E-2</v>
      </c>
      <c r="P57" s="24">
        <f t="shared" si="10"/>
        <v>1.4552380952380952E-2</v>
      </c>
      <c r="Q57" s="24">
        <f t="shared" si="10"/>
        <v>1.4057142857142857E-2</v>
      </c>
      <c r="R57" s="24">
        <f t="shared" si="10"/>
        <v>1.4857142857142857E-2</v>
      </c>
      <c r="T57" s="16" t="s">
        <v>11</v>
      </c>
      <c r="U57" s="24">
        <f t="shared" si="11"/>
        <v>3.1447619047619051E-2</v>
      </c>
      <c r="V57" s="24">
        <f t="shared" si="11"/>
        <v>3.0685714285714285E-2</v>
      </c>
      <c r="W57" s="24">
        <f t="shared" si="11"/>
        <v>3.0685714285714285E-2</v>
      </c>
      <c r="X57" s="24">
        <f t="shared" si="11"/>
        <v>3.0685714285714285E-2</v>
      </c>
      <c r="Y57" s="24">
        <f t="shared" si="11"/>
        <v>3.0685714285714285E-2</v>
      </c>
      <c r="Z57" s="24">
        <f t="shared" si="11"/>
        <v>3.0685714285714285E-2</v>
      </c>
      <c r="AB57" s="16" t="s">
        <v>12</v>
      </c>
      <c r="AC57" s="24">
        <f t="shared" si="12"/>
        <v>2.2019047619047619E-2</v>
      </c>
      <c r="AD57" s="24">
        <f t="shared" si="12"/>
        <v>2.1885714285714286E-2</v>
      </c>
      <c r="AE57" s="24">
        <f t="shared" si="12"/>
        <v>2.6514285714285716E-2</v>
      </c>
      <c r="AF57" s="24">
        <f t="shared" si="12"/>
        <v>2.4476190476190478E-2</v>
      </c>
      <c r="AG57" s="24">
        <f t="shared" si="12"/>
        <v>2.299047619047619E-2</v>
      </c>
      <c r="AH57" s="24">
        <f t="shared" si="12"/>
        <v>2.5733333333333334E-2</v>
      </c>
      <c r="AI57" s="15"/>
      <c r="AJ57" s="16"/>
      <c r="AK57" s="15"/>
      <c r="AL57" s="15"/>
      <c r="AM57" s="15"/>
      <c r="AN57" s="15"/>
      <c r="AO57" s="27">
        <v>52500</v>
      </c>
      <c r="AP57" s="15"/>
      <c r="AQ57" s="15"/>
      <c r="AR57" s="15"/>
      <c r="AT57" s="15"/>
    </row>
    <row r="58" spans="1:46" x14ac:dyDescent="0.3">
      <c r="A58" s="13">
        <v>53000</v>
      </c>
      <c r="B58" s="13">
        <v>53999</v>
      </c>
      <c r="D58" s="16" t="s">
        <v>9</v>
      </c>
      <c r="E58" s="24">
        <f t="shared" si="9"/>
        <v>8.4485981308411208E-3</v>
      </c>
      <c r="F58" s="24">
        <f t="shared" si="9"/>
        <v>9.8691588785046729E-3</v>
      </c>
      <c r="G58" s="24">
        <f t="shared" si="9"/>
        <v>9.3644859813084118E-3</v>
      </c>
      <c r="H58" s="24">
        <f t="shared" si="9"/>
        <v>1.1158878504672898E-2</v>
      </c>
      <c r="I58" s="24">
        <f t="shared" si="9"/>
        <v>9.8504672897196267E-3</v>
      </c>
      <c r="J58" s="24">
        <f t="shared" si="9"/>
        <v>9.6822429906542051E-3</v>
      </c>
      <c r="L58" s="16" t="s">
        <v>10</v>
      </c>
      <c r="M58" s="24">
        <f t="shared" si="10"/>
        <v>1.2018691588785047E-2</v>
      </c>
      <c r="N58" s="24">
        <f t="shared" si="10"/>
        <v>1.4037383177570093E-2</v>
      </c>
      <c r="O58" s="24">
        <f t="shared" si="10"/>
        <v>1.3981308411214954E-2</v>
      </c>
      <c r="P58" s="24">
        <f t="shared" si="10"/>
        <v>1.4280373831775701E-2</v>
      </c>
      <c r="Q58" s="24">
        <f t="shared" si="10"/>
        <v>1.3794392523364486E-2</v>
      </c>
      <c r="R58" s="24">
        <f t="shared" si="10"/>
        <v>1.4579439252336448E-2</v>
      </c>
      <c r="T58" s="16" t="s">
        <v>11</v>
      </c>
      <c r="U58" s="24">
        <f t="shared" si="11"/>
        <v>3.0859813084112151E-2</v>
      </c>
      <c r="V58" s="24">
        <f t="shared" si="11"/>
        <v>3.011214953271028E-2</v>
      </c>
      <c r="W58" s="24">
        <f t="shared" si="11"/>
        <v>3.011214953271028E-2</v>
      </c>
      <c r="X58" s="24">
        <f t="shared" si="11"/>
        <v>3.011214953271028E-2</v>
      </c>
      <c r="Y58" s="24">
        <f t="shared" si="11"/>
        <v>3.011214953271028E-2</v>
      </c>
      <c r="Z58" s="24">
        <f t="shared" si="11"/>
        <v>3.011214953271028E-2</v>
      </c>
      <c r="AB58" s="16" t="s">
        <v>12</v>
      </c>
      <c r="AC58" s="24">
        <f t="shared" si="12"/>
        <v>2.160747663551402E-2</v>
      </c>
      <c r="AD58" s="24">
        <f t="shared" si="12"/>
        <v>2.1476635514018693E-2</v>
      </c>
      <c r="AE58" s="24">
        <f t="shared" si="12"/>
        <v>2.6018691588785045E-2</v>
      </c>
      <c r="AF58" s="24">
        <f t="shared" si="12"/>
        <v>2.4018691588785047E-2</v>
      </c>
      <c r="AG58" s="24">
        <f t="shared" si="12"/>
        <v>2.25607476635514E-2</v>
      </c>
      <c r="AH58" s="24">
        <f t="shared" si="12"/>
        <v>2.5252336448598131E-2</v>
      </c>
      <c r="AI58" s="15"/>
      <c r="AJ58" s="16"/>
      <c r="AK58" s="15"/>
      <c r="AL58" s="15"/>
      <c r="AM58" s="15"/>
      <c r="AN58" s="15"/>
      <c r="AO58" s="27">
        <v>53500</v>
      </c>
      <c r="AP58" s="15"/>
      <c r="AQ58" s="15"/>
      <c r="AR58" s="15"/>
      <c r="AT58" s="15"/>
    </row>
    <row r="59" spans="1:46" x14ac:dyDescent="0.3">
      <c r="A59" s="13">
        <v>54000</v>
      </c>
      <c r="B59" s="13">
        <v>54999</v>
      </c>
      <c r="D59" s="16" t="s">
        <v>9</v>
      </c>
      <c r="E59" s="24">
        <f t="shared" si="9"/>
        <v>8.2935779816513764E-3</v>
      </c>
      <c r="F59" s="24">
        <f t="shared" si="9"/>
        <v>9.6880733944954122E-3</v>
      </c>
      <c r="G59" s="24">
        <f t="shared" si="9"/>
        <v>9.1926605504587151E-3</v>
      </c>
      <c r="H59" s="24">
        <f t="shared" si="9"/>
        <v>1.0954128440366973E-2</v>
      </c>
      <c r="I59" s="24">
        <f t="shared" si="9"/>
        <v>9.6697247706422022E-3</v>
      </c>
      <c r="J59" s="24">
        <f t="shared" si="9"/>
        <v>9.5045871559633031E-3</v>
      </c>
      <c r="L59" s="16" t="s">
        <v>10</v>
      </c>
      <c r="M59" s="24">
        <f t="shared" si="10"/>
        <v>1.1798165137614679E-2</v>
      </c>
      <c r="N59" s="24">
        <f t="shared" si="10"/>
        <v>1.3779816513761468E-2</v>
      </c>
      <c r="O59" s="24">
        <f t="shared" si="10"/>
        <v>1.3724770642201834E-2</v>
      </c>
      <c r="P59" s="24">
        <f t="shared" si="10"/>
        <v>1.401834862385321E-2</v>
      </c>
      <c r="Q59" s="24">
        <f t="shared" si="10"/>
        <v>1.3541284403669725E-2</v>
      </c>
      <c r="R59" s="24">
        <f t="shared" si="10"/>
        <v>1.4311926605504587E-2</v>
      </c>
      <c r="T59" s="16" t="s">
        <v>11</v>
      </c>
      <c r="U59" s="24">
        <f t="shared" si="11"/>
        <v>3.0293577981651377E-2</v>
      </c>
      <c r="V59" s="24">
        <f t="shared" si="11"/>
        <v>2.9559633027522937E-2</v>
      </c>
      <c r="W59" s="24">
        <f t="shared" si="11"/>
        <v>2.9559633027522937E-2</v>
      </c>
      <c r="X59" s="24">
        <f t="shared" si="11"/>
        <v>2.9559633027522937E-2</v>
      </c>
      <c r="Y59" s="24">
        <f t="shared" si="11"/>
        <v>2.9559633027522937E-2</v>
      </c>
      <c r="Z59" s="24">
        <f t="shared" si="11"/>
        <v>2.9559633027522937E-2</v>
      </c>
      <c r="AB59" s="16" t="s">
        <v>12</v>
      </c>
      <c r="AC59" s="24">
        <f t="shared" si="12"/>
        <v>2.1211009174311925E-2</v>
      </c>
      <c r="AD59" s="24">
        <f t="shared" si="12"/>
        <v>2.1082568807339448E-2</v>
      </c>
      <c r="AE59" s="24">
        <f t="shared" si="12"/>
        <v>2.5541284403669724E-2</v>
      </c>
      <c r="AF59" s="24">
        <f t="shared" si="12"/>
        <v>2.3577981651376145E-2</v>
      </c>
      <c r="AG59" s="24">
        <f t="shared" si="12"/>
        <v>2.2146788990825689E-2</v>
      </c>
      <c r="AH59" s="24">
        <f t="shared" si="12"/>
        <v>2.4788990825688074E-2</v>
      </c>
      <c r="AI59" s="15"/>
      <c r="AJ59" s="16"/>
      <c r="AK59" s="15"/>
      <c r="AL59" s="15"/>
      <c r="AM59" s="15"/>
      <c r="AN59" s="15"/>
      <c r="AO59" s="27">
        <v>54500</v>
      </c>
      <c r="AP59" s="15"/>
      <c r="AQ59" s="15"/>
      <c r="AR59" s="15"/>
      <c r="AT59" s="15"/>
    </row>
    <row r="60" spans="1:46" x14ac:dyDescent="0.3">
      <c r="A60" s="13">
        <v>55000</v>
      </c>
      <c r="B60" s="13">
        <v>55999</v>
      </c>
      <c r="D60" s="16" t="s">
        <v>9</v>
      </c>
      <c r="E60" s="24">
        <f t="shared" si="9"/>
        <v>8.1441441441441435E-3</v>
      </c>
      <c r="F60" s="24">
        <f t="shared" si="9"/>
        <v>9.5135135135135142E-3</v>
      </c>
      <c r="G60" s="24">
        <f t="shared" si="9"/>
        <v>9.0270270270270264E-3</v>
      </c>
      <c r="H60" s="24">
        <f t="shared" si="9"/>
        <v>1.0756756756756757E-2</v>
      </c>
      <c r="I60" s="24">
        <f t="shared" si="9"/>
        <v>9.495495495495495E-3</v>
      </c>
      <c r="J60" s="24">
        <f t="shared" si="9"/>
        <v>9.3333333333333341E-3</v>
      </c>
      <c r="L60" s="16" t="s">
        <v>10</v>
      </c>
      <c r="M60" s="24">
        <f t="shared" si="10"/>
        <v>1.1585585585585586E-2</v>
      </c>
      <c r="N60" s="24">
        <f t="shared" si="10"/>
        <v>1.3531531531531532E-2</v>
      </c>
      <c r="O60" s="24">
        <f t="shared" si="10"/>
        <v>1.3477477477477478E-2</v>
      </c>
      <c r="P60" s="24">
        <f t="shared" si="10"/>
        <v>1.3765765765765766E-2</v>
      </c>
      <c r="Q60" s="24">
        <f t="shared" si="10"/>
        <v>1.3297297297297297E-2</v>
      </c>
      <c r="R60" s="24">
        <f t="shared" si="10"/>
        <v>1.4054054054054054E-2</v>
      </c>
      <c r="T60" s="16" t="s">
        <v>11</v>
      </c>
      <c r="U60" s="24">
        <f t="shared" si="11"/>
        <v>2.9747747747747747E-2</v>
      </c>
      <c r="V60" s="24">
        <f t="shared" si="11"/>
        <v>2.9027027027027027E-2</v>
      </c>
      <c r="W60" s="24">
        <f t="shared" si="11"/>
        <v>2.9027027027027027E-2</v>
      </c>
      <c r="X60" s="24">
        <f t="shared" si="11"/>
        <v>2.9027027027027027E-2</v>
      </c>
      <c r="Y60" s="24">
        <f t="shared" si="11"/>
        <v>2.9027027027027027E-2</v>
      </c>
      <c r="Z60" s="24">
        <f t="shared" si="11"/>
        <v>2.9027027027027027E-2</v>
      </c>
      <c r="AB60" s="16" t="s">
        <v>12</v>
      </c>
      <c r="AC60" s="24">
        <f t="shared" si="12"/>
        <v>2.0828828828828829E-2</v>
      </c>
      <c r="AD60" s="24">
        <f t="shared" si="12"/>
        <v>2.0702702702702701E-2</v>
      </c>
      <c r="AE60" s="24">
        <f t="shared" si="12"/>
        <v>2.5081081081081081E-2</v>
      </c>
      <c r="AF60" s="24">
        <f t="shared" si="12"/>
        <v>2.3153153153153153E-2</v>
      </c>
      <c r="AG60" s="24">
        <f t="shared" si="12"/>
        <v>2.1747747747747747E-2</v>
      </c>
      <c r="AH60" s="24">
        <f t="shared" si="12"/>
        <v>2.4342342342342341E-2</v>
      </c>
      <c r="AI60" s="15"/>
      <c r="AJ60" s="16"/>
      <c r="AK60" s="15"/>
      <c r="AL60" s="15"/>
      <c r="AM60" s="15"/>
      <c r="AN60" s="15"/>
      <c r="AO60" s="27">
        <v>55500</v>
      </c>
      <c r="AP60" s="15"/>
      <c r="AQ60" s="15"/>
      <c r="AR60" s="15"/>
      <c r="AT60" s="15"/>
    </row>
    <row r="61" spans="1:46" x14ac:dyDescent="0.3">
      <c r="A61" s="13">
        <v>56000</v>
      </c>
      <c r="B61" s="13">
        <v>56999</v>
      </c>
      <c r="D61" s="16" t="s">
        <v>9</v>
      </c>
      <c r="E61" s="24">
        <f t="shared" si="9"/>
        <v>8.0000000000000002E-3</v>
      </c>
      <c r="F61" s="24">
        <f t="shared" si="9"/>
        <v>9.3451327433628321E-3</v>
      </c>
      <c r="G61" s="24">
        <f t="shared" si="9"/>
        <v>8.8672566371681416E-3</v>
      </c>
      <c r="H61" s="24">
        <f t="shared" si="9"/>
        <v>1.0566371681415929E-2</v>
      </c>
      <c r="I61" s="24">
        <f t="shared" si="9"/>
        <v>9.3274336283185842E-3</v>
      </c>
      <c r="J61" s="24">
        <f t="shared" si="9"/>
        <v>9.1681415929203546E-3</v>
      </c>
      <c r="L61" s="16" t="s">
        <v>10</v>
      </c>
      <c r="M61" s="24">
        <f t="shared" si="10"/>
        <v>1.1380530973451328E-2</v>
      </c>
      <c r="N61" s="24">
        <f t="shared" si="10"/>
        <v>1.3292035398230088E-2</v>
      </c>
      <c r="O61" s="24">
        <f t="shared" si="10"/>
        <v>1.3238938053097345E-2</v>
      </c>
      <c r="P61" s="24">
        <f t="shared" si="10"/>
        <v>1.352212389380531E-2</v>
      </c>
      <c r="Q61" s="24">
        <f t="shared" si="10"/>
        <v>1.3061946902654867E-2</v>
      </c>
      <c r="R61" s="24">
        <f t="shared" si="10"/>
        <v>1.3805309734513275E-2</v>
      </c>
      <c r="T61" s="16" t="s">
        <v>11</v>
      </c>
      <c r="U61" s="24">
        <f t="shared" si="11"/>
        <v>2.9221238938053097E-2</v>
      </c>
      <c r="V61" s="24">
        <f t="shared" si="11"/>
        <v>2.8513274336283187E-2</v>
      </c>
      <c r="W61" s="24">
        <f t="shared" si="11"/>
        <v>2.8513274336283187E-2</v>
      </c>
      <c r="X61" s="24">
        <f t="shared" si="11"/>
        <v>2.8513274336283187E-2</v>
      </c>
      <c r="Y61" s="24">
        <f t="shared" si="11"/>
        <v>2.8513274336283187E-2</v>
      </c>
      <c r="Z61" s="24">
        <f t="shared" si="11"/>
        <v>2.8513274336283187E-2</v>
      </c>
      <c r="AB61" s="16" t="s">
        <v>12</v>
      </c>
      <c r="AC61" s="24">
        <f t="shared" si="12"/>
        <v>2.0460176991150443E-2</v>
      </c>
      <c r="AD61" s="24">
        <f t="shared" si="12"/>
        <v>2.0336283185840708E-2</v>
      </c>
      <c r="AE61" s="24">
        <f t="shared" si="12"/>
        <v>2.4637168141592919E-2</v>
      </c>
      <c r="AF61" s="24">
        <f t="shared" si="12"/>
        <v>2.2743362831858408E-2</v>
      </c>
      <c r="AG61" s="24">
        <f t="shared" si="12"/>
        <v>2.136283185840708E-2</v>
      </c>
      <c r="AH61" s="24">
        <f t="shared" si="12"/>
        <v>2.3911504424778761E-2</v>
      </c>
      <c r="AI61" s="15"/>
      <c r="AJ61" s="16"/>
      <c r="AK61" s="15"/>
      <c r="AL61" s="15"/>
      <c r="AM61" s="15"/>
      <c r="AN61" s="15"/>
      <c r="AO61" s="27">
        <v>56500</v>
      </c>
      <c r="AP61" s="15"/>
      <c r="AQ61" s="15"/>
      <c r="AR61" s="15"/>
      <c r="AT61" s="15"/>
    </row>
    <row r="62" spans="1:46" x14ac:dyDescent="0.3">
      <c r="A62" s="13">
        <v>57000</v>
      </c>
      <c r="B62" s="13">
        <v>57999</v>
      </c>
      <c r="D62" s="16" t="s">
        <v>9</v>
      </c>
      <c r="E62" s="24">
        <f t="shared" si="9"/>
        <v>7.8608695652173915E-3</v>
      </c>
      <c r="F62" s="24">
        <f t="shared" si="9"/>
        <v>9.1826086956521731E-3</v>
      </c>
      <c r="G62" s="24">
        <f t="shared" si="9"/>
        <v>8.7130434782608703E-3</v>
      </c>
      <c r="H62" s="24">
        <f t="shared" si="9"/>
        <v>1.0382608695652175E-2</v>
      </c>
      <c r="I62" s="24">
        <f t="shared" si="9"/>
        <v>9.1652173913043481E-3</v>
      </c>
      <c r="J62" s="24">
        <f t="shared" si="9"/>
        <v>9.0086956521739127E-3</v>
      </c>
      <c r="L62" s="16" t="s">
        <v>10</v>
      </c>
      <c r="M62" s="24">
        <f t="shared" si="10"/>
        <v>1.1182608695652173E-2</v>
      </c>
      <c r="N62" s="24">
        <f t="shared" si="10"/>
        <v>1.3060869565217391E-2</v>
      </c>
      <c r="O62" s="24">
        <f t="shared" si="10"/>
        <v>1.3008695652173913E-2</v>
      </c>
      <c r="P62" s="24">
        <f t="shared" si="10"/>
        <v>1.328695652173913E-2</v>
      </c>
      <c r="Q62" s="24">
        <f t="shared" si="10"/>
        <v>1.2834782608695652E-2</v>
      </c>
      <c r="R62" s="24">
        <f t="shared" si="10"/>
        <v>1.3565217391304348E-2</v>
      </c>
      <c r="T62" s="16" t="s">
        <v>11</v>
      </c>
      <c r="U62" s="24">
        <f t="shared" si="11"/>
        <v>2.8713043478260869E-2</v>
      </c>
      <c r="V62" s="24">
        <f t="shared" si="11"/>
        <v>2.8017391304347827E-2</v>
      </c>
      <c r="W62" s="24">
        <f t="shared" si="11"/>
        <v>2.8017391304347827E-2</v>
      </c>
      <c r="X62" s="24">
        <f t="shared" si="11"/>
        <v>2.8017391304347827E-2</v>
      </c>
      <c r="Y62" s="24">
        <f t="shared" si="11"/>
        <v>2.8017391304347827E-2</v>
      </c>
      <c r="Z62" s="24">
        <f t="shared" si="11"/>
        <v>2.8017391304347827E-2</v>
      </c>
      <c r="AB62" s="16" t="s">
        <v>12</v>
      </c>
      <c r="AC62" s="24">
        <f t="shared" si="12"/>
        <v>2.0104347826086957E-2</v>
      </c>
      <c r="AD62" s="24">
        <f t="shared" si="12"/>
        <v>1.9982608695652174E-2</v>
      </c>
      <c r="AE62" s="24">
        <f t="shared" si="12"/>
        <v>2.4208695652173914E-2</v>
      </c>
      <c r="AF62" s="24">
        <f t="shared" si="12"/>
        <v>2.2347826086956523E-2</v>
      </c>
      <c r="AG62" s="24">
        <f t="shared" si="12"/>
        <v>2.0991304347826086E-2</v>
      </c>
      <c r="AH62" s="24">
        <f t="shared" si="12"/>
        <v>2.3495652173913043E-2</v>
      </c>
      <c r="AI62" s="15"/>
      <c r="AJ62" s="16"/>
      <c r="AK62" s="15"/>
      <c r="AL62" s="15"/>
      <c r="AM62" s="15"/>
      <c r="AN62" s="15"/>
      <c r="AO62" s="27">
        <v>57500</v>
      </c>
      <c r="AP62" s="15"/>
      <c r="AQ62" s="15"/>
      <c r="AR62" s="15"/>
      <c r="AT62" s="15"/>
    </row>
    <row r="63" spans="1:46" x14ac:dyDescent="0.3">
      <c r="A63" s="13">
        <v>58000</v>
      </c>
      <c r="B63" s="13">
        <v>58999</v>
      </c>
      <c r="D63" s="16" t="s">
        <v>9</v>
      </c>
      <c r="E63" s="24">
        <f t="shared" si="9"/>
        <v>7.7264957264957263E-3</v>
      </c>
      <c r="F63" s="24">
        <f t="shared" si="9"/>
        <v>9.0256410256410249E-3</v>
      </c>
      <c r="G63" s="24">
        <f t="shared" si="9"/>
        <v>8.5641025641025638E-3</v>
      </c>
      <c r="H63" s="24">
        <f t="shared" si="9"/>
        <v>1.0205128205128205E-2</v>
      </c>
      <c r="I63" s="24">
        <f t="shared" si="9"/>
        <v>9.008547008547009E-3</v>
      </c>
      <c r="J63" s="24">
        <f t="shared" si="9"/>
        <v>8.8547008547008553E-3</v>
      </c>
      <c r="L63" s="16" t="s">
        <v>10</v>
      </c>
      <c r="M63" s="24">
        <f t="shared" si="10"/>
        <v>1.0991452991452991E-2</v>
      </c>
      <c r="N63" s="24">
        <f t="shared" si="10"/>
        <v>1.2837606837606838E-2</v>
      </c>
      <c r="O63" s="24">
        <f t="shared" si="10"/>
        <v>1.2786324786324786E-2</v>
      </c>
      <c r="P63" s="24">
        <f t="shared" si="10"/>
        <v>1.305982905982906E-2</v>
      </c>
      <c r="Q63" s="24">
        <f t="shared" si="10"/>
        <v>1.2615384615384615E-2</v>
      </c>
      <c r="R63" s="24">
        <f t="shared" si="10"/>
        <v>1.3333333333333334E-2</v>
      </c>
      <c r="T63" s="16" t="s">
        <v>11</v>
      </c>
      <c r="U63" s="24">
        <f t="shared" si="11"/>
        <v>2.8222222222222221E-2</v>
      </c>
      <c r="V63" s="24">
        <f t="shared" si="11"/>
        <v>2.7538461538461539E-2</v>
      </c>
      <c r="W63" s="24">
        <f t="shared" si="11"/>
        <v>2.7538461538461539E-2</v>
      </c>
      <c r="X63" s="24">
        <f t="shared" si="11"/>
        <v>2.7538461538461539E-2</v>
      </c>
      <c r="Y63" s="24">
        <f t="shared" si="11"/>
        <v>2.7538461538461539E-2</v>
      </c>
      <c r="Z63" s="24">
        <f t="shared" si="11"/>
        <v>2.7538461538461539E-2</v>
      </c>
      <c r="AB63" s="16" t="s">
        <v>12</v>
      </c>
      <c r="AC63" s="24">
        <f t="shared" si="12"/>
        <v>1.976068376068376E-2</v>
      </c>
      <c r="AD63" s="24">
        <f t="shared" si="12"/>
        <v>1.9641025641025642E-2</v>
      </c>
      <c r="AE63" s="24">
        <f t="shared" si="12"/>
        <v>2.3794871794871796E-2</v>
      </c>
      <c r="AF63" s="24">
        <f t="shared" si="12"/>
        <v>2.1965811965811967E-2</v>
      </c>
      <c r="AG63" s="24">
        <f t="shared" si="12"/>
        <v>2.0632478632478631E-2</v>
      </c>
      <c r="AH63" s="24">
        <f t="shared" si="12"/>
        <v>2.3094017094017094E-2</v>
      </c>
      <c r="AI63" s="15"/>
      <c r="AJ63" s="16"/>
      <c r="AK63" s="15"/>
      <c r="AL63" s="15"/>
      <c r="AM63" s="15"/>
      <c r="AN63" s="15"/>
      <c r="AO63" s="27">
        <v>58500</v>
      </c>
      <c r="AP63" s="15"/>
      <c r="AQ63" s="15"/>
      <c r="AR63" s="15"/>
      <c r="AT63" s="15"/>
    </row>
    <row r="64" spans="1:46" x14ac:dyDescent="0.3">
      <c r="A64" s="13">
        <v>59000</v>
      </c>
      <c r="B64" s="13">
        <v>59999</v>
      </c>
      <c r="D64" s="16" t="s">
        <v>9</v>
      </c>
      <c r="E64" s="24">
        <f t="shared" si="9"/>
        <v>7.5966386554621847E-3</v>
      </c>
      <c r="F64" s="24">
        <f t="shared" si="9"/>
        <v>8.8739495798319332E-3</v>
      </c>
      <c r="G64" s="24">
        <f t="shared" si="9"/>
        <v>8.4201680672268912E-3</v>
      </c>
      <c r="H64" s="24">
        <f t="shared" si="9"/>
        <v>1.0033613445378151E-2</v>
      </c>
      <c r="I64" s="24">
        <f t="shared" si="9"/>
        <v>8.8571428571428568E-3</v>
      </c>
      <c r="J64" s="24">
        <f t="shared" si="9"/>
        <v>8.7058823529411761E-3</v>
      </c>
      <c r="L64" s="16" t="s">
        <v>10</v>
      </c>
      <c r="M64" s="24">
        <f t="shared" si="10"/>
        <v>1.0806722689075629E-2</v>
      </c>
      <c r="N64" s="24">
        <f t="shared" si="10"/>
        <v>1.2621848739495798E-2</v>
      </c>
      <c r="O64" s="24">
        <f t="shared" si="10"/>
        <v>1.2571428571428572E-2</v>
      </c>
      <c r="P64" s="24">
        <f t="shared" si="10"/>
        <v>1.2840336134453782E-2</v>
      </c>
      <c r="Q64" s="24">
        <f t="shared" si="10"/>
        <v>1.2403361344537815E-2</v>
      </c>
      <c r="R64" s="24">
        <f t="shared" si="10"/>
        <v>1.3109243697478991E-2</v>
      </c>
      <c r="T64" s="16" t="s">
        <v>11</v>
      </c>
      <c r="U64" s="24">
        <f t="shared" si="11"/>
        <v>2.7747899159663865E-2</v>
      </c>
      <c r="V64" s="24">
        <f t="shared" si="11"/>
        <v>2.707563025210084E-2</v>
      </c>
      <c r="W64" s="24">
        <f t="shared" si="11"/>
        <v>2.707563025210084E-2</v>
      </c>
      <c r="X64" s="24">
        <f t="shared" si="11"/>
        <v>2.707563025210084E-2</v>
      </c>
      <c r="Y64" s="24">
        <f t="shared" si="11"/>
        <v>2.707563025210084E-2</v>
      </c>
      <c r="Z64" s="24">
        <f t="shared" si="11"/>
        <v>2.707563025210084E-2</v>
      </c>
      <c r="AB64" s="16" t="s">
        <v>12</v>
      </c>
      <c r="AC64" s="24">
        <f t="shared" si="12"/>
        <v>1.9428571428571427E-2</v>
      </c>
      <c r="AD64" s="24">
        <f t="shared" si="12"/>
        <v>1.9310924369747899E-2</v>
      </c>
      <c r="AE64" s="24">
        <f t="shared" si="12"/>
        <v>2.3394957983193278E-2</v>
      </c>
      <c r="AF64" s="24">
        <f t="shared" si="12"/>
        <v>2.1596638655462186E-2</v>
      </c>
      <c r="AG64" s="24">
        <f t="shared" si="12"/>
        <v>2.0285714285714285E-2</v>
      </c>
      <c r="AH64" s="24">
        <f t="shared" si="12"/>
        <v>2.2705882352941176E-2</v>
      </c>
      <c r="AI64" s="15"/>
      <c r="AJ64" s="16"/>
      <c r="AK64" s="15"/>
      <c r="AL64" s="15"/>
      <c r="AM64" s="15"/>
      <c r="AN64" s="15"/>
      <c r="AO64" s="27">
        <v>59500</v>
      </c>
      <c r="AP64" s="15"/>
      <c r="AQ64" s="15"/>
      <c r="AR64" s="15"/>
      <c r="AT64" s="15"/>
    </row>
    <row r="65" spans="1:46" x14ac:dyDescent="0.3">
      <c r="A65" s="13">
        <v>60000</v>
      </c>
      <c r="B65" s="13">
        <v>60999</v>
      </c>
      <c r="D65" s="16" t="s">
        <v>9</v>
      </c>
      <c r="E65" s="24">
        <f t="shared" si="9"/>
        <v>7.4710743801652893E-3</v>
      </c>
      <c r="F65" s="24">
        <f t="shared" si="9"/>
        <v>8.7272727272727276E-3</v>
      </c>
      <c r="G65" s="24">
        <f t="shared" si="9"/>
        <v>8.2809917355371899E-3</v>
      </c>
      <c r="H65" s="24">
        <f t="shared" si="9"/>
        <v>9.8677685950413225E-3</v>
      </c>
      <c r="I65" s="24">
        <f t="shared" si="9"/>
        <v>8.7107438016528933E-3</v>
      </c>
      <c r="J65" s="24">
        <f t="shared" si="9"/>
        <v>8.5619834710743796E-3</v>
      </c>
      <c r="L65" s="16" t="s">
        <v>10</v>
      </c>
      <c r="M65" s="24">
        <f t="shared" si="10"/>
        <v>1.0628099173553718E-2</v>
      </c>
      <c r="N65" s="24">
        <f t="shared" si="10"/>
        <v>1.2413223140495868E-2</v>
      </c>
      <c r="O65" s="24">
        <f t="shared" si="10"/>
        <v>1.2363636363636363E-2</v>
      </c>
      <c r="P65" s="24">
        <f t="shared" si="10"/>
        <v>1.2628099173553719E-2</v>
      </c>
      <c r="Q65" s="24">
        <f t="shared" si="10"/>
        <v>1.2198347107438017E-2</v>
      </c>
      <c r="R65" s="24">
        <f t="shared" si="10"/>
        <v>1.2892561983471074E-2</v>
      </c>
      <c r="T65" s="16" t="s">
        <v>11</v>
      </c>
      <c r="U65" s="24">
        <f t="shared" si="11"/>
        <v>2.7289256198347107E-2</v>
      </c>
      <c r="V65" s="24">
        <f t="shared" si="11"/>
        <v>2.6628099173553719E-2</v>
      </c>
      <c r="W65" s="24">
        <f t="shared" si="11"/>
        <v>2.6628099173553719E-2</v>
      </c>
      <c r="X65" s="24">
        <f t="shared" si="11"/>
        <v>2.6628099173553719E-2</v>
      </c>
      <c r="Y65" s="24">
        <f t="shared" si="11"/>
        <v>2.6628099173553719E-2</v>
      </c>
      <c r="Z65" s="24">
        <f t="shared" si="11"/>
        <v>2.6628099173553719E-2</v>
      </c>
      <c r="AB65" s="16" t="s">
        <v>12</v>
      </c>
      <c r="AC65" s="24">
        <f t="shared" si="12"/>
        <v>1.9107438016528925E-2</v>
      </c>
      <c r="AD65" s="24">
        <f t="shared" si="12"/>
        <v>1.8991735537190083E-2</v>
      </c>
      <c r="AE65" s="24">
        <f t="shared" si="12"/>
        <v>2.3008264462809916E-2</v>
      </c>
      <c r="AF65" s="24">
        <f t="shared" si="12"/>
        <v>2.1239669421487604E-2</v>
      </c>
      <c r="AG65" s="24">
        <f t="shared" si="12"/>
        <v>1.9950413223140496E-2</v>
      </c>
      <c r="AH65" s="24">
        <f t="shared" si="12"/>
        <v>2.2330578512396695E-2</v>
      </c>
      <c r="AI65" s="15"/>
      <c r="AJ65" s="16"/>
      <c r="AK65" s="15"/>
      <c r="AL65" s="15"/>
      <c r="AM65" s="15"/>
      <c r="AN65" s="15"/>
      <c r="AO65" s="27">
        <v>60500</v>
      </c>
      <c r="AP65" s="15"/>
      <c r="AQ65" s="15"/>
      <c r="AR65" s="15"/>
      <c r="AT65" s="15"/>
    </row>
    <row r="66" spans="1:46" x14ac:dyDescent="0.3">
      <c r="A66" s="13">
        <v>61000</v>
      </c>
      <c r="B66" s="13">
        <v>61999</v>
      </c>
      <c r="D66" s="16" t="s">
        <v>9</v>
      </c>
      <c r="E66" s="24">
        <f t="shared" si="9"/>
        <v>7.3495934959349595E-3</v>
      </c>
      <c r="F66" s="24">
        <f t="shared" si="9"/>
        <v>8.5853658536585373E-3</v>
      </c>
      <c r="G66" s="24">
        <f t="shared" si="9"/>
        <v>8.1463414634146344E-3</v>
      </c>
      <c r="H66" s="24">
        <f t="shared" si="9"/>
        <v>9.7073170731707317E-3</v>
      </c>
      <c r="I66" s="24">
        <f t="shared" si="9"/>
        <v>8.5691056910569101E-3</v>
      </c>
      <c r="J66" s="24">
        <f t="shared" si="9"/>
        <v>8.4227642276422758E-3</v>
      </c>
      <c r="L66" s="16" t="s">
        <v>10</v>
      </c>
      <c r="M66" s="24">
        <f t="shared" si="10"/>
        <v>1.0455284552845528E-2</v>
      </c>
      <c r="N66" s="24">
        <f t="shared" si="10"/>
        <v>1.2211382113821138E-2</v>
      </c>
      <c r="O66" s="24">
        <f t="shared" si="10"/>
        <v>1.216260162601626E-2</v>
      </c>
      <c r="P66" s="24">
        <f t="shared" si="10"/>
        <v>1.2422764227642276E-2</v>
      </c>
      <c r="Q66" s="24">
        <f t="shared" si="10"/>
        <v>1.2E-2</v>
      </c>
      <c r="R66" s="24">
        <f t="shared" si="10"/>
        <v>1.2682926829268294E-2</v>
      </c>
      <c r="T66" s="16" t="s">
        <v>11</v>
      </c>
      <c r="U66" s="24">
        <f t="shared" si="11"/>
        <v>2.6845528455284554E-2</v>
      </c>
      <c r="V66" s="24">
        <f t="shared" si="11"/>
        <v>2.6195121951219511E-2</v>
      </c>
      <c r="W66" s="24">
        <f t="shared" si="11"/>
        <v>2.6195121951219511E-2</v>
      </c>
      <c r="X66" s="24">
        <f t="shared" si="11"/>
        <v>2.6195121951219511E-2</v>
      </c>
      <c r="Y66" s="24">
        <f t="shared" si="11"/>
        <v>2.6195121951219511E-2</v>
      </c>
      <c r="Z66" s="24">
        <f t="shared" si="11"/>
        <v>2.6195121951219511E-2</v>
      </c>
      <c r="AB66" s="16" t="s">
        <v>12</v>
      </c>
      <c r="AC66" s="24">
        <f t="shared" si="12"/>
        <v>1.8796747967479675E-2</v>
      </c>
      <c r="AD66" s="24">
        <f t="shared" si="12"/>
        <v>1.8682926829268292E-2</v>
      </c>
      <c r="AE66" s="24">
        <f t="shared" si="12"/>
        <v>2.2634146341463414E-2</v>
      </c>
      <c r="AF66" s="24">
        <f t="shared" si="12"/>
        <v>2.089430894308943E-2</v>
      </c>
      <c r="AG66" s="24">
        <f t="shared" si="12"/>
        <v>1.9626016260162603E-2</v>
      </c>
      <c r="AH66" s="24">
        <f t="shared" si="12"/>
        <v>2.1967479674796748E-2</v>
      </c>
      <c r="AI66" s="15"/>
      <c r="AJ66" s="16"/>
      <c r="AK66" s="15"/>
      <c r="AL66" s="15"/>
      <c r="AM66" s="15"/>
      <c r="AN66" s="15"/>
      <c r="AO66" s="27">
        <v>61500</v>
      </c>
      <c r="AP66" s="15"/>
      <c r="AQ66" s="15"/>
      <c r="AR66" s="15"/>
      <c r="AT66" s="15"/>
    </row>
    <row r="67" spans="1:46" x14ac:dyDescent="0.3">
      <c r="A67" s="13">
        <v>62000</v>
      </c>
      <c r="B67" s="13">
        <v>62999</v>
      </c>
      <c r="D67" s="16" t="s">
        <v>9</v>
      </c>
      <c r="E67" s="24">
        <f t="shared" si="9"/>
        <v>7.2319999999999997E-3</v>
      </c>
      <c r="F67" s="24">
        <f t="shared" si="9"/>
        <v>8.4480000000000006E-3</v>
      </c>
      <c r="G67" s="24">
        <f t="shared" si="9"/>
        <v>8.0160000000000006E-3</v>
      </c>
      <c r="H67" s="24">
        <f t="shared" si="9"/>
        <v>9.5519999999999997E-3</v>
      </c>
      <c r="I67" s="24">
        <f t="shared" si="9"/>
        <v>8.4320000000000003E-3</v>
      </c>
      <c r="J67" s="24">
        <f t="shared" si="9"/>
        <v>8.2880000000000002E-3</v>
      </c>
      <c r="L67" s="16" t="s">
        <v>10</v>
      </c>
      <c r="M67" s="24">
        <f t="shared" si="10"/>
        <v>1.0288E-2</v>
      </c>
      <c r="N67" s="24">
        <f t="shared" si="10"/>
        <v>1.2016000000000001E-2</v>
      </c>
      <c r="O67" s="24">
        <f t="shared" si="10"/>
        <v>1.1967999999999999E-2</v>
      </c>
      <c r="P67" s="24">
        <f t="shared" si="10"/>
        <v>1.2224E-2</v>
      </c>
      <c r="Q67" s="24">
        <f t="shared" si="10"/>
        <v>1.1808000000000001E-2</v>
      </c>
      <c r="R67" s="24">
        <f t="shared" si="10"/>
        <v>1.248E-2</v>
      </c>
      <c r="T67" s="16" t="s">
        <v>11</v>
      </c>
      <c r="U67" s="24">
        <f t="shared" si="11"/>
        <v>2.6415999999999999E-2</v>
      </c>
      <c r="V67" s="24">
        <f t="shared" si="11"/>
        <v>2.5776E-2</v>
      </c>
      <c r="W67" s="24">
        <f t="shared" si="11"/>
        <v>2.5776E-2</v>
      </c>
      <c r="X67" s="24">
        <f t="shared" si="11"/>
        <v>2.5776E-2</v>
      </c>
      <c r="Y67" s="24">
        <f t="shared" si="11"/>
        <v>2.5776E-2</v>
      </c>
      <c r="Z67" s="24">
        <f t="shared" si="11"/>
        <v>2.5776E-2</v>
      </c>
      <c r="AB67" s="16" t="s">
        <v>12</v>
      </c>
      <c r="AC67" s="24">
        <f t="shared" si="12"/>
        <v>1.8495999999999999E-2</v>
      </c>
      <c r="AD67" s="24">
        <f t="shared" si="12"/>
        <v>1.8384000000000001E-2</v>
      </c>
      <c r="AE67" s="24">
        <f t="shared" si="12"/>
        <v>2.2272E-2</v>
      </c>
      <c r="AF67" s="24">
        <f t="shared" si="12"/>
        <v>2.0559999999999998E-2</v>
      </c>
      <c r="AG67" s="24">
        <f t="shared" si="12"/>
        <v>1.9311999999999999E-2</v>
      </c>
      <c r="AH67" s="24">
        <f t="shared" si="12"/>
        <v>2.1616E-2</v>
      </c>
      <c r="AI67" s="15"/>
      <c r="AJ67" s="16"/>
      <c r="AK67" s="15"/>
      <c r="AL67" s="15"/>
      <c r="AM67" s="15"/>
      <c r="AN67" s="15"/>
      <c r="AO67" s="27">
        <v>62500</v>
      </c>
      <c r="AP67" s="15"/>
      <c r="AQ67" s="15"/>
      <c r="AR67" s="15"/>
      <c r="AT67" s="15"/>
    </row>
    <row r="68" spans="1:46" x14ac:dyDescent="0.3">
      <c r="A68" s="13">
        <v>63000</v>
      </c>
      <c r="B68" s="13">
        <v>63999</v>
      </c>
      <c r="D68" s="16" t="s">
        <v>9</v>
      </c>
      <c r="E68" s="24">
        <f t="shared" si="9"/>
        <v>7.1181102362204724E-3</v>
      </c>
      <c r="F68" s="24">
        <f t="shared" si="9"/>
        <v>8.3149606299212607E-3</v>
      </c>
      <c r="G68" s="24">
        <f t="shared" si="9"/>
        <v>7.8897637795275598E-3</v>
      </c>
      <c r="H68" s="24">
        <f t="shared" si="9"/>
        <v>9.4015748031496069E-3</v>
      </c>
      <c r="I68" s="24">
        <f t="shared" si="9"/>
        <v>8.2992125984251968E-3</v>
      </c>
      <c r="J68" s="24">
        <f t="shared" si="9"/>
        <v>8.1574803149606304E-3</v>
      </c>
      <c r="L68" s="16" t="s">
        <v>10</v>
      </c>
      <c r="M68" s="24">
        <f t="shared" si="10"/>
        <v>1.0125984251968504E-2</v>
      </c>
      <c r="N68" s="24">
        <f t="shared" si="10"/>
        <v>1.1826771653543308E-2</v>
      </c>
      <c r="O68" s="24">
        <f t="shared" si="10"/>
        <v>1.1779527559055118E-2</v>
      </c>
      <c r="P68" s="24">
        <f t="shared" si="10"/>
        <v>1.2031496062992126E-2</v>
      </c>
      <c r="Q68" s="24">
        <f t="shared" si="10"/>
        <v>1.1622047244094488E-2</v>
      </c>
      <c r="R68" s="24">
        <f t="shared" si="10"/>
        <v>1.2283464566929133E-2</v>
      </c>
      <c r="T68" s="16" t="s">
        <v>11</v>
      </c>
      <c r="U68" s="24">
        <f t="shared" si="11"/>
        <v>2.5999999999999999E-2</v>
      </c>
      <c r="V68" s="24">
        <f t="shared" si="11"/>
        <v>2.5370078740157481E-2</v>
      </c>
      <c r="W68" s="24">
        <f t="shared" si="11"/>
        <v>2.5370078740157481E-2</v>
      </c>
      <c r="X68" s="24">
        <f t="shared" si="11"/>
        <v>2.5370078740157481E-2</v>
      </c>
      <c r="Y68" s="24">
        <f t="shared" si="11"/>
        <v>2.5370078740157481E-2</v>
      </c>
      <c r="Z68" s="24">
        <f t="shared" si="11"/>
        <v>2.5370078740157481E-2</v>
      </c>
      <c r="AB68" s="16" t="s">
        <v>12</v>
      </c>
      <c r="AC68" s="24">
        <f t="shared" si="12"/>
        <v>1.8204724409448821E-2</v>
      </c>
      <c r="AD68" s="24">
        <f t="shared" si="12"/>
        <v>1.8094488188976379E-2</v>
      </c>
      <c r="AE68" s="24">
        <f t="shared" si="12"/>
        <v>2.1921259842519684E-2</v>
      </c>
      <c r="AF68" s="24">
        <f t="shared" si="12"/>
        <v>2.0236220472440943E-2</v>
      </c>
      <c r="AG68" s="24">
        <f t="shared" si="12"/>
        <v>1.9007874015748032E-2</v>
      </c>
      <c r="AH68" s="24">
        <f t="shared" si="12"/>
        <v>2.1275590551181101E-2</v>
      </c>
      <c r="AI68" s="15"/>
      <c r="AJ68" s="16"/>
      <c r="AK68" s="15"/>
      <c r="AL68" s="15"/>
      <c r="AM68" s="15"/>
      <c r="AN68" s="15"/>
      <c r="AO68" s="27">
        <v>63500</v>
      </c>
      <c r="AP68" s="15"/>
      <c r="AQ68" s="15"/>
      <c r="AR68" s="15"/>
      <c r="AT68" s="15"/>
    </row>
    <row r="69" spans="1:46" x14ac:dyDescent="0.3">
      <c r="A69" s="13">
        <v>64000</v>
      </c>
      <c r="B69" s="13">
        <v>64999</v>
      </c>
      <c r="D69" s="16" t="s">
        <v>9</v>
      </c>
      <c r="E69" s="24">
        <f t="shared" si="9"/>
        <v>7.0077519379844961E-3</v>
      </c>
      <c r="F69" s="24">
        <f t="shared" si="9"/>
        <v>8.1860465116279073E-3</v>
      </c>
      <c r="G69" s="24">
        <f t="shared" si="9"/>
        <v>7.7674418604651166E-3</v>
      </c>
      <c r="H69" s="24">
        <f t="shared" si="9"/>
        <v>9.2558139534883715E-3</v>
      </c>
      <c r="I69" s="24">
        <f t="shared" si="9"/>
        <v>8.1705426356589155E-3</v>
      </c>
      <c r="J69" s="24">
        <f t="shared" si="9"/>
        <v>8.0310077519379838E-3</v>
      </c>
      <c r="L69" s="16" t="s">
        <v>10</v>
      </c>
      <c r="M69" s="24">
        <f t="shared" si="10"/>
        <v>9.9689922480620148E-3</v>
      </c>
      <c r="N69" s="24">
        <f t="shared" si="10"/>
        <v>1.1643410852713178E-2</v>
      </c>
      <c r="O69" s="24">
        <f t="shared" si="10"/>
        <v>1.1596899224806202E-2</v>
      </c>
      <c r="P69" s="24">
        <f t="shared" si="10"/>
        <v>1.1844961240310077E-2</v>
      </c>
      <c r="Q69" s="24">
        <f t="shared" si="10"/>
        <v>1.1441860465116279E-2</v>
      </c>
      <c r="R69" s="24">
        <f t="shared" si="10"/>
        <v>1.2093023255813953E-2</v>
      </c>
      <c r="T69" s="16" t="s">
        <v>11</v>
      </c>
      <c r="U69" s="24">
        <f t="shared" si="11"/>
        <v>2.5596899224806201E-2</v>
      </c>
      <c r="V69" s="24">
        <f t="shared" si="11"/>
        <v>2.497674418604651E-2</v>
      </c>
      <c r="W69" s="24">
        <f t="shared" si="11"/>
        <v>2.497674418604651E-2</v>
      </c>
      <c r="X69" s="24">
        <f t="shared" si="11"/>
        <v>2.497674418604651E-2</v>
      </c>
      <c r="Y69" s="24">
        <f t="shared" si="11"/>
        <v>2.497674418604651E-2</v>
      </c>
      <c r="Z69" s="24">
        <f t="shared" si="11"/>
        <v>2.497674418604651E-2</v>
      </c>
      <c r="AB69" s="16" t="s">
        <v>12</v>
      </c>
      <c r="AC69" s="24">
        <f t="shared" si="12"/>
        <v>1.7922480620155039E-2</v>
      </c>
      <c r="AD69" s="24">
        <f t="shared" si="12"/>
        <v>1.7813953488372093E-2</v>
      </c>
      <c r="AE69" s="24">
        <f t="shared" si="12"/>
        <v>2.1581395348837209E-2</v>
      </c>
      <c r="AF69" s="24">
        <f t="shared" si="12"/>
        <v>1.9922480620155038E-2</v>
      </c>
      <c r="AG69" s="24">
        <f t="shared" si="12"/>
        <v>1.8713178294573644E-2</v>
      </c>
      <c r="AH69" s="24">
        <f t="shared" si="12"/>
        <v>2.0945736434108526E-2</v>
      </c>
      <c r="AI69" s="15"/>
      <c r="AJ69" s="16"/>
      <c r="AK69" s="15"/>
      <c r="AL69" s="15"/>
      <c r="AM69" s="15"/>
      <c r="AN69" s="15"/>
      <c r="AO69" s="27">
        <v>64500</v>
      </c>
      <c r="AP69" s="15"/>
      <c r="AQ69" s="15"/>
      <c r="AR69" s="15"/>
      <c r="AT69" s="15"/>
    </row>
    <row r="70" spans="1:46" x14ac:dyDescent="0.3">
      <c r="D70" s="17"/>
      <c r="AQ70" s="15"/>
    </row>
    <row r="71" spans="1:46" ht="15.6" x14ac:dyDescent="0.3">
      <c r="B71" s="18" t="s">
        <v>13</v>
      </c>
      <c r="D71" s="17"/>
      <c r="E71" s="19"/>
      <c r="F71" s="19"/>
      <c r="G71" s="19"/>
      <c r="H71" s="19"/>
      <c r="I71" s="19"/>
      <c r="J71" s="19"/>
      <c r="M71" s="19"/>
      <c r="N71" s="19"/>
      <c r="O71" s="19"/>
      <c r="P71" s="19"/>
      <c r="Q71" s="19"/>
      <c r="R71" s="19"/>
      <c r="U71" s="19"/>
      <c r="V71" s="19"/>
      <c r="W71" s="19"/>
      <c r="X71" s="19"/>
      <c r="Y71" s="19"/>
      <c r="Z71" s="19"/>
      <c r="AC71" s="19"/>
      <c r="AD71" s="19"/>
      <c r="AE71" s="19"/>
      <c r="AF71" s="19"/>
      <c r="AG71" s="19"/>
      <c r="AH71" s="19"/>
      <c r="AI71" s="15"/>
      <c r="AK71" s="19"/>
      <c r="AL71" s="19"/>
      <c r="AM71" s="19"/>
      <c r="AN71" s="19"/>
      <c r="AO71" s="158"/>
      <c r="AP71" s="19"/>
      <c r="AQ71" s="15"/>
      <c r="AR71" s="19"/>
    </row>
    <row r="72" spans="1:46" x14ac:dyDescent="0.3">
      <c r="D72" s="17"/>
    </row>
    <row r="73" spans="1:46" x14ac:dyDescent="0.3">
      <c r="D73" s="17"/>
    </row>
    <row r="74" spans="1:46" x14ac:dyDescent="0.3">
      <c r="D74" s="17"/>
    </row>
    <row r="75" spans="1:46" x14ac:dyDescent="0.3">
      <c r="D75" s="17"/>
    </row>
    <row r="76" spans="1:46" x14ac:dyDescent="0.3">
      <c r="D76" s="17"/>
    </row>
    <row r="77" spans="1:46" x14ac:dyDescent="0.3">
      <c r="D77" s="17"/>
    </row>
    <row r="78" spans="1:46" x14ac:dyDescent="0.3">
      <c r="D78" s="17"/>
    </row>
    <row r="79" spans="1:46" x14ac:dyDescent="0.3">
      <c r="D79" s="17"/>
    </row>
    <row r="80" spans="1:46" x14ac:dyDescent="0.3">
      <c r="D80" s="17"/>
    </row>
    <row r="81" spans="4:4" x14ac:dyDescent="0.3">
      <c r="D81" s="17"/>
    </row>
    <row r="82" spans="4:4" x14ac:dyDescent="0.3">
      <c r="D82" s="17"/>
    </row>
    <row r="83" spans="4:4" x14ac:dyDescent="0.3">
      <c r="D83" s="17"/>
    </row>
    <row r="84" spans="4:4" x14ac:dyDescent="0.3">
      <c r="D84" s="17"/>
    </row>
    <row r="85" spans="4:4" x14ac:dyDescent="0.3">
      <c r="D85" s="17"/>
    </row>
    <row r="86" spans="4:4" x14ac:dyDescent="0.3">
      <c r="D86" s="17"/>
    </row>
    <row r="87" spans="4:4" x14ac:dyDescent="0.3">
      <c r="D87" s="17"/>
    </row>
    <row r="88" spans="4:4" x14ac:dyDescent="0.3">
      <c r="D88" s="17"/>
    </row>
    <row r="89" spans="4:4" x14ac:dyDescent="0.3">
      <c r="D89" s="17"/>
    </row>
    <row r="90" spans="4:4" x14ac:dyDescent="0.3">
      <c r="D90" s="17"/>
    </row>
    <row r="91" spans="4:4" x14ac:dyDescent="0.3">
      <c r="D91" s="17"/>
    </row>
  </sheetData>
  <mergeCells count="6">
    <mergeCell ref="AK3:AP3"/>
    <mergeCell ref="A3:B3"/>
    <mergeCell ref="E3:J3"/>
    <mergeCell ref="M3:R3"/>
    <mergeCell ref="U3:Z3"/>
    <mergeCell ref="AC3:AH3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25F5C-0DF1-4A67-81BE-6F9ECB376CF1}">
  <sheetPr>
    <tabColor theme="0" tint="-0.499984740745262"/>
  </sheetPr>
  <dimension ref="A1:AP88"/>
  <sheetViews>
    <sheetView zoomScale="80" zoomScaleNormal="80" workbookViewId="0"/>
  </sheetViews>
  <sheetFormatPr defaultRowHeight="14.4" x14ac:dyDescent="0.3"/>
  <cols>
    <col min="1" max="1" width="11.6640625" style="7" customWidth="1"/>
    <col min="2" max="2" width="11.21875" style="7" customWidth="1"/>
    <col min="3" max="3" width="3.77734375" style="7" customWidth="1"/>
    <col min="4" max="4" width="11.21875" style="7" customWidth="1"/>
    <col min="5" max="10" width="7.5546875" style="7" customWidth="1"/>
    <col min="11" max="11" width="6.44140625" style="7" customWidth="1"/>
    <col min="12" max="12" width="12.44140625" style="7" customWidth="1"/>
    <col min="13" max="18" width="7.5546875" style="7" customWidth="1"/>
    <col min="19" max="19" width="6.88671875" style="7" customWidth="1"/>
    <col min="20" max="20" width="11.5546875" style="7" bestFit="1" customWidth="1"/>
    <col min="21" max="26" width="7.5546875" style="7" customWidth="1"/>
    <col min="27" max="27" width="6.77734375" style="7" customWidth="1"/>
    <col min="28" max="28" width="8.88671875" style="7"/>
    <col min="29" max="34" width="7.5546875" style="7" customWidth="1"/>
    <col min="35" max="16384" width="8.88671875" style="7"/>
  </cols>
  <sheetData>
    <row r="1" spans="1:42" ht="18" x14ac:dyDescent="0.35">
      <c r="A1" s="6"/>
      <c r="B1" s="27"/>
      <c r="D1" s="6"/>
      <c r="E1" s="27"/>
      <c r="G1" s="88"/>
      <c r="H1" s="8"/>
      <c r="J1" s="88"/>
      <c r="K1" s="8"/>
      <c r="M1" s="88"/>
      <c r="N1" s="8"/>
    </row>
    <row r="2" spans="1:42" x14ac:dyDescent="0.3">
      <c r="U2" s="27"/>
      <c r="V2" s="27"/>
      <c r="W2" s="27"/>
      <c r="X2" s="27"/>
      <c r="Y2" s="27"/>
      <c r="Z2" s="27"/>
      <c r="AC2" s="27"/>
      <c r="AD2" s="27"/>
      <c r="AE2" s="27"/>
      <c r="AF2" s="27"/>
      <c r="AG2" s="27"/>
      <c r="AH2" s="27"/>
    </row>
    <row r="3" spans="1:42" ht="15.6" x14ac:dyDescent="0.3">
      <c r="A3" s="243" t="s">
        <v>1</v>
      </c>
      <c r="B3" s="243"/>
      <c r="C3" s="9"/>
      <c r="D3" s="10" t="s">
        <v>2</v>
      </c>
      <c r="E3" s="27"/>
      <c r="F3" s="27"/>
      <c r="G3" s="27"/>
      <c r="H3" s="27"/>
      <c r="I3" s="27"/>
      <c r="J3" s="27"/>
      <c r="L3" s="10" t="s">
        <v>2</v>
      </c>
      <c r="M3" s="27"/>
      <c r="N3" s="27"/>
      <c r="O3" s="27"/>
      <c r="P3" s="27"/>
      <c r="Q3" s="27"/>
      <c r="R3" s="27"/>
      <c r="T3" s="10" t="s">
        <v>2</v>
      </c>
      <c r="V3" s="70"/>
      <c r="W3" s="70"/>
      <c r="X3" s="70"/>
      <c r="Y3" s="70"/>
      <c r="Z3" s="70"/>
      <c r="AB3" s="10" t="s">
        <v>2</v>
      </c>
      <c r="AD3" s="70"/>
      <c r="AE3" s="70"/>
      <c r="AF3" s="70"/>
      <c r="AG3" s="70"/>
      <c r="AH3" s="70"/>
      <c r="AI3" s="9"/>
      <c r="AJ3" s="10" t="s">
        <v>2</v>
      </c>
      <c r="AK3" s="243" t="s">
        <v>3</v>
      </c>
      <c r="AL3" s="243"/>
      <c r="AM3" s="243"/>
      <c r="AN3" s="243"/>
      <c r="AO3" s="243"/>
      <c r="AP3" s="243"/>
    </row>
    <row r="4" spans="1:42" ht="16.2" thickBot="1" x14ac:dyDescent="0.35">
      <c r="A4" s="11" t="s">
        <v>4</v>
      </c>
      <c r="B4" s="11" t="s">
        <v>5</v>
      </c>
      <c r="C4" s="11"/>
      <c r="D4" s="12" t="s">
        <v>6</v>
      </c>
      <c r="E4" s="11">
        <v>1</v>
      </c>
      <c r="F4" s="11">
        <v>2</v>
      </c>
      <c r="G4" s="11">
        <v>3</v>
      </c>
      <c r="H4" s="11">
        <v>4</v>
      </c>
      <c r="I4" s="11">
        <v>5</v>
      </c>
      <c r="J4" s="11" t="s">
        <v>7</v>
      </c>
      <c r="L4" s="12" t="s">
        <v>6</v>
      </c>
      <c r="M4" s="11">
        <v>1</v>
      </c>
      <c r="N4" s="11">
        <v>2</v>
      </c>
      <c r="O4" s="11">
        <v>3</v>
      </c>
      <c r="P4" s="11">
        <v>4</v>
      </c>
      <c r="Q4" s="11">
        <v>5</v>
      </c>
      <c r="R4" s="11" t="s">
        <v>7</v>
      </c>
      <c r="T4" s="12" t="s">
        <v>6</v>
      </c>
      <c r="U4" s="11">
        <v>1</v>
      </c>
      <c r="V4" s="11">
        <v>2</v>
      </c>
      <c r="W4" s="11">
        <v>3</v>
      </c>
      <c r="X4" s="11">
        <v>4</v>
      </c>
      <c r="Y4" s="11">
        <v>5</v>
      </c>
      <c r="Z4" s="11" t="s">
        <v>7</v>
      </c>
      <c r="AB4" s="12" t="s">
        <v>6</v>
      </c>
      <c r="AC4" s="11">
        <v>1</v>
      </c>
      <c r="AD4" s="11">
        <v>2</v>
      </c>
      <c r="AE4" s="11">
        <v>3</v>
      </c>
      <c r="AF4" s="11">
        <v>4</v>
      </c>
      <c r="AG4" s="11">
        <v>5</v>
      </c>
      <c r="AH4" s="11" t="s">
        <v>7</v>
      </c>
    </row>
    <row r="5" spans="1:42" x14ac:dyDescent="0.3">
      <c r="A5" s="13">
        <v>0</v>
      </c>
      <c r="B5" s="13">
        <v>999</v>
      </c>
      <c r="C5" s="13"/>
      <c r="D5" s="14" t="s">
        <v>9</v>
      </c>
      <c r="E5" s="59">
        <f>IF(Burden!E5&gt;=10%,Burden!E$2,IF(Burden!E5&gt;=5%,Burden!E$2/2,100))</f>
        <v>452</v>
      </c>
      <c r="F5" s="59">
        <f>IF(Burden!F5&gt;=10%,Burden!F$2,IF(Burden!F5&gt;=5%,Burden!F$2/2,100))</f>
        <v>528</v>
      </c>
      <c r="G5" s="59">
        <f>IF(Burden!G5&gt;=10%,Burden!G$2,IF(Burden!G5&gt;=5%,Burden!G$2/2,100))</f>
        <v>501</v>
      </c>
      <c r="H5" s="59">
        <f>IF(Burden!H5&gt;=10%,Burden!H$2,IF(Burden!H5&gt;=5%,Burden!H$2/2,100))</f>
        <v>597</v>
      </c>
      <c r="I5" s="59">
        <f>IF(Burden!I5&gt;=10%,Burden!I$2,IF(Burden!I5&gt;=5%,Burden!I$2/2,100))</f>
        <v>527</v>
      </c>
      <c r="J5" s="59">
        <f>IF(Burden!J5&gt;=10%,Burden!J$2,IF(Burden!J5&gt;=5%,Burden!J$2/2,100))</f>
        <v>518</v>
      </c>
      <c r="L5" s="14" t="s">
        <v>10</v>
      </c>
      <c r="M5" s="59">
        <f>IF(Burden!M5&gt;=10%,Burden!M$2,IF(Burden!M5&gt;=5%,Burden!M$2/2,100))</f>
        <v>643</v>
      </c>
      <c r="N5" s="59">
        <f>IF(Burden!N5&gt;=10%,Burden!N$2,IF(Burden!N5&gt;=5%,Burden!N$2/2,100))</f>
        <v>751</v>
      </c>
      <c r="O5" s="59">
        <f>IF(Burden!O5&gt;=10%,Burden!O$2,IF(Burden!O5&gt;=5%,Burden!O$2/2,100))</f>
        <v>748</v>
      </c>
      <c r="P5" s="59">
        <f>IF(Burden!P5&gt;=10%,Burden!P$2,IF(Burden!P5&gt;=5%,Burden!P$2/2,100))</f>
        <v>764</v>
      </c>
      <c r="Q5" s="59">
        <f>IF(Burden!Q5&gt;=10%,Burden!Q$2,IF(Burden!Q5&gt;=5%,Burden!Q$2/2,100))</f>
        <v>738</v>
      </c>
      <c r="R5" s="59">
        <f>IF(Burden!R5&gt;=10%,Burden!R$2,IF(Burden!R5&gt;=5%,Burden!R$2/2,100))</f>
        <v>780</v>
      </c>
      <c r="T5" s="14" t="s">
        <v>11</v>
      </c>
      <c r="U5" s="59">
        <f>IF(Burden!U5&gt;=10%,Burden!U$2,IF(Burden!U5&gt;=5%,Burden!U$2/2,100))</f>
        <v>1651</v>
      </c>
      <c r="V5" s="59">
        <f>IF(Burden!V5&gt;=10%,Burden!V$2,IF(Burden!V5&gt;=5%,Burden!V$2/2,100))</f>
        <v>1611</v>
      </c>
      <c r="W5" s="59">
        <f>IF(Burden!W5&gt;=10%,Burden!W$2,IF(Burden!W5&gt;=5%,Burden!W$2/2,100))</f>
        <v>1611</v>
      </c>
      <c r="X5" s="59">
        <f>IF(Burden!X5&gt;=10%,Burden!X$2,IF(Burden!X5&gt;=5%,Burden!X$2/2,100))</f>
        <v>1611</v>
      </c>
      <c r="Y5" s="59">
        <f>IF(Burden!Y5&gt;=10%,Burden!Y$2,IF(Burden!Y5&gt;=5%,Burden!Y$2/2,100))</f>
        <v>1611</v>
      </c>
      <c r="Z5" s="59">
        <f>IF(Burden!Z5&gt;=10%,Burden!Z$2,IF(Burden!Z5&gt;=5%,Burden!Z$2/2,100))</f>
        <v>1611</v>
      </c>
      <c r="AB5" s="14" t="s">
        <v>12</v>
      </c>
      <c r="AC5" s="59">
        <f>IF(Burden!AC5&gt;=10%,Burden!AC$2,IF(Burden!AC5&gt;=5%,Burden!AC$2/2,100))</f>
        <v>1156</v>
      </c>
      <c r="AD5" s="59">
        <f>IF(Burden!AD5&gt;=10%,Burden!AD$2,IF(Burden!AD5&gt;=5%,Burden!AD$2/2,100))</f>
        <v>1149</v>
      </c>
      <c r="AE5" s="59">
        <f>IF(Burden!AE5&gt;=10%,Burden!AE$2,IF(Burden!AE5&gt;=5%,Burden!AE$2/2,100))</f>
        <v>1392</v>
      </c>
      <c r="AF5" s="59">
        <f>IF(Burden!AF5&gt;=10%,Burden!AF$2,IF(Burden!AF5&gt;=5%,Burden!AF$2/2,100))</f>
        <v>1285</v>
      </c>
      <c r="AG5" s="59">
        <f>IF(Burden!AG5&gt;=10%,Burden!AG$2,IF(Burden!AG5&gt;=5%,Burden!AG$2/2,100))</f>
        <v>1207</v>
      </c>
      <c r="AH5" s="59">
        <f>IF(Burden!AH5&gt;=10%,Burden!AH$2,IF(Burden!AH5&gt;=5%,Burden!AH$2/2,100))</f>
        <v>1351</v>
      </c>
    </row>
    <row r="6" spans="1:42" x14ac:dyDescent="0.3">
      <c r="A6" s="13">
        <v>1000</v>
      </c>
      <c r="B6" s="13">
        <v>1999</v>
      </c>
      <c r="C6" s="13"/>
      <c r="D6" s="16" t="s">
        <v>9</v>
      </c>
      <c r="E6" s="59">
        <f>IF(Burden!E6&gt;=10%,Burden!E$2,IF(Burden!E6&gt;=5%,Burden!E$2/2,100))</f>
        <v>452</v>
      </c>
      <c r="F6" s="59">
        <f>IF(Burden!F6&gt;=10%,Burden!F$2,IF(Burden!F6&gt;=5%,Burden!F$2/2,100))</f>
        <v>528</v>
      </c>
      <c r="G6" s="59">
        <f>IF(Burden!G6&gt;=10%,Burden!G$2,IF(Burden!G6&gt;=5%,Burden!G$2/2,100))</f>
        <v>501</v>
      </c>
      <c r="H6" s="59">
        <f>IF(Burden!H6&gt;=10%,Burden!H$2,IF(Burden!H6&gt;=5%,Burden!H$2/2,100))</f>
        <v>597</v>
      </c>
      <c r="I6" s="59">
        <f>IF(Burden!I6&gt;=10%,Burden!I$2,IF(Burden!I6&gt;=5%,Burden!I$2/2,100))</f>
        <v>527</v>
      </c>
      <c r="J6" s="59">
        <f>IF(Burden!J6&gt;=10%,Burden!J$2,IF(Burden!J6&gt;=5%,Burden!J$2/2,100))</f>
        <v>518</v>
      </c>
      <c r="L6" s="16" t="s">
        <v>10</v>
      </c>
      <c r="M6" s="59">
        <f>IF(Burden!M6&gt;=10%,Burden!M$2,IF(Burden!M6&gt;=5%,Burden!M$2/2,100))</f>
        <v>643</v>
      </c>
      <c r="N6" s="59">
        <f>IF(Burden!N6&gt;=10%,Burden!N$2,IF(Burden!N6&gt;=5%,Burden!N$2/2,100))</f>
        <v>751</v>
      </c>
      <c r="O6" s="59">
        <f>IF(Burden!O6&gt;=10%,Burden!O$2,IF(Burden!O6&gt;=5%,Burden!O$2/2,100))</f>
        <v>748</v>
      </c>
      <c r="P6" s="59">
        <f>IF(Burden!P6&gt;=10%,Burden!P$2,IF(Burden!P6&gt;=5%,Burden!P$2/2,100))</f>
        <v>764</v>
      </c>
      <c r="Q6" s="59">
        <f>IF(Burden!Q6&gt;=10%,Burden!Q$2,IF(Burden!Q6&gt;=5%,Burden!Q$2/2,100))</f>
        <v>738</v>
      </c>
      <c r="R6" s="59">
        <f>IF(Burden!R6&gt;=10%,Burden!R$2,IF(Burden!R6&gt;=5%,Burden!R$2/2,100))</f>
        <v>780</v>
      </c>
      <c r="T6" s="16" t="s">
        <v>11</v>
      </c>
      <c r="U6" s="59">
        <f>IF(Burden!U6&gt;=10%,Burden!U$2,IF(Burden!U6&gt;=5%,Burden!U$2/2,100))</f>
        <v>1651</v>
      </c>
      <c r="V6" s="59">
        <f>IF(Burden!V6&gt;=10%,Burden!V$2,IF(Burden!V6&gt;=5%,Burden!V$2/2,100))</f>
        <v>1611</v>
      </c>
      <c r="W6" s="59">
        <f>IF(Burden!W6&gt;=10%,Burden!W$2,IF(Burden!W6&gt;=5%,Burden!W$2/2,100))</f>
        <v>1611</v>
      </c>
      <c r="X6" s="59">
        <f>IF(Burden!X6&gt;=10%,Burden!X$2,IF(Burden!X6&gt;=5%,Burden!X$2/2,100))</f>
        <v>1611</v>
      </c>
      <c r="Y6" s="59">
        <f>IF(Burden!Y6&gt;=10%,Burden!Y$2,IF(Burden!Y6&gt;=5%,Burden!Y$2/2,100))</f>
        <v>1611</v>
      </c>
      <c r="Z6" s="59">
        <f>IF(Burden!Z6&gt;=10%,Burden!Z$2,IF(Burden!Z6&gt;=5%,Burden!Z$2/2,100))</f>
        <v>1611</v>
      </c>
      <c r="AB6" s="16" t="s">
        <v>12</v>
      </c>
      <c r="AC6" s="59">
        <f>IF(Burden!AC6&gt;=10%,Burden!AC$2,IF(Burden!AC6&gt;=5%,Burden!AC$2/2,100))</f>
        <v>1156</v>
      </c>
      <c r="AD6" s="59">
        <f>IF(Burden!AD6&gt;=10%,Burden!AD$2,IF(Burden!AD6&gt;=5%,Burden!AD$2/2,100))</f>
        <v>1149</v>
      </c>
      <c r="AE6" s="59">
        <f>IF(Burden!AE6&gt;=10%,Burden!AE$2,IF(Burden!AE6&gt;=5%,Burden!AE$2/2,100))</f>
        <v>1392</v>
      </c>
      <c r="AF6" s="59">
        <f>IF(Burden!AF6&gt;=10%,Burden!AF$2,IF(Burden!AF6&gt;=5%,Burden!AF$2/2,100))</f>
        <v>1285</v>
      </c>
      <c r="AG6" s="59">
        <f>IF(Burden!AG6&gt;=10%,Burden!AG$2,IF(Burden!AG6&gt;=5%,Burden!AG$2/2,100))</f>
        <v>1207</v>
      </c>
      <c r="AH6" s="59">
        <f>IF(Burden!AH6&gt;=10%,Burden!AH$2,IF(Burden!AH6&gt;=5%,Burden!AH$2/2,100))</f>
        <v>1351</v>
      </c>
    </row>
    <row r="7" spans="1:42" x14ac:dyDescent="0.3">
      <c r="A7" s="13">
        <v>2000</v>
      </c>
      <c r="B7" s="13">
        <v>2999</v>
      </c>
      <c r="C7" s="13"/>
      <c r="D7" s="16" t="s">
        <v>9</v>
      </c>
      <c r="E7" s="59">
        <f>IF(Burden!E7&gt;=10%,Burden!E$2,IF(Burden!E7&gt;=5%,Burden!E$2/2,100))</f>
        <v>452</v>
      </c>
      <c r="F7" s="59">
        <f>IF(Burden!F7&gt;=10%,Burden!F$2,IF(Burden!F7&gt;=5%,Burden!F$2/2,100))</f>
        <v>528</v>
      </c>
      <c r="G7" s="59">
        <f>IF(Burden!G7&gt;=10%,Burden!G$2,IF(Burden!G7&gt;=5%,Burden!G$2/2,100))</f>
        <v>501</v>
      </c>
      <c r="H7" s="59">
        <f>IF(Burden!H7&gt;=10%,Burden!H$2,IF(Burden!H7&gt;=5%,Burden!H$2/2,100))</f>
        <v>597</v>
      </c>
      <c r="I7" s="59">
        <f>IF(Burden!I7&gt;=10%,Burden!I$2,IF(Burden!I7&gt;=5%,Burden!I$2/2,100))</f>
        <v>527</v>
      </c>
      <c r="J7" s="59">
        <f>IF(Burden!J7&gt;=10%,Burden!J$2,IF(Burden!J7&gt;=5%,Burden!J$2/2,100))</f>
        <v>518</v>
      </c>
      <c r="L7" s="16" t="s">
        <v>10</v>
      </c>
      <c r="M7" s="59">
        <f>IF(Burden!M7&gt;=10%,Burden!M$2,IF(Burden!M7&gt;=5%,Burden!M$2/2,100))</f>
        <v>643</v>
      </c>
      <c r="N7" s="59">
        <f>IF(Burden!N7&gt;=10%,Burden!N$2,IF(Burden!N7&gt;=5%,Burden!N$2/2,100))</f>
        <v>751</v>
      </c>
      <c r="O7" s="59">
        <f>IF(Burden!O7&gt;=10%,Burden!O$2,IF(Burden!O7&gt;=5%,Burden!O$2/2,100))</f>
        <v>748</v>
      </c>
      <c r="P7" s="59">
        <f>IF(Burden!P7&gt;=10%,Burden!P$2,IF(Burden!P7&gt;=5%,Burden!P$2/2,100))</f>
        <v>764</v>
      </c>
      <c r="Q7" s="59">
        <f>IF(Burden!Q7&gt;=10%,Burden!Q$2,IF(Burden!Q7&gt;=5%,Burden!Q$2/2,100))</f>
        <v>738</v>
      </c>
      <c r="R7" s="59">
        <f>IF(Burden!R7&gt;=10%,Burden!R$2,IF(Burden!R7&gt;=5%,Burden!R$2/2,100))</f>
        <v>780</v>
      </c>
      <c r="T7" s="16" t="s">
        <v>11</v>
      </c>
      <c r="U7" s="59">
        <f>IF(Burden!U7&gt;=10%,Burden!U$2,IF(Burden!U7&gt;=5%,Burden!U$2/2,100))</f>
        <v>1651</v>
      </c>
      <c r="V7" s="59">
        <f>IF(Burden!V7&gt;=10%,Burden!V$2,IF(Burden!V7&gt;=5%,Burden!V$2/2,100))</f>
        <v>1611</v>
      </c>
      <c r="W7" s="59">
        <f>IF(Burden!W7&gt;=10%,Burden!W$2,IF(Burden!W7&gt;=5%,Burden!W$2/2,100))</f>
        <v>1611</v>
      </c>
      <c r="X7" s="59">
        <f>IF(Burden!X7&gt;=10%,Burden!X$2,IF(Burden!X7&gt;=5%,Burden!X$2/2,100))</f>
        <v>1611</v>
      </c>
      <c r="Y7" s="59">
        <f>IF(Burden!Y7&gt;=10%,Burden!Y$2,IF(Burden!Y7&gt;=5%,Burden!Y$2/2,100))</f>
        <v>1611</v>
      </c>
      <c r="Z7" s="59">
        <f>IF(Burden!Z7&gt;=10%,Burden!Z$2,IF(Burden!Z7&gt;=5%,Burden!Z$2/2,100))</f>
        <v>1611</v>
      </c>
      <c r="AB7" s="16" t="s">
        <v>12</v>
      </c>
      <c r="AC7" s="59">
        <f>IF(Burden!AC7&gt;=10%,Burden!AC$2,IF(Burden!AC7&gt;=5%,Burden!AC$2/2,100))</f>
        <v>1156</v>
      </c>
      <c r="AD7" s="59">
        <f>IF(Burden!AD7&gt;=10%,Burden!AD$2,IF(Burden!AD7&gt;=5%,Burden!AD$2/2,100))</f>
        <v>1149</v>
      </c>
      <c r="AE7" s="59">
        <f>IF(Burden!AE7&gt;=10%,Burden!AE$2,IF(Burden!AE7&gt;=5%,Burden!AE$2/2,100))</f>
        <v>1392</v>
      </c>
      <c r="AF7" s="59">
        <f>IF(Burden!AF7&gt;=10%,Burden!AF$2,IF(Burden!AF7&gt;=5%,Burden!AF$2/2,100))</f>
        <v>1285</v>
      </c>
      <c r="AG7" s="59">
        <f>IF(Burden!AG7&gt;=10%,Burden!AG$2,IF(Burden!AG7&gt;=5%,Burden!AG$2/2,100))</f>
        <v>1207</v>
      </c>
      <c r="AH7" s="59">
        <f>IF(Burden!AH7&gt;=10%,Burden!AH$2,IF(Burden!AH7&gt;=5%,Burden!AH$2/2,100))</f>
        <v>1351</v>
      </c>
    </row>
    <row r="8" spans="1:42" x14ac:dyDescent="0.3">
      <c r="A8" s="13">
        <v>3000</v>
      </c>
      <c r="B8" s="13">
        <v>3999</v>
      </c>
      <c r="C8" s="13"/>
      <c r="D8" s="16" t="s">
        <v>9</v>
      </c>
      <c r="E8" s="59">
        <f>IF(Burden!E8&gt;=10%,Burden!E$2,IF(Burden!E8&gt;=5%,Burden!E$2/2,100))</f>
        <v>452</v>
      </c>
      <c r="F8" s="59">
        <f>IF(Burden!F8&gt;=10%,Burden!F$2,IF(Burden!F8&gt;=5%,Burden!F$2/2,100))</f>
        <v>528</v>
      </c>
      <c r="G8" s="59">
        <f>IF(Burden!G8&gt;=10%,Burden!G$2,IF(Burden!G8&gt;=5%,Burden!G$2/2,100))</f>
        <v>501</v>
      </c>
      <c r="H8" s="59">
        <f>IF(Burden!H8&gt;=10%,Burden!H$2,IF(Burden!H8&gt;=5%,Burden!H$2/2,100))</f>
        <v>597</v>
      </c>
      <c r="I8" s="59">
        <f>IF(Burden!I8&gt;=10%,Burden!I$2,IF(Burden!I8&gt;=5%,Burden!I$2/2,100))</f>
        <v>527</v>
      </c>
      <c r="J8" s="59">
        <f>IF(Burden!J8&gt;=10%,Burden!J$2,IF(Burden!J8&gt;=5%,Burden!J$2/2,100))</f>
        <v>518</v>
      </c>
      <c r="L8" s="16" t="s">
        <v>10</v>
      </c>
      <c r="M8" s="59">
        <f>IF(Burden!M8&gt;=10%,Burden!M$2,IF(Burden!M8&gt;=5%,Burden!M$2/2,100))</f>
        <v>643</v>
      </c>
      <c r="N8" s="59">
        <f>IF(Burden!N8&gt;=10%,Burden!N$2,IF(Burden!N8&gt;=5%,Burden!N$2/2,100))</f>
        <v>751</v>
      </c>
      <c r="O8" s="59">
        <f>IF(Burden!O8&gt;=10%,Burden!O$2,IF(Burden!O8&gt;=5%,Burden!O$2/2,100))</f>
        <v>748</v>
      </c>
      <c r="P8" s="59">
        <f>IF(Burden!P8&gt;=10%,Burden!P$2,IF(Burden!P8&gt;=5%,Burden!P$2/2,100))</f>
        <v>764</v>
      </c>
      <c r="Q8" s="59">
        <f>IF(Burden!Q8&gt;=10%,Burden!Q$2,IF(Burden!Q8&gt;=5%,Burden!Q$2/2,100))</f>
        <v>738</v>
      </c>
      <c r="R8" s="59">
        <f>IF(Burden!R8&gt;=10%,Burden!R$2,IF(Burden!R8&gt;=5%,Burden!R$2/2,100))</f>
        <v>780</v>
      </c>
      <c r="T8" s="16" t="s">
        <v>11</v>
      </c>
      <c r="U8" s="59">
        <f>IF(Burden!U8&gt;=10%,Burden!U$2,IF(Burden!U8&gt;=5%,Burden!U$2/2,100))</f>
        <v>1651</v>
      </c>
      <c r="V8" s="59">
        <f>IF(Burden!V8&gt;=10%,Burden!V$2,IF(Burden!V8&gt;=5%,Burden!V$2/2,100))</f>
        <v>1611</v>
      </c>
      <c r="W8" s="59">
        <f>IF(Burden!W8&gt;=10%,Burden!W$2,IF(Burden!W8&gt;=5%,Burden!W$2/2,100))</f>
        <v>1611</v>
      </c>
      <c r="X8" s="59">
        <f>IF(Burden!X8&gt;=10%,Burden!X$2,IF(Burden!X8&gt;=5%,Burden!X$2/2,100))</f>
        <v>1611</v>
      </c>
      <c r="Y8" s="59">
        <f>IF(Burden!Y8&gt;=10%,Burden!Y$2,IF(Burden!Y8&gt;=5%,Burden!Y$2/2,100))</f>
        <v>1611</v>
      </c>
      <c r="Z8" s="59">
        <f>IF(Burden!Z8&gt;=10%,Burden!Z$2,IF(Burden!Z8&gt;=5%,Burden!Z$2/2,100))</f>
        <v>1611</v>
      </c>
      <c r="AB8" s="16" t="s">
        <v>12</v>
      </c>
      <c r="AC8" s="59">
        <f>IF(Burden!AC8&gt;=10%,Burden!AC$2,IF(Burden!AC8&gt;=5%,Burden!AC$2/2,100))</f>
        <v>1156</v>
      </c>
      <c r="AD8" s="59">
        <f>IF(Burden!AD8&gt;=10%,Burden!AD$2,IF(Burden!AD8&gt;=5%,Burden!AD$2/2,100))</f>
        <v>1149</v>
      </c>
      <c r="AE8" s="59">
        <f>IF(Burden!AE8&gt;=10%,Burden!AE$2,IF(Burden!AE8&gt;=5%,Burden!AE$2/2,100))</f>
        <v>1392</v>
      </c>
      <c r="AF8" s="59">
        <f>IF(Burden!AF8&gt;=10%,Burden!AF$2,IF(Burden!AF8&gt;=5%,Burden!AF$2/2,100))</f>
        <v>1285</v>
      </c>
      <c r="AG8" s="59">
        <f>IF(Burden!AG8&gt;=10%,Burden!AG$2,IF(Burden!AG8&gt;=5%,Burden!AG$2/2,100))</f>
        <v>1207</v>
      </c>
      <c r="AH8" s="59">
        <f>IF(Burden!AH8&gt;=10%,Burden!AH$2,IF(Burden!AH8&gt;=5%,Burden!AH$2/2,100))</f>
        <v>1351</v>
      </c>
    </row>
    <row r="9" spans="1:42" x14ac:dyDescent="0.3">
      <c r="A9" s="13">
        <v>4000</v>
      </c>
      <c r="B9" s="13">
        <v>4999</v>
      </c>
      <c r="C9" s="13"/>
      <c r="D9" s="16" t="s">
        <v>9</v>
      </c>
      <c r="E9" s="59">
        <f>IF(Burden!E9&gt;=10%,Burden!E$2,IF(Burden!E9&gt;=5%,Burden!E$2/2,100))</f>
        <v>452</v>
      </c>
      <c r="F9" s="59">
        <f>IF(Burden!F9&gt;=10%,Burden!F$2,IF(Burden!F9&gt;=5%,Burden!F$2/2,100))</f>
        <v>528</v>
      </c>
      <c r="G9" s="59">
        <f>IF(Burden!G9&gt;=10%,Burden!G$2,IF(Burden!G9&gt;=5%,Burden!G$2/2,100))</f>
        <v>501</v>
      </c>
      <c r="H9" s="59">
        <f>IF(Burden!H9&gt;=10%,Burden!H$2,IF(Burden!H9&gt;=5%,Burden!H$2/2,100))</f>
        <v>597</v>
      </c>
      <c r="I9" s="59">
        <f>IF(Burden!I9&gt;=10%,Burden!I$2,IF(Burden!I9&gt;=5%,Burden!I$2/2,100))</f>
        <v>527</v>
      </c>
      <c r="J9" s="59">
        <f>IF(Burden!J9&gt;=10%,Burden!J$2,IF(Burden!J9&gt;=5%,Burden!J$2/2,100))</f>
        <v>518</v>
      </c>
      <c r="L9" s="16" t="s">
        <v>10</v>
      </c>
      <c r="M9" s="59">
        <f>IF(Burden!M9&gt;=10%,Burden!M$2,IF(Burden!M9&gt;=5%,Burden!M$2/2,100))</f>
        <v>643</v>
      </c>
      <c r="N9" s="59">
        <f>IF(Burden!N9&gt;=10%,Burden!N$2,IF(Burden!N9&gt;=5%,Burden!N$2/2,100))</f>
        <v>751</v>
      </c>
      <c r="O9" s="59">
        <f>IF(Burden!O9&gt;=10%,Burden!O$2,IF(Burden!O9&gt;=5%,Burden!O$2/2,100))</f>
        <v>748</v>
      </c>
      <c r="P9" s="59">
        <f>IF(Burden!P9&gt;=10%,Burden!P$2,IF(Burden!P9&gt;=5%,Burden!P$2/2,100))</f>
        <v>764</v>
      </c>
      <c r="Q9" s="59">
        <f>IF(Burden!Q9&gt;=10%,Burden!Q$2,IF(Burden!Q9&gt;=5%,Burden!Q$2/2,100))</f>
        <v>738</v>
      </c>
      <c r="R9" s="59">
        <f>IF(Burden!R9&gt;=10%,Burden!R$2,IF(Burden!R9&gt;=5%,Burden!R$2/2,100))</f>
        <v>780</v>
      </c>
      <c r="T9" s="16" t="s">
        <v>11</v>
      </c>
      <c r="U9" s="59">
        <f>IF(Burden!U9&gt;=10%,Burden!U$2,IF(Burden!U9&gt;=5%,Burden!U$2/2,100))</f>
        <v>1651</v>
      </c>
      <c r="V9" s="59">
        <f>IF(Burden!V9&gt;=10%,Burden!V$2,IF(Burden!V9&gt;=5%,Burden!V$2/2,100))</f>
        <v>1611</v>
      </c>
      <c r="W9" s="59">
        <f>IF(Burden!W9&gt;=10%,Burden!W$2,IF(Burden!W9&gt;=5%,Burden!W$2/2,100))</f>
        <v>1611</v>
      </c>
      <c r="X9" s="59">
        <f>IF(Burden!X9&gt;=10%,Burden!X$2,IF(Burden!X9&gt;=5%,Burden!X$2/2,100))</f>
        <v>1611</v>
      </c>
      <c r="Y9" s="59">
        <f>IF(Burden!Y9&gt;=10%,Burden!Y$2,IF(Burden!Y9&gt;=5%,Burden!Y$2/2,100))</f>
        <v>1611</v>
      </c>
      <c r="Z9" s="59">
        <f>IF(Burden!Z9&gt;=10%,Burden!Z$2,IF(Burden!Z9&gt;=5%,Burden!Z$2/2,100))</f>
        <v>1611</v>
      </c>
      <c r="AB9" s="16" t="s">
        <v>12</v>
      </c>
      <c r="AC9" s="59">
        <f>IF(Burden!AC9&gt;=10%,Burden!AC$2,IF(Burden!AC9&gt;=5%,Burden!AC$2/2,100))</f>
        <v>1156</v>
      </c>
      <c r="AD9" s="59">
        <f>IF(Burden!AD9&gt;=10%,Burden!AD$2,IF(Burden!AD9&gt;=5%,Burden!AD$2/2,100))</f>
        <v>1149</v>
      </c>
      <c r="AE9" s="59">
        <f>IF(Burden!AE9&gt;=10%,Burden!AE$2,IF(Burden!AE9&gt;=5%,Burden!AE$2/2,100))</f>
        <v>1392</v>
      </c>
      <c r="AF9" s="59">
        <f>IF(Burden!AF9&gt;=10%,Burden!AF$2,IF(Burden!AF9&gt;=5%,Burden!AF$2/2,100))</f>
        <v>1285</v>
      </c>
      <c r="AG9" s="59">
        <f>IF(Burden!AG9&gt;=10%,Burden!AG$2,IF(Burden!AG9&gt;=5%,Burden!AG$2/2,100))</f>
        <v>1207</v>
      </c>
      <c r="AH9" s="59">
        <f>IF(Burden!AH9&gt;=10%,Burden!AH$2,IF(Burden!AH9&gt;=5%,Burden!AH$2/2,100))</f>
        <v>1351</v>
      </c>
    </row>
    <row r="10" spans="1:42" x14ac:dyDescent="0.3">
      <c r="A10" s="13">
        <v>5000</v>
      </c>
      <c r="B10" s="13">
        <v>5999</v>
      </c>
      <c r="C10" s="13"/>
      <c r="D10" s="16" t="s">
        <v>9</v>
      </c>
      <c r="E10" s="59">
        <f>IF(Burden!E10&gt;=10%,Burden!E$2,IF(Burden!E10&gt;=5%,Burden!E$2/2,100))</f>
        <v>226</v>
      </c>
      <c r="F10" s="59">
        <f>IF(Burden!F10&gt;=10%,Burden!F$2,IF(Burden!F10&gt;=5%,Burden!F$2/2,100))</f>
        <v>264</v>
      </c>
      <c r="G10" s="59">
        <f>IF(Burden!G10&gt;=10%,Burden!G$2,IF(Burden!G10&gt;=5%,Burden!G$2/2,100))</f>
        <v>250.5</v>
      </c>
      <c r="H10" s="59">
        <f>IF(Burden!H10&gt;=10%,Burden!H$2,IF(Burden!H10&gt;=5%,Burden!H$2/2,100))</f>
        <v>597</v>
      </c>
      <c r="I10" s="59">
        <f>IF(Burden!I10&gt;=10%,Burden!I$2,IF(Burden!I10&gt;=5%,Burden!I$2/2,100))</f>
        <v>263.5</v>
      </c>
      <c r="J10" s="59">
        <f>IF(Burden!J10&gt;=10%,Burden!J$2,IF(Burden!J10&gt;=5%,Burden!J$2/2,100))</f>
        <v>259</v>
      </c>
      <c r="L10" s="16" t="s">
        <v>10</v>
      </c>
      <c r="M10" s="59">
        <f>IF(Burden!M10&gt;=10%,Burden!M$2,IF(Burden!M10&gt;=5%,Burden!M$2/2,100))</f>
        <v>643</v>
      </c>
      <c r="N10" s="59">
        <f>IF(Burden!N10&gt;=10%,Burden!N$2,IF(Burden!N10&gt;=5%,Burden!N$2/2,100))</f>
        <v>751</v>
      </c>
      <c r="O10" s="59">
        <f>IF(Burden!O10&gt;=10%,Burden!O$2,IF(Burden!O10&gt;=5%,Burden!O$2/2,100))</f>
        <v>748</v>
      </c>
      <c r="P10" s="59">
        <f>IF(Burden!P10&gt;=10%,Burden!P$2,IF(Burden!P10&gt;=5%,Burden!P$2/2,100))</f>
        <v>764</v>
      </c>
      <c r="Q10" s="59">
        <f>IF(Burden!Q10&gt;=10%,Burden!Q$2,IF(Burden!Q10&gt;=5%,Burden!Q$2/2,100))</f>
        <v>738</v>
      </c>
      <c r="R10" s="59">
        <f>IF(Burden!R10&gt;=10%,Burden!R$2,IF(Burden!R10&gt;=5%,Burden!R$2/2,100))</f>
        <v>780</v>
      </c>
      <c r="T10" s="16" t="s">
        <v>11</v>
      </c>
      <c r="U10" s="59">
        <f>IF(Burden!U10&gt;=10%,Burden!U$2,IF(Burden!U10&gt;=5%,Burden!U$2/2,100))</f>
        <v>1651</v>
      </c>
      <c r="V10" s="59">
        <f>IF(Burden!V10&gt;=10%,Burden!V$2,IF(Burden!V10&gt;=5%,Burden!V$2/2,100))</f>
        <v>1611</v>
      </c>
      <c r="W10" s="59">
        <f>IF(Burden!W10&gt;=10%,Burden!W$2,IF(Burden!W10&gt;=5%,Burden!W$2/2,100))</f>
        <v>1611</v>
      </c>
      <c r="X10" s="59">
        <f>IF(Burden!X10&gt;=10%,Burden!X$2,IF(Burden!X10&gt;=5%,Burden!X$2/2,100))</f>
        <v>1611</v>
      </c>
      <c r="Y10" s="59">
        <f>IF(Burden!Y10&gt;=10%,Burden!Y$2,IF(Burden!Y10&gt;=5%,Burden!Y$2/2,100))</f>
        <v>1611</v>
      </c>
      <c r="Z10" s="59">
        <f>IF(Burden!Z10&gt;=10%,Burden!Z$2,IF(Burden!Z10&gt;=5%,Burden!Z$2/2,100))</f>
        <v>1611</v>
      </c>
      <c r="AB10" s="16" t="s">
        <v>12</v>
      </c>
      <c r="AC10" s="59">
        <f>IF(Burden!AC10&gt;=10%,Burden!AC$2,IF(Burden!AC10&gt;=5%,Burden!AC$2/2,100))</f>
        <v>1156</v>
      </c>
      <c r="AD10" s="59">
        <f>IF(Burden!AD10&gt;=10%,Burden!AD$2,IF(Burden!AD10&gt;=5%,Burden!AD$2/2,100))</f>
        <v>1149</v>
      </c>
      <c r="AE10" s="59">
        <f>IF(Burden!AE10&gt;=10%,Burden!AE$2,IF(Burden!AE10&gt;=5%,Burden!AE$2/2,100))</f>
        <v>1392</v>
      </c>
      <c r="AF10" s="59">
        <f>IF(Burden!AF10&gt;=10%,Burden!AF$2,IF(Burden!AF10&gt;=5%,Burden!AF$2/2,100))</f>
        <v>1285</v>
      </c>
      <c r="AG10" s="59">
        <f>IF(Burden!AG10&gt;=10%,Burden!AG$2,IF(Burden!AG10&gt;=5%,Burden!AG$2/2,100))</f>
        <v>1207</v>
      </c>
      <c r="AH10" s="59">
        <f>IF(Burden!AH10&gt;=10%,Burden!AH$2,IF(Burden!AH10&gt;=5%,Burden!AH$2/2,100))</f>
        <v>1351</v>
      </c>
    </row>
    <row r="11" spans="1:42" x14ac:dyDescent="0.3">
      <c r="A11" s="13">
        <v>6000</v>
      </c>
      <c r="B11" s="13">
        <v>6999</v>
      </c>
      <c r="C11" s="13"/>
      <c r="D11" s="16" t="s">
        <v>9</v>
      </c>
      <c r="E11" s="59">
        <f>IF(Burden!E11&gt;=10%,Burden!E$2,IF(Burden!E11&gt;=5%,Burden!E$2/2,100))</f>
        <v>226</v>
      </c>
      <c r="F11" s="59">
        <f>IF(Burden!F11&gt;=10%,Burden!F$2,IF(Burden!F11&gt;=5%,Burden!F$2/2,100))</f>
        <v>264</v>
      </c>
      <c r="G11" s="59">
        <f>IF(Burden!G11&gt;=10%,Burden!G$2,IF(Burden!G11&gt;=5%,Burden!G$2/2,100))</f>
        <v>250.5</v>
      </c>
      <c r="H11" s="59">
        <f>IF(Burden!H11&gt;=10%,Burden!H$2,IF(Burden!H11&gt;=5%,Burden!H$2/2,100))</f>
        <v>298.5</v>
      </c>
      <c r="I11" s="59">
        <f>IF(Burden!I11&gt;=10%,Burden!I$2,IF(Burden!I11&gt;=5%,Burden!I$2/2,100))</f>
        <v>263.5</v>
      </c>
      <c r="J11" s="59">
        <f>IF(Burden!J11&gt;=10%,Burden!J$2,IF(Burden!J11&gt;=5%,Burden!J$2/2,100))</f>
        <v>259</v>
      </c>
      <c r="L11" s="16" t="s">
        <v>10</v>
      </c>
      <c r="M11" s="59">
        <f>IF(Burden!M11&gt;=10%,Burden!M$2,IF(Burden!M11&gt;=5%,Burden!M$2/2,100))</f>
        <v>321.5</v>
      </c>
      <c r="N11" s="59">
        <f>IF(Burden!N11&gt;=10%,Burden!N$2,IF(Burden!N11&gt;=5%,Burden!N$2/2,100))</f>
        <v>751</v>
      </c>
      <c r="O11" s="59">
        <f>IF(Burden!O11&gt;=10%,Burden!O$2,IF(Burden!O11&gt;=5%,Burden!O$2/2,100))</f>
        <v>748</v>
      </c>
      <c r="P11" s="59">
        <f>IF(Burden!P11&gt;=10%,Burden!P$2,IF(Burden!P11&gt;=5%,Burden!P$2/2,100))</f>
        <v>764</v>
      </c>
      <c r="Q11" s="59">
        <f>IF(Burden!Q11&gt;=10%,Burden!Q$2,IF(Burden!Q11&gt;=5%,Burden!Q$2/2,100))</f>
        <v>738</v>
      </c>
      <c r="R11" s="59">
        <f>IF(Burden!R11&gt;=10%,Burden!R$2,IF(Burden!R11&gt;=5%,Burden!R$2/2,100))</f>
        <v>780</v>
      </c>
      <c r="T11" s="16" t="s">
        <v>11</v>
      </c>
      <c r="U11" s="59">
        <f>IF(Burden!U11&gt;=10%,Burden!U$2,IF(Burden!U11&gt;=5%,Burden!U$2/2,100))</f>
        <v>1651</v>
      </c>
      <c r="V11" s="59">
        <f>IF(Burden!V11&gt;=10%,Burden!V$2,IF(Burden!V11&gt;=5%,Burden!V$2/2,100))</f>
        <v>1611</v>
      </c>
      <c r="W11" s="59">
        <f>IF(Burden!W11&gt;=10%,Burden!W$2,IF(Burden!W11&gt;=5%,Burden!W$2/2,100))</f>
        <v>1611</v>
      </c>
      <c r="X11" s="59">
        <f>IF(Burden!X11&gt;=10%,Burden!X$2,IF(Burden!X11&gt;=5%,Burden!X$2/2,100))</f>
        <v>1611</v>
      </c>
      <c r="Y11" s="59">
        <f>IF(Burden!Y11&gt;=10%,Burden!Y$2,IF(Burden!Y11&gt;=5%,Burden!Y$2/2,100))</f>
        <v>1611</v>
      </c>
      <c r="Z11" s="59">
        <f>IF(Burden!Z11&gt;=10%,Burden!Z$2,IF(Burden!Z11&gt;=5%,Burden!Z$2/2,100))</f>
        <v>1611</v>
      </c>
      <c r="AB11" s="16" t="s">
        <v>12</v>
      </c>
      <c r="AC11" s="59">
        <f>IF(Burden!AC11&gt;=10%,Burden!AC$2,IF(Burden!AC11&gt;=5%,Burden!AC$2/2,100))</f>
        <v>1156</v>
      </c>
      <c r="AD11" s="59">
        <f>IF(Burden!AD11&gt;=10%,Burden!AD$2,IF(Burden!AD11&gt;=5%,Burden!AD$2/2,100))</f>
        <v>1149</v>
      </c>
      <c r="AE11" s="59">
        <f>IF(Burden!AE11&gt;=10%,Burden!AE$2,IF(Burden!AE11&gt;=5%,Burden!AE$2/2,100))</f>
        <v>1392</v>
      </c>
      <c r="AF11" s="59">
        <f>IF(Burden!AF11&gt;=10%,Burden!AF$2,IF(Burden!AF11&gt;=5%,Burden!AF$2/2,100))</f>
        <v>1285</v>
      </c>
      <c r="AG11" s="59">
        <f>IF(Burden!AG11&gt;=10%,Burden!AG$2,IF(Burden!AG11&gt;=5%,Burden!AG$2/2,100))</f>
        <v>1207</v>
      </c>
      <c r="AH11" s="59">
        <f>IF(Burden!AH11&gt;=10%,Burden!AH$2,IF(Burden!AH11&gt;=5%,Burden!AH$2/2,100))</f>
        <v>1351</v>
      </c>
    </row>
    <row r="12" spans="1:42" x14ac:dyDescent="0.3">
      <c r="A12" s="13">
        <v>7000</v>
      </c>
      <c r="B12" s="13">
        <v>7999</v>
      </c>
      <c r="C12" s="13"/>
      <c r="D12" s="16" t="s">
        <v>9</v>
      </c>
      <c r="E12" s="59">
        <f>IF(Burden!E12&gt;=10%,Burden!E$2,IF(Burden!E12&gt;=5%,Burden!E$2/2,100))</f>
        <v>226</v>
      </c>
      <c r="F12" s="59">
        <f>IF(Burden!F12&gt;=10%,Burden!F$2,IF(Burden!F12&gt;=5%,Burden!F$2/2,100))</f>
        <v>264</v>
      </c>
      <c r="G12" s="59">
        <f>IF(Burden!G12&gt;=10%,Burden!G$2,IF(Burden!G12&gt;=5%,Burden!G$2/2,100))</f>
        <v>250.5</v>
      </c>
      <c r="H12" s="59">
        <f>IF(Burden!H12&gt;=10%,Burden!H$2,IF(Burden!H12&gt;=5%,Burden!H$2/2,100))</f>
        <v>298.5</v>
      </c>
      <c r="I12" s="59">
        <f>IF(Burden!I12&gt;=10%,Burden!I$2,IF(Burden!I12&gt;=5%,Burden!I$2/2,100))</f>
        <v>263.5</v>
      </c>
      <c r="J12" s="59">
        <f>IF(Burden!J12&gt;=10%,Burden!J$2,IF(Burden!J12&gt;=5%,Burden!J$2/2,100))</f>
        <v>259</v>
      </c>
      <c r="L12" s="16" t="s">
        <v>10</v>
      </c>
      <c r="M12" s="59">
        <f>IF(Burden!M12&gt;=10%,Burden!M$2,IF(Burden!M12&gt;=5%,Burden!M$2/2,100))</f>
        <v>321.5</v>
      </c>
      <c r="N12" s="59">
        <f>IF(Burden!N12&gt;=10%,Burden!N$2,IF(Burden!N12&gt;=5%,Burden!N$2/2,100))</f>
        <v>751</v>
      </c>
      <c r="O12" s="59">
        <f>IF(Burden!O12&gt;=10%,Burden!O$2,IF(Burden!O12&gt;=5%,Burden!O$2/2,100))</f>
        <v>374</v>
      </c>
      <c r="P12" s="59">
        <f>IF(Burden!P12&gt;=10%,Burden!P$2,IF(Burden!P12&gt;=5%,Burden!P$2/2,100))</f>
        <v>764</v>
      </c>
      <c r="Q12" s="59">
        <f>IF(Burden!Q12&gt;=10%,Burden!Q$2,IF(Burden!Q12&gt;=5%,Burden!Q$2/2,100))</f>
        <v>369</v>
      </c>
      <c r="R12" s="59">
        <f>IF(Burden!R12&gt;=10%,Burden!R$2,IF(Burden!R12&gt;=5%,Burden!R$2/2,100))</f>
        <v>780</v>
      </c>
      <c r="T12" s="16" t="s">
        <v>11</v>
      </c>
      <c r="U12" s="59">
        <f>IF(Burden!U12&gt;=10%,Burden!U$2,IF(Burden!U12&gt;=5%,Burden!U$2/2,100))</f>
        <v>1651</v>
      </c>
      <c r="V12" s="59">
        <f>IF(Burden!V12&gt;=10%,Burden!V$2,IF(Burden!V12&gt;=5%,Burden!V$2/2,100))</f>
        <v>1611</v>
      </c>
      <c r="W12" s="59">
        <f>IF(Burden!W12&gt;=10%,Burden!W$2,IF(Burden!W12&gt;=5%,Burden!W$2/2,100))</f>
        <v>1611</v>
      </c>
      <c r="X12" s="59">
        <f>IF(Burden!X12&gt;=10%,Burden!X$2,IF(Burden!X12&gt;=5%,Burden!X$2/2,100))</f>
        <v>1611</v>
      </c>
      <c r="Y12" s="59">
        <f>IF(Burden!Y12&gt;=10%,Burden!Y$2,IF(Burden!Y12&gt;=5%,Burden!Y$2/2,100))</f>
        <v>1611</v>
      </c>
      <c r="Z12" s="59">
        <f>IF(Burden!Z12&gt;=10%,Burden!Z$2,IF(Burden!Z12&gt;=5%,Burden!Z$2/2,100))</f>
        <v>1611</v>
      </c>
      <c r="AB12" s="16" t="s">
        <v>12</v>
      </c>
      <c r="AC12" s="59">
        <f>IF(Burden!AC12&gt;=10%,Burden!AC$2,IF(Burden!AC12&gt;=5%,Burden!AC$2/2,100))</f>
        <v>1156</v>
      </c>
      <c r="AD12" s="59">
        <f>IF(Burden!AD12&gt;=10%,Burden!AD$2,IF(Burden!AD12&gt;=5%,Burden!AD$2/2,100))</f>
        <v>1149</v>
      </c>
      <c r="AE12" s="59">
        <f>IF(Burden!AE12&gt;=10%,Burden!AE$2,IF(Burden!AE12&gt;=5%,Burden!AE$2/2,100))</f>
        <v>1392</v>
      </c>
      <c r="AF12" s="59">
        <f>IF(Burden!AF12&gt;=10%,Burden!AF$2,IF(Burden!AF12&gt;=5%,Burden!AF$2/2,100))</f>
        <v>1285</v>
      </c>
      <c r="AG12" s="59">
        <f>IF(Burden!AG12&gt;=10%,Burden!AG$2,IF(Burden!AG12&gt;=5%,Burden!AG$2/2,100))</f>
        <v>1207</v>
      </c>
      <c r="AH12" s="59">
        <f>IF(Burden!AH12&gt;=10%,Burden!AH$2,IF(Burden!AH12&gt;=5%,Burden!AH$2/2,100))</f>
        <v>1351</v>
      </c>
    </row>
    <row r="13" spans="1:42" x14ac:dyDescent="0.3">
      <c r="A13" s="13">
        <v>8000</v>
      </c>
      <c r="B13" s="13">
        <v>8999</v>
      </c>
      <c r="C13" s="13"/>
      <c r="D13" s="16" t="s">
        <v>9</v>
      </c>
      <c r="E13" s="59">
        <f>IF(Burden!E13&gt;=10%,Burden!E$2,IF(Burden!E13&gt;=5%,Burden!E$2/2,100))</f>
        <v>226</v>
      </c>
      <c r="F13" s="59">
        <f>IF(Burden!F13&gt;=10%,Burden!F$2,IF(Burden!F13&gt;=5%,Burden!F$2/2,100))</f>
        <v>264</v>
      </c>
      <c r="G13" s="59">
        <f>IF(Burden!G13&gt;=10%,Burden!G$2,IF(Burden!G13&gt;=5%,Burden!G$2/2,100))</f>
        <v>250.5</v>
      </c>
      <c r="H13" s="59">
        <f>IF(Burden!H13&gt;=10%,Burden!H$2,IF(Burden!H13&gt;=5%,Burden!H$2/2,100))</f>
        <v>298.5</v>
      </c>
      <c r="I13" s="59">
        <f>IF(Burden!I13&gt;=10%,Burden!I$2,IF(Burden!I13&gt;=5%,Burden!I$2/2,100))</f>
        <v>263.5</v>
      </c>
      <c r="J13" s="59">
        <f>IF(Burden!J13&gt;=10%,Burden!J$2,IF(Burden!J13&gt;=5%,Burden!J$2/2,100))</f>
        <v>259</v>
      </c>
      <c r="L13" s="16" t="s">
        <v>10</v>
      </c>
      <c r="M13" s="59">
        <f>IF(Burden!M13&gt;=10%,Burden!M$2,IF(Burden!M13&gt;=5%,Burden!M$2/2,100))</f>
        <v>321.5</v>
      </c>
      <c r="N13" s="59">
        <f>IF(Burden!N13&gt;=10%,Burden!N$2,IF(Burden!N13&gt;=5%,Burden!N$2/2,100))</f>
        <v>375.5</v>
      </c>
      <c r="O13" s="59">
        <f>IF(Burden!O13&gt;=10%,Burden!O$2,IF(Burden!O13&gt;=5%,Burden!O$2/2,100))</f>
        <v>374</v>
      </c>
      <c r="P13" s="59">
        <f>IF(Burden!P13&gt;=10%,Burden!P$2,IF(Burden!P13&gt;=5%,Burden!P$2/2,100))</f>
        <v>382</v>
      </c>
      <c r="Q13" s="59">
        <f>IF(Burden!Q13&gt;=10%,Burden!Q$2,IF(Burden!Q13&gt;=5%,Burden!Q$2/2,100))</f>
        <v>369</v>
      </c>
      <c r="R13" s="59">
        <f>IF(Burden!R13&gt;=10%,Burden!R$2,IF(Burden!R13&gt;=5%,Burden!R$2/2,100))</f>
        <v>390</v>
      </c>
      <c r="T13" s="16" t="s">
        <v>11</v>
      </c>
      <c r="U13" s="59">
        <f>IF(Burden!U13&gt;=10%,Burden!U$2,IF(Burden!U13&gt;=5%,Burden!U$2/2,100))</f>
        <v>1651</v>
      </c>
      <c r="V13" s="59">
        <f>IF(Burden!V13&gt;=10%,Burden!V$2,IF(Burden!V13&gt;=5%,Burden!V$2/2,100))</f>
        <v>1611</v>
      </c>
      <c r="W13" s="59">
        <f>IF(Burden!W13&gt;=10%,Burden!W$2,IF(Burden!W13&gt;=5%,Burden!W$2/2,100))</f>
        <v>1611</v>
      </c>
      <c r="X13" s="59">
        <f>IF(Burden!X13&gt;=10%,Burden!X$2,IF(Burden!X13&gt;=5%,Burden!X$2/2,100))</f>
        <v>1611</v>
      </c>
      <c r="Y13" s="59">
        <f>IF(Burden!Y13&gt;=10%,Burden!Y$2,IF(Burden!Y13&gt;=5%,Burden!Y$2/2,100))</f>
        <v>1611</v>
      </c>
      <c r="Z13" s="59">
        <f>IF(Burden!Z13&gt;=10%,Burden!Z$2,IF(Burden!Z13&gt;=5%,Burden!Z$2/2,100))</f>
        <v>1611</v>
      </c>
      <c r="AB13" s="16" t="s">
        <v>12</v>
      </c>
      <c r="AC13" s="59">
        <f>IF(Burden!AC13&gt;=10%,Burden!AC$2,IF(Burden!AC13&gt;=5%,Burden!AC$2/2,100))</f>
        <v>1156</v>
      </c>
      <c r="AD13" s="59">
        <f>IF(Burden!AD13&gt;=10%,Burden!AD$2,IF(Burden!AD13&gt;=5%,Burden!AD$2/2,100))</f>
        <v>1149</v>
      </c>
      <c r="AE13" s="59">
        <f>IF(Burden!AE13&gt;=10%,Burden!AE$2,IF(Burden!AE13&gt;=5%,Burden!AE$2/2,100))</f>
        <v>1392</v>
      </c>
      <c r="AF13" s="59">
        <f>IF(Burden!AF13&gt;=10%,Burden!AF$2,IF(Burden!AF13&gt;=5%,Burden!AF$2/2,100))</f>
        <v>1285</v>
      </c>
      <c r="AG13" s="59">
        <f>IF(Burden!AG13&gt;=10%,Burden!AG$2,IF(Burden!AG13&gt;=5%,Burden!AG$2/2,100))</f>
        <v>1207</v>
      </c>
      <c r="AH13" s="59">
        <f>IF(Burden!AH13&gt;=10%,Burden!AH$2,IF(Burden!AH13&gt;=5%,Burden!AH$2/2,100))</f>
        <v>1351</v>
      </c>
    </row>
    <row r="14" spans="1:42" x14ac:dyDescent="0.3">
      <c r="A14" s="13">
        <v>9000</v>
      </c>
      <c r="B14" s="13">
        <v>9999</v>
      </c>
      <c r="C14" s="13"/>
      <c r="D14" s="16" t="s">
        <v>9</v>
      </c>
      <c r="E14" s="59">
        <f>IF(Burden!E14&gt;=10%,Burden!E$2,IF(Burden!E14&gt;=5%,Burden!E$2/2,100))</f>
        <v>100</v>
      </c>
      <c r="F14" s="59">
        <f>IF(Burden!F14&gt;=10%,Burden!F$2,IF(Burden!F14&gt;=5%,Burden!F$2/2,100))</f>
        <v>264</v>
      </c>
      <c r="G14" s="59">
        <f>IF(Burden!G14&gt;=10%,Burden!G$2,IF(Burden!G14&gt;=5%,Burden!G$2/2,100))</f>
        <v>250.5</v>
      </c>
      <c r="H14" s="59">
        <f>IF(Burden!H14&gt;=10%,Burden!H$2,IF(Burden!H14&gt;=5%,Burden!H$2/2,100))</f>
        <v>298.5</v>
      </c>
      <c r="I14" s="59">
        <f>IF(Burden!I14&gt;=10%,Burden!I$2,IF(Burden!I14&gt;=5%,Burden!I$2/2,100))</f>
        <v>263.5</v>
      </c>
      <c r="J14" s="59">
        <f>IF(Burden!J14&gt;=10%,Burden!J$2,IF(Burden!J14&gt;=5%,Burden!J$2/2,100))</f>
        <v>259</v>
      </c>
      <c r="L14" s="16" t="s">
        <v>10</v>
      </c>
      <c r="M14" s="59">
        <f>IF(Burden!M14&gt;=10%,Burden!M$2,IF(Burden!M14&gt;=5%,Burden!M$2/2,100))</f>
        <v>321.5</v>
      </c>
      <c r="N14" s="59">
        <f>IF(Burden!N14&gt;=10%,Burden!N$2,IF(Burden!N14&gt;=5%,Burden!N$2/2,100))</f>
        <v>375.5</v>
      </c>
      <c r="O14" s="59">
        <f>IF(Burden!O14&gt;=10%,Burden!O$2,IF(Burden!O14&gt;=5%,Burden!O$2/2,100))</f>
        <v>374</v>
      </c>
      <c r="P14" s="59">
        <f>IF(Burden!P14&gt;=10%,Burden!P$2,IF(Burden!P14&gt;=5%,Burden!P$2/2,100))</f>
        <v>382</v>
      </c>
      <c r="Q14" s="59">
        <f>IF(Burden!Q14&gt;=10%,Burden!Q$2,IF(Burden!Q14&gt;=5%,Burden!Q$2/2,100))</f>
        <v>369</v>
      </c>
      <c r="R14" s="59">
        <f>IF(Burden!R14&gt;=10%,Burden!R$2,IF(Burden!R14&gt;=5%,Burden!R$2/2,100))</f>
        <v>390</v>
      </c>
      <c r="T14" s="16" t="s">
        <v>11</v>
      </c>
      <c r="U14" s="59">
        <f>IF(Burden!U14&gt;=10%,Burden!U$2,IF(Burden!U14&gt;=5%,Burden!U$2/2,100))</f>
        <v>1651</v>
      </c>
      <c r="V14" s="59">
        <f>IF(Burden!V14&gt;=10%,Burden!V$2,IF(Burden!V14&gt;=5%,Burden!V$2/2,100))</f>
        <v>1611</v>
      </c>
      <c r="W14" s="59">
        <f>IF(Burden!W14&gt;=10%,Burden!W$2,IF(Burden!W14&gt;=5%,Burden!W$2/2,100))</f>
        <v>1611</v>
      </c>
      <c r="X14" s="59">
        <f>IF(Burden!X14&gt;=10%,Burden!X$2,IF(Burden!X14&gt;=5%,Burden!X$2/2,100))</f>
        <v>1611</v>
      </c>
      <c r="Y14" s="59">
        <f>IF(Burden!Y14&gt;=10%,Burden!Y$2,IF(Burden!Y14&gt;=5%,Burden!Y$2/2,100))</f>
        <v>1611</v>
      </c>
      <c r="Z14" s="59">
        <f>IF(Burden!Z14&gt;=10%,Burden!Z$2,IF(Burden!Z14&gt;=5%,Burden!Z$2/2,100))</f>
        <v>1611</v>
      </c>
      <c r="AB14" s="16" t="s">
        <v>12</v>
      </c>
      <c r="AC14" s="59">
        <f>IF(Burden!AC14&gt;=10%,Burden!AC$2,IF(Burden!AC14&gt;=5%,Burden!AC$2/2,100))</f>
        <v>1156</v>
      </c>
      <c r="AD14" s="59">
        <f>IF(Burden!AD14&gt;=10%,Burden!AD$2,IF(Burden!AD14&gt;=5%,Burden!AD$2/2,100))</f>
        <v>1149</v>
      </c>
      <c r="AE14" s="59">
        <f>IF(Burden!AE14&gt;=10%,Burden!AE$2,IF(Burden!AE14&gt;=5%,Burden!AE$2/2,100))</f>
        <v>1392</v>
      </c>
      <c r="AF14" s="59">
        <f>IF(Burden!AF14&gt;=10%,Burden!AF$2,IF(Burden!AF14&gt;=5%,Burden!AF$2/2,100))</f>
        <v>1285</v>
      </c>
      <c r="AG14" s="59">
        <f>IF(Burden!AG14&gt;=10%,Burden!AG$2,IF(Burden!AG14&gt;=5%,Burden!AG$2/2,100))</f>
        <v>1207</v>
      </c>
      <c r="AH14" s="59">
        <f>IF(Burden!AH14&gt;=10%,Burden!AH$2,IF(Burden!AH14&gt;=5%,Burden!AH$2/2,100))</f>
        <v>1351</v>
      </c>
    </row>
    <row r="15" spans="1:42" x14ac:dyDescent="0.3">
      <c r="A15" s="13">
        <v>10000</v>
      </c>
      <c r="B15" s="13">
        <v>10999</v>
      </c>
      <c r="C15" s="13"/>
      <c r="D15" s="16" t="s">
        <v>9</v>
      </c>
      <c r="E15" s="59">
        <f>IF(Burden!E15&gt;=10%,Burden!E$2,IF(Burden!E15&gt;=5%,Burden!E$2/2,100))</f>
        <v>100</v>
      </c>
      <c r="F15" s="59">
        <f>IF(Burden!F15&gt;=10%,Burden!F$2,IF(Burden!F15&gt;=5%,Burden!F$2/2,100))</f>
        <v>264</v>
      </c>
      <c r="G15" s="59">
        <f>IF(Burden!G15&gt;=10%,Burden!G$2,IF(Burden!G15&gt;=5%,Burden!G$2/2,100))</f>
        <v>100</v>
      </c>
      <c r="H15" s="59">
        <f>IF(Burden!H15&gt;=10%,Burden!H$2,IF(Burden!H15&gt;=5%,Burden!H$2/2,100))</f>
        <v>298.5</v>
      </c>
      <c r="I15" s="59">
        <f>IF(Burden!I15&gt;=10%,Burden!I$2,IF(Burden!I15&gt;=5%,Burden!I$2/2,100))</f>
        <v>263.5</v>
      </c>
      <c r="J15" s="59">
        <f>IF(Burden!J15&gt;=10%,Burden!J$2,IF(Burden!J15&gt;=5%,Burden!J$2/2,100))</f>
        <v>100</v>
      </c>
      <c r="L15" s="16" t="s">
        <v>10</v>
      </c>
      <c r="M15" s="59">
        <f>IF(Burden!M15&gt;=10%,Burden!M$2,IF(Burden!M15&gt;=5%,Burden!M$2/2,100))</f>
        <v>321.5</v>
      </c>
      <c r="N15" s="59">
        <f>IF(Burden!N15&gt;=10%,Burden!N$2,IF(Burden!N15&gt;=5%,Burden!N$2/2,100))</f>
        <v>375.5</v>
      </c>
      <c r="O15" s="59">
        <f>IF(Burden!O15&gt;=10%,Burden!O$2,IF(Burden!O15&gt;=5%,Burden!O$2/2,100))</f>
        <v>374</v>
      </c>
      <c r="P15" s="59">
        <f>IF(Burden!P15&gt;=10%,Burden!P$2,IF(Burden!P15&gt;=5%,Burden!P$2/2,100))</f>
        <v>382</v>
      </c>
      <c r="Q15" s="59">
        <f>IF(Burden!Q15&gt;=10%,Burden!Q$2,IF(Burden!Q15&gt;=5%,Burden!Q$2/2,100))</f>
        <v>369</v>
      </c>
      <c r="R15" s="59">
        <f>IF(Burden!R15&gt;=10%,Burden!R$2,IF(Burden!R15&gt;=5%,Burden!R$2/2,100))</f>
        <v>390</v>
      </c>
      <c r="T15" s="16" t="s">
        <v>11</v>
      </c>
      <c r="U15" s="59">
        <f>IF(Burden!U15&gt;=10%,Burden!U$2,IF(Burden!U15&gt;=5%,Burden!U$2/2,100))</f>
        <v>1651</v>
      </c>
      <c r="V15" s="59">
        <f>IF(Burden!V15&gt;=10%,Burden!V$2,IF(Burden!V15&gt;=5%,Burden!V$2/2,100))</f>
        <v>1611</v>
      </c>
      <c r="W15" s="59">
        <f>IF(Burden!W15&gt;=10%,Burden!W$2,IF(Burden!W15&gt;=5%,Burden!W$2/2,100))</f>
        <v>1611</v>
      </c>
      <c r="X15" s="59">
        <f>IF(Burden!X15&gt;=10%,Burden!X$2,IF(Burden!X15&gt;=5%,Burden!X$2/2,100))</f>
        <v>1611</v>
      </c>
      <c r="Y15" s="59">
        <f>IF(Burden!Y15&gt;=10%,Burden!Y$2,IF(Burden!Y15&gt;=5%,Burden!Y$2/2,100))</f>
        <v>1611</v>
      </c>
      <c r="Z15" s="59">
        <f>IF(Burden!Z15&gt;=10%,Burden!Z$2,IF(Burden!Z15&gt;=5%,Burden!Z$2/2,100))</f>
        <v>1611</v>
      </c>
      <c r="AB15" s="16" t="s">
        <v>12</v>
      </c>
      <c r="AC15" s="59">
        <f>IF(Burden!AC15&gt;=10%,Burden!AC$2,IF(Burden!AC15&gt;=5%,Burden!AC$2/2,100))</f>
        <v>1156</v>
      </c>
      <c r="AD15" s="59">
        <f>IF(Burden!AD15&gt;=10%,Burden!AD$2,IF(Burden!AD15&gt;=5%,Burden!AD$2/2,100))</f>
        <v>1149</v>
      </c>
      <c r="AE15" s="59">
        <f>IF(Burden!AE15&gt;=10%,Burden!AE$2,IF(Burden!AE15&gt;=5%,Burden!AE$2/2,100))</f>
        <v>1392</v>
      </c>
      <c r="AF15" s="59">
        <f>IF(Burden!AF15&gt;=10%,Burden!AF$2,IF(Burden!AF15&gt;=5%,Burden!AF$2/2,100))</f>
        <v>1285</v>
      </c>
      <c r="AG15" s="59">
        <f>IF(Burden!AG15&gt;=10%,Burden!AG$2,IF(Burden!AG15&gt;=5%,Burden!AG$2/2,100))</f>
        <v>1207</v>
      </c>
      <c r="AH15" s="59">
        <f>IF(Burden!AH15&gt;=10%,Burden!AH$2,IF(Burden!AH15&gt;=5%,Burden!AH$2/2,100))</f>
        <v>1351</v>
      </c>
    </row>
    <row r="16" spans="1:42" x14ac:dyDescent="0.3">
      <c r="A16" s="13">
        <v>11000</v>
      </c>
      <c r="B16" s="13">
        <v>11999</v>
      </c>
      <c r="C16" s="13"/>
      <c r="D16" s="16" t="s">
        <v>9</v>
      </c>
      <c r="E16" s="59">
        <f>IF(Burden!E16&gt;=10%,Burden!E$2,IF(Burden!E16&gt;=5%,Burden!E$2/2,100))</f>
        <v>100</v>
      </c>
      <c r="F16" s="59">
        <f>IF(Burden!F16&gt;=10%,Burden!F$2,IF(Burden!F16&gt;=5%,Burden!F$2/2,100))</f>
        <v>100</v>
      </c>
      <c r="G16" s="59">
        <f>IF(Burden!G16&gt;=10%,Burden!G$2,IF(Burden!G16&gt;=5%,Burden!G$2/2,100))</f>
        <v>100</v>
      </c>
      <c r="H16" s="59">
        <f>IF(Burden!H16&gt;=10%,Burden!H$2,IF(Burden!H16&gt;=5%,Burden!H$2/2,100))</f>
        <v>298.5</v>
      </c>
      <c r="I16" s="59">
        <f>IF(Burden!I16&gt;=10%,Burden!I$2,IF(Burden!I16&gt;=5%,Burden!I$2/2,100))</f>
        <v>100</v>
      </c>
      <c r="J16" s="59">
        <f>IF(Burden!J16&gt;=10%,Burden!J$2,IF(Burden!J16&gt;=5%,Burden!J$2/2,100))</f>
        <v>100</v>
      </c>
      <c r="L16" s="16" t="s">
        <v>10</v>
      </c>
      <c r="M16" s="59">
        <f>IF(Burden!M16&gt;=10%,Burden!M$2,IF(Burden!M16&gt;=5%,Burden!M$2/2,100))</f>
        <v>321.5</v>
      </c>
      <c r="N16" s="59">
        <f>IF(Burden!N16&gt;=10%,Burden!N$2,IF(Burden!N16&gt;=5%,Burden!N$2/2,100))</f>
        <v>375.5</v>
      </c>
      <c r="O16" s="59">
        <f>IF(Burden!O16&gt;=10%,Burden!O$2,IF(Burden!O16&gt;=5%,Burden!O$2/2,100))</f>
        <v>374</v>
      </c>
      <c r="P16" s="59">
        <f>IF(Burden!P16&gt;=10%,Burden!P$2,IF(Burden!P16&gt;=5%,Burden!P$2/2,100))</f>
        <v>382</v>
      </c>
      <c r="Q16" s="59">
        <f>IF(Burden!Q16&gt;=10%,Burden!Q$2,IF(Burden!Q16&gt;=5%,Burden!Q$2/2,100))</f>
        <v>369</v>
      </c>
      <c r="R16" s="59">
        <f>IF(Burden!R16&gt;=10%,Burden!R$2,IF(Burden!R16&gt;=5%,Burden!R$2/2,100))</f>
        <v>390</v>
      </c>
      <c r="T16" s="16" t="s">
        <v>11</v>
      </c>
      <c r="U16" s="59">
        <f>IF(Burden!U16&gt;=10%,Burden!U$2,IF(Burden!U16&gt;=5%,Burden!U$2/2,100))</f>
        <v>1651</v>
      </c>
      <c r="V16" s="59">
        <f>IF(Burden!V16&gt;=10%,Burden!V$2,IF(Burden!V16&gt;=5%,Burden!V$2/2,100))</f>
        <v>1611</v>
      </c>
      <c r="W16" s="59">
        <f>IF(Burden!W16&gt;=10%,Burden!W$2,IF(Burden!W16&gt;=5%,Burden!W$2/2,100))</f>
        <v>1611</v>
      </c>
      <c r="X16" s="59">
        <f>IF(Burden!X16&gt;=10%,Burden!X$2,IF(Burden!X16&gt;=5%,Burden!X$2/2,100))</f>
        <v>1611</v>
      </c>
      <c r="Y16" s="59">
        <f>IF(Burden!Y16&gt;=10%,Burden!Y$2,IF(Burden!Y16&gt;=5%,Burden!Y$2/2,100))</f>
        <v>1611</v>
      </c>
      <c r="Z16" s="59">
        <f>IF(Burden!Z16&gt;=10%,Burden!Z$2,IF(Burden!Z16&gt;=5%,Burden!Z$2/2,100))</f>
        <v>1611</v>
      </c>
      <c r="AB16" s="16" t="s">
        <v>12</v>
      </c>
      <c r="AC16" s="59">
        <f>IF(Burden!AC16&gt;=10%,Burden!AC$2,IF(Burden!AC16&gt;=5%,Burden!AC$2/2,100))</f>
        <v>1156</v>
      </c>
      <c r="AD16" s="59">
        <f>IF(Burden!AD16&gt;=10%,Burden!AD$2,IF(Burden!AD16&gt;=5%,Burden!AD$2/2,100))</f>
        <v>574.5</v>
      </c>
      <c r="AE16" s="59">
        <f>IF(Burden!AE16&gt;=10%,Burden!AE$2,IF(Burden!AE16&gt;=5%,Burden!AE$2/2,100))</f>
        <v>1392</v>
      </c>
      <c r="AF16" s="59">
        <f>IF(Burden!AF16&gt;=10%,Burden!AF$2,IF(Burden!AF16&gt;=5%,Burden!AF$2/2,100))</f>
        <v>1285</v>
      </c>
      <c r="AG16" s="59">
        <f>IF(Burden!AG16&gt;=10%,Burden!AG$2,IF(Burden!AG16&gt;=5%,Burden!AG$2/2,100))</f>
        <v>1207</v>
      </c>
      <c r="AH16" s="59">
        <f>IF(Burden!AH16&gt;=10%,Burden!AH$2,IF(Burden!AH16&gt;=5%,Burden!AH$2/2,100))</f>
        <v>1351</v>
      </c>
    </row>
    <row r="17" spans="1:34" x14ac:dyDescent="0.3">
      <c r="A17" s="13">
        <v>12000</v>
      </c>
      <c r="B17" s="13">
        <v>12999</v>
      </c>
      <c r="C17" s="13"/>
      <c r="D17" s="16" t="s">
        <v>9</v>
      </c>
      <c r="E17" s="59">
        <f>IF(Burden!E17&gt;=10%,Burden!E$2,IF(Burden!E17&gt;=5%,Burden!E$2/2,100))</f>
        <v>100</v>
      </c>
      <c r="F17" s="59">
        <f>IF(Burden!F17&gt;=10%,Burden!F$2,IF(Burden!F17&gt;=5%,Burden!F$2/2,100))</f>
        <v>100</v>
      </c>
      <c r="G17" s="59">
        <f>IF(Burden!G17&gt;=10%,Burden!G$2,IF(Burden!G17&gt;=5%,Burden!G$2/2,100))</f>
        <v>100</v>
      </c>
      <c r="H17" s="59">
        <f>IF(Burden!H17&gt;=10%,Burden!H$2,IF(Burden!H17&gt;=5%,Burden!H$2/2,100))</f>
        <v>100</v>
      </c>
      <c r="I17" s="59">
        <f>IF(Burden!I17&gt;=10%,Burden!I$2,IF(Burden!I17&gt;=5%,Burden!I$2/2,100))</f>
        <v>100</v>
      </c>
      <c r="J17" s="59">
        <f>IF(Burden!J17&gt;=10%,Burden!J$2,IF(Burden!J17&gt;=5%,Burden!J$2/2,100))</f>
        <v>100</v>
      </c>
      <c r="L17" s="16" t="s">
        <v>10</v>
      </c>
      <c r="M17" s="59">
        <f>IF(Burden!M17&gt;=10%,Burden!M$2,IF(Burden!M17&gt;=5%,Burden!M$2/2,100))</f>
        <v>321.5</v>
      </c>
      <c r="N17" s="59">
        <f>IF(Burden!N17&gt;=10%,Burden!N$2,IF(Burden!N17&gt;=5%,Burden!N$2/2,100))</f>
        <v>375.5</v>
      </c>
      <c r="O17" s="59">
        <f>IF(Burden!O17&gt;=10%,Burden!O$2,IF(Burden!O17&gt;=5%,Burden!O$2/2,100))</f>
        <v>374</v>
      </c>
      <c r="P17" s="59">
        <f>IF(Burden!P17&gt;=10%,Burden!P$2,IF(Burden!P17&gt;=5%,Burden!P$2/2,100))</f>
        <v>382</v>
      </c>
      <c r="Q17" s="59">
        <f>IF(Burden!Q17&gt;=10%,Burden!Q$2,IF(Burden!Q17&gt;=5%,Burden!Q$2/2,100))</f>
        <v>369</v>
      </c>
      <c r="R17" s="59">
        <f>IF(Burden!R17&gt;=10%,Burden!R$2,IF(Burden!R17&gt;=5%,Burden!R$2/2,100))</f>
        <v>390</v>
      </c>
      <c r="T17" s="16" t="s">
        <v>11</v>
      </c>
      <c r="U17" s="59">
        <f>IF(Burden!U17&gt;=10%,Burden!U$2,IF(Burden!U17&gt;=5%,Burden!U$2/2,100))</f>
        <v>1651</v>
      </c>
      <c r="V17" s="59">
        <f>IF(Burden!V17&gt;=10%,Burden!V$2,IF(Burden!V17&gt;=5%,Burden!V$2/2,100))</f>
        <v>1611</v>
      </c>
      <c r="W17" s="59">
        <f>IF(Burden!W17&gt;=10%,Burden!W$2,IF(Burden!W17&gt;=5%,Burden!W$2/2,100))</f>
        <v>1611</v>
      </c>
      <c r="X17" s="59">
        <f>IF(Burden!X17&gt;=10%,Burden!X$2,IF(Burden!X17&gt;=5%,Burden!X$2/2,100))</f>
        <v>1611</v>
      </c>
      <c r="Y17" s="59">
        <f>IF(Burden!Y17&gt;=10%,Burden!Y$2,IF(Burden!Y17&gt;=5%,Burden!Y$2/2,100))</f>
        <v>1611</v>
      </c>
      <c r="Z17" s="59">
        <f>IF(Burden!Z17&gt;=10%,Burden!Z$2,IF(Burden!Z17&gt;=5%,Burden!Z$2/2,100))</f>
        <v>1611</v>
      </c>
      <c r="AB17" s="16" t="s">
        <v>12</v>
      </c>
      <c r="AC17" s="59">
        <f>IF(Burden!AC17&gt;=10%,Burden!AC$2,IF(Burden!AC17&gt;=5%,Burden!AC$2/2,100))</f>
        <v>578</v>
      </c>
      <c r="AD17" s="59">
        <f>IF(Burden!AD17&gt;=10%,Burden!AD$2,IF(Burden!AD17&gt;=5%,Burden!AD$2/2,100))</f>
        <v>574.5</v>
      </c>
      <c r="AE17" s="59">
        <f>IF(Burden!AE17&gt;=10%,Burden!AE$2,IF(Burden!AE17&gt;=5%,Burden!AE$2/2,100))</f>
        <v>1392</v>
      </c>
      <c r="AF17" s="59">
        <f>IF(Burden!AF17&gt;=10%,Burden!AF$2,IF(Burden!AF17&gt;=5%,Burden!AF$2/2,100))</f>
        <v>1285</v>
      </c>
      <c r="AG17" s="59">
        <f>IF(Burden!AG17&gt;=10%,Burden!AG$2,IF(Burden!AG17&gt;=5%,Burden!AG$2/2,100))</f>
        <v>603.5</v>
      </c>
      <c r="AH17" s="59">
        <f>IF(Burden!AH17&gt;=10%,Burden!AH$2,IF(Burden!AH17&gt;=5%,Burden!AH$2/2,100))</f>
        <v>1351</v>
      </c>
    </row>
    <row r="18" spans="1:34" x14ac:dyDescent="0.3">
      <c r="A18" s="13">
        <v>13000</v>
      </c>
      <c r="B18" s="13">
        <v>13999</v>
      </c>
      <c r="C18" s="13"/>
      <c r="D18" s="16" t="s">
        <v>9</v>
      </c>
      <c r="E18" s="59">
        <f>IF(Burden!E18&gt;=10%,Burden!E$2,IF(Burden!E18&gt;=5%,Burden!E$2/2,100))</f>
        <v>100</v>
      </c>
      <c r="F18" s="59">
        <f>IF(Burden!F18&gt;=10%,Burden!F$2,IF(Burden!F18&gt;=5%,Burden!F$2/2,100))</f>
        <v>100</v>
      </c>
      <c r="G18" s="59">
        <f>IF(Burden!G18&gt;=10%,Burden!G$2,IF(Burden!G18&gt;=5%,Burden!G$2/2,100))</f>
        <v>100</v>
      </c>
      <c r="H18" s="59">
        <f>IF(Burden!H18&gt;=10%,Burden!H$2,IF(Burden!H18&gt;=5%,Burden!H$2/2,100))</f>
        <v>100</v>
      </c>
      <c r="I18" s="59">
        <f>IF(Burden!I18&gt;=10%,Burden!I$2,IF(Burden!I18&gt;=5%,Burden!I$2/2,100))</f>
        <v>100</v>
      </c>
      <c r="J18" s="59">
        <f>IF(Burden!J18&gt;=10%,Burden!J$2,IF(Burden!J18&gt;=5%,Burden!J$2/2,100))</f>
        <v>100</v>
      </c>
      <c r="L18" s="16" t="s">
        <v>10</v>
      </c>
      <c r="M18" s="59">
        <f>IF(Burden!M18&gt;=10%,Burden!M$2,IF(Burden!M18&gt;=5%,Burden!M$2/2,100))</f>
        <v>100</v>
      </c>
      <c r="N18" s="59">
        <f>IF(Burden!N18&gt;=10%,Burden!N$2,IF(Burden!N18&gt;=5%,Burden!N$2/2,100))</f>
        <v>375.5</v>
      </c>
      <c r="O18" s="59">
        <f>IF(Burden!O18&gt;=10%,Burden!O$2,IF(Burden!O18&gt;=5%,Burden!O$2/2,100))</f>
        <v>374</v>
      </c>
      <c r="P18" s="59">
        <f>IF(Burden!P18&gt;=10%,Burden!P$2,IF(Burden!P18&gt;=5%,Burden!P$2/2,100))</f>
        <v>382</v>
      </c>
      <c r="Q18" s="59">
        <f>IF(Burden!Q18&gt;=10%,Burden!Q$2,IF(Burden!Q18&gt;=5%,Burden!Q$2/2,100))</f>
        <v>369</v>
      </c>
      <c r="R18" s="59">
        <f>IF(Burden!R18&gt;=10%,Burden!R$2,IF(Burden!R18&gt;=5%,Burden!R$2/2,100))</f>
        <v>390</v>
      </c>
      <c r="T18" s="16" t="s">
        <v>11</v>
      </c>
      <c r="U18" s="59">
        <f>IF(Burden!U18&gt;=10%,Burden!U$2,IF(Burden!U18&gt;=5%,Burden!U$2/2,100))</f>
        <v>1651</v>
      </c>
      <c r="V18" s="59">
        <f>IF(Burden!V18&gt;=10%,Burden!V$2,IF(Burden!V18&gt;=5%,Burden!V$2/2,100))</f>
        <v>1611</v>
      </c>
      <c r="W18" s="59">
        <f>IF(Burden!W18&gt;=10%,Burden!W$2,IF(Burden!W18&gt;=5%,Burden!W$2/2,100))</f>
        <v>1611</v>
      </c>
      <c r="X18" s="59">
        <f>IF(Burden!X18&gt;=10%,Burden!X$2,IF(Burden!X18&gt;=5%,Burden!X$2/2,100))</f>
        <v>1611</v>
      </c>
      <c r="Y18" s="59">
        <f>IF(Burden!Y18&gt;=10%,Burden!Y$2,IF(Burden!Y18&gt;=5%,Burden!Y$2/2,100))</f>
        <v>1611</v>
      </c>
      <c r="Z18" s="59">
        <f>IF(Burden!Z18&gt;=10%,Burden!Z$2,IF(Burden!Z18&gt;=5%,Burden!Z$2/2,100))</f>
        <v>1611</v>
      </c>
      <c r="AB18" s="16" t="s">
        <v>12</v>
      </c>
      <c r="AC18" s="59">
        <f>IF(Burden!AC18&gt;=10%,Burden!AC$2,IF(Burden!AC18&gt;=5%,Burden!AC$2/2,100))</f>
        <v>578</v>
      </c>
      <c r="AD18" s="59">
        <f>IF(Burden!AD18&gt;=10%,Burden!AD$2,IF(Burden!AD18&gt;=5%,Burden!AD$2/2,100))</f>
        <v>574.5</v>
      </c>
      <c r="AE18" s="59">
        <f>IF(Burden!AE18&gt;=10%,Burden!AE$2,IF(Burden!AE18&gt;=5%,Burden!AE$2/2,100))</f>
        <v>1392</v>
      </c>
      <c r="AF18" s="59">
        <f>IF(Burden!AF18&gt;=10%,Burden!AF$2,IF(Burden!AF18&gt;=5%,Burden!AF$2/2,100))</f>
        <v>642.5</v>
      </c>
      <c r="AG18" s="59">
        <f>IF(Burden!AG18&gt;=10%,Burden!AG$2,IF(Burden!AG18&gt;=5%,Burden!AG$2/2,100))</f>
        <v>603.5</v>
      </c>
      <c r="AH18" s="59">
        <f>IF(Burden!AH18&gt;=10%,Burden!AH$2,IF(Burden!AH18&gt;=5%,Burden!AH$2/2,100))</f>
        <v>1351</v>
      </c>
    </row>
    <row r="19" spans="1:34" x14ac:dyDescent="0.3">
      <c r="A19" s="13">
        <v>14000</v>
      </c>
      <c r="B19" s="13">
        <v>14999</v>
      </c>
      <c r="C19" s="13"/>
      <c r="D19" s="16" t="s">
        <v>9</v>
      </c>
      <c r="E19" s="59">
        <f>IF(Burden!E19&gt;=10%,Burden!E$2,IF(Burden!E19&gt;=5%,Burden!E$2/2,100))</f>
        <v>100</v>
      </c>
      <c r="F19" s="59">
        <f>IF(Burden!F19&gt;=10%,Burden!F$2,IF(Burden!F19&gt;=5%,Burden!F$2/2,100))</f>
        <v>100</v>
      </c>
      <c r="G19" s="59">
        <f>IF(Burden!G19&gt;=10%,Burden!G$2,IF(Burden!G19&gt;=5%,Burden!G$2/2,100))</f>
        <v>100</v>
      </c>
      <c r="H19" s="59">
        <f>IF(Burden!H19&gt;=10%,Burden!H$2,IF(Burden!H19&gt;=5%,Burden!H$2/2,100))</f>
        <v>100</v>
      </c>
      <c r="I19" s="59">
        <f>IF(Burden!I19&gt;=10%,Burden!I$2,IF(Burden!I19&gt;=5%,Burden!I$2/2,100))</f>
        <v>100</v>
      </c>
      <c r="J19" s="59">
        <f>IF(Burden!J19&gt;=10%,Burden!J$2,IF(Burden!J19&gt;=5%,Burden!J$2/2,100))</f>
        <v>100</v>
      </c>
      <c r="L19" s="16" t="s">
        <v>10</v>
      </c>
      <c r="M19" s="59">
        <f>IF(Burden!M19&gt;=10%,Burden!M$2,IF(Burden!M19&gt;=5%,Burden!M$2/2,100))</f>
        <v>100</v>
      </c>
      <c r="N19" s="59">
        <f>IF(Burden!N19&gt;=10%,Burden!N$2,IF(Burden!N19&gt;=5%,Burden!N$2/2,100))</f>
        <v>375.5</v>
      </c>
      <c r="O19" s="59">
        <f>IF(Burden!O19&gt;=10%,Burden!O$2,IF(Burden!O19&gt;=5%,Burden!O$2/2,100))</f>
        <v>374</v>
      </c>
      <c r="P19" s="59">
        <f>IF(Burden!P19&gt;=10%,Burden!P$2,IF(Burden!P19&gt;=5%,Burden!P$2/2,100))</f>
        <v>382</v>
      </c>
      <c r="Q19" s="59">
        <f>IF(Burden!Q19&gt;=10%,Burden!Q$2,IF(Burden!Q19&gt;=5%,Burden!Q$2/2,100))</f>
        <v>369</v>
      </c>
      <c r="R19" s="59">
        <f>IF(Burden!R19&gt;=10%,Burden!R$2,IF(Burden!R19&gt;=5%,Burden!R$2/2,100))</f>
        <v>390</v>
      </c>
      <c r="T19" s="16" t="s">
        <v>11</v>
      </c>
      <c r="U19" s="59">
        <f>IF(Burden!U19&gt;=10%,Burden!U$2,IF(Burden!U19&gt;=5%,Burden!U$2/2,100))</f>
        <v>1651</v>
      </c>
      <c r="V19" s="59">
        <f>IF(Burden!V19&gt;=10%,Burden!V$2,IF(Burden!V19&gt;=5%,Burden!V$2/2,100))</f>
        <v>1611</v>
      </c>
      <c r="W19" s="59">
        <f>IF(Burden!W19&gt;=10%,Burden!W$2,IF(Burden!W19&gt;=5%,Burden!W$2/2,100))</f>
        <v>1611</v>
      </c>
      <c r="X19" s="59">
        <f>IF(Burden!X19&gt;=10%,Burden!X$2,IF(Burden!X19&gt;=5%,Burden!X$2/2,100))</f>
        <v>1611</v>
      </c>
      <c r="Y19" s="59">
        <f>IF(Burden!Y19&gt;=10%,Burden!Y$2,IF(Burden!Y19&gt;=5%,Burden!Y$2/2,100))</f>
        <v>1611</v>
      </c>
      <c r="Z19" s="59">
        <f>IF(Burden!Z19&gt;=10%,Burden!Z$2,IF(Burden!Z19&gt;=5%,Burden!Z$2/2,100))</f>
        <v>1611</v>
      </c>
      <c r="AB19" s="16" t="s">
        <v>12</v>
      </c>
      <c r="AC19" s="59">
        <f>IF(Burden!AC19&gt;=10%,Burden!AC$2,IF(Burden!AC19&gt;=5%,Burden!AC$2/2,100))</f>
        <v>578</v>
      </c>
      <c r="AD19" s="59">
        <f>IF(Burden!AD19&gt;=10%,Burden!AD$2,IF(Burden!AD19&gt;=5%,Burden!AD$2/2,100))</f>
        <v>574.5</v>
      </c>
      <c r="AE19" s="59">
        <f>IF(Burden!AE19&gt;=10%,Burden!AE$2,IF(Burden!AE19&gt;=5%,Burden!AE$2/2,100))</f>
        <v>696</v>
      </c>
      <c r="AF19" s="59">
        <f>IF(Burden!AF19&gt;=10%,Burden!AF$2,IF(Burden!AF19&gt;=5%,Burden!AF$2/2,100))</f>
        <v>642.5</v>
      </c>
      <c r="AG19" s="59">
        <f>IF(Burden!AG19&gt;=10%,Burden!AG$2,IF(Burden!AG19&gt;=5%,Burden!AG$2/2,100))</f>
        <v>603.5</v>
      </c>
      <c r="AH19" s="59">
        <f>IF(Burden!AH19&gt;=10%,Burden!AH$2,IF(Burden!AH19&gt;=5%,Burden!AH$2/2,100))</f>
        <v>675.5</v>
      </c>
    </row>
    <row r="20" spans="1:34" x14ac:dyDescent="0.3">
      <c r="A20" s="13">
        <v>15000</v>
      </c>
      <c r="B20" s="13">
        <v>15999</v>
      </c>
      <c r="C20" s="13"/>
      <c r="D20" s="16" t="s">
        <v>9</v>
      </c>
      <c r="E20" s="59">
        <f>IF(Burden!E20&gt;=10%,Burden!E$2,IF(Burden!E20&gt;=5%,Burden!E$2/2,100))</f>
        <v>100</v>
      </c>
      <c r="F20" s="59">
        <f>IF(Burden!F20&gt;=10%,Burden!F$2,IF(Burden!F20&gt;=5%,Burden!F$2/2,100))</f>
        <v>100</v>
      </c>
      <c r="G20" s="59">
        <f>IF(Burden!G20&gt;=10%,Burden!G$2,IF(Burden!G20&gt;=5%,Burden!G$2/2,100))</f>
        <v>100</v>
      </c>
      <c r="H20" s="59">
        <f>IF(Burden!H20&gt;=10%,Burden!H$2,IF(Burden!H20&gt;=5%,Burden!H$2/2,100))</f>
        <v>100</v>
      </c>
      <c r="I20" s="59">
        <f>IF(Burden!I20&gt;=10%,Burden!I$2,IF(Burden!I20&gt;=5%,Burden!I$2/2,100))</f>
        <v>100</v>
      </c>
      <c r="J20" s="59">
        <f>IF(Burden!J20&gt;=10%,Burden!J$2,IF(Burden!J20&gt;=5%,Burden!J$2/2,100))</f>
        <v>100</v>
      </c>
      <c r="L20" s="16" t="s">
        <v>10</v>
      </c>
      <c r="M20" s="59">
        <f>IF(Burden!M20&gt;=10%,Burden!M$2,IF(Burden!M20&gt;=5%,Burden!M$2/2,100))</f>
        <v>100</v>
      </c>
      <c r="N20" s="59">
        <f>IF(Burden!N20&gt;=10%,Burden!N$2,IF(Burden!N20&gt;=5%,Burden!N$2/2,100))</f>
        <v>100</v>
      </c>
      <c r="O20" s="59">
        <f>IF(Burden!O20&gt;=10%,Burden!O$2,IF(Burden!O20&gt;=5%,Burden!O$2/2,100))</f>
        <v>100</v>
      </c>
      <c r="P20" s="59">
        <f>IF(Burden!P20&gt;=10%,Burden!P$2,IF(Burden!P20&gt;=5%,Burden!P$2/2,100))</f>
        <v>100</v>
      </c>
      <c r="Q20" s="59">
        <f>IF(Burden!Q20&gt;=10%,Burden!Q$2,IF(Burden!Q20&gt;=5%,Burden!Q$2/2,100))</f>
        <v>100</v>
      </c>
      <c r="R20" s="59">
        <f>IF(Burden!R20&gt;=10%,Burden!R$2,IF(Burden!R20&gt;=5%,Burden!R$2/2,100))</f>
        <v>390</v>
      </c>
      <c r="T20" s="16" t="s">
        <v>11</v>
      </c>
      <c r="U20" s="59">
        <f>IF(Burden!U20&gt;=10%,Burden!U$2,IF(Burden!U20&gt;=5%,Burden!U$2/2,100))</f>
        <v>1651</v>
      </c>
      <c r="V20" s="59">
        <f>IF(Burden!V20&gt;=10%,Burden!V$2,IF(Burden!V20&gt;=5%,Burden!V$2/2,100))</f>
        <v>1611</v>
      </c>
      <c r="W20" s="59">
        <f>IF(Burden!W20&gt;=10%,Burden!W$2,IF(Burden!W20&gt;=5%,Burden!W$2/2,100))</f>
        <v>1611</v>
      </c>
      <c r="X20" s="59">
        <f>IF(Burden!X20&gt;=10%,Burden!X$2,IF(Burden!X20&gt;=5%,Burden!X$2/2,100))</f>
        <v>1611</v>
      </c>
      <c r="Y20" s="59">
        <f>IF(Burden!Y20&gt;=10%,Burden!Y$2,IF(Burden!Y20&gt;=5%,Burden!Y$2/2,100))</f>
        <v>1611</v>
      </c>
      <c r="Z20" s="59">
        <f>IF(Burden!Z20&gt;=10%,Burden!Z$2,IF(Burden!Z20&gt;=5%,Burden!Z$2/2,100))</f>
        <v>1611</v>
      </c>
      <c r="AB20" s="16" t="s">
        <v>12</v>
      </c>
      <c r="AC20" s="59">
        <f>IF(Burden!AC20&gt;=10%,Burden!AC$2,IF(Burden!AC20&gt;=5%,Burden!AC$2/2,100))</f>
        <v>578</v>
      </c>
      <c r="AD20" s="59">
        <f>IF(Burden!AD20&gt;=10%,Burden!AD$2,IF(Burden!AD20&gt;=5%,Burden!AD$2/2,100))</f>
        <v>574.5</v>
      </c>
      <c r="AE20" s="59">
        <f>IF(Burden!AE20&gt;=10%,Burden!AE$2,IF(Burden!AE20&gt;=5%,Burden!AE$2/2,100))</f>
        <v>696</v>
      </c>
      <c r="AF20" s="59">
        <f>IF(Burden!AF20&gt;=10%,Burden!AF$2,IF(Burden!AF20&gt;=5%,Burden!AF$2/2,100))</f>
        <v>642.5</v>
      </c>
      <c r="AG20" s="59">
        <f>IF(Burden!AG20&gt;=10%,Burden!AG$2,IF(Burden!AG20&gt;=5%,Burden!AG$2/2,100))</f>
        <v>603.5</v>
      </c>
      <c r="AH20" s="59">
        <f>IF(Burden!AH20&gt;=10%,Burden!AH$2,IF(Burden!AH20&gt;=5%,Burden!AH$2/2,100))</f>
        <v>675.5</v>
      </c>
    </row>
    <row r="21" spans="1:34" x14ac:dyDescent="0.3">
      <c r="A21" s="13">
        <v>16000</v>
      </c>
      <c r="B21" s="13">
        <v>16999</v>
      </c>
      <c r="C21" s="13"/>
      <c r="D21" s="16" t="s">
        <v>9</v>
      </c>
      <c r="E21" s="59">
        <f>IF(Burden!E21&gt;=10%,Burden!E$2,IF(Burden!E21&gt;=5%,Burden!E$2/2,100))</f>
        <v>100</v>
      </c>
      <c r="F21" s="59">
        <f>IF(Burden!F21&gt;=10%,Burden!F$2,IF(Burden!F21&gt;=5%,Burden!F$2/2,100))</f>
        <v>100</v>
      </c>
      <c r="G21" s="59">
        <f>IF(Burden!G21&gt;=10%,Burden!G$2,IF(Burden!G21&gt;=5%,Burden!G$2/2,100))</f>
        <v>100</v>
      </c>
      <c r="H21" s="59">
        <f>IF(Burden!H21&gt;=10%,Burden!H$2,IF(Burden!H21&gt;=5%,Burden!H$2/2,100))</f>
        <v>100</v>
      </c>
      <c r="I21" s="59">
        <f>IF(Burden!I21&gt;=10%,Burden!I$2,IF(Burden!I21&gt;=5%,Burden!I$2/2,100))</f>
        <v>100</v>
      </c>
      <c r="J21" s="59">
        <f>IF(Burden!J21&gt;=10%,Burden!J$2,IF(Burden!J21&gt;=5%,Burden!J$2/2,100))</f>
        <v>100</v>
      </c>
      <c r="L21" s="16" t="s">
        <v>10</v>
      </c>
      <c r="M21" s="59">
        <f>IF(Burden!M21&gt;=10%,Burden!M$2,IF(Burden!M21&gt;=5%,Burden!M$2/2,100))</f>
        <v>100</v>
      </c>
      <c r="N21" s="59">
        <f>IF(Burden!N21&gt;=10%,Burden!N$2,IF(Burden!N21&gt;=5%,Burden!N$2/2,100))</f>
        <v>100</v>
      </c>
      <c r="O21" s="59">
        <f>IF(Burden!O21&gt;=10%,Burden!O$2,IF(Burden!O21&gt;=5%,Burden!O$2/2,100))</f>
        <v>100</v>
      </c>
      <c r="P21" s="59">
        <f>IF(Burden!P21&gt;=10%,Burden!P$2,IF(Burden!P21&gt;=5%,Burden!P$2/2,100))</f>
        <v>100</v>
      </c>
      <c r="Q21" s="59">
        <f>IF(Burden!Q21&gt;=10%,Burden!Q$2,IF(Burden!Q21&gt;=5%,Burden!Q$2/2,100))</f>
        <v>100</v>
      </c>
      <c r="R21" s="59">
        <f>IF(Burden!R21&gt;=10%,Burden!R$2,IF(Burden!R21&gt;=5%,Burden!R$2/2,100))</f>
        <v>100</v>
      </c>
      <c r="T21" s="16" t="s">
        <v>11</v>
      </c>
      <c r="U21" s="59">
        <f>IF(Burden!U21&gt;=10%,Burden!U$2,IF(Burden!U21&gt;=5%,Burden!U$2/2,100))</f>
        <v>1651</v>
      </c>
      <c r="V21" s="59">
        <f>IF(Burden!V21&gt;=10%,Burden!V$2,IF(Burden!V21&gt;=5%,Burden!V$2/2,100))</f>
        <v>805.5</v>
      </c>
      <c r="W21" s="59">
        <f>IF(Burden!W21&gt;=10%,Burden!W$2,IF(Burden!W21&gt;=5%,Burden!W$2/2,100))</f>
        <v>805.5</v>
      </c>
      <c r="X21" s="59">
        <f>IF(Burden!X21&gt;=10%,Burden!X$2,IF(Burden!X21&gt;=5%,Burden!X$2/2,100))</f>
        <v>805.5</v>
      </c>
      <c r="Y21" s="59">
        <f>IF(Burden!Y21&gt;=10%,Burden!Y$2,IF(Burden!Y21&gt;=5%,Burden!Y$2/2,100))</f>
        <v>805.5</v>
      </c>
      <c r="Z21" s="59">
        <f>IF(Burden!Z21&gt;=10%,Burden!Z$2,IF(Burden!Z21&gt;=5%,Burden!Z$2/2,100))</f>
        <v>805.5</v>
      </c>
      <c r="AB21" s="16" t="s">
        <v>12</v>
      </c>
      <c r="AC21" s="59">
        <f>IF(Burden!AC21&gt;=10%,Burden!AC$2,IF(Burden!AC21&gt;=5%,Burden!AC$2/2,100))</f>
        <v>578</v>
      </c>
      <c r="AD21" s="59">
        <f>IF(Burden!AD21&gt;=10%,Burden!AD$2,IF(Burden!AD21&gt;=5%,Burden!AD$2/2,100))</f>
        <v>574.5</v>
      </c>
      <c r="AE21" s="59">
        <f>IF(Burden!AE21&gt;=10%,Burden!AE$2,IF(Burden!AE21&gt;=5%,Burden!AE$2/2,100))</f>
        <v>696</v>
      </c>
      <c r="AF21" s="59">
        <f>IF(Burden!AF21&gt;=10%,Burden!AF$2,IF(Burden!AF21&gt;=5%,Burden!AF$2/2,100))</f>
        <v>642.5</v>
      </c>
      <c r="AG21" s="59">
        <f>IF(Burden!AG21&gt;=10%,Burden!AG$2,IF(Burden!AG21&gt;=5%,Burden!AG$2/2,100))</f>
        <v>603.5</v>
      </c>
      <c r="AH21" s="59">
        <f>IF(Burden!AH21&gt;=10%,Burden!AH$2,IF(Burden!AH21&gt;=5%,Burden!AH$2/2,100))</f>
        <v>675.5</v>
      </c>
    </row>
    <row r="22" spans="1:34" x14ac:dyDescent="0.3">
      <c r="A22" s="13">
        <v>17000</v>
      </c>
      <c r="B22" s="13">
        <v>17999</v>
      </c>
      <c r="C22" s="13"/>
      <c r="D22" s="16" t="s">
        <v>9</v>
      </c>
      <c r="E22" s="59">
        <f>IF(Burden!E22&gt;=10%,Burden!E$2,IF(Burden!E22&gt;=5%,Burden!E$2/2,100))</f>
        <v>100</v>
      </c>
      <c r="F22" s="59">
        <f>IF(Burden!F22&gt;=10%,Burden!F$2,IF(Burden!F22&gt;=5%,Burden!F$2/2,100))</f>
        <v>100</v>
      </c>
      <c r="G22" s="59">
        <f>IF(Burden!G22&gt;=10%,Burden!G$2,IF(Burden!G22&gt;=5%,Burden!G$2/2,100))</f>
        <v>100</v>
      </c>
      <c r="H22" s="59">
        <f>IF(Burden!H22&gt;=10%,Burden!H$2,IF(Burden!H22&gt;=5%,Burden!H$2/2,100))</f>
        <v>100</v>
      </c>
      <c r="I22" s="59">
        <f>IF(Burden!I22&gt;=10%,Burden!I$2,IF(Burden!I22&gt;=5%,Burden!I$2/2,100))</f>
        <v>100</v>
      </c>
      <c r="J22" s="59">
        <f>IF(Burden!J22&gt;=10%,Burden!J$2,IF(Burden!J22&gt;=5%,Burden!J$2/2,100))</f>
        <v>100</v>
      </c>
      <c r="L22" s="16" t="s">
        <v>10</v>
      </c>
      <c r="M22" s="59">
        <f>IF(Burden!M22&gt;=10%,Burden!M$2,IF(Burden!M22&gt;=5%,Burden!M$2/2,100))</f>
        <v>100</v>
      </c>
      <c r="N22" s="59">
        <f>IF(Burden!N22&gt;=10%,Burden!N$2,IF(Burden!N22&gt;=5%,Burden!N$2/2,100))</f>
        <v>100</v>
      </c>
      <c r="O22" s="59">
        <f>IF(Burden!O22&gt;=10%,Burden!O$2,IF(Burden!O22&gt;=5%,Burden!O$2/2,100))</f>
        <v>100</v>
      </c>
      <c r="P22" s="59">
        <f>IF(Burden!P22&gt;=10%,Burden!P$2,IF(Burden!P22&gt;=5%,Burden!P$2/2,100))</f>
        <v>100</v>
      </c>
      <c r="Q22" s="59">
        <f>IF(Burden!Q22&gt;=10%,Burden!Q$2,IF(Burden!Q22&gt;=5%,Burden!Q$2/2,100))</f>
        <v>100</v>
      </c>
      <c r="R22" s="59">
        <f>IF(Burden!R22&gt;=10%,Burden!R$2,IF(Burden!R22&gt;=5%,Burden!R$2/2,100))</f>
        <v>100</v>
      </c>
      <c r="T22" s="16" t="s">
        <v>11</v>
      </c>
      <c r="U22" s="59">
        <f>IF(Burden!U22&gt;=10%,Burden!U$2,IF(Burden!U22&gt;=5%,Burden!U$2/2,100))</f>
        <v>825.5</v>
      </c>
      <c r="V22" s="59">
        <f>IF(Burden!V22&gt;=10%,Burden!V$2,IF(Burden!V22&gt;=5%,Burden!V$2/2,100))</f>
        <v>805.5</v>
      </c>
      <c r="W22" s="59">
        <f>IF(Burden!W22&gt;=10%,Burden!W$2,IF(Burden!W22&gt;=5%,Burden!W$2/2,100))</f>
        <v>805.5</v>
      </c>
      <c r="X22" s="59">
        <f>IF(Burden!X22&gt;=10%,Burden!X$2,IF(Burden!X22&gt;=5%,Burden!X$2/2,100))</f>
        <v>805.5</v>
      </c>
      <c r="Y22" s="59">
        <f>IF(Burden!Y22&gt;=10%,Burden!Y$2,IF(Burden!Y22&gt;=5%,Burden!Y$2/2,100))</f>
        <v>805.5</v>
      </c>
      <c r="Z22" s="59">
        <f>IF(Burden!Z22&gt;=10%,Burden!Z$2,IF(Burden!Z22&gt;=5%,Burden!Z$2/2,100))</f>
        <v>805.5</v>
      </c>
      <c r="AB22" s="16" t="s">
        <v>12</v>
      </c>
      <c r="AC22" s="59">
        <f>IF(Burden!AC22&gt;=10%,Burden!AC$2,IF(Burden!AC22&gt;=5%,Burden!AC$2/2,100))</f>
        <v>578</v>
      </c>
      <c r="AD22" s="59">
        <f>IF(Burden!AD22&gt;=10%,Burden!AD$2,IF(Burden!AD22&gt;=5%,Burden!AD$2/2,100))</f>
        <v>574.5</v>
      </c>
      <c r="AE22" s="59">
        <f>IF(Burden!AE22&gt;=10%,Burden!AE$2,IF(Burden!AE22&gt;=5%,Burden!AE$2/2,100))</f>
        <v>696</v>
      </c>
      <c r="AF22" s="59">
        <f>IF(Burden!AF22&gt;=10%,Burden!AF$2,IF(Burden!AF22&gt;=5%,Burden!AF$2/2,100))</f>
        <v>642.5</v>
      </c>
      <c r="AG22" s="59">
        <f>IF(Burden!AG22&gt;=10%,Burden!AG$2,IF(Burden!AG22&gt;=5%,Burden!AG$2/2,100))</f>
        <v>603.5</v>
      </c>
      <c r="AH22" s="59">
        <f>IF(Burden!AH22&gt;=10%,Burden!AH$2,IF(Burden!AH22&gt;=5%,Burden!AH$2/2,100))</f>
        <v>675.5</v>
      </c>
    </row>
    <row r="23" spans="1:34" x14ac:dyDescent="0.3">
      <c r="A23" s="13">
        <v>18000</v>
      </c>
      <c r="B23" s="13">
        <v>18999</v>
      </c>
      <c r="C23" s="13"/>
      <c r="D23" s="16" t="s">
        <v>9</v>
      </c>
      <c r="E23" s="59">
        <f>IF(Burden!E23&gt;=10%,Burden!E$2,IF(Burden!E23&gt;=5%,Burden!E$2/2,100))</f>
        <v>100</v>
      </c>
      <c r="F23" s="59">
        <f>IF(Burden!F23&gt;=10%,Burden!F$2,IF(Burden!F23&gt;=5%,Burden!F$2/2,100))</f>
        <v>100</v>
      </c>
      <c r="G23" s="59">
        <f>IF(Burden!G23&gt;=10%,Burden!G$2,IF(Burden!G23&gt;=5%,Burden!G$2/2,100))</f>
        <v>100</v>
      </c>
      <c r="H23" s="59">
        <f>IF(Burden!H23&gt;=10%,Burden!H$2,IF(Burden!H23&gt;=5%,Burden!H$2/2,100))</f>
        <v>100</v>
      </c>
      <c r="I23" s="59">
        <f>IF(Burden!I23&gt;=10%,Burden!I$2,IF(Burden!I23&gt;=5%,Burden!I$2/2,100))</f>
        <v>100</v>
      </c>
      <c r="J23" s="59">
        <f>IF(Burden!J23&gt;=10%,Burden!J$2,IF(Burden!J23&gt;=5%,Burden!J$2/2,100))</f>
        <v>100</v>
      </c>
      <c r="L23" s="16" t="s">
        <v>10</v>
      </c>
      <c r="M23" s="59">
        <f>IF(Burden!M23&gt;=10%,Burden!M$2,IF(Burden!M23&gt;=5%,Burden!M$2/2,100))</f>
        <v>100</v>
      </c>
      <c r="N23" s="59">
        <f>IF(Burden!N23&gt;=10%,Burden!N$2,IF(Burden!N23&gt;=5%,Burden!N$2/2,100))</f>
        <v>100</v>
      </c>
      <c r="O23" s="59">
        <f>IF(Burden!O23&gt;=10%,Burden!O$2,IF(Burden!O23&gt;=5%,Burden!O$2/2,100))</f>
        <v>100</v>
      </c>
      <c r="P23" s="59">
        <f>IF(Burden!P23&gt;=10%,Burden!P$2,IF(Burden!P23&gt;=5%,Burden!P$2/2,100))</f>
        <v>100</v>
      </c>
      <c r="Q23" s="59">
        <f>IF(Burden!Q23&gt;=10%,Burden!Q$2,IF(Burden!Q23&gt;=5%,Burden!Q$2/2,100))</f>
        <v>100</v>
      </c>
      <c r="R23" s="59">
        <f>IF(Burden!R23&gt;=10%,Burden!R$2,IF(Burden!R23&gt;=5%,Burden!R$2/2,100))</f>
        <v>100</v>
      </c>
      <c r="T23" s="16" t="s">
        <v>11</v>
      </c>
      <c r="U23" s="59">
        <f>IF(Burden!U23&gt;=10%,Burden!U$2,IF(Burden!U23&gt;=5%,Burden!U$2/2,100))</f>
        <v>825.5</v>
      </c>
      <c r="V23" s="59">
        <f>IF(Burden!V23&gt;=10%,Burden!V$2,IF(Burden!V23&gt;=5%,Burden!V$2/2,100))</f>
        <v>805.5</v>
      </c>
      <c r="W23" s="59">
        <f>IF(Burden!W23&gt;=10%,Burden!W$2,IF(Burden!W23&gt;=5%,Burden!W$2/2,100))</f>
        <v>805.5</v>
      </c>
      <c r="X23" s="59">
        <f>IF(Burden!X23&gt;=10%,Burden!X$2,IF(Burden!X23&gt;=5%,Burden!X$2/2,100))</f>
        <v>805.5</v>
      </c>
      <c r="Y23" s="59">
        <f>IF(Burden!Y23&gt;=10%,Burden!Y$2,IF(Burden!Y23&gt;=5%,Burden!Y$2/2,100))</f>
        <v>805.5</v>
      </c>
      <c r="Z23" s="59">
        <f>IF(Burden!Z23&gt;=10%,Burden!Z$2,IF(Burden!Z23&gt;=5%,Burden!Z$2/2,100))</f>
        <v>805.5</v>
      </c>
      <c r="AB23" s="16" t="s">
        <v>12</v>
      </c>
      <c r="AC23" s="59">
        <f>IF(Burden!AC23&gt;=10%,Burden!AC$2,IF(Burden!AC23&gt;=5%,Burden!AC$2/2,100))</f>
        <v>578</v>
      </c>
      <c r="AD23" s="59">
        <f>IF(Burden!AD23&gt;=10%,Burden!AD$2,IF(Burden!AD23&gt;=5%,Burden!AD$2/2,100))</f>
        <v>574.5</v>
      </c>
      <c r="AE23" s="59">
        <f>IF(Burden!AE23&gt;=10%,Burden!AE$2,IF(Burden!AE23&gt;=5%,Burden!AE$2/2,100))</f>
        <v>696</v>
      </c>
      <c r="AF23" s="59">
        <f>IF(Burden!AF23&gt;=10%,Burden!AF$2,IF(Burden!AF23&gt;=5%,Burden!AF$2/2,100))</f>
        <v>642.5</v>
      </c>
      <c r="AG23" s="59">
        <f>IF(Burden!AG23&gt;=10%,Burden!AG$2,IF(Burden!AG23&gt;=5%,Burden!AG$2/2,100))</f>
        <v>603.5</v>
      </c>
      <c r="AH23" s="59">
        <f>IF(Burden!AH23&gt;=10%,Burden!AH$2,IF(Burden!AH23&gt;=5%,Burden!AH$2/2,100))</f>
        <v>675.5</v>
      </c>
    </row>
    <row r="24" spans="1:34" x14ac:dyDescent="0.3">
      <c r="A24" s="13">
        <v>19000</v>
      </c>
      <c r="B24" s="13">
        <v>19999</v>
      </c>
      <c r="C24" s="13"/>
      <c r="D24" s="16" t="s">
        <v>9</v>
      </c>
      <c r="E24" s="59">
        <f>IF(Burden!E24&gt;=10%,Burden!E$2,IF(Burden!E24&gt;=5%,Burden!E$2/2,100))</f>
        <v>100</v>
      </c>
      <c r="F24" s="59">
        <f>IF(Burden!F24&gt;=10%,Burden!F$2,IF(Burden!F24&gt;=5%,Burden!F$2/2,100))</f>
        <v>100</v>
      </c>
      <c r="G24" s="59">
        <f>IF(Burden!G24&gt;=10%,Burden!G$2,IF(Burden!G24&gt;=5%,Burden!G$2/2,100))</f>
        <v>100</v>
      </c>
      <c r="H24" s="59">
        <f>IF(Burden!H24&gt;=10%,Burden!H$2,IF(Burden!H24&gt;=5%,Burden!H$2/2,100))</f>
        <v>100</v>
      </c>
      <c r="I24" s="59">
        <f>IF(Burden!I24&gt;=10%,Burden!I$2,IF(Burden!I24&gt;=5%,Burden!I$2/2,100))</f>
        <v>100</v>
      </c>
      <c r="J24" s="59">
        <f>IF(Burden!J24&gt;=10%,Burden!J$2,IF(Burden!J24&gt;=5%,Burden!J$2/2,100))</f>
        <v>100</v>
      </c>
      <c r="L24" s="16" t="s">
        <v>10</v>
      </c>
      <c r="M24" s="59">
        <f>IF(Burden!M24&gt;=10%,Burden!M$2,IF(Burden!M24&gt;=5%,Burden!M$2/2,100))</f>
        <v>100</v>
      </c>
      <c r="N24" s="59">
        <f>IF(Burden!N24&gt;=10%,Burden!N$2,IF(Burden!N24&gt;=5%,Burden!N$2/2,100))</f>
        <v>100</v>
      </c>
      <c r="O24" s="59">
        <f>IF(Burden!O24&gt;=10%,Burden!O$2,IF(Burden!O24&gt;=5%,Burden!O$2/2,100))</f>
        <v>100</v>
      </c>
      <c r="P24" s="59">
        <f>IF(Burden!P24&gt;=10%,Burden!P$2,IF(Burden!P24&gt;=5%,Burden!P$2/2,100))</f>
        <v>100</v>
      </c>
      <c r="Q24" s="59">
        <f>IF(Burden!Q24&gt;=10%,Burden!Q$2,IF(Burden!Q24&gt;=5%,Burden!Q$2/2,100))</f>
        <v>100</v>
      </c>
      <c r="R24" s="59">
        <f>IF(Burden!R24&gt;=10%,Burden!R$2,IF(Burden!R24&gt;=5%,Burden!R$2/2,100))</f>
        <v>100</v>
      </c>
      <c r="T24" s="16" t="s">
        <v>11</v>
      </c>
      <c r="U24" s="59">
        <f>IF(Burden!U24&gt;=10%,Burden!U$2,IF(Burden!U24&gt;=5%,Burden!U$2/2,100))</f>
        <v>825.5</v>
      </c>
      <c r="V24" s="59">
        <f>IF(Burden!V24&gt;=10%,Burden!V$2,IF(Burden!V24&gt;=5%,Burden!V$2/2,100))</f>
        <v>805.5</v>
      </c>
      <c r="W24" s="59">
        <f>IF(Burden!W24&gt;=10%,Burden!W$2,IF(Burden!W24&gt;=5%,Burden!W$2/2,100))</f>
        <v>805.5</v>
      </c>
      <c r="X24" s="59">
        <f>IF(Burden!X24&gt;=10%,Burden!X$2,IF(Burden!X24&gt;=5%,Burden!X$2/2,100))</f>
        <v>805.5</v>
      </c>
      <c r="Y24" s="59">
        <f>IF(Burden!Y24&gt;=10%,Burden!Y$2,IF(Burden!Y24&gt;=5%,Burden!Y$2/2,100))</f>
        <v>805.5</v>
      </c>
      <c r="Z24" s="59">
        <f>IF(Burden!Z24&gt;=10%,Burden!Z$2,IF(Burden!Z24&gt;=5%,Burden!Z$2/2,100))</f>
        <v>805.5</v>
      </c>
      <c r="AB24" s="16" t="s">
        <v>12</v>
      </c>
      <c r="AC24" s="59">
        <f>IF(Burden!AC24&gt;=10%,Burden!AC$2,IF(Burden!AC24&gt;=5%,Burden!AC$2/2,100))</f>
        <v>578</v>
      </c>
      <c r="AD24" s="59">
        <f>IF(Burden!AD24&gt;=10%,Burden!AD$2,IF(Burden!AD24&gt;=5%,Burden!AD$2/2,100))</f>
        <v>574.5</v>
      </c>
      <c r="AE24" s="59">
        <f>IF(Burden!AE24&gt;=10%,Burden!AE$2,IF(Burden!AE24&gt;=5%,Burden!AE$2/2,100))</f>
        <v>696</v>
      </c>
      <c r="AF24" s="59">
        <f>IF(Burden!AF24&gt;=10%,Burden!AF$2,IF(Burden!AF24&gt;=5%,Burden!AF$2/2,100))</f>
        <v>642.5</v>
      </c>
      <c r="AG24" s="59">
        <f>IF(Burden!AG24&gt;=10%,Burden!AG$2,IF(Burden!AG24&gt;=5%,Burden!AG$2/2,100))</f>
        <v>603.5</v>
      </c>
      <c r="AH24" s="59">
        <f>IF(Burden!AH24&gt;=10%,Burden!AH$2,IF(Burden!AH24&gt;=5%,Burden!AH$2/2,100))</f>
        <v>675.5</v>
      </c>
    </row>
    <row r="25" spans="1:34" x14ac:dyDescent="0.3">
      <c r="A25" s="13">
        <v>20000</v>
      </c>
      <c r="B25" s="13">
        <v>20999</v>
      </c>
      <c r="C25" s="13"/>
      <c r="D25" s="16" t="s">
        <v>9</v>
      </c>
      <c r="E25" s="59"/>
      <c r="F25" s="59">
        <f>IF(Burden!F25&gt;=10%,Burden!F$2,IF(Burden!F25&gt;=5%,Burden!F$2/2,100))</f>
        <v>100</v>
      </c>
      <c r="G25" s="59">
        <f>IF(Burden!G25&gt;=10%,Burden!G$2,IF(Burden!G25&gt;=5%,Burden!G$2/2,100))</f>
        <v>100</v>
      </c>
      <c r="H25" s="59">
        <f>IF(Burden!H25&gt;=10%,Burden!H$2,IF(Burden!H25&gt;=5%,Burden!H$2/2,100))</f>
        <v>100</v>
      </c>
      <c r="I25" s="59">
        <f>IF(Burden!I25&gt;=10%,Burden!I$2,IF(Burden!I25&gt;=5%,Burden!I$2/2,100))</f>
        <v>100</v>
      </c>
      <c r="J25" s="59">
        <f>IF(Burden!J25&gt;=10%,Burden!J$2,IF(Burden!J25&gt;=5%,Burden!J$2/2,100))</f>
        <v>100</v>
      </c>
      <c r="L25" s="16" t="s">
        <v>10</v>
      </c>
      <c r="M25" s="59"/>
      <c r="N25" s="59">
        <f>IF(Burden!N25&gt;=10%,Burden!N$2,IF(Burden!N25&gt;=5%,Burden!N$2/2,100))</f>
        <v>100</v>
      </c>
      <c r="O25" s="59">
        <f>IF(Burden!O25&gt;=10%,Burden!O$2,IF(Burden!O25&gt;=5%,Burden!O$2/2,100))</f>
        <v>100</v>
      </c>
      <c r="P25" s="59">
        <f>IF(Burden!P25&gt;=10%,Burden!P$2,IF(Burden!P25&gt;=5%,Burden!P$2/2,100))</f>
        <v>100</v>
      </c>
      <c r="Q25" s="59">
        <f>IF(Burden!Q25&gt;=10%,Burden!Q$2,IF(Burden!Q25&gt;=5%,Burden!Q$2/2,100))</f>
        <v>100</v>
      </c>
      <c r="R25" s="59">
        <f>IF(Burden!R25&gt;=10%,Burden!R$2,IF(Burden!R25&gt;=5%,Burden!R$2/2,100))</f>
        <v>100</v>
      </c>
      <c r="T25" s="16" t="s">
        <v>11</v>
      </c>
      <c r="U25" s="59"/>
      <c r="V25" s="59">
        <f>IF(Burden!V25&gt;=10%,Burden!V$2,IF(Burden!V25&gt;=5%,Burden!V$2/2,100))</f>
        <v>805.5</v>
      </c>
      <c r="W25" s="59">
        <f>IF(Burden!W25&gt;=10%,Burden!W$2,IF(Burden!W25&gt;=5%,Burden!W$2/2,100))</f>
        <v>805.5</v>
      </c>
      <c r="X25" s="59">
        <f>IF(Burden!X25&gt;=10%,Burden!X$2,IF(Burden!X25&gt;=5%,Burden!X$2/2,100))</f>
        <v>805.5</v>
      </c>
      <c r="Y25" s="59">
        <f>IF(Burden!Y25&gt;=10%,Burden!Y$2,IF(Burden!Y25&gt;=5%,Burden!Y$2/2,100))</f>
        <v>805.5</v>
      </c>
      <c r="Z25" s="59">
        <f>IF(Burden!Z25&gt;=10%,Burden!Z$2,IF(Burden!Z25&gt;=5%,Burden!Z$2/2,100))</f>
        <v>805.5</v>
      </c>
      <c r="AB25" s="16" t="s">
        <v>12</v>
      </c>
      <c r="AC25" s="59"/>
      <c r="AD25" s="59">
        <f>IF(Burden!AD25&gt;=10%,Burden!AD$2,IF(Burden!AD25&gt;=5%,Burden!AD$2/2,100))</f>
        <v>574.5</v>
      </c>
      <c r="AE25" s="59">
        <f>IF(Burden!AE25&gt;=10%,Burden!AE$2,IF(Burden!AE25&gt;=5%,Burden!AE$2/2,100))</f>
        <v>696</v>
      </c>
      <c r="AF25" s="59">
        <f>IF(Burden!AF25&gt;=10%,Burden!AF$2,IF(Burden!AF25&gt;=5%,Burden!AF$2/2,100))</f>
        <v>642.5</v>
      </c>
      <c r="AG25" s="59">
        <f>IF(Burden!AG25&gt;=10%,Burden!AG$2,IF(Burden!AG25&gt;=5%,Burden!AG$2/2,100))</f>
        <v>603.5</v>
      </c>
      <c r="AH25" s="59">
        <f>IF(Burden!AH25&gt;=10%,Burden!AH$2,IF(Burden!AH25&gt;=5%,Burden!AH$2/2,100))</f>
        <v>675.5</v>
      </c>
    </row>
    <row r="26" spans="1:34" x14ac:dyDescent="0.3">
      <c r="A26" s="13">
        <v>21000</v>
      </c>
      <c r="B26" s="13">
        <v>21999</v>
      </c>
      <c r="C26" s="13"/>
      <c r="D26" s="16" t="s">
        <v>9</v>
      </c>
      <c r="E26" s="59"/>
      <c r="F26" s="59">
        <f>IF(Burden!F26&gt;=10%,Burden!F$2,IF(Burden!F26&gt;=5%,Burden!F$2/2,100))</f>
        <v>100</v>
      </c>
      <c r="G26" s="59">
        <f>IF(Burden!G26&gt;=10%,Burden!G$2,IF(Burden!G26&gt;=5%,Burden!G$2/2,100))</f>
        <v>100</v>
      </c>
      <c r="H26" s="59">
        <f>IF(Burden!H26&gt;=10%,Burden!H$2,IF(Burden!H26&gt;=5%,Burden!H$2/2,100))</f>
        <v>100</v>
      </c>
      <c r="I26" s="59">
        <f>IF(Burden!I26&gt;=10%,Burden!I$2,IF(Burden!I26&gt;=5%,Burden!I$2/2,100))</f>
        <v>100</v>
      </c>
      <c r="J26" s="59">
        <f>IF(Burden!J26&gt;=10%,Burden!J$2,IF(Burden!J26&gt;=5%,Burden!J$2/2,100))</f>
        <v>100</v>
      </c>
      <c r="L26" s="16" t="s">
        <v>10</v>
      </c>
      <c r="M26" s="59"/>
      <c r="N26" s="59">
        <f>IF(Burden!N26&gt;=10%,Burden!N$2,IF(Burden!N26&gt;=5%,Burden!N$2/2,100))</f>
        <v>100</v>
      </c>
      <c r="O26" s="59">
        <f>IF(Burden!O26&gt;=10%,Burden!O$2,IF(Burden!O26&gt;=5%,Burden!O$2/2,100))</f>
        <v>100</v>
      </c>
      <c r="P26" s="59">
        <f>IF(Burden!P26&gt;=10%,Burden!P$2,IF(Burden!P26&gt;=5%,Burden!P$2/2,100))</f>
        <v>100</v>
      </c>
      <c r="Q26" s="59">
        <f>IF(Burden!Q26&gt;=10%,Burden!Q$2,IF(Burden!Q26&gt;=5%,Burden!Q$2/2,100))</f>
        <v>100</v>
      </c>
      <c r="R26" s="59">
        <f>IF(Burden!R26&gt;=10%,Burden!R$2,IF(Burden!R26&gt;=5%,Burden!R$2/2,100))</f>
        <v>100</v>
      </c>
      <c r="T26" s="16" t="s">
        <v>11</v>
      </c>
      <c r="U26" s="59"/>
      <c r="V26" s="59">
        <f>IF(Burden!V26&gt;=10%,Burden!V$2,IF(Burden!V26&gt;=5%,Burden!V$2/2,100))</f>
        <v>805.5</v>
      </c>
      <c r="W26" s="59">
        <f>IF(Burden!W26&gt;=10%,Burden!W$2,IF(Burden!W26&gt;=5%,Burden!W$2/2,100))</f>
        <v>805.5</v>
      </c>
      <c r="X26" s="59">
        <f>IF(Burden!X26&gt;=10%,Burden!X$2,IF(Burden!X26&gt;=5%,Burden!X$2/2,100))</f>
        <v>805.5</v>
      </c>
      <c r="Y26" s="59">
        <f>IF(Burden!Y26&gt;=10%,Burden!Y$2,IF(Burden!Y26&gt;=5%,Burden!Y$2/2,100))</f>
        <v>805.5</v>
      </c>
      <c r="Z26" s="59">
        <f>IF(Burden!Z26&gt;=10%,Burden!Z$2,IF(Burden!Z26&gt;=5%,Burden!Z$2/2,100))</f>
        <v>805.5</v>
      </c>
      <c r="AB26" s="16" t="s">
        <v>12</v>
      </c>
      <c r="AC26" s="59"/>
      <c r="AD26" s="59">
        <f>IF(Burden!AD26&gt;=10%,Burden!AD$2,IF(Burden!AD26&gt;=5%,Burden!AD$2/2,100))</f>
        <v>574.5</v>
      </c>
      <c r="AE26" s="59">
        <f>IF(Burden!AE26&gt;=10%,Burden!AE$2,IF(Burden!AE26&gt;=5%,Burden!AE$2/2,100))</f>
        <v>696</v>
      </c>
      <c r="AF26" s="59">
        <f>IF(Burden!AF26&gt;=10%,Burden!AF$2,IF(Burden!AF26&gt;=5%,Burden!AF$2/2,100))</f>
        <v>642.5</v>
      </c>
      <c r="AG26" s="59">
        <f>IF(Burden!AG26&gt;=10%,Burden!AG$2,IF(Burden!AG26&gt;=5%,Burden!AG$2/2,100))</f>
        <v>603.5</v>
      </c>
      <c r="AH26" s="59">
        <f>IF(Burden!AH26&gt;=10%,Burden!AH$2,IF(Burden!AH26&gt;=5%,Burden!AH$2/2,100))</f>
        <v>675.5</v>
      </c>
    </row>
    <row r="27" spans="1:34" x14ac:dyDescent="0.3">
      <c r="A27" s="13">
        <v>22000</v>
      </c>
      <c r="B27" s="13">
        <v>22999</v>
      </c>
      <c r="C27" s="13"/>
      <c r="D27" s="16" t="s">
        <v>9</v>
      </c>
      <c r="E27" s="59"/>
      <c r="F27" s="59">
        <f>IF(Burden!F27&gt;=10%,Burden!F$2,IF(Burden!F27&gt;=5%,Burden!F$2/2,100))</f>
        <v>100</v>
      </c>
      <c r="G27" s="59">
        <f>IF(Burden!G27&gt;=10%,Burden!G$2,IF(Burden!G27&gt;=5%,Burden!G$2/2,100))</f>
        <v>100</v>
      </c>
      <c r="H27" s="59">
        <f>IF(Burden!H27&gt;=10%,Burden!H$2,IF(Burden!H27&gt;=5%,Burden!H$2/2,100))</f>
        <v>100</v>
      </c>
      <c r="I27" s="59">
        <f>IF(Burden!I27&gt;=10%,Burden!I$2,IF(Burden!I27&gt;=5%,Burden!I$2/2,100))</f>
        <v>100</v>
      </c>
      <c r="J27" s="59">
        <f>IF(Burden!J27&gt;=10%,Burden!J$2,IF(Burden!J27&gt;=5%,Burden!J$2/2,100))</f>
        <v>100</v>
      </c>
      <c r="L27" s="16" t="s">
        <v>10</v>
      </c>
      <c r="M27" s="59"/>
      <c r="N27" s="59">
        <f>IF(Burden!N27&gt;=10%,Burden!N$2,IF(Burden!N27&gt;=5%,Burden!N$2/2,100))</f>
        <v>100</v>
      </c>
      <c r="O27" s="59">
        <f>IF(Burden!O27&gt;=10%,Burden!O$2,IF(Burden!O27&gt;=5%,Burden!O$2/2,100))</f>
        <v>100</v>
      </c>
      <c r="P27" s="59">
        <f>IF(Burden!P27&gt;=10%,Burden!P$2,IF(Burden!P27&gt;=5%,Burden!P$2/2,100))</f>
        <v>100</v>
      </c>
      <c r="Q27" s="59">
        <f>IF(Burden!Q27&gt;=10%,Burden!Q$2,IF(Burden!Q27&gt;=5%,Burden!Q$2/2,100))</f>
        <v>100</v>
      </c>
      <c r="R27" s="59">
        <f>IF(Burden!R27&gt;=10%,Burden!R$2,IF(Burden!R27&gt;=5%,Burden!R$2/2,100))</f>
        <v>100</v>
      </c>
      <c r="T27" s="16" t="s">
        <v>11</v>
      </c>
      <c r="U27" s="59"/>
      <c r="V27" s="59">
        <f>IF(Burden!V27&gt;=10%,Burden!V$2,IF(Burden!V27&gt;=5%,Burden!V$2/2,100))</f>
        <v>805.5</v>
      </c>
      <c r="W27" s="59">
        <f>IF(Burden!W27&gt;=10%,Burden!W$2,IF(Burden!W27&gt;=5%,Burden!W$2/2,100))</f>
        <v>805.5</v>
      </c>
      <c r="X27" s="59">
        <f>IF(Burden!X27&gt;=10%,Burden!X$2,IF(Burden!X27&gt;=5%,Burden!X$2/2,100))</f>
        <v>805.5</v>
      </c>
      <c r="Y27" s="59">
        <f>IF(Burden!Y27&gt;=10%,Burden!Y$2,IF(Burden!Y27&gt;=5%,Burden!Y$2/2,100))</f>
        <v>805.5</v>
      </c>
      <c r="Z27" s="59">
        <f>IF(Burden!Z27&gt;=10%,Burden!Z$2,IF(Burden!Z27&gt;=5%,Burden!Z$2/2,100))</f>
        <v>805.5</v>
      </c>
      <c r="AB27" s="16" t="s">
        <v>12</v>
      </c>
      <c r="AC27" s="59"/>
      <c r="AD27" s="59">
        <f>IF(Burden!AD27&gt;=10%,Burden!AD$2,IF(Burden!AD27&gt;=5%,Burden!AD$2/2,100))</f>
        <v>574.5</v>
      </c>
      <c r="AE27" s="59">
        <f>IF(Burden!AE27&gt;=10%,Burden!AE$2,IF(Burden!AE27&gt;=5%,Burden!AE$2/2,100))</f>
        <v>696</v>
      </c>
      <c r="AF27" s="59">
        <f>IF(Burden!AF27&gt;=10%,Burden!AF$2,IF(Burden!AF27&gt;=5%,Burden!AF$2/2,100))</f>
        <v>642.5</v>
      </c>
      <c r="AG27" s="59">
        <f>IF(Burden!AG27&gt;=10%,Burden!AG$2,IF(Burden!AG27&gt;=5%,Burden!AG$2/2,100))</f>
        <v>603.5</v>
      </c>
      <c r="AH27" s="59">
        <f>IF(Burden!AH27&gt;=10%,Burden!AH$2,IF(Burden!AH27&gt;=5%,Burden!AH$2/2,100))</f>
        <v>675.5</v>
      </c>
    </row>
    <row r="28" spans="1:34" x14ac:dyDescent="0.3">
      <c r="A28" s="13">
        <v>23000</v>
      </c>
      <c r="B28" s="13">
        <v>23999</v>
      </c>
      <c r="C28" s="13"/>
      <c r="D28" s="16" t="s">
        <v>9</v>
      </c>
      <c r="E28" s="59"/>
      <c r="F28" s="59">
        <f>IF(Burden!F28&gt;=10%,Burden!F$2,IF(Burden!F28&gt;=5%,Burden!F$2/2,100))</f>
        <v>100</v>
      </c>
      <c r="G28" s="59">
        <f>IF(Burden!G28&gt;=10%,Burden!G$2,IF(Burden!G28&gt;=5%,Burden!G$2/2,100))</f>
        <v>100</v>
      </c>
      <c r="H28" s="59">
        <f>IF(Burden!H28&gt;=10%,Burden!H$2,IF(Burden!H28&gt;=5%,Burden!H$2/2,100))</f>
        <v>100</v>
      </c>
      <c r="I28" s="59">
        <f>IF(Burden!I28&gt;=10%,Burden!I$2,IF(Burden!I28&gt;=5%,Burden!I$2/2,100))</f>
        <v>100</v>
      </c>
      <c r="J28" s="59">
        <f>IF(Burden!J28&gt;=10%,Burden!J$2,IF(Burden!J28&gt;=5%,Burden!J$2/2,100))</f>
        <v>100</v>
      </c>
      <c r="L28" s="16" t="s">
        <v>10</v>
      </c>
      <c r="M28" s="59"/>
      <c r="N28" s="59">
        <f>IF(Burden!N28&gt;=10%,Burden!N$2,IF(Burden!N28&gt;=5%,Burden!N$2/2,100))</f>
        <v>100</v>
      </c>
      <c r="O28" s="59">
        <f>IF(Burden!O28&gt;=10%,Burden!O$2,IF(Burden!O28&gt;=5%,Burden!O$2/2,100))</f>
        <v>100</v>
      </c>
      <c r="P28" s="59">
        <f>IF(Burden!P28&gt;=10%,Burden!P$2,IF(Burden!P28&gt;=5%,Burden!P$2/2,100))</f>
        <v>100</v>
      </c>
      <c r="Q28" s="59">
        <f>IF(Burden!Q28&gt;=10%,Burden!Q$2,IF(Burden!Q28&gt;=5%,Burden!Q$2/2,100))</f>
        <v>100</v>
      </c>
      <c r="R28" s="59">
        <f>IF(Burden!R28&gt;=10%,Burden!R$2,IF(Burden!R28&gt;=5%,Burden!R$2/2,100))</f>
        <v>100</v>
      </c>
      <c r="T28" s="16" t="s">
        <v>11</v>
      </c>
      <c r="U28" s="59"/>
      <c r="V28" s="59">
        <f>IF(Burden!V28&gt;=10%,Burden!V$2,IF(Burden!V28&gt;=5%,Burden!V$2/2,100))</f>
        <v>805.5</v>
      </c>
      <c r="W28" s="59">
        <f>IF(Burden!W28&gt;=10%,Burden!W$2,IF(Burden!W28&gt;=5%,Burden!W$2/2,100))</f>
        <v>805.5</v>
      </c>
      <c r="X28" s="59">
        <f>IF(Burden!X28&gt;=10%,Burden!X$2,IF(Burden!X28&gt;=5%,Burden!X$2/2,100))</f>
        <v>805.5</v>
      </c>
      <c r="Y28" s="59">
        <f>IF(Burden!Y28&gt;=10%,Burden!Y$2,IF(Burden!Y28&gt;=5%,Burden!Y$2/2,100))</f>
        <v>805.5</v>
      </c>
      <c r="Z28" s="59">
        <f>IF(Burden!Z28&gt;=10%,Burden!Z$2,IF(Burden!Z28&gt;=5%,Burden!Z$2/2,100))</f>
        <v>805.5</v>
      </c>
      <c r="AB28" s="16" t="s">
        <v>12</v>
      </c>
      <c r="AC28" s="59"/>
      <c r="AD28" s="59">
        <f>IF(Burden!AD28&gt;=10%,Burden!AD$2,IF(Burden!AD28&gt;=5%,Burden!AD$2/2,100))</f>
        <v>100</v>
      </c>
      <c r="AE28" s="59">
        <f>IF(Burden!AE28&gt;=10%,Burden!AE$2,IF(Burden!AE28&gt;=5%,Burden!AE$2/2,100))</f>
        <v>696</v>
      </c>
      <c r="AF28" s="59">
        <f>IF(Burden!AF28&gt;=10%,Burden!AF$2,IF(Burden!AF28&gt;=5%,Burden!AF$2/2,100))</f>
        <v>642.5</v>
      </c>
      <c r="AG28" s="59">
        <f>IF(Burden!AG28&gt;=10%,Burden!AG$2,IF(Burden!AG28&gt;=5%,Burden!AG$2/2,100))</f>
        <v>603.5</v>
      </c>
      <c r="AH28" s="59">
        <f>IF(Burden!AH28&gt;=10%,Burden!AH$2,IF(Burden!AH28&gt;=5%,Burden!AH$2/2,100))</f>
        <v>675.5</v>
      </c>
    </row>
    <row r="29" spans="1:34" x14ac:dyDescent="0.3">
      <c r="A29" s="13">
        <v>24000</v>
      </c>
      <c r="B29" s="13">
        <v>24999</v>
      </c>
      <c r="C29" s="13"/>
      <c r="D29" s="16" t="s">
        <v>9</v>
      </c>
      <c r="E29" s="59"/>
      <c r="F29" s="59">
        <f>IF(Burden!F29&gt;=10%,Burden!F$2,IF(Burden!F29&gt;=5%,Burden!F$2/2,100))</f>
        <v>100</v>
      </c>
      <c r="G29" s="59">
        <f>IF(Burden!G29&gt;=10%,Burden!G$2,IF(Burden!G29&gt;=5%,Burden!G$2/2,100))</f>
        <v>100</v>
      </c>
      <c r="H29" s="59">
        <f>IF(Burden!H29&gt;=10%,Burden!H$2,IF(Burden!H29&gt;=5%,Burden!H$2/2,100))</f>
        <v>100</v>
      </c>
      <c r="I29" s="59">
        <f>IF(Burden!I29&gt;=10%,Burden!I$2,IF(Burden!I29&gt;=5%,Burden!I$2/2,100))</f>
        <v>100</v>
      </c>
      <c r="J29" s="59">
        <f>IF(Burden!J29&gt;=10%,Burden!J$2,IF(Burden!J29&gt;=5%,Burden!J$2/2,100))</f>
        <v>100</v>
      </c>
      <c r="L29" s="16" t="s">
        <v>10</v>
      </c>
      <c r="M29" s="59"/>
      <c r="N29" s="59">
        <f>IF(Burden!N29&gt;=10%,Burden!N$2,IF(Burden!N29&gt;=5%,Burden!N$2/2,100))</f>
        <v>100</v>
      </c>
      <c r="O29" s="59">
        <f>IF(Burden!O29&gt;=10%,Burden!O$2,IF(Burden!O29&gt;=5%,Burden!O$2/2,100))</f>
        <v>100</v>
      </c>
      <c r="P29" s="59">
        <f>IF(Burden!P29&gt;=10%,Burden!P$2,IF(Burden!P29&gt;=5%,Burden!P$2/2,100))</f>
        <v>100</v>
      </c>
      <c r="Q29" s="59">
        <f>IF(Burden!Q29&gt;=10%,Burden!Q$2,IF(Burden!Q29&gt;=5%,Burden!Q$2/2,100))</f>
        <v>100</v>
      </c>
      <c r="R29" s="59">
        <f>IF(Burden!R29&gt;=10%,Burden!R$2,IF(Burden!R29&gt;=5%,Burden!R$2/2,100))</f>
        <v>100</v>
      </c>
      <c r="T29" s="16" t="s">
        <v>11</v>
      </c>
      <c r="U29" s="59"/>
      <c r="V29" s="59">
        <f>IF(Burden!V29&gt;=10%,Burden!V$2,IF(Burden!V29&gt;=5%,Burden!V$2/2,100))</f>
        <v>805.5</v>
      </c>
      <c r="W29" s="59">
        <f>IF(Burden!W29&gt;=10%,Burden!W$2,IF(Burden!W29&gt;=5%,Burden!W$2/2,100))</f>
        <v>805.5</v>
      </c>
      <c r="X29" s="59">
        <f>IF(Burden!X29&gt;=10%,Burden!X$2,IF(Burden!X29&gt;=5%,Burden!X$2/2,100))</f>
        <v>805.5</v>
      </c>
      <c r="Y29" s="59">
        <f>IF(Burden!Y29&gt;=10%,Burden!Y$2,IF(Burden!Y29&gt;=5%,Burden!Y$2/2,100))</f>
        <v>805.5</v>
      </c>
      <c r="Z29" s="59">
        <f>IF(Burden!Z29&gt;=10%,Burden!Z$2,IF(Burden!Z29&gt;=5%,Burden!Z$2/2,100))</f>
        <v>805.5</v>
      </c>
      <c r="AB29" s="16" t="s">
        <v>12</v>
      </c>
      <c r="AC29" s="59"/>
      <c r="AD29" s="59">
        <f>IF(Burden!AD29&gt;=10%,Burden!AD$2,IF(Burden!AD29&gt;=5%,Burden!AD$2/2,100))</f>
        <v>100</v>
      </c>
      <c r="AE29" s="59">
        <f>IF(Burden!AE29&gt;=10%,Burden!AE$2,IF(Burden!AE29&gt;=5%,Burden!AE$2/2,100))</f>
        <v>696</v>
      </c>
      <c r="AF29" s="59">
        <f>IF(Burden!AF29&gt;=10%,Burden!AF$2,IF(Burden!AF29&gt;=5%,Burden!AF$2/2,100))</f>
        <v>642.5</v>
      </c>
      <c r="AG29" s="59">
        <f>IF(Burden!AG29&gt;=10%,Burden!AG$2,IF(Burden!AG29&gt;=5%,Burden!AG$2/2,100))</f>
        <v>100</v>
      </c>
      <c r="AH29" s="59">
        <f>IF(Burden!AH29&gt;=10%,Burden!AH$2,IF(Burden!AH29&gt;=5%,Burden!AH$2/2,100))</f>
        <v>675.5</v>
      </c>
    </row>
    <row r="30" spans="1:34" x14ac:dyDescent="0.3">
      <c r="A30" s="13">
        <v>25000</v>
      </c>
      <c r="B30" s="13">
        <v>25999</v>
      </c>
      <c r="C30" s="13"/>
      <c r="D30" s="16" t="s">
        <v>9</v>
      </c>
      <c r="E30" s="59"/>
      <c r="F30" s="59">
        <f>IF(Burden!F30&gt;=10%,Burden!F$2,IF(Burden!F30&gt;=5%,Burden!F$2/2,100))</f>
        <v>100</v>
      </c>
      <c r="G30" s="59">
        <f>IF(Burden!G30&gt;=10%,Burden!G$2,IF(Burden!G30&gt;=5%,Burden!G$2/2,100))</f>
        <v>100</v>
      </c>
      <c r="H30" s="59">
        <f>IF(Burden!H30&gt;=10%,Burden!H$2,IF(Burden!H30&gt;=5%,Burden!H$2/2,100))</f>
        <v>100</v>
      </c>
      <c r="I30" s="59">
        <f>IF(Burden!I30&gt;=10%,Burden!I$2,IF(Burden!I30&gt;=5%,Burden!I$2/2,100))</f>
        <v>100</v>
      </c>
      <c r="J30" s="59">
        <f>IF(Burden!J30&gt;=10%,Burden!J$2,IF(Burden!J30&gt;=5%,Burden!J$2/2,100))</f>
        <v>100</v>
      </c>
      <c r="L30" s="16" t="s">
        <v>10</v>
      </c>
      <c r="M30" s="59"/>
      <c r="N30" s="59">
        <f>IF(Burden!N30&gt;=10%,Burden!N$2,IF(Burden!N30&gt;=5%,Burden!N$2/2,100))</f>
        <v>100</v>
      </c>
      <c r="O30" s="59">
        <f>IF(Burden!O30&gt;=10%,Burden!O$2,IF(Burden!O30&gt;=5%,Burden!O$2/2,100))</f>
        <v>100</v>
      </c>
      <c r="P30" s="59">
        <f>IF(Burden!P30&gt;=10%,Burden!P$2,IF(Burden!P30&gt;=5%,Burden!P$2/2,100))</f>
        <v>100</v>
      </c>
      <c r="Q30" s="59">
        <f>IF(Burden!Q30&gt;=10%,Burden!Q$2,IF(Burden!Q30&gt;=5%,Burden!Q$2/2,100))</f>
        <v>100</v>
      </c>
      <c r="R30" s="59">
        <f>IF(Burden!R30&gt;=10%,Burden!R$2,IF(Burden!R30&gt;=5%,Burden!R$2/2,100))</f>
        <v>100</v>
      </c>
      <c r="T30" s="16" t="s">
        <v>11</v>
      </c>
      <c r="U30" s="59"/>
      <c r="V30" s="59">
        <f>IF(Burden!V30&gt;=10%,Burden!V$2,IF(Burden!V30&gt;=5%,Burden!V$2/2,100))</f>
        <v>805.5</v>
      </c>
      <c r="W30" s="59">
        <f>IF(Burden!W30&gt;=10%,Burden!W$2,IF(Burden!W30&gt;=5%,Burden!W$2/2,100))</f>
        <v>805.5</v>
      </c>
      <c r="X30" s="59">
        <f>IF(Burden!X30&gt;=10%,Burden!X$2,IF(Burden!X30&gt;=5%,Burden!X$2/2,100))</f>
        <v>805.5</v>
      </c>
      <c r="Y30" s="59">
        <f>IF(Burden!Y30&gt;=10%,Burden!Y$2,IF(Burden!Y30&gt;=5%,Burden!Y$2/2,100))</f>
        <v>805.5</v>
      </c>
      <c r="Z30" s="59">
        <f>IF(Burden!Z30&gt;=10%,Burden!Z$2,IF(Burden!Z30&gt;=5%,Burden!Z$2/2,100))</f>
        <v>805.5</v>
      </c>
      <c r="AB30" s="16" t="s">
        <v>12</v>
      </c>
      <c r="AC30" s="59"/>
      <c r="AD30" s="59">
        <f>IF(Burden!AD30&gt;=10%,Burden!AD$2,IF(Burden!AD30&gt;=5%,Burden!AD$2/2,100))</f>
        <v>100</v>
      </c>
      <c r="AE30" s="59">
        <f>IF(Burden!AE30&gt;=10%,Burden!AE$2,IF(Burden!AE30&gt;=5%,Burden!AE$2/2,100))</f>
        <v>696</v>
      </c>
      <c r="AF30" s="59">
        <f>IF(Burden!AF30&gt;=10%,Burden!AF$2,IF(Burden!AF30&gt;=5%,Burden!AF$2/2,100))</f>
        <v>642.5</v>
      </c>
      <c r="AG30" s="59">
        <f>IF(Burden!AG30&gt;=10%,Burden!AG$2,IF(Burden!AG30&gt;=5%,Burden!AG$2/2,100))</f>
        <v>100</v>
      </c>
      <c r="AH30" s="59">
        <f>IF(Burden!AH30&gt;=10%,Burden!AH$2,IF(Burden!AH30&gt;=5%,Burden!AH$2/2,100))</f>
        <v>675.5</v>
      </c>
    </row>
    <row r="31" spans="1:34" x14ac:dyDescent="0.3">
      <c r="A31" s="13">
        <v>26000</v>
      </c>
      <c r="B31" s="13">
        <v>26999</v>
      </c>
      <c r="C31" s="13"/>
      <c r="D31" s="16" t="s">
        <v>9</v>
      </c>
      <c r="E31" s="59"/>
      <c r="F31" s="59">
        <f>IF(Burden!F31&gt;=10%,Burden!F$2,IF(Burden!F31&gt;=5%,Burden!F$2/2,100))</f>
        <v>100</v>
      </c>
      <c r="G31" s="59">
        <f>IF(Burden!G31&gt;=10%,Burden!G$2,IF(Burden!G31&gt;=5%,Burden!G$2/2,100))</f>
        <v>100</v>
      </c>
      <c r="H31" s="59">
        <f>IF(Burden!H31&gt;=10%,Burden!H$2,IF(Burden!H31&gt;=5%,Burden!H$2/2,100))</f>
        <v>100</v>
      </c>
      <c r="I31" s="59">
        <f>IF(Burden!I31&gt;=10%,Burden!I$2,IF(Burden!I31&gt;=5%,Burden!I$2/2,100))</f>
        <v>100</v>
      </c>
      <c r="J31" s="59">
        <f>IF(Burden!J31&gt;=10%,Burden!J$2,IF(Burden!J31&gt;=5%,Burden!J$2/2,100))</f>
        <v>100</v>
      </c>
      <c r="L31" s="16" t="s">
        <v>10</v>
      </c>
      <c r="M31" s="59"/>
      <c r="N31" s="59">
        <f>IF(Burden!N31&gt;=10%,Burden!N$2,IF(Burden!N31&gt;=5%,Burden!N$2/2,100))</f>
        <v>100</v>
      </c>
      <c r="O31" s="59">
        <f>IF(Burden!O31&gt;=10%,Burden!O$2,IF(Burden!O31&gt;=5%,Burden!O$2/2,100))</f>
        <v>100</v>
      </c>
      <c r="P31" s="59">
        <f>IF(Burden!P31&gt;=10%,Burden!P$2,IF(Burden!P31&gt;=5%,Burden!P$2/2,100))</f>
        <v>100</v>
      </c>
      <c r="Q31" s="59">
        <f>IF(Burden!Q31&gt;=10%,Burden!Q$2,IF(Burden!Q31&gt;=5%,Burden!Q$2/2,100))</f>
        <v>100</v>
      </c>
      <c r="R31" s="59">
        <f>IF(Burden!R31&gt;=10%,Burden!R$2,IF(Burden!R31&gt;=5%,Burden!R$2/2,100))</f>
        <v>100</v>
      </c>
      <c r="T31" s="16" t="s">
        <v>11</v>
      </c>
      <c r="U31" s="59"/>
      <c r="V31" s="59">
        <f>IF(Burden!V31&gt;=10%,Burden!V$2,IF(Burden!V31&gt;=5%,Burden!V$2/2,100))</f>
        <v>805.5</v>
      </c>
      <c r="W31" s="59">
        <f>IF(Burden!W31&gt;=10%,Burden!W$2,IF(Burden!W31&gt;=5%,Burden!W$2/2,100))</f>
        <v>805.5</v>
      </c>
      <c r="X31" s="59">
        <f>IF(Burden!X31&gt;=10%,Burden!X$2,IF(Burden!X31&gt;=5%,Burden!X$2/2,100))</f>
        <v>805.5</v>
      </c>
      <c r="Y31" s="59">
        <f>IF(Burden!Y31&gt;=10%,Burden!Y$2,IF(Burden!Y31&gt;=5%,Burden!Y$2/2,100))</f>
        <v>805.5</v>
      </c>
      <c r="Z31" s="59">
        <f>IF(Burden!Z31&gt;=10%,Burden!Z$2,IF(Burden!Z31&gt;=5%,Burden!Z$2/2,100))</f>
        <v>805.5</v>
      </c>
      <c r="AB31" s="16" t="s">
        <v>12</v>
      </c>
      <c r="AC31" s="59"/>
      <c r="AD31" s="59">
        <f>IF(Burden!AD31&gt;=10%,Burden!AD$2,IF(Burden!AD31&gt;=5%,Burden!AD$2/2,100))</f>
        <v>100</v>
      </c>
      <c r="AE31" s="59">
        <f>IF(Burden!AE31&gt;=10%,Burden!AE$2,IF(Burden!AE31&gt;=5%,Burden!AE$2/2,100))</f>
        <v>696</v>
      </c>
      <c r="AF31" s="59">
        <f>IF(Burden!AF31&gt;=10%,Burden!AF$2,IF(Burden!AF31&gt;=5%,Burden!AF$2/2,100))</f>
        <v>100</v>
      </c>
      <c r="AG31" s="59">
        <f>IF(Burden!AG31&gt;=10%,Burden!AG$2,IF(Burden!AG31&gt;=5%,Burden!AG$2/2,100))</f>
        <v>100</v>
      </c>
      <c r="AH31" s="59">
        <f>IF(Burden!AH31&gt;=10%,Burden!AH$2,IF(Burden!AH31&gt;=5%,Burden!AH$2/2,100))</f>
        <v>675.5</v>
      </c>
    </row>
    <row r="32" spans="1:34" x14ac:dyDescent="0.3">
      <c r="A32" s="13">
        <v>27000</v>
      </c>
      <c r="B32" s="13">
        <v>27999</v>
      </c>
      <c r="C32" s="13"/>
      <c r="D32" s="16" t="s">
        <v>9</v>
      </c>
      <c r="E32" s="59"/>
      <c r="F32" s="59">
        <f>IF(Burden!F32&gt;=10%,Burden!F$2,IF(Burden!F32&gt;=5%,Burden!F$2/2,100))</f>
        <v>100</v>
      </c>
      <c r="G32" s="59">
        <f>IF(Burden!G32&gt;=10%,Burden!G$2,IF(Burden!G32&gt;=5%,Burden!G$2/2,100))</f>
        <v>100</v>
      </c>
      <c r="H32" s="59">
        <f>IF(Burden!H32&gt;=10%,Burden!H$2,IF(Burden!H32&gt;=5%,Burden!H$2/2,100))</f>
        <v>100</v>
      </c>
      <c r="I32" s="59">
        <f>IF(Burden!I32&gt;=10%,Burden!I$2,IF(Burden!I32&gt;=5%,Burden!I$2/2,100))</f>
        <v>100</v>
      </c>
      <c r="J32" s="59">
        <f>IF(Burden!J32&gt;=10%,Burden!J$2,IF(Burden!J32&gt;=5%,Burden!J$2/2,100))</f>
        <v>100</v>
      </c>
      <c r="L32" s="16" t="s">
        <v>10</v>
      </c>
      <c r="M32" s="59"/>
      <c r="N32" s="59">
        <f>IF(Burden!N32&gt;=10%,Burden!N$2,IF(Burden!N32&gt;=5%,Burden!N$2/2,100))</f>
        <v>100</v>
      </c>
      <c r="O32" s="59">
        <f>IF(Burden!O32&gt;=10%,Burden!O$2,IF(Burden!O32&gt;=5%,Burden!O$2/2,100))</f>
        <v>100</v>
      </c>
      <c r="P32" s="59">
        <f>IF(Burden!P32&gt;=10%,Burden!P$2,IF(Burden!P32&gt;=5%,Burden!P$2/2,100))</f>
        <v>100</v>
      </c>
      <c r="Q32" s="59">
        <f>IF(Burden!Q32&gt;=10%,Burden!Q$2,IF(Burden!Q32&gt;=5%,Burden!Q$2/2,100))</f>
        <v>100</v>
      </c>
      <c r="R32" s="59">
        <f>IF(Burden!R32&gt;=10%,Burden!R$2,IF(Burden!R32&gt;=5%,Burden!R$2/2,100))</f>
        <v>100</v>
      </c>
      <c r="T32" s="16" t="s">
        <v>11</v>
      </c>
      <c r="U32" s="59"/>
      <c r="V32" s="59">
        <f>IF(Burden!V32&gt;=10%,Burden!V$2,IF(Burden!V32&gt;=5%,Burden!V$2/2,100))</f>
        <v>805.5</v>
      </c>
      <c r="W32" s="59">
        <f>IF(Burden!W32&gt;=10%,Burden!W$2,IF(Burden!W32&gt;=5%,Burden!W$2/2,100))</f>
        <v>805.5</v>
      </c>
      <c r="X32" s="59">
        <f>IF(Burden!X32&gt;=10%,Burden!X$2,IF(Burden!X32&gt;=5%,Burden!X$2/2,100))</f>
        <v>805.5</v>
      </c>
      <c r="Y32" s="59">
        <f>IF(Burden!Y32&gt;=10%,Burden!Y$2,IF(Burden!Y32&gt;=5%,Burden!Y$2/2,100))</f>
        <v>805.5</v>
      </c>
      <c r="Z32" s="59">
        <f>IF(Burden!Z32&gt;=10%,Burden!Z$2,IF(Burden!Z32&gt;=5%,Burden!Z$2/2,100))</f>
        <v>805.5</v>
      </c>
      <c r="AB32" s="16" t="s">
        <v>12</v>
      </c>
      <c r="AC32" s="59"/>
      <c r="AD32" s="59">
        <f>IF(Burden!AD32&gt;=10%,Burden!AD$2,IF(Burden!AD32&gt;=5%,Burden!AD$2/2,100))</f>
        <v>100</v>
      </c>
      <c r="AE32" s="59">
        <f>IF(Burden!AE32&gt;=10%,Burden!AE$2,IF(Burden!AE32&gt;=5%,Burden!AE$2/2,100))</f>
        <v>696</v>
      </c>
      <c r="AF32" s="59">
        <f>IF(Burden!AF32&gt;=10%,Burden!AF$2,IF(Burden!AF32&gt;=5%,Burden!AF$2/2,100))</f>
        <v>100</v>
      </c>
      <c r="AG32" s="59">
        <f>IF(Burden!AG32&gt;=10%,Burden!AG$2,IF(Burden!AG32&gt;=5%,Burden!AG$2/2,100))</f>
        <v>100</v>
      </c>
      <c r="AH32" s="59">
        <f>IF(Burden!AH32&gt;=10%,Burden!AH$2,IF(Burden!AH32&gt;=5%,Burden!AH$2/2,100))</f>
        <v>100</v>
      </c>
    </row>
    <row r="33" spans="1:34" x14ac:dyDescent="0.3">
      <c r="A33" s="13">
        <v>28000</v>
      </c>
      <c r="B33" s="13">
        <v>28999</v>
      </c>
      <c r="C33" s="13"/>
      <c r="D33" s="16" t="s">
        <v>9</v>
      </c>
      <c r="E33" s="59"/>
      <c r="F33" s="59"/>
      <c r="G33" s="59">
        <f>IF(Burden!G33&gt;=10%,Burden!G$2,IF(Burden!G33&gt;=5%,Burden!G$2/2,100))</f>
        <v>100</v>
      </c>
      <c r="H33" s="59">
        <f>IF(Burden!H33&gt;=10%,Burden!H$2,IF(Burden!H33&gt;=5%,Burden!H$2/2,100))</f>
        <v>100</v>
      </c>
      <c r="I33" s="59">
        <f>IF(Burden!I33&gt;=10%,Burden!I$2,IF(Burden!I33&gt;=5%,Burden!I$2/2,100))</f>
        <v>100</v>
      </c>
      <c r="J33" s="59">
        <f>IF(Burden!J33&gt;=10%,Burden!J$2,IF(Burden!J33&gt;=5%,Burden!J$2/2,100))</f>
        <v>100</v>
      </c>
      <c r="L33" s="16" t="s">
        <v>10</v>
      </c>
      <c r="M33" s="59"/>
      <c r="N33" s="59"/>
      <c r="O33" s="59">
        <f>IF(Burden!O33&gt;=10%,Burden!O$2,IF(Burden!O33&gt;=5%,Burden!O$2/2,100))</f>
        <v>100</v>
      </c>
      <c r="P33" s="59">
        <f>IF(Burden!P33&gt;=10%,Burden!P$2,IF(Burden!P33&gt;=5%,Burden!P$2/2,100))</f>
        <v>100</v>
      </c>
      <c r="Q33" s="59">
        <f>IF(Burden!Q33&gt;=10%,Burden!Q$2,IF(Burden!Q33&gt;=5%,Burden!Q$2/2,100))</f>
        <v>100</v>
      </c>
      <c r="R33" s="59">
        <f>IF(Burden!R33&gt;=10%,Burden!R$2,IF(Burden!R33&gt;=5%,Burden!R$2/2,100))</f>
        <v>100</v>
      </c>
      <c r="T33" s="16" t="s">
        <v>11</v>
      </c>
      <c r="U33" s="59"/>
      <c r="V33" s="59"/>
      <c r="W33" s="59">
        <f>IF(Burden!W33&gt;=10%,Burden!W$2,IF(Burden!W33&gt;=5%,Burden!W$2/2,100))</f>
        <v>805.5</v>
      </c>
      <c r="X33" s="59">
        <f>IF(Burden!X33&gt;=10%,Burden!X$2,IF(Burden!X33&gt;=5%,Burden!X$2/2,100))</f>
        <v>805.5</v>
      </c>
      <c r="Y33" s="59">
        <f>IF(Burden!Y33&gt;=10%,Burden!Y$2,IF(Burden!Y33&gt;=5%,Burden!Y$2/2,100))</f>
        <v>805.5</v>
      </c>
      <c r="Z33" s="59">
        <f>IF(Burden!Z33&gt;=10%,Burden!Z$2,IF(Burden!Z33&gt;=5%,Burden!Z$2/2,100))</f>
        <v>805.5</v>
      </c>
      <c r="AB33" s="16" t="s">
        <v>12</v>
      </c>
      <c r="AC33" s="59"/>
      <c r="AD33" s="59"/>
      <c r="AE33" s="59">
        <f>IF(Burden!AE33&gt;=10%,Burden!AE$2,IF(Burden!AE33&gt;=5%,Burden!AE$2/2,100))</f>
        <v>100</v>
      </c>
      <c r="AF33" s="59">
        <f>IF(Burden!AF33&gt;=10%,Burden!AF$2,IF(Burden!AF33&gt;=5%,Burden!AF$2/2,100))</f>
        <v>100</v>
      </c>
      <c r="AG33" s="59">
        <f>IF(Burden!AG33&gt;=10%,Burden!AG$2,IF(Burden!AG33&gt;=5%,Burden!AG$2/2,100))</f>
        <v>100</v>
      </c>
      <c r="AH33" s="59">
        <f>IF(Burden!AH33&gt;=10%,Burden!AH$2,IF(Burden!AH33&gt;=5%,Burden!AH$2/2,100))</f>
        <v>100</v>
      </c>
    </row>
    <row r="34" spans="1:34" x14ac:dyDescent="0.3">
      <c r="A34" s="13">
        <v>29000</v>
      </c>
      <c r="B34" s="13">
        <v>29999</v>
      </c>
      <c r="C34" s="13"/>
      <c r="D34" s="16" t="s">
        <v>9</v>
      </c>
      <c r="E34" s="59"/>
      <c r="F34" s="59"/>
      <c r="G34" s="59">
        <f>IF(Burden!G34&gt;=10%,Burden!G$2,IF(Burden!G34&gt;=5%,Burden!G$2/2,100))</f>
        <v>100</v>
      </c>
      <c r="H34" s="59">
        <f>IF(Burden!H34&gt;=10%,Burden!H$2,IF(Burden!H34&gt;=5%,Burden!H$2/2,100))</f>
        <v>100</v>
      </c>
      <c r="I34" s="59">
        <f>IF(Burden!I34&gt;=10%,Burden!I$2,IF(Burden!I34&gt;=5%,Burden!I$2/2,100))</f>
        <v>100</v>
      </c>
      <c r="J34" s="59">
        <f>IF(Burden!J34&gt;=10%,Burden!J$2,IF(Burden!J34&gt;=5%,Burden!J$2/2,100))</f>
        <v>100</v>
      </c>
      <c r="L34" s="16" t="s">
        <v>10</v>
      </c>
      <c r="M34" s="59"/>
      <c r="N34" s="59"/>
      <c r="O34" s="59">
        <f>IF(Burden!O34&gt;=10%,Burden!O$2,IF(Burden!O34&gt;=5%,Burden!O$2/2,100))</f>
        <v>100</v>
      </c>
      <c r="P34" s="59">
        <f>IF(Burden!P34&gt;=10%,Burden!P$2,IF(Burden!P34&gt;=5%,Burden!P$2/2,100))</f>
        <v>100</v>
      </c>
      <c r="Q34" s="59">
        <f>IF(Burden!Q34&gt;=10%,Burden!Q$2,IF(Burden!Q34&gt;=5%,Burden!Q$2/2,100))</f>
        <v>100</v>
      </c>
      <c r="R34" s="59">
        <f>IF(Burden!R34&gt;=10%,Burden!R$2,IF(Burden!R34&gt;=5%,Burden!R$2/2,100))</f>
        <v>100</v>
      </c>
      <c r="T34" s="16" t="s">
        <v>11</v>
      </c>
      <c r="U34" s="59"/>
      <c r="V34" s="59"/>
      <c r="W34" s="59">
        <f>IF(Burden!W34&gt;=10%,Burden!W$2,IF(Burden!W34&gt;=5%,Burden!W$2/2,100))</f>
        <v>805.5</v>
      </c>
      <c r="X34" s="59">
        <f>IF(Burden!X34&gt;=10%,Burden!X$2,IF(Burden!X34&gt;=5%,Burden!X$2/2,100))</f>
        <v>805.5</v>
      </c>
      <c r="Y34" s="59">
        <f>IF(Burden!Y34&gt;=10%,Burden!Y$2,IF(Burden!Y34&gt;=5%,Burden!Y$2/2,100))</f>
        <v>805.5</v>
      </c>
      <c r="Z34" s="59">
        <f>IF(Burden!Z34&gt;=10%,Burden!Z$2,IF(Burden!Z34&gt;=5%,Burden!Z$2/2,100))</f>
        <v>805.5</v>
      </c>
      <c r="AB34" s="16" t="s">
        <v>12</v>
      </c>
      <c r="AC34" s="59"/>
      <c r="AD34" s="59"/>
      <c r="AE34" s="59">
        <f>IF(Burden!AE34&gt;=10%,Burden!AE$2,IF(Burden!AE34&gt;=5%,Burden!AE$2/2,100))</f>
        <v>100</v>
      </c>
      <c r="AF34" s="59">
        <f>IF(Burden!AF34&gt;=10%,Burden!AF$2,IF(Burden!AF34&gt;=5%,Burden!AF$2/2,100))</f>
        <v>100</v>
      </c>
      <c r="AG34" s="59">
        <f>IF(Burden!AG34&gt;=10%,Burden!AG$2,IF(Burden!AG34&gt;=5%,Burden!AG$2/2,100))</f>
        <v>100</v>
      </c>
      <c r="AH34" s="59">
        <f>IF(Burden!AH34&gt;=10%,Burden!AH$2,IF(Burden!AH34&gt;=5%,Burden!AH$2/2,100))</f>
        <v>100</v>
      </c>
    </row>
    <row r="35" spans="1:34" x14ac:dyDescent="0.3">
      <c r="A35" s="13">
        <v>30000</v>
      </c>
      <c r="B35" s="13">
        <v>30999</v>
      </c>
      <c r="C35" s="13"/>
      <c r="D35" s="16" t="s">
        <v>9</v>
      </c>
      <c r="E35" s="59"/>
      <c r="F35" s="59"/>
      <c r="G35" s="59">
        <f>IF(Burden!G35&gt;=10%,Burden!G$2,IF(Burden!G35&gt;=5%,Burden!G$2/2,100))</f>
        <v>100</v>
      </c>
      <c r="H35" s="59">
        <f>IF(Burden!H35&gt;=10%,Burden!H$2,IF(Burden!H35&gt;=5%,Burden!H$2/2,100))</f>
        <v>100</v>
      </c>
      <c r="I35" s="59">
        <f>IF(Burden!I35&gt;=10%,Burden!I$2,IF(Burden!I35&gt;=5%,Burden!I$2/2,100))</f>
        <v>100</v>
      </c>
      <c r="J35" s="59">
        <f>IF(Burden!J35&gt;=10%,Burden!J$2,IF(Burden!J35&gt;=5%,Burden!J$2/2,100))</f>
        <v>100</v>
      </c>
      <c r="L35" s="16" t="s">
        <v>10</v>
      </c>
      <c r="M35" s="59"/>
      <c r="N35" s="59"/>
      <c r="O35" s="59">
        <f>IF(Burden!O35&gt;=10%,Burden!O$2,IF(Burden!O35&gt;=5%,Burden!O$2/2,100))</f>
        <v>100</v>
      </c>
      <c r="P35" s="59">
        <f>IF(Burden!P35&gt;=10%,Burden!P$2,IF(Burden!P35&gt;=5%,Burden!P$2/2,100))</f>
        <v>100</v>
      </c>
      <c r="Q35" s="59">
        <f>IF(Burden!Q35&gt;=10%,Burden!Q$2,IF(Burden!Q35&gt;=5%,Burden!Q$2/2,100))</f>
        <v>100</v>
      </c>
      <c r="R35" s="59">
        <f>IF(Burden!R35&gt;=10%,Burden!R$2,IF(Burden!R35&gt;=5%,Burden!R$2/2,100))</f>
        <v>100</v>
      </c>
      <c r="T35" s="16" t="s">
        <v>11</v>
      </c>
      <c r="U35" s="59"/>
      <c r="V35" s="59"/>
      <c r="W35" s="59">
        <f>IF(Burden!W35&gt;=10%,Burden!W$2,IF(Burden!W35&gt;=5%,Burden!W$2/2,100))</f>
        <v>805.5</v>
      </c>
      <c r="X35" s="59">
        <f>IF(Burden!X35&gt;=10%,Burden!X$2,IF(Burden!X35&gt;=5%,Burden!X$2/2,100))</f>
        <v>805.5</v>
      </c>
      <c r="Y35" s="59">
        <f>IF(Burden!Y35&gt;=10%,Burden!Y$2,IF(Burden!Y35&gt;=5%,Burden!Y$2/2,100))</f>
        <v>805.5</v>
      </c>
      <c r="Z35" s="59">
        <f>IF(Burden!Z35&gt;=10%,Burden!Z$2,IF(Burden!Z35&gt;=5%,Burden!Z$2/2,100))</f>
        <v>805.5</v>
      </c>
      <c r="AB35" s="16" t="s">
        <v>12</v>
      </c>
      <c r="AC35" s="59"/>
      <c r="AD35" s="59"/>
      <c r="AE35" s="59">
        <f>IF(Burden!AE35&gt;=10%,Burden!AE$2,IF(Burden!AE35&gt;=5%,Burden!AE$2/2,100))</f>
        <v>100</v>
      </c>
      <c r="AF35" s="59">
        <f>IF(Burden!AF35&gt;=10%,Burden!AF$2,IF(Burden!AF35&gt;=5%,Burden!AF$2/2,100))</f>
        <v>100</v>
      </c>
      <c r="AG35" s="59">
        <f>IF(Burden!AG35&gt;=10%,Burden!AG$2,IF(Burden!AG35&gt;=5%,Burden!AG$2/2,100))</f>
        <v>100</v>
      </c>
      <c r="AH35" s="59">
        <f>IF(Burden!AH35&gt;=10%,Burden!AH$2,IF(Burden!AH35&gt;=5%,Burden!AH$2/2,100))</f>
        <v>100</v>
      </c>
    </row>
    <row r="36" spans="1:34" x14ac:dyDescent="0.3">
      <c r="A36" s="13">
        <v>31000</v>
      </c>
      <c r="B36" s="13">
        <v>31999</v>
      </c>
      <c r="C36" s="13"/>
      <c r="D36" s="16" t="s">
        <v>9</v>
      </c>
      <c r="E36" s="59"/>
      <c r="F36" s="59"/>
      <c r="G36" s="59">
        <f>IF(Burden!G36&gt;=10%,Burden!G$2,IF(Burden!G36&gt;=5%,Burden!G$2/2,100))</f>
        <v>100</v>
      </c>
      <c r="H36" s="59">
        <f>IF(Burden!H36&gt;=10%,Burden!H$2,IF(Burden!H36&gt;=5%,Burden!H$2/2,100))</f>
        <v>100</v>
      </c>
      <c r="I36" s="59">
        <f>IF(Burden!I36&gt;=10%,Burden!I$2,IF(Burden!I36&gt;=5%,Burden!I$2/2,100))</f>
        <v>100</v>
      </c>
      <c r="J36" s="59">
        <f>IF(Burden!J36&gt;=10%,Burden!J$2,IF(Burden!J36&gt;=5%,Burden!J$2/2,100))</f>
        <v>100</v>
      </c>
      <c r="L36" s="16" t="s">
        <v>10</v>
      </c>
      <c r="M36" s="59"/>
      <c r="N36" s="59"/>
      <c r="O36" s="59">
        <f>IF(Burden!O36&gt;=10%,Burden!O$2,IF(Burden!O36&gt;=5%,Burden!O$2/2,100))</f>
        <v>100</v>
      </c>
      <c r="P36" s="59">
        <f>IF(Burden!P36&gt;=10%,Burden!P$2,IF(Burden!P36&gt;=5%,Burden!P$2/2,100))</f>
        <v>100</v>
      </c>
      <c r="Q36" s="59">
        <f>IF(Burden!Q36&gt;=10%,Burden!Q$2,IF(Burden!Q36&gt;=5%,Burden!Q$2/2,100))</f>
        <v>100</v>
      </c>
      <c r="R36" s="59">
        <f>IF(Burden!R36&gt;=10%,Burden!R$2,IF(Burden!R36&gt;=5%,Burden!R$2/2,100))</f>
        <v>100</v>
      </c>
      <c r="T36" s="16" t="s">
        <v>11</v>
      </c>
      <c r="U36" s="59"/>
      <c r="V36" s="59"/>
      <c r="W36" s="59">
        <f>IF(Burden!W36&gt;=10%,Burden!W$2,IF(Burden!W36&gt;=5%,Burden!W$2/2,100))</f>
        <v>805.5</v>
      </c>
      <c r="X36" s="59">
        <f>IF(Burden!X36&gt;=10%,Burden!X$2,IF(Burden!X36&gt;=5%,Burden!X$2/2,100))</f>
        <v>805.5</v>
      </c>
      <c r="Y36" s="59">
        <f>IF(Burden!Y36&gt;=10%,Burden!Y$2,IF(Burden!Y36&gt;=5%,Burden!Y$2/2,100))</f>
        <v>805.5</v>
      </c>
      <c r="Z36" s="59">
        <f>IF(Burden!Z36&gt;=10%,Burden!Z$2,IF(Burden!Z36&gt;=5%,Burden!Z$2/2,100))</f>
        <v>805.5</v>
      </c>
      <c r="AB36" s="16" t="s">
        <v>12</v>
      </c>
      <c r="AC36" s="59"/>
      <c r="AD36" s="59"/>
      <c r="AE36" s="59">
        <f>IF(Burden!AE36&gt;=10%,Burden!AE$2,IF(Burden!AE36&gt;=5%,Burden!AE$2/2,100))</f>
        <v>100</v>
      </c>
      <c r="AF36" s="59">
        <f>IF(Burden!AF36&gt;=10%,Burden!AF$2,IF(Burden!AF36&gt;=5%,Burden!AF$2/2,100))</f>
        <v>100</v>
      </c>
      <c r="AG36" s="59">
        <f>IF(Burden!AG36&gt;=10%,Burden!AG$2,IF(Burden!AG36&gt;=5%,Burden!AG$2/2,100))</f>
        <v>100</v>
      </c>
      <c r="AH36" s="59">
        <f>IF(Burden!AH36&gt;=10%,Burden!AH$2,IF(Burden!AH36&gt;=5%,Burden!AH$2/2,100))</f>
        <v>100</v>
      </c>
    </row>
    <row r="37" spans="1:34" x14ac:dyDescent="0.3">
      <c r="A37" s="13">
        <v>32000</v>
      </c>
      <c r="B37" s="13">
        <v>32999</v>
      </c>
      <c r="C37" s="13"/>
      <c r="D37" s="16" t="s">
        <v>9</v>
      </c>
      <c r="E37" s="59"/>
      <c r="F37" s="59"/>
      <c r="G37" s="59">
        <f>IF(Burden!G37&gt;=10%,Burden!G$2,IF(Burden!G37&gt;=5%,Burden!G$2/2,100))</f>
        <v>100</v>
      </c>
      <c r="H37" s="59">
        <f>IF(Burden!H37&gt;=10%,Burden!H$2,IF(Burden!H37&gt;=5%,Burden!H$2/2,100))</f>
        <v>100</v>
      </c>
      <c r="I37" s="59">
        <f>IF(Burden!I37&gt;=10%,Burden!I$2,IF(Burden!I37&gt;=5%,Burden!I$2/2,100))</f>
        <v>100</v>
      </c>
      <c r="J37" s="59">
        <f>IF(Burden!J37&gt;=10%,Burden!J$2,IF(Burden!J37&gt;=5%,Burden!J$2/2,100))</f>
        <v>100</v>
      </c>
      <c r="L37" s="16" t="s">
        <v>10</v>
      </c>
      <c r="M37" s="59"/>
      <c r="N37" s="59"/>
      <c r="O37" s="59">
        <f>IF(Burden!O37&gt;=10%,Burden!O$2,IF(Burden!O37&gt;=5%,Burden!O$2/2,100))</f>
        <v>100</v>
      </c>
      <c r="P37" s="59">
        <f>IF(Burden!P37&gt;=10%,Burden!P$2,IF(Burden!P37&gt;=5%,Burden!P$2/2,100))</f>
        <v>100</v>
      </c>
      <c r="Q37" s="59">
        <f>IF(Burden!Q37&gt;=10%,Burden!Q$2,IF(Burden!Q37&gt;=5%,Burden!Q$2/2,100))</f>
        <v>100</v>
      </c>
      <c r="R37" s="59">
        <f>IF(Burden!R37&gt;=10%,Burden!R$2,IF(Burden!R37&gt;=5%,Burden!R$2/2,100))</f>
        <v>100</v>
      </c>
      <c r="T37" s="16" t="s">
        <v>11</v>
      </c>
      <c r="U37" s="59"/>
      <c r="V37" s="59"/>
      <c r="W37" s="59">
        <f>IF(Burden!W37&gt;=10%,Burden!W$2,IF(Burden!W37&gt;=5%,Burden!W$2/2,100))</f>
        <v>100</v>
      </c>
      <c r="X37" s="59">
        <f>IF(Burden!X37&gt;=10%,Burden!X$2,IF(Burden!X37&gt;=5%,Burden!X$2/2,100))</f>
        <v>100</v>
      </c>
      <c r="Y37" s="59">
        <f>IF(Burden!Y37&gt;=10%,Burden!Y$2,IF(Burden!Y37&gt;=5%,Burden!Y$2/2,100))</f>
        <v>100</v>
      </c>
      <c r="Z37" s="59">
        <f>IF(Burden!Z37&gt;=10%,Burden!Z$2,IF(Burden!Z37&gt;=5%,Burden!Z$2/2,100))</f>
        <v>100</v>
      </c>
      <c r="AB37" s="16" t="s">
        <v>12</v>
      </c>
      <c r="AC37" s="59"/>
      <c r="AD37" s="59"/>
      <c r="AE37" s="59">
        <f>IF(Burden!AE37&gt;=10%,Burden!AE$2,IF(Burden!AE37&gt;=5%,Burden!AE$2/2,100))</f>
        <v>100</v>
      </c>
      <c r="AF37" s="59">
        <f>IF(Burden!AF37&gt;=10%,Burden!AF$2,IF(Burden!AF37&gt;=5%,Burden!AF$2/2,100))</f>
        <v>100</v>
      </c>
      <c r="AG37" s="59">
        <f>IF(Burden!AG37&gt;=10%,Burden!AG$2,IF(Burden!AG37&gt;=5%,Burden!AG$2/2,100))</f>
        <v>100</v>
      </c>
      <c r="AH37" s="59">
        <f>IF(Burden!AH37&gt;=10%,Burden!AH$2,IF(Burden!AH37&gt;=5%,Burden!AH$2/2,100))</f>
        <v>100</v>
      </c>
    </row>
    <row r="38" spans="1:34" x14ac:dyDescent="0.3">
      <c r="A38" s="13">
        <v>33000</v>
      </c>
      <c r="B38" s="13">
        <v>33999</v>
      </c>
      <c r="C38" s="13"/>
      <c r="D38" s="16" t="s">
        <v>9</v>
      </c>
      <c r="E38" s="59"/>
      <c r="F38" s="59"/>
      <c r="G38" s="59">
        <f>IF(Burden!G38&gt;=10%,Burden!G$2,IF(Burden!G38&gt;=5%,Burden!G$2/2,100))</f>
        <v>100</v>
      </c>
      <c r="H38" s="59">
        <f>IF(Burden!H38&gt;=10%,Burden!H$2,IF(Burden!H38&gt;=5%,Burden!H$2/2,100))</f>
        <v>100</v>
      </c>
      <c r="I38" s="59">
        <f>IF(Burden!I38&gt;=10%,Burden!I$2,IF(Burden!I38&gt;=5%,Burden!I$2/2,100))</f>
        <v>100</v>
      </c>
      <c r="J38" s="59">
        <f>IF(Burden!J38&gt;=10%,Burden!J$2,IF(Burden!J38&gt;=5%,Burden!J$2/2,100))</f>
        <v>100</v>
      </c>
      <c r="L38" s="16" t="s">
        <v>10</v>
      </c>
      <c r="M38" s="59"/>
      <c r="N38" s="59"/>
      <c r="O38" s="59">
        <f>IF(Burden!O38&gt;=10%,Burden!O$2,IF(Burden!O38&gt;=5%,Burden!O$2/2,100))</f>
        <v>100</v>
      </c>
      <c r="P38" s="59">
        <f>IF(Burden!P38&gt;=10%,Burden!P$2,IF(Burden!P38&gt;=5%,Burden!P$2/2,100))</f>
        <v>100</v>
      </c>
      <c r="Q38" s="59">
        <f>IF(Burden!Q38&gt;=10%,Burden!Q$2,IF(Burden!Q38&gt;=5%,Burden!Q$2/2,100))</f>
        <v>100</v>
      </c>
      <c r="R38" s="59">
        <f>IF(Burden!R38&gt;=10%,Burden!R$2,IF(Burden!R38&gt;=5%,Burden!R$2/2,100))</f>
        <v>100</v>
      </c>
      <c r="T38" s="16" t="s">
        <v>11</v>
      </c>
      <c r="U38" s="59"/>
      <c r="V38" s="59"/>
      <c r="W38" s="59">
        <f>IF(Burden!W38&gt;=10%,Burden!W$2,IF(Burden!W38&gt;=5%,Burden!W$2/2,100))</f>
        <v>100</v>
      </c>
      <c r="X38" s="59">
        <f>IF(Burden!X38&gt;=10%,Burden!X$2,IF(Burden!X38&gt;=5%,Burden!X$2/2,100))</f>
        <v>100</v>
      </c>
      <c r="Y38" s="59">
        <f>IF(Burden!Y38&gt;=10%,Burden!Y$2,IF(Burden!Y38&gt;=5%,Burden!Y$2/2,100))</f>
        <v>100</v>
      </c>
      <c r="Z38" s="59">
        <f>IF(Burden!Z38&gt;=10%,Burden!Z$2,IF(Burden!Z38&gt;=5%,Burden!Z$2/2,100))</f>
        <v>100</v>
      </c>
      <c r="AB38" s="16" t="s">
        <v>12</v>
      </c>
      <c r="AC38" s="59"/>
      <c r="AD38" s="59"/>
      <c r="AE38" s="59">
        <f>IF(Burden!AE38&gt;=10%,Burden!AE$2,IF(Burden!AE38&gt;=5%,Burden!AE$2/2,100))</f>
        <v>100</v>
      </c>
      <c r="AF38" s="59">
        <f>IF(Burden!AF38&gt;=10%,Burden!AF$2,IF(Burden!AF38&gt;=5%,Burden!AF$2/2,100))</f>
        <v>100</v>
      </c>
      <c r="AG38" s="59">
        <f>IF(Burden!AG38&gt;=10%,Burden!AG$2,IF(Burden!AG38&gt;=5%,Burden!AG$2/2,100))</f>
        <v>100</v>
      </c>
      <c r="AH38" s="59">
        <f>IF(Burden!AH38&gt;=10%,Burden!AH$2,IF(Burden!AH38&gt;=5%,Burden!AH$2/2,100))</f>
        <v>100</v>
      </c>
    </row>
    <row r="39" spans="1:34" x14ac:dyDescent="0.3">
      <c r="A39" s="13">
        <v>34000</v>
      </c>
      <c r="B39" s="13">
        <v>34999</v>
      </c>
      <c r="C39" s="13"/>
      <c r="D39" s="16" t="s">
        <v>9</v>
      </c>
      <c r="E39" s="59"/>
      <c r="F39" s="59"/>
      <c r="G39" s="59">
        <f>IF(Burden!G39&gt;=10%,Burden!G$2,IF(Burden!G39&gt;=5%,Burden!G$2/2,100))</f>
        <v>100</v>
      </c>
      <c r="H39" s="59">
        <f>IF(Burden!H39&gt;=10%,Burden!H$2,IF(Burden!H39&gt;=5%,Burden!H$2/2,100))</f>
        <v>100</v>
      </c>
      <c r="I39" s="59">
        <f>IF(Burden!I39&gt;=10%,Burden!I$2,IF(Burden!I39&gt;=5%,Burden!I$2/2,100))</f>
        <v>100</v>
      </c>
      <c r="J39" s="59">
        <f>IF(Burden!J39&gt;=10%,Burden!J$2,IF(Burden!J39&gt;=5%,Burden!J$2/2,100))</f>
        <v>100</v>
      </c>
      <c r="L39" s="16" t="s">
        <v>10</v>
      </c>
      <c r="M39" s="59"/>
      <c r="N39" s="59"/>
      <c r="O39" s="59">
        <f>IF(Burden!O39&gt;=10%,Burden!O$2,IF(Burden!O39&gt;=5%,Burden!O$2/2,100))</f>
        <v>100</v>
      </c>
      <c r="P39" s="59">
        <f>IF(Burden!P39&gt;=10%,Burden!P$2,IF(Burden!P39&gt;=5%,Burden!P$2/2,100))</f>
        <v>100</v>
      </c>
      <c r="Q39" s="59">
        <f>IF(Burden!Q39&gt;=10%,Burden!Q$2,IF(Burden!Q39&gt;=5%,Burden!Q$2/2,100))</f>
        <v>100</v>
      </c>
      <c r="R39" s="59">
        <f>IF(Burden!R39&gt;=10%,Burden!R$2,IF(Burden!R39&gt;=5%,Burden!R$2/2,100))</f>
        <v>100</v>
      </c>
      <c r="T39" s="16" t="s">
        <v>11</v>
      </c>
      <c r="U39" s="59"/>
      <c r="V39" s="59"/>
      <c r="W39" s="59">
        <f>IF(Burden!W39&gt;=10%,Burden!W$2,IF(Burden!W39&gt;=5%,Burden!W$2/2,100))</f>
        <v>100</v>
      </c>
      <c r="X39" s="59">
        <f>IF(Burden!X39&gt;=10%,Burden!X$2,IF(Burden!X39&gt;=5%,Burden!X$2/2,100))</f>
        <v>100</v>
      </c>
      <c r="Y39" s="59">
        <f>IF(Burden!Y39&gt;=10%,Burden!Y$2,IF(Burden!Y39&gt;=5%,Burden!Y$2/2,100))</f>
        <v>100</v>
      </c>
      <c r="Z39" s="59">
        <f>IF(Burden!Z39&gt;=10%,Burden!Z$2,IF(Burden!Z39&gt;=5%,Burden!Z$2/2,100))</f>
        <v>100</v>
      </c>
      <c r="AB39" s="16" t="s">
        <v>12</v>
      </c>
      <c r="AC39" s="59"/>
      <c r="AD39" s="59"/>
      <c r="AE39" s="59">
        <f>IF(Burden!AE39&gt;=10%,Burden!AE$2,IF(Burden!AE39&gt;=5%,Burden!AE$2/2,100))</f>
        <v>100</v>
      </c>
      <c r="AF39" s="59">
        <f>IF(Burden!AF39&gt;=10%,Burden!AF$2,IF(Burden!AF39&gt;=5%,Burden!AF$2/2,100))</f>
        <v>100</v>
      </c>
      <c r="AG39" s="59">
        <f>IF(Burden!AG39&gt;=10%,Burden!AG$2,IF(Burden!AG39&gt;=5%,Burden!AG$2/2,100))</f>
        <v>100</v>
      </c>
      <c r="AH39" s="59">
        <f>IF(Burden!AH39&gt;=10%,Burden!AH$2,IF(Burden!AH39&gt;=5%,Burden!AH$2/2,100))</f>
        <v>100</v>
      </c>
    </row>
    <row r="40" spans="1:34" x14ac:dyDescent="0.3">
      <c r="A40" s="13">
        <v>35000</v>
      </c>
      <c r="B40" s="13">
        <v>35999</v>
      </c>
      <c r="D40" s="16" t="s">
        <v>9</v>
      </c>
      <c r="E40" s="59"/>
      <c r="F40" s="59"/>
      <c r="G40" s="59"/>
      <c r="H40" s="59">
        <f>IF(Burden!H40&gt;=10%,Burden!H$2,IF(Burden!H40&gt;=5%,Burden!H$2/2,100))</f>
        <v>100</v>
      </c>
      <c r="I40" s="59">
        <f>IF(Burden!I40&gt;=10%,Burden!I$2,IF(Burden!I40&gt;=5%,Burden!I$2/2,100))</f>
        <v>100</v>
      </c>
      <c r="J40" s="59">
        <f>IF(Burden!J40&gt;=10%,Burden!J$2,IF(Burden!J40&gt;=5%,Burden!J$2/2,100))</f>
        <v>100</v>
      </c>
      <c r="L40" s="16" t="s">
        <v>10</v>
      </c>
      <c r="M40" s="59"/>
      <c r="N40" s="59"/>
      <c r="O40" s="59"/>
      <c r="P40" s="59">
        <f>IF(Burden!P40&gt;=10%,Burden!P$2,IF(Burden!P40&gt;=5%,Burden!P$2/2,100))</f>
        <v>100</v>
      </c>
      <c r="Q40" s="59">
        <f>IF(Burden!Q40&gt;=10%,Burden!Q$2,IF(Burden!Q40&gt;=5%,Burden!Q$2/2,100))</f>
        <v>100</v>
      </c>
      <c r="R40" s="59">
        <f>IF(Burden!R40&gt;=10%,Burden!R$2,IF(Burden!R40&gt;=5%,Burden!R$2/2,100))</f>
        <v>100</v>
      </c>
      <c r="T40" s="16" t="s">
        <v>11</v>
      </c>
      <c r="U40" s="59"/>
      <c r="V40" s="59"/>
      <c r="W40" s="59"/>
      <c r="X40" s="59">
        <f>IF(Burden!X40&gt;=10%,Burden!X$2,IF(Burden!X40&gt;=5%,Burden!X$2/2,100))</f>
        <v>100</v>
      </c>
      <c r="Y40" s="59">
        <f>IF(Burden!Y40&gt;=10%,Burden!Y$2,IF(Burden!Y40&gt;=5%,Burden!Y$2/2,100))</f>
        <v>100</v>
      </c>
      <c r="Z40" s="59">
        <f>IF(Burden!Z40&gt;=10%,Burden!Z$2,IF(Burden!Z40&gt;=5%,Burden!Z$2/2,100))</f>
        <v>100</v>
      </c>
      <c r="AB40" s="16" t="s">
        <v>12</v>
      </c>
      <c r="AC40" s="59"/>
      <c r="AD40" s="59"/>
      <c r="AE40" s="59"/>
      <c r="AF40" s="59">
        <f>IF(Burden!AF40&gt;=10%,Burden!AF$2,IF(Burden!AF40&gt;=5%,Burden!AF$2/2,100))</f>
        <v>100</v>
      </c>
      <c r="AG40" s="59">
        <f>IF(Burden!AG40&gt;=10%,Burden!AG$2,IF(Burden!AG40&gt;=5%,Burden!AG$2/2,100))</f>
        <v>100</v>
      </c>
      <c r="AH40" s="59">
        <f>IF(Burden!AH40&gt;=10%,Burden!AH$2,IF(Burden!AH40&gt;=5%,Burden!AH$2/2,100))</f>
        <v>100</v>
      </c>
    </row>
    <row r="41" spans="1:34" x14ac:dyDescent="0.3">
      <c r="A41" s="13">
        <v>36000</v>
      </c>
      <c r="B41" s="13">
        <v>36999</v>
      </c>
      <c r="D41" s="16" t="s">
        <v>9</v>
      </c>
      <c r="E41" s="59"/>
      <c r="F41" s="59"/>
      <c r="G41" s="59"/>
      <c r="H41" s="59">
        <f>IF(Burden!H41&gt;=10%,Burden!H$2,IF(Burden!H41&gt;=5%,Burden!H$2/2,100))</f>
        <v>100</v>
      </c>
      <c r="I41" s="59">
        <f>IF(Burden!I41&gt;=10%,Burden!I$2,IF(Burden!I41&gt;=5%,Burden!I$2/2,100))</f>
        <v>100</v>
      </c>
      <c r="J41" s="59">
        <f>IF(Burden!J41&gt;=10%,Burden!J$2,IF(Burden!J41&gt;=5%,Burden!J$2/2,100))</f>
        <v>100</v>
      </c>
      <c r="L41" s="16" t="s">
        <v>10</v>
      </c>
      <c r="M41" s="59"/>
      <c r="N41" s="59"/>
      <c r="O41" s="59"/>
      <c r="P41" s="59">
        <f>IF(Burden!P41&gt;=10%,Burden!P$2,IF(Burden!P41&gt;=5%,Burden!P$2/2,100))</f>
        <v>100</v>
      </c>
      <c r="Q41" s="59">
        <f>IF(Burden!Q41&gt;=10%,Burden!Q$2,IF(Burden!Q41&gt;=5%,Burden!Q$2/2,100))</f>
        <v>100</v>
      </c>
      <c r="R41" s="59">
        <f>IF(Burden!R41&gt;=10%,Burden!R$2,IF(Burden!R41&gt;=5%,Burden!R$2/2,100))</f>
        <v>100</v>
      </c>
      <c r="T41" s="16" t="s">
        <v>11</v>
      </c>
      <c r="U41" s="59"/>
      <c r="V41" s="59"/>
      <c r="W41" s="59"/>
      <c r="X41" s="59">
        <f>IF(Burden!X41&gt;=10%,Burden!X$2,IF(Burden!X41&gt;=5%,Burden!X$2/2,100))</f>
        <v>100</v>
      </c>
      <c r="Y41" s="59">
        <f>IF(Burden!Y41&gt;=10%,Burden!Y$2,IF(Burden!Y41&gt;=5%,Burden!Y$2/2,100))</f>
        <v>100</v>
      </c>
      <c r="Z41" s="59">
        <f>IF(Burden!Z41&gt;=10%,Burden!Z$2,IF(Burden!Z41&gt;=5%,Burden!Z$2/2,100))</f>
        <v>100</v>
      </c>
      <c r="AB41" s="16" t="s">
        <v>12</v>
      </c>
      <c r="AC41" s="59"/>
      <c r="AD41" s="59"/>
      <c r="AE41" s="59"/>
      <c r="AF41" s="59">
        <f>IF(Burden!AF41&gt;=10%,Burden!AF$2,IF(Burden!AF41&gt;=5%,Burden!AF$2/2,100))</f>
        <v>100</v>
      </c>
      <c r="AG41" s="59">
        <f>IF(Burden!AG41&gt;=10%,Burden!AG$2,IF(Burden!AG41&gt;=5%,Burden!AG$2/2,100))</f>
        <v>100</v>
      </c>
      <c r="AH41" s="59">
        <f>IF(Burden!AH41&gt;=10%,Burden!AH$2,IF(Burden!AH41&gt;=5%,Burden!AH$2/2,100))</f>
        <v>100</v>
      </c>
    </row>
    <row r="42" spans="1:34" x14ac:dyDescent="0.3">
      <c r="A42" s="13">
        <v>37000</v>
      </c>
      <c r="B42" s="13">
        <v>37999</v>
      </c>
      <c r="D42" s="16" t="s">
        <v>9</v>
      </c>
      <c r="E42" s="59"/>
      <c r="F42" s="59"/>
      <c r="G42" s="59"/>
      <c r="H42" s="59">
        <f>IF(Burden!H42&gt;=10%,Burden!H$2,IF(Burden!H42&gt;=5%,Burden!H$2/2,100))</f>
        <v>100</v>
      </c>
      <c r="I42" s="59">
        <f>IF(Burden!I42&gt;=10%,Burden!I$2,IF(Burden!I42&gt;=5%,Burden!I$2/2,100))</f>
        <v>100</v>
      </c>
      <c r="J42" s="59">
        <f>IF(Burden!J42&gt;=10%,Burden!J$2,IF(Burden!J42&gt;=5%,Burden!J$2/2,100))</f>
        <v>100</v>
      </c>
      <c r="L42" s="16" t="s">
        <v>10</v>
      </c>
      <c r="M42" s="59"/>
      <c r="N42" s="59"/>
      <c r="O42" s="59"/>
      <c r="P42" s="59">
        <f>IF(Burden!P42&gt;=10%,Burden!P$2,IF(Burden!P42&gt;=5%,Burden!P$2/2,100))</f>
        <v>100</v>
      </c>
      <c r="Q42" s="59">
        <f>IF(Burden!Q42&gt;=10%,Burden!Q$2,IF(Burden!Q42&gt;=5%,Burden!Q$2/2,100))</f>
        <v>100</v>
      </c>
      <c r="R42" s="59">
        <f>IF(Burden!R42&gt;=10%,Burden!R$2,IF(Burden!R42&gt;=5%,Burden!R$2/2,100))</f>
        <v>100</v>
      </c>
      <c r="T42" s="16" t="s">
        <v>11</v>
      </c>
      <c r="U42" s="59"/>
      <c r="V42" s="59"/>
      <c r="W42" s="59"/>
      <c r="X42" s="59">
        <f>IF(Burden!X42&gt;=10%,Burden!X$2,IF(Burden!X42&gt;=5%,Burden!X$2/2,100))</f>
        <v>100</v>
      </c>
      <c r="Y42" s="59">
        <f>IF(Burden!Y42&gt;=10%,Burden!Y$2,IF(Burden!Y42&gt;=5%,Burden!Y$2/2,100))</f>
        <v>100</v>
      </c>
      <c r="Z42" s="59">
        <f>IF(Burden!Z42&gt;=10%,Burden!Z$2,IF(Burden!Z42&gt;=5%,Burden!Z$2/2,100))</f>
        <v>100</v>
      </c>
      <c r="AB42" s="16" t="s">
        <v>12</v>
      </c>
      <c r="AC42" s="59"/>
      <c r="AD42" s="59"/>
      <c r="AE42" s="59"/>
      <c r="AF42" s="59">
        <f>IF(Burden!AF42&gt;=10%,Burden!AF$2,IF(Burden!AF42&gt;=5%,Burden!AF$2/2,100))</f>
        <v>100</v>
      </c>
      <c r="AG42" s="59">
        <f>IF(Burden!AG42&gt;=10%,Burden!AG$2,IF(Burden!AG42&gt;=5%,Burden!AG$2/2,100))</f>
        <v>100</v>
      </c>
      <c r="AH42" s="59">
        <f>IF(Burden!AH42&gt;=10%,Burden!AH$2,IF(Burden!AH42&gt;=5%,Burden!AH$2/2,100))</f>
        <v>100</v>
      </c>
    </row>
    <row r="43" spans="1:34" x14ac:dyDescent="0.3">
      <c r="A43" s="13">
        <v>38000</v>
      </c>
      <c r="B43" s="13">
        <v>38999</v>
      </c>
      <c r="D43" s="16" t="s">
        <v>9</v>
      </c>
      <c r="E43" s="59"/>
      <c r="F43" s="59"/>
      <c r="G43" s="59"/>
      <c r="H43" s="59">
        <f>IF(Burden!H43&gt;=10%,Burden!H$2,IF(Burden!H43&gt;=5%,Burden!H$2/2,100))</f>
        <v>100</v>
      </c>
      <c r="I43" s="59">
        <f>IF(Burden!I43&gt;=10%,Burden!I$2,IF(Burden!I43&gt;=5%,Burden!I$2/2,100))</f>
        <v>100</v>
      </c>
      <c r="J43" s="59">
        <f>IF(Burden!J43&gt;=10%,Burden!J$2,IF(Burden!J43&gt;=5%,Burden!J$2/2,100))</f>
        <v>100</v>
      </c>
      <c r="L43" s="16" t="s">
        <v>10</v>
      </c>
      <c r="M43" s="59"/>
      <c r="N43" s="59"/>
      <c r="O43" s="59"/>
      <c r="P43" s="59">
        <f>IF(Burden!P43&gt;=10%,Burden!P$2,IF(Burden!P43&gt;=5%,Burden!P$2/2,100))</f>
        <v>100</v>
      </c>
      <c r="Q43" s="59">
        <f>IF(Burden!Q43&gt;=10%,Burden!Q$2,IF(Burden!Q43&gt;=5%,Burden!Q$2/2,100))</f>
        <v>100</v>
      </c>
      <c r="R43" s="59">
        <f>IF(Burden!R43&gt;=10%,Burden!R$2,IF(Burden!R43&gt;=5%,Burden!R$2/2,100))</f>
        <v>100</v>
      </c>
      <c r="T43" s="16" t="s">
        <v>11</v>
      </c>
      <c r="U43" s="59"/>
      <c r="V43" s="59"/>
      <c r="W43" s="59"/>
      <c r="X43" s="59">
        <f>IF(Burden!X43&gt;=10%,Burden!X$2,IF(Burden!X43&gt;=5%,Burden!X$2/2,100))</f>
        <v>100</v>
      </c>
      <c r="Y43" s="59">
        <f>IF(Burden!Y43&gt;=10%,Burden!Y$2,IF(Burden!Y43&gt;=5%,Burden!Y$2/2,100))</f>
        <v>100</v>
      </c>
      <c r="Z43" s="59">
        <f>IF(Burden!Z43&gt;=10%,Burden!Z$2,IF(Burden!Z43&gt;=5%,Burden!Z$2/2,100))</f>
        <v>100</v>
      </c>
      <c r="AB43" s="16" t="s">
        <v>12</v>
      </c>
      <c r="AC43" s="59"/>
      <c r="AD43" s="59"/>
      <c r="AE43" s="59"/>
      <c r="AF43" s="59">
        <f>IF(Burden!AF43&gt;=10%,Burden!AF$2,IF(Burden!AF43&gt;=5%,Burden!AF$2/2,100))</f>
        <v>100</v>
      </c>
      <c r="AG43" s="59">
        <f>IF(Burden!AG43&gt;=10%,Burden!AG$2,IF(Burden!AG43&gt;=5%,Burden!AG$2/2,100))</f>
        <v>100</v>
      </c>
      <c r="AH43" s="59">
        <f>IF(Burden!AH43&gt;=10%,Burden!AH$2,IF(Burden!AH43&gt;=5%,Burden!AH$2/2,100))</f>
        <v>100</v>
      </c>
    </row>
    <row r="44" spans="1:34" x14ac:dyDescent="0.3">
      <c r="A44" s="13">
        <v>39000</v>
      </c>
      <c r="B44" s="13">
        <v>39999</v>
      </c>
      <c r="D44" s="16" t="s">
        <v>9</v>
      </c>
      <c r="E44" s="59"/>
      <c r="F44" s="59"/>
      <c r="G44" s="59"/>
      <c r="H44" s="59">
        <f>IF(Burden!H44&gt;=10%,Burden!H$2,IF(Burden!H44&gt;=5%,Burden!H$2/2,100))</f>
        <v>100</v>
      </c>
      <c r="I44" s="59">
        <f>IF(Burden!I44&gt;=10%,Burden!I$2,IF(Burden!I44&gt;=5%,Burden!I$2/2,100))</f>
        <v>100</v>
      </c>
      <c r="J44" s="59">
        <f>IF(Burden!J44&gt;=10%,Burden!J$2,IF(Burden!J44&gt;=5%,Burden!J$2/2,100))</f>
        <v>100</v>
      </c>
      <c r="L44" s="16" t="s">
        <v>10</v>
      </c>
      <c r="M44" s="59"/>
      <c r="N44" s="59"/>
      <c r="O44" s="59"/>
      <c r="P44" s="59">
        <f>IF(Burden!P44&gt;=10%,Burden!P$2,IF(Burden!P44&gt;=5%,Burden!P$2/2,100))</f>
        <v>100</v>
      </c>
      <c r="Q44" s="59">
        <f>IF(Burden!Q44&gt;=10%,Burden!Q$2,IF(Burden!Q44&gt;=5%,Burden!Q$2/2,100))</f>
        <v>100</v>
      </c>
      <c r="R44" s="59">
        <f>IF(Burden!R44&gt;=10%,Burden!R$2,IF(Burden!R44&gt;=5%,Burden!R$2/2,100))</f>
        <v>100</v>
      </c>
      <c r="T44" s="16" t="s">
        <v>11</v>
      </c>
      <c r="U44" s="59"/>
      <c r="V44" s="59"/>
      <c r="W44" s="59"/>
      <c r="X44" s="59">
        <f>IF(Burden!X44&gt;=10%,Burden!X$2,IF(Burden!X44&gt;=5%,Burden!X$2/2,100))</f>
        <v>100</v>
      </c>
      <c r="Y44" s="59">
        <f>IF(Burden!Y44&gt;=10%,Burden!Y$2,IF(Burden!Y44&gt;=5%,Burden!Y$2/2,100))</f>
        <v>100</v>
      </c>
      <c r="Z44" s="59">
        <f>IF(Burden!Z44&gt;=10%,Burden!Z$2,IF(Burden!Z44&gt;=5%,Burden!Z$2/2,100))</f>
        <v>100</v>
      </c>
      <c r="AB44" s="16" t="s">
        <v>12</v>
      </c>
      <c r="AC44" s="59"/>
      <c r="AD44" s="59"/>
      <c r="AE44" s="59"/>
      <c r="AF44" s="59">
        <f>IF(Burden!AF44&gt;=10%,Burden!AF$2,IF(Burden!AF44&gt;=5%,Burden!AF$2/2,100))</f>
        <v>100</v>
      </c>
      <c r="AG44" s="59">
        <f>IF(Burden!AG44&gt;=10%,Burden!AG$2,IF(Burden!AG44&gt;=5%,Burden!AG$2/2,100))</f>
        <v>100</v>
      </c>
      <c r="AH44" s="59">
        <f>IF(Burden!AH44&gt;=10%,Burden!AH$2,IF(Burden!AH44&gt;=5%,Burden!AH$2/2,100))</f>
        <v>100</v>
      </c>
    </row>
    <row r="45" spans="1:34" x14ac:dyDescent="0.3">
      <c r="A45" s="13">
        <v>40000</v>
      </c>
      <c r="B45" s="13">
        <v>40999</v>
      </c>
      <c r="D45" s="16" t="s">
        <v>9</v>
      </c>
      <c r="E45" s="59"/>
      <c r="F45" s="59"/>
      <c r="G45" s="59"/>
      <c r="H45" s="59">
        <f>IF(Burden!H45&gt;=10%,Burden!H$2,IF(Burden!H45&gt;=5%,Burden!H$2/2,100))</f>
        <v>100</v>
      </c>
      <c r="I45" s="59">
        <f>IF(Burden!I45&gt;=10%,Burden!I$2,IF(Burden!I45&gt;=5%,Burden!I$2/2,100))</f>
        <v>100</v>
      </c>
      <c r="J45" s="59">
        <f>IF(Burden!J45&gt;=10%,Burden!J$2,IF(Burden!J45&gt;=5%,Burden!J$2/2,100))</f>
        <v>100</v>
      </c>
      <c r="L45" s="16" t="s">
        <v>10</v>
      </c>
      <c r="M45" s="59"/>
      <c r="N45" s="59"/>
      <c r="O45" s="59"/>
      <c r="P45" s="59">
        <f>IF(Burden!P45&gt;=10%,Burden!P$2,IF(Burden!P45&gt;=5%,Burden!P$2/2,100))</f>
        <v>100</v>
      </c>
      <c r="Q45" s="59">
        <f>IF(Burden!Q45&gt;=10%,Burden!Q$2,IF(Burden!Q45&gt;=5%,Burden!Q$2/2,100))</f>
        <v>100</v>
      </c>
      <c r="R45" s="59">
        <f>IF(Burden!R45&gt;=10%,Burden!R$2,IF(Burden!R45&gt;=5%,Burden!R$2/2,100))</f>
        <v>100</v>
      </c>
      <c r="T45" s="16" t="s">
        <v>11</v>
      </c>
      <c r="U45" s="59"/>
      <c r="V45" s="59"/>
      <c r="W45" s="59"/>
      <c r="X45" s="59">
        <f>IF(Burden!X45&gt;=10%,Burden!X$2,IF(Burden!X45&gt;=5%,Burden!X$2/2,100))</f>
        <v>100</v>
      </c>
      <c r="Y45" s="59">
        <f>IF(Burden!Y45&gt;=10%,Burden!Y$2,IF(Burden!Y45&gt;=5%,Burden!Y$2/2,100))</f>
        <v>100</v>
      </c>
      <c r="Z45" s="59">
        <f>IF(Burden!Z45&gt;=10%,Burden!Z$2,IF(Burden!Z45&gt;=5%,Burden!Z$2/2,100))</f>
        <v>100</v>
      </c>
      <c r="AB45" s="16" t="s">
        <v>12</v>
      </c>
      <c r="AC45" s="59"/>
      <c r="AD45" s="59"/>
      <c r="AE45" s="59"/>
      <c r="AF45" s="59">
        <f>IF(Burden!AF45&gt;=10%,Burden!AF$2,IF(Burden!AF45&gt;=5%,Burden!AF$2/2,100))</f>
        <v>100</v>
      </c>
      <c r="AG45" s="59">
        <f>IF(Burden!AG45&gt;=10%,Burden!AG$2,IF(Burden!AG45&gt;=5%,Burden!AG$2/2,100))</f>
        <v>100</v>
      </c>
      <c r="AH45" s="59">
        <f>IF(Burden!AH45&gt;=10%,Burden!AH$2,IF(Burden!AH45&gt;=5%,Burden!AH$2/2,100))</f>
        <v>100</v>
      </c>
    </row>
    <row r="46" spans="1:34" x14ac:dyDescent="0.3">
      <c r="A46" s="13">
        <v>41000</v>
      </c>
      <c r="B46" s="13">
        <v>41999</v>
      </c>
      <c r="D46" s="16" t="s">
        <v>9</v>
      </c>
      <c r="E46" s="59"/>
      <c r="F46" s="59"/>
      <c r="G46" s="59"/>
      <c r="H46" s="59">
        <f>IF(Burden!H46&gt;=10%,Burden!H$2,IF(Burden!H46&gt;=5%,Burden!H$2/2,100))</f>
        <v>100</v>
      </c>
      <c r="I46" s="59">
        <f>IF(Burden!I46&gt;=10%,Burden!I$2,IF(Burden!I46&gt;=5%,Burden!I$2/2,100))</f>
        <v>100</v>
      </c>
      <c r="J46" s="59">
        <f>IF(Burden!J46&gt;=10%,Burden!J$2,IF(Burden!J46&gt;=5%,Burden!J$2/2,100))</f>
        <v>100</v>
      </c>
      <c r="L46" s="16" t="s">
        <v>10</v>
      </c>
      <c r="M46" s="59"/>
      <c r="N46" s="59"/>
      <c r="O46" s="59"/>
      <c r="P46" s="59">
        <f>IF(Burden!P46&gt;=10%,Burden!P$2,IF(Burden!P46&gt;=5%,Burden!P$2/2,100))</f>
        <v>100</v>
      </c>
      <c r="Q46" s="59">
        <f>IF(Burden!Q46&gt;=10%,Burden!Q$2,IF(Burden!Q46&gt;=5%,Burden!Q$2/2,100))</f>
        <v>100</v>
      </c>
      <c r="R46" s="59">
        <f>IF(Burden!R46&gt;=10%,Burden!R$2,IF(Burden!R46&gt;=5%,Burden!R$2/2,100))</f>
        <v>100</v>
      </c>
      <c r="T46" s="16" t="s">
        <v>11</v>
      </c>
      <c r="U46" s="59"/>
      <c r="V46" s="59"/>
      <c r="W46" s="59"/>
      <c r="X46" s="59">
        <f>IF(Burden!X46&gt;=10%,Burden!X$2,IF(Burden!X46&gt;=5%,Burden!X$2/2,100))</f>
        <v>100</v>
      </c>
      <c r="Y46" s="59">
        <f>IF(Burden!Y46&gt;=10%,Burden!Y$2,IF(Burden!Y46&gt;=5%,Burden!Y$2/2,100))</f>
        <v>100</v>
      </c>
      <c r="Z46" s="59">
        <f>IF(Burden!Z46&gt;=10%,Burden!Z$2,IF(Burden!Z46&gt;=5%,Burden!Z$2/2,100))</f>
        <v>100</v>
      </c>
      <c r="AB46" s="16" t="s">
        <v>12</v>
      </c>
      <c r="AC46" s="59"/>
      <c r="AD46" s="59"/>
      <c r="AE46" s="59"/>
      <c r="AF46" s="59">
        <f>IF(Burden!AF46&gt;=10%,Burden!AF$2,IF(Burden!AF46&gt;=5%,Burden!AF$2/2,100))</f>
        <v>100</v>
      </c>
      <c r="AG46" s="59">
        <f>IF(Burden!AG46&gt;=10%,Burden!AG$2,IF(Burden!AG46&gt;=5%,Burden!AG$2/2,100))</f>
        <v>100</v>
      </c>
      <c r="AH46" s="59">
        <f>IF(Burden!AH46&gt;=10%,Burden!AH$2,IF(Burden!AH46&gt;=5%,Burden!AH$2/2,100))</f>
        <v>100</v>
      </c>
    </row>
    <row r="47" spans="1:34" x14ac:dyDescent="0.3">
      <c r="A47" s="13">
        <v>42000</v>
      </c>
      <c r="B47" s="13">
        <v>42999</v>
      </c>
      <c r="D47" s="16" t="s">
        <v>9</v>
      </c>
      <c r="E47" s="59"/>
      <c r="F47" s="59"/>
      <c r="G47" s="59"/>
      <c r="H47" s="59"/>
      <c r="I47" s="59">
        <f>IF(Burden!I47&gt;=10%,Burden!I$2,IF(Burden!I47&gt;=5%,Burden!I$2/2,100))</f>
        <v>100</v>
      </c>
      <c r="J47" s="59">
        <f>IF(Burden!J47&gt;=10%,Burden!J$2,IF(Burden!J47&gt;=5%,Burden!J$2/2,100))</f>
        <v>100</v>
      </c>
      <c r="L47" s="16" t="s">
        <v>10</v>
      </c>
      <c r="M47" s="59"/>
      <c r="N47" s="59"/>
      <c r="O47" s="59"/>
      <c r="P47" s="59"/>
      <c r="Q47" s="59">
        <f>IF(Burden!Q47&gt;=10%,Burden!Q$2,IF(Burden!Q47&gt;=5%,Burden!Q$2/2,100))</f>
        <v>100</v>
      </c>
      <c r="R47" s="59">
        <f>IF(Burden!R47&gt;=10%,Burden!R$2,IF(Burden!R47&gt;=5%,Burden!R$2/2,100))</f>
        <v>100</v>
      </c>
      <c r="T47" s="16" t="s">
        <v>11</v>
      </c>
      <c r="U47" s="59"/>
      <c r="V47" s="59"/>
      <c r="W47" s="59"/>
      <c r="X47" s="59"/>
      <c r="Y47" s="59">
        <f>IF(Burden!Y47&gt;=10%,Burden!Y$2,IF(Burden!Y47&gt;=5%,Burden!Y$2/2,100))</f>
        <v>100</v>
      </c>
      <c r="Z47" s="59">
        <f>IF(Burden!Z47&gt;=10%,Burden!Z$2,IF(Burden!Z47&gt;=5%,Burden!Z$2/2,100))</f>
        <v>100</v>
      </c>
      <c r="AB47" s="16" t="s">
        <v>12</v>
      </c>
      <c r="AC47" s="59"/>
      <c r="AD47" s="59"/>
      <c r="AE47" s="59"/>
      <c r="AF47" s="59"/>
      <c r="AG47" s="59">
        <f>IF(Burden!AG47&gt;=10%,Burden!AG$2,IF(Burden!AG47&gt;=5%,Burden!AG$2/2,100))</f>
        <v>100</v>
      </c>
      <c r="AH47" s="59">
        <f>IF(Burden!AH47&gt;=10%,Burden!AH$2,IF(Burden!AH47&gt;=5%,Burden!AH$2/2,100))</f>
        <v>100</v>
      </c>
    </row>
    <row r="48" spans="1:34" x14ac:dyDescent="0.3">
      <c r="A48" s="13">
        <v>43000</v>
      </c>
      <c r="B48" s="13">
        <v>43999</v>
      </c>
      <c r="D48" s="16" t="s">
        <v>9</v>
      </c>
      <c r="E48" s="59"/>
      <c r="F48" s="59"/>
      <c r="G48" s="59"/>
      <c r="H48" s="59"/>
      <c r="I48" s="59">
        <f>IF(Burden!I48&gt;=10%,Burden!I$2,IF(Burden!I48&gt;=5%,Burden!I$2/2,100))</f>
        <v>100</v>
      </c>
      <c r="J48" s="59">
        <f>IF(Burden!J48&gt;=10%,Burden!J$2,IF(Burden!J48&gt;=5%,Burden!J$2/2,100))</f>
        <v>100</v>
      </c>
      <c r="L48" s="16" t="s">
        <v>10</v>
      </c>
      <c r="M48" s="59"/>
      <c r="N48" s="59"/>
      <c r="O48" s="59"/>
      <c r="P48" s="59"/>
      <c r="Q48" s="59">
        <f>IF(Burden!Q48&gt;=10%,Burden!Q$2,IF(Burden!Q48&gt;=5%,Burden!Q$2/2,100))</f>
        <v>100</v>
      </c>
      <c r="R48" s="59">
        <f>IF(Burden!R48&gt;=10%,Burden!R$2,IF(Burden!R48&gt;=5%,Burden!R$2/2,100))</f>
        <v>100</v>
      </c>
      <c r="T48" s="16" t="s">
        <v>11</v>
      </c>
      <c r="U48" s="59"/>
      <c r="V48" s="59"/>
      <c r="W48" s="59"/>
      <c r="X48" s="59"/>
      <c r="Y48" s="59">
        <f>IF(Burden!Y48&gt;=10%,Burden!Y$2,IF(Burden!Y48&gt;=5%,Burden!Y$2/2,100))</f>
        <v>100</v>
      </c>
      <c r="Z48" s="59">
        <f>IF(Burden!Z48&gt;=10%,Burden!Z$2,IF(Burden!Z48&gt;=5%,Burden!Z$2/2,100))</f>
        <v>100</v>
      </c>
      <c r="AB48" s="16" t="s">
        <v>12</v>
      </c>
      <c r="AC48" s="59"/>
      <c r="AD48" s="59"/>
      <c r="AE48" s="59"/>
      <c r="AF48" s="59"/>
      <c r="AG48" s="59">
        <f>IF(Burden!AG48&gt;=10%,Burden!AG$2,IF(Burden!AG48&gt;=5%,Burden!AG$2/2,100))</f>
        <v>100</v>
      </c>
      <c r="AH48" s="59">
        <f>IF(Burden!AH48&gt;=10%,Burden!AH$2,IF(Burden!AH48&gt;=5%,Burden!AH$2/2,100))</f>
        <v>100</v>
      </c>
    </row>
    <row r="49" spans="1:34" x14ac:dyDescent="0.3">
      <c r="A49" s="13">
        <v>44000</v>
      </c>
      <c r="B49" s="13">
        <v>44999</v>
      </c>
      <c r="D49" s="16" t="s">
        <v>9</v>
      </c>
      <c r="E49" s="59"/>
      <c r="F49" s="59"/>
      <c r="G49" s="59"/>
      <c r="H49" s="59"/>
      <c r="I49" s="59">
        <f>IF(Burden!I49&gt;=10%,Burden!I$2,IF(Burden!I49&gt;=5%,Burden!I$2/2,100))</f>
        <v>100</v>
      </c>
      <c r="J49" s="59">
        <f>IF(Burden!J49&gt;=10%,Burden!J$2,IF(Burden!J49&gt;=5%,Burden!J$2/2,100))</f>
        <v>100</v>
      </c>
      <c r="L49" s="16" t="s">
        <v>10</v>
      </c>
      <c r="M49" s="59"/>
      <c r="N49" s="59"/>
      <c r="O49" s="59"/>
      <c r="P49" s="59"/>
      <c r="Q49" s="59">
        <f>IF(Burden!Q49&gt;=10%,Burden!Q$2,IF(Burden!Q49&gt;=5%,Burden!Q$2/2,100))</f>
        <v>100</v>
      </c>
      <c r="R49" s="59">
        <f>IF(Burden!R49&gt;=10%,Burden!R$2,IF(Burden!R49&gt;=5%,Burden!R$2/2,100))</f>
        <v>100</v>
      </c>
      <c r="T49" s="16" t="s">
        <v>11</v>
      </c>
      <c r="U49" s="59"/>
      <c r="V49" s="59"/>
      <c r="W49" s="59"/>
      <c r="X49" s="59"/>
      <c r="Y49" s="59">
        <f>IF(Burden!Y49&gt;=10%,Burden!Y$2,IF(Burden!Y49&gt;=5%,Burden!Y$2/2,100))</f>
        <v>100</v>
      </c>
      <c r="Z49" s="59">
        <f>IF(Burden!Z49&gt;=10%,Burden!Z$2,IF(Burden!Z49&gt;=5%,Burden!Z$2/2,100))</f>
        <v>100</v>
      </c>
      <c r="AB49" s="16" t="s">
        <v>12</v>
      </c>
      <c r="AC49" s="59"/>
      <c r="AD49" s="59"/>
      <c r="AE49" s="59"/>
      <c r="AF49" s="59"/>
      <c r="AG49" s="59">
        <f>IF(Burden!AG49&gt;=10%,Burden!AG$2,IF(Burden!AG49&gt;=5%,Burden!AG$2/2,100))</f>
        <v>100</v>
      </c>
      <c r="AH49" s="59">
        <f>IF(Burden!AH49&gt;=10%,Burden!AH$2,IF(Burden!AH49&gt;=5%,Burden!AH$2/2,100))</f>
        <v>100</v>
      </c>
    </row>
    <row r="50" spans="1:34" x14ac:dyDescent="0.3">
      <c r="A50" s="13">
        <v>45000</v>
      </c>
      <c r="B50" s="13">
        <v>45999</v>
      </c>
      <c r="D50" s="16" t="s">
        <v>9</v>
      </c>
      <c r="E50" s="59"/>
      <c r="F50" s="59"/>
      <c r="G50" s="59"/>
      <c r="H50" s="59"/>
      <c r="I50" s="59">
        <f>IF(Burden!I50&gt;=10%,Burden!I$2,IF(Burden!I50&gt;=5%,Burden!I$2/2,100))</f>
        <v>100</v>
      </c>
      <c r="J50" s="59">
        <f>IF(Burden!J50&gt;=10%,Burden!J$2,IF(Burden!J50&gt;=5%,Burden!J$2/2,100))</f>
        <v>100</v>
      </c>
      <c r="L50" s="16" t="s">
        <v>10</v>
      </c>
      <c r="M50" s="59"/>
      <c r="N50" s="59"/>
      <c r="O50" s="59"/>
      <c r="P50" s="59"/>
      <c r="Q50" s="59">
        <f>IF(Burden!Q50&gt;=10%,Burden!Q$2,IF(Burden!Q50&gt;=5%,Burden!Q$2/2,100))</f>
        <v>100</v>
      </c>
      <c r="R50" s="59">
        <f>IF(Burden!R50&gt;=10%,Burden!R$2,IF(Burden!R50&gt;=5%,Burden!R$2/2,100))</f>
        <v>100</v>
      </c>
      <c r="T50" s="16" t="s">
        <v>11</v>
      </c>
      <c r="U50" s="59"/>
      <c r="V50" s="59"/>
      <c r="W50" s="59"/>
      <c r="X50" s="59"/>
      <c r="Y50" s="59">
        <f>IF(Burden!Y50&gt;=10%,Burden!Y$2,IF(Burden!Y50&gt;=5%,Burden!Y$2/2,100))</f>
        <v>100</v>
      </c>
      <c r="Z50" s="59">
        <f>IF(Burden!Z50&gt;=10%,Burden!Z$2,IF(Burden!Z50&gt;=5%,Burden!Z$2/2,100))</f>
        <v>100</v>
      </c>
      <c r="AB50" s="16" t="s">
        <v>12</v>
      </c>
      <c r="AC50" s="59"/>
      <c r="AD50" s="59"/>
      <c r="AE50" s="59"/>
      <c r="AF50" s="59"/>
      <c r="AG50" s="59">
        <f>IF(Burden!AG50&gt;=10%,Burden!AG$2,IF(Burden!AG50&gt;=5%,Burden!AG$2/2,100))</f>
        <v>100</v>
      </c>
      <c r="AH50" s="59">
        <f>IF(Burden!AH50&gt;=10%,Burden!AH$2,IF(Burden!AH50&gt;=5%,Burden!AH$2/2,100))</f>
        <v>100</v>
      </c>
    </row>
    <row r="51" spans="1:34" x14ac:dyDescent="0.3">
      <c r="A51" s="13">
        <v>46000</v>
      </c>
      <c r="B51" s="13">
        <v>46999</v>
      </c>
      <c r="D51" s="16" t="s">
        <v>9</v>
      </c>
      <c r="E51" s="59"/>
      <c r="F51" s="59"/>
      <c r="G51" s="59"/>
      <c r="H51" s="59"/>
      <c r="I51" s="59">
        <f>IF(Burden!I51&gt;=10%,Burden!I$2,IF(Burden!I51&gt;=5%,Burden!I$2/2,100))</f>
        <v>100</v>
      </c>
      <c r="J51" s="59">
        <f>IF(Burden!J51&gt;=10%,Burden!J$2,IF(Burden!J51&gt;=5%,Burden!J$2/2,100))</f>
        <v>100</v>
      </c>
      <c r="L51" s="16" t="s">
        <v>10</v>
      </c>
      <c r="M51" s="59"/>
      <c r="N51" s="59"/>
      <c r="O51" s="59"/>
      <c r="P51" s="59"/>
      <c r="Q51" s="59">
        <f>IF(Burden!Q51&gt;=10%,Burden!Q$2,IF(Burden!Q51&gt;=5%,Burden!Q$2/2,100))</f>
        <v>100</v>
      </c>
      <c r="R51" s="59">
        <f>IF(Burden!R51&gt;=10%,Burden!R$2,IF(Burden!R51&gt;=5%,Burden!R$2/2,100))</f>
        <v>100</v>
      </c>
      <c r="T51" s="16" t="s">
        <v>11</v>
      </c>
      <c r="U51" s="59"/>
      <c r="V51" s="59"/>
      <c r="W51" s="59"/>
      <c r="X51" s="59"/>
      <c r="Y51" s="59">
        <f>IF(Burden!Y51&gt;=10%,Burden!Y$2,IF(Burden!Y51&gt;=5%,Burden!Y$2/2,100))</f>
        <v>100</v>
      </c>
      <c r="Z51" s="59">
        <f>IF(Burden!Z51&gt;=10%,Burden!Z$2,IF(Burden!Z51&gt;=5%,Burden!Z$2/2,100))</f>
        <v>100</v>
      </c>
      <c r="AB51" s="16" t="s">
        <v>12</v>
      </c>
      <c r="AC51" s="59"/>
      <c r="AD51" s="59"/>
      <c r="AE51" s="59"/>
      <c r="AF51" s="59"/>
      <c r="AG51" s="59">
        <f>IF(Burden!AG51&gt;=10%,Burden!AG$2,IF(Burden!AG51&gt;=5%,Burden!AG$2/2,100))</f>
        <v>100</v>
      </c>
      <c r="AH51" s="59">
        <f>IF(Burden!AH51&gt;=10%,Burden!AH$2,IF(Burden!AH51&gt;=5%,Burden!AH$2/2,100))</f>
        <v>100</v>
      </c>
    </row>
    <row r="52" spans="1:34" x14ac:dyDescent="0.3">
      <c r="A52" s="13">
        <v>47000</v>
      </c>
      <c r="B52" s="13">
        <v>47999</v>
      </c>
      <c r="D52" s="16" t="s">
        <v>9</v>
      </c>
      <c r="E52" s="59"/>
      <c r="F52" s="59"/>
      <c r="G52" s="59"/>
      <c r="H52" s="59"/>
      <c r="I52" s="59">
        <f>IF(Burden!I52&gt;=10%,Burden!I$2,IF(Burden!I52&gt;=5%,Burden!I$2/2,100))</f>
        <v>100</v>
      </c>
      <c r="J52" s="59">
        <f>IF(Burden!J52&gt;=10%,Burden!J$2,IF(Burden!J52&gt;=5%,Burden!J$2/2,100))</f>
        <v>100</v>
      </c>
      <c r="L52" s="16" t="s">
        <v>10</v>
      </c>
      <c r="M52" s="59"/>
      <c r="N52" s="59"/>
      <c r="O52" s="59"/>
      <c r="P52" s="59"/>
      <c r="Q52" s="59">
        <f>IF(Burden!Q52&gt;=10%,Burden!Q$2,IF(Burden!Q52&gt;=5%,Burden!Q$2/2,100))</f>
        <v>100</v>
      </c>
      <c r="R52" s="59">
        <f>IF(Burden!R52&gt;=10%,Burden!R$2,IF(Burden!R52&gt;=5%,Burden!R$2/2,100))</f>
        <v>100</v>
      </c>
      <c r="T52" s="16" t="s">
        <v>11</v>
      </c>
      <c r="U52" s="59"/>
      <c r="V52" s="59"/>
      <c r="W52" s="59"/>
      <c r="X52" s="59"/>
      <c r="Y52" s="59">
        <f>IF(Burden!Y52&gt;=10%,Burden!Y$2,IF(Burden!Y52&gt;=5%,Burden!Y$2/2,100))</f>
        <v>100</v>
      </c>
      <c r="Z52" s="59">
        <f>IF(Burden!Z52&gt;=10%,Burden!Z$2,IF(Burden!Z52&gt;=5%,Burden!Z$2/2,100))</f>
        <v>100</v>
      </c>
      <c r="AB52" s="16" t="s">
        <v>12</v>
      </c>
      <c r="AC52" s="59"/>
      <c r="AD52" s="59"/>
      <c r="AE52" s="59"/>
      <c r="AF52" s="59"/>
      <c r="AG52" s="59">
        <f>IF(Burden!AG52&gt;=10%,Burden!AG$2,IF(Burden!AG52&gt;=5%,Burden!AG$2/2,100))</f>
        <v>100</v>
      </c>
      <c r="AH52" s="59">
        <f>IF(Burden!AH52&gt;=10%,Burden!AH$2,IF(Burden!AH52&gt;=5%,Burden!AH$2/2,100))</f>
        <v>100</v>
      </c>
    </row>
    <row r="53" spans="1:34" x14ac:dyDescent="0.3">
      <c r="A53" s="13">
        <v>48000</v>
      </c>
      <c r="B53" s="13">
        <v>48999</v>
      </c>
      <c r="D53" s="16" t="s">
        <v>9</v>
      </c>
      <c r="E53" s="59"/>
      <c r="F53" s="59"/>
      <c r="G53" s="59"/>
      <c r="H53" s="59"/>
      <c r="I53" s="59">
        <f>IF(Burden!I53&gt;=10%,Burden!I$2,IF(Burden!I53&gt;=5%,Burden!I$2/2,100))</f>
        <v>100</v>
      </c>
      <c r="J53" s="59">
        <f>IF(Burden!J53&gt;=10%,Burden!J$2,IF(Burden!J53&gt;=5%,Burden!J$2/2,100))</f>
        <v>100</v>
      </c>
      <c r="L53" s="16" t="s">
        <v>10</v>
      </c>
      <c r="M53" s="59"/>
      <c r="N53" s="59"/>
      <c r="O53" s="59"/>
      <c r="P53" s="59"/>
      <c r="Q53" s="59">
        <f>IF(Burden!Q53&gt;=10%,Burden!Q$2,IF(Burden!Q53&gt;=5%,Burden!Q$2/2,100))</f>
        <v>100</v>
      </c>
      <c r="R53" s="59">
        <f>IF(Burden!R53&gt;=10%,Burden!R$2,IF(Burden!R53&gt;=5%,Burden!R$2/2,100))</f>
        <v>100</v>
      </c>
      <c r="T53" s="16" t="s">
        <v>11</v>
      </c>
      <c r="U53" s="59"/>
      <c r="V53" s="59"/>
      <c r="W53" s="59"/>
      <c r="X53" s="59"/>
      <c r="Y53" s="59">
        <f>IF(Burden!Y53&gt;=10%,Burden!Y$2,IF(Burden!Y53&gt;=5%,Burden!Y$2/2,100))</f>
        <v>100</v>
      </c>
      <c r="Z53" s="59">
        <f>IF(Burden!Z53&gt;=10%,Burden!Z$2,IF(Burden!Z53&gt;=5%,Burden!Z$2/2,100))</f>
        <v>100</v>
      </c>
      <c r="AB53" s="16" t="s">
        <v>12</v>
      </c>
      <c r="AC53" s="59"/>
      <c r="AD53" s="59"/>
      <c r="AE53" s="59"/>
      <c r="AF53" s="59"/>
      <c r="AG53" s="59">
        <f>IF(Burden!AG53&gt;=10%,Burden!AG$2,IF(Burden!AG53&gt;=5%,Burden!AG$2/2,100))</f>
        <v>100</v>
      </c>
      <c r="AH53" s="59">
        <f>IF(Burden!AH53&gt;=10%,Burden!AH$2,IF(Burden!AH53&gt;=5%,Burden!AH$2/2,100))</f>
        <v>100</v>
      </c>
    </row>
    <row r="54" spans="1:34" x14ac:dyDescent="0.3">
      <c r="A54" s="13">
        <v>49000</v>
      </c>
      <c r="B54" s="13">
        <v>49999</v>
      </c>
      <c r="D54" s="16" t="s">
        <v>9</v>
      </c>
      <c r="E54" s="59"/>
      <c r="F54" s="59"/>
      <c r="G54" s="59"/>
      <c r="H54" s="59"/>
      <c r="I54" s="59"/>
      <c r="J54" s="59">
        <f>IF(Burden!J54&gt;=10%,Burden!J$2,IF(Burden!J54&gt;=5%,Burden!J$2/2,100))</f>
        <v>100</v>
      </c>
      <c r="L54" s="16" t="s">
        <v>10</v>
      </c>
      <c r="M54" s="59"/>
      <c r="N54" s="59"/>
      <c r="O54" s="59"/>
      <c r="P54" s="59"/>
      <c r="Q54" s="59"/>
      <c r="R54" s="59">
        <f>IF(Burden!R54&gt;=10%,Burden!R$2,IF(Burden!R54&gt;=5%,Burden!R$2/2,100))</f>
        <v>100</v>
      </c>
      <c r="T54" s="16" t="s">
        <v>11</v>
      </c>
      <c r="U54" s="59"/>
      <c r="V54" s="59"/>
      <c r="W54" s="59"/>
      <c r="X54" s="59"/>
      <c r="Y54" s="59"/>
      <c r="Z54" s="59">
        <f>IF(Burden!Z54&gt;=10%,Burden!Z$2,IF(Burden!Z54&gt;=5%,Burden!Z$2/2,100))</f>
        <v>100</v>
      </c>
      <c r="AB54" s="16" t="s">
        <v>12</v>
      </c>
      <c r="AC54" s="59"/>
      <c r="AD54" s="59"/>
      <c r="AE54" s="59"/>
      <c r="AF54" s="59"/>
      <c r="AG54" s="59"/>
      <c r="AH54" s="59">
        <f>IF(Burden!AH54&gt;=10%,Burden!AH$2,IF(Burden!AH54&gt;=5%,Burden!AH$2/2,100))</f>
        <v>100</v>
      </c>
    </row>
    <row r="55" spans="1:34" x14ac:dyDescent="0.3">
      <c r="A55" s="13">
        <v>50000</v>
      </c>
      <c r="B55" s="13">
        <v>50999</v>
      </c>
      <c r="D55" s="16" t="s">
        <v>9</v>
      </c>
      <c r="E55" s="59"/>
      <c r="F55" s="59"/>
      <c r="G55" s="59"/>
      <c r="H55" s="59"/>
      <c r="I55" s="59"/>
      <c r="J55" s="59">
        <f>IF(Burden!J55&gt;=10%,Burden!J$2,IF(Burden!J55&gt;=5%,Burden!J$2/2,100))</f>
        <v>100</v>
      </c>
      <c r="L55" s="16" t="s">
        <v>10</v>
      </c>
      <c r="M55" s="59"/>
      <c r="N55" s="59"/>
      <c r="O55" s="59"/>
      <c r="P55" s="59"/>
      <c r="Q55" s="59"/>
      <c r="R55" s="59">
        <f>IF(Burden!R55&gt;=10%,Burden!R$2,IF(Burden!R55&gt;=5%,Burden!R$2/2,100))</f>
        <v>100</v>
      </c>
      <c r="T55" s="16" t="s">
        <v>11</v>
      </c>
      <c r="U55" s="59"/>
      <c r="V55" s="59"/>
      <c r="W55" s="59"/>
      <c r="X55" s="59"/>
      <c r="Y55" s="59"/>
      <c r="Z55" s="59">
        <f>IF(Burden!Z55&gt;=10%,Burden!Z$2,IF(Burden!Z55&gt;=5%,Burden!Z$2/2,100))</f>
        <v>100</v>
      </c>
      <c r="AB55" s="16" t="s">
        <v>12</v>
      </c>
      <c r="AC55" s="59"/>
      <c r="AD55" s="59"/>
      <c r="AE55" s="59"/>
      <c r="AF55" s="59"/>
      <c r="AG55" s="59"/>
      <c r="AH55" s="59">
        <f>IF(Burden!AH55&gt;=10%,Burden!AH$2,IF(Burden!AH55&gt;=5%,Burden!AH$2/2,100))</f>
        <v>100</v>
      </c>
    </row>
    <row r="56" spans="1:34" x14ac:dyDescent="0.3">
      <c r="A56" s="13">
        <v>51000</v>
      </c>
      <c r="B56" s="13">
        <v>51999</v>
      </c>
      <c r="D56" s="16" t="s">
        <v>9</v>
      </c>
      <c r="E56" s="59"/>
      <c r="F56" s="59"/>
      <c r="G56" s="59"/>
      <c r="H56" s="59"/>
      <c r="I56" s="59"/>
      <c r="J56" s="59">
        <f>IF(Burden!J56&gt;=10%,Burden!J$2,IF(Burden!J56&gt;=5%,Burden!J$2/2,100))</f>
        <v>100</v>
      </c>
      <c r="L56" s="16" t="s">
        <v>10</v>
      </c>
      <c r="M56" s="59"/>
      <c r="N56" s="59"/>
      <c r="O56" s="59"/>
      <c r="P56" s="59"/>
      <c r="Q56" s="59"/>
      <c r="R56" s="59">
        <f>IF(Burden!R56&gt;=10%,Burden!R$2,IF(Burden!R56&gt;=5%,Burden!R$2/2,100))</f>
        <v>100</v>
      </c>
      <c r="T56" s="16" t="s">
        <v>11</v>
      </c>
      <c r="U56" s="59"/>
      <c r="V56" s="59"/>
      <c r="W56" s="59"/>
      <c r="X56" s="59"/>
      <c r="Y56" s="59"/>
      <c r="Z56" s="59">
        <f>IF(Burden!Z56&gt;=10%,Burden!Z$2,IF(Burden!Z56&gt;=5%,Burden!Z$2/2,100))</f>
        <v>100</v>
      </c>
      <c r="AB56" s="16" t="s">
        <v>12</v>
      </c>
      <c r="AC56" s="59"/>
      <c r="AD56" s="59"/>
      <c r="AE56" s="59"/>
      <c r="AF56" s="59"/>
      <c r="AG56" s="59"/>
      <c r="AH56" s="59">
        <f>IF(Burden!AH56&gt;=10%,Burden!AH$2,IF(Burden!AH56&gt;=5%,Burden!AH$2/2,100))</f>
        <v>100</v>
      </c>
    </row>
    <row r="57" spans="1:34" x14ac:dyDescent="0.3">
      <c r="A57" s="13">
        <v>52000</v>
      </c>
      <c r="B57" s="13">
        <v>52999</v>
      </c>
      <c r="D57" s="16" t="s">
        <v>9</v>
      </c>
      <c r="E57" s="59"/>
      <c r="F57" s="59"/>
      <c r="G57" s="59"/>
      <c r="H57" s="59"/>
      <c r="I57" s="59"/>
      <c r="J57" s="59">
        <f>IF(Burden!J57&gt;=10%,Burden!J$2,IF(Burden!J57&gt;=5%,Burden!J$2/2,100))</f>
        <v>100</v>
      </c>
      <c r="L57" s="16" t="s">
        <v>10</v>
      </c>
      <c r="M57" s="59"/>
      <c r="N57" s="59"/>
      <c r="O57" s="59"/>
      <c r="P57" s="59"/>
      <c r="Q57" s="59"/>
      <c r="R57" s="59">
        <f>IF(Burden!R57&gt;=10%,Burden!R$2,IF(Burden!R57&gt;=5%,Burden!R$2/2,100))</f>
        <v>100</v>
      </c>
      <c r="T57" s="16" t="s">
        <v>11</v>
      </c>
      <c r="U57" s="59"/>
      <c r="V57" s="59"/>
      <c r="W57" s="59"/>
      <c r="X57" s="59"/>
      <c r="Y57" s="59"/>
      <c r="Z57" s="59">
        <f>IF(Burden!Z57&gt;=10%,Burden!Z$2,IF(Burden!Z57&gt;=5%,Burden!Z$2/2,100))</f>
        <v>100</v>
      </c>
      <c r="AB57" s="16" t="s">
        <v>12</v>
      </c>
      <c r="AC57" s="59"/>
      <c r="AD57" s="59"/>
      <c r="AE57" s="59"/>
      <c r="AF57" s="59"/>
      <c r="AG57" s="59"/>
      <c r="AH57" s="59">
        <f>IF(Burden!AH57&gt;=10%,Burden!AH$2,IF(Burden!AH57&gt;=5%,Burden!AH$2/2,100))</f>
        <v>100</v>
      </c>
    </row>
    <row r="58" spans="1:34" x14ac:dyDescent="0.3">
      <c r="A58" s="13">
        <v>53000</v>
      </c>
      <c r="B58" s="13">
        <v>53999</v>
      </c>
      <c r="D58" s="16" t="s">
        <v>9</v>
      </c>
      <c r="E58" s="59"/>
      <c r="F58" s="59"/>
      <c r="G58" s="59"/>
      <c r="H58" s="59"/>
      <c r="I58" s="59"/>
      <c r="J58" s="59">
        <f>IF(Burden!J58&gt;=10%,Burden!J$2,IF(Burden!J58&gt;=5%,Burden!J$2/2,100))</f>
        <v>100</v>
      </c>
      <c r="L58" s="16" t="s">
        <v>10</v>
      </c>
      <c r="M58" s="59"/>
      <c r="N58" s="59"/>
      <c r="O58" s="59"/>
      <c r="P58" s="59"/>
      <c r="Q58" s="59"/>
      <c r="R58" s="59">
        <f>IF(Burden!R58&gt;=10%,Burden!R$2,IF(Burden!R58&gt;=5%,Burden!R$2/2,100))</f>
        <v>100</v>
      </c>
      <c r="T58" s="16" t="s">
        <v>11</v>
      </c>
      <c r="U58" s="59"/>
      <c r="V58" s="59"/>
      <c r="W58" s="59"/>
      <c r="X58" s="59"/>
      <c r="Y58" s="59"/>
      <c r="Z58" s="59">
        <f>IF(Burden!Z58&gt;=10%,Burden!Z$2,IF(Burden!Z58&gt;=5%,Burden!Z$2/2,100))</f>
        <v>100</v>
      </c>
      <c r="AB58" s="16" t="s">
        <v>12</v>
      </c>
      <c r="AC58" s="59"/>
      <c r="AD58" s="59"/>
      <c r="AE58" s="59"/>
      <c r="AF58" s="59"/>
      <c r="AG58" s="59"/>
      <c r="AH58" s="59">
        <f>IF(Burden!AH58&gt;=10%,Burden!AH$2,IF(Burden!AH58&gt;=5%,Burden!AH$2/2,100))</f>
        <v>100</v>
      </c>
    </row>
    <row r="59" spans="1:34" x14ac:dyDescent="0.3">
      <c r="A59" s="13">
        <v>54000</v>
      </c>
      <c r="B59" s="13">
        <v>54999</v>
      </c>
      <c r="D59" s="16" t="s">
        <v>9</v>
      </c>
      <c r="E59" s="59"/>
      <c r="F59" s="59"/>
      <c r="G59" s="59"/>
      <c r="H59" s="59"/>
      <c r="I59" s="59"/>
      <c r="J59" s="59">
        <f>IF(Burden!J59&gt;=10%,Burden!J$2,IF(Burden!J59&gt;=5%,Burden!J$2/2,100))</f>
        <v>100</v>
      </c>
      <c r="L59" s="16" t="s">
        <v>10</v>
      </c>
      <c r="M59" s="59"/>
      <c r="N59" s="59"/>
      <c r="O59" s="59"/>
      <c r="P59" s="59"/>
      <c r="Q59" s="59"/>
      <c r="R59" s="59">
        <f>IF(Burden!R59&gt;=10%,Burden!R$2,IF(Burden!R59&gt;=5%,Burden!R$2/2,100))</f>
        <v>100</v>
      </c>
      <c r="T59" s="16" t="s">
        <v>11</v>
      </c>
      <c r="U59" s="59"/>
      <c r="V59" s="59"/>
      <c r="W59" s="59"/>
      <c r="X59" s="59"/>
      <c r="Y59" s="59"/>
      <c r="Z59" s="59">
        <f>IF(Burden!Z59&gt;=10%,Burden!Z$2,IF(Burden!Z59&gt;=5%,Burden!Z$2/2,100))</f>
        <v>100</v>
      </c>
      <c r="AB59" s="16" t="s">
        <v>12</v>
      </c>
      <c r="AC59" s="59"/>
      <c r="AD59" s="59"/>
      <c r="AE59" s="59"/>
      <c r="AF59" s="59"/>
      <c r="AG59" s="59"/>
      <c r="AH59" s="59">
        <f>IF(Burden!AH59&gt;=10%,Burden!AH$2,IF(Burden!AH59&gt;=5%,Burden!AH$2/2,100))</f>
        <v>100</v>
      </c>
    </row>
    <row r="60" spans="1:34" x14ac:dyDescent="0.3">
      <c r="A60" s="13">
        <v>55000</v>
      </c>
      <c r="B60" s="13">
        <v>55999</v>
      </c>
      <c r="D60" s="16" t="s">
        <v>9</v>
      </c>
      <c r="E60" s="59"/>
      <c r="F60" s="59"/>
      <c r="G60" s="59"/>
      <c r="H60" s="59"/>
      <c r="I60" s="59"/>
      <c r="J60" s="59">
        <f>IF(Burden!J60&gt;=10%,Burden!J$2,IF(Burden!J60&gt;=5%,Burden!J$2/2,100))</f>
        <v>100</v>
      </c>
      <c r="L60" s="16" t="s">
        <v>10</v>
      </c>
      <c r="M60" s="59"/>
      <c r="N60" s="59"/>
      <c r="O60" s="59"/>
      <c r="P60" s="59"/>
      <c r="Q60" s="59"/>
      <c r="R60" s="59">
        <f>IF(Burden!R60&gt;=10%,Burden!R$2,IF(Burden!R60&gt;=5%,Burden!R$2/2,100))</f>
        <v>100</v>
      </c>
      <c r="T60" s="16" t="s">
        <v>11</v>
      </c>
      <c r="U60" s="59"/>
      <c r="V60" s="59"/>
      <c r="W60" s="59"/>
      <c r="X60" s="59"/>
      <c r="Y60" s="59"/>
      <c r="Z60" s="59">
        <f>IF(Burden!Z60&gt;=10%,Burden!Z$2,IF(Burden!Z60&gt;=5%,Burden!Z$2/2,100))</f>
        <v>100</v>
      </c>
      <c r="AB60" s="16" t="s">
        <v>12</v>
      </c>
      <c r="AC60" s="59"/>
      <c r="AD60" s="59"/>
      <c r="AE60" s="59"/>
      <c r="AF60" s="59"/>
      <c r="AG60" s="59"/>
      <c r="AH60" s="59">
        <f>IF(Burden!AH60&gt;=10%,Burden!AH$2,IF(Burden!AH60&gt;=5%,Burden!AH$2/2,100))</f>
        <v>100</v>
      </c>
    </row>
    <row r="61" spans="1:34" x14ac:dyDescent="0.3">
      <c r="A61" s="13">
        <v>56000</v>
      </c>
      <c r="B61" s="13">
        <v>56999</v>
      </c>
      <c r="D61" s="16" t="s">
        <v>9</v>
      </c>
      <c r="E61" s="59"/>
      <c r="F61" s="59"/>
      <c r="G61" s="59"/>
      <c r="H61" s="59"/>
      <c r="I61" s="59"/>
      <c r="J61" s="59">
        <f>IF(Burden!J61&gt;=10%,Burden!J$2,IF(Burden!J61&gt;=5%,Burden!J$2/2,100))</f>
        <v>100</v>
      </c>
      <c r="L61" s="16" t="s">
        <v>10</v>
      </c>
      <c r="M61" s="59"/>
      <c r="N61" s="59"/>
      <c r="O61" s="59"/>
      <c r="P61" s="59"/>
      <c r="Q61" s="59"/>
      <c r="R61" s="59">
        <f>IF(Burden!R61&gt;=10%,Burden!R$2,IF(Burden!R61&gt;=5%,Burden!R$2/2,100))</f>
        <v>100</v>
      </c>
      <c r="T61" s="16" t="s">
        <v>11</v>
      </c>
      <c r="U61" s="59"/>
      <c r="V61" s="59"/>
      <c r="W61" s="59"/>
      <c r="X61" s="59"/>
      <c r="Y61" s="59"/>
      <c r="Z61" s="59">
        <f>IF(Burden!Z61&gt;=10%,Burden!Z$2,IF(Burden!Z61&gt;=5%,Burden!Z$2/2,100))</f>
        <v>100</v>
      </c>
      <c r="AB61" s="16" t="s">
        <v>12</v>
      </c>
      <c r="AC61" s="59"/>
      <c r="AD61" s="59"/>
      <c r="AE61" s="59"/>
      <c r="AF61" s="59"/>
      <c r="AG61" s="59"/>
      <c r="AH61" s="59">
        <f>IF(Burden!AH61&gt;=10%,Burden!AH$2,IF(Burden!AH61&gt;=5%,Burden!AH$2/2,100))</f>
        <v>100</v>
      </c>
    </row>
    <row r="62" spans="1:34" x14ac:dyDescent="0.3">
      <c r="A62" s="13">
        <v>57000</v>
      </c>
      <c r="B62" s="13">
        <v>57999</v>
      </c>
      <c r="D62" s="16" t="s">
        <v>9</v>
      </c>
      <c r="E62" s="59"/>
      <c r="F62" s="59"/>
      <c r="G62" s="59"/>
      <c r="H62" s="59"/>
      <c r="I62" s="59"/>
      <c r="J62" s="59">
        <f>IF(Burden!J62&gt;=10%,Burden!J$2,IF(Burden!J62&gt;=5%,Burden!J$2/2,100))</f>
        <v>100</v>
      </c>
      <c r="L62" s="16" t="s">
        <v>10</v>
      </c>
      <c r="M62" s="59"/>
      <c r="N62" s="59"/>
      <c r="O62" s="59"/>
      <c r="P62" s="59"/>
      <c r="Q62" s="59"/>
      <c r="R62" s="59">
        <f>IF(Burden!R62&gt;=10%,Burden!R$2,IF(Burden!R62&gt;=5%,Burden!R$2/2,100))</f>
        <v>100</v>
      </c>
      <c r="T62" s="16" t="s">
        <v>11</v>
      </c>
      <c r="U62" s="59"/>
      <c r="V62" s="59"/>
      <c r="W62" s="59"/>
      <c r="X62" s="59"/>
      <c r="Y62" s="59"/>
      <c r="Z62" s="59">
        <f>IF(Burden!Z62&gt;=10%,Burden!Z$2,IF(Burden!Z62&gt;=5%,Burden!Z$2/2,100))</f>
        <v>100</v>
      </c>
      <c r="AB62" s="16" t="s">
        <v>12</v>
      </c>
      <c r="AC62" s="59"/>
      <c r="AD62" s="59"/>
      <c r="AE62" s="59"/>
      <c r="AF62" s="59"/>
      <c r="AG62" s="59"/>
      <c r="AH62" s="59">
        <f>IF(Burden!AH62&gt;=10%,Burden!AH$2,IF(Burden!AH62&gt;=5%,Burden!AH$2/2,100))</f>
        <v>100</v>
      </c>
    </row>
    <row r="63" spans="1:34" x14ac:dyDescent="0.3">
      <c r="A63" s="13">
        <v>58000</v>
      </c>
      <c r="B63" s="13">
        <v>58999</v>
      </c>
      <c r="D63" s="16" t="s">
        <v>9</v>
      </c>
      <c r="E63" s="59"/>
      <c r="F63" s="59"/>
      <c r="G63" s="59"/>
      <c r="H63" s="59"/>
      <c r="I63" s="59"/>
      <c r="J63" s="59">
        <f>IF(Burden!J63&gt;=10%,Burden!J$2,IF(Burden!J63&gt;=5%,Burden!J$2/2,100))</f>
        <v>100</v>
      </c>
      <c r="L63" s="16" t="s">
        <v>10</v>
      </c>
      <c r="M63" s="59"/>
      <c r="N63" s="59"/>
      <c r="O63" s="59"/>
      <c r="P63" s="59"/>
      <c r="Q63" s="59"/>
      <c r="R63" s="59">
        <f>IF(Burden!R63&gt;=10%,Burden!R$2,IF(Burden!R63&gt;=5%,Burden!R$2/2,100))</f>
        <v>100</v>
      </c>
      <c r="T63" s="16" t="s">
        <v>11</v>
      </c>
      <c r="U63" s="59"/>
      <c r="V63" s="59"/>
      <c r="W63" s="59"/>
      <c r="X63" s="59"/>
      <c r="Y63" s="59"/>
      <c r="Z63" s="59">
        <f>IF(Burden!Z63&gt;=10%,Burden!Z$2,IF(Burden!Z63&gt;=5%,Burden!Z$2/2,100))</f>
        <v>100</v>
      </c>
      <c r="AB63" s="16" t="s">
        <v>12</v>
      </c>
      <c r="AC63" s="59"/>
      <c r="AD63" s="59"/>
      <c r="AE63" s="59"/>
      <c r="AF63" s="59"/>
      <c r="AG63" s="59"/>
      <c r="AH63" s="59">
        <f>IF(Burden!AH63&gt;=10%,Burden!AH$2,IF(Burden!AH63&gt;=5%,Burden!AH$2/2,100))</f>
        <v>100</v>
      </c>
    </row>
    <row r="64" spans="1:34" x14ac:dyDescent="0.3">
      <c r="A64" s="13">
        <v>59000</v>
      </c>
      <c r="B64" s="13">
        <v>59999</v>
      </c>
      <c r="D64" s="16" t="s">
        <v>9</v>
      </c>
      <c r="E64" s="59"/>
      <c r="F64" s="59"/>
      <c r="G64" s="59"/>
      <c r="H64" s="59"/>
      <c r="I64" s="59"/>
      <c r="J64" s="59">
        <f>IF(Burden!J64&gt;=10%,Burden!J$2,IF(Burden!J64&gt;=5%,Burden!J$2/2,100))</f>
        <v>100</v>
      </c>
      <c r="L64" s="16" t="s">
        <v>10</v>
      </c>
      <c r="M64" s="59"/>
      <c r="N64" s="59"/>
      <c r="O64" s="59"/>
      <c r="P64" s="59"/>
      <c r="Q64" s="59"/>
      <c r="R64" s="59">
        <f>IF(Burden!R64&gt;=10%,Burden!R$2,IF(Burden!R64&gt;=5%,Burden!R$2/2,100))</f>
        <v>100</v>
      </c>
      <c r="T64" s="16" t="s">
        <v>11</v>
      </c>
      <c r="U64" s="59"/>
      <c r="V64" s="59"/>
      <c r="W64" s="59"/>
      <c r="X64" s="59"/>
      <c r="Y64" s="59"/>
      <c r="Z64" s="59">
        <f>IF(Burden!Z64&gt;=10%,Burden!Z$2,IF(Burden!Z64&gt;=5%,Burden!Z$2/2,100))</f>
        <v>100</v>
      </c>
      <c r="AB64" s="16" t="s">
        <v>12</v>
      </c>
      <c r="AC64" s="59"/>
      <c r="AD64" s="59"/>
      <c r="AE64" s="59"/>
      <c r="AF64" s="59"/>
      <c r="AG64" s="59"/>
      <c r="AH64" s="59">
        <f>IF(Burden!AH64&gt;=10%,Burden!AH$2,IF(Burden!AH64&gt;=5%,Burden!AH$2/2,100))</f>
        <v>100</v>
      </c>
    </row>
    <row r="65" spans="1:34" x14ac:dyDescent="0.3">
      <c r="A65" s="13">
        <v>60000</v>
      </c>
      <c r="B65" s="13">
        <v>60999</v>
      </c>
      <c r="D65" s="16" t="s">
        <v>9</v>
      </c>
      <c r="E65" s="59"/>
      <c r="F65" s="59"/>
      <c r="G65" s="59"/>
      <c r="H65" s="59"/>
      <c r="I65" s="59"/>
      <c r="J65" s="59">
        <f>IF(Burden!J65&gt;=10%,Burden!J$2,IF(Burden!J65&gt;=5%,Burden!J$2/2,100))</f>
        <v>100</v>
      </c>
      <c r="L65" s="16" t="s">
        <v>10</v>
      </c>
      <c r="M65" s="59"/>
      <c r="N65" s="59"/>
      <c r="O65" s="59"/>
      <c r="P65" s="59"/>
      <c r="Q65" s="59"/>
      <c r="R65" s="59">
        <f>IF(Burden!R65&gt;=10%,Burden!R$2,IF(Burden!R65&gt;=5%,Burden!R$2/2,100))</f>
        <v>100</v>
      </c>
      <c r="T65" s="16" t="s">
        <v>11</v>
      </c>
      <c r="U65" s="59"/>
      <c r="V65" s="59"/>
      <c r="W65" s="59"/>
      <c r="X65" s="59"/>
      <c r="Y65" s="59"/>
      <c r="Z65" s="59">
        <f>IF(Burden!Z65&gt;=10%,Burden!Z$2,IF(Burden!Z65&gt;=5%,Burden!Z$2/2,100))</f>
        <v>100</v>
      </c>
      <c r="AB65" s="16" t="s">
        <v>12</v>
      </c>
      <c r="AC65" s="59"/>
      <c r="AD65" s="59"/>
      <c r="AE65" s="59"/>
      <c r="AF65" s="59"/>
      <c r="AG65" s="59"/>
      <c r="AH65" s="59">
        <f>IF(Burden!AH65&gt;=10%,Burden!AH$2,IF(Burden!AH65&gt;=5%,Burden!AH$2/2,100))</f>
        <v>100</v>
      </c>
    </row>
    <row r="66" spans="1:34" x14ac:dyDescent="0.3">
      <c r="A66" s="13">
        <v>61000</v>
      </c>
      <c r="B66" s="13">
        <v>61999</v>
      </c>
      <c r="D66" s="16" t="s">
        <v>9</v>
      </c>
      <c r="E66" s="59"/>
      <c r="F66" s="59"/>
      <c r="G66" s="59"/>
      <c r="H66" s="59"/>
      <c r="I66" s="59"/>
      <c r="J66" s="59">
        <f>IF(Burden!J66&gt;=10%,Burden!J$2,IF(Burden!J66&gt;=5%,Burden!J$2/2,100))</f>
        <v>100</v>
      </c>
      <c r="L66" s="16" t="s">
        <v>10</v>
      </c>
      <c r="M66" s="59"/>
      <c r="N66" s="59"/>
      <c r="O66" s="59"/>
      <c r="P66" s="59"/>
      <c r="Q66" s="59"/>
      <c r="R66" s="59">
        <f>IF(Burden!R66&gt;=10%,Burden!R$2,IF(Burden!R66&gt;=5%,Burden!R$2/2,100))</f>
        <v>100</v>
      </c>
      <c r="T66" s="16" t="s">
        <v>11</v>
      </c>
      <c r="U66" s="59"/>
      <c r="V66" s="59"/>
      <c r="W66" s="59"/>
      <c r="X66" s="59"/>
      <c r="Y66" s="59"/>
      <c r="Z66" s="59">
        <f>IF(Burden!Z66&gt;=10%,Burden!Z$2,IF(Burden!Z66&gt;=5%,Burden!Z$2/2,100))</f>
        <v>100</v>
      </c>
      <c r="AB66" s="16" t="s">
        <v>12</v>
      </c>
      <c r="AC66" s="59"/>
      <c r="AD66" s="59"/>
      <c r="AE66" s="59"/>
      <c r="AF66" s="59"/>
      <c r="AG66" s="59"/>
      <c r="AH66" s="59">
        <f>IF(Burden!AH66&gt;=10%,Burden!AH$2,IF(Burden!AH66&gt;=5%,Burden!AH$2/2,100))</f>
        <v>100</v>
      </c>
    </row>
    <row r="67" spans="1:34" x14ac:dyDescent="0.3">
      <c r="A67" s="13">
        <v>62000</v>
      </c>
      <c r="B67" s="13">
        <v>62999</v>
      </c>
      <c r="D67" s="16" t="s">
        <v>9</v>
      </c>
      <c r="E67" s="59"/>
      <c r="F67" s="59"/>
      <c r="G67" s="59"/>
      <c r="H67" s="59"/>
      <c r="I67" s="59"/>
      <c r="J67" s="59">
        <f>IF(Burden!J67&gt;=10%,Burden!J$2,IF(Burden!J67&gt;=5%,Burden!J$2/2,100))</f>
        <v>100</v>
      </c>
      <c r="L67" s="16" t="s">
        <v>10</v>
      </c>
      <c r="M67" s="59"/>
      <c r="N67" s="59"/>
      <c r="O67" s="59"/>
      <c r="P67" s="59"/>
      <c r="Q67" s="59"/>
      <c r="R67" s="59">
        <f>IF(Burden!R67&gt;=10%,Burden!R$2,IF(Burden!R67&gt;=5%,Burden!R$2/2,100))</f>
        <v>100</v>
      </c>
      <c r="T67" s="16" t="s">
        <v>11</v>
      </c>
      <c r="U67" s="59"/>
      <c r="V67" s="59"/>
      <c r="W67" s="59"/>
      <c r="X67" s="59"/>
      <c r="Y67" s="59"/>
      <c r="Z67" s="59">
        <f>IF(Burden!Z67&gt;=10%,Burden!Z$2,IF(Burden!Z67&gt;=5%,Burden!Z$2/2,100))</f>
        <v>100</v>
      </c>
      <c r="AB67" s="16" t="s">
        <v>12</v>
      </c>
      <c r="AC67" s="59"/>
      <c r="AD67" s="59"/>
      <c r="AE67" s="59"/>
      <c r="AF67" s="59"/>
      <c r="AG67" s="59"/>
      <c r="AH67" s="59">
        <f>IF(Burden!AH67&gt;=10%,Burden!AH$2,IF(Burden!AH67&gt;=5%,Burden!AH$2/2,100))</f>
        <v>100</v>
      </c>
    </row>
    <row r="68" spans="1:34" x14ac:dyDescent="0.3">
      <c r="A68" s="13">
        <v>63000</v>
      </c>
      <c r="B68" s="13">
        <v>63999</v>
      </c>
      <c r="D68" s="16" t="s">
        <v>9</v>
      </c>
      <c r="E68" s="59"/>
      <c r="F68" s="59"/>
      <c r="G68" s="59"/>
      <c r="H68" s="59"/>
      <c r="I68" s="59"/>
      <c r="J68" s="59"/>
      <c r="L68" s="16" t="s">
        <v>10</v>
      </c>
      <c r="M68" s="59"/>
      <c r="N68" s="59"/>
      <c r="O68" s="59"/>
      <c r="P68" s="59"/>
      <c r="Q68" s="59"/>
      <c r="R68" s="59"/>
      <c r="T68" s="16" t="s">
        <v>11</v>
      </c>
      <c r="U68" s="59"/>
      <c r="V68" s="59"/>
      <c r="W68" s="59"/>
      <c r="X68" s="59"/>
      <c r="Y68" s="59"/>
      <c r="Z68" s="59"/>
      <c r="AB68" s="16" t="s">
        <v>12</v>
      </c>
      <c r="AC68" s="59"/>
      <c r="AD68" s="59"/>
      <c r="AE68" s="59"/>
      <c r="AF68" s="59"/>
      <c r="AG68" s="59"/>
      <c r="AH68" s="59"/>
    </row>
    <row r="69" spans="1:34" x14ac:dyDescent="0.3">
      <c r="A69" s="13">
        <v>64000</v>
      </c>
      <c r="B69" s="13">
        <v>64999</v>
      </c>
      <c r="D69" s="16" t="s">
        <v>9</v>
      </c>
      <c r="E69" s="59"/>
      <c r="F69" s="59"/>
      <c r="G69" s="59"/>
      <c r="H69" s="59"/>
      <c r="I69" s="59"/>
      <c r="J69" s="59"/>
      <c r="L69" s="16" t="s">
        <v>10</v>
      </c>
      <c r="M69" s="59"/>
      <c r="N69" s="59"/>
      <c r="O69" s="59"/>
      <c r="P69" s="59"/>
      <c r="Q69" s="59"/>
      <c r="R69" s="59"/>
      <c r="T69" s="16" t="s">
        <v>11</v>
      </c>
      <c r="U69" s="59"/>
      <c r="V69" s="59"/>
      <c r="W69" s="59"/>
      <c r="X69" s="59"/>
      <c r="Y69" s="59"/>
      <c r="Z69" s="59"/>
      <c r="AB69" s="16" t="s">
        <v>12</v>
      </c>
      <c r="AC69" s="59"/>
      <c r="AD69" s="59"/>
      <c r="AE69" s="59"/>
      <c r="AF69" s="59"/>
      <c r="AG69" s="59"/>
      <c r="AH69" s="59"/>
    </row>
    <row r="70" spans="1:34" x14ac:dyDescent="0.3">
      <c r="D70" s="17"/>
    </row>
    <row r="71" spans="1:34" x14ac:dyDescent="0.3">
      <c r="D71" s="17"/>
    </row>
    <row r="72" spans="1:34" x14ac:dyDescent="0.3">
      <c r="D72" s="17"/>
    </row>
    <row r="73" spans="1:34" x14ac:dyDescent="0.3">
      <c r="D73" s="17"/>
    </row>
    <row r="74" spans="1:34" x14ac:dyDescent="0.3">
      <c r="D74" s="17"/>
    </row>
    <row r="75" spans="1:34" x14ac:dyDescent="0.3">
      <c r="D75" s="17"/>
    </row>
    <row r="76" spans="1:34" x14ac:dyDescent="0.3">
      <c r="D76" s="17"/>
    </row>
    <row r="77" spans="1:34" x14ac:dyDescent="0.3">
      <c r="D77" s="17"/>
    </row>
    <row r="78" spans="1:34" x14ac:dyDescent="0.3">
      <c r="D78" s="17"/>
    </row>
    <row r="79" spans="1:34" x14ac:dyDescent="0.3">
      <c r="D79" s="17"/>
    </row>
    <row r="80" spans="1:34" x14ac:dyDescent="0.3">
      <c r="D80" s="17"/>
    </row>
    <row r="81" spans="4:4" x14ac:dyDescent="0.3">
      <c r="D81" s="17"/>
    </row>
    <row r="82" spans="4:4" x14ac:dyDescent="0.3">
      <c r="D82" s="17"/>
    </row>
    <row r="83" spans="4:4" x14ac:dyDescent="0.3">
      <c r="D83" s="17"/>
    </row>
    <row r="84" spans="4:4" x14ac:dyDescent="0.3">
      <c r="D84" s="17"/>
    </row>
    <row r="85" spans="4:4" x14ac:dyDescent="0.3">
      <c r="D85" s="17"/>
    </row>
    <row r="86" spans="4:4" x14ac:dyDescent="0.3">
      <c r="D86" s="17"/>
    </row>
    <row r="87" spans="4:4" x14ac:dyDescent="0.3">
      <c r="D87" s="17"/>
    </row>
    <row r="88" spans="4:4" x14ac:dyDescent="0.3">
      <c r="D88" s="17"/>
    </row>
  </sheetData>
  <mergeCells count="2">
    <mergeCell ref="AK3:AP3"/>
    <mergeCell ref="A3:B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7C5BB-5558-486E-82BA-5ACF04F6C98F}">
  <sheetPr>
    <tabColor theme="0" tint="-0.499984740745262"/>
  </sheetPr>
  <dimension ref="A1:AS91"/>
  <sheetViews>
    <sheetView topLeftCell="P1" zoomScale="80" zoomScaleNormal="80" workbookViewId="0">
      <selection activeCell="AK7" sqref="AK7"/>
    </sheetView>
  </sheetViews>
  <sheetFormatPr defaultRowHeight="14.4" x14ac:dyDescent="0.3"/>
  <cols>
    <col min="1" max="1" width="11.6640625" style="218" customWidth="1"/>
    <col min="2" max="2" width="11.21875" style="218" customWidth="1"/>
    <col min="3" max="3" width="3.77734375" style="218" customWidth="1"/>
    <col min="4" max="4" width="11.21875" style="218" customWidth="1"/>
    <col min="5" max="10" width="7.5546875" style="218" customWidth="1"/>
    <col min="11" max="11" width="6.44140625" style="218" customWidth="1"/>
    <col min="12" max="12" width="12.44140625" style="218" customWidth="1"/>
    <col min="13" max="18" width="7.5546875" style="218" customWidth="1"/>
    <col min="19" max="19" width="6.88671875" style="218" customWidth="1"/>
    <col min="20" max="20" width="11.5546875" style="218" bestFit="1" customWidth="1"/>
    <col min="21" max="26" width="7.5546875" style="218" customWidth="1"/>
    <col min="27" max="27" width="6.77734375" style="218" customWidth="1"/>
    <col min="28" max="28" width="8.88671875" style="218"/>
    <col min="29" max="35" width="7.5546875" style="218" customWidth="1"/>
    <col min="36" max="36" width="9.88671875" style="218" bestFit="1" customWidth="1"/>
    <col min="37" max="37" width="14" style="218" bestFit="1" customWidth="1"/>
    <col min="38" max="41" width="7.5546875" style="218" customWidth="1"/>
    <col min="42" max="42" width="4.88671875" style="218" customWidth="1"/>
    <col min="43" max="43" width="9" style="218" bestFit="1" customWidth="1"/>
    <col min="44" max="16384" width="8.88671875" style="218"/>
  </cols>
  <sheetData>
    <row r="1" spans="1:45" s="7" customFormat="1" x14ac:dyDescent="0.3">
      <c r="A1" s="75" t="s">
        <v>195</v>
      </c>
      <c r="B1" s="8"/>
      <c r="D1" s="75">
        <v>1.01</v>
      </c>
    </row>
    <row r="2" spans="1:45" s="7" customFormat="1" x14ac:dyDescent="0.3">
      <c r="E2" s="8"/>
      <c r="F2" s="8"/>
      <c r="G2" s="8"/>
    </row>
    <row r="3" spans="1:45" s="7" customFormat="1" ht="15.6" x14ac:dyDescent="0.3">
      <c r="A3" s="243" t="s">
        <v>1</v>
      </c>
      <c r="B3" s="243"/>
      <c r="C3" s="9"/>
      <c r="D3" s="10" t="s">
        <v>2</v>
      </c>
      <c r="E3" s="243" t="s">
        <v>3</v>
      </c>
      <c r="F3" s="243"/>
      <c r="G3" s="243"/>
      <c r="H3" s="243"/>
      <c r="I3" s="243"/>
      <c r="J3" s="243"/>
      <c r="L3" s="10" t="s">
        <v>2</v>
      </c>
      <c r="M3" s="243" t="s">
        <v>3</v>
      </c>
      <c r="N3" s="243"/>
      <c r="O3" s="243"/>
      <c r="P3" s="243"/>
      <c r="Q3" s="243"/>
      <c r="R3" s="243"/>
      <c r="T3" s="10" t="s">
        <v>2</v>
      </c>
      <c r="U3" s="243" t="s">
        <v>3</v>
      </c>
      <c r="V3" s="243"/>
      <c r="W3" s="243"/>
      <c r="X3" s="243"/>
      <c r="Y3" s="243"/>
      <c r="Z3" s="243"/>
      <c r="AB3" s="10" t="s">
        <v>2</v>
      </c>
      <c r="AC3" s="243" t="s">
        <v>3</v>
      </c>
      <c r="AD3" s="243"/>
      <c r="AE3" s="243"/>
      <c r="AF3" s="243"/>
      <c r="AG3" s="243"/>
      <c r="AH3" s="243"/>
      <c r="AI3" s="9"/>
      <c r="AJ3" s="243"/>
      <c r="AK3" s="243"/>
      <c r="AL3" s="243"/>
      <c r="AM3" s="243"/>
      <c r="AN3" s="243"/>
      <c r="AO3" s="243"/>
    </row>
    <row r="4" spans="1:45" s="7" customFormat="1" ht="16.2" thickBot="1" x14ac:dyDescent="0.35">
      <c r="A4" s="11" t="s">
        <v>4</v>
      </c>
      <c r="B4" s="11" t="s">
        <v>5</v>
      </c>
      <c r="C4" s="11"/>
      <c r="D4" s="12" t="s">
        <v>6</v>
      </c>
      <c r="E4" s="11">
        <v>1</v>
      </c>
      <c r="F4" s="11">
        <v>2</v>
      </c>
      <c r="G4" s="11">
        <v>3</v>
      </c>
      <c r="H4" s="11">
        <v>4</v>
      </c>
      <c r="I4" s="11">
        <v>5</v>
      </c>
      <c r="J4" s="11" t="s">
        <v>7</v>
      </c>
      <c r="L4" s="12" t="s">
        <v>6</v>
      </c>
      <c r="M4" s="11">
        <v>1</v>
      </c>
      <c r="N4" s="11">
        <v>2</v>
      </c>
      <c r="O4" s="11">
        <v>3</v>
      </c>
      <c r="P4" s="11">
        <v>4</v>
      </c>
      <c r="Q4" s="11">
        <v>5</v>
      </c>
      <c r="R4" s="11" t="s">
        <v>7</v>
      </c>
      <c r="T4" s="12" t="s">
        <v>6</v>
      </c>
      <c r="U4" s="11">
        <v>1</v>
      </c>
      <c r="V4" s="11">
        <v>2</v>
      </c>
      <c r="W4" s="11">
        <v>3</v>
      </c>
      <c r="X4" s="11">
        <v>4</v>
      </c>
      <c r="Y4" s="11">
        <v>5</v>
      </c>
      <c r="Z4" s="11" t="s">
        <v>7</v>
      </c>
      <c r="AB4" s="12" t="s">
        <v>6</v>
      </c>
      <c r="AC4" s="11">
        <v>1</v>
      </c>
      <c r="AD4" s="11">
        <v>2</v>
      </c>
      <c r="AE4" s="11">
        <v>3</v>
      </c>
      <c r="AF4" s="11">
        <v>4</v>
      </c>
      <c r="AG4" s="11">
        <v>5</v>
      </c>
      <c r="AH4" s="11" t="s">
        <v>7</v>
      </c>
      <c r="AI4" s="9"/>
      <c r="AJ4" s="11"/>
      <c r="AK4" s="11"/>
      <c r="AL4" s="11"/>
      <c r="AM4" s="11"/>
      <c r="AN4" s="11"/>
      <c r="AO4" s="11"/>
      <c r="AQ4" s="11"/>
    </row>
    <row r="5" spans="1:45" s="7" customFormat="1" x14ac:dyDescent="0.3">
      <c r="A5" s="13">
        <v>0</v>
      </c>
      <c r="B5" s="13">
        <v>999</v>
      </c>
      <c r="C5" s="13"/>
      <c r="D5" s="14" t="s">
        <v>9</v>
      </c>
      <c r="E5" s="89">
        <f>'#2024'!E5*$D$1</f>
        <v>1168.57</v>
      </c>
      <c r="F5" s="89">
        <f>'#2024'!F5*$D$1</f>
        <v>549.44000000000005</v>
      </c>
      <c r="G5" s="89">
        <f>'#2024'!G5*$D$1</f>
        <v>184.83</v>
      </c>
      <c r="H5" s="89">
        <f>'#2024'!H5*$D$1</f>
        <v>131.30000000000001</v>
      </c>
      <c r="I5" s="89">
        <f>'#2024'!I5*$D$1</f>
        <v>60.6</v>
      </c>
      <c r="J5" s="89">
        <f>'#2024'!J5*$D$1</f>
        <v>43.43</v>
      </c>
      <c r="L5" s="14" t="s">
        <v>10</v>
      </c>
      <c r="M5" s="89">
        <f>'#2024'!M5*$D$1</f>
        <v>955.46</v>
      </c>
      <c r="N5" s="89">
        <f>'#2024'!N5*$D$1</f>
        <v>449.45</v>
      </c>
      <c r="O5" s="89">
        <f>'#2024'!O5*$D$1</f>
        <v>150.49</v>
      </c>
      <c r="P5" s="89">
        <f>'#2024'!P5*$D$1</f>
        <v>108.07000000000001</v>
      </c>
      <c r="Q5" s="89">
        <f>'#2024'!Q5*$D$1</f>
        <v>49.49</v>
      </c>
      <c r="R5" s="89">
        <f>'#2024'!R5*$D$1</f>
        <v>35.35</v>
      </c>
      <c r="T5" s="14" t="s">
        <v>11</v>
      </c>
      <c r="U5" s="89">
        <f>'#2024'!U5*$D$1</f>
        <v>265.63</v>
      </c>
      <c r="V5" s="89">
        <f>'#2024'!V5*$D$1</f>
        <v>125.24</v>
      </c>
      <c r="W5" s="89">
        <f>'#2024'!W5*$D$1</f>
        <v>42.42</v>
      </c>
      <c r="X5" s="89">
        <f>'#2024'!X5*$D$1</f>
        <v>30.3</v>
      </c>
      <c r="Y5" s="89">
        <f>'#2024'!Y5*$D$1</f>
        <v>14.14</v>
      </c>
      <c r="Z5" s="89">
        <f>'#2024'!Z5*$D$1</f>
        <v>10.1</v>
      </c>
      <c r="AB5" s="14" t="s">
        <v>12</v>
      </c>
      <c r="AC5" s="89">
        <f>'#2024'!AC5</f>
        <v>263</v>
      </c>
      <c r="AD5" s="89">
        <f>'#2024'!AD5</f>
        <v>124</v>
      </c>
      <c r="AE5" s="89">
        <f>'#2024'!AE5</f>
        <v>42</v>
      </c>
      <c r="AF5" s="89">
        <f>'#2024'!AF5</f>
        <v>30</v>
      </c>
      <c r="AG5" s="89">
        <f>'[1]#2025'!AG5</f>
        <v>12</v>
      </c>
      <c r="AH5" s="89">
        <f>'[1]#2025'!AH5</f>
        <v>8</v>
      </c>
      <c r="AI5" s="15"/>
      <c r="AJ5" s="15"/>
      <c r="AK5" s="15"/>
      <c r="AL5" s="15"/>
      <c r="AM5" s="15"/>
      <c r="AN5" s="15"/>
      <c r="AO5" s="15"/>
      <c r="AP5" s="15"/>
      <c r="AQ5" s="15"/>
      <c r="AS5" s="15"/>
    </row>
    <row r="6" spans="1:45" x14ac:dyDescent="0.3">
      <c r="A6" s="215">
        <v>1000</v>
      </c>
      <c r="B6" s="215">
        <v>1999</v>
      </c>
      <c r="C6" s="215"/>
      <c r="D6" s="216" t="s">
        <v>9</v>
      </c>
      <c r="E6" s="217">
        <f>'#2024'!E6*$D$1</f>
        <v>1752.35</v>
      </c>
      <c r="F6" s="217">
        <f>'#2024'!F6*$D$1</f>
        <v>824.16</v>
      </c>
      <c r="G6" s="217">
        <f>'#2024'!G6*$D$1</f>
        <v>276.74</v>
      </c>
      <c r="H6" s="217">
        <f>'#2024'!H6*$D$1</f>
        <v>196.95</v>
      </c>
      <c r="I6" s="217">
        <f>'#2024'!I6*$D$1</f>
        <v>91.91</v>
      </c>
      <c r="J6" s="217">
        <f>'#2024'!J6*$D$1</f>
        <v>65.650000000000006</v>
      </c>
      <c r="L6" s="216" t="s">
        <v>10</v>
      </c>
      <c r="M6" s="217">
        <f>'#2024'!M6*$D$1</f>
        <v>1433.19</v>
      </c>
      <c r="N6" s="217">
        <f>'#2024'!N6*$D$1</f>
        <v>673.67</v>
      </c>
      <c r="O6" s="217">
        <f>'#2024'!O6*$D$1</f>
        <v>226.24</v>
      </c>
      <c r="P6" s="217">
        <f>'#2024'!P6*$D$1</f>
        <v>161.6</v>
      </c>
      <c r="Q6" s="217">
        <f>'#2024'!Q6*$D$1</f>
        <v>74.739999999999995</v>
      </c>
      <c r="R6" s="217">
        <f>'#2024'!R6*$D$1</f>
        <v>53.53</v>
      </c>
      <c r="T6" s="216" t="s">
        <v>11</v>
      </c>
      <c r="U6" s="217">
        <f>'#2024'!U6*$D$1</f>
        <v>397.94</v>
      </c>
      <c r="V6" s="217">
        <f>'#2024'!V6*$D$1</f>
        <v>186.85</v>
      </c>
      <c r="W6" s="217">
        <f>'#2024'!W6*$D$1</f>
        <v>62.62</v>
      </c>
      <c r="X6" s="217">
        <f>'#2024'!X6*$D$1</f>
        <v>44.44</v>
      </c>
      <c r="Y6" s="217">
        <f>'#2024'!Y6*$D$1</f>
        <v>21.21</v>
      </c>
      <c r="Z6" s="217">
        <f>'#2024'!Z6*$D$1</f>
        <v>15.15</v>
      </c>
      <c r="AB6" s="216" t="s">
        <v>12</v>
      </c>
      <c r="AC6" s="217">
        <f>'#2024'!AC6</f>
        <v>394</v>
      </c>
      <c r="AD6" s="217">
        <f>'#2024'!AD6</f>
        <v>185</v>
      </c>
      <c r="AE6" s="217">
        <f>'#2024'!AE6</f>
        <v>62</v>
      </c>
      <c r="AF6" s="217">
        <f>'#2024'!AF6</f>
        <v>44</v>
      </c>
      <c r="AG6" s="217">
        <f>'[1]#2025'!AG6</f>
        <v>18</v>
      </c>
      <c r="AH6" s="217">
        <f>'[1]#2025'!AH6</f>
        <v>13</v>
      </c>
      <c r="AI6" s="219"/>
      <c r="AJ6" s="219"/>
      <c r="AK6" s="219"/>
      <c r="AL6" s="219"/>
      <c r="AM6" s="219"/>
      <c r="AN6" s="219"/>
      <c r="AO6" s="219"/>
      <c r="AP6" s="219"/>
      <c r="AQ6" s="219"/>
      <c r="AS6" s="219"/>
    </row>
    <row r="7" spans="1:45" x14ac:dyDescent="0.3">
      <c r="A7" s="215">
        <v>2000</v>
      </c>
      <c r="B7" s="215">
        <v>2999</v>
      </c>
      <c r="C7" s="215"/>
      <c r="D7" s="216" t="s">
        <v>9</v>
      </c>
      <c r="E7" s="217">
        <f>'#2024'!E7*$D$1</f>
        <v>2336.13</v>
      </c>
      <c r="F7" s="217">
        <f>'#2024'!F7*$D$1</f>
        <v>1098.8800000000001</v>
      </c>
      <c r="G7" s="217">
        <f>'#2024'!G7*$D$1</f>
        <v>368.65</v>
      </c>
      <c r="H7" s="217">
        <f>'#2024'!H7*$D$1</f>
        <v>262.60000000000002</v>
      </c>
      <c r="I7" s="217">
        <f>'#2024'!I7*$D$1</f>
        <v>122.21000000000001</v>
      </c>
      <c r="J7" s="217">
        <f>'#2024'!J7*$D$1</f>
        <v>87.87</v>
      </c>
      <c r="L7" s="216" t="s">
        <v>10</v>
      </c>
      <c r="M7" s="217">
        <f>'#2024'!M7*$D$1</f>
        <v>1911.93</v>
      </c>
      <c r="N7" s="217">
        <f>'#2024'!N7*$D$1</f>
        <v>898.9</v>
      </c>
      <c r="O7" s="217">
        <f>'#2024'!O7*$D$1</f>
        <v>301.99</v>
      </c>
      <c r="P7" s="217">
        <f>'#2024'!P7*$D$1</f>
        <v>215.13</v>
      </c>
      <c r="Q7" s="217">
        <f>'#2024'!Q7*$D$1</f>
        <v>99.99</v>
      </c>
      <c r="R7" s="217">
        <f>'#2024'!R7*$D$1</f>
        <v>71.709999999999994</v>
      </c>
      <c r="T7" s="216" t="s">
        <v>11</v>
      </c>
      <c r="U7" s="217">
        <f>'#2024'!U7*$D$1</f>
        <v>531.26</v>
      </c>
      <c r="V7" s="217">
        <f>'#2024'!V7*$D$1</f>
        <v>249.47</v>
      </c>
      <c r="W7" s="217">
        <f>'#2024'!W7*$D$1</f>
        <v>83.83</v>
      </c>
      <c r="X7" s="217">
        <f>'#2024'!X7*$D$1</f>
        <v>59.59</v>
      </c>
      <c r="Y7" s="217">
        <f>'#2024'!Y7*$D$1</f>
        <v>27.27</v>
      </c>
      <c r="Z7" s="217">
        <f>'#2024'!Z7*$D$1</f>
        <v>20.2</v>
      </c>
      <c r="AB7" s="216" t="s">
        <v>12</v>
      </c>
      <c r="AC7" s="217">
        <f>'#2024'!AC7</f>
        <v>526</v>
      </c>
      <c r="AD7" s="217">
        <f>'#2024'!AD7</f>
        <v>247</v>
      </c>
      <c r="AE7" s="217">
        <f>'#2024'!AE7</f>
        <v>83</v>
      </c>
      <c r="AF7" s="217">
        <f>'#2024'!AF7</f>
        <v>59</v>
      </c>
      <c r="AG7" s="217">
        <f>'[1]#2025'!AG7</f>
        <v>24</v>
      </c>
      <c r="AH7" s="217">
        <f>'[1]#2025'!AH7</f>
        <v>17</v>
      </c>
      <c r="AI7" s="219"/>
      <c r="AJ7" s="220"/>
      <c r="AK7" s="221" t="s">
        <v>100</v>
      </c>
      <c r="AL7" s="219"/>
      <c r="AM7" s="219"/>
      <c r="AN7" s="219"/>
      <c r="AO7" s="219"/>
      <c r="AP7" s="219"/>
      <c r="AQ7" s="219"/>
      <c r="AS7" s="219"/>
    </row>
    <row r="8" spans="1:45" x14ac:dyDescent="0.3">
      <c r="A8" s="215">
        <v>3000</v>
      </c>
      <c r="B8" s="215">
        <v>3999</v>
      </c>
      <c r="C8" s="215"/>
      <c r="D8" s="216" t="s">
        <v>9</v>
      </c>
      <c r="E8" s="217">
        <f>'#2024'!E8*$D$1</f>
        <v>2920.92</v>
      </c>
      <c r="F8" s="217">
        <f>'#2024'!F8*$D$1</f>
        <v>1373.6</v>
      </c>
      <c r="G8" s="217">
        <f>'#2024'!G8*$D$1</f>
        <v>460.56</v>
      </c>
      <c r="H8" s="217">
        <f>'#2024'!H8*$D$1</f>
        <v>329.26</v>
      </c>
      <c r="I8" s="217">
        <f>'#2024'!I8*$D$1</f>
        <v>152.51</v>
      </c>
      <c r="J8" s="217">
        <f>'#2024'!J8*$D$1</f>
        <v>109.08</v>
      </c>
      <c r="L8" s="216" t="s">
        <v>10</v>
      </c>
      <c r="M8" s="217">
        <f>'#2024'!M8*$D$1</f>
        <v>2389.66</v>
      </c>
      <c r="N8" s="217">
        <f>'#2024'!N8*$D$1</f>
        <v>1123.1200000000001</v>
      </c>
      <c r="O8" s="217">
        <f>'#2024'!O8*$D$1</f>
        <v>376.73</v>
      </c>
      <c r="P8" s="217">
        <f>'#2024'!P8*$D$1</f>
        <v>268.66000000000003</v>
      </c>
      <c r="Q8" s="217">
        <f>'#2024'!Q8*$D$1</f>
        <v>124.23</v>
      </c>
      <c r="R8" s="217">
        <f>'#2024'!R8*$D$1</f>
        <v>89.89</v>
      </c>
      <c r="T8" s="216" t="s">
        <v>11</v>
      </c>
      <c r="U8" s="217">
        <f>'#2024'!U8*$D$1</f>
        <v>663.57</v>
      </c>
      <c r="V8" s="217">
        <f>'#2024'!V8*$D$1</f>
        <v>312.08999999999997</v>
      </c>
      <c r="W8" s="217">
        <f>'#2024'!W8*$D$1</f>
        <v>105.04</v>
      </c>
      <c r="X8" s="217">
        <f>'#2024'!X8*$D$1</f>
        <v>74.739999999999995</v>
      </c>
      <c r="Y8" s="217">
        <f>'#2024'!Y8*$D$1</f>
        <v>34.340000000000003</v>
      </c>
      <c r="Z8" s="217">
        <f>'#2024'!Z8*$D$1</f>
        <v>25.25</v>
      </c>
      <c r="AB8" s="216" t="s">
        <v>12</v>
      </c>
      <c r="AC8" s="217">
        <f>'#2024'!AC8</f>
        <v>657</v>
      </c>
      <c r="AD8" s="217">
        <f>'#2024'!AD8</f>
        <v>309</v>
      </c>
      <c r="AE8" s="217">
        <f>'#2024'!AE8</f>
        <v>104</v>
      </c>
      <c r="AF8" s="217">
        <f>'#2024'!AF8</f>
        <v>74</v>
      </c>
      <c r="AG8" s="217">
        <f>'[1]#2025'!AG8</f>
        <v>32</v>
      </c>
      <c r="AH8" s="217">
        <f>'[1]#2025'!AH8</f>
        <v>20</v>
      </c>
      <c r="AI8" s="219"/>
      <c r="AJ8" s="220" t="s">
        <v>89</v>
      </c>
      <c r="AK8" s="222">
        <f>SUM(E5:E20,F5:F26,G5:G32,H5:H38,I5:I43,J5:J49,M5:M20,N5:N26,O5:O32,P5:P38,Q5:Q43,R5:R49,U5:U20,V5:V26,W5:W32,X5:X38,Y5:Y43,Z5:Z49,AC5:AC20,AD5:AD26,AE5:AE32,AF5:AF38,AG5:AG43,AH5:AH49)</f>
        <v>174112.31999999977</v>
      </c>
      <c r="AL8" s="219"/>
      <c r="AM8" s="219"/>
      <c r="AN8" s="219"/>
      <c r="AO8" s="219"/>
      <c r="AP8" s="219"/>
      <c r="AQ8" s="219"/>
      <c r="AS8" s="219"/>
    </row>
    <row r="9" spans="1:45" x14ac:dyDescent="0.3">
      <c r="A9" s="215">
        <v>4000</v>
      </c>
      <c r="B9" s="215">
        <v>4999</v>
      </c>
      <c r="C9" s="215"/>
      <c r="D9" s="216" t="s">
        <v>9</v>
      </c>
      <c r="E9" s="217">
        <f>'#2024'!E9*$D$1</f>
        <v>3504.7</v>
      </c>
      <c r="F9" s="217">
        <f>'#2024'!F9*$D$1</f>
        <v>1648.32</v>
      </c>
      <c r="G9" s="217">
        <f>'#2024'!G9*$D$1</f>
        <v>552.47</v>
      </c>
      <c r="H9" s="217">
        <f>'#2024'!H9*$D$1</f>
        <v>393.9</v>
      </c>
      <c r="I9" s="217">
        <f>'#2024'!I9*$D$1</f>
        <v>182.81</v>
      </c>
      <c r="J9" s="217">
        <f>'#2024'!J9*$D$1</f>
        <v>131.30000000000001</v>
      </c>
      <c r="L9" s="216" t="s">
        <v>10</v>
      </c>
      <c r="M9" s="217">
        <f>'#2024'!M9*$D$1</f>
        <v>2867.39</v>
      </c>
      <c r="N9" s="217">
        <f>'#2024'!N9*$D$1</f>
        <v>1348.35</v>
      </c>
      <c r="O9" s="217">
        <f>'#2024'!O9*$D$1</f>
        <v>452.48</v>
      </c>
      <c r="P9" s="217">
        <f>'#2024'!P9*$D$1</f>
        <v>322.19</v>
      </c>
      <c r="Q9" s="217">
        <f>'#2024'!Q9*$D$1</f>
        <v>149.47999999999999</v>
      </c>
      <c r="R9" s="217">
        <f>'#2024'!R9*$D$1</f>
        <v>107.06</v>
      </c>
      <c r="T9" s="216" t="s">
        <v>11</v>
      </c>
      <c r="U9" s="217">
        <f>'#2024'!U9*$D$1</f>
        <v>796.89</v>
      </c>
      <c r="V9" s="217">
        <f>'#2024'!V9*$D$1</f>
        <v>374.71</v>
      </c>
      <c r="W9" s="217">
        <f>'#2024'!W9*$D$1</f>
        <v>125.24</v>
      </c>
      <c r="X9" s="217">
        <f>'#2024'!X9*$D$1</f>
        <v>89.89</v>
      </c>
      <c r="Y9" s="217">
        <f>'#2024'!Y9*$D$1</f>
        <v>41.410000000000004</v>
      </c>
      <c r="Z9" s="217">
        <f>'#2024'!Z9*$D$1</f>
        <v>30.3</v>
      </c>
      <c r="AB9" s="216" t="s">
        <v>12</v>
      </c>
      <c r="AC9" s="217">
        <f>'#2024'!AC9</f>
        <v>789</v>
      </c>
      <c r="AD9" s="217">
        <f>'#2024'!AD9</f>
        <v>371</v>
      </c>
      <c r="AE9" s="217">
        <f>'#2024'!AE9</f>
        <v>124</v>
      </c>
      <c r="AF9" s="217">
        <f>'#2024'!AF9</f>
        <v>89</v>
      </c>
      <c r="AG9" s="217">
        <f>'[1]#2025'!AG9</f>
        <v>33</v>
      </c>
      <c r="AH9" s="217">
        <f>'[1]#2025'!AH9</f>
        <v>27</v>
      </c>
      <c r="AI9" s="219"/>
      <c r="AJ9" s="220" t="s">
        <v>90</v>
      </c>
      <c r="AK9" s="222">
        <f>SUM(E21:E24,F27:F32,G33:G39,H39:H46,I44:I53,J50:J60,M21:M24,N27:N32,O33:O39,P39:P46,Q44:Q53,R50:R60,U21:U24,V27:V32,W33:W39,X39:X46,Y44:Y53,Z50:Z60,AC21:AC24,AD27:AD32,AE33:AE39,AF39:AF46,AG44:AG53,AH50:AH60)</f>
        <v>32047.460000000014</v>
      </c>
      <c r="AL9" s="219"/>
      <c r="AM9" s="219"/>
      <c r="AN9" s="219"/>
      <c r="AO9" s="219"/>
      <c r="AP9" s="219"/>
      <c r="AQ9" s="219"/>
      <c r="AS9" s="219"/>
    </row>
    <row r="10" spans="1:45" x14ac:dyDescent="0.3">
      <c r="A10" s="215">
        <v>5000</v>
      </c>
      <c r="B10" s="215">
        <v>5999</v>
      </c>
      <c r="C10" s="215"/>
      <c r="D10" s="216" t="s">
        <v>9</v>
      </c>
      <c r="E10" s="217">
        <f>'#2024'!E10*$D$1</f>
        <v>1802.85</v>
      </c>
      <c r="F10" s="217">
        <f>'#2024'!F10*$D$1</f>
        <v>526.21</v>
      </c>
      <c r="G10" s="217">
        <f>'#2024'!G10*$D$1</f>
        <v>230.28</v>
      </c>
      <c r="H10" s="217">
        <f>'#2024'!H10*$D$1</f>
        <v>137.36000000000001</v>
      </c>
      <c r="I10" s="217">
        <f>'#2024'!I10*$D$1</f>
        <v>70.7</v>
      </c>
      <c r="J10" s="217">
        <f>'#2024'!J10*$D$1</f>
        <v>55.55</v>
      </c>
      <c r="L10" s="216" t="s">
        <v>10</v>
      </c>
      <c r="M10" s="217">
        <f>'#2024'!M10*$D$1</f>
        <v>1475.61</v>
      </c>
      <c r="N10" s="217">
        <f>'#2024'!N10*$D$1</f>
        <v>430.26</v>
      </c>
      <c r="O10" s="217">
        <f>'#2024'!O10*$D$1</f>
        <v>188.87</v>
      </c>
      <c r="P10" s="217">
        <f>'#2024'!P10*$D$1</f>
        <v>112.11</v>
      </c>
      <c r="Q10" s="217">
        <f>'#2024'!Q10*$D$1</f>
        <v>58.58</v>
      </c>
      <c r="R10" s="217">
        <f>'#2024'!R10*$D$1</f>
        <v>45.45</v>
      </c>
      <c r="T10" s="216" t="s">
        <v>11</v>
      </c>
      <c r="U10" s="217">
        <f>'#2024'!U10*$D$1</f>
        <v>410.06</v>
      </c>
      <c r="V10" s="217">
        <f>'#2024'!V10*$D$1</f>
        <v>119.18</v>
      </c>
      <c r="W10" s="217">
        <f>'#2024'!W10*$D$1</f>
        <v>52.52</v>
      </c>
      <c r="X10" s="217">
        <f>'#2024'!X10*$D$1</f>
        <v>31.31</v>
      </c>
      <c r="Y10" s="217">
        <f>'#2024'!Y10*$D$1</f>
        <v>16.16</v>
      </c>
      <c r="Z10" s="217">
        <f>'#2024'!Z10*$D$1</f>
        <v>12.120000000000001</v>
      </c>
      <c r="AB10" s="216" t="s">
        <v>12</v>
      </c>
      <c r="AC10" s="217">
        <f>'#2024'!AC10</f>
        <v>406</v>
      </c>
      <c r="AD10" s="217">
        <f>'#2024'!AD10</f>
        <v>118</v>
      </c>
      <c r="AE10" s="217">
        <f>'#2024'!AE10</f>
        <v>52</v>
      </c>
      <c r="AF10" s="217">
        <f>'#2024'!AF10</f>
        <v>31</v>
      </c>
      <c r="AG10" s="217">
        <f>'[1]#2025'!AG10</f>
        <v>16</v>
      </c>
      <c r="AH10" s="217">
        <f>'[1]#2025'!AH10</f>
        <v>11</v>
      </c>
      <c r="AI10" s="219"/>
      <c r="AJ10" s="220" t="s">
        <v>91</v>
      </c>
      <c r="AK10" s="222">
        <f>SUM(E25:E28,F33:F36,G40:G44,H47:H53,I54:I61,J61:J69,M25:M28,N33:N36,O40:O44,P47:P53,Q54:Q61,R61:R69,U25:U28,V33:V36,W40:W44,X47:X53,Y54:Y61,Z61:Z69,AC25:AC28,AD33:AD36,AE40:AE44,AF47:AF53,AG54:AG61,AH61:AH69)</f>
        <v>13627.270000000004</v>
      </c>
      <c r="AL10" s="219"/>
      <c r="AM10" s="219"/>
      <c r="AN10" s="219"/>
      <c r="AO10" s="219"/>
      <c r="AP10" s="219"/>
      <c r="AQ10" s="219"/>
      <c r="AS10" s="219"/>
    </row>
    <row r="11" spans="1:45" x14ac:dyDescent="0.3">
      <c r="A11" s="215">
        <v>6000</v>
      </c>
      <c r="B11" s="215">
        <v>6999</v>
      </c>
      <c r="C11" s="215"/>
      <c r="D11" s="216" t="s">
        <v>9</v>
      </c>
      <c r="E11" s="217">
        <f>'#2024'!E11*$D$1</f>
        <v>1992.73</v>
      </c>
      <c r="F11" s="217">
        <f>'#2024'!F11*$D$1</f>
        <v>580.75</v>
      </c>
      <c r="G11" s="217">
        <f>'#2024'!G11*$D$1</f>
        <v>254.52</v>
      </c>
      <c r="H11" s="217">
        <f>'#2024'!H11*$D$1</f>
        <v>151.5</v>
      </c>
      <c r="I11" s="217">
        <f>'#2024'!I11*$D$1</f>
        <v>78.78</v>
      </c>
      <c r="J11" s="217">
        <f>'#2024'!J11*$D$1</f>
        <v>60.6</v>
      </c>
      <c r="L11" s="216" t="s">
        <v>10</v>
      </c>
      <c r="M11" s="217">
        <f>'#2024'!M11*$D$1</f>
        <v>1630.14</v>
      </c>
      <c r="N11" s="217">
        <f>'#2024'!N11*$D$1</f>
        <v>475.71</v>
      </c>
      <c r="O11" s="217">
        <f>'#2024'!O11*$D$1</f>
        <v>208.06</v>
      </c>
      <c r="P11" s="217">
        <f>'#2024'!P11*$D$1</f>
        <v>124.23</v>
      </c>
      <c r="Q11" s="217">
        <f>'#2024'!Q11*$D$1</f>
        <v>64.64</v>
      </c>
      <c r="R11" s="217">
        <f>'#2024'!R11*$D$1</f>
        <v>49.49</v>
      </c>
      <c r="T11" s="216" t="s">
        <v>11</v>
      </c>
      <c r="U11" s="217">
        <f>'#2024'!U11*$D$1</f>
        <v>452.48</v>
      </c>
      <c r="V11" s="217">
        <f>'#2024'!V11*$D$1</f>
        <v>132.31</v>
      </c>
      <c r="W11" s="217">
        <f>'#2024'!W11*$D$1</f>
        <v>57.57</v>
      </c>
      <c r="X11" s="217">
        <f>'#2024'!X11*$D$1</f>
        <v>34.340000000000003</v>
      </c>
      <c r="Y11" s="217">
        <f>'#2024'!Y11*$D$1</f>
        <v>18.18</v>
      </c>
      <c r="Z11" s="217">
        <f>'#2024'!Z11*$D$1</f>
        <v>14.14</v>
      </c>
      <c r="AB11" s="216" t="s">
        <v>12</v>
      </c>
      <c r="AC11" s="217">
        <f>'#2024'!AC11</f>
        <v>448</v>
      </c>
      <c r="AD11" s="217">
        <f>'#2024'!AD11</f>
        <v>131</v>
      </c>
      <c r="AE11" s="217">
        <f>'#2024'!AE11</f>
        <v>57</v>
      </c>
      <c r="AF11" s="217">
        <f>'#2024'!AF11</f>
        <v>34</v>
      </c>
      <c r="AG11" s="217">
        <f>'[1]#2025'!AG11</f>
        <v>15</v>
      </c>
      <c r="AH11" s="217">
        <f>'[1]#2025'!AH11</f>
        <v>13</v>
      </c>
      <c r="AI11" s="219"/>
      <c r="AJ11" s="220" t="s">
        <v>13</v>
      </c>
      <c r="AK11" s="220">
        <f>SUM(AK8:AK9)</f>
        <v>206159.7799999998</v>
      </c>
      <c r="AL11" s="219"/>
      <c r="AM11" s="219"/>
      <c r="AN11" s="219"/>
      <c r="AO11" s="219"/>
      <c r="AP11" s="219"/>
      <c r="AQ11" s="219"/>
      <c r="AS11" s="219"/>
    </row>
    <row r="12" spans="1:45" x14ac:dyDescent="0.3">
      <c r="A12" s="215">
        <v>7000</v>
      </c>
      <c r="B12" s="215">
        <v>7999</v>
      </c>
      <c r="C12" s="215"/>
      <c r="D12" s="216" t="s">
        <v>9</v>
      </c>
      <c r="E12" s="217">
        <f>'#2024'!E12*$D$1</f>
        <v>1707.91</v>
      </c>
      <c r="F12" s="217">
        <f>'#2024'!F12*$D$1</f>
        <v>497.93</v>
      </c>
      <c r="G12" s="217">
        <f>'#2024'!G12*$D$1</f>
        <v>218.16</v>
      </c>
      <c r="H12" s="217">
        <f>'#2024'!H12*$D$1</f>
        <v>129.28</v>
      </c>
      <c r="I12" s="217">
        <f>'#2024'!I12*$D$1</f>
        <v>67.67</v>
      </c>
      <c r="J12" s="217">
        <f>'#2024'!J12*$D$1</f>
        <v>51.51</v>
      </c>
      <c r="L12" s="216" t="s">
        <v>10</v>
      </c>
      <c r="M12" s="217">
        <f>'#2024'!M12*$D$1</f>
        <v>1396.83</v>
      </c>
      <c r="N12" s="217">
        <f>'#2024'!N12*$D$1</f>
        <v>408.04</v>
      </c>
      <c r="O12" s="217">
        <f>'#2024'!O12*$D$1</f>
        <v>178.77</v>
      </c>
      <c r="P12" s="217">
        <f>'#2024'!P12*$D$1</f>
        <v>106.05</v>
      </c>
      <c r="Q12" s="217">
        <f>'#2024'!Q12*$D$1</f>
        <v>55.55</v>
      </c>
      <c r="R12" s="217">
        <f>'#2024'!R12*$D$1</f>
        <v>42.42</v>
      </c>
      <c r="T12" s="216" t="s">
        <v>11</v>
      </c>
      <c r="U12" s="217">
        <f>'#2024'!U12*$D$1</f>
        <v>387.84000000000003</v>
      </c>
      <c r="V12" s="217">
        <f>'#2024'!V12*$D$1</f>
        <v>113.12</v>
      </c>
      <c r="W12" s="217">
        <f>'#2024'!W12*$D$1</f>
        <v>49.49</v>
      </c>
      <c r="X12" s="217">
        <f>'#2024'!X12*$D$1</f>
        <v>29.29</v>
      </c>
      <c r="Y12" s="217">
        <f>'#2024'!Y12*$D$1</f>
        <v>15.15</v>
      </c>
      <c r="Z12" s="217">
        <f>'#2024'!Z12*$D$1</f>
        <v>12.120000000000001</v>
      </c>
      <c r="AB12" s="216" t="s">
        <v>12</v>
      </c>
      <c r="AC12" s="217">
        <f>'#2024'!AC12</f>
        <v>384</v>
      </c>
      <c r="AD12" s="217">
        <f>'#2024'!AD12</f>
        <v>112</v>
      </c>
      <c r="AE12" s="217">
        <f>'#2024'!AE12</f>
        <v>49</v>
      </c>
      <c r="AF12" s="217">
        <f>'#2024'!AF12</f>
        <v>29</v>
      </c>
      <c r="AG12" s="217">
        <f>'[1]#2025'!AG12</f>
        <v>13</v>
      </c>
      <c r="AH12" s="217">
        <f>'[1]#2025'!AH12</f>
        <v>11</v>
      </c>
      <c r="AI12" s="219"/>
      <c r="AJ12" s="219"/>
      <c r="AK12" s="219"/>
      <c r="AL12" s="219"/>
      <c r="AM12" s="219"/>
      <c r="AN12" s="219"/>
      <c r="AO12" s="219"/>
      <c r="AP12" s="219"/>
      <c r="AQ12" s="219"/>
      <c r="AS12" s="219"/>
    </row>
    <row r="13" spans="1:45" x14ac:dyDescent="0.3">
      <c r="A13" s="215">
        <v>8000</v>
      </c>
      <c r="B13" s="215">
        <v>8999</v>
      </c>
      <c r="C13" s="215"/>
      <c r="D13" s="216" t="s">
        <v>9</v>
      </c>
      <c r="E13" s="217">
        <f>'#2024'!E13*$D$1</f>
        <v>2087.67</v>
      </c>
      <c r="F13" s="217">
        <f>'#2024'!F13*$D$1</f>
        <v>609.03</v>
      </c>
      <c r="G13" s="217">
        <f>'#2024'!G13*$D$1</f>
        <v>266.64</v>
      </c>
      <c r="H13" s="217">
        <f>'#2024'!H13*$D$1</f>
        <v>158.57</v>
      </c>
      <c r="I13" s="217">
        <f>'#2024'!I13*$D$1</f>
        <v>82.820000000000007</v>
      </c>
      <c r="J13" s="217">
        <f>'#2024'!J13*$D$1</f>
        <v>63.63</v>
      </c>
      <c r="L13" s="216" t="s">
        <v>10</v>
      </c>
      <c r="M13" s="217">
        <f>'#2024'!M13*$D$1</f>
        <v>1707.91</v>
      </c>
      <c r="N13" s="217">
        <f>'#2024'!N13*$D$1</f>
        <v>497.93</v>
      </c>
      <c r="O13" s="217">
        <f>'#2024'!O13*$D$1</f>
        <v>218.16</v>
      </c>
      <c r="P13" s="217">
        <f>'#2024'!P13*$D$1</f>
        <v>130.29</v>
      </c>
      <c r="Q13" s="217">
        <f>'#2024'!Q13*$D$1</f>
        <v>67.67</v>
      </c>
      <c r="R13" s="217">
        <f>'#2024'!R13*$D$1</f>
        <v>51.51</v>
      </c>
      <c r="T13" s="216" t="s">
        <v>11</v>
      </c>
      <c r="U13" s="217">
        <f>'#2024'!U13*$D$1</f>
        <v>474.7</v>
      </c>
      <c r="V13" s="217">
        <f>'#2024'!V13*$D$1</f>
        <v>138.37</v>
      </c>
      <c r="W13" s="217">
        <f>'#2024'!W13*$D$1</f>
        <v>60.6</v>
      </c>
      <c r="X13" s="217">
        <f>'#2024'!X13*$D$1</f>
        <v>36.36</v>
      </c>
      <c r="Y13" s="217">
        <f>'#2024'!Y13*$D$1</f>
        <v>19.190000000000001</v>
      </c>
      <c r="Z13" s="217">
        <f>'#2024'!Z13*$D$1</f>
        <v>14.14</v>
      </c>
      <c r="AB13" s="216" t="s">
        <v>12</v>
      </c>
      <c r="AC13" s="217">
        <f>'#2024'!AC13</f>
        <v>470</v>
      </c>
      <c r="AD13" s="217">
        <f>'#2024'!AD13</f>
        <v>137</v>
      </c>
      <c r="AE13" s="217">
        <f>'#2024'!AE13</f>
        <v>60</v>
      </c>
      <c r="AF13" s="217">
        <f>'#2024'!AF13</f>
        <v>36</v>
      </c>
      <c r="AG13" s="217">
        <f>'[1]#2025'!AG13</f>
        <v>17</v>
      </c>
      <c r="AH13" s="217">
        <f>'[1]#2025'!AH13</f>
        <v>12</v>
      </c>
      <c r="AI13" s="219"/>
      <c r="AJ13" s="219"/>
      <c r="AK13" s="219"/>
      <c r="AL13" s="219"/>
      <c r="AM13" s="219"/>
      <c r="AN13" s="219"/>
      <c r="AO13" s="219"/>
      <c r="AP13" s="219"/>
      <c r="AQ13" s="219"/>
      <c r="AS13" s="219"/>
    </row>
    <row r="14" spans="1:45" x14ac:dyDescent="0.3">
      <c r="A14" s="215">
        <v>9000</v>
      </c>
      <c r="B14" s="215">
        <v>9999</v>
      </c>
      <c r="C14" s="215"/>
      <c r="D14" s="216" t="s">
        <v>9</v>
      </c>
      <c r="E14" s="217">
        <f>'#2024'!E14*$D$1</f>
        <v>1423.09</v>
      </c>
      <c r="F14" s="217">
        <f>'#2024'!F14*$D$1</f>
        <v>553.48</v>
      </c>
      <c r="G14" s="217">
        <f>'#2024'!G14*$D$1</f>
        <v>242.4</v>
      </c>
      <c r="H14" s="217">
        <f>'#2024'!H14*$D$1</f>
        <v>144.43</v>
      </c>
      <c r="I14" s="217">
        <f>'#2024'!I14*$D$1</f>
        <v>74.739999999999995</v>
      </c>
      <c r="J14" s="217">
        <f>'#2024'!J14*$D$1</f>
        <v>57.57</v>
      </c>
      <c r="L14" s="216" t="s">
        <v>10</v>
      </c>
      <c r="M14" s="217">
        <f>'#2024'!M14*$D$1</f>
        <v>1164.53</v>
      </c>
      <c r="N14" s="217">
        <f>'#2024'!N14*$D$1</f>
        <v>452.48</v>
      </c>
      <c r="O14" s="217">
        <f>'#2024'!O14*$D$1</f>
        <v>198.97</v>
      </c>
      <c r="P14" s="217">
        <f>'#2024'!P14*$D$1</f>
        <v>118.17</v>
      </c>
      <c r="Q14" s="217">
        <f>'#2024'!Q14*$D$1</f>
        <v>61.61</v>
      </c>
      <c r="R14" s="217">
        <f>'#2024'!R14*$D$1</f>
        <v>47.47</v>
      </c>
      <c r="T14" s="216" t="s">
        <v>11</v>
      </c>
      <c r="U14" s="217">
        <f>'#2024'!U14*$D$1</f>
        <v>323.2</v>
      </c>
      <c r="V14" s="217">
        <f>'#2024'!V14*$D$1</f>
        <v>126.25</v>
      </c>
      <c r="W14" s="217">
        <f>'#2024'!W14*$D$1</f>
        <v>55.55</v>
      </c>
      <c r="X14" s="217">
        <f>'#2024'!X14*$D$1</f>
        <v>32.32</v>
      </c>
      <c r="Y14" s="217">
        <f>'#2024'!Y14*$D$1</f>
        <v>17.170000000000002</v>
      </c>
      <c r="Z14" s="217">
        <f>'#2024'!Z14*$D$1</f>
        <v>13.13</v>
      </c>
      <c r="AB14" s="216" t="s">
        <v>12</v>
      </c>
      <c r="AC14" s="217">
        <f>'#2024'!AC14</f>
        <v>320</v>
      </c>
      <c r="AD14" s="217">
        <f>'#2024'!AD14</f>
        <v>125</v>
      </c>
      <c r="AE14" s="217">
        <f>'#2024'!AE14</f>
        <v>55</v>
      </c>
      <c r="AF14" s="217">
        <f>'#2024'!AF14</f>
        <v>32</v>
      </c>
      <c r="AG14" s="217">
        <f>'[1]#2025'!AG14</f>
        <v>16</v>
      </c>
      <c r="AH14" s="217">
        <f>'[1]#2025'!AH14</f>
        <v>12</v>
      </c>
      <c r="AI14" s="219"/>
      <c r="AJ14" s="219"/>
      <c r="AK14" s="219"/>
      <c r="AL14" s="219"/>
      <c r="AM14" s="219"/>
      <c r="AN14" s="219"/>
      <c r="AO14" s="219"/>
      <c r="AP14" s="219"/>
      <c r="AQ14" s="219"/>
      <c r="AS14" s="219"/>
    </row>
    <row r="15" spans="1:45" x14ac:dyDescent="0.3">
      <c r="A15" s="215">
        <v>10000</v>
      </c>
      <c r="B15" s="215">
        <v>10999</v>
      </c>
      <c r="C15" s="215"/>
      <c r="D15" s="216" t="s">
        <v>9</v>
      </c>
      <c r="E15" s="217">
        <f>'#2024'!E15*$D$1</f>
        <v>2295.73</v>
      </c>
      <c r="F15" s="217">
        <f>'#2024'!F15*$D$1</f>
        <v>836.28</v>
      </c>
      <c r="G15" s="217">
        <f>'#2024'!G15*$D$1</f>
        <v>310.07</v>
      </c>
      <c r="H15" s="217">
        <f>'#2024'!H15*$D$1</f>
        <v>150.49</v>
      </c>
      <c r="I15" s="217">
        <f>'#2024'!I15*$D$1</f>
        <v>76.760000000000005</v>
      </c>
      <c r="J15" s="217">
        <f>'#2024'!J15*$D$1</f>
        <v>45.45</v>
      </c>
      <c r="L15" s="216" t="s">
        <v>10</v>
      </c>
      <c r="M15" s="217">
        <f>'#2024'!M15*$D$1</f>
        <v>2640.14</v>
      </c>
      <c r="N15" s="217">
        <f>'#2024'!N15*$D$1</f>
        <v>961.52</v>
      </c>
      <c r="O15" s="217">
        <f>'#2024'!O15*$D$1</f>
        <v>356.53000000000003</v>
      </c>
      <c r="P15" s="217">
        <f>'#2024'!P15*$D$1</f>
        <v>173.72</v>
      </c>
      <c r="Q15" s="217">
        <f>'#2024'!Q15*$D$1</f>
        <v>87.87</v>
      </c>
      <c r="R15" s="217">
        <f>'#2024'!R15*$D$1</f>
        <v>52.52</v>
      </c>
      <c r="T15" s="216" t="s">
        <v>11</v>
      </c>
      <c r="U15" s="217">
        <f>'#2024'!U15*$D$1</f>
        <v>344.41</v>
      </c>
      <c r="V15" s="217">
        <f>'#2024'!V15*$D$1</f>
        <v>125.24</v>
      </c>
      <c r="W15" s="217">
        <f>'#2024'!W15*$D$1</f>
        <v>46.46</v>
      </c>
      <c r="X15" s="217">
        <f>'#2024'!X15*$D$1</f>
        <v>22.22</v>
      </c>
      <c r="Y15" s="217">
        <f>'#2024'!Y15*$D$1</f>
        <v>11.11</v>
      </c>
      <c r="Z15" s="217">
        <f>'#2024'!Z15*$D$1</f>
        <v>7.07</v>
      </c>
      <c r="AB15" s="216" t="s">
        <v>12</v>
      </c>
      <c r="AC15" s="217">
        <f>'#2024'!AC15</f>
        <v>455</v>
      </c>
      <c r="AD15" s="217">
        <f>'#2024'!AD15</f>
        <v>166</v>
      </c>
      <c r="AE15" s="217">
        <f>'#2024'!AE15</f>
        <v>61</v>
      </c>
      <c r="AF15" s="217">
        <f>'#2024'!AF15</f>
        <v>30</v>
      </c>
      <c r="AG15" s="217">
        <f>'[1]#2025'!AG15</f>
        <v>14</v>
      </c>
      <c r="AH15" s="217">
        <f>'[1]#2025'!AH15</f>
        <v>8</v>
      </c>
      <c r="AI15" s="219"/>
      <c r="AJ15" s="219"/>
      <c r="AK15" s="219"/>
      <c r="AL15" s="219"/>
      <c r="AM15" s="219"/>
      <c r="AN15" s="219"/>
      <c r="AO15" s="219"/>
      <c r="AP15" s="219"/>
      <c r="AQ15" s="219"/>
      <c r="AS15" s="219"/>
    </row>
    <row r="16" spans="1:45" x14ac:dyDescent="0.3">
      <c r="A16" s="215">
        <v>11000</v>
      </c>
      <c r="B16" s="215">
        <v>11999</v>
      </c>
      <c r="C16" s="215"/>
      <c r="D16" s="216" t="s">
        <v>9</v>
      </c>
      <c r="E16" s="217">
        <f>'#2024'!E16*$D$1</f>
        <v>2537.12</v>
      </c>
      <c r="F16" s="217">
        <f>'#2024'!F16*$D$1</f>
        <v>692.86</v>
      </c>
      <c r="G16" s="217">
        <f>'#2024'!G16*$D$1</f>
        <v>343.4</v>
      </c>
      <c r="H16" s="217">
        <f>'#2024'!H16*$D$1</f>
        <v>166.65</v>
      </c>
      <c r="I16" s="217">
        <f>'#2024'!I16*$D$1</f>
        <v>84.84</v>
      </c>
      <c r="J16" s="217">
        <f>'#2024'!J16*$D$1</f>
        <v>50.5</v>
      </c>
      <c r="L16" s="216" t="s">
        <v>10</v>
      </c>
      <c r="M16" s="217">
        <f>'#2024'!M16*$D$1</f>
        <v>2917.89</v>
      </c>
      <c r="N16" s="217">
        <f>'#2024'!N16*$D$1</f>
        <v>796.89</v>
      </c>
      <c r="O16" s="217">
        <f>'#2024'!O16*$D$1</f>
        <v>394.91</v>
      </c>
      <c r="P16" s="217">
        <f>'#2024'!P16*$D$1</f>
        <v>191.9</v>
      </c>
      <c r="Q16" s="217">
        <f>'#2024'!Q16*$D$1</f>
        <v>96.960000000000008</v>
      </c>
      <c r="R16" s="217">
        <f>'#2024'!R16*$D$1</f>
        <v>58.58</v>
      </c>
      <c r="T16" s="216" t="s">
        <v>11</v>
      </c>
      <c r="U16" s="217">
        <f>'#2024'!U16*$D$1</f>
        <v>380.77</v>
      </c>
      <c r="V16" s="217">
        <f>'#2024'!V16*$D$1</f>
        <v>104.03</v>
      </c>
      <c r="W16" s="217">
        <f>'#2024'!W16*$D$1</f>
        <v>51.51</v>
      </c>
      <c r="X16" s="217">
        <f>'#2024'!X16*$D$1</f>
        <v>25.25</v>
      </c>
      <c r="Y16" s="217">
        <f>'#2024'!Y16*$D$1</f>
        <v>13.13</v>
      </c>
      <c r="Z16" s="217">
        <f>'#2024'!Z16*$D$1</f>
        <v>8.08</v>
      </c>
      <c r="AB16" s="216" t="s">
        <v>12</v>
      </c>
      <c r="AC16" s="217">
        <f>'#2024'!AC16</f>
        <v>502</v>
      </c>
      <c r="AD16" s="217">
        <f>'#2024'!AD16</f>
        <v>137</v>
      </c>
      <c r="AE16" s="217">
        <f>'#2024'!AE16</f>
        <v>68</v>
      </c>
      <c r="AF16" s="217">
        <f>'#2024'!AF16</f>
        <v>33</v>
      </c>
      <c r="AG16" s="217">
        <f>'[1]#2025'!AG16</f>
        <v>15</v>
      </c>
      <c r="AH16" s="217">
        <f>'[1]#2025'!AH16</f>
        <v>9</v>
      </c>
      <c r="AI16" s="219"/>
      <c r="AJ16" s="219"/>
      <c r="AK16" s="219"/>
      <c r="AL16" s="219"/>
      <c r="AM16" s="219"/>
      <c r="AN16" s="219"/>
      <c r="AO16" s="219"/>
      <c r="AP16" s="219"/>
      <c r="AQ16" s="219"/>
      <c r="AS16" s="219"/>
    </row>
    <row r="17" spans="1:45" x14ac:dyDescent="0.3">
      <c r="A17" s="215">
        <v>12000</v>
      </c>
      <c r="B17" s="215">
        <v>12999</v>
      </c>
      <c r="C17" s="215"/>
      <c r="D17" s="216" t="s">
        <v>9</v>
      </c>
      <c r="E17" s="217">
        <f>'#2024'!E17*$D$1</f>
        <v>2175.54</v>
      </c>
      <c r="F17" s="217">
        <f>'#2024'!F17*$D$1</f>
        <v>593.88</v>
      </c>
      <c r="G17" s="217">
        <f>'#2024'!G17*$D$1</f>
        <v>293.91000000000003</v>
      </c>
      <c r="H17" s="217">
        <f>'#2024'!H17*$D$1</f>
        <v>143.41999999999999</v>
      </c>
      <c r="I17" s="217">
        <f>'#2024'!I17*$D$1</f>
        <v>72.72</v>
      </c>
      <c r="J17" s="217">
        <f>'#2024'!J17*$D$1</f>
        <v>43.43</v>
      </c>
      <c r="L17" s="216" t="s">
        <v>10</v>
      </c>
      <c r="M17" s="217">
        <f>'#2024'!M17*$D$1</f>
        <v>2501.77</v>
      </c>
      <c r="N17" s="217">
        <f>'#2024'!N17*$D$1</f>
        <v>682.76</v>
      </c>
      <c r="O17" s="217">
        <f>'#2024'!O17*$D$1</f>
        <v>338.35</v>
      </c>
      <c r="P17" s="217">
        <f>'#2024'!P17*$D$1</f>
        <v>164.63</v>
      </c>
      <c r="Q17" s="217">
        <f>'#2024'!Q17*$D$1</f>
        <v>82.820000000000007</v>
      </c>
      <c r="R17" s="217">
        <f>'#2024'!R17*$D$1</f>
        <v>49.49</v>
      </c>
      <c r="T17" s="216" t="s">
        <v>11</v>
      </c>
      <c r="U17" s="217">
        <f>'#2024'!U17*$D$1</f>
        <v>326.23</v>
      </c>
      <c r="V17" s="217">
        <f>'#2024'!V17*$D$1</f>
        <v>88.88</v>
      </c>
      <c r="W17" s="217">
        <f>'#2024'!W17*$D$1</f>
        <v>44.44</v>
      </c>
      <c r="X17" s="217">
        <f>'#2024'!X17*$D$1</f>
        <v>21.21</v>
      </c>
      <c r="Y17" s="217">
        <f>'#2024'!Y17*$D$1</f>
        <v>11.11</v>
      </c>
      <c r="Z17" s="217">
        <f>'#2024'!Z17*$D$1</f>
        <v>6.0600000000000005</v>
      </c>
      <c r="AB17" s="216" t="s">
        <v>12</v>
      </c>
      <c r="AC17" s="217">
        <f>'#2024'!AC17</f>
        <v>431</v>
      </c>
      <c r="AD17" s="217">
        <f>'#2024'!AD17</f>
        <v>118</v>
      </c>
      <c r="AE17" s="217">
        <f>'#2024'!AE17</f>
        <v>58</v>
      </c>
      <c r="AF17" s="217">
        <f>'#2024'!AF17</f>
        <v>28</v>
      </c>
      <c r="AG17" s="217">
        <f>'[1]#2025'!AG17</f>
        <v>13</v>
      </c>
      <c r="AH17" s="217">
        <f>'[1]#2025'!AH17</f>
        <v>8</v>
      </c>
      <c r="AI17" s="219"/>
      <c r="AJ17" s="219"/>
      <c r="AK17" s="219"/>
      <c r="AL17" s="219"/>
      <c r="AM17" s="219"/>
      <c r="AN17" s="219"/>
      <c r="AO17" s="219"/>
      <c r="AP17" s="219"/>
      <c r="AQ17" s="219"/>
      <c r="AS17" s="219"/>
    </row>
    <row r="18" spans="1:45" x14ac:dyDescent="0.3">
      <c r="A18" s="215">
        <v>13000</v>
      </c>
      <c r="B18" s="215">
        <v>13999</v>
      </c>
      <c r="C18" s="215"/>
      <c r="D18" s="216" t="s">
        <v>9</v>
      </c>
      <c r="E18" s="217">
        <f>'#2024'!E18*$D$1</f>
        <v>2658.32</v>
      </c>
      <c r="F18" s="217">
        <f>'#2024'!F18*$D$1</f>
        <v>725.18</v>
      </c>
      <c r="G18" s="217">
        <f>'#2024'!G18*$D$1</f>
        <v>359.56</v>
      </c>
      <c r="H18" s="217">
        <f>'#2024'!H18*$D$1</f>
        <v>174.73</v>
      </c>
      <c r="I18" s="217">
        <f>'#2024'!I18*$D$1</f>
        <v>88.88</v>
      </c>
      <c r="J18" s="217">
        <f>'#2024'!J18*$D$1</f>
        <v>52.52</v>
      </c>
      <c r="L18" s="216" t="s">
        <v>10</v>
      </c>
      <c r="M18" s="217">
        <f>'#2024'!M18*$D$1</f>
        <v>3057.27</v>
      </c>
      <c r="N18" s="217">
        <f>'#2024'!N18*$D$1</f>
        <v>834.26</v>
      </c>
      <c r="O18" s="217">
        <f>'#2024'!O18*$D$1</f>
        <v>413.09000000000003</v>
      </c>
      <c r="P18" s="217">
        <f>'#2024'!P18*$D$1</f>
        <v>200.99</v>
      </c>
      <c r="Q18" s="217">
        <f>'#2024'!Q18*$D$1</f>
        <v>102.01</v>
      </c>
      <c r="R18" s="217">
        <f>'#2024'!R18*$D$1</f>
        <v>60.6</v>
      </c>
      <c r="T18" s="216" t="s">
        <v>11</v>
      </c>
      <c r="U18" s="217">
        <f>'#2024'!U18*$D$1</f>
        <v>398.95</v>
      </c>
      <c r="V18" s="217">
        <f>'#2024'!V18*$D$1</f>
        <v>109.08</v>
      </c>
      <c r="W18" s="217">
        <f>'#2024'!W18*$D$1</f>
        <v>53.53</v>
      </c>
      <c r="X18" s="217">
        <f>'#2024'!X18*$D$1</f>
        <v>26.26</v>
      </c>
      <c r="Y18" s="217">
        <f>'#2024'!Y18*$D$1</f>
        <v>13.13</v>
      </c>
      <c r="Z18" s="217">
        <f>'#2024'!Z18*$D$1</f>
        <v>8.08</v>
      </c>
      <c r="AB18" s="216" t="s">
        <v>12</v>
      </c>
      <c r="AC18" s="217">
        <f>'#2024'!AC18</f>
        <v>526</v>
      </c>
      <c r="AD18" s="217">
        <f>'#2024'!AD18</f>
        <v>144</v>
      </c>
      <c r="AE18" s="217">
        <f>'#2024'!AE18</f>
        <v>71</v>
      </c>
      <c r="AF18" s="217">
        <f>'#2024'!AF18</f>
        <v>35</v>
      </c>
      <c r="AG18" s="217">
        <f>'[1]#2025'!AG18</f>
        <v>16</v>
      </c>
      <c r="AH18" s="217">
        <f>'[1]#2025'!AH18</f>
        <v>9</v>
      </c>
      <c r="AI18" s="219"/>
      <c r="AJ18" s="219"/>
      <c r="AK18" s="219"/>
      <c r="AL18" s="219"/>
      <c r="AM18" s="219"/>
      <c r="AN18" s="219"/>
      <c r="AO18" s="219"/>
      <c r="AP18" s="219"/>
      <c r="AQ18" s="219"/>
      <c r="AS18" s="219"/>
    </row>
    <row r="19" spans="1:45" x14ac:dyDescent="0.3">
      <c r="A19" s="215">
        <v>14000</v>
      </c>
      <c r="B19" s="215">
        <v>14999</v>
      </c>
      <c r="C19" s="215"/>
      <c r="D19" s="216" t="s">
        <v>9</v>
      </c>
      <c r="E19" s="217">
        <f>'#2024'!E19*$D$1</f>
        <v>2416.9299999999998</v>
      </c>
      <c r="F19" s="217">
        <f>'#2024'!F19*$D$1</f>
        <v>659.53</v>
      </c>
      <c r="G19" s="217">
        <f>'#2024'!G19*$D$1</f>
        <v>245.43</v>
      </c>
      <c r="H19" s="217">
        <f>'#2024'!H19*$D$1</f>
        <v>158.57</v>
      </c>
      <c r="I19" s="217">
        <f>'#2024'!I19*$D$1</f>
        <v>80.8</v>
      </c>
      <c r="J19" s="217">
        <f>'#2024'!J19*$D$1</f>
        <v>48.480000000000004</v>
      </c>
      <c r="L19" s="216" t="s">
        <v>10</v>
      </c>
      <c r="M19" s="217">
        <f>'#2024'!M19*$D$1</f>
        <v>2779.52</v>
      </c>
      <c r="N19" s="217">
        <f>'#2024'!N19*$D$1</f>
        <v>758.51</v>
      </c>
      <c r="O19" s="217">
        <f>'#2024'!O19*$D$1</f>
        <v>281.79000000000002</v>
      </c>
      <c r="P19" s="217">
        <f>'#2024'!P19*$D$1</f>
        <v>182.81</v>
      </c>
      <c r="Q19" s="217">
        <f>'#2024'!Q19*$D$1</f>
        <v>92.92</v>
      </c>
      <c r="R19" s="217">
        <f>'#2024'!R19*$D$1</f>
        <v>55.55</v>
      </c>
      <c r="T19" s="216" t="s">
        <v>11</v>
      </c>
      <c r="U19" s="217">
        <f>'#2024'!U19*$D$1</f>
        <v>362.59</v>
      </c>
      <c r="V19" s="217">
        <f>'#2024'!V19*$D$1</f>
        <v>98.98</v>
      </c>
      <c r="W19" s="217">
        <f>'#2024'!W19*$D$1</f>
        <v>36.36</v>
      </c>
      <c r="X19" s="217">
        <f>'#2024'!X19*$D$1</f>
        <v>24.240000000000002</v>
      </c>
      <c r="Y19" s="217">
        <f>'#2024'!Y19*$D$1</f>
        <v>12.120000000000001</v>
      </c>
      <c r="Z19" s="217">
        <f>'#2024'!Z19*$D$1</f>
        <v>7.07</v>
      </c>
      <c r="AB19" s="216" t="s">
        <v>12</v>
      </c>
      <c r="AC19" s="217">
        <f>'#2024'!AC19</f>
        <v>479</v>
      </c>
      <c r="AD19" s="217">
        <f>'#2024'!AD19</f>
        <v>131</v>
      </c>
      <c r="AE19" s="217">
        <f>'#2024'!AE19</f>
        <v>49</v>
      </c>
      <c r="AF19" s="217">
        <f>'#2024'!AF19</f>
        <v>31</v>
      </c>
      <c r="AG19" s="217">
        <f>'[1]#2025'!AG19</f>
        <v>14</v>
      </c>
      <c r="AH19" s="217">
        <f>'[1]#2025'!AH19</f>
        <v>9</v>
      </c>
      <c r="AI19" s="219"/>
      <c r="AJ19" s="219"/>
      <c r="AK19" s="219"/>
      <c r="AL19" s="219"/>
      <c r="AM19" s="219"/>
      <c r="AN19" s="219"/>
      <c r="AO19" s="219"/>
      <c r="AP19" s="219"/>
      <c r="AQ19" s="219"/>
      <c r="AS19" s="219"/>
    </row>
    <row r="20" spans="1:45" x14ac:dyDescent="0.3">
      <c r="A20" s="215">
        <v>15000</v>
      </c>
      <c r="B20" s="215">
        <v>15999</v>
      </c>
      <c r="C20" s="215"/>
      <c r="D20" s="216" t="s">
        <v>9</v>
      </c>
      <c r="E20" s="217">
        <f>'#2024'!E20*$D$1</f>
        <v>2353.3000000000002</v>
      </c>
      <c r="F20" s="217">
        <f>'#2024'!F20*$D$1</f>
        <v>791.84</v>
      </c>
      <c r="G20" s="217">
        <f>'#2024'!G20*$D$1</f>
        <v>288.86</v>
      </c>
      <c r="H20" s="217">
        <f>'#2024'!H20*$D$1</f>
        <v>226.24</v>
      </c>
      <c r="I20" s="217">
        <f>'#2024'!I20*$D$1</f>
        <v>106.05</v>
      </c>
      <c r="J20" s="217">
        <f>'#2024'!J20*$D$1</f>
        <v>58.58</v>
      </c>
      <c r="L20" s="216" t="s">
        <v>10</v>
      </c>
      <c r="M20" s="217">
        <f>'#2024'!M20*$D$1</f>
        <v>2706.8</v>
      </c>
      <c r="N20" s="217">
        <f>'#2024'!N20*$D$1</f>
        <v>911.02</v>
      </c>
      <c r="O20" s="217">
        <f>'#2024'!O20*$D$1</f>
        <v>332.29</v>
      </c>
      <c r="P20" s="217">
        <f>'#2024'!P20*$D$1</f>
        <v>260.58</v>
      </c>
      <c r="Q20" s="217">
        <f>'#2024'!Q20*$D$1</f>
        <v>122.21000000000001</v>
      </c>
      <c r="R20" s="217">
        <f>'#2024'!R20*$D$1</f>
        <v>67.67</v>
      </c>
      <c r="T20" s="216" t="s">
        <v>11</v>
      </c>
      <c r="U20" s="217">
        <f>'#2024'!U20*$D$1</f>
        <v>353.5</v>
      </c>
      <c r="V20" s="217">
        <f>'#2024'!V20*$D$1</f>
        <v>119.18</v>
      </c>
      <c r="W20" s="217">
        <f>'#2024'!W20*$D$1</f>
        <v>43.43</v>
      </c>
      <c r="X20" s="217">
        <f>'#2024'!X20*$D$1</f>
        <v>34.340000000000003</v>
      </c>
      <c r="Y20" s="217">
        <f>'#2024'!Y20*$D$1</f>
        <v>16.16</v>
      </c>
      <c r="Z20" s="217">
        <f>'#2024'!Z20*$D$1</f>
        <v>9.09</v>
      </c>
      <c r="AB20" s="216" t="s">
        <v>12</v>
      </c>
      <c r="AC20" s="217">
        <f>'#2024'!AC20</f>
        <v>466</v>
      </c>
      <c r="AD20" s="217">
        <f>'#2024'!AD20</f>
        <v>157</v>
      </c>
      <c r="AE20" s="217">
        <f>'#2024'!AE20</f>
        <v>57</v>
      </c>
      <c r="AF20" s="217">
        <f>'#2024'!AF20</f>
        <v>45</v>
      </c>
      <c r="AG20" s="217">
        <f>'[1]#2025'!AG20</f>
        <v>19</v>
      </c>
      <c r="AH20" s="217">
        <f>'[1]#2025'!AH20</f>
        <v>10</v>
      </c>
      <c r="AI20" s="219"/>
      <c r="AJ20" s="219"/>
      <c r="AK20" s="219"/>
      <c r="AL20" s="219"/>
      <c r="AM20" s="219"/>
      <c r="AN20" s="219"/>
      <c r="AO20" s="219"/>
      <c r="AP20" s="219"/>
      <c r="AQ20" s="219"/>
      <c r="AS20" s="219"/>
    </row>
    <row r="21" spans="1:45" x14ac:dyDescent="0.3">
      <c r="A21" s="215">
        <v>16000</v>
      </c>
      <c r="B21" s="215">
        <v>16999</v>
      </c>
      <c r="C21" s="215"/>
      <c r="D21" s="216" t="s">
        <v>9</v>
      </c>
      <c r="E21" s="217">
        <f>'#2024'!E21*$D$1</f>
        <v>1734.17</v>
      </c>
      <c r="F21" s="217">
        <f>'#2024'!F21*$D$1</f>
        <v>874.66</v>
      </c>
      <c r="G21" s="217">
        <f>'#2024'!G21*$D$1</f>
        <v>319.16000000000003</v>
      </c>
      <c r="H21" s="217">
        <f>'#2024'!H21*$D$1</f>
        <v>250.48</v>
      </c>
      <c r="I21" s="217">
        <f>'#2024'!I21*$D$1</f>
        <v>117.16</v>
      </c>
      <c r="J21" s="217">
        <f>'#2024'!J21*$D$1</f>
        <v>64.64</v>
      </c>
      <c r="L21" s="216" t="s">
        <v>10</v>
      </c>
      <c r="M21" s="217">
        <f>'#2024'!M21*$D$1</f>
        <v>1993.74</v>
      </c>
      <c r="N21" s="217">
        <f>'#2024'!N21*$D$1</f>
        <v>1005.96</v>
      </c>
      <c r="O21" s="217">
        <f>'#2024'!O21*$D$1</f>
        <v>366.63</v>
      </c>
      <c r="P21" s="217">
        <f>'#2024'!P21*$D$1</f>
        <v>287.85000000000002</v>
      </c>
      <c r="Q21" s="217">
        <f>'#2024'!Q21*$D$1</f>
        <v>134.33000000000001</v>
      </c>
      <c r="R21" s="217">
        <f>'#2024'!R21*$D$1</f>
        <v>74.739999999999995</v>
      </c>
      <c r="T21" s="216" t="s">
        <v>11</v>
      </c>
      <c r="U21" s="217">
        <f>'#2024'!U21*$D$1</f>
        <v>260.58</v>
      </c>
      <c r="V21" s="217">
        <f>'#2024'!V21*$D$1</f>
        <v>131.30000000000001</v>
      </c>
      <c r="W21" s="217">
        <f>'#2024'!W21*$D$1</f>
        <v>47.47</v>
      </c>
      <c r="X21" s="217">
        <f>'#2024'!X21*$D$1</f>
        <v>37.369999999999997</v>
      </c>
      <c r="Y21" s="217">
        <f>'#2024'!Y21*$D$1</f>
        <v>17.170000000000002</v>
      </c>
      <c r="Z21" s="217">
        <f>'#2024'!Z21*$D$1</f>
        <v>10.1</v>
      </c>
      <c r="AB21" s="216" t="s">
        <v>12</v>
      </c>
      <c r="AC21" s="217">
        <f>'#2024'!AC21</f>
        <v>343</v>
      </c>
      <c r="AD21" s="217">
        <f>'#2024'!AD21</f>
        <v>173</v>
      </c>
      <c r="AE21" s="217">
        <f>'#2024'!AE21</f>
        <v>63</v>
      </c>
      <c r="AF21" s="217">
        <f>'#2024'!AF21</f>
        <v>50</v>
      </c>
      <c r="AG21" s="217">
        <f>'[1]#2025'!AG21</f>
        <v>20</v>
      </c>
      <c r="AH21" s="217">
        <f>'[1]#2025'!AH21</f>
        <v>12</v>
      </c>
      <c r="AI21" s="219"/>
      <c r="AJ21" s="219"/>
      <c r="AK21" s="219"/>
      <c r="AL21" s="219"/>
      <c r="AM21" s="219"/>
      <c r="AN21" s="219"/>
      <c r="AO21" s="219"/>
      <c r="AP21" s="219"/>
      <c r="AQ21" s="219"/>
      <c r="AS21" s="219"/>
    </row>
    <row r="22" spans="1:45" x14ac:dyDescent="0.3">
      <c r="A22" s="215">
        <v>17000</v>
      </c>
      <c r="B22" s="215">
        <v>17999</v>
      </c>
      <c r="C22" s="215"/>
      <c r="D22" s="216" t="s">
        <v>9</v>
      </c>
      <c r="E22" s="217">
        <f>'#2024'!E22*$D$1</f>
        <v>1486.72</v>
      </c>
      <c r="F22" s="217">
        <f>'#2024'!F22*$D$1</f>
        <v>499.95</v>
      </c>
      <c r="G22" s="217">
        <f>'#2024'!G22*$D$1</f>
        <v>273.70999999999998</v>
      </c>
      <c r="H22" s="217">
        <f>'#2024'!H22*$D$1</f>
        <v>214.12</v>
      </c>
      <c r="I22" s="217">
        <f>'#2024'!I22*$D$1</f>
        <v>101</v>
      </c>
      <c r="J22" s="217">
        <f>'#2024'!J22*$D$1</f>
        <v>55.55</v>
      </c>
      <c r="L22" s="216" t="s">
        <v>10</v>
      </c>
      <c r="M22" s="217">
        <f>'#2024'!M22*$D$1</f>
        <v>1708.92</v>
      </c>
      <c r="N22" s="217">
        <f>'#2024'!N22*$D$1</f>
        <v>574.69000000000005</v>
      </c>
      <c r="O22" s="217">
        <f>'#2024'!O22*$D$1</f>
        <v>314.11</v>
      </c>
      <c r="P22" s="217">
        <f>'#2024'!P22*$D$1</f>
        <v>246.44</v>
      </c>
      <c r="Q22" s="217">
        <f>'#2024'!Q22*$D$1</f>
        <v>116.15</v>
      </c>
      <c r="R22" s="217">
        <f>'#2024'!R22*$D$1</f>
        <v>63.63</v>
      </c>
      <c r="T22" s="216" t="s">
        <v>11</v>
      </c>
      <c r="U22" s="217">
        <f>'#2024'!U22*$D$1</f>
        <v>223.21</v>
      </c>
      <c r="V22" s="217">
        <f>'#2024'!V22*$D$1</f>
        <v>74.739999999999995</v>
      </c>
      <c r="W22" s="217">
        <f>'#2024'!W22*$D$1</f>
        <v>41.410000000000004</v>
      </c>
      <c r="X22" s="217">
        <f>'#2024'!X22*$D$1</f>
        <v>32.32</v>
      </c>
      <c r="Y22" s="217">
        <f>'#2024'!Y22*$D$1</f>
        <v>15.15</v>
      </c>
      <c r="Z22" s="217">
        <f>'#2024'!Z22*$D$1</f>
        <v>8.08</v>
      </c>
      <c r="AB22" s="216" t="s">
        <v>12</v>
      </c>
      <c r="AC22" s="217">
        <f>'#2024'!AC22</f>
        <v>294</v>
      </c>
      <c r="AD22" s="217">
        <f>'#2024'!AD22</f>
        <v>99</v>
      </c>
      <c r="AE22" s="217">
        <f>'#2024'!AE22</f>
        <v>54</v>
      </c>
      <c r="AF22" s="217">
        <f>'#2024'!AF22</f>
        <v>42</v>
      </c>
      <c r="AG22" s="217">
        <f>'[1]#2025'!AG22</f>
        <v>17</v>
      </c>
      <c r="AH22" s="217">
        <f>'[1]#2025'!AH22</f>
        <v>10</v>
      </c>
      <c r="AI22" s="219"/>
      <c r="AJ22" s="219"/>
      <c r="AK22" s="219"/>
      <c r="AL22" s="219"/>
      <c r="AM22" s="219"/>
      <c r="AN22" s="219"/>
      <c r="AO22" s="219"/>
      <c r="AP22" s="219"/>
      <c r="AQ22" s="219"/>
      <c r="AS22" s="219"/>
    </row>
    <row r="23" spans="1:45" x14ac:dyDescent="0.3">
      <c r="A23" s="215">
        <v>18000</v>
      </c>
      <c r="B23" s="215">
        <v>18999</v>
      </c>
      <c r="C23" s="215"/>
      <c r="D23" s="216" t="s">
        <v>9</v>
      </c>
      <c r="E23" s="217">
        <f>'#2024'!E23*$D$1</f>
        <v>1815.98</v>
      </c>
      <c r="F23" s="217">
        <f>'#2024'!F23*$D$1</f>
        <v>611.04999999999995</v>
      </c>
      <c r="G23" s="217">
        <f>'#2024'!G23*$D$1</f>
        <v>334.31</v>
      </c>
      <c r="H23" s="217">
        <f>'#2024'!H23*$D$1</f>
        <v>195.94</v>
      </c>
      <c r="I23" s="217">
        <f>'#2024'!I23*$D$1</f>
        <v>123.22</v>
      </c>
      <c r="J23" s="217">
        <f>'#2024'!J23*$D$1</f>
        <v>67.67</v>
      </c>
      <c r="L23" s="216" t="s">
        <v>10</v>
      </c>
      <c r="M23" s="217">
        <f>'#2024'!M23*$D$1</f>
        <v>2088.6799999999998</v>
      </c>
      <c r="N23" s="217">
        <f>'#2024'!N23*$D$1</f>
        <v>702.96</v>
      </c>
      <c r="O23" s="217">
        <f>'#2024'!O23*$D$1</f>
        <v>384.81</v>
      </c>
      <c r="P23" s="217">
        <f>'#2024'!P23*$D$1</f>
        <v>226.24</v>
      </c>
      <c r="Q23" s="217">
        <f>'#2024'!Q23*$D$1</f>
        <v>141.4</v>
      </c>
      <c r="R23" s="217">
        <f>'#2024'!R23*$D$1</f>
        <v>77.77</v>
      </c>
      <c r="T23" s="216" t="s">
        <v>11</v>
      </c>
      <c r="U23" s="217">
        <f>'#2024'!U23*$D$1</f>
        <v>272.7</v>
      </c>
      <c r="V23" s="217">
        <f>'#2024'!V23*$D$1</f>
        <v>91.91</v>
      </c>
      <c r="W23" s="217">
        <f>'#2024'!W23*$D$1</f>
        <v>50.5</v>
      </c>
      <c r="X23" s="217">
        <f>'#2024'!X23*$D$1</f>
        <v>29.29</v>
      </c>
      <c r="Y23" s="217">
        <f>'#2024'!Y23*$D$1</f>
        <v>18.18</v>
      </c>
      <c r="Z23" s="217">
        <f>'#2024'!Z23*$D$1</f>
        <v>10.1</v>
      </c>
      <c r="AB23" s="216" t="s">
        <v>12</v>
      </c>
      <c r="AC23" s="217">
        <f>'#2024'!AC23</f>
        <v>360</v>
      </c>
      <c r="AD23" s="217">
        <f>'#2024'!AD23</f>
        <v>121</v>
      </c>
      <c r="AE23" s="217">
        <f>'#2024'!AE23</f>
        <v>66</v>
      </c>
      <c r="AF23" s="217">
        <f>'#2024'!AF23</f>
        <v>39</v>
      </c>
      <c r="AG23" s="217">
        <f>'[1]#2025'!AG23</f>
        <v>20</v>
      </c>
      <c r="AH23" s="217">
        <f>'[1]#2025'!AH23</f>
        <v>1</v>
      </c>
      <c r="AI23" s="219"/>
      <c r="AJ23" s="219"/>
      <c r="AK23" s="219"/>
      <c r="AL23" s="219"/>
      <c r="AM23" s="219"/>
      <c r="AN23" s="219"/>
      <c r="AO23" s="219"/>
      <c r="AP23" s="219"/>
      <c r="AQ23" s="219"/>
      <c r="AS23" s="219"/>
    </row>
    <row r="24" spans="1:45" x14ac:dyDescent="0.3">
      <c r="A24" s="215">
        <v>19000</v>
      </c>
      <c r="B24" s="215">
        <v>19999</v>
      </c>
      <c r="C24" s="215"/>
      <c r="D24" s="216" t="s">
        <v>9</v>
      </c>
      <c r="E24" s="217">
        <f>'[1]#2025'!E24*$D$1</f>
        <v>1256.44</v>
      </c>
      <c r="F24" s="217">
        <f>'#2024'!F24*$D$1</f>
        <v>555.5</v>
      </c>
      <c r="G24" s="217">
        <f>'#2024'!G24*$D$1</f>
        <v>202</v>
      </c>
      <c r="H24" s="217">
        <f>'#2024'!H24*$D$1</f>
        <v>178.77</v>
      </c>
      <c r="I24" s="217">
        <f>'#2024'!I24*$D$1</f>
        <v>111.1</v>
      </c>
      <c r="J24" s="217">
        <f>'#2024'!J24*$D$1</f>
        <v>61.61</v>
      </c>
      <c r="L24" s="216" t="s">
        <v>10</v>
      </c>
      <c r="M24" s="217">
        <f>'[1]#2025'!M24*$D$1</f>
        <v>1348.35</v>
      </c>
      <c r="N24" s="217">
        <f>'#2024'!N24*$D$1</f>
        <v>639.33000000000004</v>
      </c>
      <c r="O24" s="217">
        <f>'#2024'!O24*$D$1</f>
        <v>232.3</v>
      </c>
      <c r="P24" s="217">
        <f>'#2024'!P24*$D$1</f>
        <v>205.03</v>
      </c>
      <c r="Q24" s="217">
        <f>'#2024'!Q24*$D$1</f>
        <v>128.27000000000001</v>
      </c>
      <c r="R24" s="217">
        <f>'#2024'!R24*$D$1</f>
        <v>70.7</v>
      </c>
      <c r="T24" s="216" t="s">
        <v>11</v>
      </c>
      <c r="U24" s="217">
        <f>'[1]#2025'!U24*$D$1</f>
        <v>214.12</v>
      </c>
      <c r="V24" s="217">
        <f>'#2024'!V24*$D$1</f>
        <v>83.83</v>
      </c>
      <c r="W24" s="217">
        <f>'#2024'!W24*$D$1</f>
        <v>30.3</v>
      </c>
      <c r="X24" s="217">
        <f>'#2024'!X24*$D$1</f>
        <v>27.27</v>
      </c>
      <c r="Y24" s="217">
        <f>'#2024'!Y24*$D$1</f>
        <v>17.170000000000002</v>
      </c>
      <c r="Z24" s="217">
        <f>'#2024'!Z24*$D$1</f>
        <v>9.09</v>
      </c>
      <c r="AB24" s="216" t="s">
        <v>12</v>
      </c>
      <c r="AC24" s="217">
        <f>'[1]#2025'!AC24</f>
        <v>243</v>
      </c>
      <c r="AD24" s="217">
        <f>'#2024'!AD24</f>
        <v>110</v>
      </c>
      <c r="AE24" s="217">
        <f>'#2024'!AE24</f>
        <v>40</v>
      </c>
      <c r="AF24" s="217">
        <f>'#2024'!AF24</f>
        <v>35</v>
      </c>
      <c r="AG24" s="217">
        <f>'[1]#2025'!AG24</f>
        <v>19</v>
      </c>
      <c r="AH24" s="217">
        <f>'[1]#2025'!AH24</f>
        <v>11</v>
      </c>
      <c r="AI24" s="219"/>
      <c r="AJ24" s="219"/>
      <c r="AK24" s="219"/>
      <c r="AL24" s="219"/>
      <c r="AM24" s="219"/>
      <c r="AN24" s="219"/>
      <c r="AO24" s="219"/>
      <c r="AP24" s="219"/>
      <c r="AQ24" s="219"/>
      <c r="AS24" s="219"/>
    </row>
    <row r="25" spans="1:45" x14ac:dyDescent="0.3">
      <c r="A25" s="215">
        <v>20000</v>
      </c>
      <c r="B25" s="215">
        <v>20999</v>
      </c>
      <c r="C25" s="215"/>
      <c r="D25" s="216" t="s">
        <v>9</v>
      </c>
      <c r="E25" s="217">
        <f>'[1]#2025'!E25*$D$1</f>
        <v>1000.91</v>
      </c>
      <c r="F25" s="217">
        <f>'#2024'!F25*$D$1</f>
        <v>636.29999999999995</v>
      </c>
      <c r="G25" s="217">
        <f>'#2024'!G25*$D$1</f>
        <v>241.39000000000001</v>
      </c>
      <c r="H25" s="217">
        <f>'#2024'!H25*$D$1</f>
        <v>217.15</v>
      </c>
      <c r="I25" s="217">
        <f>'#2024'!I25*$D$1</f>
        <v>153.52000000000001</v>
      </c>
      <c r="J25" s="217">
        <f>'#2024'!J25*$D$1</f>
        <v>74.739999999999995</v>
      </c>
      <c r="L25" s="216" t="s">
        <v>10</v>
      </c>
      <c r="M25" s="217">
        <f>'[1]#2025'!M25*$D$1</f>
        <v>1122.1099999999999</v>
      </c>
      <c r="N25" s="217">
        <f>'#2024'!N25*$D$1</f>
        <v>747.4</v>
      </c>
      <c r="O25" s="217">
        <f>'#2024'!O25*$D$1</f>
        <v>283.81</v>
      </c>
      <c r="P25" s="217">
        <f>'#2024'!P25*$D$1</f>
        <v>254.52</v>
      </c>
      <c r="Q25" s="217">
        <f>'#2024'!Q25*$D$1</f>
        <v>180.79</v>
      </c>
      <c r="R25" s="217">
        <f>'#2024'!R25*$D$1</f>
        <v>86.86</v>
      </c>
      <c r="T25" s="216" t="s">
        <v>11</v>
      </c>
      <c r="U25" s="217">
        <f>'[1]#2025'!U25*$D$1</f>
        <v>122.21000000000001</v>
      </c>
      <c r="V25" s="217">
        <f>'#2024'!V25*$D$1</f>
        <v>79.790000000000006</v>
      </c>
      <c r="W25" s="217">
        <f>'#2024'!W25*$D$1</f>
        <v>30.3</v>
      </c>
      <c r="X25" s="217">
        <f>'#2024'!X25*$D$1</f>
        <v>27.27</v>
      </c>
      <c r="Y25" s="217">
        <f>'#2024'!Y25*$D$1</f>
        <v>19.190000000000001</v>
      </c>
      <c r="Z25" s="217">
        <f>'#2024'!Z25*$D$1</f>
        <v>9.09</v>
      </c>
      <c r="AB25" s="216" t="s">
        <v>12</v>
      </c>
      <c r="AC25" s="217">
        <f>'[1]#2025'!AC25</f>
        <v>193</v>
      </c>
      <c r="AD25" s="217">
        <f>'#2024'!AD25</f>
        <v>126</v>
      </c>
      <c r="AE25" s="217">
        <f>'#2024'!AE25</f>
        <v>48</v>
      </c>
      <c r="AF25" s="217">
        <f>'#2024'!AF25</f>
        <v>43</v>
      </c>
      <c r="AG25" s="217">
        <f>'[1]#2025'!AG25</f>
        <v>26</v>
      </c>
      <c r="AH25" s="217">
        <f>'[1]#2025'!AH25</f>
        <v>13</v>
      </c>
      <c r="AI25" s="219"/>
      <c r="AJ25" s="219"/>
      <c r="AK25" s="219"/>
      <c r="AL25" s="219"/>
      <c r="AM25" s="219"/>
      <c r="AN25" s="219"/>
      <c r="AO25" s="219"/>
      <c r="AP25" s="219"/>
      <c r="AQ25" s="219"/>
      <c r="AS25" s="219"/>
    </row>
    <row r="26" spans="1:45" x14ac:dyDescent="0.3">
      <c r="A26" s="215">
        <v>21000</v>
      </c>
      <c r="B26" s="215">
        <v>21999</v>
      </c>
      <c r="C26" s="215"/>
      <c r="D26" s="216" t="s">
        <v>9</v>
      </c>
      <c r="E26" s="217">
        <f>'[1]#2025'!E26*$D$1</f>
        <v>608.02</v>
      </c>
      <c r="F26" s="217">
        <f>'#2024'!F26*$D$1</f>
        <v>702.96</v>
      </c>
      <c r="G26" s="217">
        <f>'#2024'!G26*$D$1</f>
        <v>266.64</v>
      </c>
      <c r="H26" s="217">
        <f>'#2024'!H26*$D$1</f>
        <v>240.38</v>
      </c>
      <c r="I26" s="217">
        <f>'#2024'!I26*$D$1</f>
        <v>127.26</v>
      </c>
      <c r="J26" s="217">
        <f>'#2024'!J26*$D$1</f>
        <v>82.820000000000007</v>
      </c>
      <c r="L26" s="216" t="s">
        <v>10</v>
      </c>
      <c r="M26" s="217">
        <f>'[1]#2025'!M26*$D$1</f>
        <v>682.76</v>
      </c>
      <c r="N26" s="217">
        <f>'#2024'!N26*$D$1</f>
        <v>825.17</v>
      </c>
      <c r="O26" s="217">
        <f>'#2024'!O26*$D$1</f>
        <v>314.11</v>
      </c>
      <c r="P26" s="217">
        <f>'#2024'!P26*$D$1</f>
        <v>281.79000000000002</v>
      </c>
      <c r="Q26" s="217">
        <f>'#2024'!Q26*$D$1</f>
        <v>149.47999999999999</v>
      </c>
      <c r="R26" s="217">
        <f>'#2024'!R26*$D$1</f>
        <v>96.960000000000008</v>
      </c>
      <c r="T26" s="216" t="s">
        <v>11</v>
      </c>
      <c r="U26" s="217">
        <f>'[1]#2025'!U26*$D$1</f>
        <v>73.73</v>
      </c>
      <c r="V26" s="217">
        <f>'#2024'!V26*$D$1</f>
        <v>87.87</v>
      </c>
      <c r="W26" s="217">
        <f>'#2024'!W26*$D$1</f>
        <v>33.33</v>
      </c>
      <c r="X26" s="217">
        <f>'#2024'!X26*$D$1</f>
        <v>30.3</v>
      </c>
      <c r="Y26" s="217">
        <f>'#2024'!Y26*$D$1</f>
        <v>16.16</v>
      </c>
      <c r="Z26" s="217">
        <f>'#2024'!Z26*$D$1</f>
        <v>10.1</v>
      </c>
      <c r="AB26" s="216" t="s">
        <v>12</v>
      </c>
      <c r="AC26" s="217">
        <f>'[1]#2025'!AC26</f>
        <v>118</v>
      </c>
      <c r="AD26" s="217">
        <f>'#2024'!AD26</f>
        <v>139</v>
      </c>
      <c r="AE26" s="217">
        <f>'#2024'!AE26</f>
        <v>53</v>
      </c>
      <c r="AF26" s="217">
        <f>'#2024'!AF26</f>
        <v>48</v>
      </c>
      <c r="AG26" s="217">
        <f>'[1]#2025'!AG26</f>
        <v>21</v>
      </c>
      <c r="AH26" s="217">
        <f>'[1]#2025'!AH26</f>
        <v>15</v>
      </c>
      <c r="AI26" s="219"/>
      <c r="AJ26" s="219"/>
      <c r="AK26" s="219"/>
      <c r="AL26" s="219"/>
      <c r="AM26" s="219"/>
      <c r="AN26" s="219"/>
      <c r="AO26" s="219"/>
      <c r="AP26" s="219"/>
      <c r="AQ26" s="219"/>
      <c r="AS26" s="219"/>
    </row>
    <row r="27" spans="1:45" x14ac:dyDescent="0.3">
      <c r="A27" s="215">
        <v>22000</v>
      </c>
      <c r="B27" s="215">
        <v>22999</v>
      </c>
      <c r="C27" s="215"/>
      <c r="D27" s="216" t="s">
        <v>9</v>
      </c>
      <c r="E27" s="217">
        <f>'[1]#2025'!E27*$D$1</f>
        <v>525.20000000000005</v>
      </c>
      <c r="F27" s="217">
        <f>'#2024'!F27*$D$1</f>
        <v>601.96</v>
      </c>
      <c r="G27" s="217">
        <f>'#2024'!G27*$D$1</f>
        <v>229.27</v>
      </c>
      <c r="H27" s="217">
        <f>'#2024'!H27*$D$1</f>
        <v>206.04</v>
      </c>
      <c r="I27" s="217">
        <f>'#2024'!I27*$D$1</f>
        <v>109.08</v>
      </c>
      <c r="J27" s="217">
        <f>'#2024'!J27*$D$1</f>
        <v>70.7</v>
      </c>
      <c r="L27" s="216" t="s">
        <v>10</v>
      </c>
      <c r="M27" s="217">
        <f>'[1]#2025'!M27*$D$1</f>
        <v>589.84</v>
      </c>
      <c r="N27" s="217">
        <f>'#2024'!N27*$D$1</f>
        <v>708.01</v>
      </c>
      <c r="O27" s="217">
        <f>'#2024'!O27*$D$1</f>
        <v>268.66000000000003</v>
      </c>
      <c r="P27" s="217">
        <f>'#2024'!P27*$D$1</f>
        <v>241.39000000000001</v>
      </c>
      <c r="Q27" s="217">
        <f>'#2024'!Q27*$D$1</f>
        <v>128.27000000000001</v>
      </c>
      <c r="R27" s="217">
        <f>'#2024'!R27*$D$1</f>
        <v>82.820000000000007</v>
      </c>
      <c r="T27" s="216" t="s">
        <v>11</v>
      </c>
      <c r="U27" s="217">
        <f>'[1]#2025'!U27*$D$1</f>
        <v>63.63</v>
      </c>
      <c r="V27" s="217">
        <f>'#2024'!V27*$D$1</f>
        <v>75.75</v>
      </c>
      <c r="W27" s="217">
        <f>'#2024'!W27*$D$1</f>
        <v>28.28</v>
      </c>
      <c r="X27" s="217">
        <f>'#2024'!X27*$D$1</f>
        <v>25.25</v>
      </c>
      <c r="Y27" s="217">
        <f>'#2024'!Y27*$D$1</f>
        <v>14.14</v>
      </c>
      <c r="Z27" s="217">
        <f>'#2024'!Z27*$D$1</f>
        <v>9.09</v>
      </c>
      <c r="AB27" s="216" t="s">
        <v>12</v>
      </c>
      <c r="AC27" s="217">
        <f>'[1]#2025'!AC27</f>
        <v>102</v>
      </c>
      <c r="AD27" s="217">
        <f>'#2024'!AD27</f>
        <v>119</v>
      </c>
      <c r="AE27" s="217">
        <f>'#2024'!AE27</f>
        <v>45</v>
      </c>
      <c r="AF27" s="217">
        <f>'#2024'!AF27</f>
        <v>41</v>
      </c>
      <c r="AG27" s="217">
        <f>'[1]#2025'!AG27</f>
        <v>19</v>
      </c>
      <c r="AH27" s="217">
        <f>'[1]#2025'!AH27</f>
        <v>12</v>
      </c>
      <c r="AI27" s="219"/>
      <c r="AJ27" s="219"/>
      <c r="AK27" s="219"/>
      <c r="AL27" s="219"/>
      <c r="AM27" s="219"/>
      <c r="AN27" s="219"/>
      <c r="AO27" s="219"/>
      <c r="AP27" s="219"/>
      <c r="AQ27" s="219"/>
      <c r="AS27" s="219"/>
    </row>
    <row r="28" spans="1:45" x14ac:dyDescent="0.3">
      <c r="A28" s="215">
        <v>23000</v>
      </c>
      <c r="B28" s="215">
        <v>23999</v>
      </c>
      <c r="C28" s="215"/>
      <c r="D28" s="216" t="s">
        <v>9</v>
      </c>
      <c r="E28" s="217">
        <f>'[1]#2025'!E28*$D$1</f>
        <v>635.29</v>
      </c>
      <c r="F28" s="217">
        <f>'#2024'!F28*$D$1</f>
        <v>736.29</v>
      </c>
      <c r="G28" s="217">
        <f>'#2024'!G28*$D$1</f>
        <v>279.77</v>
      </c>
      <c r="H28" s="217">
        <f>'#2024'!H28*$D$1</f>
        <v>251.49</v>
      </c>
      <c r="I28" s="217">
        <f>'#2024'!I28*$D$1</f>
        <v>133.32</v>
      </c>
      <c r="J28" s="217">
        <f>'#2024'!J28*$D$1</f>
        <v>64.64</v>
      </c>
      <c r="L28" s="216" t="s">
        <v>10</v>
      </c>
      <c r="M28" s="217">
        <f>'[1]#2025'!M28*$D$1</f>
        <v>713.06000000000006</v>
      </c>
      <c r="N28" s="217">
        <f>'#2024'!N28*$D$1</f>
        <v>864.56000000000006</v>
      </c>
      <c r="O28" s="217">
        <f>'#2024'!O28*$D$1</f>
        <v>328.25</v>
      </c>
      <c r="P28" s="217">
        <f>'#2024'!P28*$D$1</f>
        <v>294.92</v>
      </c>
      <c r="Q28" s="217">
        <f>'#2024'!Q28*$D$1</f>
        <v>156.55000000000001</v>
      </c>
      <c r="R28" s="217">
        <f>'#2024'!R28*$D$1</f>
        <v>75.75</v>
      </c>
      <c r="T28" s="216" t="s">
        <v>11</v>
      </c>
      <c r="U28" s="217">
        <f>'[1]#2025'!U28*$D$1</f>
        <v>77.77</v>
      </c>
      <c r="V28" s="217">
        <f>'#2024'!V28*$D$1</f>
        <v>91.91</v>
      </c>
      <c r="W28" s="217">
        <f>'#2024'!W28*$D$1</f>
        <v>35.35</v>
      </c>
      <c r="X28" s="217">
        <f>'#2024'!X28*$D$1</f>
        <v>31.31</v>
      </c>
      <c r="Y28" s="217">
        <f>'#2024'!Y28*$D$1</f>
        <v>17.170000000000002</v>
      </c>
      <c r="Z28" s="217">
        <f>'#2024'!Z28*$D$1</f>
        <v>8.08</v>
      </c>
      <c r="AB28" s="216" t="s">
        <v>12</v>
      </c>
      <c r="AC28" s="217">
        <f>'[1]#2025'!AC28</f>
        <v>123</v>
      </c>
      <c r="AD28" s="217">
        <f>'#2024'!AD28</f>
        <v>146</v>
      </c>
      <c r="AE28" s="217">
        <f>'#2024'!AE28</f>
        <v>55</v>
      </c>
      <c r="AF28" s="217">
        <f>'#2024'!AF28</f>
        <v>50</v>
      </c>
      <c r="AG28" s="217">
        <f>'[1]#2025'!AG28</f>
        <v>23</v>
      </c>
      <c r="AH28" s="217">
        <f>'[1]#2025'!AH28</f>
        <v>11</v>
      </c>
      <c r="AI28" s="219"/>
      <c r="AJ28" s="219"/>
      <c r="AK28" s="219"/>
      <c r="AL28" s="219"/>
      <c r="AM28" s="219"/>
      <c r="AN28" s="219"/>
      <c r="AO28" s="219"/>
      <c r="AP28" s="219"/>
      <c r="AQ28" s="219"/>
      <c r="AS28" s="219"/>
    </row>
    <row r="29" spans="1:45" x14ac:dyDescent="0.3">
      <c r="A29" s="215">
        <v>24000</v>
      </c>
      <c r="B29" s="215">
        <v>24999</v>
      </c>
      <c r="C29" s="215"/>
      <c r="D29" s="216" t="s">
        <v>9</v>
      </c>
      <c r="E29" s="217">
        <f>'[1]#2025'!E29*$D$1</f>
        <v>0</v>
      </c>
      <c r="F29" s="217">
        <f>'#2024'!F29*$D$1</f>
        <v>668.62</v>
      </c>
      <c r="G29" s="217">
        <f>'#2024'!G29*$D$1</f>
        <v>254.52</v>
      </c>
      <c r="H29" s="217">
        <f>'#2024'!H29*$D$1</f>
        <v>228.26</v>
      </c>
      <c r="I29" s="217">
        <f>'#2024'!I29*$D$1</f>
        <v>121.2</v>
      </c>
      <c r="J29" s="217">
        <f>'#2024'!J29*$D$1</f>
        <v>58.58</v>
      </c>
      <c r="L29" s="216" t="s">
        <v>10</v>
      </c>
      <c r="M29" s="217">
        <f>'[1]#2025'!M29*$D$1</f>
        <v>0</v>
      </c>
      <c r="N29" s="217">
        <f>'#2024'!N29*$D$1</f>
        <v>785.78</v>
      </c>
      <c r="O29" s="217">
        <f>'#2024'!O29*$D$1</f>
        <v>298.95999999999998</v>
      </c>
      <c r="P29" s="217">
        <f>'#2024'!P29*$D$1</f>
        <v>268.66000000000003</v>
      </c>
      <c r="Q29" s="217">
        <f>'#2024'!Q29*$D$1</f>
        <v>142.41</v>
      </c>
      <c r="R29" s="217">
        <f>'#2024'!R29*$D$1</f>
        <v>69.69</v>
      </c>
      <c r="T29" s="216" t="s">
        <v>11</v>
      </c>
      <c r="U29" s="217">
        <f>'[1]#2025'!U29*$D$1</f>
        <v>0</v>
      </c>
      <c r="V29" s="217">
        <f>'#2024'!V29*$D$1</f>
        <v>83.83</v>
      </c>
      <c r="W29" s="217">
        <f>'#2024'!W29*$D$1</f>
        <v>31.31</v>
      </c>
      <c r="X29" s="217">
        <f>'#2024'!X29*$D$1</f>
        <v>28.28</v>
      </c>
      <c r="Y29" s="217">
        <f>'#2024'!Y29*$D$1</f>
        <v>15.15</v>
      </c>
      <c r="Z29" s="217">
        <f>'#2024'!Z29*$D$1</f>
        <v>7.07</v>
      </c>
      <c r="AB29" s="216" t="s">
        <v>12</v>
      </c>
      <c r="AC29" s="217">
        <f>'[1]#2025'!AC29</f>
        <v>0</v>
      </c>
      <c r="AD29" s="217">
        <f>'#2024'!AD29</f>
        <v>132</v>
      </c>
      <c r="AE29" s="217">
        <f>'#2024'!AE29</f>
        <v>50</v>
      </c>
      <c r="AF29" s="217">
        <f>'#2024'!AF29</f>
        <v>45</v>
      </c>
      <c r="AG29" s="217">
        <f>'[1]#2025'!AG29</f>
        <v>20</v>
      </c>
      <c r="AH29" s="217">
        <f>'[1]#2025'!AH29</f>
        <v>10</v>
      </c>
      <c r="AI29" s="219"/>
      <c r="AJ29" s="219"/>
      <c r="AK29" s="219"/>
      <c r="AL29" s="219"/>
      <c r="AM29" s="219"/>
      <c r="AN29" s="219"/>
      <c r="AO29" s="219"/>
      <c r="AP29" s="219"/>
      <c r="AQ29" s="219"/>
      <c r="AS29" s="219"/>
    </row>
    <row r="30" spans="1:45" x14ac:dyDescent="0.3">
      <c r="A30" s="215">
        <v>25000</v>
      </c>
      <c r="B30" s="215">
        <v>25999</v>
      </c>
      <c r="C30" s="215"/>
      <c r="D30" s="216" t="s">
        <v>9</v>
      </c>
      <c r="E30" s="217"/>
      <c r="F30" s="217">
        <f>'#2024'!F30*$D$1</f>
        <v>732.25</v>
      </c>
      <c r="G30" s="217">
        <f>'#2024'!G30*$D$1</f>
        <v>248.46</v>
      </c>
      <c r="H30" s="217">
        <f>'#2024'!H30*$D$1</f>
        <v>135.34</v>
      </c>
      <c r="I30" s="217">
        <f>'#2024'!I30*$D$1</f>
        <v>115.14</v>
      </c>
      <c r="J30" s="217">
        <f>'#2024'!J30*$D$1</f>
        <v>65.650000000000006</v>
      </c>
      <c r="L30" s="216" t="s">
        <v>10</v>
      </c>
      <c r="M30" s="217"/>
      <c r="N30" s="217">
        <f>'#2024'!N30*$D$1</f>
        <v>860.52</v>
      </c>
      <c r="O30" s="217">
        <f>'#2024'!O30*$D$1</f>
        <v>291.89</v>
      </c>
      <c r="P30" s="217">
        <f>'#2024'!P30*$D$1</f>
        <v>158.57</v>
      </c>
      <c r="Q30" s="217">
        <f>'#2024'!Q30*$D$1</f>
        <v>135.34</v>
      </c>
      <c r="R30" s="217">
        <f>'#2024'!R30*$D$1</f>
        <v>77.77</v>
      </c>
      <c r="T30" s="216" t="s">
        <v>11</v>
      </c>
      <c r="U30" s="217"/>
      <c r="V30" s="217">
        <f>'#2024'!V30*$D$1</f>
        <v>91.91</v>
      </c>
      <c r="W30" s="217">
        <f>'#2024'!W30*$D$1</f>
        <v>31.31</v>
      </c>
      <c r="X30" s="217">
        <f>'#2024'!X30*$D$1</f>
        <v>17.170000000000002</v>
      </c>
      <c r="Y30" s="217">
        <f>'#2024'!Y30*$D$1</f>
        <v>14.14</v>
      </c>
      <c r="Z30" s="217">
        <f>'#2024'!Z30*$D$1</f>
        <v>8.08</v>
      </c>
      <c r="AB30" s="216" t="s">
        <v>12</v>
      </c>
      <c r="AC30" s="217"/>
      <c r="AD30" s="217">
        <f>'#2024'!AD30</f>
        <v>145</v>
      </c>
      <c r="AE30" s="217">
        <f>'#2024'!AE30</f>
        <v>49</v>
      </c>
      <c r="AF30" s="217">
        <f>'#2024'!AF30</f>
        <v>27</v>
      </c>
      <c r="AG30" s="217">
        <f>'[1]#2025'!AG30</f>
        <v>20</v>
      </c>
      <c r="AH30" s="217">
        <f>'[1]#2025'!AH30</f>
        <v>11</v>
      </c>
      <c r="AI30" s="219"/>
      <c r="AJ30" s="219"/>
      <c r="AK30" s="219"/>
      <c r="AL30" s="219"/>
      <c r="AM30" s="219"/>
      <c r="AN30" s="219"/>
      <c r="AO30" s="219"/>
      <c r="AP30" s="219"/>
      <c r="AQ30" s="219"/>
      <c r="AS30" s="219"/>
    </row>
    <row r="31" spans="1:45" x14ac:dyDescent="0.3">
      <c r="A31" s="215">
        <v>26000</v>
      </c>
      <c r="B31" s="215">
        <v>26999</v>
      </c>
      <c r="C31" s="215"/>
      <c r="D31" s="216" t="s">
        <v>9</v>
      </c>
      <c r="E31" s="217"/>
      <c r="F31" s="217">
        <f>'[1]#2025'!F31*$D$1</f>
        <v>598.92999999999995</v>
      </c>
      <c r="G31" s="217">
        <f>'#2024'!G31*$D$1</f>
        <v>274.72000000000003</v>
      </c>
      <c r="H31" s="217">
        <f>'#2024'!H31*$D$1</f>
        <v>149.47999999999999</v>
      </c>
      <c r="I31" s="217">
        <f>'#2024'!I31*$D$1</f>
        <v>127.26</v>
      </c>
      <c r="J31" s="217">
        <f>'#2024'!J31*$D$1</f>
        <v>72.72</v>
      </c>
      <c r="L31" s="216" t="s">
        <v>10</v>
      </c>
      <c r="M31" s="217"/>
      <c r="N31" s="217">
        <f>'[1]#2025'!N31*$D$1</f>
        <v>671.65</v>
      </c>
      <c r="O31" s="217">
        <f>'#2024'!O31*$D$1</f>
        <v>323.2</v>
      </c>
      <c r="P31" s="217">
        <f>'#2024'!P31*$D$1</f>
        <v>174.73</v>
      </c>
      <c r="Q31" s="217">
        <f>'#2024'!Q31*$D$1</f>
        <v>149.47999999999999</v>
      </c>
      <c r="R31" s="217">
        <f>'#2024'!R31*$D$1</f>
        <v>85.85</v>
      </c>
      <c r="T31" s="216" t="s">
        <v>11</v>
      </c>
      <c r="U31" s="217"/>
      <c r="V31" s="217">
        <f>'[1]#2025'!V31*$D$1</f>
        <v>72.72</v>
      </c>
      <c r="W31" s="217">
        <f>'#2024'!W31*$D$1</f>
        <v>34.340000000000003</v>
      </c>
      <c r="X31" s="217">
        <f>'#2024'!X31*$D$1</f>
        <v>18.18</v>
      </c>
      <c r="Y31" s="217">
        <f>'#2024'!Y31*$D$1</f>
        <v>16.16</v>
      </c>
      <c r="Z31" s="217">
        <f>'#2024'!Z31*$D$1</f>
        <v>9.09</v>
      </c>
      <c r="AB31" s="216" t="s">
        <v>12</v>
      </c>
      <c r="AC31" s="217"/>
      <c r="AD31" s="217">
        <f>'[1]#2025'!AD31</f>
        <v>116</v>
      </c>
      <c r="AE31" s="217">
        <f>'#2024'!AE31</f>
        <v>54</v>
      </c>
      <c r="AF31" s="217">
        <f>'#2024'!AF31</f>
        <v>30</v>
      </c>
      <c r="AG31" s="217">
        <f>'[1]#2025'!AG31</f>
        <v>20</v>
      </c>
      <c r="AH31" s="217">
        <f>'[1]#2025'!AH31</f>
        <v>12</v>
      </c>
      <c r="AI31" s="219"/>
      <c r="AJ31" s="219"/>
      <c r="AK31" s="219"/>
      <c r="AL31" s="219"/>
      <c r="AM31" s="219"/>
      <c r="AN31" s="219"/>
      <c r="AO31" s="219"/>
      <c r="AP31" s="219"/>
      <c r="AQ31" s="219"/>
      <c r="AS31" s="219"/>
    </row>
    <row r="32" spans="1:45" x14ac:dyDescent="0.3">
      <c r="A32" s="215">
        <v>27000</v>
      </c>
      <c r="B32" s="215">
        <v>27999</v>
      </c>
      <c r="C32" s="215"/>
      <c r="D32" s="216" t="s">
        <v>9</v>
      </c>
      <c r="E32" s="217"/>
      <c r="F32" s="217">
        <f>'[1]#2025'!F32*$D$1</f>
        <v>512.07000000000005</v>
      </c>
      <c r="G32" s="217">
        <f>'#2024'!G32*$D$1</f>
        <v>235.33</v>
      </c>
      <c r="H32" s="217">
        <f>'#2024'!H32*$D$1</f>
        <v>128.27000000000001</v>
      </c>
      <c r="I32" s="217">
        <f>'#2024'!I32*$D$1</f>
        <v>109.08</v>
      </c>
      <c r="J32" s="217">
        <f>'#2024'!J32*$D$1</f>
        <v>62.62</v>
      </c>
      <c r="L32" s="216" t="s">
        <v>10</v>
      </c>
      <c r="M32" s="217"/>
      <c r="N32" s="217">
        <f>'[1]#2025'!N32*$D$1</f>
        <v>574.69000000000005</v>
      </c>
      <c r="O32" s="217">
        <f>'#2024'!O32*$D$1</f>
        <v>276.74</v>
      </c>
      <c r="P32" s="217">
        <f>'#2024'!P32*$D$1</f>
        <v>150.49</v>
      </c>
      <c r="Q32" s="217">
        <f>'#2024'!Q32*$D$1</f>
        <v>128.27000000000001</v>
      </c>
      <c r="R32" s="217">
        <f>'#2024'!R32*$D$1</f>
        <v>72.72</v>
      </c>
      <c r="T32" s="216" t="s">
        <v>11</v>
      </c>
      <c r="U32" s="217"/>
      <c r="V32" s="217">
        <f>'[1]#2025'!V32*$D$1</f>
        <v>62.62</v>
      </c>
      <c r="W32" s="217">
        <f>'#2024'!W32*$D$1</f>
        <v>29.29</v>
      </c>
      <c r="X32" s="217">
        <f>'#2024'!X32*$D$1</f>
        <v>16.16</v>
      </c>
      <c r="Y32" s="217">
        <f>'#2024'!Y32*$D$1</f>
        <v>14.14</v>
      </c>
      <c r="Z32" s="217">
        <f>'#2024'!Z32*$D$1</f>
        <v>8.08</v>
      </c>
      <c r="AB32" s="216" t="s">
        <v>12</v>
      </c>
      <c r="AC32" s="217"/>
      <c r="AD32" s="217">
        <f>'[1]#2025'!AD32</f>
        <v>99</v>
      </c>
      <c r="AE32" s="217">
        <f>'#2024'!AE32</f>
        <v>47</v>
      </c>
      <c r="AF32" s="217">
        <f>'#2024'!AF32</f>
        <v>25</v>
      </c>
      <c r="AG32" s="217">
        <f>'[1]#2025'!AG32</f>
        <v>18</v>
      </c>
      <c r="AH32" s="217">
        <f>'[1]#2025'!AH32</f>
        <v>10</v>
      </c>
      <c r="AI32" s="219"/>
      <c r="AJ32" s="219"/>
      <c r="AK32" s="219"/>
      <c r="AL32" s="219"/>
      <c r="AM32" s="219"/>
      <c r="AN32" s="219"/>
      <c r="AO32" s="219"/>
      <c r="AP32" s="219"/>
      <c r="AQ32" s="219"/>
      <c r="AS32" s="219"/>
    </row>
    <row r="33" spans="1:45" x14ac:dyDescent="0.3">
      <c r="A33" s="215">
        <v>28000</v>
      </c>
      <c r="B33" s="215">
        <v>28999</v>
      </c>
      <c r="C33" s="215"/>
      <c r="D33" s="216" t="s">
        <v>9</v>
      </c>
      <c r="E33" s="217"/>
      <c r="F33" s="217">
        <f>'[1]#2025'!F33*$D$1</f>
        <v>632.26</v>
      </c>
      <c r="G33" s="217">
        <f>'#2024'!G33*$D$1</f>
        <v>287.85000000000002</v>
      </c>
      <c r="H33" s="217">
        <f>'#2024'!H33*$D$1</f>
        <v>156.55000000000001</v>
      </c>
      <c r="I33" s="217">
        <f>'#2024'!I33*$D$1</f>
        <v>133.32</v>
      </c>
      <c r="J33" s="217">
        <f>'#2024'!J33*$D$1</f>
        <v>75.75</v>
      </c>
      <c r="L33" s="216" t="s">
        <v>10</v>
      </c>
      <c r="M33" s="217"/>
      <c r="N33" s="217">
        <f>'[1]#2025'!N33*$D$1</f>
        <v>710.03</v>
      </c>
      <c r="O33" s="217">
        <f>'#2024'!O33*$D$1</f>
        <v>338.35</v>
      </c>
      <c r="P33" s="217">
        <f>'#2024'!P33*$D$1</f>
        <v>183.82</v>
      </c>
      <c r="Q33" s="217">
        <f>'#2024'!Q33*$D$1</f>
        <v>156.55000000000001</v>
      </c>
      <c r="R33" s="217">
        <f>'#2024'!R33*$D$1</f>
        <v>88.88</v>
      </c>
      <c r="T33" s="216" t="s">
        <v>11</v>
      </c>
      <c r="U33" s="217"/>
      <c r="V33" s="217">
        <f>'[1]#2025'!V33*$D$1</f>
        <v>76.760000000000005</v>
      </c>
      <c r="W33" s="217">
        <f>'#2024'!W33*$D$1</f>
        <v>36.36</v>
      </c>
      <c r="X33" s="217">
        <f>'#2024'!X33*$D$1</f>
        <v>19.190000000000001</v>
      </c>
      <c r="Y33" s="217">
        <f>'#2024'!Y33*$D$1</f>
        <v>17.170000000000002</v>
      </c>
      <c r="Z33" s="217">
        <f>'#2024'!Z33*$D$1</f>
        <v>9.09</v>
      </c>
      <c r="AB33" s="216" t="s">
        <v>12</v>
      </c>
      <c r="AC33" s="217"/>
      <c r="AD33" s="217">
        <f>'[1]#2025'!AD33</f>
        <v>122</v>
      </c>
      <c r="AE33" s="217">
        <f>'#2024'!AE33</f>
        <v>57</v>
      </c>
      <c r="AF33" s="217">
        <f>'#2024'!AF33</f>
        <v>31</v>
      </c>
      <c r="AG33" s="217">
        <f>'[1]#2025'!AG33</f>
        <v>22</v>
      </c>
      <c r="AH33" s="217">
        <f>'[1]#2025'!AH33</f>
        <v>12</v>
      </c>
      <c r="AI33" s="219"/>
      <c r="AJ33" s="219"/>
      <c r="AK33" s="219"/>
      <c r="AL33" s="219"/>
      <c r="AM33" s="219"/>
      <c r="AN33" s="219"/>
      <c r="AO33" s="219"/>
      <c r="AP33" s="219"/>
      <c r="AQ33" s="219"/>
      <c r="AS33" s="219"/>
    </row>
    <row r="34" spans="1:45" x14ac:dyDescent="0.3">
      <c r="A34" s="215">
        <v>29000</v>
      </c>
      <c r="B34" s="215">
        <v>29999</v>
      </c>
      <c r="C34" s="215"/>
      <c r="D34" s="216" t="s">
        <v>9</v>
      </c>
      <c r="E34" s="217"/>
      <c r="F34" s="217">
        <f>'[1]#2025'!F34*$D$1</f>
        <v>322.19</v>
      </c>
      <c r="G34" s="217">
        <f>'#2024'!G34*$D$1</f>
        <v>261.58999999999997</v>
      </c>
      <c r="H34" s="217">
        <f>'#2024'!H34*$D$1</f>
        <v>142.41</v>
      </c>
      <c r="I34" s="217">
        <f>'#2024'!I34*$D$1</f>
        <v>121.2</v>
      </c>
      <c r="J34" s="217">
        <f>'#2024'!J34*$D$1</f>
        <v>68.680000000000007</v>
      </c>
      <c r="L34" s="216" t="s">
        <v>10</v>
      </c>
      <c r="M34" s="217"/>
      <c r="N34" s="217">
        <f>'[1]#2025'!N34*$D$1</f>
        <v>361.58</v>
      </c>
      <c r="O34" s="217">
        <f>'#2024'!O34*$D$1</f>
        <v>308.05</v>
      </c>
      <c r="P34" s="217">
        <f>'#2024'!P34*$D$1</f>
        <v>166.65</v>
      </c>
      <c r="Q34" s="217">
        <f>'#2024'!Q34*$D$1</f>
        <v>142.41</v>
      </c>
      <c r="R34" s="217">
        <f>'#2024'!R34*$D$1</f>
        <v>80.8</v>
      </c>
      <c r="T34" s="216" t="s">
        <v>11</v>
      </c>
      <c r="U34" s="217"/>
      <c r="V34" s="217">
        <f>'[1]#2025'!V34*$D$1</f>
        <v>39.39</v>
      </c>
      <c r="W34" s="217">
        <f>'#2024'!W34*$D$1</f>
        <v>32.32</v>
      </c>
      <c r="X34" s="217">
        <f>'#2024'!X34*$D$1</f>
        <v>18.18</v>
      </c>
      <c r="Y34" s="217">
        <f>'#2024'!Y34*$D$1</f>
        <v>15.15</v>
      </c>
      <c r="Z34" s="217">
        <f>'#2024'!Z34*$D$1</f>
        <v>9.09</v>
      </c>
      <c r="AB34" s="216" t="s">
        <v>12</v>
      </c>
      <c r="AC34" s="217"/>
      <c r="AD34" s="217">
        <f>'[1]#2025'!AD34</f>
        <v>62</v>
      </c>
      <c r="AE34" s="217">
        <f>'#2024'!AE34</f>
        <v>52</v>
      </c>
      <c r="AF34" s="217">
        <f>'#2024'!AF34</f>
        <v>28</v>
      </c>
      <c r="AG34" s="217">
        <f>'[1]#2025'!AG34</f>
        <v>20</v>
      </c>
      <c r="AH34" s="217">
        <f>'[1]#2025'!AH34</f>
        <v>12</v>
      </c>
      <c r="AI34" s="219"/>
      <c r="AJ34" s="219"/>
      <c r="AK34" s="219"/>
      <c r="AL34" s="219"/>
      <c r="AM34" s="219"/>
      <c r="AN34" s="219"/>
      <c r="AO34" s="219"/>
      <c r="AP34" s="219"/>
      <c r="AQ34" s="219"/>
      <c r="AS34" s="219"/>
    </row>
    <row r="35" spans="1:45" x14ac:dyDescent="0.3">
      <c r="A35" s="215">
        <v>30000</v>
      </c>
      <c r="B35" s="215">
        <v>30999</v>
      </c>
      <c r="C35" s="215"/>
      <c r="D35" s="216" t="s">
        <v>9</v>
      </c>
      <c r="E35" s="217"/>
      <c r="F35" s="217">
        <f>'[1]#2025'!F35*$D$1</f>
        <v>335.32</v>
      </c>
      <c r="G35" s="217">
        <f>'#2024'!G35*$D$1</f>
        <v>277.75</v>
      </c>
      <c r="H35" s="217">
        <f>'#2024'!H35*$D$1</f>
        <v>153.52000000000001</v>
      </c>
      <c r="I35" s="217">
        <f>'#2024'!I35*$D$1</f>
        <v>141.4</v>
      </c>
      <c r="J35" s="217">
        <f>'#2024'!J35*$D$1</f>
        <v>94.94</v>
      </c>
      <c r="L35" s="216" t="s">
        <v>10</v>
      </c>
      <c r="M35" s="217"/>
      <c r="N35" s="217">
        <f>'[1]#2025'!N35*$D$1</f>
        <v>376.73</v>
      </c>
      <c r="O35" s="217">
        <f>'#2024'!O35*$D$1</f>
        <v>326.23</v>
      </c>
      <c r="P35" s="217">
        <f>'#2024'!P35*$D$1</f>
        <v>179.78</v>
      </c>
      <c r="Q35" s="217">
        <f>'#2024'!Q35*$D$1</f>
        <v>166.65</v>
      </c>
      <c r="R35" s="217">
        <f>'#2024'!R35*$D$1</f>
        <v>112.11</v>
      </c>
      <c r="T35" s="216" t="s">
        <v>11</v>
      </c>
      <c r="U35" s="217"/>
      <c r="V35" s="217">
        <f>'[1]#2025'!V35*$D$1</f>
        <v>41.410000000000004</v>
      </c>
      <c r="W35" s="217">
        <f>'#2024'!W35*$D$1</f>
        <v>34.340000000000003</v>
      </c>
      <c r="X35" s="217">
        <f>'#2024'!X35*$D$1</f>
        <v>19.190000000000001</v>
      </c>
      <c r="Y35" s="217">
        <f>'#2024'!Y35*$D$1</f>
        <v>18.18</v>
      </c>
      <c r="Z35" s="217">
        <f>'#2024'!Z35*$D$1</f>
        <v>12.120000000000001</v>
      </c>
      <c r="AB35" s="216" t="s">
        <v>12</v>
      </c>
      <c r="AC35" s="217"/>
      <c r="AD35" s="217">
        <f>'[1]#2025'!AD35</f>
        <v>65</v>
      </c>
      <c r="AE35" s="217">
        <f>'#2024'!AE35</f>
        <v>55</v>
      </c>
      <c r="AF35" s="217">
        <f>'#2024'!AF35</f>
        <v>30</v>
      </c>
      <c r="AG35" s="217">
        <f>'[1]#2025'!AG35</f>
        <v>22</v>
      </c>
      <c r="AH35" s="217">
        <f>'[1]#2025'!AH35</f>
        <v>16</v>
      </c>
      <c r="AI35" s="219"/>
      <c r="AJ35" s="219"/>
      <c r="AK35" s="219"/>
      <c r="AL35" s="219"/>
      <c r="AM35" s="219"/>
      <c r="AN35" s="219"/>
      <c r="AO35" s="219"/>
      <c r="AP35" s="219"/>
      <c r="AQ35" s="219"/>
      <c r="AS35" s="219"/>
    </row>
    <row r="36" spans="1:45" x14ac:dyDescent="0.3">
      <c r="A36" s="215">
        <v>31000</v>
      </c>
      <c r="B36" s="215">
        <v>31999</v>
      </c>
      <c r="C36" s="215"/>
      <c r="D36" s="216" t="s">
        <v>9</v>
      </c>
      <c r="E36" s="217"/>
      <c r="F36" s="217">
        <f>'[1]#2025'!F36*$D$1</f>
        <v>373.7</v>
      </c>
      <c r="G36" s="217">
        <f>'#2024'!G36*$D$1</f>
        <v>153.52000000000001</v>
      </c>
      <c r="H36" s="217">
        <f>'#2024'!H36*$D$1</f>
        <v>169.68</v>
      </c>
      <c r="I36" s="217">
        <f>'#2024'!I36*$D$1</f>
        <v>104.03</v>
      </c>
      <c r="J36" s="217">
        <f>'#2024'!J36*$D$1</f>
        <v>105.04</v>
      </c>
      <c r="L36" s="216" t="s">
        <v>10</v>
      </c>
      <c r="M36" s="217"/>
      <c r="N36" s="217">
        <f>'[1]#2025'!N36*$D$1</f>
        <v>419.15</v>
      </c>
      <c r="O36" s="217">
        <f>'#2024'!O36*$D$1</f>
        <v>180.79</v>
      </c>
      <c r="P36" s="217">
        <f>'#2024'!P36*$D$1</f>
        <v>198.97</v>
      </c>
      <c r="Q36" s="217">
        <f>'#2024'!Q36*$D$1</f>
        <v>122.21000000000001</v>
      </c>
      <c r="R36" s="217">
        <f>'#2024'!R36*$D$1</f>
        <v>124.23</v>
      </c>
      <c r="T36" s="216" t="s">
        <v>11</v>
      </c>
      <c r="U36" s="217"/>
      <c r="V36" s="217">
        <f>'[1]#2025'!V36*$D$1</f>
        <v>45.45</v>
      </c>
      <c r="W36" s="217">
        <f>'#2024'!W36*$D$1</f>
        <v>19.190000000000001</v>
      </c>
      <c r="X36" s="217">
        <f>'#2024'!X36*$D$1</f>
        <v>21.21</v>
      </c>
      <c r="Y36" s="217">
        <f>'#2024'!Y36*$D$1</f>
        <v>13.13</v>
      </c>
      <c r="Z36" s="217">
        <f>'#2024'!Z36*$D$1</f>
        <v>13.13</v>
      </c>
      <c r="AB36" s="216" t="s">
        <v>12</v>
      </c>
      <c r="AC36" s="217"/>
      <c r="AD36" s="217">
        <f>'[1]#2025'!AD36</f>
        <v>72</v>
      </c>
      <c r="AE36" s="217">
        <f>'#2024'!AE36</f>
        <v>30</v>
      </c>
      <c r="AF36" s="217">
        <f>'#2024'!AF36</f>
        <v>34</v>
      </c>
      <c r="AG36" s="217">
        <f>'[1]#2025'!AG36</f>
        <v>17</v>
      </c>
      <c r="AH36" s="217">
        <f>'[1]#2025'!AH36</f>
        <v>17</v>
      </c>
      <c r="AI36" s="219"/>
      <c r="AJ36" s="219"/>
      <c r="AK36" s="219"/>
      <c r="AL36" s="219"/>
      <c r="AM36" s="219"/>
      <c r="AN36" s="219"/>
      <c r="AO36" s="219"/>
      <c r="AP36" s="219"/>
      <c r="AQ36" s="219"/>
      <c r="AS36" s="219"/>
    </row>
    <row r="37" spans="1:45" x14ac:dyDescent="0.3">
      <c r="A37" s="215">
        <v>32000</v>
      </c>
      <c r="B37" s="215">
        <v>32999</v>
      </c>
      <c r="C37" s="215"/>
      <c r="D37" s="216" t="s">
        <v>9</v>
      </c>
      <c r="E37" s="217"/>
      <c r="F37" s="217">
        <f>'[1]#2025'!F37*$D$1</f>
        <v>0</v>
      </c>
      <c r="G37" s="217">
        <f>'#2024'!G37*$D$1</f>
        <v>131.30000000000001</v>
      </c>
      <c r="H37" s="217">
        <f>'#2024'!H37*$D$1</f>
        <v>145.44</v>
      </c>
      <c r="I37" s="217">
        <f>'#2024'!I37*$D$1</f>
        <v>88.88</v>
      </c>
      <c r="J37" s="217">
        <f>'#2024'!J37*$D$1</f>
        <v>90.9</v>
      </c>
      <c r="L37" s="216" t="s">
        <v>10</v>
      </c>
      <c r="M37" s="217"/>
      <c r="N37" s="217">
        <f>'[1]#2025'!N37*$D$1</f>
        <v>0</v>
      </c>
      <c r="O37" s="217">
        <f>'#2024'!O37*$D$1</f>
        <v>154.53</v>
      </c>
      <c r="P37" s="217">
        <f>'#2024'!P37*$D$1</f>
        <v>170.69</v>
      </c>
      <c r="Q37" s="217">
        <f>'#2024'!Q37*$D$1</f>
        <v>105.04</v>
      </c>
      <c r="R37" s="217">
        <f>'#2024'!R37*$D$1</f>
        <v>106.05</v>
      </c>
      <c r="T37" s="216" t="s">
        <v>11</v>
      </c>
      <c r="U37" s="217"/>
      <c r="V37" s="217">
        <f>'[1]#2025'!V37*$D$1</f>
        <v>0</v>
      </c>
      <c r="W37" s="217">
        <f>'#2024'!W37*$D$1</f>
        <v>16.16</v>
      </c>
      <c r="X37" s="217">
        <f>'#2024'!X37*$D$1</f>
        <v>18.18</v>
      </c>
      <c r="Y37" s="217">
        <f>'#2024'!Y37*$D$1</f>
        <v>11.11</v>
      </c>
      <c r="Z37" s="217">
        <f>'#2024'!Z37*$D$1</f>
        <v>11.11</v>
      </c>
      <c r="AB37" s="216" t="s">
        <v>12</v>
      </c>
      <c r="AC37" s="217"/>
      <c r="AD37" s="217">
        <f>'[1]#2025'!AD37</f>
        <v>0</v>
      </c>
      <c r="AE37" s="217">
        <f>'#2024'!AE37</f>
        <v>26</v>
      </c>
      <c r="AF37" s="217">
        <f>'#2024'!AF37</f>
        <v>29</v>
      </c>
      <c r="AG37" s="217">
        <f>'[1]#2025'!AG37</f>
        <v>14</v>
      </c>
      <c r="AH37" s="217">
        <f>'[1]#2025'!AH37</f>
        <v>15</v>
      </c>
      <c r="AI37" s="219"/>
      <c r="AJ37" s="219"/>
      <c r="AK37" s="219"/>
      <c r="AL37" s="219"/>
      <c r="AM37" s="219"/>
      <c r="AN37" s="219"/>
      <c r="AO37" s="219"/>
      <c r="AP37" s="219"/>
      <c r="AQ37" s="219"/>
      <c r="AS37" s="219"/>
    </row>
    <row r="38" spans="1:45" x14ac:dyDescent="0.3">
      <c r="A38" s="215">
        <v>33000</v>
      </c>
      <c r="B38" s="215">
        <v>33999</v>
      </c>
      <c r="C38" s="215"/>
      <c r="D38" s="216" t="s">
        <v>9</v>
      </c>
      <c r="E38" s="217"/>
      <c r="F38" s="217">
        <f>'[1]#2025'!F38*$D$1</f>
        <v>0</v>
      </c>
      <c r="G38" s="217">
        <f>'[1]#2025'!G38*$D$1</f>
        <v>130.29</v>
      </c>
      <c r="H38" s="217">
        <f>'#2024'!H38*$D$1</f>
        <v>176.75</v>
      </c>
      <c r="I38" s="217">
        <f>'#2024'!I38*$D$1</f>
        <v>109.08</v>
      </c>
      <c r="J38" s="217">
        <f>'#2024'!J38*$D$1</f>
        <v>73.73</v>
      </c>
      <c r="L38" s="216" t="s">
        <v>10</v>
      </c>
      <c r="M38" s="217"/>
      <c r="N38" s="217">
        <f>'[1]#2025'!N38*$D$1</f>
        <v>0</v>
      </c>
      <c r="O38" s="217">
        <f>'[1]#2025'!O38*$D$1</f>
        <v>146.44999999999999</v>
      </c>
      <c r="P38" s="217">
        <f>'#2024'!P38*$D$1</f>
        <v>208.06</v>
      </c>
      <c r="Q38" s="217">
        <f>'#2024'!Q38*$D$1</f>
        <v>128.27000000000001</v>
      </c>
      <c r="R38" s="217">
        <f>'#2024'!R38*$D$1</f>
        <v>86.86</v>
      </c>
      <c r="T38" s="216" t="s">
        <v>11</v>
      </c>
      <c r="U38" s="217"/>
      <c r="V38" s="217">
        <f>'[1]#2025'!V38*$D$1</f>
        <v>0</v>
      </c>
      <c r="W38" s="217">
        <f>'[1]#2025'!W38*$D$1</f>
        <v>16.16</v>
      </c>
      <c r="X38" s="217">
        <f>'#2024'!X38*$D$1</f>
        <v>22.22</v>
      </c>
      <c r="Y38" s="217">
        <f>'#2024'!Y38*$D$1</f>
        <v>14.14</v>
      </c>
      <c r="Z38" s="217">
        <f>'#2024'!Z38*$D$1</f>
        <v>9.09</v>
      </c>
      <c r="AB38" s="216" t="s">
        <v>12</v>
      </c>
      <c r="AC38" s="217"/>
      <c r="AD38" s="217">
        <f>'[1]#2025'!AD38</f>
        <v>0</v>
      </c>
      <c r="AE38" s="217">
        <f>'[1]#2025'!AE38</f>
        <v>25</v>
      </c>
      <c r="AF38" s="217">
        <f>'#2024'!AF38</f>
        <v>35</v>
      </c>
      <c r="AG38" s="217">
        <f>'[1]#2025'!AG38</f>
        <v>17</v>
      </c>
      <c r="AH38" s="217">
        <f>'[1]#2025'!AH38</f>
        <v>12</v>
      </c>
      <c r="AI38" s="219"/>
      <c r="AJ38" s="219"/>
      <c r="AK38" s="219"/>
      <c r="AL38" s="219"/>
      <c r="AM38" s="219"/>
      <c r="AN38" s="219"/>
      <c r="AO38" s="219"/>
      <c r="AP38" s="219"/>
      <c r="AQ38" s="219"/>
      <c r="AS38" s="219"/>
    </row>
    <row r="39" spans="1:45" x14ac:dyDescent="0.3">
      <c r="A39" s="215">
        <v>34000</v>
      </c>
      <c r="B39" s="215">
        <v>34999</v>
      </c>
      <c r="C39" s="215"/>
      <c r="D39" s="216" t="s">
        <v>9</v>
      </c>
      <c r="E39" s="217"/>
      <c r="F39" s="217"/>
      <c r="G39" s="217">
        <f>'[1]#2025'!G39*$D$1</f>
        <v>116.15</v>
      </c>
      <c r="H39" s="217">
        <f>'#2024'!H39*$D$1</f>
        <v>80.8</v>
      </c>
      <c r="I39" s="217">
        <f>'#2024'!I39*$D$1</f>
        <v>98.98</v>
      </c>
      <c r="J39" s="217">
        <f>'#2024'!J39*$D$1</f>
        <v>66.66</v>
      </c>
      <c r="L39" s="216" t="s">
        <v>10</v>
      </c>
      <c r="M39" s="217"/>
      <c r="N39" s="217"/>
      <c r="O39" s="217">
        <f>'[1]#2025'!O39*$D$1</f>
        <v>130.29</v>
      </c>
      <c r="P39" s="217">
        <f>'#2024'!P39*$D$1</f>
        <v>94.94</v>
      </c>
      <c r="Q39" s="217">
        <f>'#2024'!Q39*$D$1</f>
        <v>117.16</v>
      </c>
      <c r="R39" s="217">
        <f>'#2024'!R39*$D$1</f>
        <v>78.78</v>
      </c>
      <c r="T39" s="216" t="s">
        <v>11</v>
      </c>
      <c r="U39" s="217"/>
      <c r="V39" s="217"/>
      <c r="W39" s="217">
        <f>'[1]#2025'!W39*$D$1</f>
        <v>14.14</v>
      </c>
      <c r="X39" s="217">
        <f>'#2024'!X39*$D$1</f>
        <v>10.1</v>
      </c>
      <c r="Y39" s="217">
        <f>'#2024'!Y39*$D$1</f>
        <v>12.120000000000001</v>
      </c>
      <c r="Z39" s="217">
        <f>'#2024'!Z39*$D$1</f>
        <v>8.08</v>
      </c>
      <c r="AB39" s="216" t="s">
        <v>12</v>
      </c>
      <c r="AC39" s="217"/>
      <c r="AD39" s="217"/>
      <c r="AE39" s="217">
        <f>'[1]#2025'!AE39</f>
        <v>22</v>
      </c>
      <c r="AF39" s="217">
        <f>'#2024'!AF39</f>
        <v>16</v>
      </c>
      <c r="AG39" s="217">
        <f>'[1]#2025'!AG39</f>
        <v>15</v>
      </c>
      <c r="AH39" s="217">
        <f>'[1]#2025'!AH39</f>
        <v>11</v>
      </c>
      <c r="AI39" s="219"/>
      <c r="AJ39" s="219"/>
      <c r="AK39" s="219"/>
      <c r="AL39" s="219"/>
      <c r="AM39" s="219"/>
      <c r="AN39" s="219"/>
      <c r="AO39" s="219"/>
      <c r="AP39" s="219"/>
      <c r="AQ39" s="219"/>
      <c r="AS39" s="219"/>
    </row>
    <row r="40" spans="1:45" x14ac:dyDescent="0.3">
      <c r="A40" s="215">
        <v>35000</v>
      </c>
      <c r="B40" s="215">
        <v>35999</v>
      </c>
      <c r="D40" s="216" t="s">
        <v>9</v>
      </c>
      <c r="E40" s="217"/>
      <c r="F40" s="217"/>
      <c r="G40" s="217">
        <f>'[1]#2025'!G40*$D$1</f>
        <v>98.98</v>
      </c>
      <c r="H40" s="217">
        <f>'#2024'!H40*$D$1</f>
        <v>87.87</v>
      </c>
      <c r="I40" s="217">
        <f>'#2024'!I40*$D$1</f>
        <v>98.98</v>
      </c>
      <c r="J40" s="217">
        <f>'#2024'!J40*$D$1</f>
        <v>65.650000000000006</v>
      </c>
      <c r="L40" s="216" t="s">
        <v>10</v>
      </c>
      <c r="M40" s="217"/>
      <c r="N40" s="217"/>
      <c r="O40" s="217">
        <f>'[1]#2025'!O40*$D$1</f>
        <v>110.09</v>
      </c>
      <c r="P40" s="217">
        <f>'#2024'!P40*$D$1</f>
        <v>103.02</v>
      </c>
      <c r="Q40" s="217">
        <f>'#2024'!Q40*$D$1</f>
        <v>116.15</v>
      </c>
      <c r="R40" s="217">
        <f>'#2024'!R40*$D$1</f>
        <v>76.760000000000005</v>
      </c>
      <c r="T40" s="216" t="s">
        <v>11</v>
      </c>
      <c r="U40" s="217"/>
      <c r="V40" s="217"/>
      <c r="W40" s="217">
        <f>'[1]#2025'!W40*$D$1</f>
        <v>12.120000000000001</v>
      </c>
      <c r="X40" s="217">
        <f>'#2024'!X40*$D$1</f>
        <v>11.11</v>
      </c>
      <c r="Y40" s="217">
        <f>'#2024'!Y40*$D$1</f>
        <v>12.120000000000001</v>
      </c>
      <c r="Z40" s="217">
        <f>'#2024'!Z40*$D$1</f>
        <v>8.08</v>
      </c>
      <c r="AB40" s="216" t="s">
        <v>12</v>
      </c>
      <c r="AC40" s="217"/>
      <c r="AD40" s="217"/>
      <c r="AE40" s="217">
        <f>'[1]#2025'!AE40</f>
        <v>19</v>
      </c>
      <c r="AF40" s="217">
        <f>'#2024'!AF40</f>
        <v>17</v>
      </c>
      <c r="AG40" s="217">
        <f>'[1]#2025'!AG40</f>
        <v>15</v>
      </c>
      <c r="AH40" s="217">
        <f>'[1]#2025'!AH40</f>
        <v>10</v>
      </c>
      <c r="AI40" s="219"/>
      <c r="AJ40" s="219"/>
      <c r="AK40" s="219"/>
      <c r="AL40" s="219"/>
      <c r="AM40" s="219"/>
      <c r="AN40" s="219"/>
      <c r="AO40" s="219"/>
      <c r="AP40" s="219"/>
      <c r="AQ40" s="219"/>
      <c r="AS40" s="219"/>
    </row>
    <row r="41" spans="1:45" x14ac:dyDescent="0.3">
      <c r="A41" s="215">
        <v>36000</v>
      </c>
      <c r="B41" s="215">
        <v>36999</v>
      </c>
      <c r="D41" s="216" t="s">
        <v>9</v>
      </c>
      <c r="E41" s="217"/>
      <c r="F41" s="217"/>
      <c r="G41" s="217">
        <f>'[1]#2025'!G41*$D$1</f>
        <v>109.08</v>
      </c>
      <c r="H41" s="217">
        <f>'#2024'!H41*$D$1</f>
        <v>96.960000000000008</v>
      </c>
      <c r="I41" s="217">
        <f>'#2024'!I41*$D$1</f>
        <v>109.08</v>
      </c>
      <c r="J41" s="217">
        <f>'#2024'!J41*$D$1</f>
        <v>72.72</v>
      </c>
      <c r="L41" s="216" t="s">
        <v>10</v>
      </c>
      <c r="M41" s="217"/>
      <c r="N41" s="217"/>
      <c r="O41" s="217">
        <f>'[1]#2025'!O41*$D$1</f>
        <v>122.21000000000001</v>
      </c>
      <c r="P41" s="217">
        <f>'#2024'!P41*$D$1</f>
        <v>114.13</v>
      </c>
      <c r="Q41" s="217">
        <f>'#2024'!Q41*$D$1</f>
        <v>128.27000000000001</v>
      </c>
      <c r="R41" s="217">
        <f>'#2024'!R41*$D$1</f>
        <v>84.84</v>
      </c>
      <c r="T41" s="216" t="s">
        <v>11</v>
      </c>
      <c r="U41" s="217"/>
      <c r="V41" s="217"/>
      <c r="W41" s="217">
        <f>'[1]#2025'!W41*$D$1</f>
        <v>13.13</v>
      </c>
      <c r="X41" s="217">
        <f>'#2024'!X41*$D$1</f>
        <v>12.120000000000001</v>
      </c>
      <c r="Y41" s="217">
        <f>'#2024'!Y41*$D$1</f>
        <v>14.14</v>
      </c>
      <c r="Z41" s="217">
        <f>'#2024'!Z41*$D$1</f>
        <v>9.09</v>
      </c>
      <c r="AB41" s="216" t="s">
        <v>12</v>
      </c>
      <c r="AC41" s="217"/>
      <c r="AD41" s="217"/>
      <c r="AE41" s="217">
        <f>'[1]#2025'!AE41</f>
        <v>21</v>
      </c>
      <c r="AF41" s="217">
        <f>'#2024'!AF41</f>
        <v>19</v>
      </c>
      <c r="AG41" s="217">
        <f>'[1]#2025'!AG41</f>
        <v>17</v>
      </c>
      <c r="AH41" s="217">
        <f>'[1]#2025'!AH41</f>
        <v>13</v>
      </c>
      <c r="AI41" s="219"/>
      <c r="AJ41" s="219"/>
      <c r="AK41" s="219"/>
      <c r="AL41" s="219"/>
      <c r="AM41" s="219"/>
      <c r="AN41" s="219"/>
      <c r="AO41" s="219"/>
      <c r="AP41" s="219"/>
      <c r="AQ41" s="219"/>
      <c r="AS41" s="219"/>
    </row>
    <row r="42" spans="1:45" x14ac:dyDescent="0.3">
      <c r="A42" s="215">
        <v>37000</v>
      </c>
      <c r="B42" s="215">
        <v>37999</v>
      </c>
      <c r="D42" s="216" t="s">
        <v>9</v>
      </c>
      <c r="E42" s="217"/>
      <c r="F42" s="217"/>
      <c r="G42" s="217">
        <f>'[1]#2025'!G42*$D$1</f>
        <v>90.9</v>
      </c>
      <c r="H42" s="217">
        <f>'#2024'!H42*$D$1</f>
        <v>82.820000000000007</v>
      </c>
      <c r="I42" s="217">
        <f>'#2024'!I42*$D$1</f>
        <v>93.93</v>
      </c>
      <c r="J42" s="217">
        <f>'#2024'!J42*$D$1</f>
        <v>61.61</v>
      </c>
      <c r="L42" s="216" t="s">
        <v>10</v>
      </c>
      <c r="M42" s="217"/>
      <c r="N42" s="217"/>
      <c r="O42" s="217">
        <f>'[1]#2025'!O42*$D$1</f>
        <v>102.01</v>
      </c>
      <c r="P42" s="217">
        <f>'#2024'!P42*$D$1</f>
        <v>97.97</v>
      </c>
      <c r="Q42" s="217">
        <f>'#2024'!Q42*$D$1</f>
        <v>110.09</v>
      </c>
      <c r="R42" s="217">
        <f>'#2024'!R42*$D$1</f>
        <v>72.72</v>
      </c>
      <c r="T42" s="216" t="s">
        <v>11</v>
      </c>
      <c r="U42" s="217"/>
      <c r="V42" s="217"/>
      <c r="W42" s="217">
        <f>'[1]#2025'!W42*$D$1</f>
        <v>11.11</v>
      </c>
      <c r="X42" s="217">
        <f>'#2024'!X42*$D$1</f>
        <v>10.1</v>
      </c>
      <c r="Y42" s="217">
        <f>'#2024'!Y42*$D$1</f>
        <v>12.120000000000001</v>
      </c>
      <c r="Z42" s="217">
        <f>'#2024'!Z42*$D$1</f>
        <v>8.08</v>
      </c>
      <c r="AB42" s="216" t="s">
        <v>12</v>
      </c>
      <c r="AC42" s="217"/>
      <c r="AD42" s="217"/>
      <c r="AE42" s="217">
        <f>'[1]#2025'!AE42</f>
        <v>18</v>
      </c>
      <c r="AF42" s="217">
        <f>'#2024'!AF42</f>
        <v>16</v>
      </c>
      <c r="AG42" s="217">
        <f>'[1]#2025'!AG42</f>
        <v>14</v>
      </c>
      <c r="AH42" s="217">
        <f>'[1]#2025'!AH42</f>
        <v>9</v>
      </c>
      <c r="AI42" s="219"/>
      <c r="AJ42" s="219"/>
      <c r="AK42" s="219"/>
      <c r="AL42" s="219"/>
      <c r="AM42" s="219"/>
      <c r="AN42" s="219"/>
      <c r="AO42" s="219"/>
      <c r="AP42" s="219"/>
      <c r="AQ42" s="219"/>
      <c r="AS42" s="219"/>
    </row>
    <row r="43" spans="1:45" x14ac:dyDescent="0.3">
      <c r="A43" s="215">
        <v>38000</v>
      </c>
      <c r="B43" s="215">
        <v>38999</v>
      </c>
      <c r="D43" s="216" t="s">
        <v>9</v>
      </c>
      <c r="E43" s="217"/>
      <c r="F43" s="217"/>
      <c r="G43" s="217">
        <f>'[1]#2025'!G43*$D$1</f>
        <v>109.08</v>
      </c>
      <c r="H43" s="217">
        <f>'#2024'!H43*$D$1</f>
        <v>101</v>
      </c>
      <c r="I43" s="217">
        <f>'#2024'!I43*$D$1</f>
        <v>57.57</v>
      </c>
      <c r="J43" s="217">
        <f>'#2024'!J43*$D$1</f>
        <v>75.75</v>
      </c>
      <c r="L43" s="216" t="s">
        <v>10</v>
      </c>
      <c r="M43" s="217"/>
      <c r="N43" s="217"/>
      <c r="O43" s="217">
        <f>'[1]#2025'!O43*$D$1</f>
        <v>122.21000000000001</v>
      </c>
      <c r="P43" s="217">
        <f>'#2024'!P43*$D$1</f>
        <v>119.18</v>
      </c>
      <c r="Q43" s="217">
        <f>'#2024'!Q43*$D$1</f>
        <v>67.67</v>
      </c>
      <c r="R43" s="217">
        <f>'#2024'!R43*$D$1</f>
        <v>88.88</v>
      </c>
      <c r="T43" s="216" t="s">
        <v>11</v>
      </c>
      <c r="U43" s="217"/>
      <c r="V43" s="217"/>
      <c r="W43" s="217">
        <f>'[1]#2025'!W43*$D$1</f>
        <v>13.13</v>
      </c>
      <c r="X43" s="217">
        <f>'#2024'!X43*$D$1</f>
        <v>13.13</v>
      </c>
      <c r="Y43" s="217">
        <f>'#2024'!Y43*$D$1</f>
        <v>7.07</v>
      </c>
      <c r="Z43" s="217">
        <f>'#2024'!Z43*$D$1</f>
        <v>9.09</v>
      </c>
      <c r="AB43" s="216" t="s">
        <v>12</v>
      </c>
      <c r="AC43" s="217"/>
      <c r="AD43" s="217"/>
      <c r="AE43" s="217">
        <f>'[1]#2025'!AE43</f>
        <v>21</v>
      </c>
      <c r="AF43" s="217">
        <f>'#2024'!AF43</f>
        <v>20</v>
      </c>
      <c r="AG43" s="217">
        <f>'[1]#2025'!AG43</f>
        <v>9</v>
      </c>
      <c r="AH43" s="217">
        <f>'[1]#2025'!AH43</f>
        <v>12</v>
      </c>
      <c r="AI43" s="219"/>
      <c r="AJ43" s="219"/>
      <c r="AK43" s="219"/>
      <c r="AL43" s="219"/>
      <c r="AM43" s="219"/>
      <c r="AN43" s="219"/>
      <c r="AO43" s="219"/>
      <c r="AP43" s="219"/>
      <c r="AQ43" s="219"/>
      <c r="AS43" s="219"/>
    </row>
    <row r="44" spans="1:45" x14ac:dyDescent="0.3">
      <c r="A44" s="215">
        <v>39000</v>
      </c>
      <c r="B44" s="215">
        <v>39999</v>
      </c>
      <c r="D44" s="216" t="s">
        <v>9</v>
      </c>
      <c r="E44" s="217"/>
      <c r="F44" s="217"/>
      <c r="G44" s="217">
        <f>'[1]#2025'!G44*$D$1</f>
        <v>104.03</v>
      </c>
      <c r="H44" s="217">
        <f>'[1]#2025'!H44*$D$1</f>
        <v>71.709999999999994</v>
      </c>
      <c r="I44" s="217">
        <f>'#2024'!I44*$D$1</f>
        <v>52.52</v>
      </c>
      <c r="J44" s="217">
        <f>'#2024'!J44*$D$1</f>
        <v>68.680000000000007</v>
      </c>
      <c r="L44" s="216" t="s">
        <v>10</v>
      </c>
      <c r="M44" s="217"/>
      <c r="N44" s="217"/>
      <c r="O44" s="217">
        <f>'[1]#2025'!O44*$D$1</f>
        <v>116.15</v>
      </c>
      <c r="P44" s="217">
        <f>'[1]#2025'!P44*$D$1</f>
        <v>80.8</v>
      </c>
      <c r="Q44" s="217">
        <f>'#2024'!Q44*$D$1</f>
        <v>61.61</v>
      </c>
      <c r="R44" s="217">
        <f>'#2024'!R44*$D$1</f>
        <v>80.8</v>
      </c>
      <c r="T44" s="216" t="s">
        <v>11</v>
      </c>
      <c r="U44" s="217"/>
      <c r="V44" s="217"/>
      <c r="W44" s="217">
        <f>'[1]#2025'!W44*$D$1</f>
        <v>13.13</v>
      </c>
      <c r="X44" s="217">
        <f>'[1]#2025'!X44*$D$1</f>
        <v>9.09</v>
      </c>
      <c r="Y44" s="217">
        <f>'#2024'!Y44*$D$1</f>
        <v>6.0600000000000005</v>
      </c>
      <c r="Z44" s="217">
        <f>'#2024'!Z44*$D$1</f>
        <v>9.09</v>
      </c>
      <c r="AB44" s="216" t="s">
        <v>12</v>
      </c>
      <c r="AC44" s="217"/>
      <c r="AD44" s="217"/>
      <c r="AE44" s="217">
        <f>'[1]#2025'!AE44</f>
        <v>20</v>
      </c>
      <c r="AF44" s="217">
        <f>'[1]#2025'!AF44</f>
        <v>14</v>
      </c>
      <c r="AG44" s="217">
        <f>'[1]#2025'!AG44</f>
        <v>8</v>
      </c>
      <c r="AH44" s="217">
        <f>'[1]#2025'!AH44</f>
        <v>11</v>
      </c>
      <c r="AI44" s="219"/>
      <c r="AJ44" s="219"/>
      <c r="AK44" s="219"/>
      <c r="AL44" s="219"/>
      <c r="AM44" s="219"/>
      <c r="AN44" s="219"/>
      <c r="AO44" s="219"/>
      <c r="AP44" s="219"/>
      <c r="AQ44" s="219"/>
      <c r="AS44" s="219"/>
    </row>
    <row r="45" spans="1:45" x14ac:dyDescent="0.3">
      <c r="A45" s="215">
        <v>40000</v>
      </c>
      <c r="B45" s="215">
        <v>40999</v>
      </c>
      <c r="D45" s="216" t="s">
        <v>9</v>
      </c>
      <c r="E45" s="217"/>
      <c r="F45" s="217"/>
      <c r="G45" s="217">
        <f>'[1]#2025'!G45*$D$1</f>
        <v>0</v>
      </c>
      <c r="H45" s="217">
        <f>'[1]#2025'!H45*$D$1</f>
        <v>77.77</v>
      </c>
      <c r="I45" s="217">
        <f>'#2024'!I45*$D$1</f>
        <v>50.5</v>
      </c>
      <c r="J45" s="217">
        <f>'#2024'!J45*$D$1</f>
        <v>46.46</v>
      </c>
      <c r="L45" s="216" t="s">
        <v>10</v>
      </c>
      <c r="M45" s="217"/>
      <c r="N45" s="217"/>
      <c r="O45" s="217">
        <f>'[1]#2025'!O45*$D$1</f>
        <v>0</v>
      </c>
      <c r="P45" s="217">
        <f>'[1]#2025'!P45*$D$1</f>
        <v>86.86</v>
      </c>
      <c r="Q45" s="217">
        <f>'#2024'!Q45*$D$1</f>
        <v>59.59</v>
      </c>
      <c r="R45" s="217">
        <f>'#2024'!R45*$D$1</f>
        <v>54.54</v>
      </c>
      <c r="T45" s="216" t="s">
        <v>11</v>
      </c>
      <c r="U45" s="217"/>
      <c r="V45" s="217"/>
      <c r="W45" s="217">
        <f>'[1]#2025'!W45*$D$1</f>
        <v>0</v>
      </c>
      <c r="X45" s="217">
        <f>'[1]#2025'!X45*$D$1</f>
        <v>9.09</v>
      </c>
      <c r="Y45" s="217">
        <f>'#2024'!Y45*$D$1</f>
        <v>6.0600000000000005</v>
      </c>
      <c r="Z45" s="217">
        <f>'#2024'!Z45*$D$1</f>
        <v>6.0600000000000005</v>
      </c>
      <c r="AB45" s="216" t="s">
        <v>12</v>
      </c>
      <c r="AC45" s="217"/>
      <c r="AD45" s="217"/>
      <c r="AE45" s="217">
        <f>'[1]#2025'!AE45</f>
        <v>0</v>
      </c>
      <c r="AF45" s="217">
        <f>'[1]#2025'!AF45</f>
        <v>15</v>
      </c>
      <c r="AG45" s="217">
        <f>'[1]#2025'!AG45</f>
        <v>7</v>
      </c>
      <c r="AH45" s="217">
        <f>'[1]#2025'!AH45</f>
        <v>7</v>
      </c>
      <c r="AI45" s="219"/>
      <c r="AJ45" s="219"/>
      <c r="AK45" s="219"/>
      <c r="AL45" s="219"/>
      <c r="AM45" s="219"/>
      <c r="AN45" s="219"/>
      <c r="AO45" s="219"/>
      <c r="AP45" s="219"/>
      <c r="AQ45" s="219"/>
      <c r="AS45" s="219"/>
    </row>
    <row r="46" spans="1:45" x14ac:dyDescent="0.3">
      <c r="A46" s="215">
        <v>41000</v>
      </c>
      <c r="B46" s="215">
        <v>41999</v>
      </c>
      <c r="D46" s="216" t="s">
        <v>9</v>
      </c>
      <c r="E46" s="217"/>
      <c r="F46" s="217"/>
      <c r="G46" s="217">
        <f>'[1]#2025'!G46*$D$1</f>
        <v>0</v>
      </c>
      <c r="H46" s="217">
        <f>'[1]#2025'!H46*$D$1</f>
        <v>86.86</v>
      </c>
      <c r="I46" s="217">
        <f>'#2024'!I46*$D$1</f>
        <v>55.55</v>
      </c>
      <c r="J46" s="217">
        <f>'#2024'!J46*$D$1</f>
        <v>51.51</v>
      </c>
      <c r="L46" s="216" t="s">
        <v>10</v>
      </c>
      <c r="M46" s="217"/>
      <c r="N46" s="217"/>
      <c r="O46" s="217">
        <f>'[1]#2025'!O46*$D$1</f>
        <v>0</v>
      </c>
      <c r="P46" s="217">
        <f>'[1]#2025'!P46*$D$1</f>
        <v>97.97</v>
      </c>
      <c r="Q46" s="217">
        <f>'#2024'!Q46*$D$1</f>
        <v>65.650000000000006</v>
      </c>
      <c r="R46" s="217">
        <f>'#2024'!R46*$D$1</f>
        <v>60.6</v>
      </c>
      <c r="T46" s="216" t="s">
        <v>11</v>
      </c>
      <c r="U46" s="217"/>
      <c r="V46" s="217"/>
      <c r="W46" s="217">
        <f>'[1]#2025'!W46*$D$1</f>
        <v>0</v>
      </c>
      <c r="X46" s="217">
        <f>'[1]#2025'!X46*$D$1</f>
        <v>11.11</v>
      </c>
      <c r="Y46" s="217">
        <f>'#2024'!Y46*$D$1</f>
        <v>7.07</v>
      </c>
      <c r="Z46" s="217">
        <f>'#2024'!Z46*$D$1</f>
        <v>6.0600000000000005</v>
      </c>
      <c r="AB46" s="216" t="s">
        <v>12</v>
      </c>
      <c r="AC46" s="217"/>
      <c r="AD46" s="217"/>
      <c r="AE46" s="217">
        <f>'[1]#2025'!AE46</f>
        <v>0</v>
      </c>
      <c r="AF46" s="217">
        <f>'[1]#2025'!AF46</f>
        <v>17</v>
      </c>
      <c r="AG46" s="217">
        <f>'[1]#2025'!AG46</f>
        <v>8</v>
      </c>
      <c r="AH46" s="217">
        <f>'[1]#2025'!AH46</f>
        <v>8</v>
      </c>
      <c r="AI46" s="219"/>
      <c r="AJ46" s="219"/>
      <c r="AK46" s="219"/>
      <c r="AL46" s="219"/>
      <c r="AM46" s="219"/>
      <c r="AN46" s="219"/>
      <c r="AO46" s="219"/>
      <c r="AP46" s="219"/>
      <c r="AQ46" s="219"/>
      <c r="AS46" s="219"/>
    </row>
    <row r="47" spans="1:45" x14ac:dyDescent="0.3">
      <c r="A47" s="215">
        <v>42000</v>
      </c>
      <c r="B47" s="215">
        <v>42999</v>
      </c>
      <c r="D47" s="216" t="s">
        <v>9</v>
      </c>
      <c r="E47" s="217"/>
      <c r="F47" s="217"/>
      <c r="G47" s="217">
        <f>'[1]#2025'!G47*$D$1</f>
        <v>0</v>
      </c>
      <c r="H47" s="217">
        <f>'[1]#2025'!H47*$D$1</f>
        <v>69.69</v>
      </c>
      <c r="I47" s="217">
        <f>'#2024'!I47*$D$1</f>
        <v>47.47</v>
      </c>
      <c r="J47" s="217">
        <f>'#2024'!J47*$D$1</f>
        <v>22.22</v>
      </c>
      <c r="L47" s="216" t="s">
        <v>10</v>
      </c>
      <c r="M47" s="217"/>
      <c r="N47" s="217"/>
      <c r="O47" s="217">
        <f>'[1]#2025'!O47*$D$1</f>
        <v>0</v>
      </c>
      <c r="P47" s="217">
        <f>'[1]#2025'!P47*$D$1</f>
        <v>78.78</v>
      </c>
      <c r="Q47" s="217">
        <f>'#2024'!Q47*$D$1</f>
        <v>55.55</v>
      </c>
      <c r="R47" s="217">
        <f>'#2024'!R47*$D$1</f>
        <v>25.25</v>
      </c>
      <c r="T47" s="216" t="s">
        <v>11</v>
      </c>
      <c r="U47" s="217"/>
      <c r="V47" s="217"/>
      <c r="W47" s="217">
        <f>'[1]#2025'!W47*$D$1</f>
        <v>0</v>
      </c>
      <c r="X47" s="217">
        <f>'[1]#2025'!X47*$D$1</f>
        <v>8.08</v>
      </c>
      <c r="Y47" s="217">
        <f>'#2024'!Y47*$D$1</f>
        <v>6.0600000000000005</v>
      </c>
      <c r="Z47" s="217">
        <f>'#2024'!Z47*$D$1</f>
        <v>3.0300000000000002</v>
      </c>
      <c r="AB47" s="216" t="s">
        <v>12</v>
      </c>
      <c r="AC47" s="217"/>
      <c r="AD47" s="217"/>
      <c r="AE47" s="217">
        <f>'[1]#2025'!AE47</f>
        <v>0</v>
      </c>
      <c r="AF47" s="217">
        <f>'[1]#2025'!AF47</f>
        <v>14</v>
      </c>
      <c r="AG47" s="217">
        <f>'[1]#2025'!AG47</f>
        <v>7</v>
      </c>
      <c r="AH47" s="217">
        <f>'[1]#2025'!AH47</f>
        <v>3</v>
      </c>
      <c r="AI47" s="219"/>
      <c r="AJ47" s="219"/>
      <c r="AK47" s="219"/>
      <c r="AL47" s="219"/>
      <c r="AM47" s="219"/>
      <c r="AN47" s="219"/>
      <c r="AO47" s="219"/>
      <c r="AP47" s="219"/>
      <c r="AQ47" s="219"/>
      <c r="AS47" s="219"/>
    </row>
    <row r="48" spans="1:45" x14ac:dyDescent="0.3">
      <c r="A48" s="215">
        <v>43000</v>
      </c>
      <c r="B48" s="215">
        <v>43999</v>
      </c>
      <c r="D48" s="216" t="s">
        <v>9</v>
      </c>
      <c r="E48" s="217"/>
      <c r="F48" s="217"/>
      <c r="G48" s="217"/>
      <c r="H48" s="217">
        <f>'[1]#2025'!H48*$D$1</f>
        <v>93.93</v>
      </c>
      <c r="I48" s="217">
        <f>'#2024'!I48*$D$1</f>
        <v>58.58</v>
      </c>
      <c r="J48" s="217">
        <f>'#2024'!J48*$D$1</f>
        <v>27.27</v>
      </c>
      <c r="L48" s="216" t="s">
        <v>10</v>
      </c>
      <c r="M48" s="217"/>
      <c r="N48" s="217"/>
      <c r="O48" s="217"/>
      <c r="P48" s="217">
        <f>'[1]#2025'!P48*$D$1</f>
        <v>106.05</v>
      </c>
      <c r="Q48" s="217">
        <f>'#2024'!Q48*$D$1</f>
        <v>68.680000000000007</v>
      </c>
      <c r="R48" s="217">
        <f>'#2024'!R48*$D$1</f>
        <v>31.31</v>
      </c>
      <c r="T48" s="216" t="s">
        <v>11</v>
      </c>
      <c r="U48" s="217"/>
      <c r="V48" s="217"/>
      <c r="W48" s="217"/>
      <c r="X48" s="217">
        <f>'[1]#2025'!X48*$D$1</f>
        <v>11.11</v>
      </c>
      <c r="Y48" s="217">
        <f>'#2024'!Y48*$D$1</f>
        <v>7.07</v>
      </c>
      <c r="Z48" s="217">
        <f>'#2024'!Z48*$D$1</f>
        <v>3.0300000000000002</v>
      </c>
      <c r="AB48" s="216" t="s">
        <v>12</v>
      </c>
      <c r="AC48" s="217"/>
      <c r="AD48" s="217"/>
      <c r="AE48" s="217"/>
      <c r="AF48" s="217">
        <f>'[1]#2025'!AF48</f>
        <v>18</v>
      </c>
      <c r="AG48" s="217">
        <f>'[1]#2025'!AG48</f>
        <v>8</v>
      </c>
      <c r="AH48" s="217">
        <f>'[1]#2025'!AH48</f>
        <v>4</v>
      </c>
      <c r="AI48" s="219"/>
      <c r="AJ48" s="219"/>
      <c r="AK48" s="219"/>
      <c r="AL48" s="219"/>
      <c r="AM48" s="219"/>
      <c r="AN48" s="219"/>
      <c r="AO48" s="219"/>
      <c r="AP48" s="219"/>
      <c r="AQ48" s="219"/>
      <c r="AS48" s="219"/>
    </row>
    <row r="49" spans="1:45" x14ac:dyDescent="0.3">
      <c r="A49" s="215">
        <v>44000</v>
      </c>
      <c r="B49" s="215">
        <v>44999</v>
      </c>
      <c r="D49" s="216" t="s">
        <v>9</v>
      </c>
      <c r="E49" s="217"/>
      <c r="F49" s="217"/>
      <c r="G49" s="217"/>
      <c r="H49" s="217">
        <f>'[1]#2025'!H49*$D$1</f>
        <v>87.87</v>
      </c>
      <c r="I49" s="217">
        <f>'#2024'!I49*$D$1</f>
        <v>52.52</v>
      </c>
      <c r="J49" s="217">
        <f>'#2024'!J49*$D$1</f>
        <v>24.240000000000002</v>
      </c>
      <c r="L49" s="216" t="s">
        <v>10</v>
      </c>
      <c r="M49" s="217"/>
      <c r="N49" s="217"/>
      <c r="O49" s="217"/>
      <c r="P49" s="217">
        <f>'[1]#2025'!P49*$D$1</f>
        <v>98.98</v>
      </c>
      <c r="Q49" s="217">
        <f>'#2024'!Q49*$D$1</f>
        <v>62.62</v>
      </c>
      <c r="R49" s="217">
        <f>'#2024'!R49*$D$1</f>
        <v>29.29</v>
      </c>
      <c r="T49" s="216" t="s">
        <v>11</v>
      </c>
      <c r="U49" s="217"/>
      <c r="V49" s="217"/>
      <c r="W49" s="217"/>
      <c r="X49" s="217">
        <f>'[1]#2025'!X49*$D$1</f>
        <v>11.11</v>
      </c>
      <c r="Y49" s="217">
        <f>'#2024'!Y49*$D$1</f>
        <v>7.07</v>
      </c>
      <c r="Z49" s="217">
        <f>'#2024'!Z49*$D$1</f>
        <v>3.0300000000000002</v>
      </c>
      <c r="AB49" s="216" t="s">
        <v>12</v>
      </c>
      <c r="AC49" s="217"/>
      <c r="AD49" s="217"/>
      <c r="AE49" s="217"/>
      <c r="AF49" s="217">
        <f>'[1]#2025'!AF49</f>
        <v>17</v>
      </c>
      <c r="AG49" s="217">
        <f>'[1]#2025'!AG49</f>
        <v>8</v>
      </c>
      <c r="AH49" s="217">
        <f>'[1]#2025'!AH49</f>
        <v>4</v>
      </c>
      <c r="AI49" s="219"/>
      <c r="AJ49" s="219"/>
      <c r="AK49" s="219"/>
      <c r="AL49" s="219"/>
      <c r="AM49" s="219"/>
      <c r="AN49" s="219"/>
      <c r="AO49" s="219"/>
      <c r="AP49" s="219"/>
      <c r="AQ49" s="219"/>
      <c r="AS49" s="219"/>
    </row>
    <row r="50" spans="1:45" x14ac:dyDescent="0.3">
      <c r="A50" s="215">
        <v>45000</v>
      </c>
      <c r="B50" s="215">
        <v>45999</v>
      </c>
      <c r="D50" s="216" t="s">
        <v>9</v>
      </c>
      <c r="E50" s="217"/>
      <c r="F50" s="217"/>
      <c r="G50" s="217"/>
      <c r="H50" s="217">
        <f>'[1]#2025'!H50*$D$1</f>
        <v>31.31</v>
      </c>
      <c r="I50" s="217">
        <f>'#2024'!I50*$D$1</f>
        <v>53.53</v>
      </c>
      <c r="J50" s="217">
        <f>'#2024'!J50*$D$1</f>
        <v>28.28</v>
      </c>
      <c r="L50" s="216" t="s">
        <v>10</v>
      </c>
      <c r="M50" s="217"/>
      <c r="N50" s="217"/>
      <c r="O50" s="217"/>
      <c r="P50" s="217">
        <f>'[1]#2025'!P50*$D$1</f>
        <v>35.35</v>
      </c>
      <c r="Q50" s="217">
        <f>'#2024'!Q50*$D$1</f>
        <v>63.63</v>
      </c>
      <c r="R50" s="217">
        <f>'#2024'!R50*$D$1</f>
        <v>33.33</v>
      </c>
      <c r="T50" s="216" t="s">
        <v>11</v>
      </c>
      <c r="U50" s="217"/>
      <c r="V50" s="217"/>
      <c r="W50" s="217"/>
      <c r="X50" s="217">
        <f>'[1]#2025'!X50*$D$1</f>
        <v>4.04</v>
      </c>
      <c r="Y50" s="217">
        <f>'#2024'!Y50*$D$1</f>
        <v>7.07</v>
      </c>
      <c r="Z50" s="217">
        <f>'#2024'!Z50*$D$1</f>
        <v>4.04</v>
      </c>
      <c r="AB50" s="216" t="s">
        <v>12</v>
      </c>
      <c r="AC50" s="217"/>
      <c r="AD50" s="217"/>
      <c r="AE50" s="217"/>
      <c r="AF50" s="217">
        <f>'[1]#2025'!AF50</f>
        <v>6</v>
      </c>
      <c r="AG50" s="217">
        <f>'[1]#2025'!AG50</f>
        <v>7</v>
      </c>
      <c r="AH50" s="217">
        <f>'[1]#2025'!AH50</f>
        <v>4</v>
      </c>
      <c r="AI50" s="219"/>
      <c r="AJ50" s="219"/>
      <c r="AK50" s="219"/>
      <c r="AL50" s="219"/>
      <c r="AM50" s="219"/>
      <c r="AN50" s="219"/>
      <c r="AO50" s="219"/>
      <c r="AP50" s="219"/>
      <c r="AQ50" s="219"/>
      <c r="AS50" s="219"/>
    </row>
    <row r="51" spans="1:45" x14ac:dyDescent="0.3">
      <c r="A51" s="215">
        <v>46000</v>
      </c>
      <c r="B51" s="215">
        <v>46999</v>
      </c>
      <c r="D51" s="216" t="s">
        <v>9</v>
      </c>
      <c r="E51" s="217"/>
      <c r="F51" s="217"/>
      <c r="G51" s="217"/>
      <c r="H51" s="217">
        <f>'[1]#2025'!H51*$D$1</f>
        <v>32.32</v>
      </c>
      <c r="I51" s="217">
        <f>'[1]#2025'!I51*$D$1</f>
        <v>46.46</v>
      </c>
      <c r="J51" s="217">
        <f>'#2024'!J51*$D$1</f>
        <v>31.31</v>
      </c>
      <c r="L51" s="216" t="s">
        <v>10</v>
      </c>
      <c r="M51" s="217"/>
      <c r="N51" s="217"/>
      <c r="O51" s="217"/>
      <c r="P51" s="217">
        <f>'[1]#2025'!P51*$D$1</f>
        <v>36.36</v>
      </c>
      <c r="Q51" s="217">
        <f>'[1]#2025'!Q51*$D$1</f>
        <v>52.52</v>
      </c>
      <c r="R51" s="217">
        <f>'#2024'!R51*$D$1</f>
        <v>36.36</v>
      </c>
      <c r="T51" s="216" t="s">
        <v>11</v>
      </c>
      <c r="U51" s="217"/>
      <c r="V51" s="217"/>
      <c r="W51" s="217"/>
      <c r="X51" s="217">
        <f>'[1]#2025'!X51*$D$1</f>
        <v>4.04</v>
      </c>
      <c r="Y51" s="217">
        <f>'[1]#2025'!Y51*$D$1</f>
        <v>6.0600000000000005</v>
      </c>
      <c r="Z51" s="217">
        <f>'#2024'!Z51*$D$1</f>
        <v>4.04</v>
      </c>
      <c r="AB51" s="216" t="s">
        <v>12</v>
      </c>
      <c r="AC51" s="217"/>
      <c r="AD51" s="217"/>
      <c r="AE51" s="217"/>
      <c r="AF51" s="217">
        <f>'[1]#2025'!AF51</f>
        <v>6</v>
      </c>
      <c r="AG51" s="217">
        <f>'[1]#2025'!AG51</f>
        <v>9</v>
      </c>
      <c r="AH51" s="217">
        <f>'[1]#2025'!AH51</f>
        <v>5</v>
      </c>
      <c r="AI51" s="219"/>
      <c r="AJ51" s="219"/>
      <c r="AK51" s="219"/>
      <c r="AL51" s="219"/>
      <c r="AM51" s="219"/>
      <c r="AN51" s="219"/>
      <c r="AO51" s="219"/>
      <c r="AP51" s="219"/>
      <c r="AQ51" s="219"/>
      <c r="AS51" s="219"/>
    </row>
    <row r="52" spans="1:45" x14ac:dyDescent="0.3">
      <c r="A52" s="215">
        <v>47000</v>
      </c>
      <c r="B52" s="215">
        <v>47999</v>
      </c>
      <c r="D52" s="216" t="s">
        <v>9</v>
      </c>
      <c r="E52" s="217"/>
      <c r="F52" s="217"/>
      <c r="G52" s="217"/>
      <c r="H52" s="217">
        <f>'[1]#2025'!H52*$D$1</f>
        <v>29.29</v>
      </c>
      <c r="I52" s="217">
        <f>'[1]#2025'!I52*$D$1</f>
        <v>16.16</v>
      </c>
      <c r="J52" s="217">
        <f>'#2024'!J52*$D$1</f>
        <v>26.26</v>
      </c>
      <c r="L52" s="216" t="s">
        <v>10</v>
      </c>
      <c r="M52" s="217"/>
      <c r="N52" s="217"/>
      <c r="O52" s="217"/>
      <c r="P52" s="217">
        <f>'[1]#2025'!P52*$D$1</f>
        <v>32.32</v>
      </c>
      <c r="Q52" s="217">
        <f>'[1]#2025'!Q52*$D$1</f>
        <v>18.18</v>
      </c>
      <c r="R52" s="217">
        <f>'#2024'!R52*$D$1</f>
        <v>31.31</v>
      </c>
      <c r="T52" s="216" t="s">
        <v>11</v>
      </c>
      <c r="U52" s="217"/>
      <c r="V52" s="217"/>
      <c r="W52" s="217"/>
      <c r="X52" s="217">
        <f>'[1]#2025'!X52*$D$1</f>
        <v>4.04</v>
      </c>
      <c r="Y52" s="217">
        <f>'[1]#2025'!Y52*$D$1</f>
        <v>2.02</v>
      </c>
      <c r="Z52" s="217">
        <f>'#2024'!Z52*$D$1</f>
        <v>3.0300000000000002</v>
      </c>
      <c r="AB52" s="216" t="s">
        <v>12</v>
      </c>
      <c r="AC52" s="217"/>
      <c r="AD52" s="217"/>
      <c r="AE52" s="217"/>
      <c r="AF52" s="217">
        <f>'[1]#2025'!AF52</f>
        <v>6</v>
      </c>
      <c r="AG52" s="217">
        <f>'[1]#2025'!AG52</f>
        <v>3</v>
      </c>
      <c r="AH52" s="217">
        <f>'[1]#2025'!AH52</f>
        <v>4</v>
      </c>
      <c r="AI52" s="219"/>
      <c r="AJ52" s="219"/>
      <c r="AK52" s="219"/>
      <c r="AL52" s="219"/>
      <c r="AM52" s="219"/>
      <c r="AN52" s="219"/>
      <c r="AO52" s="219"/>
      <c r="AP52" s="219"/>
      <c r="AQ52" s="219"/>
      <c r="AS52" s="219"/>
    </row>
    <row r="53" spans="1:45" x14ac:dyDescent="0.3">
      <c r="A53" s="215">
        <v>48000</v>
      </c>
      <c r="B53" s="215">
        <v>48999</v>
      </c>
      <c r="D53" s="216" t="s">
        <v>9</v>
      </c>
      <c r="E53" s="217"/>
      <c r="F53" s="217"/>
      <c r="G53" s="217"/>
      <c r="H53" s="217">
        <f>'[1]#2025'!H53*$D$1</f>
        <v>34.340000000000003</v>
      </c>
      <c r="I53" s="217">
        <f>'[1]#2025'!I53*$D$1</f>
        <v>19.190000000000001</v>
      </c>
      <c r="J53" s="217">
        <f>'#2024'!J53*$D$1</f>
        <v>32.32</v>
      </c>
      <c r="L53" s="216" t="s">
        <v>10</v>
      </c>
      <c r="M53" s="217"/>
      <c r="N53" s="217"/>
      <c r="O53" s="217"/>
      <c r="P53" s="217">
        <f>'[1]#2025'!P53*$D$1</f>
        <v>39.39</v>
      </c>
      <c r="Q53" s="217">
        <f>'[1]#2025'!Q53*$D$1</f>
        <v>21.21</v>
      </c>
      <c r="R53" s="217">
        <f>'#2024'!R53*$D$1</f>
        <v>38.380000000000003</v>
      </c>
      <c r="T53" s="216" t="s">
        <v>11</v>
      </c>
      <c r="U53" s="217"/>
      <c r="V53" s="217"/>
      <c r="W53" s="217"/>
      <c r="X53" s="217">
        <f>'[1]#2025'!X53*$D$1</f>
        <v>4.04</v>
      </c>
      <c r="Y53" s="217">
        <f>'[1]#2025'!Y53*$D$1</f>
        <v>2.02</v>
      </c>
      <c r="Z53" s="217">
        <f>'#2024'!Z53*$D$1</f>
        <v>4.04</v>
      </c>
      <c r="AB53" s="216" t="s">
        <v>12</v>
      </c>
      <c r="AC53" s="217"/>
      <c r="AD53" s="217"/>
      <c r="AE53" s="217"/>
      <c r="AF53" s="217">
        <f>'[1]#2025'!AF53</f>
        <v>7</v>
      </c>
      <c r="AG53" s="217">
        <f>'[1]#2025'!AG53</f>
        <v>4</v>
      </c>
      <c r="AH53" s="217">
        <f>'[1]#2025'!AH53</f>
        <v>5</v>
      </c>
      <c r="AI53" s="219"/>
      <c r="AJ53" s="219"/>
      <c r="AK53" s="219"/>
      <c r="AL53" s="219"/>
      <c r="AM53" s="219"/>
      <c r="AN53" s="219"/>
      <c r="AO53" s="219"/>
      <c r="AP53" s="219"/>
      <c r="AQ53" s="219"/>
      <c r="AS53" s="219"/>
    </row>
    <row r="54" spans="1:45" x14ac:dyDescent="0.3">
      <c r="A54" s="215">
        <v>49000</v>
      </c>
      <c r="B54" s="215">
        <v>49999</v>
      </c>
      <c r="D54" s="216" t="s">
        <v>9</v>
      </c>
      <c r="E54" s="217"/>
      <c r="F54" s="217"/>
      <c r="G54" s="217"/>
      <c r="H54" s="217">
        <f>'[1]#2025'!H54*$D$1</f>
        <v>0</v>
      </c>
      <c r="I54" s="217">
        <f>'[1]#2025'!I54*$D$1</f>
        <v>17.170000000000002</v>
      </c>
      <c r="J54" s="217">
        <f>'#2024'!J54*$D$1</f>
        <v>30.3</v>
      </c>
      <c r="L54" s="216" t="s">
        <v>10</v>
      </c>
      <c r="M54" s="217"/>
      <c r="N54" s="217"/>
      <c r="O54" s="217"/>
      <c r="P54" s="217">
        <f>'[1]#2025'!P54*$D$1</f>
        <v>0</v>
      </c>
      <c r="Q54" s="217">
        <f>'[1]#2025'!Q54*$D$1</f>
        <v>19.190000000000001</v>
      </c>
      <c r="R54" s="217">
        <f>'#2024'!R54*$D$1</f>
        <v>35.35</v>
      </c>
      <c r="T54" s="216" t="s">
        <v>11</v>
      </c>
      <c r="U54" s="217"/>
      <c r="V54" s="217"/>
      <c r="W54" s="217"/>
      <c r="X54" s="217">
        <f>'[1]#2025'!X54*$D$1</f>
        <v>0</v>
      </c>
      <c r="Y54" s="217">
        <f>'[1]#2025'!Y54*$D$1</f>
        <v>2.02</v>
      </c>
      <c r="Z54" s="217">
        <f>'#2024'!Z54*$D$1</f>
        <v>4.04</v>
      </c>
      <c r="AB54" s="216" t="s">
        <v>12</v>
      </c>
      <c r="AC54" s="217"/>
      <c r="AD54" s="217"/>
      <c r="AE54" s="217"/>
      <c r="AF54" s="217">
        <f>'[1]#2025'!AF54</f>
        <v>0</v>
      </c>
      <c r="AG54" s="217">
        <f>'[1]#2025'!AG54</f>
        <v>3</v>
      </c>
      <c r="AH54" s="217">
        <f>'[1]#2025'!AH54</f>
        <v>5</v>
      </c>
      <c r="AI54" s="219"/>
      <c r="AJ54" s="219"/>
      <c r="AK54" s="219"/>
      <c r="AL54" s="219"/>
      <c r="AM54" s="219"/>
      <c r="AN54" s="219"/>
      <c r="AO54" s="219"/>
      <c r="AP54" s="219"/>
      <c r="AQ54" s="219"/>
      <c r="AS54" s="219"/>
    </row>
    <row r="55" spans="1:45" x14ac:dyDescent="0.3">
      <c r="A55" s="215">
        <v>50000</v>
      </c>
      <c r="B55" s="215">
        <v>50999</v>
      </c>
      <c r="D55" s="216" t="s">
        <v>9</v>
      </c>
      <c r="E55" s="217"/>
      <c r="F55" s="217"/>
      <c r="G55" s="217"/>
      <c r="H55" s="217">
        <f>'[1]#2025'!H55*$D$1</f>
        <v>0</v>
      </c>
      <c r="I55" s="217">
        <f>'[1]#2025'!I55*$D$1</f>
        <v>17.170000000000002</v>
      </c>
      <c r="J55" s="217">
        <f>'#2024'!J55*$D$1</f>
        <v>33.33</v>
      </c>
      <c r="L55" s="216" t="s">
        <v>10</v>
      </c>
      <c r="M55" s="217"/>
      <c r="N55" s="217"/>
      <c r="O55" s="217"/>
      <c r="P55" s="217">
        <f>'[1]#2025'!P55*$D$1</f>
        <v>0</v>
      </c>
      <c r="Q55" s="217">
        <f>'[1]#2025'!Q55*$D$1</f>
        <v>19.190000000000001</v>
      </c>
      <c r="R55" s="217">
        <f>'#2024'!R55*$D$1</f>
        <v>39.39</v>
      </c>
      <c r="T55" s="216" t="s">
        <v>11</v>
      </c>
      <c r="U55" s="217"/>
      <c r="V55" s="217"/>
      <c r="W55" s="217"/>
      <c r="X55" s="217">
        <f>'[1]#2025'!X55*$D$1</f>
        <v>0</v>
      </c>
      <c r="Y55" s="217">
        <f>'[1]#2025'!Y55*$D$1</f>
        <v>2.02</v>
      </c>
      <c r="Z55" s="217">
        <f>'#2024'!Z55*$D$1</f>
        <v>4.04</v>
      </c>
      <c r="AB55" s="216" t="s">
        <v>12</v>
      </c>
      <c r="AC55" s="217"/>
      <c r="AD55" s="217"/>
      <c r="AE55" s="217"/>
      <c r="AF55" s="217">
        <f>'[1]#2025'!AF55</f>
        <v>0</v>
      </c>
      <c r="AG55" s="217">
        <f>'[1]#2025'!AG55</f>
        <v>3</v>
      </c>
      <c r="AH55" s="217">
        <f>'[1]#2025'!AH55</f>
        <v>5</v>
      </c>
      <c r="AI55" s="219"/>
      <c r="AJ55" s="219"/>
      <c r="AK55" s="219"/>
      <c r="AL55" s="219"/>
      <c r="AM55" s="219"/>
      <c r="AN55" s="219"/>
      <c r="AO55" s="219"/>
      <c r="AP55" s="219"/>
      <c r="AQ55" s="219"/>
      <c r="AS55" s="219"/>
    </row>
    <row r="56" spans="1:45" x14ac:dyDescent="0.3">
      <c r="A56" s="215">
        <v>51000</v>
      </c>
      <c r="B56" s="215">
        <v>51999</v>
      </c>
      <c r="D56" s="216" t="s">
        <v>9</v>
      </c>
      <c r="E56" s="217"/>
      <c r="F56" s="217"/>
      <c r="G56" s="217"/>
      <c r="H56" s="217"/>
      <c r="I56" s="217">
        <f>'[1]#2025'!I56*$D$1</f>
        <v>21.21</v>
      </c>
      <c r="J56" s="217">
        <f>'#2024'!J56*$D$1</f>
        <v>36.36</v>
      </c>
      <c r="L56" s="216" t="s">
        <v>10</v>
      </c>
      <c r="M56" s="217"/>
      <c r="N56" s="217"/>
      <c r="O56" s="217"/>
      <c r="P56" s="217"/>
      <c r="Q56" s="217">
        <f>'[1]#2025'!Q56*$D$1</f>
        <v>23.23</v>
      </c>
      <c r="R56" s="217">
        <f>'#2024'!R56*$D$1</f>
        <v>43.43</v>
      </c>
      <c r="T56" s="216" t="s">
        <v>11</v>
      </c>
      <c r="U56" s="217"/>
      <c r="V56" s="217"/>
      <c r="W56" s="217"/>
      <c r="X56" s="217"/>
      <c r="Y56" s="217">
        <f>'[1]#2025'!Y56*$D$1</f>
        <v>3.0300000000000002</v>
      </c>
      <c r="Z56" s="217">
        <f>'#2024'!Z56*$D$1</f>
        <v>5.05</v>
      </c>
      <c r="AB56" s="216" t="s">
        <v>12</v>
      </c>
      <c r="AC56" s="217"/>
      <c r="AD56" s="217"/>
      <c r="AE56" s="217"/>
      <c r="AF56" s="217"/>
      <c r="AG56" s="217">
        <f>'[1]#2025'!AG56</f>
        <v>4</v>
      </c>
      <c r="AH56" s="217">
        <f>'[1]#2025'!AH56</f>
        <v>6</v>
      </c>
      <c r="AI56" s="219"/>
      <c r="AJ56" s="219"/>
      <c r="AK56" s="219"/>
      <c r="AL56" s="219"/>
      <c r="AM56" s="219"/>
      <c r="AN56" s="219"/>
      <c r="AO56" s="219"/>
      <c r="AP56" s="219"/>
      <c r="AQ56" s="219"/>
      <c r="AS56" s="219"/>
    </row>
    <row r="57" spans="1:45" x14ac:dyDescent="0.3">
      <c r="A57" s="215">
        <v>52000</v>
      </c>
      <c r="B57" s="215">
        <v>52999</v>
      </c>
      <c r="D57" s="216" t="s">
        <v>9</v>
      </c>
      <c r="E57" s="217"/>
      <c r="F57" s="217"/>
      <c r="G57" s="217"/>
      <c r="H57" s="217"/>
      <c r="I57" s="217">
        <f>'[1]#2025'!I57*$D$1</f>
        <v>18.18</v>
      </c>
      <c r="J57" s="217">
        <f>'#2024'!J57*$D$1</f>
        <v>12.120000000000001</v>
      </c>
      <c r="L57" s="216" t="s">
        <v>10</v>
      </c>
      <c r="M57" s="217"/>
      <c r="N57" s="217"/>
      <c r="O57" s="217"/>
      <c r="P57" s="217"/>
      <c r="Q57" s="217">
        <f>'[1]#2025'!Q57*$D$1</f>
        <v>20.2</v>
      </c>
      <c r="R57" s="217">
        <f>'#2024'!R57*$D$1</f>
        <v>15.15</v>
      </c>
      <c r="T57" s="216" t="s">
        <v>11</v>
      </c>
      <c r="U57" s="217"/>
      <c r="V57" s="217"/>
      <c r="W57" s="217"/>
      <c r="X57" s="217"/>
      <c r="Y57" s="217">
        <f>'[1]#2025'!Y57*$D$1</f>
        <v>2.02</v>
      </c>
      <c r="Z57" s="217">
        <f>'#2024'!Z57*$D$1</f>
        <v>2.02</v>
      </c>
      <c r="AB57" s="216" t="s">
        <v>12</v>
      </c>
      <c r="AC57" s="217"/>
      <c r="AD57" s="217"/>
      <c r="AE57" s="217"/>
      <c r="AF57" s="217"/>
      <c r="AG57" s="217">
        <f>'[1]#2025'!AG57</f>
        <v>3</v>
      </c>
      <c r="AH57" s="217">
        <f>'[1]#2025'!AH57</f>
        <v>2</v>
      </c>
      <c r="AI57" s="219"/>
      <c r="AJ57" s="219"/>
      <c r="AK57" s="219"/>
      <c r="AL57" s="219"/>
      <c r="AM57" s="219"/>
      <c r="AN57" s="219"/>
      <c r="AO57" s="219"/>
      <c r="AP57" s="219"/>
      <c r="AQ57" s="219"/>
      <c r="AS57" s="219"/>
    </row>
    <row r="58" spans="1:45" x14ac:dyDescent="0.3">
      <c r="A58" s="215">
        <v>53000</v>
      </c>
      <c r="B58" s="215">
        <v>53999</v>
      </c>
      <c r="D58" s="216" t="s">
        <v>9</v>
      </c>
      <c r="E58" s="217"/>
      <c r="F58" s="217"/>
      <c r="G58" s="217"/>
      <c r="H58" s="217"/>
      <c r="I58" s="217">
        <f>'[1]#2025'!I58*$D$1</f>
        <v>21.21</v>
      </c>
      <c r="J58" s="217">
        <f>'#2024'!J58*$D$1</f>
        <v>15.15</v>
      </c>
      <c r="L58" s="216" t="s">
        <v>10</v>
      </c>
      <c r="M58" s="217"/>
      <c r="N58" s="217"/>
      <c r="O58" s="217"/>
      <c r="P58" s="217"/>
      <c r="Q58" s="217">
        <f>'[1]#2025'!Q58*$D$1</f>
        <v>24.240000000000002</v>
      </c>
      <c r="R58" s="217">
        <f>'#2024'!R58*$D$1</f>
        <v>18.18</v>
      </c>
      <c r="T58" s="216" t="s">
        <v>11</v>
      </c>
      <c r="U58" s="217"/>
      <c r="V58" s="217"/>
      <c r="W58" s="217"/>
      <c r="X58" s="217"/>
      <c r="Y58" s="217">
        <f>'[1]#2025'!Y58*$D$1</f>
        <v>3.0300000000000002</v>
      </c>
      <c r="Z58" s="217">
        <f>'#2024'!Z58*$D$1</f>
        <v>2.02</v>
      </c>
      <c r="AB58" s="216" t="s">
        <v>12</v>
      </c>
      <c r="AC58" s="217"/>
      <c r="AD58" s="217"/>
      <c r="AE58" s="217"/>
      <c r="AF58" s="217"/>
      <c r="AG58" s="217">
        <f>'[1]#2025'!AG58</f>
        <v>4</v>
      </c>
      <c r="AH58" s="217">
        <f>'[1]#2025'!AH58</f>
        <v>2</v>
      </c>
      <c r="AI58" s="219"/>
      <c r="AJ58" s="219"/>
      <c r="AK58" s="219"/>
      <c r="AL58" s="219"/>
      <c r="AM58" s="219"/>
      <c r="AN58" s="219"/>
      <c r="AO58" s="219"/>
      <c r="AP58" s="219"/>
      <c r="AQ58" s="219"/>
      <c r="AS58" s="219"/>
    </row>
    <row r="59" spans="1:45" x14ac:dyDescent="0.3">
      <c r="A59" s="215">
        <v>54000</v>
      </c>
      <c r="B59" s="215">
        <v>54999</v>
      </c>
      <c r="D59" s="216" t="s">
        <v>9</v>
      </c>
      <c r="E59" s="217"/>
      <c r="F59" s="217"/>
      <c r="G59" s="217"/>
      <c r="H59" s="217"/>
      <c r="I59" s="217">
        <f>'[1]#2025'!I59*$D$1</f>
        <v>20.2</v>
      </c>
      <c r="J59" s="217">
        <f>'#2024'!J59*$D$1</f>
        <v>14.14</v>
      </c>
      <c r="L59" s="216" t="s">
        <v>10</v>
      </c>
      <c r="M59" s="217"/>
      <c r="N59" s="217"/>
      <c r="O59" s="217"/>
      <c r="P59" s="217"/>
      <c r="Q59" s="217">
        <f>'[1]#2025'!Q59*$D$1</f>
        <v>22.22</v>
      </c>
      <c r="R59" s="217">
        <f>'#2024'!R59*$D$1</f>
        <v>16.16</v>
      </c>
      <c r="T59" s="216" t="s">
        <v>11</v>
      </c>
      <c r="U59" s="217"/>
      <c r="V59" s="217"/>
      <c r="W59" s="217"/>
      <c r="X59" s="217"/>
      <c r="Y59" s="217">
        <f>'[1]#2025'!Y59*$D$1</f>
        <v>2.02</v>
      </c>
      <c r="Z59" s="217">
        <f>'#2024'!Z59*$D$1</f>
        <v>2.02</v>
      </c>
      <c r="AB59" s="216" t="s">
        <v>12</v>
      </c>
      <c r="AC59" s="217"/>
      <c r="AD59" s="217"/>
      <c r="AE59" s="217"/>
      <c r="AF59" s="217"/>
      <c r="AG59" s="217">
        <f>'[1]#2025'!AG59</f>
        <v>4</v>
      </c>
      <c r="AH59" s="217">
        <f>'[1]#2025'!AH59</f>
        <v>2</v>
      </c>
      <c r="AI59" s="219"/>
      <c r="AJ59" s="219"/>
      <c r="AK59" s="219"/>
      <c r="AL59" s="219"/>
      <c r="AM59" s="219"/>
      <c r="AN59" s="219"/>
      <c r="AO59" s="219"/>
      <c r="AP59" s="219"/>
      <c r="AQ59" s="219"/>
      <c r="AS59" s="219"/>
    </row>
    <row r="60" spans="1:45" x14ac:dyDescent="0.3">
      <c r="A60" s="215">
        <v>55000</v>
      </c>
      <c r="B60" s="215">
        <v>55999</v>
      </c>
      <c r="D60" s="216" t="s">
        <v>9</v>
      </c>
      <c r="E60" s="217"/>
      <c r="F60" s="217"/>
      <c r="G60" s="217"/>
      <c r="H60" s="217"/>
      <c r="I60" s="217">
        <f>'[1]#2025'!I60*$D$1</f>
        <v>18.18</v>
      </c>
      <c r="J60" s="217">
        <f>'#2024'!J60*$D$1</f>
        <v>10.1</v>
      </c>
      <c r="L60" s="216" t="s">
        <v>10</v>
      </c>
      <c r="M60" s="217"/>
      <c r="N60" s="217"/>
      <c r="O60" s="217"/>
      <c r="P60" s="217"/>
      <c r="Q60" s="217">
        <f>'[1]#2025'!Q60*$D$1</f>
        <v>20.2</v>
      </c>
      <c r="R60" s="217">
        <f>'#2024'!R60*$D$1</f>
        <v>12.120000000000001</v>
      </c>
      <c r="T60" s="216" t="s">
        <v>11</v>
      </c>
      <c r="U60" s="217"/>
      <c r="V60" s="217"/>
      <c r="W60" s="217"/>
      <c r="X60" s="217"/>
      <c r="Y60" s="217">
        <f>'[1]#2025'!Y60*$D$1</f>
        <v>2.02</v>
      </c>
      <c r="Z60" s="217">
        <f>'#2024'!Z60*$D$1</f>
        <v>1.01</v>
      </c>
      <c r="AB60" s="216" t="s">
        <v>12</v>
      </c>
      <c r="AC60" s="217"/>
      <c r="AD60" s="217"/>
      <c r="AE60" s="217"/>
      <c r="AF60" s="217"/>
      <c r="AG60" s="217">
        <f>'[1]#2025'!AG60</f>
        <v>3</v>
      </c>
      <c r="AH60" s="217">
        <f>'[1]#2025'!AH60</f>
        <v>2</v>
      </c>
      <c r="AI60" s="219"/>
      <c r="AJ60" s="219"/>
      <c r="AK60" s="219"/>
      <c r="AL60" s="219"/>
      <c r="AM60" s="219"/>
      <c r="AN60" s="219"/>
      <c r="AO60" s="219"/>
      <c r="AP60" s="219"/>
      <c r="AQ60" s="219"/>
      <c r="AS60" s="219"/>
    </row>
    <row r="61" spans="1:45" x14ac:dyDescent="0.3">
      <c r="A61" s="215">
        <v>56000</v>
      </c>
      <c r="B61" s="215">
        <v>56999</v>
      </c>
      <c r="D61" s="216" t="s">
        <v>9</v>
      </c>
      <c r="E61" s="217"/>
      <c r="F61" s="217"/>
      <c r="G61" s="217"/>
      <c r="H61" s="217"/>
      <c r="I61" s="217">
        <f>'[1]#2025'!I61*$D$1</f>
        <v>19.190000000000001</v>
      </c>
      <c r="J61" s="217">
        <f>'#2024'!J61*$D$1</f>
        <v>11.11</v>
      </c>
      <c r="L61" s="216" t="s">
        <v>10</v>
      </c>
      <c r="M61" s="217"/>
      <c r="N61" s="217"/>
      <c r="O61" s="217"/>
      <c r="P61" s="217"/>
      <c r="Q61" s="217">
        <f>'[1]#2025'!Q61*$D$1</f>
        <v>22.22</v>
      </c>
      <c r="R61" s="217">
        <f>'#2024'!R61*$D$1</f>
        <v>13.13</v>
      </c>
      <c r="T61" s="216" t="s">
        <v>11</v>
      </c>
      <c r="U61" s="217"/>
      <c r="V61" s="217"/>
      <c r="W61" s="217"/>
      <c r="X61" s="217"/>
      <c r="Y61" s="217">
        <f>'[1]#2025'!Y61*$D$1</f>
        <v>2.02</v>
      </c>
      <c r="Z61" s="217">
        <f>'#2024'!Z61*$D$1</f>
        <v>1.01</v>
      </c>
      <c r="AB61" s="216" t="s">
        <v>12</v>
      </c>
      <c r="AC61" s="217"/>
      <c r="AD61" s="217"/>
      <c r="AE61" s="217"/>
      <c r="AF61" s="217"/>
      <c r="AG61" s="217">
        <f>'[1]#2025'!AG61</f>
        <v>4</v>
      </c>
      <c r="AH61" s="217">
        <f>'[1]#2025'!AH61</f>
        <v>2</v>
      </c>
      <c r="AI61" s="219"/>
      <c r="AJ61" s="219"/>
      <c r="AK61" s="219"/>
      <c r="AL61" s="219"/>
      <c r="AM61" s="219"/>
      <c r="AN61" s="219"/>
      <c r="AO61" s="219"/>
      <c r="AP61" s="219"/>
      <c r="AQ61" s="219"/>
      <c r="AS61" s="219"/>
    </row>
    <row r="62" spans="1:45" x14ac:dyDescent="0.3">
      <c r="A62" s="215">
        <v>57000</v>
      </c>
      <c r="B62" s="215">
        <v>57999</v>
      </c>
      <c r="D62" s="216" t="s">
        <v>9</v>
      </c>
      <c r="E62" s="217"/>
      <c r="F62" s="217"/>
      <c r="G62" s="217"/>
      <c r="H62" s="217"/>
      <c r="I62" s="217">
        <f>'[1]#2025'!I62*$D$1</f>
        <v>0</v>
      </c>
      <c r="J62" s="217">
        <f>'#2024'!J62*$D$1</f>
        <v>10.1</v>
      </c>
      <c r="L62" s="216" t="s">
        <v>10</v>
      </c>
      <c r="M62" s="217"/>
      <c r="N62" s="217"/>
      <c r="O62" s="217"/>
      <c r="P62" s="217"/>
      <c r="Q62" s="217">
        <f>'[1]#2025'!Q62*$D$1</f>
        <v>0</v>
      </c>
      <c r="R62" s="217">
        <f>'#2024'!R62*$D$1</f>
        <v>11.11</v>
      </c>
      <c r="T62" s="216" t="s">
        <v>11</v>
      </c>
      <c r="U62" s="217"/>
      <c r="V62" s="217"/>
      <c r="W62" s="217"/>
      <c r="X62" s="217"/>
      <c r="Y62" s="217">
        <f>'[1]#2025'!Y62*$D$1</f>
        <v>0</v>
      </c>
      <c r="Z62" s="217">
        <f>'#2024'!Z62*$D$1</f>
        <v>1.01</v>
      </c>
      <c r="AB62" s="216" t="s">
        <v>12</v>
      </c>
      <c r="AC62" s="217"/>
      <c r="AD62" s="217"/>
      <c r="AE62" s="217"/>
      <c r="AF62" s="217"/>
      <c r="AG62" s="217">
        <f>'[1]#2025'!AG62</f>
        <v>0</v>
      </c>
      <c r="AH62" s="217">
        <f>'[1]#2025'!AH62</f>
        <v>2</v>
      </c>
      <c r="AI62" s="219"/>
      <c r="AJ62" s="219"/>
      <c r="AK62" s="219"/>
      <c r="AL62" s="219"/>
      <c r="AM62" s="219"/>
      <c r="AN62" s="219"/>
      <c r="AO62" s="219"/>
      <c r="AP62" s="219"/>
      <c r="AQ62" s="219"/>
      <c r="AS62" s="219"/>
    </row>
    <row r="63" spans="1:45" x14ac:dyDescent="0.3">
      <c r="A63" s="215">
        <v>58000</v>
      </c>
      <c r="B63" s="215">
        <v>58999</v>
      </c>
      <c r="D63" s="216" t="s">
        <v>9</v>
      </c>
      <c r="E63" s="217"/>
      <c r="F63" s="217"/>
      <c r="G63" s="217"/>
      <c r="H63" s="217"/>
      <c r="I63" s="217">
        <f>'[1]#2025'!I63*$D$1</f>
        <v>0</v>
      </c>
      <c r="J63" s="217">
        <f>'#2024'!J63*$D$1</f>
        <v>12.120000000000001</v>
      </c>
      <c r="L63" s="216" t="s">
        <v>10</v>
      </c>
      <c r="M63" s="217"/>
      <c r="N63" s="217"/>
      <c r="O63" s="217"/>
      <c r="P63" s="217"/>
      <c r="Q63" s="217">
        <f>'[1]#2025'!Q63*$D$1</f>
        <v>0</v>
      </c>
      <c r="R63" s="217">
        <f>'#2024'!R63*$D$1</f>
        <v>14.14</v>
      </c>
      <c r="T63" s="216" t="s">
        <v>11</v>
      </c>
      <c r="U63" s="217"/>
      <c r="V63" s="217"/>
      <c r="W63" s="217"/>
      <c r="X63" s="217"/>
      <c r="Y63" s="217">
        <f>'[1]#2025'!Y63*$D$1</f>
        <v>0</v>
      </c>
      <c r="Z63" s="217">
        <f>'#2024'!Z63*$D$1</f>
        <v>1.01</v>
      </c>
      <c r="AB63" s="216" t="s">
        <v>12</v>
      </c>
      <c r="AC63" s="217"/>
      <c r="AD63" s="217"/>
      <c r="AE63" s="217"/>
      <c r="AF63" s="217"/>
      <c r="AG63" s="217">
        <f>'[1]#2025'!AG63</f>
        <v>0</v>
      </c>
      <c r="AH63" s="217">
        <f>'[1]#2025'!AH63</f>
        <v>2</v>
      </c>
      <c r="AI63" s="219"/>
      <c r="AJ63" s="219"/>
      <c r="AK63" s="219"/>
      <c r="AL63" s="219"/>
      <c r="AM63" s="219"/>
      <c r="AN63" s="219"/>
      <c r="AO63" s="219"/>
      <c r="AP63" s="219"/>
      <c r="AQ63" s="219"/>
      <c r="AS63" s="219"/>
    </row>
    <row r="64" spans="1:45" x14ac:dyDescent="0.3">
      <c r="A64" s="215">
        <v>59000</v>
      </c>
      <c r="B64" s="215">
        <v>59999</v>
      </c>
      <c r="D64" s="216" t="s">
        <v>9</v>
      </c>
      <c r="E64" s="217"/>
      <c r="F64" s="217"/>
      <c r="G64" s="217"/>
      <c r="H64" s="217"/>
      <c r="I64" s="217">
        <f>'[1]#2025'!I64*$D$1</f>
        <v>0</v>
      </c>
      <c r="J64" s="217">
        <f>'#2024'!J64*$D$1</f>
        <v>11.11</v>
      </c>
      <c r="L64" s="216" t="s">
        <v>10</v>
      </c>
      <c r="M64" s="217"/>
      <c r="N64" s="217"/>
      <c r="O64" s="217"/>
      <c r="P64" s="217"/>
      <c r="Q64" s="217">
        <f>'[1]#2025'!Q64*$D$1</f>
        <v>0</v>
      </c>
      <c r="R64" s="217">
        <f>'#2024'!R64*$D$1</f>
        <v>13.13</v>
      </c>
      <c r="T64" s="216" t="s">
        <v>11</v>
      </c>
      <c r="U64" s="217"/>
      <c r="V64" s="217"/>
      <c r="W64" s="217"/>
      <c r="X64" s="217"/>
      <c r="Y64" s="217">
        <f>'[1]#2025'!Y64*$D$1</f>
        <v>0</v>
      </c>
      <c r="Z64" s="217">
        <f>'#2024'!Z64*$D$1</f>
        <v>1.01</v>
      </c>
      <c r="AB64" s="216" t="s">
        <v>12</v>
      </c>
      <c r="AC64" s="217"/>
      <c r="AD64" s="217"/>
      <c r="AE64" s="217"/>
      <c r="AF64" s="217"/>
      <c r="AG64" s="217">
        <f>'[1]#2025'!AG64</f>
        <v>0</v>
      </c>
      <c r="AH64" s="217">
        <f>'[1]#2025'!AH64</f>
        <v>2</v>
      </c>
      <c r="AI64" s="219"/>
      <c r="AJ64" s="219"/>
      <c r="AK64" s="219"/>
      <c r="AL64" s="219"/>
      <c r="AM64" s="219"/>
      <c r="AN64" s="219"/>
      <c r="AO64" s="219"/>
      <c r="AP64" s="219"/>
      <c r="AQ64" s="219"/>
      <c r="AS64" s="219"/>
    </row>
    <row r="65" spans="1:45" x14ac:dyDescent="0.3">
      <c r="A65" s="215">
        <v>60000</v>
      </c>
      <c r="B65" s="215">
        <v>60999</v>
      </c>
      <c r="D65" s="216" t="s">
        <v>9</v>
      </c>
      <c r="E65" s="217"/>
      <c r="F65" s="217"/>
      <c r="G65" s="217"/>
      <c r="H65" s="217"/>
      <c r="I65" s="217">
        <f>'[1]#2025'!I65*$D$1</f>
        <v>0</v>
      </c>
      <c r="J65" s="217">
        <f>'#2024'!J65*$D$1</f>
        <v>13.13</v>
      </c>
      <c r="L65" s="216" t="s">
        <v>10</v>
      </c>
      <c r="M65" s="217"/>
      <c r="N65" s="217"/>
      <c r="O65" s="217"/>
      <c r="P65" s="217"/>
      <c r="Q65" s="217">
        <f>'[1]#2025'!Q65*$D$1</f>
        <v>0</v>
      </c>
      <c r="R65" s="217">
        <f>'#2024'!R65*$D$1</f>
        <v>16.16</v>
      </c>
      <c r="T65" s="216" t="s">
        <v>11</v>
      </c>
      <c r="U65" s="217"/>
      <c r="V65" s="217"/>
      <c r="W65" s="217"/>
      <c r="X65" s="217"/>
      <c r="Y65" s="217">
        <f>'[1]#2025'!Y65*$D$1</f>
        <v>0</v>
      </c>
      <c r="Z65" s="217">
        <f>'#2024'!Z65*$D$1</f>
        <v>2.02</v>
      </c>
      <c r="AB65" s="216" t="s">
        <v>12</v>
      </c>
      <c r="AC65" s="217"/>
      <c r="AD65" s="217"/>
      <c r="AE65" s="217"/>
      <c r="AF65" s="217"/>
      <c r="AG65" s="217">
        <f>'[1]#2025'!AG65</f>
        <v>0</v>
      </c>
      <c r="AH65" s="217">
        <f>'[1]#2025'!AH65</f>
        <v>2</v>
      </c>
      <c r="AI65" s="219"/>
      <c r="AJ65" s="219"/>
      <c r="AK65" s="219"/>
      <c r="AL65" s="219"/>
      <c r="AM65" s="219"/>
      <c r="AN65" s="219"/>
      <c r="AO65" s="219"/>
      <c r="AP65" s="219"/>
      <c r="AQ65" s="219"/>
      <c r="AS65" s="219"/>
    </row>
    <row r="66" spans="1:45" x14ac:dyDescent="0.3">
      <c r="A66" s="215">
        <v>61000</v>
      </c>
      <c r="B66" s="215">
        <v>61999</v>
      </c>
      <c r="D66" s="216" t="s">
        <v>9</v>
      </c>
      <c r="E66" s="217"/>
      <c r="F66" s="217"/>
      <c r="G66" s="217"/>
      <c r="H66" s="217"/>
      <c r="I66" s="217">
        <f>'[1]#2025'!I66*$D$1</f>
        <v>0</v>
      </c>
      <c r="J66" s="217">
        <f>'#2024'!J66*$D$1</f>
        <v>14.14</v>
      </c>
      <c r="L66" s="216" t="s">
        <v>10</v>
      </c>
      <c r="M66" s="217"/>
      <c r="N66" s="217"/>
      <c r="O66" s="217"/>
      <c r="P66" s="217"/>
      <c r="Q66" s="217">
        <f>'[1]#2025'!Q66*$D$1</f>
        <v>0</v>
      </c>
      <c r="R66" s="217">
        <f>'#2024'!R66*$D$1</f>
        <v>17.170000000000002</v>
      </c>
      <c r="T66" s="216" t="s">
        <v>11</v>
      </c>
      <c r="U66" s="217"/>
      <c r="V66" s="217"/>
      <c r="W66" s="217"/>
      <c r="X66" s="217"/>
      <c r="Y66" s="217">
        <f>'[1]#2025'!Y66*$D$1</f>
        <v>0</v>
      </c>
      <c r="Z66" s="217">
        <f>'#2024'!Z66*$D$1</f>
        <v>2.02</v>
      </c>
      <c r="AB66" s="216" t="s">
        <v>12</v>
      </c>
      <c r="AC66" s="217"/>
      <c r="AD66" s="217"/>
      <c r="AE66" s="217"/>
      <c r="AF66" s="217"/>
      <c r="AG66" s="217">
        <f>'[1]#2025'!AG66</f>
        <v>0</v>
      </c>
      <c r="AH66" s="217">
        <f>'[1]#2025'!AH66</f>
        <v>2</v>
      </c>
      <c r="AI66" s="219"/>
      <c r="AJ66" s="219"/>
      <c r="AK66" s="219"/>
      <c r="AL66" s="219"/>
      <c r="AM66" s="219"/>
      <c r="AN66" s="219"/>
      <c r="AO66" s="219"/>
      <c r="AP66" s="219"/>
      <c r="AQ66" s="219"/>
      <c r="AS66" s="219"/>
    </row>
    <row r="67" spans="1:45" x14ac:dyDescent="0.3">
      <c r="A67" s="215">
        <v>62000</v>
      </c>
      <c r="B67" s="215">
        <v>62999</v>
      </c>
      <c r="D67" s="216" t="s">
        <v>9</v>
      </c>
      <c r="E67" s="217"/>
      <c r="F67" s="217"/>
      <c r="G67" s="217"/>
      <c r="H67" s="217"/>
      <c r="I67" s="217">
        <f>'[1]#2025'!I67*$D$1</f>
        <v>0</v>
      </c>
      <c r="J67" s="217">
        <f>'#2024'!J67*$D$1</f>
        <v>12.120000000000001</v>
      </c>
      <c r="L67" s="216" t="s">
        <v>10</v>
      </c>
      <c r="M67" s="217"/>
      <c r="N67" s="217"/>
      <c r="O67" s="217"/>
      <c r="P67" s="217"/>
      <c r="Q67" s="217">
        <f>'[1]#2025'!Q67*$D$1</f>
        <v>0</v>
      </c>
      <c r="R67" s="217">
        <f>'#2024'!R67*$D$1</f>
        <v>15.15</v>
      </c>
      <c r="T67" s="216" t="s">
        <v>11</v>
      </c>
      <c r="U67" s="217"/>
      <c r="V67" s="217"/>
      <c r="W67" s="217"/>
      <c r="X67" s="217"/>
      <c r="Y67" s="217">
        <f>'[1]#2025'!Y67*$D$1</f>
        <v>0</v>
      </c>
      <c r="Z67" s="217">
        <f>'#2024'!Z67*$D$1</f>
        <v>2.02</v>
      </c>
      <c r="AB67" s="216" t="s">
        <v>12</v>
      </c>
      <c r="AC67" s="217"/>
      <c r="AD67" s="217"/>
      <c r="AE67" s="217"/>
      <c r="AF67" s="217"/>
      <c r="AG67" s="217">
        <f>'[1]#2025'!AG67</f>
        <v>0</v>
      </c>
      <c r="AH67" s="217">
        <f>'[1]#2025'!AH67</f>
        <v>2</v>
      </c>
      <c r="AI67" s="219"/>
      <c r="AJ67" s="219"/>
      <c r="AK67" s="219"/>
      <c r="AL67" s="219"/>
      <c r="AM67" s="219"/>
      <c r="AN67" s="219"/>
      <c r="AO67" s="219"/>
      <c r="AP67" s="219"/>
      <c r="AQ67" s="219"/>
      <c r="AS67" s="219"/>
    </row>
    <row r="68" spans="1:45" x14ac:dyDescent="0.3">
      <c r="A68" s="215">
        <v>63000</v>
      </c>
      <c r="B68" s="215">
        <v>63999</v>
      </c>
      <c r="D68" s="216" t="s">
        <v>9</v>
      </c>
      <c r="E68" s="217"/>
      <c r="F68" s="217"/>
      <c r="G68" s="217"/>
      <c r="H68" s="217"/>
      <c r="I68" s="217">
        <f>'[1]#2025'!I68*$D$1</f>
        <v>0</v>
      </c>
      <c r="J68" s="217">
        <f>'#2024'!J68*$D$1</f>
        <v>15.15</v>
      </c>
      <c r="L68" s="216" t="s">
        <v>10</v>
      </c>
      <c r="M68" s="217"/>
      <c r="N68" s="217"/>
      <c r="O68" s="217"/>
      <c r="P68" s="217"/>
      <c r="Q68" s="217">
        <f>'[1]#2025'!Q68*$D$1</f>
        <v>0</v>
      </c>
      <c r="R68" s="217">
        <f>'#2024'!R68*$D$1</f>
        <v>18.18</v>
      </c>
      <c r="T68" s="216" t="s">
        <v>11</v>
      </c>
      <c r="U68" s="217"/>
      <c r="V68" s="217"/>
      <c r="W68" s="217"/>
      <c r="X68" s="217"/>
      <c r="Y68" s="217">
        <f>'[1]#2025'!Y68*$D$1</f>
        <v>0</v>
      </c>
      <c r="Z68" s="217">
        <f>'#2024'!Z68*$D$1</f>
        <v>2.02</v>
      </c>
      <c r="AB68" s="216" t="s">
        <v>12</v>
      </c>
      <c r="AC68" s="217"/>
      <c r="AD68" s="217"/>
      <c r="AE68" s="217"/>
      <c r="AF68" s="217"/>
      <c r="AG68" s="217">
        <f>'[1]#2025'!AG68</f>
        <v>0</v>
      </c>
      <c r="AH68" s="217">
        <f>'[1]#2025'!AH68</f>
        <v>2</v>
      </c>
      <c r="AI68" s="219"/>
      <c r="AJ68" s="219"/>
      <c r="AK68" s="219"/>
      <c r="AL68" s="219"/>
      <c r="AM68" s="219"/>
      <c r="AN68" s="219"/>
      <c r="AO68" s="219"/>
      <c r="AP68" s="219"/>
      <c r="AQ68" s="219"/>
      <c r="AS68" s="219"/>
    </row>
    <row r="69" spans="1:45" x14ac:dyDescent="0.3">
      <c r="A69" s="215">
        <v>64000</v>
      </c>
      <c r="B69" s="215">
        <v>64999</v>
      </c>
      <c r="D69" s="216" t="s">
        <v>9</v>
      </c>
      <c r="E69" s="217"/>
      <c r="F69" s="217"/>
      <c r="G69" s="217"/>
      <c r="H69" s="217"/>
      <c r="I69" s="217">
        <f>'[1]#2025'!I69*$D$1</f>
        <v>0</v>
      </c>
      <c r="J69" s="217">
        <f>'#2024'!J69*$D$1</f>
        <v>14.14</v>
      </c>
      <c r="L69" s="216" t="s">
        <v>10</v>
      </c>
      <c r="M69" s="217"/>
      <c r="N69" s="217"/>
      <c r="O69" s="217"/>
      <c r="P69" s="217"/>
      <c r="Q69" s="217">
        <f>'[1]#2025'!Q69*$D$1</f>
        <v>0</v>
      </c>
      <c r="R69" s="217">
        <f>'#2024'!R69*$D$1</f>
        <v>16.16</v>
      </c>
      <c r="T69" s="216" t="s">
        <v>11</v>
      </c>
      <c r="U69" s="217"/>
      <c r="V69" s="217"/>
      <c r="W69" s="217"/>
      <c r="X69" s="217"/>
      <c r="Y69" s="217">
        <f>'[1]#2025'!Y69*$D$1</f>
        <v>0</v>
      </c>
      <c r="Z69" s="217">
        <f>'#2024'!Z69*$D$1</f>
        <v>2.02</v>
      </c>
      <c r="AB69" s="216" t="s">
        <v>12</v>
      </c>
      <c r="AC69" s="217"/>
      <c r="AD69" s="217"/>
      <c r="AE69" s="217"/>
      <c r="AF69" s="217"/>
      <c r="AG69" s="217">
        <f>'[1]#2025'!AG69</f>
        <v>0</v>
      </c>
      <c r="AH69" s="217">
        <f>'[1]#2025'!AH69</f>
        <v>2</v>
      </c>
      <c r="AI69" s="219"/>
      <c r="AJ69" s="219"/>
      <c r="AK69" s="219"/>
      <c r="AL69" s="219"/>
      <c r="AM69" s="219"/>
      <c r="AN69" s="219"/>
      <c r="AO69" s="219"/>
      <c r="AP69" s="219"/>
      <c r="AQ69" s="219"/>
      <c r="AS69" s="219"/>
    </row>
    <row r="70" spans="1:45" x14ac:dyDescent="0.3">
      <c r="D70" s="223"/>
      <c r="AP70" s="219"/>
    </row>
    <row r="71" spans="1:45" ht="15.6" x14ac:dyDescent="0.3">
      <c r="B71" s="224" t="s">
        <v>13</v>
      </c>
      <c r="D71" s="223"/>
      <c r="E71" s="225"/>
      <c r="F71" s="225"/>
      <c r="G71" s="225"/>
      <c r="H71" s="225"/>
      <c r="I71" s="225"/>
      <c r="J71" s="225"/>
      <c r="M71" s="225"/>
      <c r="N71" s="225"/>
      <c r="O71" s="225"/>
      <c r="P71" s="225"/>
      <c r="Q71" s="225"/>
      <c r="R71" s="225"/>
      <c r="U71" s="225"/>
      <c r="V71" s="225"/>
      <c r="W71" s="225"/>
      <c r="X71" s="225"/>
      <c r="Y71" s="225"/>
      <c r="Z71" s="225"/>
      <c r="AC71" s="225"/>
      <c r="AD71" s="225"/>
      <c r="AE71" s="225"/>
      <c r="AF71" s="225"/>
      <c r="AG71" s="225"/>
      <c r="AH71" s="225"/>
      <c r="AI71" s="219"/>
      <c r="AJ71" s="225"/>
      <c r="AK71" s="225"/>
      <c r="AL71" s="225"/>
      <c r="AM71" s="225"/>
      <c r="AN71" s="225"/>
      <c r="AO71" s="225"/>
      <c r="AP71" s="219"/>
      <c r="AQ71" s="225"/>
    </row>
    <row r="72" spans="1:45" x14ac:dyDescent="0.3">
      <c r="D72" s="223"/>
    </row>
    <row r="73" spans="1:45" x14ac:dyDescent="0.3">
      <c r="D73" s="223"/>
    </row>
    <row r="74" spans="1:45" x14ac:dyDescent="0.3">
      <c r="D74" s="223"/>
    </row>
    <row r="75" spans="1:45" x14ac:dyDescent="0.3">
      <c r="D75" s="223"/>
    </row>
    <row r="76" spans="1:45" x14ac:dyDescent="0.3">
      <c r="D76" s="223"/>
    </row>
    <row r="77" spans="1:45" x14ac:dyDescent="0.3">
      <c r="D77" s="223"/>
    </row>
    <row r="78" spans="1:45" x14ac:dyDescent="0.3">
      <c r="D78" s="223"/>
    </row>
    <row r="79" spans="1:45" x14ac:dyDescent="0.3">
      <c r="D79" s="223"/>
    </row>
    <row r="80" spans="1:45" x14ac:dyDescent="0.3">
      <c r="D80" s="223"/>
    </row>
    <row r="81" spans="4:4" x14ac:dyDescent="0.3">
      <c r="D81" s="223"/>
    </row>
    <row r="82" spans="4:4" x14ac:dyDescent="0.3">
      <c r="D82" s="223"/>
    </row>
    <row r="83" spans="4:4" x14ac:dyDescent="0.3">
      <c r="D83" s="223"/>
    </row>
    <row r="84" spans="4:4" x14ac:dyDescent="0.3">
      <c r="D84" s="223"/>
    </row>
    <row r="85" spans="4:4" x14ac:dyDescent="0.3">
      <c r="D85" s="223"/>
    </row>
    <row r="86" spans="4:4" x14ac:dyDescent="0.3">
      <c r="D86" s="223"/>
    </row>
    <row r="87" spans="4:4" x14ac:dyDescent="0.3">
      <c r="D87" s="223"/>
    </row>
    <row r="88" spans="4:4" x14ac:dyDescent="0.3">
      <c r="D88" s="223"/>
    </row>
    <row r="89" spans="4:4" x14ac:dyDescent="0.3">
      <c r="D89" s="223"/>
    </row>
    <row r="90" spans="4:4" x14ac:dyDescent="0.3">
      <c r="D90" s="223"/>
    </row>
    <row r="91" spans="4:4" x14ac:dyDescent="0.3">
      <c r="D91" s="223"/>
    </row>
  </sheetData>
  <mergeCells count="6">
    <mergeCell ref="AJ3:AO3"/>
    <mergeCell ref="A3:B3"/>
    <mergeCell ref="E3:J3"/>
    <mergeCell ref="M3:R3"/>
    <mergeCell ref="U3:Z3"/>
    <mergeCell ref="AC3:AH3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80AB0-1149-449D-8CC7-27772E407F72}">
  <sheetPr>
    <tabColor theme="0" tint="-0.499984740745262"/>
  </sheetPr>
  <dimension ref="A1:AK91"/>
  <sheetViews>
    <sheetView topLeftCell="N1" zoomScale="80" zoomScaleNormal="80" workbookViewId="0">
      <selection activeCell="AK7" sqref="AK7"/>
    </sheetView>
  </sheetViews>
  <sheetFormatPr defaultRowHeight="14.4" x14ac:dyDescent="0.3"/>
  <cols>
    <col min="1" max="1" width="11.6640625" style="7" customWidth="1"/>
    <col min="2" max="2" width="11.21875" style="7" customWidth="1"/>
    <col min="3" max="3" width="3.77734375" style="7" customWidth="1"/>
    <col min="4" max="4" width="11.21875" style="7" customWidth="1"/>
    <col min="5" max="6" width="11.33203125" style="7" bestFit="1" customWidth="1"/>
    <col min="7" max="9" width="9.77734375" style="7" bestFit="1" customWidth="1"/>
    <col min="10" max="10" width="8.88671875" style="7" bestFit="1" customWidth="1"/>
    <col min="11" max="11" width="6.44140625" style="7" customWidth="1"/>
    <col min="12" max="12" width="12.44140625" style="7" customWidth="1"/>
    <col min="13" max="14" width="11.33203125" style="7" bestFit="1" customWidth="1"/>
    <col min="15" max="16" width="9.77734375" style="7" bestFit="1" customWidth="1"/>
    <col min="17" max="17" width="9.6640625" style="7" bestFit="1" customWidth="1"/>
    <col min="18" max="18" width="8.88671875" style="7" bestFit="1" customWidth="1"/>
    <col min="19" max="19" width="6.88671875" style="7" customWidth="1"/>
    <col min="20" max="20" width="11.5546875" style="7" bestFit="1" customWidth="1"/>
    <col min="21" max="22" width="11.33203125" style="7" bestFit="1" customWidth="1"/>
    <col min="23" max="25" width="9.77734375" style="7" bestFit="1" customWidth="1"/>
    <col min="26" max="26" width="8.88671875" style="7" bestFit="1" customWidth="1"/>
    <col min="27" max="27" width="6.77734375" style="7" customWidth="1"/>
    <col min="28" max="28" width="8.88671875" style="7"/>
    <col min="29" max="29" width="11.33203125" style="7" bestFit="1" customWidth="1"/>
    <col min="30" max="32" width="9.77734375" style="7" bestFit="1" customWidth="1"/>
    <col min="33" max="34" width="8.88671875" style="7" bestFit="1" customWidth="1"/>
    <col min="35" max="35" width="7.5546875" style="7" customWidth="1"/>
    <col min="36" max="36" width="8.88671875" style="7"/>
    <col min="37" max="37" width="10.88671875" style="7" bestFit="1" customWidth="1"/>
    <col min="38" max="16384" width="8.88671875" style="7"/>
  </cols>
  <sheetData>
    <row r="1" spans="1:37" ht="18" x14ac:dyDescent="0.35">
      <c r="A1" s="67"/>
      <c r="B1" s="8"/>
    </row>
    <row r="2" spans="1:37" x14ac:dyDescent="0.3">
      <c r="E2" s="8"/>
      <c r="F2" s="8"/>
      <c r="G2" s="8"/>
    </row>
    <row r="3" spans="1:37" ht="15.6" x14ac:dyDescent="0.3">
      <c r="A3" s="243" t="s">
        <v>1</v>
      </c>
      <c r="B3" s="243"/>
      <c r="C3" s="9"/>
      <c r="D3" s="10" t="s">
        <v>2</v>
      </c>
      <c r="E3" s="243" t="s">
        <v>3</v>
      </c>
      <c r="F3" s="243"/>
      <c r="G3" s="243"/>
      <c r="H3" s="243"/>
      <c r="I3" s="243"/>
      <c r="J3" s="243"/>
      <c r="L3" s="10" t="s">
        <v>2</v>
      </c>
      <c r="M3" s="243" t="s">
        <v>3</v>
      </c>
      <c r="N3" s="243"/>
      <c r="O3" s="243"/>
      <c r="P3" s="243"/>
      <c r="Q3" s="243"/>
      <c r="R3" s="243"/>
      <c r="T3" s="10" t="s">
        <v>2</v>
      </c>
      <c r="U3" s="243" t="s">
        <v>3</v>
      </c>
      <c r="V3" s="243"/>
      <c r="W3" s="243"/>
      <c r="X3" s="243"/>
      <c r="Y3" s="243"/>
      <c r="Z3" s="243"/>
      <c r="AB3" s="10" t="s">
        <v>2</v>
      </c>
      <c r="AC3" s="243" t="s">
        <v>3</v>
      </c>
      <c r="AD3" s="243"/>
      <c r="AE3" s="243"/>
      <c r="AF3" s="243"/>
      <c r="AG3" s="243"/>
      <c r="AH3" s="243"/>
      <c r="AI3" s="9"/>
    </row>
    <row r="4" spans="1:37" ht="16.2" thickBot="1" x14ac:dyDescent="0.35">
      <c r="A4" s="11" t="s">
        <v>4</v>
      </c>
      <c r="B4" s="11" t="s">
        <v>5</v>
      </c>
      <c r="C4" s="11"/>
      <c r="D4" s="12" t="s">
        <v>6</v>
      </c>
      <c r="E4" s="65">
        <v>1</v>
      </c>
      <c r="F4" s="64">
        <v>2</v>
      </c>
      <c r="G4" s="63">
        <v>3</v>
      </c>
      <c r="H4" s="62">
        <v>4</v>
      </c>
      <c r="I4" s="11">
        <v>5</v>
      </c>
      <c r="J4" s="11" t="s">
        <v>7</v>
      </c>
      <c r="L4" s="12" t="s">
        <v>6</v>
      </c>
      <c r="M4" s="11">
        <v>1</v>
      </c>
      <c r="N4" s="11">
        <v>2</v>
      </c>
      <c r="O4" s="11">
        <v>3</v>
      </c>
      <c r="P4" s="11">
        <v>4</v>
      </c>
      <c r="Q4" s="11">
        <v>5</v>
      </c>
      <c r="R4" s="11" t="s">
        <v>7</v>
      </c>
      <c r="T4" s="12" t="s">
        <v>6</v>
      </c>
      <c r="U4" s="11">
        <v>1</v>
      </c>
      <c r="V4" s="11">
        <v>2</v>
      </c>
      <c r="W4" s="11">
        <v>3</v>
      </c>
      <c r="X4" s="11">
        <v>4</v>
      </c>
      <c r="Y4" s="11">
        <v>5</v>
      </c>
      <c r="Z4" s="11" t="s">
        <v>7</v>
      </c>
      <c r="AB4" s="12" t="s">
        <v>6</v>
      </c>
      <c r="AC4" s="11">
        <v>1</v>
      </c>
      <c r="AD4" s="11">
        <v>2</v>
      </c>
      <c r="AE4" s="11">
        <v>3</v>
      </c>
      <c r="AF4" s="11">
        <v>4</v>
      </c>
      <c r="AG4" s="11">
        <v>5</v>
      </c>
      <c r="AH4" s="11" t="s">
        <v>7</v>
      </c>
      <c r="AI4" s="9"/>
    </row>
    <row r="5" spans="1:37" x14ac:dyDescent="0.3">
      <c r="A5" s="13">
        <v>0</v>
      </c>
      <c r="B5" s="13">
        <v>999</v>
      </c>
      <c r="C5" s="13"/>
      <c r="D5" s="14" t="s">
        <v>9</v>
      </c>
      <c r="E5" s="59">
        <f>'$2026_Pr3'!E5*'#2026_Pr3'!E5</f>
        <v>528193.64</v>
      </c>
      <c r="F5" s="59">
        <f>'$2026_Pr3'!F5*'#2026_Pr3'!F5</f>
        <v>290104.32000000001</v>
      </c>
      <c r="G5" s="59">
        <f>'$2026_Pr3'!G5*'#2026_Pr3'!G5</f>
        <v>92599.83</v>
      </c>
      <c r="H5" s="59">
        <f>'$2026_Pr3'!H5*'#2026_Pr3'!H5</f>
        <v>78386.100000000006</v>
      </c>
      <c r="I5" s="59">
        <f>'$2026_Pr3'!I5*'#2026_Pr3'!I5</f>
        <v>31936.2</v>
      </c>
      <c r="J5" s="59">
        <f>'$2026_Pr3'!J5*'#2026_Pr3'!J5</f>
        <v>22496.74</v>
      </c>
      <c r="L5" s="14" t="s">
        <v>10</v>
      </c>
      <c r="M5" s="59">
        <f>'$2026_Pr3'!M5*'#2026_Pr3'!M5</f>
        <v>614360.78</v>
      </c>
      <c r="N5" s="59">
        <f>'$2026_Pr3'!N5*'#2026_Pr3'!N5</f>
        <v>337536.95</v>
      </c>
      <c r="O5" s="59">
        <f>'$2026_Pr3'!O5*'#2026_Pr3'!O5</f>
        <v>112566.52</v>
      </c>
      <c r="P5" s="59">
        <f>'$2026_Pr3'!P5*'#2026_Pr3'!P5</f>
        <v>82565.48000000001</v>
      </c>
      <c r="Q5" s="59">
        <f>'$2026_Pr3'!Q5*'#2026_Pr3'!Q5</f>
        <v>36523.620000000003</v>
      </c>
      <c r="R5" s="59">
        <f>'$2026_Pr3'!R5*'#2026_Pr3'!R5</f>
        <v>27573</v>
      </c>
      <c r="T5" s="14" t="s">
        <v>11</v>
      </c>
      <c r="U5" s="59">
        <f>'$2026_Pr3'!U5*'#2026_Pr3'!U5</f>
        <v>438555.13</v>
      </c>
      <c r="V5" s="59">
        <f>'$2026_Pr3'!V5*'#2026_Pr3'!V5</f>
        <v>201761.63999999998</v>
      </c>
      <c r="W5" s="59">
        <f>'$2026_Pr3'!W5*'#2026_Pr3'!W5</f>
        <v>68338.62000000001</v>
      </c>
      <c r="X5" s="59">
        <f>'$2026_Pr3'!X5*'#2026_Pr3'!X5</f>
        <v>48813.3</v>
      </c>
      <c r="Y5" s="59">
        <f>'$2026_Pr3'!Y5*'#2026_Pr3'!Y5</f>
        <v>22779.54</v>
      </c>
      <c r="Z5" s="59">
        <f>'$2026_Pr3'!Z5*'#2026_Pr3'!Z5</f>
        <v>16271.099999999999</v>
      </c>
      <c r="AB5" s="14" t="s">
        <v>12</v>
      </c>
      <c r="AC5" s="59">
        <f>'$2026_Pr3'!AC5*'#2026_Pr3'!AC5</f>
        <v>304028</v>
      </c>
      <c r="AD5" s="59">
        <f>'$2026_Pr3'!AD5*'#2026_Pr3'!AD5</f>
        <v>142476</v>
      </c>
      <c r="AE5" s="59">
        <f>'$2026_Pr3'!AE5*'#2026_Pr3'!AE5</f>
        <v>58464</v>
      </c>
      <c r="AF5" s="59">
        <f>'$2026_Pr3'!AF5*'#2026_Pr3'!AF5</f>
        <v>38550</v>
      </c>
      <c r="AG5" s="59">
        <f>'$2026_Pr3'!AG5*'#2026_Pr3'!AG5</f>
        <v>14484</v>
      </c>
      <c r="AH5" s="59">
        <f>'$2026_Pr3'!AH5*'#2026_Pr3'!AH5</f>
        <v>10808</v>
      </c>
      <c r="AI5" s="15"/>
      <c r="AJ5" s="15"/>
    </row>
    <row r="6" spans="1:37" x14ac:dyDescent="0.3">
      <c r="A6" s="13">
        <v>1000</v>
      </c>
      <c r="B6" s="13">
        <v>1999</v>
      </c>
      <c r="C6" s="13"/>
      <c r="D6" s="16" t="s">
        <v>9</v>
      </c>
      <c r="E6" s="59">
        <f>'$2026_Pr3'!E6*'#2026_Pr3'!E6</f>
        <v>792062.2</v>
      </c>
      <c r="F6" s="59">
        <f>'$2026_Pr3'!F6*'#2026_Pr3'!F6</f>
        <v>435156.47999999998</v>
      </c>
      <c r="G6" s="59">
        <f>'$2026_Pr3'!G6*'#2026_Pr3'!G6</f>
        <v>138646.74</v>
      </c>
      <c r="H6" s="59">
        <f>'$2026_Pr3'!H6*'#2026_Pr3'!H6</f>
        <v>117579.15</v>
      </c>
      <c r="I6" s="59">
        <f>'$2026_Pr3'!I6*'#2026_Pr3'!I6</f>
        <v>48436.57</v>
      </c>
      <c r="J6" s="59">
        <f>'$2026_Pr3'!J6*'#2026_Pr3'!J6</f>
        <v>34006.700000000004</v>
      </c>
      <c r="L6" s="16" t="s">
        <v>10</v>
      </c>
      <c r="M6" s="59">
        <f>'$2026_Pr3'!M6*'#2026_Pr3'!M6</f>
        <v>921541.17</v>
      </c>
      <c r="N6" s="59">
        <f>'$2026_Pr3'!N6*'#2026_Pr3'!N6</f>
        <v>505926.17</v>
      </c>
      <c r="O6" s="59">
        <f>'$2026_Pr3'!O6*'#2026_Pr3'!O6</f>
        <v>169227.52000000002</v>
      </c>
      <c r="P6" s="59">
        <f>'$2026_Pr3'!P6*'#2026_Pr3'!P6</f>
        <v>123462.39999999999</v>
      </c>
      <c r="Q6" s="59">
        <f>'$2026_Pr3'!Q6*'#2026_Pr3'!Q6</f>
        <v>55158.119999999995</v>
      </c>
      <c r="R6" s="59">
        <f>'$2026_Pr3'!R6*'#2026_Pr3'!R6</f>
        <v>41753.4</v>
      </c>
      <c r="T6" s="16" t="s">
        <v>11</v>
      </c>
      <c r="U6" s="59">
        <f>'$2026_Pr3'!U6*'#2026_Pr3'!U6</f>
        <v>656998.93999999994</v>
      </c>
      <c r="V6" s="59">
        <f>'$2026_Pr3'!V6*'#2026_Pr3'!V6</f>
        <v>301015.34999999998</v>
      </c>
      <c r="W6" s="59">
        <f>'$2026_Pr3'!W6*'#2026_Pr3'!W6</f>
        <v>100880.81999999999</v>
      </c>
      <c r="X6" s="59">
        <f>'$2026_Pr3'!X6*'#2026_Pr3'!X6</f>
        <v>71592.84</v>
      </c>
      <c r="Y6" s="59">
        <f>'$2026_Pr3'!Y6*'#2026_Pr3'!Y6</f>
        <v>34169.310000000005</v>
      </c>
      <c r="Z6" s="59">
        <f>'$2026_Pr3'!Z6*'#2026_Pr3'!Z6</f>
        <v>24406.65</v>
      </c>
      <c r="AB6" s="16" t="s">
        <v>12</v>
      </c>
      <c r="AC6" s="59">
        <f>'$2026_Pr3'!AC6*'#2026_Pr3'!AC6</f>
        <v>455464</v>
      </c>
      <c r="AD6" s="59">
        <f>'$2026_Pr3'!AD6*'#2026_Pr3'!AD6</f>
        <v>212565</v>
      </c>
      <c r="AE6" s="59">
        <f>'$2026_Pr3'!AE6*'#2026_Pr3'!AE6</f>
        <v>86304</v>
      </c>
      <c r="AF6" s="59">
        <f>'$2026_Pr3'!AF6*'#2026_Pr3'!AF6</f>
        <v>56540</v>
      </c>
      <c r="AG6" s="59">
        <f>'$2026_Pr3'!AG6*'#2026_Pr3'!AG6</f>
        <v>21726</v>
      </c>
      <c r="AH6" s="59">
        <f>'$2026_Pr3'!AH6*'#2026_Pr3'!AH6</f>
        <v>17563</v>
      </c>
      <c r="AI6" s="15"/>
      <c r="AJ6" s="15"/>
    </row>
    <row r="7" spans="1:37" x14ac:dyDescent="0.3">
      <c r="A7" s="13">
        <v>2000</v>
      </c>
      <c r="B7" s="13">
        <v>2999</v>
      </c>
      <c r="C7" s="13"/>
      <c r="D7" s="16" t="s">
        <v>9</v>
      </c>
      <c r="E7" s="59">
        <f>'$2026_Pr3'!E7*'#2026_Pr3'!E7</f>
        <v>1055930.76</v>
      </c>
      <c r="F7" s="59">
        <f>'$2026_Pr3'!F7*'#2026_Pr3'!F7</f>
        <v>580208.64000000001</v>
      </c>
      <c r="G7" s="59">
        <f>'$2026_Pr3'!G7*'#2026_Pr3'!G7</f>
        <v>184693.65</v>
      </c>
      <c r="H7" s="59">
        <f>'$2026_Pr3'!H7*'#2026_Pr3'!H7</f>
        <v>156772.20000000001</v>
      </c>
      <c r="I7" s="59">
        <f>'$2026_Pr3'!I7*'#2026_Pr3'!I7</f>
        <v>64404.670000000006</v>
      </c>
      <c r="J7" s="59">
        <f>'$2026_Pr3'!J7*'#2026_Pr3'!J7</f>
        <v>45516.66</v>
      </c>
      <c r="L7" s="16" t="s">
        <v>10</v>
      </c>
      <c r="M7" s="59">
        <f>'$2026_Pr3'!M7*'#2026_Pr3'!M7</f>
        <v>1229370.99</v>
      </c>
      <c r="N7" s="59">
        <f>'$2026_Pr3'!N7*'#2026_Pr3'!N7</f>
        <v>675073.9</v>
      </c>
      <c r="O7" s="59">
        <f>'$2026_Pr3'!O7*'#2026_Pr3'!O7</f>
        <v>225888.52000000002</v>
      </c>
      <c r="P7" s="59">
        <f>'$2026_Pr3'!P7*'#2026_Pr3'!P7</f>
        <v>164359.32</v>
      </c>
      <c r="Q7" s="59">
        <f>'$2026_Pr3'!Q7*'#2026_Pr3'!Q7</f>
        <v>73792.62</v>
      </c>
      <c r="R7" s="59">
        <f>'$2026_Pr3'!R7*'#2026_Pr3'!R7</f>
        <v>55933.799999999996</v>
      </c>
      <c r="T7" s="16" t="s">
        <v>11</v>
      </c>
      <c r="U7" s="59">
        <f>'$2026_Pr3'!U7*'#2026_Pr3'!U7</f>
        <v>877110.26</v>
      </c>
      <c r="V7" s="59">
        <f>'$2026_Pr3'!V7*'#2026_Pr3'!V7</f>
        <v>401896.17</v>
      </c>
      <c r="W7" s="59">
        <f>'$2026_Pr3'!W7*'#2026_Pr3'!W7</f>
        <v>135050.13</v>
      </c>
      <c r="X7" s="59">
        <f>'$2026_Pr3'!X7*'#2026_Pr3'!X7</f>
        <v>95999.49</v>
      </c>
      <c r="Y7" s="59">
        <f>'$2026_Pr3'!Y7*'#2026_Pr3'!Y7</f>
        <v>43931.97</v>
      </c>
      <c r="Z7" s="59">
        <f>'$2026_Pr3'!Z7*'#2026_Pr3'!Z7</f>
        <v>32542.199999999997</v>
      </c>
      <c r="AB7" s="16" t="s">
        <v>12</v>
      </c>
      <c r="AC7" s="59">
        <f>'$2026_Pr3'!AC7*'#2026_Pr3'!AC7</f>
        <v>608056</v>
      </c>
      <c r="AD7" s="59">
        <f>'$2026_Pr3'!AD7*'#2026_Pr3'!AD7</f>
        <v>283803</v>
      </c>
      <c r="AE7" s="59">
        <f>'$2026_Pr3'!AE7*'#2026_Pr3'!AE7</f>
        <v>115536</v>
      </c>
      <c r="AF7" s="59">
        <f>'$2026_Pr3'!AF7*'#2026_Pr3'!AF7</f>
        <v>75815</v>
      </c>
      <c r="AG7" s="59">
        <f>'$2026_Pr3'!AG7*'#2026_Pr3'!AG7</f>
        <v>28968</v>
      </c>
      <c r="AH7" s="59">
        <f>'$2026_Pr3'!AH7*'#2026_Pr3'!AH7</f>
        <v>22967</v>
      </c>
      <c r="AI7" s="15"/>
      <c r="AJ7" s="82"/>
      <c r="AK7" s="83" t="s">
        <v>72</v>
      </c>
    </row>
    <row r="8" spans="1:37" x14ac:dyDescent="0.3">
      <c r="A8" s="13">
        <v>3000</v>
      </c>
      <c r="B8" s="13">
        <v>3999</v>
      </c>
      <c r="C8" s="13"/>
      <c r="D8" s="16" t="s">
        <v>9</v>
      </c>
      <c r="E8" s="59">
        <f>'$2026_Pr3'!E8*'#2026_Pr3'!E8</f>
        <v>1320255.8400000001</v>
      </c>
      <c r="F8" s="59">
        <f>'$2026_Pr3'!F8*'#2026_Pr3'!F8</f>
        <v>725260.79999999993</v>
      </c>
      <c r="G8" s="59">
        <f>'$2026_Pr3'!G8*'#2026_Pr3'!G8</f>
        <v>230740.56</v>
      </c>
      <c r="H8" s="59">
        <f>'$2026_Pr3'!H8*'#2026_Pr3'!H8</f>
        <v>196568.22</v>
      </c>
      <c r="I8" s="59">
        <f>'$2026_Pr3'!I8*'#2026_Pr3'!I8</f>
        <v>80372.76999999999</v>
      </c>
      <c r="J8" s="59">
        <f>'$2026_Pr3'!J8*'#2026_Pr3'!J8</f>
        <v>56503.44</v>
      </c>
      <c r="L8" s="16" t="s">
        <v>10</v>
      </c>
      <c r="M8" s="59">
        <f>'$2026_Pr3'!M8*'#2026_Pr3'!M8</f>
        <v>1536551.38</v>
      </c>
      <c r="N8" s="59">
        <f>'$2026_Pr3'!N8*'#2026_Pr3'!N8</f>
        <v>843463.12000000011</v>
      </c>
      <c r="O8" s="59">
        <f>'$2026_Pr3'!O8*'#2026_Pr3'!O8</f>
        <v>281794.04000000004</v>
      </c>
      <c r="P8" s="59">
        <f>'$2026_Pr3'!P8*'#2026_Pr3'!P8</f>
        <v>205256.24000000002</v>
      </c>
      <c r="Q8" s="59">
        <f>'$2026_Pr3'!Q8*'#2026_Pr3'!Q8</f>
        <v>91681.74</v>
      </c>
      <c r="R8" s="59">
        <f>'$2026_Pr3'!R8*'#2026_Pr3'!R8</f>
        <v>70114.2</v>
      </c>
      <c r="T8" s="16" t="s">
        <v>11</v>
      </c>
      <c r="U8" s="59">
        <f>'$2026_Pr3'!U8*'#2026_Pr3'!U8</f>
        <v>1095554.07</v>
      </c>
      <c r="V8" s="59">
        <f>'$2026_Pr3'!V8*'#2026_Pr3'!V8</f>
        <v>502776.98999999993</v>
      </c>
      <c r="W8" s="59">
        <f>'$2026_Pr3'!W8*'#2026_Pr3'!W8</f>
        <v>169219.44</v>
      </c>
      <c r="X8" s="59">
        <f>'$2026_Pr3'!X8*'#2026_Pr3'!X8</f>
        <v>120406.13999999998</v>
      </c>
      <c r="Y8" s="59">
        <f>'$2026_Pr3'!Y8*'#2026_Pr3'!Y8</f>
        <v>55321.740000000005</v>
      </c>
      <c r="Z8" s="59">
        <f>'$2026_Pr3'!Z8*'#2026_Pr3'!Z8</f>
        <v>40677.75</v>
      </c>
      <c r="AB8" s="16" t="s">
        <v>12</v>
      </c>
      <c r="AC8" s="59">
        <f>'$2026_Pr3'!AC8*'#2026_Pr3'!AC8</f>
        <v>759492</v>
      </c>
      <c r="AD8" s="59">
        <f>'$2026_Pr3'!AD8*'#2026_Pr3'!AD8</f>
        <v>355041</v>
      </c>
      <c r="AE8" s="59">
        <f>'$2026_Pr3'!AE8*'#2026_Pr3'!AE8</f>
        <v>144768</v>
      </c>
      <c r="AF8" s="59">
        <f>'$2026_Pr3'!AF8*'#2026_Pr3'!AF8</f>
        <v>95090</v>
      </c>
      <c r="AG8" s="59">
        <f>'$2026_Pr3'!AG8*'#2026_Pr3'!AG8</f>
        <v>38624</v>
      </c>
      <c r="AH8" s="59">
        <f>'$2026_Pr3'!AH8*'#2026_Pr3'!AH8</f>
        <v>27020</v>
      </c>
      <c r="AI8" s="15"/>
      <c r="AJ8" s="82" t="s">
        <v>89</v>
      </c>
      <c r="AK8" s="86">
        <f>SUM(E5:E20,F5:F26,G5:G32,H5:H38,I5:I43,J5:J49,M5:M20,N5:N26,O5:O32,P5:P38,Q5:Q43,R5:R49,U5:U20,V5:V26,W5:W32,X5:X38,Y5:Y43,Z5:Z49,AC5:AC20,AD5:AD26,AE5:AE32,AF5:AF38,AG5:AG43,AH5:AH49)</f>
        <v>78043353.065000027</v>
      </c>
    </row>
    <row r="9" spans="1:37" s="218" customFormat="1" x14ac:dyDescent="0.3">
      <c r="A9" s="215">
        <v>4000</v>
      </c>
      <c r="B9" s="215">
        <v>4999</v>
      </c>
      <c r="C9" s="215"/>
      <c r="D9" s="216" t="s">
        <v>9</v>
      </c>
      <c r="E9" s="68">
        <f>'$2026_Pr3'!E9*'#2026_Pr3'!E9</f>
        <v>1584124.4</v>
      </c>
      <c r="F9" s="68">
        <f>'$2026_Pr3'!F9*'#2026_Pr3'!F9</f>
        <v>870312.95999999996</v>
      </c>
      <c r="G9" s="68">
        <f>'$2026_Pr3'!G9*'#2026_Pr3'!G9</f>
        <v>276787.47000000003</v>
      </c>
      <c r="H9" s="68">
        <f>'$2026_Pr3'!H9*'#2026_Pr3'!H9</f>
        <v>235158.3</v>
      </c>
      <c r="I9" s="68">
        <f>'$2026_Pr3'!I9*'#2026_Pr3'!I9</f>
        <v>96340.87</v>
      </c>
      <c r="J9" s="68">
        <f>'$2026_Pr3'!J9*'#2026_Pr3'!J9</f>
        <v>68013.400000000009</v>
      </c>
      <c r="L9" s="216" t="s">
        <v>10</v>
      </c>
      <c r="M9" s="68">
        <f>'$2026_Pr3'!M9*'#2026_Pr3'!M9</f>
        <v>1843731.77</v>
      </c>
      <c r="N9" s="68">
        <f>'$2026_Pr3'!N9*'#2026_Pr3'!N9</f>
        <v>1012610.85</v>
      </c>
      <c r="O9" s="68">
        <f>'$2026_Pr3'!O9*'#2026_Pr3'!O9</f>
        <v>338455.04000000004</v>
      </c>
      <c r="P9" s="68">
        <f>'$2026_Pr3'!P9*'#2026_Pr3'!P9</f>
        <v>246153.16</v>
      </c>
      <c r="Q9" s="68">
        <f>'$2026_Pr3'!Q9*'#2026_Pr3'!Q9</f>
        <v>110316.23999999999</v>
      </c>
      <c r="R9" s="68">
        <f>'$2026_Pr3'!R9*'#2026_Pr3'!R9</f>
        <v>83506.8</v>
      </c>
      <c r="T9" s="216" t="s">
        <v>11</v>
      </c>
      <c r="U9" s="68">
        <f>'$2026_Pr3'!U9*'#2026_Pr3'!U9</f>
        <v>1315665.3899999999</v>
      </c>
      <c r="V9" s="68">
        <f>'$2026_Pr3'!V9*'#2026_Pr3'!V9</f>
        <v>603657.80999999994</v>
      </c>
      <c r="W9" s="68">
        <f>'$2026_Pr3'!W9*'#2026_Pr3'!W9</f>
        <v>201761.63999999998</v>
      </c>
      <c r="X9" s="68">
        <f>'$2026_Pr3'!X9*'#2026_Pr3'!X9</f>
        <v>144812.79</v>
      </c>
      <c r="Y9" s="68">
        <f>'$2026_Pr3'!Y9*'#2026_Pr3'!Y9</f>
        <v>66711.510000000009</v>
      </c>
      <c r="Z9" s="68">
        <f>'$2026_Pr3'!Z9*'#2026_Pr3'!Z9</f>
        <v>48813.3</v>
      </c>
      <c r="AB9" s="216" t="s">
        <v>12</v>
      </c>
      <c r="AC9" s="68">
        <f>'$2026_Pr3'!AC9*'#2026_Pr3'!AC9</f>
        <v>912084</v>
      </c>
      <c r="AD9" s="68">
        <f>'$2026_Pr3'!AD9*'#2026_Pr3'!AD9</f>
        <v>426279</v>
      </c>
      <c r="AE9" s="68">
        <f>'$2026_Pr3'!AE9*'#2026_Pr3'!AE9</f>
        <v>172608</v>
      </c>
      <c r="AF9" s="68">
        <f>'$2026_Pr3'!AF9*'#2026_Pr3'!AF9</f>
        <v>114365</v>
      </c>
      <c r="AG9" s="68">
        <f>'$2026_Pr3'!AG9*'#2026_Pr3'!AG9</f>
        <v>39831</v>
      </c>
      <c r="AH9" s="68">
        <f>'$2026_Pr3'!AH9*'#2026_Pr3'!AH9</f>
        <v>36477</v>
      </c>
      <c r="AI9" s="219"/>
      <c r="AJ9" s="220" t="s">
        <v>90</v>
      </c>
      <c r="AK9" s="226">
        <f>SUM(E21:E24,F27:F32,G33:G39,H39:H46,I44:I53,J50:J60,M21:M24,N27:N32,O33:O39,P39:P46,Q44:Q53,R50:R60,U21:U24,V27:V32,W33:W39,X39:X46,Y44:Y53,Z50:Z60,AC21:AC24,AD27:AD32,AE33:AE39,AF39:AF46,AG44:AG53,AH50:AH60)</f>
        <v>5197188.07</v>
      </c>
    </row>
    <row r="10" spans="1:37" s="218" customFormat="1" x14ac:dyDescent="0.3">
      <c r="A10" s="215">
        <v>5000</v>
      </c>
      <c r="B10" s="215">
        <v>5999</v>
      </c>
      <c r="C10" s="215"/>
      <c r="D10" s="216" t="s">
        <v>9</v>
      </c>
      <c r="E10" s="68">
        <f>'$2026_Pr3'!E10*'#2026_Pr3'!E10</f>
        <v>407444.1</v>
      </c>
      <c r="F10" s="68">
        <f>'$2026_Pr3'!F10*'#2026_Pr3'!F10</f>
        <v>138919.44</v>
      </c>
      <c r="G10" s="68">
        <f>'$2026_Pr3'!G10*'#2026_Pr3'!G10</f>
        <v>57685.14</v>
      </c>
      <c r="H10" s="68">
        <f>'$2026_Pr3'!H10*'#2026_Pr3'!H10</f>
        <v>82003.920000000013</v>
      </c>
      <c r="I10" s="68">
        <f>'$2026_Pr3'!I10*'#2026_Pr3'!I10</f>
        <v>18629.45</v>
      </c>
      <c r="J10" s="68">
        <f>'$2026_Pr3'!J10*'#2026_Pr3'!J10</f>
        <v>14387.449999999999</v>
      </c>
      <c r="L10" s="216" t="s">
        <v>10</v>
      </c>
      <c r="M10" s="68">
        <f>'$2026_Pr3'!M10*'#2026_Pr3'!M10</f>
        <v>948817.23</v>
      </c>
      <c r="N10" s="68">
        <f>'$2026_Pr3'!N10*'#2026_Pr3'!N10</f>
        <v>323125.26</v>
      </c>
      <c r="O10" s="68">
        <f>'$2026_Pr3'!O10*'#2026_Pr3'!O10</f>
        <v>141274.76</v>
      </c>
      <c r="P10" s="68">
        <f>'$2026_Pr3'!P10*'#2026_Pr3'!P10</f>
        <v>85652.04</v>
      </c>
      <c r="Q10" s="68">
        <f>'$2026_Pr3'!Q10*'#2026_Pr3'!Q10</f>
        <v>43232.04</v>
      </c>
      <c r="R10" s="68">
        <f>'$2026_Pr3'!R10*'#2026_Pr3'!R10</f>
        <v>35451</v>
      </c>
      <c r="T10" s="216" t="s">
        <v>11</v>
      </c>
      <c r="U10" s="68">
        <f>'$2026_Pr3'!U10*'#2026_Pr3'!U10</f>
        <v>677009.06</v>
      </c>
      <c r="V10" s="68">
        <f>'$2026_Pr3'!V10*'#2026_Pr3'!V10</f>
        <v>191998.98</v>
      </c>
      <c r="W10" s="68">
        <f>'$2026_Pr3'!W10*'#2026_Pr3'!W10</f>
        <v>84609.72</v>
      </c>
      <c r="X10" s="68">
        <f>'$2026_Pr3'!X10*'#2026_Pr3'!X10</f>
        <v>50440.409999999996</v>
      </c>
      <c r="Y10" s="68">
        <f>'$2026_Pr3'!Y10*'#2026_Pr3'!Y10</f>
        <v>26033.760000000002</v>
      </c>
      <c r="Z10" s="68">
        <f>'$2026_Pr3'!Z10*'#2026_Pr3'!Z10</f>
        <v>19525.320000000003</v>
      </c>
      <c r="AB10" s="216" t="s">
        <v>12</v>
      </c>
      <c r="AC10" s="68">
        <f>'$2026_Pr3'!AC10*'#2026_Pr3'!AC10</f>
        <v>469336</v>
      </c>
      <c r="AD10" s="68">
        <f>'$2026_Pr3'!AD10*'#2026_Pr3'!AD10</f>
        <v>135582</v>
      </c>
      <c r="AE10" s="68">
        <f>'$2026_Pr3'!AE10*'#2026_Pr3'!AE10</f>
        <v>72384</v>
      </c>
      <c r="AF10" s="68">
        <f>'$2026_Pr3'!AF10*'#2026_Pr3'!AF10</f>
        <v>39835</v>
      </c>
      <c r="AG10" s="68">
        <f>'$2026_Pr3'!AG10*'#2026_Pr3'!AG10</f>
        <v>19312</v>
      </c>
      <c r="AH10" s="68">
        <f>'$2026_Pr3'!AH10*'#2026_Pr3'!AH10</f>
        <v>14861</v>
      </c>
      <c r="AI10" s="219"/>
      <c r="AJ10" s="220" t="s">
        <v>91</v>
      </c>
      <c r="AK10" s="226">
        <f>SUM(E25:E28,F33:F36,G40:G44,H47:H53,I54:I61,J61:J69,M25:M28,N33:N36,O40:O44,P47:P53,Q54:Q61,R61:R69,U25:U28,V33:V36,W40:W44,X47:X53,Y54:Y61,Z61:Z69,AC25:AC28,AD33:AD36,AE40:AE44,AF47:AF53,AG54:AG61,AH61:AH69)</f>
        <v>20792</v>
      </c>
    </row>
    <row r="11" spans="1:37" s="218" customFormat="1" x14ac:dyDescent="0.3">
      <c r="A11" s="215">
        <v>6000</v>
      </c>
      <c r="B11" s="215">
        <v>6999</v>
      </c>
      <c r="C11" s="215"/>
      <c r="D11" s="216" t="s">
        <v>9</v>
      </c>
      <c r="E11" s="68">
        <f>'$2026_Pr3'!E11*'#2026_Pr3'!E11</f>
        <v>450356.98</v>
      </c>
      <c r="F11" s="68">
        <f>'$2026_Pr3'!F11*'#2026_Pr3'!F11</f>
        <v>153318</v>
      </c>
      <c r="G11" s="68">
        <f>'$2026_Pr3'!G11*'#2026_Pr3'!G11</f>
        <v>63757.26</v>
      </c>
      <c r="H11" s="68">
        <f>'$2026_Pr3'!H11*'#2026_Pr3'!H11</f>
        <v>45222.75</v>
      </c>
      <c r="I11" s="68">
        <f>'$2026_Pr3'!I11*'#2026_Pr3'!I11</f>
        <v>20758.53</v>
      </c>
      <c r="J11" s="68">
        <f>'$2026_Pr3'!J11*'#2026_Pr3'!J11</f>
        <v>15695.4</v>
      </c>
      <c r="L11" s="216" t="s">
        <v>10</v>
      </c>
      <c r="M11" s="68">
        <f>'$2026_Pr3'!M11*'#2026_Pr3'!M11</f>
        <v>524090.01</v>
      </c>
      <c r="N11" s="68">
        <f>'$2026_Pr3'!N11*'#2026_Pr3'!N11</f>
        <v>357258.20999999996</v>
      </c>
      <c r="O11" s="68">
        <f>'$2026_Pr3'!O11*'#2026_Pr3'!O11</f>
        <v>155628.88</v>
      </c>
      <c r="P11" s="68">
        <f>'$2026_Pr3'!P11*'#2026_Pr3'!P11</f>
        <v>94911.72</v>
      </c>
      <c r="Q11" s="68">
        <f>'$2026_Pr3'!Q11*'#2026_Pr3'!Q11</f>
        <v>47704.32</v>
      </c>
      <c r="R11" s="68">
        <f>'$2026_Pr3'!R11*'#2026_Pr3'!R11</f>
        <v>38602.200000000004</v>
      </c>
      <c r="T11" s="216" t="s">
        <v>11</v>
      </c>
      <c r="U11" s="68">
        <f>'$2026_Pr3'!U11*'#2026_Pr3'!U11</f>
        <v>747044.48</v>
      </c>
      <c r="V11" s="68">
        <f>'$2026_Pr3'!V11*'#2026_Pr3'!V11</f>
        <v>213151.41</v>
      </c>
      <c r="W11" s="68">
        <f>'$2026_Pr3'!W11*'#2026_Pr3'!W11</f>
        <v>92745.27</v>
      </c>
      <c r="X11" s="68">
        <f>'$2026_Pr3'!X11*'#2026_Pr3'!X11</f>
        <v>55321.740000000005</v>
      </c>
      <c r="Y11" s="68">
        <f>'$2026_Pr3'!Y11*'#2026_Pr3'!Y11</f>
        <v>29287.98</v>
      </c>
      <c r="Z11" s="68">
        <f>'$2026_Pr3'!Z11*'#2026_Pr3'!Z11</f>
        <v>22779.54</v>
      </c>
      <c r="AB11" s="216" t="s">
        <v>12</v>
      </c>
      <c r="AC11" s="68">
        <f>'$2026_Pr3'!AC11*'#2026_Pr3'!AC11</f>
        <v>517888</v>
      </c>
      <c r="AD11" s="68">
        <f>'$2026_Pr3'!AD11*'#2026_Pr3'!AD11</f>
        <v>150519</v>
      </c>
      <c r="AE11" s="68">
        <f>'$2026_Pr3'!AE11*'#2026_Pr3'!AE11</f>
        <v>79344</v>
      </c>
      <c r="AF11" s="68">
        <f>'$2026_Pr3'!AF11*'#2026_Pr3'!AF11</f>
        <v>43690</v>
      </c>
      <c r="AG11" s="68">
        <f>'$2026_Pr3'!AG11*'#2026_Pr3'!AG11</f>
        <v>18105</v>
      </c>
      <c r="AH11" s="68">
        <f>'$2026_Pr3'!AH11*'#2026_Pr3'!AH11</f>
        <v>17563</v>
      </c>
      <c r="AI11" s="219"/>
      <c r="AJ11" s="220" t="s">
        <v>13</v>
      </c>
      <c r="AK11" s="227">
        <f>SUM(AK8:AK9)</f>
        <v>83240541.13500002</v>
      </c>
    </row>
    <row r="12" spans="1:37" s="218" customFormat="1" x14ac:dyDescent="0.3">
      <c r="A12" s="215">
        <v>7000</v>
      </c>
      <c r="B12" s="215">
        <v>7999</v>
      </c>
      <c r="C12" s="215"/>
      <c r="D12" s="216" t="s">
        <v>9</v>
      </c>
      <c r="E12" s="68">
        <f>'$2026_Pr3'!E12*'#2026_Pr3'!E12</f>
        <v>385987.66000000003</v>
      </c>
      <c r="F12" s="68">
        <f>'$2026_Pr3'!F12*'#2026_Pr3'!F12</f>
        <v>131453.51999999999</v>
      </c>
      <c r="G12" s="68">
        <f>'$2026_Pr3'!G12*'#2026_Pr3'!G12</f>
        <v>54649.08</v>
      </c>
      <c r="H12" s="68">
        <f>'$2026_Pr3'!H12*'#2026_Pr3'!H12</f>
        <v>38590.080000000002</v>
      </c>
      <c r="I12" s="68">
        <f>'$2026_Pr3'!I12*'#2026_Pr3'!I12</f>
        <v>17831.045000000002</v>
      </c>
      <c r="J12" s="68">
        <f>'$2026_Pr3'!J12*'#2026_Pr3'!J12</f>
        <v>13341.09</v>
      </c>
      <c r="L12" s="216" t="s">
        <v>10</v>
      </c>
      <c r="M12" s="68">
        <f>'$2026_Pr3'!M12*'#2026_Pr3'!M12</f>
        <v>449080.84499999997</v>
      </c>
      <c r="N12" s="68">
        <f>'$2026_Pr3'!N12*'#2026_Pr3'!N12</f>
        <v>306438.04000000004</v>
      </c>
      <c r="O12" s="68">
        <f>'$2026_Pr3'!O12*'#2026_Pr3'!O12</f>
        <v>66859.98000000001</v>
      </c>
      <c r="P12" s="68">
        <f>'$2026_Pr3'!P12*'#2026_Pr3'!P12</f>
        <v>81022.2</v>
      </c>
      <c r="Q12" s="68">
        <f>'$2026_Pr3'!Q12*'#2026_Pr3'!Q12</f>
        <v>20497.95</v>
      </c>
      <c r="R12" s="68">
        <f>'$2026_Pr3'!R12*'#2026_Pr3'!R12</f>
        <v>33087.599999999999</v>
      </c>
      <c r="T12" s="216" t="s">
        <v>11</v>
      </c>
      <c r="U12" s="68">
        <f>'$2026_Pr3'!U12*'#2026_Pr3'!U12</f>
        <v>640323.84000000008</v>
      </c>
      <c r="V12" s="68">
        <f>'$2026_Pr3'!V12*'#2026_Pr3'!V12</f>
        <v>182236.32</v>
      </c>
      <c r="W12" s="68">
        <f>'$2026_Pr3'!W12*'#2026_Pr3'!W12</f>
        <v>79728.39</v>
      </c>
      <c r="X12" s="68">
        <f>'$2026_Pr3'!X12*'#2026_Pr3'!X12</f>
        <v>47186.189999999995</v>
      </c>
      <c r="Y12" s="68">
        <f>'$2026_Pr3'!Y12*'#2026_Pr3'!Y12</f>
        <v>24406.65</v>
      </c>
      <c r="Z12" s="68">
        <f>'$2026_Pr3'!Z12*'#2026_Pr3'!Z12</f>
        <v>19525.320000000003</v>
      </c>
      <c r="AB12" s="216" t="s">
        <v>12</v>
      </c>
      <c r="AC12" s="68">
        <f>'$2026_Pr3'!AC12*'#2026_Pr3'!AC12</f>
        <v>443904</v>
      </c>
      <c r="AD12" s="68">
        <f>'$2026_Pr3'!AD12*'#2026_Pr3'!AD12</f>
        <v>128688</v>
      </c>
      <c r="AE12" s="68">
        <f>'$2026_Pr3'!AE12*'#2026_Pr3'!AE12</f>
        <v>68208</v>
      </c>
      <c r="AF12" s="68">
        <f>'$2026_Pr3'!AF12*'#2026_Pr3'!AF12</f>
        <v>37265</v>
      </c>
      <c r="AG12" s="68">
        <f>'$2026_Pr3'!AG12*'#2026_Pr3'!AG12</f>
        <v>15691</v>
      </c>
      <c r="AH12" s="68">
        <f>'$2026_Pr3'!AH12*'#2026_Pr3'!AH12</f>
        <v>14861</v>
      </c>
      <c r="AI12" s="219"/>
      <c r="AJ12" s="219"/>
    </row>
    <row r="13" spans="1:37" s="218" customFormat="1" x14ac:dyDescent="0.3">
      <c r="A13" s="215">
        <v>8000</v>
      </c>
      <c r="B13" s="215">
        <v>8999</v>
      </c>
      <c r="C13" s="215"/>
      <c r="D13" s="216" t="s">
        <v>9</v>
      </c>
      <c r="E13" s="68">
        <f>'$2026_Pr3'!E13*'#2026_Pr3'!E13</f>
        <v>471813.42000000004</v>
      </c>
      <c r="F13" s="68">
        <f>'$2026_Pr3'!F13*'#2026_Pr3'!F13</f>
        <v>160783.91999999998</v>
      </c>
      <c r="G13" s="68">
        <f>'$2026_Pr3'!G13*'#2026_Pr3'!G13</f>
        <v>66793.319999999992</v>
      </c>
      <c r="H13" s="68">
        <f>'$2026_Pr3'!H13*'#2026_Pr3'!H13</f>
        <v>47333.144999999997</v>
      </c>
      <c r="I13" s="68">
        <f>'$2026_Pr3'!I13*'#2026_Pr3'!I13</f>
        <v>21823.070000000003</v>
      </c>
      <c r="J13" s="68">
        <f>'$2026_Pr3'!J13*'#2026_Pr3'!J13</f>
        <v>16480.170000000002</v>
      </c>
      <c r="L13" s="216" t="s">
        <v>10</v>
      </c>
      <c r="M13" s="68">
        <f>'$2026_Pr3'!M13*'#2026_Pr3'!M13</f>
        <v>549093.06500000006</v>
      </c>
      <c r="N13" s="68">
        <f>'$2026_Pr3'!N13*'#2026_Pr3'!N13</f>
        <v>186972.715</v>
      </c>
      <c r="O13" s="68">
        <f>'$2026_Pr3'!O13*'#2026_Pr3'!O13</f>
        <v>81591.839999999997</v>
      </c>
      <c r="P13" s="68">
        <f>'$2026_Pr3'!P13*'#2026_Pr3'!P13</f>
        <v>49770.78</v>
      </c>
      <c r="Q13" s="68">
        <f>'$2026_Pr3'!Q13*'#2026_Pr3'!Q13</f>
        <v>24970.23</v>
      </c>
      <c r="R13" s="68">
        <f>'$2026_Pr3'!R13*'#2026_Pr3'!R13</f>
        <v>20088.899999999998</v>
      </c>
      <c r="T13" s="216" t="s">
        <v>11</v>
      </c>
      <c r="U13" s="68">
        <f>'$2026_Pr3'!U13*'#2026_Pr3'!U13</f>
        <v>783729.7</v>
      </c>
      <c r="V13" s="68">
        <f>'$2026_Pr3'!V13*'#2026_Pr3'!V13</f>
        <v>222914.07</v>
      </c>
      <c r="W13" s="68">
        <f>'$2026_Pr3'!W13*'#2026_Pr3'!W13</f>
        <v>97626.6</v>
      </c>
      <c r="X13" s="68">
        <f>'$2026_Pr3'!X13*'#2026_Pr3'!X13</f>
        <v>58575.96</v>
      </c>
      <c r="Y13" s="68">
        <f>'$2026_Pr3'!Y13*'#2026_Pr3'!Y13</f>
        <v>30915.090000000004</v>
      </c>
      <c r="Z13" s="68">
        <f>'$2026_Pr3'!Z13*'#2026_Pr3'!Z13</f>
        <v>22779.54</v>
      </c>
      <c r="AB13" s="216" t="s">
        <v>12</v>
      </c>
      <c r="AC13" s="68">
        <f>'$2026_Pr3'!AC13*'#2026_Pr3'!AC13</f>
        <v>543320</v>
      </c>
      <c r="AD13" s="68">
        <f>'$2026_Pr3'!AD13*'#2026_Pr3'!AD13</f>
        <v>157413</v>
      </c>
      <c r="AE13" s="68">
        <f>'$2026_Pr3'!AE13*'#2026_Pr3'!AE13</f>
        <v>83520</v>
      </c>
      <c r="AF13" s="68">
        <f>'$2026_Pr3'!AF13*'#2026_Pr3'!AF13</f>
        <v>46260</v>
      </c>
      <c r="AG13" s="68">
        <f>'$2026_Pr3'!AG13*'#2026_Pr3'!AG13</f>
        <v>20519</v>
      </c>
      <c r="AH13" s="68">
        <f>'$2026_Pr3'!AH13*'#2026_Pr3'!AH13</f>
        <v>16212</v>
      </c>
      <c r="AI13" s="219"/>
      <c r="AJ13" s="219"/>
    </row>
    <row r="14" spans="1:37" s="218" customFormat="1" x14ac:dyDescent="0.3">
      <c r="A14" s="215">
        <v>9000</v>
      </c>
      <c r="B14" s="215">
        <v>9999</v>
      </c>
      <c r="C14" s="215"/>
      <c r="D14" s="216" t="s">
        <v>9</v>
      </c>
      <c r="E14" s="68">
        <f>'$2026_Pr3'!E14*'#2026_Pr3'!E14</f>
        <v>142309</v>
      </c>
      <c r="F14" s="68">
        <f>'$2026_Pr3'!F14*'#2026_Pr3'!F14</f>
        <v>146118.72</v>
      </c>
      <c r="G14" s="68">
        <f>'$2026_Pr3'!G14*'#2026_Pr3'!G14</f>
        <v>60721.200000000004</v>
      </c>
      <c r="H14" s="68">
        <f>'$2026_Pr3'!H14*'#2026_Pr3'!H14</f>
        <v>43112.355000000003</v>
      </c>
      <c r="I14" s="68">
        <f>'$2026_Pr3'!I14*'#2026_Pr3'!I14</f>
        <v>19693.989999999998</v>
      </c>
      <c r="J14" s="68">
        <f>'$2026_Pr3'!J14*'#2026_Pr3'!J14</f>
        <v>14910.63</v>
      </c>
      <c r="L14" s="216" t="s">
        <v>10</v>
      </c>
      <c r="M14" s="68">
        <f>'$2026_Pr3'!M14*'#2026_Pr3'!M14</f>
        <v>374396.39500000002</v>
      </c>
      <c r="N14" s="68">
        <f>'$2026_Pr3'!N14*'#2026_Pr3'!N14</f>
        <v>169906.24000000002</v>
      </c>
      <c r="O14" s="68">
        <f>'$2026_Pr3'!O14*'#2026_Pr3'!O14</f>
        <v>74414.78</v>
      </c>
      <c r="P14" s="68">
        <f>'$2026_Pr3'!P14*'#2026_Pr3'!P14</f>
        <v>45140.94</v>
      </c>
      <c r="Q14" s="68">
        <f>'$2026_Pr3'!Q14*'#2026_Pr3'!Q14</f>
        <v>22734.09</v>
      </c>
      <c r="R14" s="68">
        <f>'$2026_Pr3'!R14*'#2026_Pr3'!R14</f>
        <v>18513.3</v>
      </c>
      <c r="T14" s="216" t="s">
        <v>11</v>
      </c>
      <c r="U14" s="68">
        <f>'$2026_Pr3'!U14*'#2026_Pr3'!U14</f>
        <v>533603.19999999995</v>
      </c>
      <c r="V14" s="68">
        <f>'$2026_Pr3'!V14*'#2026_Pr3'!V14</f>
        <v>203388.75</v>
      </c>
      <c r="W14" s="68">
        <f>'$2026_Pr3'!W14*'#2026_Pr3'!W14</f>
        <v>89491.049999999988</v>
      </c>
      <c r="X14" s="68">
        <f>'$2026_Pr3'!X14*'#2026_Pr3'!X14</f>
        <v>52067.520000000004</v>
      </c>
      <c r="Y14" s="68">
        <f>'$2026_Pr3'!Y14*'#2026_Pr3'!Y14</f>
        <v>27660.870000000003</v>
      </c>
      <c r="Z14" s="68">
        <f>'$2026_Pr3'!Z14*'#2026_Pr3'!Z14</f>
        <v>21152.43</v>
      </c>
      <c r="AB14" s="216" t="s">
        <v>12</v>
      </c>
      <c r="AC14" s="68">
        <f>'$2026_Pr3'!AC14*'#2026_Pr3'!AC14</f>
        <v>369920</v>
      </c>
      <c r="AD14" s="68">
        <f>'$2026_Pr3'!AD14*'#2026_Pr3'!AD14</f>
        <v>143625</v>
      </c>
      <c r="AE14" s="68">
        <f>'$2026_Pr3'!AE14*'#2026_Pr3'!AE14</f>
        <v>76560</v>
      </c>
      <c r="AF14" s="68">
        <f>'$2026_Pr3'!AF14*'#2026_Pr3'!AF14</f>
        <v>41120</v>
      </c>
      <c r="AG14" s="68">
        <f>'$2026_Pr3'!AG14*'#2026_Pr3'!AG14</f>
        <v>19312</v>
      </c>
      <c r="AH14" s="68">
        <f>'$2026_Pr3'!AH14*'#2026_Pr3'!AH14</f>
        <v>16212</v>
      </c>
      <c r="AI14" s="219"/>
      <c r="AJ14" s="219"/>
    </row>
    <row r="15" spans="1:37" s="218" customFormat="1" x14ac:dyDescent="0.3">
      <c r="A15" s="215">
        <v>10000</v>
      </c>
      <c r="B15" s="215">
        <v>10999</v>
      </c>
      <c r="C15" s="215"/>
      <c r="D15" s="216" t="s">
        <v>9</v>
      </c>
      <c r="E15" s="68">
        <f>'$2026_Pr3'!E15*'#2026_Pr3'!E15</f>
        <v>229573</v>
      </c>
      <c r="F15" s="68">
        <f>'$2026_Pr3'!F15*'#2026_Pr3'!F15</f>
        <v>220777.91999999998</v>
      </c>
      <c r="G15" s="68">
        <f>'$2026_Pr3'!G15*'#2026_Pr3'!G15</f>
        <v>31007</v>
      </c>
      <c r="H15" s="68">
        <f>'$2026_Pr3'!H15*'#2026_Pr3'!H15</f>
        <v>44921.264999999999</v>
      </c>
      <c r="I15" s="68">
        <f>'$2026_Pr3'!I15*'#2026_Pr3'!I15</f>
        <v>20226.260000000002</v>
      </c>
      <c r="J15" s="68">
        <f>'$2026_Pr3'!J15*'#2026_Pr3'!J15</f>
        <v>4545</v>
      </c>
      <c r="L15" s="216" t="s">
        <v>10</v>
      </c>
      <c r="M15" s="68">
        <f>'$2026_Pr3'!M15*'#2026_Pr3'!M15</f>
        <v>848805.01</v>
      </c>
      <c r="N15" s="68">
        <f>'$2026_Pr3'!N15*'#2026_Pr3'!N15</f>
        <v>361050.76</v>
      </c>
      <c r="O15" s="68">
        <f>'$2026_Pr3'!O15*'#2026_Pr3'!O15</f>
        <v>133342.22</v>
      </c>
      <c r="P15" s="68">
        <f>'$2026_Pr3'!P15*'#2026_Pr3'!P15</f>
        <v>66361.039999999994</v>
      </c>
      <c r="Q15" s="68">
        <f>'$2026_Pr3'!Q15*'#2026_Pr3'!Q15</f>
        <v>32424.030000000002</v>
      </c>
      <c r="R15" s="68">
        <f>'$2026_Pr3'!R15*'#2026_Pr3'!R15</f>
        <v>20482.800000000003</v>
      </c>
      <c r="T15" s="216" t="s">
        <v>11</v>
      </c>
      <c r="U15" s="68">
        <f>'$2026_Pr3'!U15*'#2026_Pr3'!U15</f>
        <v>568620.91</v>
      </c>
      <c r="V15" s="68">
        <f>'$2026_Pr3'!V15*'#2026_Pr3'!V15</f>
        <v>201761.63999999998</v>
      </c>
      <c r="W15" s="68">
        <f>'$2026_Pr3'!W15*'#2026_Pr3'!W15</f>
        <v>74847.06</v>
      </c>
      <c r="X15" s="68">
        <f>'$2026_Pr3'!X15*'#2026_Pr3'!X15</f>
        <v>35796.42</v>
      </c>
      <c r="Y15" s="68">
        <f>'$2026_Pr3'!Y15*'#2026_Pr3'!Y15</f>
        <v>17898.21</v>
      </c>
      <c r="Z15" s="68">
        <f>'$2026_Pr3'!Z15*'#2026_Pr3'!Z15</f>
        <v>11389.77</v>
      </c>
      <c r="AB15" s="216" t="s">
        <v>12</v>
      </c>
      <c r="AC15" s="68">
        <f>'$2026_Pr3'!AC15*'#2026_Pr3'!AC15</f>
        <v>525980</v>
      </c>
      <c r="AD15" s="68">
        <f>'$2026_Pr3'!AD15*'#2026_Pr3'!AD15</f>
        <v>190734</v>
      </c>
      <c r="AE15" s="68">
        <f>'$2026_Pr3'!AE15*'#2026_Pr3'!AE15</f>
        <v>84912</v>
      </c>
      <c r="AF15" s="68">
        <f>'$2026_Pr3'!AF15*'#2026_Pr3'!AF15</f>
        <v>38550</v>
      </c>
      <c r="AG15" s="68">
        <f>'$2026_Pr3'!AG15*'#2026_Pr3'!AG15</f>
        <v>16898</v>
      </c>
      <c r="AH15" s="68">
        <f>'$2026_Pr3'!AH15*'#2026_Pr3'!AH15</f>
        <v>10808</v>
      </c>
      <c r="AI15" s="219"/>
      <c r="AJ15" s="219"/>
    </row>
    <row r="16" spans="1:37" s="218" customFormat="1" x14ac:dyDescent="0.3">
      <c r="A16" s="215">
        <v>11000</v>
      </c>
      <c r="B16" s="215">
        <v>11999</v>
      </c>
      <c r="C16" s="215"/>
      <c r="D16" s="216" t="s">
        <v>9</v>
      </c>
      <c r="E16" s="68">
        <f>'$2026_Pr3'!E16*'#2026_Pr3'!E16</f>
        <v>253712</v>
      </c>
      <c r="F16" s="68">
        <f>'$2026_Pr3'!F16*'#2026_Pr3'!F16</f>
        <v>69286</v>
      </c>
      <c r="G16" s="68">
        <f>'$2026_Pr3'!G16*'#2026_Pr3'!G16</f>
        <v>34340</v>
      </c>
      <c r="H16" s="68">
        <f>'$2026_Pr3'!H16*'#2026_Pr3'!H16</f>
        <v>49745.025000000001</v>
      </c>
      <c r="I16" s="68">
        <f>'$2026_Pr3'!I16*'#2026_Pr3'!I16</f>
        <v>8484</v>
      </c>
      <c r="J16" s="68">
        <f>'$2026_Pr3'!J16*'#2026_Pr3'!J16</f>
        <v>5050</v>
      </c>
      <c r="L16" s="216" t="s">
        <v>10</v>
      </c>
      <c r="M16" s="68">
        <f>'$2026_Pr3'!M16*'#2026_Pr3'!M16</f>
        <v>938101.63500000001</v>
      </c>
      <c r="N16" s="68">
        <f>'$2026_Pr3'!N16*'#2026_Pr3'!N16</f>
        <v>299232.19500000001</v>
      </c>
      <c r="O16" s="68">
        <f>'$2026_Pr3'!O16*'#2026_Pr3'!O16</f>
        <v>147696.34</v>
      </c>
      <c r="P16" s="68">
        <f>'$2026_Pr3'!P16*'#2026_Pr3'!P16</f>
        <v>73305.8</v>
      </c>
      <c r="Q16" s="68">
        <f>'$2026_Pr3'!Q16*'#2026_Pr3'!Q16</f>
        <v>35778.240000000005</v>
      </c>
      <c r="R16" s="68">
        <f>'$2026_Pr3'!R16*'#2026_Pr3'!R16</f>
        <v>22846.2</v>
      </c>
      <c r="T16" s="216" t="s">
        <v>11</v>
      </c>
      <c r="U16" s="68">
        <f>'$2026_Pr3'!U16*'#2026_Pr3'!U16</f>
        <v>628651.27</v>
      </c>
      <c r="V16" s="68">
        <f>'$2026_Pr3'!V16*'#2026_Pr3'!V16</f>
        <v>167592.33000000002</v>
      </c>
      <c r="W16" s="68">
        <f>'$2026_Pr3'!W16*'#2026_Pr3'!W16</f>
        <v>82982.61</v>
      </c>
      <c r="X16" s="68">
        <f>'$2026_Pr3'!X16*'#2026_Pr3'!X16</f>
        <v>40677.75</v>
      </c>
      <c r="Y16" s="68">
        <f>'$2026_Pr3'!Y16*'#2026_Pr3'!Y16</f>
        <v>21152.43</v>
      </c>
      <c r="Z16" s="68">
        <f>'$2026_Pr3'!Z16*'#2026_Pr3'!Z16</f>
        <v>13016.880000000001</v>
      </c>
      <c r="AB16" s="216" t="s">
        <v>12</v>
      </c>
      <c r="AC16" s="68">
        <f>'$2026_Pr3'!AC16*'#2026_Pr3'!AC16</f>
        <v>580312</v>
      </c>
      <c r="AD16" s="68">
        <f>'$2026_Pr3'!AD16*'#2026_Pr3'!AD16</f>
        <v>78706.5</v>
      </c>
      <c r="AE16" s="68">
        <f>'$2026_Pr3'!AE16*'#2026_Pr3'!AE16</f>
        <v>94656</v>
      </c>
      <c r="AF16" s="68">
        <f>'$2026_Pr3'!AF16*'#2026_Pr3'!AF16</f>
        <v>42405</v>
      </c>
      <c r="AG16" s="68">
        <f>'$2026_Pr3'!AG16*'#2026_Pr3'!AG16</f>
        <v>18105</v>
      </c>
      <c r="AH16" s="68">
        <f>'$2026_Pr3'!AH16*'#2026_Pr3'!AH16</f>
        <v>12159</v>
      </c>
      <c r="AI16" s="219"/>
      <c r="AJ16" s="219"/>
    </row>
    <row r="17" spans="1:36" s="218" customFormat="1" x14ac:dyDescent="0.3">
      <c r="A17" s="215">
        <v>12000</v>
      </c>
      <c r="B17" s="215">
        <v>12999</v>
      </c>
      <c r="C17" s="215"/>
      <c r="D17" s="216" t="s">
        <v>9</v>
      </c>
      <c r="E17" s="68">
        <f>'$2026_Pr3'!E17*'#2026_Pr3'!E17</f>
        <v>217554</v>
      </c>
      <c r="F17" s="68">
        <f>'$2026_Pr3'!F17*'#2026_Pr3'!F17</f>
        <v>59388</v>
      </c>
      <c r="G17" s="68">
        <f>'$2026_Pr3'!G17*'#2026_Pr3'!G17</f>
        <v>29391.000000000004</v>
      </c>
      <c r="H17" s="68">
        <f>'$2026_Pr3'!H17*'#2026_Pr3'!H17</f>
        <v>14341.999999999998</v>
      </c>
      <c r="I17" s="68">
        <f>'$2026_Pr3'!I17*'#2026_Pr3'!I17</f>
        <v>7272</v>
      </c>
      <c r="J17" s="68">
        <f>'$2026_Pr3'!J17*'#2026_Pr3'!J17</f>
        <v>4343</v>
      </c>
      <c r="L17" s="216" t="s">
        <v>10</v>
      </c>
      <c r="M17" s="68">
        <f>'$2026_Pr3'!M17*'#2026_Pr3'!M17</f>
        <v>804319.05500000005</v>
      </c>
      <c r="N17" s="68">
        <f>'$2026_Pr3'!N17*'#2026_Pr3'!N17</f>
        <v>256376.38</v>
      </c>
      <c r="O17" s="68">
        <f>'$2026_Pr3'!O17*'#2026_Pr3'!O17</f>
        <v>126542.90000000001</v>
      </c>
      <c r="P17" s="68">
        <f>'$2026_Pr3'!P17*'#2026_Pr3'!P17</f>
        <v>62888.659999999996</v>
      </c>
      <c r="Q17" s="68">
        <f>'$2026_Pr3'!Q17*'#2026_Pr3'!Q17</f>
        <v>30560.58</v>
      </c>
      <c r="R17" s="68">
        <f>'$2026_Pr3'!R17*'#2026_Pr3'!R17</f>
        <v>19301.100000000002</v>
      </c>
      <c r="T17" s="216" t="s">
        <v>11</v>
      </c>
      <c r="U17" s="68">
        <f>'$2026_Pr3'!U17*'#2026_Pr3'!U17</f>
        <v>538605.73</v>
      </c>
      <c r="V17" s="68">
        <f>'$2026_Pr3'!V17*'#2026_Pr3'!V17</f>
        <v>143185.68</v>
      </c>
      <c r="W17" s="68">
        <f>'$2026_Pr3'!W17*'#2026_Pr3'!W17</f>
        <v>71592.84</v>
      </c>
      <c r="X17" s="68">
        <f>'$2026_Pr3'!X17*'#2026_Pr3'!X17</f>
        <v>34169.310000000005</v>
      </c>
      <c r="Y17" s="68">
        <f>'$2026_Pr3'!Y17*'#2026_Pr3'!Y17</f>
        <v>17898.21</v>
      </c>
      <c r="Z17" s="68">
        <f>'$2026_Pr3'!Z17*'#2026_Pr3'!Z17</f>
        <v>9762.6600000000017</v>
      </c>
      <c r="AB17" s="216" t="s">
        <v>12</v>
      </c>
      <c r="AC17" s="68">
        <f>'$2026_Pr3'!AC17*'#2026_Pr3'!AC17</f>
        <v>249118</v>
      </c>
      <c r="AD17" s="68">
        <f>'$2026_Pr3'!AD17*'#2026_Pr3'!AD17</f>
        <v>67791</v>
      </c>
      <c r="AE17" s="68">
        <f>'$2026_Pr3'!AE17*'#2026_Pr3'!AE17</f>
        <v>80736</v>
      </c>
      <c r="AF17" s="68">
        <f>'$2026_Pr3'!AF17*'#2026_Pr3'!AF17</f>
        <v>35980</v>
      </c>
      <c r="AG17" s="68">
        <f>'$2026_Pr3'!AG17*'#2026_Pr3'!AG17</f>
        <v>7845.5</v>
      </c>
      <c r="AH17" s="68">
        <f>'$2026_Pr3'!AH17*'#2026_Pr3'!AH17</f>
        <v>10808</v>
      </c>
      <c r="AI17" s="219"/>
      <c r="AJ17" s="219"/>
    </row>
    <row r="18" spans="1:36" s="218" customFormat="1" x14ac:dyDescent="0.3">
      <c r="A18" s="215">
        <v>13000</v>
      </c>
      <c r="B18" s="215">
        <v>13999</v>
      </c>
      <c r="C18" s="215"/>
      <c r="D18" s="216" t="s">
        <v>9</v>
      </c>
      <c r="E18" s="68">
        <f>'$2026_Pr3'!E18*'#2026_Pr3'!E18</f>
        <v>265832</v>
      </c>
      <c r="F18" s="68">
        <f>'$2026_Pr3'!F18*'#2026_Pr3'!F18</f>
        <v>72518</v>
      </c>
      <c r="G18" s="68">
        <f>'$2026_Pr3'!G18*'#2026_Pr3'!G18</f>
        <v>35956</v>
      </c>
      <c r="H18" s="68">
        <f>'$2026_Pr3'!H18*'#2026_Pr3'!H18</f>
        <v>17473</v>
      </c>
      <c r="I18" s="68">
        <f>'$2026_Pr3'!I18*'#2026_Pr3'!I18</f>
        <v>8888</v>
      </c>
      <c r="J18" s="68">
        <f>'$2026_Pr3'!J18*'#2026_Pr3'!J18</f>
        <v>5252</v>
      </c>
      <c r="L18" s="216" t="s">
        <v>10</v>
      </c>
      <c r="M18" s="68">
        <f>'$2026_Pr3'!M18*'#2026_Pr3'!M18</f>
        <v>305727</v>
      </c>
      <c r="N18" s="68">
        <f>'$2026_Pr3'!N18*'#2026_Pr3'!N18</f>
        <v>313264.63</v>
      </c>
      <c r="O18" s="68">
        <f>'$2026_Pr3'!O18*'#2026_Pr3'!O18</f>
        <v>154495.66</v>
      </c>
      <c r="P18" s="68">
        <f>'$2026_Pr3'!P18*'#2026_Pr3'!P18</f>
        <v>76778.180000000008</v>
      </c>
      <c r="Q18" s="68">
        <f>'$2026_Pr3'!Q18*'#2026_Pr3'!Q18</f>
        <v>37641.69</v>
      </c>
      <c r="R18" s="68">
        <f>'$2026_Pr3'!R18*'#2026_Pr3'!R18</f>
        <v>23634</v>
      </c>
      <c r="T18" s="216" t="s">
        <v>11</v>
      </c>
      <c r="U18" s="68">
        <f>'$2026_Pr3'!U18*'#2026_Pr3'!U18</f>
        <v>658666.44999999995</v>
      </c>
      <c r="V18" s="68">
        <f>'$2026_Pr3'!V18*'#2026_Pr3'!V18</f>
        <v>175727.88</v>
      </c>
      <c r="W18" s="68">
        <f>'$2026_Pr3'!W18*'#2026_Pr3'!W18</f>
        <v>86236.83</v>
      </c>
      <c r="X18" s="68">
        <f>'$2026_Pr3'!X18*'#2026_Pr3'!X18</f>
        <v>42304.86</v>
      </c>
      <c r="Y18" s="68">
        <f>'$2026_Pr3'!Y18*'#2026_Pr3'!Y18</f>
        <v>21152.43</v>
      </c>
      <c r="Z18" s="68">
        <f>'$2026_Pr3'!Z18*'#2026_Pr3'!Z18</f>
        <v>13016.880000000001</v>
      </c>
      <c r="AB18" s="216" t="s">
        <v>12</v>
      </c>
      <c r="AC18" s="68">
        <f>'$2026_Pr3'!AC18*'#2026_Pr3'!AC18</f>
        <v>304028</v>
      </c>
      <c r="AD18" s="68">
        <f>'$2026_Pr3'!AD18*'#2026_Pr3'!AD18</f>
        <v>82728</v>
      </c>
      <c r="AE18" s="68">
        <f>'$2026_Pr3'!AE18*'#2026_Pr3'!AE18</f>
        <v>98832</v>
      </c>
      <c r="AF18" s="68">
        <f>'$2026_Pr3'!AF18*'#2026_Pr3'!AF18</f>
        <v>22487.5</v>
      </c>
      <c r="AG18" s="68">
        <f>'$2026_Pr3'!AG18*'#2026_Pr3'!AG18</f>
        <v>9656</v>
      </c>
      <c r="AH18" s="68">
        <f>'$2026_Pr3'!AH18*'#2026_Pr3'!AH18</f>
        <v>12159</v>
      </c>
      <c r="AI18" s="219"/>
      <c r="AJ18" s="219"/>
    </row>
    <row r="19" spans="1:36" s="218" customFormat="1" x14ac:dyDescent="0.3">
      <c r="A19" s="215">
        <v>14000</v>
      </c>
      <c r="B19" s="215">
        <v>14999</v>
      </c>
      <c r="C19" s="215"/>
      <c r="D19" s="216" t="s">
        <v>9</v>
      </c>
      <c r="E19" s="68">
        <f>'$2026_Pr3'!E19*'#2026_Pr3'!E19</f>
        <v>241692.99999999997</v>
      </c>
      <c r="F19" s="68">
        <f>'$2026_Pr3'!F19*'#2026_Pr3'!F19</f>
        <v>65953</v>
      </c>
      <c r="G19" s="68">
        <f>'$2026_Pr3'!G19*'#2026_Pr3'!G19</f>
        <v>24543</v>
      </c>
      <c r="H19" s="68">
        <f>'$2026_Pr3'!H19*'#2026_Pr3'!H19</f>
        <v>15857</v>
      </c>
      <c r="I19" s="68">
        <f>'$2026_Pr3'!I19*'#2026_Pr3'!I19</f>
        <v>8080</v>
      </c>
      <c r="J19" s="68">
        <f>'$2026_Pr3'!J19*'#2026_Pr3'!J19</f>
        <v>4848</v>
      </c>
      <c r="L19" s="216" t="s">
        <v>10</v>
      </c>
      <c r="M19" s="68">
        <f>'$2026_Pr3'!M19*'#2026_Pr3'!M19</f>
        <v>277952</v>
      </c>
      <c r="N19" s="68">
        <f>'$2026_Pr3'!N19*'#2026_Pr3'!N19</f>
        <v>284820.505</v>
      </c>
      <c r="O19" s="68">
        <f>'$2026_Pr3'!O19*'#2026_Pr3'!O19</f>
        <v>105389.46</v>
      </c>
      <c r="P19" s="68">
        <f>'$2026_Pr3'!P19*'#2026_Pr3'!P19</f>
        <v>69833.42</v>
      </c>
      <c r="Q19" s="68">
        <f>'$2026_Pr3'!Q19*'#2026_Pr3'!Q19</f>
        <v>34287.480000000003</v>
      </c>
      <c r="R19" s="68">
        <f>'$2026_Pr3'!R19*'#2026_Pr3'!R19</f>
        <v>21664.5</v>
      </c>
      <c r="T19" s="216" t="s">
        <v>11</v>
      </c>
      <c r="U19" s="68">
        <f>'$2026_Pr3'!U19*'#2026_Pr3'!U19</f>
        <v>598636.09</v>
      </c>
      <c r="V19" s="68">
        <f>'$2026_Pr3'!V19*'#2026_Pr3'!V19</f>
        <v>159456.78</v>
      </c>
      <c r="W19" s="68">
        <f>'$2026_Pr3'!W19*'#2026_Pr3'!W19</f>
        <v>58575.96</v>
      </c>
      <c r="X19" s="68">
        <f>'$2026_Pr3'!X19*'#2026_Pr3'!X19</f>
        <v>39050.640000000007</v>
      </c>
      <c r="Y19" s="68">
        <f>'$2026_Pr3'!Y19*'#2026_Pr3'!Y19</f>
        <v>19525.320000000003</v>
      </c>
      <c r="Z19" s="68">
        <f>'$2026_Pr3'!Z19*'#2026_Pr3'!Z19</f>
        <v>11389.77</v>
      </c>
      <c r="AB19" s="216" t="s">
        <v>12</v>
      </c>
      <c r="AC19" s="68">
        <f>'$2026_Pr3'!AC19*'#2026_Pr3'!AC19</f>
        <v>276862</v>
      </c>
      <c r="AD19" s="68">
        <f>'$2026_Pr3'!AD19*'#2026_Pr3'!AD19</f>
        <v>75259.5</v>
      </c>
      <c r="AE19" s="68">
        <f>'$2026_Pr3'!AE19*'#2026_Pr3'!AE19</f>
        <v>34104</v>
      </c>
      <c r="AF19" s="68">
        <f>'$2026_Pr3'!AF19*'#2026_Pr3'!AF19</f>
        <v>19917.5</v>
      </c>
      <c r="AG19" s="68">
        <f>'$2026_Pr3'!AG19*'#2026_Pr3'!AG19</f>
        <v>8449</v>
      </c>
      <c r="AH19" s="68">
        <f>'$2026_Pr3'!AH19*'#2026_Pr3'!AH19</f>
        <v>6079.5</v>
      </c>
      <c r="AI19" s="219"/>
      <c r="AJ19" s="219"/>
    </row>
    <row r="20" spans="1:36" s="218" customFormat="1" x14ac:dyDescent="0.3">
      <c r="A20" s="228">
        <v>15000</v>
      </c>
      <c r="B20" s="215">
        <v>15999</v>
      </c>
      <c r="C20" s="215"/>
      <c r="D20" s="216" t="s">
        <v>9</v>
      </c>
      <c r="E20" s="68">
        <f>'$2026_Pr3'!E20*'#2026_Pr3'!E20</f>
        <v>235330.00000000003</v>
      </c>
      <c r="F20" s="68">
        <f>'$2026_Pr3'!F20*'#2026_Pr3'!F20</f>
        <v>79184</v>
      </c>
      <c r="G20" s="68">
        <f>'$2026_Pr3'!G20*'#2026_Pr3'!G20</f>
        <v>28886</v>
      </c>
      <c r="H20" s="68">
        <f>'$2026_Pr3'!H20*'#2026_Pr3'!H20</f>
        <v>22624</v>
      </c>
      <c r="I20" s="68">
        <f>'$2026_Pr3'!I20*'#2026_Pr3'!I20</f>
        <v>10605</v>
      </c>
      <c r="J20" s="68">
        <f>'$2026_Pr3'!J20*'#2026_Pr3'!J20</f>
        <v>5858</v>
      </c>
      <c r="L20" s="216" t="s">
        <v>10</v>
      </c>
      <c r="M20" s="68">
        <f>'$2026_Pr3'!M20*'#2026_Pr3'!M20</f>
        <v>270680</v>
      </c>
      <c r="N20" s="68">
        <f>'$2026_Pr3'!N20*'#2026_Pr3'!N20</f>
        <v>91102</v>
      </c>
      <c r="O20" s="68">
        <f>'$2026_Pr3'!O20*'#2026_Pr3'!O20</f>
        <v>33229</v>
      </c>
      <c r="P20" s="68">
        <f>'$2026_Pr3'!P20*'#2026_Pr3'!P20</f>
        <v>26058</v>
      </c>
      <c r="Q20" s="68">
        <f>'$2026_Pr3'!Q20*'#2026_Pr3'!Q20</f>
        <v>12221</v>
      </c>
      <c r="R20" s="68">
        <f>'$2026_Pr3'!R20*'#2026_Pr3'!R20</f>
        <v>26391.3</v>
      </c>
      <c r="T20" s="216" t="s">
        <v>11</v>
      </c>
      <c r="U20" s="68">
        <f>'$2026_Pr3'!U20*'#2026_Pr3'!U20</f>
        <v>583628.5</v>
      </c>
      <c r="V20" s="68">
        <f>'$2026_Pr3'!V20*'#2026_Pr3'!V20</f>
        <v>191998.98</v>
      </c>
      <c r="W20" s="68">
        <f>'$2026_Pr3'!W20*'#2026_Pr3'!W20</f>
        <v>69965.73</v>
      </c>
      <c r="X20" s="68">
        <f>'$2026_Pr3'!X20*'#2026_Pr3'!X20</f>
        <v>55321.740000000005</v>
      </c>
      <c r="Y20" s="68">
        <f>'$2026_Pr3'!Y20*'#2026_Pr3'!Y20</f>
        <v>26033.760000000002</v>
      </c>
      <c r="Z20" s="68">
        <f>'$2026_Pr3'!Z20*'#2026_Pr3'!Z20</f>
        <v>14643.99</v>
      </c>
      <c r="AB20" s="216" t="s">
        <v>12</v>
      </c>
      <c r="AC20" s="68">
        <f>'$2026_Pr3'!AC20*'#2026_Pr3'!AC20</f>
        <v>269348</v>
      </c>
      <c r="AD20" s="68">
        <f>'$2026_Pr3'!AD20*'#2026_Pr3'!AD20</f>
        <v>90196.5</v>
      </c>
      <c r="AE20" s="68">
        <f>'$2026_Pr3'!AE20*'#2026_Pr3'!AE20</f>
        <v>39672</v>
      </c>
      <c r="AF20" s="68">
        <f>'$2026_Pr3'!AF20*'#2026_Pr3'!AF20</f>
        <v>28912.5</v>
      </c>
      <c r="AG20" s="68">
        <f>'$2026_Pr3'!AG20*'#2026_Pr3'!AG20</f>
        <v>11466.5</v>
      </c>
      <c r="AH20" s="68">
        <f>'$2026_Pr3'!AH20*'#2026_Pr3'!AH20</f>
        <v>6755</v>
      </c>
      <c r="AI20" s="219"/>
      <c r="AJ20" s="219"/>
    </row>
    <row r="21" spans="1:36" s="218" customFormat="1" x14ac:dyDescent="0.3">
      <c r="A21" s="215">
        <v>16000</v>
      </c>
      <c r="B21" s="215">
        <v>16999</v>
      </c>
      <c r="C21" s="215"/>
      <c r="D21" s="216" t="s">
        <v>9</v>
      </c>
      <c r="E21" s="68">
        <f>'$2026_Pr3'!E21*'#2026_Pr3'!E21</f>
        <v>173417</v>
      </c>
      <c r="F21" s="68">
        <f>'$2026_Pr3'!F21*'#2026_Pr3'!F21</f>
        <v>87466</v>
      </c>
      <c r="G21" s="68">
        <f>'$2026_Pr3'!G21*'#2026_Pr3'!G21</f>
        <v>31916.000000000004</v>
      </c>
      <c r="H21" s="68">
        <f>'$2026_Pr3'!H21*'#2026_Pr3'!H21</f>
        <v>25048</v>
      </c>
      <c r="I21" s="68">
        <f>'$2026_Pr3'!I21*'#2026_Pr3'!I21</f>
        <v>11716</v>
      </c>
      <c r="J21" s="68">
        <f>'$2026_Pr3'!J21*'#2026_Pr3'!J21</f>
        <v>6464</v>
      </c>
      <c r="L21" s="216" t="s">
        <v>10</v>
      </c>
      <c r="M21" s="68">
        <f>'$2026_Pr3'!M21*'#2026_Pr3'!M21</f>
        <v>199374</v>
      </c>
      <c r="N21" s="68">
        <f>'$2026_Pr3'!N21*'#2026_Pr3'!N21</f>
        <v>100596</v>
      </c>
      <c r="O21" s="68">
        <f>'$2026_Pr3'!O21*'#2026_Pr3'!O21</f>
        <v>36663</v>
      </c>
      <c r="P21" s="68">
        <f>'$2026_Pr3'!P21*'#2026_Pr3'!P21</f>
        <v>28785.000000000004</v>
      </c>
      <c r="Q21" s="68">
        <f>'$2026_Pr3'!Q21*'#2026_Pr3'!Q21</f>
        <v>13433.000000000002</v>
      </c>
      <c r="R21" s="68">
        <f>'$2026_Pr3'!R21*'#2026_Pr3'!R21</f>
        <v>7473.9999999999991</v>
      </c>
      <c r="T21" s="216" t="s">
        <v>11</v>
      </c>
      <c r="U21" s="68">
        <f>'$2026_Pr3'!U21*'#2026_Pr3'!U21</f>
        <v>430217.57999999996</v>
      </c>
      <c r="V21" s="68">
        <f>'$2026_Pr3'!V21*'#2026_Pr3'!V21</f>
        <v>105762.15000000001</v>
      </c>
      <c r="W21" s="68">
        <f>'$2026_Pr3'!W21*'#2026_Pr3'!W21</f>
        <v>38237.084999999999</v>
      </c>
      <c r="X21" s="68">
        <f>'$2026_Pr3'!X21*'#2026_Pr3'!X21</f>
        <v>30101.534999999996</v>
      </c>
      <c r="Y21" s="68">
        <f>'$2026_Pr3'!Y21*'#2026_Pr3'!Y21</f>
        <v>13830.435000000001</v>
      </c>
      <c r="Z21" s="68">
        <f>'$2026_Pr3'!Z21*'#2026_Pr3'!Z21</f>
        <v>8135.5499999999993</v>
      </c>
      <c r="AB21" s="216" t="s">
        <v>12</v>
      </c>
      <c r="AC21" s="68">
        <f>'$2026_Pr3'!AC21*'#2026_Pr3'!AC21</f>
        <v>198254</v>
      </c>
      <c r="AD21" s="68">
        <f>'$2026_Pr3'!AD21*'#2026_Pr3'!AD21</f>
        <v>99388.5</v>
      </c>
      <c r="AE21" s="68">
        <f>'$2026_Pr3'!AE21*'#2026_Pr3'!AE21</f>
        <v>43848</v>
      </c>
      <c r="AF21" s="68">
        <f>'$2026_Pr3'!AF21*'#2026_Pr3'!AF21</f>
        <v>32125</v>
      </c>
      <c r="AG21" s="68">
        <f>'$2026_Pr3'!AG21*'#2026_Pr3'!AG21</f>
        <v>12070</v>
      </c>
      <c r="AH21" s="68">
        <f>'$2026_Pr3'!AH21*'#2026_Pr3'!AH21</f>
        <v>8106</v>
      </c>
      <c r="AI21" s="219"/>
      <c r="AJ21" s="219"/>
    </row>
    <row r="22" spans="1:36" s="218" customFormat="1" x14ac:dyDescent="0.3">
      <c r="A22" s="215">
        <v>17000</v>
      </c>
      <c r="B22" s="215">
        <v>17999</v>
      </c>
      <c r="C22" s="215"/>
      <c r="D22" s="216" t="s">
        <v>9</v>
      </c>
      <c r="E22" s="68">
        <f>'$2026_Pr3'!E22*'#2026_Pr3'!E22</f>
        <v>148672</v>
      </c>
      <c r="F22" s="68">
        <f>'$2026_Pr3'!F22*'#2026_Pr3'!F22</f>
        <v>49995</v>
      </c>
      <c r="G22" s="68">
        <f>'$2026_Pr3'!G22*'#2026_Pr3'!G22</f>
        <v>27370.999999999996</v>
      </c>
      <c r="H22" s="68">
        <f>'$2026_Pr3'!H22*'#2026_Pr3'!H22</f>
        <v>21412</v>
      </c>
      <c r="I22" s="68">
        <f>'$2026_Pr3'!I22*'#2026_Pr3'!I22</f>
        <v>10100</v>
      </c>
      <c r="J22" s="68">
        <f>'$2026_Pr3'!J22*'#2026_Pr3'!J22</f>
        <v>5555</v>
      </c>
      <c r="L22" s="216" t="s">
        <v>10</v>
      </c>
      <c r="M22" s="68">
        <f>'$2026_Pr3'!M22*'#2026_Pr3'!M22</f>
        <v>170892</v>
      </c>
      <c r="N22" s="68">
        <f>'$2026_Pr3'!N22*'#2026_Pr3'!N22</f>
        <v>57469.000000000007</v>
      </c>
      <c r="O22" s="68">
        <f>'$2026_Pr3'!O22*'#2026_Pr3'!O22</f>
        <v>31411</v>
      </c>
      <c r="P22" s="68">
        <f>'$2026_Pr3'!P22*'#2026_Pr3'!P22</f>
        <v>24644</v>
      </c>
      <c r="Q22" s="68">
        <f>'$2026_Pr3'!Q22*'#2026_Pr3'!Q22</f>
        <v>11615</v>
      </c>
      <c r="R22" s="68">
        <f>'$2026_Pr3'!R22*'#2026_Pr3'!R22</f>
        <v>6363</v>
      </c>
      <c r="T22" s="216" t="s">
        <v>11</v>
      </c>
      <c r="U22" s="68">
        <f>'$2026_Pr3'!U22*'#2026_Pr3'!U22</f>
        <v>184259.85500000001</v>
      </c>
      <c r="V22" s="68">
        <f>'$2026_Pr3'!V22*'#2026_Pr3'!V22</f>
        <v>60203.069999999992</v>
      </c>
      <c r="W22" s="68">
        <f>'$2026_Pr3'!W22*'#2026_Pr3'!W22</f>
        <v>33355.755000000005</v>
      </c>
      <c r="X22" s="68">
        <f>'$2026_Pr3'!X22*'#2026_Pr3'!X22</f>
        <v>26033.760000000002</v>
      </c>
      <c r="Y22" s="68">
        <f>'$2026_Pr3'!Y22*'#2026_Pr3'!Y22</f>
        <v>12203.325000000001</v>
      </c>
      <c r="Z22" s="68">
        <f>'$2026_Pr3'!Z22*'#2026_Pr3'!Z22</f>
        <v>6508.4400000000005</v>
      </c>
      <c r="AB22" s="216" t="s">
        <v>12</v>
      </c>
      <c r="AC22" s="68">
        <f>'$2026_Pr3'!AC22*'#2026_Pr3'!AC22</f>
        <v>169932</v>
      </c>
      <c r="AD22" s="68">
        <f>'$2026_Pr3'!AD22*'#2026_Pr3'!AD22</f>
        <v>56875.5</v>
      </c>
      <c r="AE22" s="68">
        <f>'$2026_Pr3'!AE22*'#2026_Pr3'!AE22</f>
        <v>37584</v>
      </c>
      <c r="AF22" s="68">
        <f>'$2026_Pr3'!AF22*'#2026_Pr3'!AF22</f>
        <v>26985</v>
      </c>
      <c r="AG22" s="68">
        <f>'$2026_Pr3'!AG22*'#2026_Pr3'!AG22</f>
        <v>10259.5</v>
      </c>
      <c r="AH22" s="68">
        <f>'$2026_Pr3'!AH22*'#2026_Pr3'!AH22</f>
        <v>6755</v>
      </c>
      <c r="AI22" s="219"/>
      <c r="AJ22" s="219"/>
    </row>
    <row r="23" spans="1:36" s="218" customFormat="1" x14ac:dyDescent="0.3">
      <c r="A23" s="215">
        <v>18000</v>
      </c>
      <c r="B23" s="215">
        <v>18999</v>
      </c>
      <c r="C23" s="215"/>
      <c r="D23" s="216" t="s">
        <v>9</v>
      </c>
      <c r="E23" s="68">
        <f>'$2026_Pr3'!E23*'#2026_Pr3'!E23</f>
        <v>181598</v>
      </c>
      <c r="F23" s="68">
        <f>'$2026_Pr3'!F23*'#2026_Pr3'!F23</f>
        <v>61104.999999999993</v>
      </c>
      <c r="G23" s="68">
        <f>'$2026_Pr3'!G23*'#2026_Pr3'!G23</f>
        <v>33431</v>
      </c>
      <c r="H23" s="68">
        <f>'$2026_Pr3'!H23*'#2026_Pr3'!H23</f>
        <v>19594</v>
      </c>
      <c r="I23" s="68">
        <f>'$2026_Pr3'!I23*'#2026_Pr3'!I23</f>
        <v>12322</v>
      </c>
      <c r="J23" s="68">
        <f>'$2026_Pr3'!J23*'#2026_Pr3'!J23</f>
        <v>6767</v>
      </c>
      <c r="L23" s="216" t="s">
        <v>10</v>
      </c>
      <c r="M23" s="68">
        <f>'$2026_Pr3'!M23*'#2026_Pr3'!M23</f>
        <v>208867.99999999997</v>
      </c>
      <c r="N23" s="68">
        <f>'$2026_Pr3'!N23*'#2026_Pr3'!N23</f>
        <v>70296</v>
      </c>
      <c r="O23" s="68">
        <f>'$2026_Pr3'!O23*'#2026_Pr3'!O23</f>
        <v>38481</v>
      </c>
      <c r="P23" s="68">
        <f>'$2026_Pr3'!P23*'#2026_Pr3'!P23</f>
        <v>22624</v>
      </c>
      <c r="Q23" s="68">
        <f>'$2026_Pr3'!Q23*'#2026_Pr3'!Q23</f>
        <v>14140</v>
      </c>
      <c r="R23" s="68">
        <f>'$2026_Pr3'!R23*'#2026_Pr3'!R23</f>
        <v>7777</v>
      </c>
      <c r="T23" s="216" t="s">
        <v>11</v>
      </c>
      <c r="U23" s="68">
        <f>'$2026_Pr3'!U23*'#2026_Pr3'!U23</f>
        <v>225113.84999999998</v>
      </c>
      <c r="V23" s="68">
        <f>'$2026_Pr3'!V23*'#2026_Pr3'!V23</f>
        <v>74033.50499999999</v>
      </c>
      <c r="W23" s="68">
        <f>'$2026_Pr3'!W23*'#2026_Pr3'!W23</f>
        <v>40677.75</v>
      </c>
      <c r="X23" s="68">
        <f>'$2026_Pr3'!X23*'#2026_Pr3'!X23</f>
        <v>23593.094999999998</v>
      </c>
      <c r="Y23" s="68">
        <f>'$2026_Pr3'!Y23*'#2026_Pr3'!Y23</f>
        <v>14643.99</v>
      </c>
      <c r="Z23" s="68">
        <f>'$2026_Pr3'!Z23*'#2026_Pr3'!Z23</f>
        <v>8135.5499999999993</v>
      </c>
      <c r="AB23" s="216" t="s">
        <v>12</v>
      </c>
      <c r="AC23" s="68">
        <f>'$2026_Pr3'!AC23*'#2026_Pr3'!AC23</f>
        <v>208080</v>
      </c>
      <c r="AD23" s="68">
        <f>'$2026_Pr3'!AD23*'#2026_Pr3'!AD23</f>
        <v>69514.5</v>
      </c>
      <c r="AE23" s="68">
        <f>'$2026_Pr3'!AE23*'#2026_Pr3'!AE23</f>
        <v>45936</v>
      </c>
      <c r="AF23" s="68">
        <f>'$2026_Pr3'!AF23*'#2026_Pr3'!AF23</f>
        <v>25057.5</v>
      </c>
      <c r="AG23" s="68">
        <f>'$2026_Pr3'!AG23*'#2026_Pr3'!AG23</f>
        <v>12070</v>
      </c>
      <c r="AH23" s="68">
        <f>'$2026_Pr3'!AH23*'#2026_Pr3'!AH23</f>
        <v>675.5</v>
      </c>
      <c r="AI23" s="219"/>
      <c r="AJ23" s="219"/>
    </row>
    <row r="24" spans="1:36" s="218" customFormat="1" x14ac:dyDescent="0.3">
      <c r="A24" s="228">
        <v>19000</v>
      </c>
      <c r="B24" s="215">
        <v>19999</v>
      </c>
      <c r="C24" s="215"/>
      <c r="D24" s="216" t="s">
        <v>9</v>
      </c>
      <c r="E24" s="68">
        <f>'$2026_Pr3'!E24*'#2026_Pr3'!E24</f>
        <v>125644</v>
      </c>
      <c r="F24" s="68">
        <f>'$2026_Pr3'!F24*'#2026_Pr3'!F24</f>
        <v>55550</v>
      </c>
      <c r="G24" s="68">
        <f>'$2026_Pr3'!G24*'#2026_Pr3'!G24</f>
        <v>20200</v>
      </c>
      <c r="H24" s="68">
        <f>'$2026_Pr3'!H24*'#2026_Pr3'!H24</f>
        <v>17877</v>
      </c>
      <c r="I24" s="68">
        <f>'$2026_Pr3'!I24*'#2026_Pr3'!I24</f>
        <v>11110</v>
      </c>
      <c r="J24" s="68">
        <f>'$2026_Pr3'!J24*'#2026_Pr3'!J24</f>
        <v>6161</v>
      </c>
      <c r="L24" s="216" t="s">
        <v>10</v>
      </c>
      <c r="M24" s="68">
        <f>'$2026_Pr3'!M24*'#2026_Pr3'!M24</f>
        <v>134835</v>
      </c>
      <c r="N24" s="68">
        <f>'$2026_Pr3'!N24*'#2026_Pr3'!N24</f>
        <v>63933.000000000007</v>
      </c>
      <c r="O24" s="68">
        <f>'$2026_Pr3'!O24*'#2026_Pr3'!O24</f>
        <v>23230</v>
      </c>
      <c r="P24" s="68">
        <f>'$2026_Pr3'!P24*'#2026_Pr3'!P24</f>
        <v>20503</v>
      </c>
      <c r="Q24" s="68">
        <f>'$2026_Pr3'!Q24*'#2026_Pr3'!Q24</f>
        <v>12827.000000000002</v>
      </c>
      <c r="R24" s="68">
        <f>'$2026_Pr3'!R24*'#2026_Pr3'!R24</f>
        <v>7070</v>
      </c>
      <c r="T24" s="216" t="s">
        <v>11</v>
      </c>
      <c r="U24" s="68">
        <f>'$2026_Pr3'!U24*'#2026_Pr3'!U24</f>
        <v>176756.06</v>
      </c>
      <c r="V24" s="68">
        <f>'$2026_Pr3'!V24*'#2026_Pr3'!V24</f>
        <v>67525.065000000002</v>
      </c>
      <c r="W24" s="68">
        <f>'$2026_Pr3'!W24*'#2026_Pr3'!W24</f>
        <v>24406.65</v>
      </c>
      <c r="X24" s="68">
        <f>'$2026_Pr3'!X24*'#2026_Pr3'!X24</f>
        <v>21965.985000000001</v>
      </c>
      <c r="Y24" s="68">
        <f>'$2026_Pr3'!Y24*'#2026_Pr3'!Y24</f>
        <v>13830.435000000001</v>
      </c>
      <c r="Z24" s="68">
        <f>'$2026_Pr3'!Z24*'#2026_Pr3'!Z24</f>
        <v>7321.9949999999999</v>
      </c>
      <c r="AB24" s="216" t="s">
        <v>12</v>
      </c>
      <c r="AC24" s="68">
        <f>'$2026_Pr3'!AC24*'#2026_Pr3'!AC24</f>
        <v>140454</v>
      </c>
      <c r="AD24" s="68">
        <f>'$2026_Pr3'!AD24*'#2026_Pr3'!AD24</f>
        <v>63195</v>
      </c>
      <c r="AE24" s="68">
        <f>'$2026_Pr3'!AE24*'#2026_Pr3'!AE24</f>
        <v>27840</v>
      </c>
      <c r="AF24" s="68">
        <f>'$2026_Pr3'!AF24*'#2026_Pr3'!AF24</f>
        <v>22487.5</v>
      </c>
      <c r="AG24" s="68">
        <f>'$2026_Pr3'!AG24*'#2026_Pr3'!AG24</f>
        <v>11466.5</v>
      </c>
      <c r="AH24" s="68">
        <f>'$2026_Pr3'!AH24*'#2026_Pr3'!AH24</f>
        <v>7430.5</v>
      </c>
      <c r="AI24" s="219"/>
      <c r="AJ24" s="219"/>
    </row>
    <row r="25" spans="1:36" s="218" customFormat="1" x14ac:dyDescent="0.3">
      <c r="A25" s="215">
        <v>20000</v>
      </c>
      <c r="B25" s="215">
        <v>20999</v>
      </c>
      <c r="C25" s="215"/>
      <c r="D25" s="216" t="s">
        <v>9</v>
      </c>
      <c r="E25" s="68">
        <f>'$2026_Pr3'!E25*'#2026_Pr3'!E25</f>
        <v>0</v>
      </c>
      <c r="F25" s="68">
        <f>'$2026_Pr3'!F25*'#2026_Pr3'!F25</f>
        <v>63629.999999999993</v>
      </c>
      <c r="G25" s="68">
        <f>'$2026_Pr3'!G25*'#2026_Pr3'!G25</f>
        <v>24139</v>
      </c>
      <c r="H25" s="68">
        <f>'$2026_Pr3'!H25*'#2026_Pr3'!H25</f>
        <v>21715</v>
      </c>
      <c r="I25" s="68">
        <f>'$2026_Pr3'!I25*'#2026_Pr3'!I25</f>
        <v>15352.000000000002</v>
      </c>
      <c r="J25" s="68">
        <f>'$2026_Pr3'!J25*'#2026_Pr3'!J25</f>
        <v>7473.9999999999991</v>
      </c>
      <c r="L25" s="216" t="s">
        <v>10</v>
      </c>
      <c r="M25" s="68">
        <f>'$2026_Pr3'!M25*'#2026_Pr3'!M25</f>
        <v>0</v>
      </c>
      <c r="N25" s="68">
        <f>'$2026_Pr3'!N25*'#2026_Pr3'!N25</f>
        <v>74740</v>
      </c>
      <c r="O25" s="68">
        <f>'$2026_Pr3'!O25*'#2026_Pr3'!O25</f>
        <v>28381</v>
      </c>
      <c r="P25" s="68">
        <f>'$2026_Pr3'!P25*'#2026_Pr3'!P25</f>
        <v>25452</v>
      </c>
      <c r="Q25" s="68">
        <f>'$2026_Pr3'!Q25*'#2026_Pr3'!Q25</f>
        <v>18079</v>
      </c>
      <c r="R25" s="68">
        <f>'$2026_Pr3'!R25*'#2026_Pr3'!R25</f>
        <v>8686</v>
      </c>
      <c r="T25" s="216" t="s">
        <v>11</v>
      </c>
      <c r="U25" s="68">
        <f>'$2026_Pr3'!U25*'#2026_Pr3'!U25</f>
        <v>0</v>
      </c>
      <c r="V25" s="68">
        <f>'$2026_Pr3'!V25*'#2026_Pr3'!V25</f>
        <v>64270.845000000008</v>
      </c>
      <c r="W25" s="68">
        <f>'$2026_Pr3'!W25*'#2026_Pr3'!W25</f>
        <v>24406.65</v>
      </c>
      <c r="X25" s="68">
        <f>'$2026_Pr3'!X25*'#2026_Pr3'!X25</f>
        <v>21965.985000000001</v>
      </c>
      <c r="Y25" s="68">
        <f>'$2026_Pr3'!Y25*'#2026_Pr3'!Y25</f>
        <v>15457.545000000002</v>
      </c>
      <c r="Z25" s="68">
        <f>'$2026_Pr3'!Z25*'#2026_Pr3'!Z25</f>
        <v>7321.9949999999999</v>
      </c>
      <c r="AB25" s="216" t="s">
        <v>12</v>
      </c>
      <c r="AC25" s="68">
        <f>'$2026_Pr3'!AC25*'#2026_Pr3'!AC25</f>
        <v>0</v>
      </c>
      <c r="AD25" s="68">
        <f>'$2026_Pr3'!AD25*'#2026_Pr3'!AD25</f>
        <v>72387</v>
      </c>
      <c r="AE25" s="68">
        <f>'$2026_Pr3'!AE25*'#2026_Pr3'!AE25</f>
        <v>33408</v>
      </c>
      <c r="AF25" s="68">
        <f>'$2026_Pr3'!AF25*'#2026_Pr3'!AF25</f>
        <v>27627.5</v>
      </c>
      <c r="AG25" s="68">
        <f>'$2026_Pr3'!AG25*'#2026_Pr3'!AG25</f>
        <v>15691</v>
      </c>
      <c r="AH25" s="68">
        <f>'$2026_Pr3'!AH25*'#2026_Pr3'!AH25</f>
        <v>8781.5</v>
      </c>
      <c r="AI25" s="219"/>
      <c r="AJ25" s="219"/>
    </row>
    <row r="26" spans="1:36" s="218" customFormat="1" x14ac:dyDescent="0.3">
      <c r="A26" s="229">
        <v>21000</v>
      </c>
      <c r="B26" s="215">
        <v>21999</v>
      </c>
      <c r="C26" s="215"/>
      <c r="D26" s="216" t="s">
        <v>9</v>
      </c>
      <c r="E26" s="68">
        <f>'$2026_Pr3'!E26*'#2026_Pr3'!E26</f>
        <v>0</v>
      </c>
      <c r="F26" s="68">
        <f>'$2026_Pr3'!F26*'#2026_Pr3'!F26</f>
        <v>70296</v>
      </c>
      <c r="G26" s="68">
        <f>'$2026_Pr3'!G26*'#2026_Pr3'!G26</f>
        <v>26664</v>
      </c>
      <c r="H26" s="68">
        <f>'$2026_Pr3'!H26*'#2026_Pr3'!H26</f>
        <v>24038</v>
      </c>
      <c r="I26" s="68">
        <f>'$2026_Pr3'!I26*'#2026_Pr3'!I26</f>
        <v>12726</v>
      </c>
      <c r="J26" s="68">
        <f>'$2026_Pr3'!J26*'#2026_Pr3'!J26</f>
        <v>8282</v>
      </c>
      <c r="L26" s="216" t="s">
        <v>10</v>
      </c>
      <c r="M26" s="68">
        <f>'$2026_Pr3'!M26*'#2026_Pr3'!M26</f>
        <v>0</v>
      </c>
      <c r="N26" s="68">
        <f>'$2026_Pr3'!N26*'#2026_Pr3'!N26</f>
        <v>82517</v>
      </c>
      <c r="O26" s="68">
        <f>'$2026_Pr3'!O26*'#2026_Pr3'!O26</f>
        <v>31411</v>
      </c>
      <c r="P26" s="68">
        <f>'$2026_Pr3'!P26*'#2026_Pr3'!P26</f>
        <v>28179.000000000004</v>
      </c>
      <c r="Q26" s="68">
        <f>'$2026_Pr3'!Q26*'#2026_Pr3'!Q26</f>
        <v>14947.999999999998</v>
      </c>
      <c r="R26" s="68">
        <f>'$2026_Pr3'!R26*'#2026_Pr3'!R26</f>
        <v>9696</v>
      </c>
      <c r="T26" s="216" t="s">
        <v>11</v>
      </c>
      <c r="U26" s="68">
        <f>'$2026_Pr3'!U26*'#2026_Pr3'!U26</f>
        <v>0</v>
      </c>
      <c r="V26" s="68">
        <f>'$2026_Pr3'!V26*'#2026_Pr3'!V26</f>
        <v>70779.285000000003</v>
      </c>
      <c r="W26" s="68">
        <f>'$2026_Pr3'!W26*'#2026_Pr3'!W26</f>
        <v>26847.314999999999</v>
      </c>
      <c r="X26" s="68">
        <f>'$2026_Pr3'!X26*'#2026_Pr3'!X26</f>
        <v>24406.65</v>
      </c>
      <c r="Y26" s="68">
        <f>'$2026_Pr3'!Y26*'#2026_Pr3'!Y26</f>
        <v>13016.880000000001</v>
      </c>
      <c r="Z26" s="68">
        <f>'$2026_Pr3'!Z26*'#2026_Pr3'!Z26</f>
        <v>8135.5499999999993</v>
      </c>
      <c r="AB26" s="216" t="s">
        <v>12</v>
      </c>
      <c r="AC26" s="68">
        <f>'$2026_Pr3'!AC26*'#2026_Pr3'!AC26</f>
        <v>0</v>
      </c>
      <c r="AD26" s="68">
        <f>'$2026_Pr3'!AD26*'#2026_Pr3'!AD26</f>
        <v>79855.5</v>
      </c>
      <c r="AE26" s="68">
        <f>'$2026_Pr3'!AE26*'#2026_Pr3'!AE26</f>
        <v>36888</v>
      </c>
      <c r="AF26" s="68">
        <f>'$2026_Pr3'!AF26*'#2026_Pr3'!AF26</f>
        <v>30840</v>
      </c>
      <c r="AG26" s="68">
        <f>'$2026_Pr3'!AG26*'#2026_Pr3'!AG26</f>
        <v>12673.5</v>
      </c>
      <c r="AH26" s="68">
        <f>'$2026_Pr3'!AH26*'#2026_Pr3'!AH26</f>
        <v>10132.5</v>
      </c>
      <c r="AI26" s="219"/>
      <c r="AJ26" s="219"/>
    </row>
    <row r="27" spans="1:36" s="218" customFormat="1" x14ac:dyDescent="0.3">
      <c r="A27" s="215">
        <v>22000</v>
      </c>
      <c r="B27" s="215">
        <v>22999</v>
      </c>
      <c r="C27" s="215"/>
      <c r="D27" s="216" t="s">
        <v>9</v>
      </c>
      <c r="E27" s="68">
        <f>'$2026_Pr3'!E27*'#2026_Pr3'!E27</f>
        <v>0</v>
      </c>
      <c r="F27" s="68">
        <f>'$2026_Pr3'!F27*'#2026_Pr3'!F27</f>
        <v>60196</v>
      </c>
      <c r="G27" s="68">
        <f>'$2026_Pr3'!G27*'#2026_Pr3'!G27</f>
        <v>22927</v>
      </c>
      <c r="H27" s="68">
        <f>'$2026_Pr3'!H27*'#2026_Pr3'!H27</f>
        <v>20604</v>
      </c>
      <c r="I27" s="68">
        <f>'$2026_Pr3'!I27*'#2026_Pr3'!I27</f>
        <v>10908</v>
      </c>
      <c r="J27" s="68">
        <f>'$2026_Pr3'!J27*'#2026_Pr3'!J27</f>
        <v>7070</v>
      </c>
      <c r="L27" s="216" t="s">
        <v>10</v>
      </c>
      <c r="M27" s="68">
        <f>'$2026_Pr3'!M27*'#2026_Pr3'!M27</f>
        <v>0</v>
      </c>
      <c r="N27" s="68">
        <f>'$2026_Pr3'!N27*'#2026_Pr3'!N27</f>
        <v>70801</v>
      </c>
      <c r="O27" s="68">
        <f>'$2026_Pr3'!O27*'#2026_Pr3'!O27</f>
        <v>26866.000000000004</v>
      </c>
      <c r="P27" s="68">
        <f>'$2026_Pr3'!P27*'#2026_Pr3'!P27</f>
        <v>24139</v>
      </c>
      <c r="Q27" s="68">
        <f>'$2026_Pr3'!Q27*'#2026_Pr3'!Q27</f>
        <v>12827.000000000002</v>
      </c>
      <c r="R27" s="68">
        <f>'$2026_Pr3'!R27*'#2026_Pr3'!R27</f>
        <v>8282</v>
      </c>
      <c r="T27" s="216" t="s">
        <v>11</v>
      </c>
      <c r="U27" s="68">
        <f>'$2026_Pr3'!U27*'#2026_Pr3'!U27</f>
        <v>0</v>
      </c>
      <c r="V27" s="68">
        <f>'$2026_Pr3'!V27*'#2026_Pr3'!V27</f>
        <v>61016.625</v>
      </c>
      <c r="W27" s="68">
        <f>'$2026_Pr3'!W27*'#2026_Pr3'!W27</f>
        <v>22779.54</v>
      </c>
      <c r="X27" s="68">
        <f>'$2026_Pr3'!X27*'#2026_Pr3'!X27</f>
        <v>20338.875</v>
      </c>
      <c r="Y27" s="68">
        <f>'$2026_Pr3'!Y27*'#2026_Pr3'!Y27</f>
        <v>11389.77</v>
      </c>
      <c r="Z27" s="68">
        <f>'$2026_Pr3'!Z27*'#2026_Pr3'!Z27</f>
        <v>7321.9949999999999</v>
      </c>
      <c r="AB27" s="216" t="s">
        <v>12</v>
      </c>
      <c r="AC27" s="68">
        <f>'$2026_Pr3'!AC27*'#2026_Pr3'!AC27</f>
        <v>0</v>
      </c>
      <c r="AD27" s="68">
        <f>'$2026_Pr3'!AD27*'#2026_Pr3'!AD27</f>
        <v>68365.5</v>
      </c>
      <c r="AE27" s="68">
        <f>'$2026_Pr3'!AE27*'#2026_Pr3'!AE27</f>
        <v>31320</v>
      </c>
      <c r="AF27" s="68">
        <f>'$2026_Pr3'!AF27*'#2026_Pr3'!AF27</f>
        <v>26342.5</v>
      </c>
      <c r="AG27" s="68">
        <f>'$2026_Pr3'!AG27*'#2026_Pr3'!AG27</f>
        <v>11466.5</v>
      </c>
      <c r="AH27" s="68">
        <f>'$2026_Pr3'!AH27*'#2026_Pr3'!AH27</f>
        <v>8106</v>
      </c>
      <c r="AI27" s="219"/>
      <c r="AJ27" s="219"/>
    </row>
    <row r="28" spans="1:36" s="218" customFormat="1" x14ac:dyDescent="0.3">
      <c r="A28" s="228">
        <v>23000</v>
      </c>
      <c r="B28" s="215">
        <v>23999</v>
      </c>
      <c r="C28" s="215"/>
      <c r="D28" s="216" t="s">
        <v>9</v>
      </c>
      <c r="E28" s="68">
        <f>'$2026_Pr3'!E28*'#2026_Pr3'!E28</f>
        <v>0</v>
      </c>
      <c r="F28" s="68">
        <f>'$2026_Pr3'!F28*'#2026_Pr3'!F28</f>
        <v>73629</v>
      </c>
      <c r="G28" s="68">
        <f>'$2026_Pr3'!G28*'#2026_Pr3'!G28</f>
        <v>27977</v>
      </c>
      <c r="H28" s="68">
        <f>'$2026_Pr3'!H28*'#2026_Pr3'!H28</f>
        <v>25149</v>
      </c>
      <c r="I28" s="68">
        <f>'$2026_Pr3'!I28*'#2026_Pr3'!I28</f>
        <v>13332</v>
      </c>
      <c r="J28" s="68">
        <f>'$2026_Pr3'!J28*'#2026_Pr3'!J28</f>
        <v>6464</v>
      </c>
      <c r="L28" s="216" t="s">
        <v>10</v>
      </c>
      <c r="M28" s="68">
        <f>'$2026_Pr3'!M28*'#2026_Pr3'!M28</f>
        <v>0</v>
      </c>
      <c r="N28" s="68">
        <f>'$2026_Pr3'!N28*'#2026_Pr3'!N28</f>
        <v>86456</v>
      </c>
      <c r="O28" s="68">
        <f>'$2026_Pr3'!O28*'#2026_Pr3'!O28</f>
        <v>32825</v>
      </c>
      <c r="P28" s="68">
        <f>'$2026_Pr3'!P28*'#2026_Pr3'!P28</f>
        <v>29492</v>
      </c>
      <c r="Q28" s="68">
        <f>'$2026_Pr3'!Q28*'#2026_Pr3'!Q28</f>
        <v>15655.000000000002</v>
      </c>
      <c r="R28" s="68">
        <f>'$2026_Pr3'!R28*'#2026_Pr3'!R28</f>
        <v>7575</v>
      </c>
      <c r="T28" s="216" t="s">
        <v>11</v>
      </c>
      <c r="U28" s="68">
        <f>'$2026_Pr3'!U28*'#2026_Pr3'!U28</f>
        <v>0</v>
      </c>
      <c r="V28" s="68">
        <f>'$2026_Pr3'!V28*'#2026_Pr3'!V28</f>
        <v>74033.50499999999</v>
      </c>
      <c r="W28" s="68">
        <f>'$2026_Pr3'!W28*'#2026_Pr3'!W28</f>
        <v>28474.425000000003</v>
      </c>
      <c r="X28" s="68">
        <f>'$2026_Pr3'!X28*'#2026_Pr3'!X28</f>
        <v>25220.204999999998</v>
      </c>
      <c r="Y28" s="68">
        <f>'$2026_Pr3'!Y28*'#2026_Pr3'!Y28</f>
        <v>13830.435000000001</v>
      </c>
      <c r="Z28" s="68">
        <f>'$2026_Pr3'!Z28*'#2026_Pr3'!Z28</f>
        <v>6508.4400000000005</v>
      </c>
      <c r="AB28" s="216" t="s">
        <v>12</v>
      </c>
      <c r="AC28" s="68">
        <f>'$2026_Pr3'!AC28*'#2026_Pr3'!AC28</f>
        <v>0</v>
      </c>
      <c r="AD28" s="68">
        <f>'$2026_Pr3'!AD28*'#2026_Pr3'!AD28</f>
        <v>14600</v>
      </c>
      <c r="AE28" s="68">
        <f>'$2026_Pr3'!AE28*'#2026_Pr3'!AE28</f>
        <v>38280</v>
      </c>
      <c r="AF28" s="68">
        <f>'$2026_Pr3'!AF28*'#2026_Pr3'!AF28</f>
        <v>32125</v>
      </c>
      <c r="AG28" s="68">
        <f>'$2026_Pr3'!AG28*'#2026_Pr3'!AG28</f>
        <v>13880.5</v>
      </c>
      <c r="AH28" s="68">
        <f>'$2026_Pr3'!AH28*'#2026_Pr3'!AH28</f>
        <v>7430.5</v>
      </c>
      <c r="AI28" s="219"/>
      <c r="AJ28" s="219"/>
    </row>
    <row r="29" spans="1:36" s="218" customFormat="1" x14ac:dyDescent="0.3">
      <c r="A29" s="215">
        <v>24000</v>
      </c>
      <c r="B29" s="215">
        <v>24999</v>
      </c>
      <c r="C29" s="215"/>
      <c r="D29" s="216" t="s">
        <v>9</v>
      </c>
      <c r="E29" s="68"/>
      <c r="F29" s="68">
        <f>'$2026_Pr3'!F29*'#2026_Pr3'!F29</f>
        <v>66862</v>
      </c>
      <c r="G29" s="68">
        <f>'$2026_Pr3'!G29*'#2026_Pr3'!G29</f>
        <v>25452</v>
      </c>
      <c r="H29" s="68">
        <f>'$2026_Pr3'!H29*'#2026_Pr3'!H29</f>
        <v>22826</v>
      </c>
      <c r="I29" s="68">
        <f>'$2026_Pr3'!I29*'#2026_Pr3'!I29</f>
        <v>12120</v>
      </c>
      <c r="J29" s="68">
        <f>'$2026_Pr3'!J29*'#2026_Pr3'!J29</f>
        <v>5858</v>
      </c>
      <c r="L29" s="216" t="s">
        <v>10</v>
      </c>
      <c r="M29" s="68"/>
      <c r="N29" s="68">
        <f>'$2026_Pr3'!N29*'#2026_Pr3'!N29</f>
        <v>78578</v>
      </c>
      <c r="O29" s="68">
        <f>'$2026_Pr3'!O29*'#2026_Pr3'!O29</f>
        <v>29895.999999999996</v>
      </c>
      <c r="P29" s="68">
        <f>'$2026_Pr3'!P29*'#2026_Pr3'!P29</f>
        <v>26866.000000000004</v>
      </c>
      <c r="Q29" s="68">
        <f>'$2026_Pr3'!Q29*'#2026_Pr3'!Q29</f>
        <v>14241</v>
      </c>
      <c r="R29" s="68">
        <f>'$2026_Pr3'!R29*'#2026_Pr3'!R29</f>
        <v>6969</v>
      </c>
      <c r="T29" s="216" t="s">
        <v>11</v>
      </c>
      <c r="U29" s="68"/>
      <c r="V29" s="68">
        <f>'$2026_Pr3'!V29*'#2026_Pr3'!V29</f>
        <v>67525.065000000002</v>
      </c>
      <c r="W29" s="68">
        <f>'$2026_Pr3'!W29*'#2026_Pr3'!W29</f>
        <v>25220.204999999998</v>
      </c>
      <c r="X29" s="68">
        <f>'$2026_Pr3'!X29*'#2026_Pr3'!X29</f>
        <v>22779.54</v>
      </c>
      <c r="Y29" s="68">
        <f>'$2026_Pr3'!Y29*'#2026_Pr3'!Y29</f>
        <v>12203.325000000001</v>
      </c>
      <c r="Z29" s="68">
        <f>'$2026_Pr3'!Z29*'#2026_Pr3'!Z29</f>
        <v>5694.8850000000002</v>
      </c>
      <c r="AB29" s="216" t="s">
        <v>12</v>
      </c>
      <c r="AC29" s="68"/>
      <c r="AD29" s="68">
        <f>'$2026_Pr3'!AD29*'#2026_Pr3'!AD29</f>
        <v>13200</v>
      </c>
      <c r="AE29" s="68">
        <f>'$2026_Pr3'!AE29*'#2026_Pr3'!AE29</f>
        <v>34800</v>
      </c>
      <c r="AF29" s="68">
        <f>'$2026_Pr3'!AF29*'#2026_Pr3'!AF29</f>
        <v>28912.5</v>
      </c>
      <c r="AG29" s="68">
        <f>'$2026_Pr3'!AG29*'#2026_Pr3'!AG29</f>
        <v>2000</v>
      </c>
      <c r="AH29" s="68">
        <f>'$2026_Pr3'!AH29*'#2026_Pr3'!AH29</f>
        <v>6755</v>
      </c>
      <c r="AI29" s="219"/>
      <c r="AJ29" s="219"/>
    </row>
    <row r="30" spans="1:36" s="218" customFormat="1" x14ac:dyDescent="0.3">
      <c r="A30" s="215">
        <v>25000</v>
      </c>
      <c r="B30" s="215">
        <v>25999</v>
      </c>
      <c r="C30" s="215"/>
      <c r="D30" s="216" t="s">
        <v>9</v>
      </c>
      <c r="E30" s="68"/>
      <c r="F30" s="68">
        <f>'$2026_Pr3'!F30*'#2026_Pr3'!F30</f>
        <v>73225</v>
      </c>
      <c r="G30" s="68">
        <f>'$2026_Pr3'!G30*'#2026_Pr3'!G30</f>
        <v>24846</v>
      </c>
      <c r="H30" s="68">
        <f>'$2026_Pr3'!H30*'#2026_Pr3'!H30</f>
        <v>13534</v>
      </c>
      <c r="I30" s="68">
        <f>'$2026_Pr3'!I30*'#2026_Pr3'!I30</f>
        <v>11514</v>
      </c>
      <c r="J30" s="68">
        <f>'$2026_Pr3'!J30*'#2026_Pr3'!J30</f>
        <v>6565.0000000000009</v>
      </c>
      <c r="L30" s="216" t="s">
        <v>10</v>
      </c>
      <c r="M30" s="68"/>
      <c r="N30" s="68">
        <f>'$2026_Pr3'!N30*'#2026_Pr3'!N30</f>
        <v>86052</v>
      </c>
      <c r="O30" s="68">
        <f>'$2026_Pr3'!O30*'#2026_Pr3'!O30</f>
        <v>29189</v>
      </c>
      <c r="P30" s="68">
        <f>'$2026_Pr3'!P30*'#2026_Pr3'!P30</f>
        <v>15857</v>
      </c>
      <c r="Q30" s="68">
        <f>'$2026_Pr3'!Q30*'#2026_Pr3'!Q30</f>
        <v>13534</v>
      </c>
      <c r="R30" s="68">
        <f>'$2026_Pr3'!R30*'#2026_Pr3'!R30</f>
        <v>7777</v>
      </c>
      <c r="T30" s="216" t="s">
        <v>11</v>
      </c>
      <c r="U30" s="68"/>
      <c r="V30" s="68">
        <f>'$2026_Pr3'!V30*'#2026_Pr3'!V30</f>
        <v>74033.50499999999</v>
      </c>
      <c r="W30" s="68">
        <f>'$2026_Pr3'!W30*'#2026_Pr3'!W30</f>
        <v>25220.204999999998</v>
      </c>
      <c r="X30" s="68">
        <f>'$2026_Pr3'!X30*'#2026_Pr3'!X30</f>
        <v>13830.435000000001</v>
      </c>
      <c r="Y30" s="68">
        <f>'$2026_Pr3'!Y30*'#2026_Pr3'!Y30</f>
        <v>11389.77</v>
      </c>
      <c r="Z30" s="68">
        <f>'$2026_Pr3'!Z30*'#2026_Pr3'!Z30</f>
        <v>6508.4400000000005</v>
      </c>
      <c r="AB30" s="216" t="s">
        <v>12</v>
      </c>
      <c r="AC30" s="68"/>
      <c r="AD30" s="68">
        <f>'$2026_Pr3'!AD30*'#2026_Pr3'!AD30</f>
        <v>14500</v>
      </c>
      <c r="AE30" s="68">
        <f>'$2026_Pr3'!AE30*'#2026_Pr3'!AE30</f>
        <v>34104</v>
      </c>
      <c r="AF30" s="68">
        <f>'$2026_Pr3'!AF30*'#2026_Pr3'!AF30</f>
        <v>17347.5</v>
      </c>
      <c r="AG30" s="68">
        <f>'$2026_Pr3'!AG30*'#2026_Pr3'!AG30</f>
        <v>2000</v>
      </c>
      <c r="AH30" s="68">
        <f>'$2026_Pr3'!AH30*'#2026_Pr3'!AH30</f>
        <v>7430.5</v>
      </c>
      <c r="AI30" s="219"/>
      <c r="AJ30" s="219"/>
    </row>
    <row r="31" spans="1:36" s="218" customFormat="1" x14ac:dyDescent="0.3">
      <c r="A31" s="215">
        <v>26000</v>
      </c>
      <c r="B31" s="215">
        <v>26999</v>
      </c>
      <c r="C31" s="215"/>
      <c r="D31" s="216" t="s">
        <v>9</v>
      </c>
      <c r="E31" s="68"/>
      <c r="F31" s="68">
        <f>'$2026_Pr3'!F31*'#2026_Pr3'!F31</f>
        <v>59892.999999999993</v>
      </c>
      <c r="G31" s="68">
        <f>'$2026_Pr3'!G31*'#2026_Pr3'!G31</f>
        <v>27472.000000000004</v>
      </c>
      <c r="H31" s="68">
        <f>'$2026_Pr3'!H31*'#2026_Pr3'!H31</f>
        <v>14947.999999999998</v>
      </c>
      <c r="I31" s="68">
        <f>'$2026_Pr3'!I31*'#2026_Pr3'!I31</f>
        <v>12726</v>
      </c>
      <c r="J31" s="68">
        <f>'$2026_Pr3'!J31*'#2026_Pr3'!J31</f>
        <v>7272</v>
      </c>
      <c r="L31" s="216" t="s">
        <v>10</v>
      </c>
      <c r="M31" s="68"/>
      <c r="N31" s="68">
        <f>'$2026_Pr3'!N31*'#2026_Pr3'!N31</f>
        <v>67165</v>
      </c>
      <c r="O31" s="68">
        <f>'$2026_Pr3'!O31*'#2026_Pr3'!O31</f>
        <v>32320</v>
      </c>
      <c r="P31" s="68">
        <f>'$2026_Pr3'!P31*'#2026_Pr3'!P31</f>
        <v>17473</v>
      </c>
      <c r="Q31" s="68">
        <f>'$2026_Pr3'!Q31*'#2026_Pr3'!Q31</f>
        <v>14947.999999999998</v>
      </c>
      <c r="R31" s="68">
        <f>'$2026_Pr3'!R31*'#2026_Pr3'!R31</f>
        <v>8585</v>
      </c>
      <c r="T31" s="216" t="s">
        <v>11</v>
      </c>
      <c r="U31" s="68"/>
      <c r="V31" s="68">
        <f>'$2026_Pr3'!V31*'#2026_Pr3'!V31</f>
        <v>58575.96</v>
      </c>
      <c r="W31" s="68">
        <f>'$2026_Pr3'!W31*'#2026_Pr3'!W31</f>
        <v>27660.870000000003</v>
      </c>
      <c r="X31" s="68">
        <f>'$2026_Pr3'!X31*'#2026_Pr3'!X31</f>
        <v>14643.99</v>
      </c>
      <c r="Y31" s="68">
        <f>'$2026_Pr3'!Y31*'#2026_Pr3'!Y31</f>
        <v>13016.880000000001</v>
      </c>
      <c r="Z31" s="68">
        <f>'$2026_Pr3'!Z31*'#2026_Pr3'!Z31</f>
        <v>7321.9949999999999</v>
      </c>
      <c r="AB31" s="216" t="s">
        <v>12</v>
      </c>
      <c r="AC31" s="68"/>
      <c r="AD31" s="68">
        <f>'$2026_Pr3'!AD31*'#2026_Pr3'!AD31</f>
        <v>11600</v>
      </c>
      <c r="AE31" s="68">
        <f>'$2026_Pr3'!AE31*'#2026_Pr3'!AE31</f>
        <v>37584</v>
      </c>
      <c r="AF31" s="68">
        <f>'$2026_Pr3'!AF31*'#2026_Pr3'!AF31</f>
        <v>3000</v>
      </c>
      <c r="AG31" s="68">
        <f>'$2026_Pr3'!AG31*'#2026_Pr3'!AG31</f>
        <v>2000</v>
      </c>
      <c r="AH31" s="68">
        <f>'$2026_Pr3'!AH31*'#2026_Pr3'!AH31</f>
        <v>8106</v>
      </c>
      <c r="AI31" s="219"/>
      <c r="AJ31" s="219"/>
    </row>
    <row r="32" spans="1:36" s="218" customFormat="1" x14ac:dyDescent="0.3">
      <c r="A32" s="229">
        <v>27000</v>
      </c>
      <c r="B32" s="230">
        <v>27999</v>
      </c>
      <c r="C32" s="215"/>
      <c r="D32" s="216" t="s">
        <v>9</v>
      </c>
      <c r="E32" s="68"/>
      <c r="F32" s="68">
        <f>'$2026_Pr3'!F32*'#2026_Pr3'!F32</f>
        <v>51207.000000000007</v>
      </c>
      <c r="G32" s="68">
        <f>'$2026_Pr3'!G32*'#2026_Pr3'!G32</f>
        <v>23533</v>
      </c>
      <c r="H32" s="68">
        <f>'$2026_Pr3'!H32*'#2026_Pr3'!H32</f>
        <v>12827.000000000002</v>
      </c>
      <c r="I32" s="68">
        <f>'$2026_Pr3'!I32*'#2026_Pr3'!I32</f>
        <v>10908</v>
      </c>
      <c r="J32" s="68">
        <f>'$2026_Pr3'!J32*'#2026_Pr3'!J32</f>
        <v>6262</v>
      </c>
      <c r="L32" s="216" t="s">
        <v>10</v>
      </c>
      <c r="M32" s="68"/>
      <c r="N32" s="68">
        <f>'$2026_Pr3'!N32*'#2026_Pr3'!N32</f>
        <v>57469.000000000007</v>
      </c>
      <c r="O32" s="68">
        <f>'$2026_Pr3'!O32*'#2026_Pr3'!O32</f>
        <v>27674</v>
      </c>
      <c r="P32" s="68">
        <f>'$2026_Pr3'!P32*'#2026_Pr3'!P32</f>
        <v>15049</v>
      </c>
      <c r="Q32" s="68">
        <f>'$2026_Pr3'!Q32*'#2026_Pr3'!Q32</f>
        <v>12827.000000000002</v>
      </c>
      <c r="R32" s="68">
        <f>'$2026_Pr3'!R32*'#2026_Pr3'!R32</f>
        <v>7272</v>
      </c>
      <c r="T32" s="216" t="s">
        <v>11</v>
      </c>
      <c r="U32" s="68"/>
      <c r="V32" s="68">
        <f>'$2026_Pr3'!V32*'#2026_Pr3'!V32</f>
        <v>50440.409999999996</v>
      </c>
      <c r="W32" s="68">
        <f>'$2026_Pr3'!W32*'#2026_Pr3'!W32</f>
        <v>23593.094999999998</v>
      </c>
      <c r="X32" s="68">
        <f>'$2026_Pr3'!X32*'#2026_Pr3'!X32</f>
        <v>13016.880000000001</v>
      </c>
      <c r="Y32" s="68">
        <f>'$2026_Pr3'!Y32*'#2026_Pr3'!Y32</f>
        <v>11389.77</v>
      </c>
      <c r="Z32" s="68">
        <f>'$2026_Pr3'!Z32*'#2026_Pr3'!Z32</f>
        <v>6508.4400000000005</v>
      </c>
      <c r="AB32" s="216" t="s">
        <v>12</v>
      </c>
      <c r="AC32" s="68"/>
      <c r="AD32" s="68">
        <f>'$2026_Pr3'!AD32*'#2026_Pr3'!AD32</f>
        <v>9900</v>
      </c>
      <c r="AE32" s="68">
        <f>'$2026_Pr3'!AE32*'#2026_Pr3'!AE32</f>
        <v>32712</v>
      </c>
      <c r="AF32" s="68">
        <f>'$2026_Pr3'!AF32*'#2026_Pr3'!AF32</f>
        <v>2500</v>
      </c>
      <c r="AG32" s="68">
        <f>'$2026_Pr3'!AG32*'#2026_Pr3'!AG32</f>
        <v>1800</v>
      </c>
      <c r="AH32" s="68">
        <f>'$2026_Pr3'!AH32*'#2026_Pr3'!AH32</f>
        <v>1000</v>
      </c>
      <c r="AI32" s="219"/>
      <c r="AJ32" s="219"/>
    </row>
    <row r="33" spans="1:36" s="218" customFormat="1" x14ac:dyDescent="0.3">
      <c r="A33" s="215">
        <v>28000</v>
      </c>
      <c r="B33" s="215">
        <v>28999</v>
      </c>
      <c r="C33" s="215"/>
      <c r="D33" s="216" t="s">
        <v>9</v>
      </c>
      <c r="E33" s="68"/>
      <c r="F33" s="68">
        <f>'$2026_Pr3'!F33*'#2026_Pr3'!F33</f>
        <v>0</v>
      </c>
      <c r="G33" s="68">
        <f>'$2026_Pr3'!G33*'#2026_Pr3'!G33</f>
        <v>28785.000000000004</v>
      </c>
      <c r="H33" s="68">
        <f>'$2026_Pr3'!H33*'#2026_Pr3'!H33</f>
        <v>15655.000000000002</v>
      </c>
      <c r="I33" s="68">
        <f>'$2026_Pr3'!I33*'#2026_Pr3'!I33</f>
        <v>13332</v>
      </c>
      <c r="J33" s="68">
        <f>'$2026_Pr3'!J33*'#2026_Pr3'!J33</f>
        <v>7575</v>
      </c>
      <c r="L33" s="216" t="s">
        <v>10</v>
      </c>
      <c r="M33" s="68"/>
      <c r="N33" s="68">
        <f>'$2026_Pr3'!N33*'#2026_Pr3'!N33</f>
        <v>0</v>
      </c>
      <c r="O33" s="68">
        <f>'$2026_Pr3'!O33*'#2026_Pr3'!O33</f>
        <v>33835</v>
      </c>
      <c r="P33" s="68">
        <f>'$2026_Pr3'!P33*'#2026_Pr3'!P33</f>
        <v>18382</v>
      </c>
      <c r="Q33" s="68">
        <f>'$2026_Pr3'!Q33*'#2026_Pr3'!Q33</f>
        <v>15655.000000000002</v>
      </c>
      <c r="R33" s="68">
        <f>'$2026_Pr3'!R33*'#2026_Pr3'!R33</f>
        <v>8888</v>
      </c>
      <c r="T33" s="216" t="s">
        <v>11</v>
      </c>
      <c r="U33" s="68"/>
      <c r="V33" s="68">
        <f>'$2026_Pr3'!V33*'#2026_Pr3'!V33</f>
        <v>0</v>
      </c>
      <c r="W33" s="68">
        <f>'$2026_Pr3'!W33*'#2026_Pr3'!W33</f>
        <v>29287.98</v>
      </c>
      <c r="X33" s="68">
        <f>'$2026_Pr3'!X33*'#2026_Pr3'!X33</f>
        <v>15457.545000000002</v>
      </c>
      <c r="Y33" s="68">
        <f>'$2026_Pr3'!Y33*'#2026_Pr3'!Y33</f>
        <v>13830.435000000001</v>
      </c>
      <c r="Z33" s="68">
        <f>'$2026_Pr3'!Z33*'#2026_Pr3'!Z33</f>
        <v>7321.9949999999999</v>
      </c>
      <c r="AB33" s="216" t="s">
        <v>12</v>
      </c>
      <c r="AC33" s="68"/>
      <c r="AD33" s="68">
        <f>'$2026_Pr3'!AD33*'#2026_Pr3'!AD33</f>
        <v>0</v>
      </c>
      <c r="AE33" s="68">
        <f>'$2026_Pr3'!AE33*'#2026_Pr3'!AE33</f>
        <v>5700</v>
      </c>
      <c r="AF33" s="68">
        <f>'$2026_Pr3'!AF33*'#2026_Pr3'!AF33</f>
        <v>3100</v>
      </c>
      <c r="AG33" s="68">
        <f>'$2026_Pr3'!AG33*'#2026_Pr3'!AG33</f>
        <v>2200</v>
      </c>
      <c r="AH33" s="68">
        <f>'$2026_Pr3'!AH33*'#2026_Pr3'!AH33</f>
        <v>1200</v>
      </c>
      <c r="AI33" s="219"/>
      <c r="AJ33" s="219"/>
    </row>
    <row r="34" spans="1:36" s="218" customFormat="1" x14ac:dyDescent="0.3">
      <c r="A34" s="215">
        <v>29000</v>
      </c>
      <c r="B34" s="215">
        <v>29999</v>
      </c>
      <c r="C34" s="215"/>
      <c r="D34" s="216" t="s">
        <v>9</v>
      </c>
      <c r="E34" s="68"/>
      <c r="F34" s="68">
        <f>'$2026_Pr3'!F34*'#2026_Pr3'!F34</f>
        <v>0</v>
      </c>
      <c r="G34" s="68">
        <f>'$2026_Pr3'!G34*'#2026_Pr3'!G34</f>
        <v>26158.999999999996</v>
      </c>
      <c r="H34" s="68">
        <f>'$2026_Pr3'!H34*'#2026_Pr3'!H34</f>
        <v>14241</v>
      </c>
      <c r="I34" s="68">
        <f>'$2026_Pr3'!I34*'#2026_Pr3'!I34</f>
        <v>12120</v>
      </c>
      <c r="J34" s="68">
        <f>'$2026_Pr3'!J34*'#2026_Pr3'!J34</f>
        <v>6868.0000000000009</v>
      </c>
      <c r="L34" s="216" t="s">
        <v>10</v>
      </c>
      <c r="M34" s="68"/>
      <c r="N34" s="68">
        <f>'$2026_Pr3'!N34*'#2026_Pr3'!N34</f>
        <v>0</v>
      </c>
      <c r="O34" s="68">
        <f>'$2026_Pr3'!O34*'#2026_Pr3'!O34</f>
        <v>30805</v>
      </c>
      <c r="P34" s="68">
        <f>'$2026_Pr3'!P34*'#2026_Pr3'!P34</f>
        <v>16665</v>
      </c>
      <c r="Q34" s="68">
        <f>'$2026_Pr3'!Q34*'#2026_Pr3'!Q34</f>
        <v>14241</v>
      </c>
      <c r="R34" s="68">
        <f>'$2026_Pr3'!R34*'#2026_Pr3'!R34</f>
        <v>8080</v>
      </c>
      <c r="T34" s="216" t="s">
        <v>11</v>
      </c>
      <c r="U34" s="68"/>
      <c r="V34" s="68">
        <f>'$2026_Pr3'!V34*'#2026_Pr3'!V34</f>
        <v>0</v>
      </c>
      <c r="W34" s="68">
        <f>'$2026_Pr3'!W34*'#2026_Pr3'!W34</f>
        <v>26033.760000000002</v>
      </c>
      <c r="X34" s="68">
        <f>'$2026_Pr3'!X34*'#2026_Pr3'!X34</f>
        <v>14643.99</v>
      </c>
      <c r="Y34" s="68">
        <f>'$2026_Pr3'!Y34*'#2026_Pr3'!Y34</f>
        <v>12203.325000000001</v>
      </c>
      <c r="Z34" s="68">
        <f>'$2026_Pr3'!Z34*'#2026_Pr3'!Z34</f>
        <v>7321.9949999999999</v>
      </c>
      <c r="AB34" s="216" t="s">
        <v>12</v>
      </c>
      <c r="AC34" s="68"/>
      <c r="AD34" s="68">
        <f>'$2026_Pr3'!AD34*'#2026_Pr3'!AD34</f>
        <v>0</v>
      </c>
      <c r="AE34" s="68">
        <f>'$2026_Pr3'!AE34*'#2026_Pr3'!AE34</f>
        <v>5200</v>
      </c>
      <c r="AF34" s="68">
        <f>'$2026_Pr3'!AF34*'#2026_Pr3'!AF34</f>
        <v>2800</v>
      </c>
      <c r="AG34" s="68">
        <f>'$2026_Pr3'!AG34*'#2026_Pr3'!AG34</f>
        <v>2000</v>
      </c>
      <c r="AH34" s="68">
        <f>'$2026_Pr3'!AH34*'#2026_Pr3'!AH34</f>
        <v>1200</v>
      </c>
      <c r="AI34" s="219"/>
      <c r="AJ34" s="219"/>
    </row>
    <row r="35" spans="1:36" s="218" customFormat="1" x14ac:dyDescent="0.3">
      <c r="A35" s="215">
        <v>30000</v>
      </c>
      <c r="B35" s="215">
        <v>30999</v>
      </c>
      <c r="C35" s="215"/>
      <c r="D35" s="216" t="s">
        <v>9</v>
      </c>
      <c r="E35" s="68"/>
      <c r="F35" s="68">
        <f>'$2026_Pr3'!F35*'#2026_Pr3'!F35</f>
        <v>0</v>
      </c>
      <c r="G35" s="68">
        <f>'$2026_Pr3'!G35*'#2026_Pr3'!G35</f>
        <v>27775</v>
      </c>
      <c r="H35" s="68">
        <f>'$2026_Pr3'!H35*'#2026_Pr3'!H35</f>
        <v>15352.000000000002</v>
      </c>
      <c r="I35" s="68">
        <f>'$2026_Pr3'!I35*'#2026_Pr3'!I35</f>
        <v>14140</v>
      </c>
      <c r="J35" s="68">
        <f>'$2026_Pr3'!J35*'#2026_Pr3'!J35</f>
        <v>9494</v>
      </c>
      <c r="L35" s="216" t="s">
        <v>10</v>
      </c>
      <c r="M35" s="68"/>
      <c r="N35" s="68">
        <f>'$2026_Pr3'!N35*'#2026_Pr3'!N35</f>
        <v>0</v>
      </c>
      <c r="O35" s="68">
        <f>'$2026_Pr3'!O35*'#2026_Pr3'!O35</f>
        <v>32623</v>
      </c>
      <c r="P35" s="68">
        <f>'$2026_Pr3'!P35*'#2026_Pr3'!P35</f>
        <v>17978</v>
      </c>
      <c r="Q35" s="68">
        <f>'$2026_Pr3'!Q35*'#2026_Pr3'!Q35</f>
        <v>16665</v>
      </c>
      <c r="R35" s="68">
        <f>'$2026_Pr3'!R35*'#2026_Pr3'!R35</f>
        <v>11211</v>
      </c>
      <c r="T35" s="216" t="s">
        <v>11</v>
      </c>
      <c r="U35" s="68"/>
      <c r="V35" s="68">
        <f>'$2026_Pr3'!V35*'#2026_Pr3'!V35</f>
        <v>0</v>
      </c>
      <c r="W35" s="68">
        <f>'$2026_Pr3'!W35*'#2026_Pr3'!W35</f>
        <v>27660.870000000003</v>
      </c>
      <c r="X35" s="68">
        <f>'$2026_Pr3'!X35*'#2026_Pr3'!X35</f>
        <v>15457.545000000002</v>
      </c>
      <c r="Y35" s="68">
        <f>'$2026_Pr3'!Y35*'#2026_Pr3'!Y35</f>
        <v>14643.99</v>
      </c>
      <c r="Z35" s="68">
        <f>'$2026_Pr3'!Z35*'#2026_Pr3'!Z35</f>
        <v>9762.6600000000017</v>
      </c>
      <c r="AB35" s="216" t="s">
        <v>12</v>
      </c>
      <c r="AC35" s="68"/>
      <c r="AD35" s="68">
        <f>'$2026_Pr3'!AD35*'#2026_Pr3'!AD35</f>
        <v>0</v>
      </c>
      <c r="AE35" s="68">
        <f>'$2026_Pr3'!AE35*'#2026_Pr3'!AE35</f>
        <v>5500</v>
      </c>
      <c r="AF35" s="68">
        <f>'$2026_Pr3'!AF35*'#2026_Pr3'!AF35</f>
        <v>3000</v>
      </c>
      <c r="AG35" s="68">
        <f>'$2026_Pr3'!AG35*'#2026_Pr3'!AG35</f>
        <v>2200</v>
      </c>
      <c r="AH35" s="68">
        <f>'$2026_Pr3'!AH35*'#2026_Pr3'!AH35</f>
        <v>1600</v>
      </c>
      <c r="AI35" s="219"/>
      <c r="AJ35" s="219"/>
    </row>
    <row r="36" spans="1:36" s="218" customFormat="1" x14ac:dyDescent="0.3">
      <c r="A36" s="231">
        <v>31000</v>
      </c>
      <c r="B36" s="215">
        <v>31999</v>
      </c>
      <c r="C36" s="215"/>
      <c r="D36" s="216" t="s">
        <v>9</v>
      </c>
      <c r="E36" s="68"/>
      <c r="F36" s="68">
        <f>'$2026_Pr3'!F36*'#2026_Pr3'!F36</f>
        <v>0</v>
      </c>
      <c r="G36" s="68">
        <f>'$2026_Pr3'!G36*'#2026_Pr3'!G36</f>
        <v>15352.000000000002</v>
      </c>
      <c r="H36" s="68">
        <f>'$2026_Pr3'!H36*'#2026_Pr3'!H36</f>
        <v>16968</v>
      </c>
      <c r="I36" s="68">
        <f>'$2026_Pr3'!I36*'#2026_Pr3'!I36</f>
        <v>10403</v>
      </c>
      <c r="J36" s="68">
        <f>'$2026_Pr3'!J36*'#2026_Pr3'!J36</f>
        <v>10504</v>
      </c>
      <c r="L36" s="216" t="s">
        <v>10</v>
      </c>
      <c r="M36" s="68"/>
      <c r="N36" s="68">
        <f>'$2026_Pr3'!N36*'#2026_Pr3'!N36</f>
        <v>0</v>
      </c>
      <c r="O36" s="68">
        <f>'$2026_Pr3'!O36*'#2026_Pr3'!O36</f>
        <v>18079</v>
      </c>
      <c r="P36" s="68">
        <f>'$2026_Pr3'!P36*'#2026_Pr3'!P36</f>
        <v>19897</v>
      </c>
      <c r="Q36" s="68">
        <f>'$2026_Pr3'!Q36*'#2026_Pr3'!Q36</f>
        <v>12221</v>
      </c>
      <c r="R36" s="68">
        <f>'$2026_Pr3'!R36*'#2026_Pr3'!R36</f>
        <v>12423</v>
      </c>
      <c r="T36" s="216" t="s">
        <v>11</v>
      </c>
      <c r="U36" s="68"/>
      <c r="V36" s="68">
        <f>'$2026_Pr3'!V36*'#2026_Pr3'!V36</f>
        <v>0</v>
      </c>
      <c r="W36" s="68">
        <f>'$2026_Pr3'!W36*'#2026_Pr3'!W36</f>
        <v>15457.545000000002</v>
      </c>
      <c r="X36" s="68">
        <f>'$2026_Pr3'!X36*'#2026_Pr3'!X36</f>
        <v>17084.655000000002</v>
      </c>
      <c r="Y36" s="68">
        <f>'$2026_Pr3'!Y36*'#2026_Pr3'!Y36</f>
        <v>10576.215</v>
      </c>
      <c r="Z36" s="68">
        <f>'$2026_Pr3'!Z36*'#2026_Pr3'!Z36</f>
        <v>10576.215</v>
      </c>
      <c r="AB36" s="216" t="s">
        <v>12</v>
      </c>
      <c r="AC36" s="68"/>
      <c r="AD36" s="68">
        <f>'$2026_Pr3'!AD36*'#2026_Pr3'!AD36</f>
        <v>0</v>
      </c>
      <c r="AE36" s="68">
        <f>'$2026_Pr3'!AE36*'#2026_Pr3'!AE36</f>
        <v>3000</v>
      </c>
      <c r="AF36" s="68">
        <f>'$2026_Pr3'!AF36*'#2026_Pr3'!AF36</f>
        <v>3400</v>
      </c>
      <c r="AG36" s="68">
        <f>'$2026_Pr3'!AG36*'#2026_Pr3'!AG36</f>
        <v>1700</v>
      </c>
      <c r="AH36" s="68">
        <f>'$2026_Pr3'!AH36*'#2026_Pr3'!AH36</f>
        <v>1700</v>
      </c>
      <c r="AI36" s="219"/>
      <c r="AJ36" s="219"/>
    </row>
    <row r="37" spans="1:36" s="218" customFormat="1" x14ac:dyDescent="0.3">
      <c r="A37" s="229">
        <v>32000</v>
      </c>
      <c r="B37" s="215">
        <v>32999</v>
      </c>
      <c r="C37" s="215"/>
      <c r="D37" s="216" t="s">
        <v>9</v>
      </c>
      <c r="E37" s="68"/>
      <c r="F37" s="68">
        <f>'$2026_Pr3'!F37*'#2026_Pr3'!F37</f>
        <v>0</v>
      </c>
      <c r="G37" s="68">
        <f>'$2026_Pr3'!G37*'#2026_Pr3'!G37</f>
        <v>13130.000000000002</v>
      </c>
      <c r="H37" s="68">
        <f>'$2026_Pr3'!H37*'#2026_Pr3'!H37</f>
        <v>14544</v>
      </c>
      <c r="I37" s="68">
        <f>'$2026_Pr3'!I37*'#2026_Pr3'!I37</f>
        <v>8888</v>
      </c>
      <c r="J37" s="68">
        <f>'$2026_Pr3'!J37*'#2026_Pr3'!J37</f>
        <v>9090</v>
      </c>
      <c r="L37" s="216" t="s">
        <v>10</v>
      </c>
      <c r="M37" s="68"/>
      <c r="N37" s="68">
        <f>'$2026_Pr3'!N37*'#2026_Pr3'!N37</f>
        <v>0</v>
      </c>
      <c r="O37" s="68">
        <f>'$2026_Pr3'!O37*'#2026_Pr3'!O37</f>
        <v>15453</v>
      </c>
      <c r="P37" s="68">
        <f>'$2026_Pr3'!P37*'#2026_Pr3'!P37</f>
        <v>17069</v>
      </c>
      <c r="Q37" s="68">
        <f>'$2026_Pr3'!Q37*'#2026_Pr3'!Q37</f>
        <v>10504</v>
      </c>
      <c r="R37" s="68">
        <f>'$2026_Pr3'!R37*'#2026_Pr3'!R37</f>
        <v>10605</v>
      </c>
      <c r="T37" s="216" t="s">
        <v>11</v>
      </c>
      <c r="U37" s="68"/>
      <c r="V37" s="68">
        <f>'$2026_Pr3'!V37*'#2026_Pr3'!V37</f>
        <v>0</v>
      </c>
      <c r="W37" s="68">
        <f>'$2026_Pr3'!W37*'#2026_Pr3'!W37</f>
        <v>1616</v>
      </c>
      <c r="X37" s="68">
        <f>'$2026_Pr3'!X37*'#2026_Pr3'!X37</f>
        <v>1818</v>
      </c>
      <c r="Y37" s="68">
        <f>'$2026_Pr3'!Y37*'#2026_Pr3'!Y37</f>
        <v>1111</v>
      </c>
      <c r="Z37" s="68">
        <f>'$2026_Pr3'!Z37*'#2026_Pr3'!Z37</f>
        <v>1111</v>
      </c>
      <c r="AB37" s="216" t="s">
        <v>12</v>
      </c>
      <c r="AC37" s="68"/>
      <c r="AD37" s="68">
        <f>'$2026_Pr3'!AD37*'#2026_Pr3'!AD37</f>
        <v>0</v>
      </c>
      <c r="AE37" s="68">
        <f>'$2026_Pr3'!AE37*'#2026_Pr3'!AE37</f>
        <v>2600</v>
      </c>
      <c r="AF37" s="68">
        <f>'$2026_Pr3'!AF37*'#2026_Pr3'!AF37</f>
        <v>2900</v>
      </c>
      <c r="AG37" s="68">
        <f>'$2026_Pr3'!AG37*'#2026_Pr3'!AG37</f>
        <v>1400</v>
      </c>
      <c r="AH37" s="68">
        <f>'$2026_Pr3'!AH37*'#2026_Pr3'!AH37</f>
        <v>1500</v>
      </c>
      <c r="AI37" s="219"/>
      <c r="AJ37" s="219"/>
    </row>
    <row r="38" spans="1:36" s="218" customFormat="1" x14ac:dyDescent="0.3">
      <c r="A38" s="232">
        <v>33000</v>
      </c>
      <c r="B38" s="215">
        <v>33999</v>
      </c>
      <c r="C38" s="215"/>
      <c r="D38" s="216" t="s">
        <v>9</v>
      </c>
      <c r="E38" s="68"/>
      <c r="F38" s="68">
        <f>'$2026_Pr3'!F38*'#2026_Pr3'!F38</f>
        <v>0</v>
      </c>
      <c r="G38" s="68">
        <f>'$2026_Pr3'!G38*'#2026_Pr3'!G38</f>
        <v>13029</v>
      </c>
      <c r="H38" s="68">
        <f>'$2026_Pr3'!H38*'#2026_Pr3'!H38</f>
        <v>17675</v>
      </c>
      <c r="I38" s="68">
        <f>'$2026_Pr3'!I38*'#2026_Pr3'!I38</f>
        <v>10908</v>
      </c>
      <c r="J38" s="68">
        <f>'$2026_Pr3'!J38*'#2026_Pr3'!J38</f>
        <v>7373</v>
      </c>
      <c r="L38" s="216" t="s">
        <v>10</v>
      </c>
      <c r="M38" s="68"/>
      <c r="N38" s="68">
        <f>'$2026_Pr3'!N38*'#2026_Pr3'!N38</f>
        <v>0</v>
      </c>
      <c r="O38" s="68">
        <f>'$2026_Pr3'!O38*'#2026_Pr3'!O38</f>
        <v>14644.999999999998</v>
      </c>
      <c r="P38" s="68">
        <f>'$2026_Pr3'!P38*'#2026_Pr3'!P38</f>
        <v>20806</v>
      </c>
      <c r="Q38" s="68">
        <f>'$2026_Pr3'!Q38*'#2026_Pr3'!Q38</f>
        <v>12827.000000000002</v>
      </c>
      <c r="R38" s="68">
        <f>'$2026_Pr3'!R38*'#2026_Pr3'!R38</f>
        <v>8686</v>
      </c>
      <c r="T38" s="216" t="s">
        <v>11</v>
      </c>
      <c r="U38" s="68"/>
      <c r="V38" s="68">
        <f>'$2026_Pr3'!V38*'#2026_Pr3'!V38</f>
        <v>0</v>
      </c>
      <c r="W38" s="68">
        <f>'$2026_Pr3'!W38*'#2026_Pr3'!W38</f>
        <v>1616</v>
      </c>
      <c r="X38" s="68">
        <f>'$2026_Pr3'!X38*'#2026_Pr3'!X38</f>
        <v>2222</v>
      </c>
      <c r="Y38" s="68">
        <f>'$2026_Pr3'!Y38*'#2026_Pr3'!Y38</f>
        <v>1414</v>
      </c>
      <c r="Z38" s="68">
        <f>'$2026_Pr3'!Z38*'#2026_Pr3'!Z38</f>
        <v>909</v>
      </c>
      <c r="AB38" s="216" t="s">
        <v>12</v>
      </c>
      <c r="AC38" s="68"/>
      <c r="AD38" s="68">
        <f>'$2026_Pr3'!AD38*'#2026_Pr3'!AD38</f>
        <v>0</v>
      </c>
      <c r="AE38" s="68">
        <f>'$2026_Pr3'!AE38*'#2026_Pr3'!AE38</f>
        <v>2500</v>
      </c>
      <c r="AF38" s="68">
        <f>'$2026_Pr3'!AF38*'#2026_Pr3'!AF38</f>
        <v>3500</v>
      </c>
      <c r="AG38" s="68">
        <f>'$2026_Pr3'!AG38*'#2026_Pr3'!AG38</f>
        <v>1700</v>
      </c>
      <c r="AH38" s="68">
        <f>'$2026_Pr3'!AH38*'#2026_Pr3'!AH38</f>
        <v>1200</v>
      </c>
      <c r="AI38" s="219"/>
      <c r="AJ38" s="219"/>
    </row>
    <row r="39" spans="1:36" s="218" customFormat="1" x14ac:dyDescent="0.3">
      <c r="A39" s="215">
        <v>34000</v>
      </c>
      <c r="B39" s="230">
        <v>34999</v>
      </c>
      <c r="C39" s="215"/>
      <c r="D39" s="216" t="s">
        <v>9</v>
      </c>
      <c r="E39" s="68"/>
      <c r="F39" s="68">
        <f>'$2026_Pr3'!F39*'#2026_Pr3'!F39</f>
        <v>0</v>
      </c>
      <c r="G39" s="68">
        <f>'$2026_Pr3'!G39*'#2026_Pr3'!G39</f>
        <v>11615</v>
      </c>
      <c r="H39" s="68">
        <f>'$2026_Pr3'!H39*'#2026_Pr3'!H39</f>
        <v>8080</v>
      </c>
      <c r="I39" s="68">
        <f>'$2026_Pr3'!I39*'#2026_Pr3'!I39</f>
        <v>9898</v>
      </c>
      <c r="J39" s="68">
        <f>'$2026_Pr3'!J39*'#2026_Pr3'!J39</f>
        <v>6666</v>
      </c>
      <c r="L39" s="216" t="s">
        <v>10</v>
      </c>
      <c r="M39" s="68"/>
      <c r="N39" s="68">
        <f>'$2026_Pr3'!N39*'#2026_Pr3'!N39</f>
        <v>0</v>
      </c>
      <c r="O39" s="68">
        <f>'$2026_Pr3'!O39*'#2026_Pr3'!O39</f>
        <v>13029</v>
      </c>
      <c r="P39" s="68">
        <f>'$2026_Pr3'!P39*'#2026_Pr3'!P39</f>
        <v>9494</v>
      </c>
      <c r="Q39" s="68">
        <f>'$2026_Pr3'!Q39*'#2026_Pr3'!Q39</f>
        <v>11716</v>
      </c>
      <c r="R39" s="68">
        <f>'$2026_Pr3'!R39*'#2026_Pr3'!R39</f>
        <v>7878</v>
      </c>
      <c r="T39" s="216" t="s">
        <v>11</v>
      </c>
      <c r="U39" s="68"/>
      <c r="V39" s="68">
        <f>'$2026_Pr3'!V39*'#2026_Pr3'!V39</f>
        <v>0</v>
      </c>
      <c r="W39" s="68">
        <f>'$2026_Pr3'!W39*'#2026_Pr3'!W39</f>
        <v>1414</v>
      </c>
      <c r="X39" s="68">
        <f>'$2026_Pr3'!X39*'#2026_Pr3'!X39</f>
        <v>1010</v>
      </c>
      <c r="Y39" s="68">
        <f>'$2026_Pr3'!Y39*'#2026_Pr3'!Y39</f>
        <v>1212</v>
      </c>
      <c r="Z39" s="68">
        <f>'$2026_Pr3'!Z39*'#2026_Pr3'!Z39</f>
        <v>808</v>
      </c>
      <c r="AB39" s="216" t="s">
        <v>12</v>
      </c>
      <c r="AC39" s="68"/>
      <c r="AD39" s="68">
        <f>'$2026_Pr3'!AD39*'#2026_Pr3'!AD39</f>
        <v>0</v>
      </c>
      <c r="AE39" s="68">
        <f>'$2026_Pr3'!AE39*'#2026_Pr3'!AE39</f>
        <v>2200</v>
      </c>
      <c r="AF39" s="68">
        <f>'$2026_Pr3'!AF39*'#2026_Pr3'!AF39</f>
        <v>1600</v>
      </c>
      <c r="AG39" s="68">
        <f>'$2026_Pr3'!AG39*'#2026_Pr3'!AG39</f>
        <v>1500</v>
      </c>
      <c r="AH39" s="68">
        <f>'$2026_Pr3'!AH39*'#2026_Pr3'!AH39</f>
        <v>1100</v>
      </c>
      <c r="AI39" s="219"/>
      <c r="AJ39" s="219"/>
    </row>
    <row r="40" spans="1:36" s="218" customFormat="1" x14ac:dyDescent="0.3">
      <c r="A40" s="215">
        <v>35000</v>
      </c>
      <c r="B40" s="215">
        <v>35999</v>
      </c>
      <c r="D40" s="216" t="s">
        <v>9</v>
      </c>
      <c r="E40" s="68"/>
      <c r="F40" s="68">
        <f>'$2026_Pr3'!F40*'#2026_Pr3'!F40</f>
        <v>0</v>
      </c>
      <c r="G40" s="68">
        <f>'$2026_Pr3'!G40*'#2026_Pr3'!G40</f>
        <v>0</v>
      </c>
      <c r="H40" s="68">
        <f>'$2026_Pr3'!H40*'#2026_Pr3'!H40</f>
        <v>8787</v>
      </c>
      <c r="I40" s="68">
        <f>'$2026_Pr3'!I40*'#2026_Pr3'!I40</f>
        <v>9898</v>
      </c>
      <c r="J40" s="68">
        <f>'$2026_Pr3'!J40*'#2026_Pr3'!J40</f>
        <v>6565.0000000000009</v>
      </c>
      <c r="L40" s="216" t="s">
        <v>10</v>
      </c>
      <c r="M40" s="68"/>
      <c r="N40" s="68">
        <f>'$2026_Pr3'!N40*'#2026_Pr3'!N40</f>
        <v>0</v>
      </c>
      <c r="O40" s="68">
        <f>'$2026_Pr3'!O40*'#2026_Pr3'!O40</f>
        <v>0</v>
      </c>
      <c r="P40" s="68">
        <f>'$2026_Pr3'!P40*'#2026_Pr3'!P40</f>
        <v>10302</v>
      </c>
      <c r="Q40" s="68">
        <f>'$2026_Pr3'!Q40*'#2026_Pr3'!Q40</f>
        <v>11615</v>
      </c>
      <c r="R40" s="68">
        <f>'$2026_Pr3'!R40*'#2026_Pr3'!R40</f>
        <v>7676.0000000000009</v>
      </c>
      <c r="T40" s="216" t="s">
        <v>11</v>
      </c>
      <c r="U40" s="68"/>
      <c r="V40" s="68">
        <f>'$2026_Pr3'!V40*'#2026_Pr3'!V40</f>
        <v>0</v>
      </c>
      <c r="W40" s="68">
        <f>'$2026_Pr3'!W40*'#2026_Pr3'!W40</f>
        <v>0</v>
      </c>
      <c r="X40" s="68">
        <f>'$2026_Pr3'!X40*'#2026_Pr3'!X40</f>
        <v>1111</v>
      </c>
      <c r="Y40" s="68">
        <f>'$2026_Pr3'!Y40*'#2026_Pr3'!Y40</f>
        <v>1212</v>
      </c>
      <c r="Z40" s="68">
        <f>'$2026_Pr3'!Z40*'#2026_Pr3'!Z40</f>
        <v>808</v>
      </c>
      <c r="AB40" s="216" t="s">
        <v>12</v>
      </c>
      <c r="AC40" s="68"/>
      <c r="AD40" s="68">
        <f>'$2026_Pr3'!AD40*'#2026_Pr3'!AD40</f>
        <v>0</v>
      </c>
      <c r="AE40" s="68">
        <f>'$2026_Pr3'!AE40*'#2026_Pr3'!AE40</f>
        <v>0</v>
      </c>
      <c r="AF40" s="68">
        <f>'$2026_Pr3'!AF40*'#2026_Pr3'!AF40</f>
        <v>1700</v>
      </c>
      <c r="AG40" s="68">
        <f>'$2026_Pr3'!AG40*'#2026_Pr3'!AG40</f>
        <v>1500</v>
      </c>
      <c r="AH40" s="68">
        <f>'$2026_Pr3'!AH40*'#2026_Pr3'!AH40</f>
        <v>1000</v>
      </c>
      <c r="AI40" s="219"/>
      <c r="AJ40" s="219"/>
    </row>
    <row r="41" spans="1:36" s="218" customFormat="1" x14ac:dyDescent="0.3">
      <c r="A41" s="215">
        <v>36000</v>
      </c>
      <c r="B41" s="215">
        <v>36999</v>
      </c>
      <c r="D41" s="216" t="s">
        <v>9</v>
      </c>
      <c r="E41" s="68"/>
      <c r="F41" s="68">
        <f>'$2026_Pr3'!F41*'#2026_Pr3'!F41</f>
        <v>0</v>
      </c>
      <c r="G41" s="68">
        <f>'$2026_Pr3'!G41*'#2026_Pr3'!G41</f>
        <v>0</v>
      </c>
      <c r="H41" s="68">
        <f>'$2026_Pr3'!H41*'#2026_Pr3'!H41</f>
        <v>9696</v>
      </c>
      <c r="I41" s="68">
        <f>'$2026_Pr3'!I41*'#2026_Pr3'!I41</f>
        <v>10908</v>
      </c>
      <c r="J41" s="68">
        <f>'$2026_Pr3'!J41*'#2026_Pr3'!J41</f>
        <v>7272</v>
      </c>
      <c r="L41" s="216" t="s">
        <v>10</v>
      </c>
      <c r="M41" s="68"/>
      <c r="N41" s="68">
        <f>'$2026_Pr3'!N41*'#2026_Pr3'!N41</f>
        <v>0</v>
      </c>
      <c r="O41" s="68">
        <f>'$2026_Pr3'!O41*'#2026_Pr3'!O41</f>
        <v>0</v>
      </c>
      <c r="P41" s="68">
        <f>'$2026_Pr3'!P41*'#2026_Pr3'!P41</f>
        <v>11413</v>
      </c>
      <c r="Q41" s="68">
        <f>'$2026_Pr3'!Q41*'#2026_Pr3'!Q41</f>
        <v>12827.000000000002</v>
      </c>
      <c r="R41" s="68">
        <f>'$2026_Pr3'!R41*'#2026_Pr3'!R41</f>
        <v>8484</v>
      </c>
      <c r="T41" s="216" t="s">
        <v>11</v>
      </c>
      <c r="U41" s="68"/>
      <c r="V41" s="68">
        <f>'$2026_Pr3'!V41*'#2026_Pr3'!V41</f>
        <v>0</v>
      </c>
      <c r="W41" s="68">
        <f>'$2026_Pr3'!W41*'#2026_Pr3'!W41</f>
        <v>0</v>
      </c>
      <c r="X41" s="68">
        <f>'$2026_Pr3'!X41*'#2026_Pr3'!X41</f>
        <v>1212</v>
      </c>
      <c r="Y41" s="68">
        <f>'$2026_Pr3'!Y41*'#2026_Pr3'!Y41</f>
        <v>1414</v>
      </c>
      <c r="Z41" s="68">
        <f>'$2026_Pr3'!Z41*'#2026_Pr3'!Z41</f>
        <v>909</v>
      </c>
      <c r="AB41" s="216" t="s">
        <v>12</v>
      </c>
      <c r="AC41" s="68"/>
      <c r="AD41" s="68">
        <f>'$2026_Pr3'!AD41*'#2026_Pr3'!AD41</f>
        <v>0</v>
      </c>
      <c r="AE41" s="68">
        <f>'$2026_Pr3'!AE41*'#2026_Pr3'!AE41</f>
        <v>0</v>
      </c>
      <c r="AF41" s="68">
        <f>'$2026_Pr3'!AF41*'#2026_Pr3'!AF41</f>
        <v>1900</v>
      </c>
      <c r="AG41" s="68">
        <f>'$2026_Pr3'!AG41*'#2026_Pr3'!AG41</f>
        <v>1700</v>
      </c>
      <c r="AH41" s="68">
        <f>'$2026_Pr3'!AH41*'#2026_Pr3'!AH41</f>
        <v>1300</v>
      </c>
      <c r="AI41" s="219"/>
      <c r="AJ41" s="219"/>
    </row>
    <row r="42" spans="1:36" s="218" customFormat="1" x14ac:dyDescent="0.3">
      <c r="A42" s="215">
        <v>37000</v>
      </c>
      <c r="B42" s="215">
        <v>37999</v>
      </c>
      <c r="D42" s="216" t="s">
        <v>9</v>
      </c>
      <c r="E42" s="68"/>
      <c r="F42" s="68">
        <f>'$2026_Pr3'!F42*'#2026_Pr3'!F42</f>
        <v>0</v>
      </c>
      <c r="G42" s="68">
        <f>'$2026_Pr3'!G42*'#2026_Pr3'!G42</f>
        <v>0</v>
      </c>
      <c r="H42" s="68">
        <f>'$2026_Pr3'!H42*'#2026_Pr3'!H42</f>
        <v>8282</v>
      </c>
      <c r="I42" s="68">
        <f>'$2026_Pr3'!I42*'#2026_Pr3'!I42</f>
        <v>9393</v>
      </c>
      <c r="J42" s="68">
        <f>'$2026_Pr3'!J42*'#2026_Pr3'!J42</f>
        <v>6161</v>
      </c>
      <c r="L42" s="216" t="s">
        <v>10</v>
      </c>
      <c r="M42" s="68"/>
      <c r="N42" s="68">
        <f>'$2026_Pr3'!N42*'#2026_Pr3'!N42</f>
        <v>0</v>
      </c>
      <c r="O42" s="68">
        <f>'$2026_Pr3'!O42*'#2026_Pr3'!O42</f>
        <v>0</v>
      </c>
      <c r="P42" s="68">
        <f>'$2026_Pr3'!P42*'#2026_Pr3'!P42</f>
        <v>9797</v>
      </c>
      <c r="Q42" s="68">
        <f>'$2026_Pr3'!Q42*'#2026_Pr3'!Q42</f>
        <v>11009</v>
      </c>
      <c r="R42" s="68">
        <f>'$2026_Pr3'!R42*'#2026_Pr3'!R42</f>
        <v>7272</v>
      </c>
      <c r="T42" s="216" t="s">
        <v>11</v>
      </c>
      <c r="U42" s="68"/>
      <c r="V42" s="68">
        <f>'$2026_Pr3'!V42*'#2026_Pr3'!V42</f>
        <v>0</v>
      </c>
      <c r="W42" s="68">
        <f>'$2026_Pr3'!W42*'#2026_Pr3'!W42</f>
        <v>0</v>
      </c>
      <c r="X42" s="68">
        <f>'$2026_Pr3'!X42*'#2026_Pr3'!X42</f>
        <v>1010</v>
      </c>
      <c r="Y42" s="68">
        <f>'$2026_Pr3'!Y42*'#2026_Pr3'!Y42</f>
        <v>1212</v>
      </c>
      <c r="Z42" s="68">
        <f>'$2026_Pr3'!Z42*'#2026_Pr3'!Z42</f>
        <v>808</v>
      </c>
      <c r="AB42" s="216" t="s">
        <v>12</v>
      </c>
      <c r="AC42" s="68"/>
      <c r="AD42" s="68">
        <f>'$2026_Pr3'!AD42*'#2026_Pr3'!AD42</f>
        <v>0</v>
      </c>
      <c r="AE42" s="68">
        <f>'$2026_Pr3'!AE42*'#2026_Pr3'!AE42</f>
        <v>0</v>
      </c>
      <c r="AF42" s="68">
        <f>'$2026_Pr3'!AF42*'#2026_Pr3'!AF42</f>
        <v>1600</v>
      </c>
      <c r="AG42" s="68">
        <f>'$2026_Pr3'!AG42*'#2026_Pr3'!AG42</f>
        <v>1400</v>
      </c>
      <c r="AH42" s="68">
        <f>'$2026_Pr3'!AH42*'#2026_Pr3'!AH42</f>
        <v>900</v>
      </c>
      <c r="AI42" s="219"/>
      <c r="AJ42" s="219"/>
    </row>
    <row r="43" spans="1:36" s="218" customFormat="1" x14ac:dyDescent="0.3">
      <c r="A43" s="215">
        <v>38000</v>
      </c>
      <c r="B43" s="215">
        <v>38999</v>
      </c>
      <c r="D43" s="216" t="s">
        <v>9</v>
      </c>
      <c r="E43" s="68"/>
      <c r="F43" s="68">
        <f>'$2026_Pr3'!F43*'#2026_Pr3'!F43</f>
        <v>0</v>
      </c>
      <c r="G43" s="68">
        <f>'$2026_Pr3'!G43*'#2026_Pr3'!G43</f>
        <v>0</v>
      </c>
      <c r="H43" s="68">
        <f>'$2026_Pr3'!H43*'#2026_Pr3'!H43</f>
        <v>10100</v>
      </c>
      <c r="I43" s="68">
        <f>'$2026_Pr3'!I43*'#2026_Pr3'!I43</f>
        <v>5757</v>
      </c>
      <c r="J43" s="68">
        <f>'$2026_Pr3'!J43*'#2026_Pr3'!J43</f>
        <v>7575</v>
      </c>
      <c r="L43" s="216" t="s">
        <v>10</v>
      </c>
      <c r="M43" s="68"/>
      <c r="N43" s="68">
        <f>'$2026_Pr3'!N43*'#2026_Pr3'!N43</f>
        <v>0</v>
      </c>
      <c r="O43" s="68">
        <f>'$2026_Pr3'!O43*'#2026_Pr3'!O43</f>
        <v>0</v>
      </c>
      <c r="P43" s="68">
        <f>'$2026_Pr3'!P43*'#2026_Pr3'!P43</f>
        <v>11918</v>
      </c>
      <c r="Q43" s="68">
        <f>'$2026_Pr3'!Q43*'#2026_Pr3'!Q43</f>
        <v>6767</v>
      </c>
      <c r="R43" s="68">
        <f>'$2026_Pr3'!R43*'#2026_Pr3'!R43</f>
        <v>8888</v>
      </c>
      <c r="T43" s="216" t="s">
        <v>11</v>
      </c>
      <c r="U43" s="68"/>
      <c r="V43" s="68">
        <f>'$2026_Pr3'!V43*'#2026_Pr3'!V43</f>
        <v>0</v>
      </c>
      <c r="W43" s="68">
        <f>'$2026_Pr3'!W43*'#2026_Pr3'!W43</f>
        <v>0</v>
      </c>
      <c r="X43" s="68">
        <f>'$2026_Pr3'!X43*'#2026_Pr3'!X43</f>
        <v>1313</v>
      </c>
      <c r="Y43" s="68">
        <f>'$2026_Pr3'!Y43*'#2026_Pr3'!Y43</f>
        <v>707</v>
      </c>
      <c r="Z43" s="68">
        <f>'$2026_Pr3'!Z43*'#2026_Pr3'!Z43</f>
        <v>909</v>
      </c>
      <c r="AB43" s="216" t="s">
        <v>12</v>
      </c>
      <c r="AC43" s="68"/>
      <c r="AD43" s="68">
        <f>'$2026_Pr3'!AD43*'#2026_Pr3'!AD43</f>
        <v>0</v>
      </c>
      <c r="AE43" s="68">
        <f>'$2026_Pr3'!AE43*'#2026_Pr3'!AE43</f>
        <v>0</v>
      </c>
      <c r="AF43" s="68">
        <f>'$2026_Pr3'!AF43*'#2026_Pr3'!AF43</f>
        <v>2000</v>
      </c>
      <c r="AG43" s="68">
        <f>'$2026_Pr3'!AG43*'#2026_Pr3'!AG43</f>
        <v>900</v>
      </c>
      <c r="AH43" s="68">
        <f>'$2026_Pr3'!AH43*'#2026_Pr3'!AH43</f>
        <v>1200</v>
      </c>
      <c r="AI43" s="219"/>
      <c r="AJ43" s="219"/>
    </row>
    <row r="44" spans="1:36" s="218" customFormat="1" x14ac:dyDescent="0.3">
      <c r="A44" s="215">
        <v>39000</v>
      </c>
      <c r="B44" s="215">
        <v>39999</v>
      </c>
      <c r="D44" s="216" t="s">
        <v>9</v>
      </c>
      <c r="E44" s="68"/>
      <c r="F44" s="68">
        <f>'$2026_Pr3'!F44*'#2026_Pr3'!F44</f>
        <v>0</v>
      </c>
      <c r="G44" s="68">
        <f>'$2026_Pr3'!G44*'#2026_Pr3'!G44</f>
        <v>0</v>
      </c>
      <c r="H44" s="68">
        <f>'$2026_Pr3'!H44*'#2026_Pr3'!H44</f>
        <v>7170.9999999999991</v>
      </c>
      <c r="I44" s="68">
        <f>'$2026_Pr3'!I44*'#2026_Pr3'!I44</f>
        <v>5252</v>
      </c>
      <c r="J44" s="68">
        <f>'$2026_Pr3'!J44*'#2026_Pr3'!J44</f>
        <v>6868.0000000000009</v>
      </c>
      <c r="L44" s="216" t="s">
        <v>10</v>
      </c>
      <c r="M44" s="68"/>
      <c r="N44" s="68">
        <f>'$2026_Pr3'!N44*'#2026_Pr3'!N44</f>
        <v>0</v>
      </c>
      <c r="O44" s="68">
        <f>'$2026_Pr3'!O44*'#2026_Pr3'!O44</f>
        <v>0</v>
      </c>
      <c r="P44" s="68">
        <f>'$2026_Pr3'!P44*'#2026_Pr3'!P44</f>
        <v>8080</v>
      </c>
      <c r="Q44" s="68">
        <f>'$2026_Pr3'!Q44*'#2026_Pr3'!Q44</f>
        <v>6161</v>
      </c>
      <c r="R44" s="68">
        <f>'$2026_Pr3'!R44*'#2026_Pr3'!R44</f>
        <v>8080</v>
      </c>
      <c r="T44" s="216" t="s">
        <v>11</v>
      </c>
      <c r="U44" s="68"/>
      <c r="V44" s="68">
        <f>'$2026_Pr3'!V44*'#2026_Pr3'!V44</f>
        <v>0</v>
      </c>
      <c r="W44" s="68">
        <f>'$2026_Pr3'!W44*'#2026_Pr3'!W44</f>
        <v>0</v>
      </c>
      <c r="X44" s="68">
        <f>'$2026_Pr3'!X44*'#2026_Pr3'!X44</f>
        <v>909</v>
      </c>
      <c r="Y44" s="68">
        <f>'$2026_Pr3'!Y44*'#2026_Pr3'!Y44</f>
        <v>606</v>
      </c>
      <c r="Z44" s="68">
        <f>'$2026_Pr3'!Z44*'#2026_Pr3'!Z44</f>
        <v>909</v>
      </c>
      <c r="AB44" s="216" t="s">
        <v>12</v>
      </c>
      <c r="AC44" s="68"/>
      <c r="AD44" s="68">
        <f>'$2026_Pr3'!AD44*'#2026_Pr3'!AD44</f>
        <v>0</v>
      </c>
      <c r="AE44" s="68">
        <f>'$2026_Pr3'!AE44*'#2026_Pr3'!AE44</f>
        <v>0</v>
      </c>
      <c r="AF44" s="68">
        <f>'$2026_Pr3'!AF44*'#2026_Pr3'!AF44</f>
        <v>1400</v>
      </c>
      <c r="AG44" s="68">
        <f>'$2026_Pr3'!AG44*'#2026_Pr3'!AG44</f>
        <v>800</v>
      </c>
      <c r="AH44" s="68">
        <f>'$2026_Pr3'!AH44*'#2026_Pr3'!AH44</f>
        <v>1100</v>
      </c>
      <c r="AI44" s="219"/>
      <c r="AJ44" s="219"/>
    </row>
    <row r="45" spans="1:36" s="218" customFormat="1" x14ac:dyDescent="0.3">
      <c r="A45" s="215">
        <v>40000</v>
      </c>
      <c r="B45" s="215">
        <v>40999</v>
      </c>
      <c r="D45" s="216" t="s">
        <v>9</v>
      </c>
      <c r="E45" s="68"/>
      <c r="F45" s="68">
        <f>'$2026_Pr3'!F45*'#2026_Pr3'!F45</f>
        <v>0</v>
      </c>
      <c r="G45" s="68">
        <f>'$2026_Pr3'!G45*'#2026_Pr3'!G45</f>
        <v>0</v>
      </c>
      <c r="H45" s="68">
        <f>'$2026_Pr3'!H45*'#2026_Pr3'!H45</f>
        <v>7777</v>
      </c>
      <c r="I45" s="68">
        <f>'$2026_Pr3'!I45*'#2026_Pr3'!I45</f>
        <v>5050</v>
      </c>
      <c r="J45" s="68">
        <f>'$2026_Pr3'!J45*'#2026_Pr3'!J45</f>
        <v>4646</v>
      </c>
      <c r="L45" s="216" t="s">
        <v>10</v>
      </c>
      <c r="M45" s="68"/>
      <c r="N45" s="68">
        <f>'$2026_Pr3'!N45*'#2026_Pr3'!N45</f>
        <v>0</v>
      </c>
      <c r="O45" s="68">
        <f>'$2026_Pr3'!O45*'#2026_Pr3'!O45</f>
        <v>0</v>
      </c>
      <c r="P45" s="68">
        <f>'$2026_Pr3'!P45*'#2026_Pr3'!P45</f>
        <v>8686</v>
      </c>
      <c r="Q45" s="68">
        <f>'$2026_Pr3'!Q45*'#2026_Pr3'!Q45</f>
        <v>5959</v>
      </c>
      <c r="R45" s="68">
        <f>'$2026_Pr3'!R45*'#2026_Pr3'!R45</f>
        <v>5454</v>
      </c>
      <c r="T45" s="216" t="s">
        <v>11</v>
      </c>
      <c r="U45" s="68"/>
      <c r="V45" s="68">
        <f>'$2026_Pr3'!V45*'#2026_Pr3'!V45</f>
        <v>0</v>
      </c>
      <c r="W45" s="68">
        <f>'$2026_Pr3'!W45*'#2026_Pr3'!W45</f>
        <v>0</v>
      </c>
      <c r="X45" s="68">
        <f>'$2026_Pr3'!X45*'#2026_Pr3'!X45</f>
        <v>909</v>
      </c>
      <c r="Y45" s="68">
        <f>'$2026_Pr3'!Y45*'#2026_Pr3'!Y45</f>
        <v>606</v>
      </c>
      <c r="Z45" s="68">
        <f>'$2026_Pr3'!Z45*'#2026_Pr3'!Z45</f>
        <v>606</v>
      </c>
      <c r="AB45" s="216" t="s">
        <v>12</v>
      </c>
      <c r="AC45" s="68"/>
      <c r="AD45" s="68">
        <f>'$2026_Pr3'!AD45*'#2026_Pr3'!AD45</f>
        <v>0</v>
      </c>
      <c r="AE45" s="68">
        <f>'$2026_Pr3'!AE45*'#2026_Pr3'!AE45</f>
        <v>0</v>
      </c>
      <c r="AF45" s="68">
        <f>'$2026_Pr3'!AF45*'#2026_Pr3'!AF45</f>
        <v>1500</v>
      </c>
      <c r="AG45" s="68">
        <f>'$2026_Pr3'!AG45*'#2026_Pr3'!AG45</f>
        <v>700</v>
      </c>
      <c r="AH45" s="68">
        <f>'$2026_Pr3'!AH45*'#2026_Pr3'!AH45</f>
        <v>700</v>
      </c>
      <c r="AI45" s="219"/>
      <c r="AJ45" s="219"/>
    </row>
    <row r="46" spans="1:36" s="218" customFormat="1" x14ac:dyDescent="0.3">
      <c r="A46" s="232">
        <v>41000</v>
      </c>
      <c r="B46" s="230">
        <v>41999</v>
      </c>
      <c r="D46" s="216" t="s">
        <v>9</v>
      </c>
      <c r="E46" s="68"/>
      <c r="F46" s="68">
        <f>'$2026_Pr3'!F46*'#2026_Pr3'!F46</f>
        <v>0</v>
      </c>
      <c r="G46" s="68">
        <f>'$2026_Pr3'!G46*'#2026_Pr3'!G46</f>
        <v>0</v>
      </c>
      <c r="H46" s="68">
        <f>'$2026_Pr3'!H46*'#2026_Pr3'!H46</f>
        <v>8686</v>
      </c>
      <c r="I46" s="68">
        <f>'$2026_Pr3'!I46*'#2026_Pr3'!I46</f>
        <v>5555</v>
      </c>
      <c r="J46" s="68">
        <f>'$2026_Pr3'!J46*'#2026_Pr3'!J46</f>
        <v>5151</v>
      </c>
      <c r="L46" s="216" t="s">
        <v>10</v>
      </c>
      <c r="M46" s="68"/>
      <c r="N46" s="68">
        <f>'$2026_Pr3'!N46*'#2026_Pr3'!N46</f>
        <v>0</v>
      </c>
      <c r="O46" s="68">
        <f>'$2026_Pr3'!O46*'#2026_Pr3'!O46</f>
        <v>0</v>
      </c>
      <c r="P46" s="68">
        <f>'$2026_Pr3'!P46*'#2026_Pr3'!P46</f>
        <v>9797</v>
      </c>
      <c r="Q46" s="68">
        <f>'$2026_Pr3'!Q46*'#2026_Pr3'!Q46</f>
        <v>6565.0000000000009</v>
      </c>
      <c r="R46" s="68">
        <f>'$2026_Pr3'!R46*'#2026_Pr3'!R46</f>
        <v>6060</v>
      </c>
      <c r="T46" s="216" t="s">
        <v>11</v>
      </c>
      <c r="U46" s="68"/>
      <c r="V46" s="68">
        <f>'$2026_Pr3'!V46*'#2026_Pr3'!V46</f>
        <v>0</v>
      </c>
      <c r="W46" s="68">
        <f>'$2026_Pr3'!W46*'#2026_Pr3'!W46</f>
        <v>0</v>
      </c>
      <c r="X46" s="68">
        <f>'$2026_Pr3'!X46*'#2026_Pr3'!X46</f>
        <v>1111</v>
      </c>
      <c r="Y46" s="68">
        <f>'$2026_Pr3'!Y46*'#2026_Pr3'!Y46</f>
        <v>707</v>
      </c>
      <c r="Z46" s="68">
        <f>'$2026_Pr3'!Z46*'#2026_Pr3'!Z46</f>
        <v>606</v>
      </c>
      <c r="AB46" s="216" t="s">
        <v>12</v>
      </c>
      <c r="AC46" s="68"/>
      <c r="AD46" s="68">
        <f>'$2026_Pr3'!AD46*'#2026_Pr3'!AD46</f>
        <v>0</v>
      </c>
      <c r="AE46" s="68">
        <f>'$2026_Pr3'!AE46*'#2026_Pr3'!AE46</f>
        <v>0</v>
      </c>
      <c r="AF46" s="68">
        <f>'$2026_Pr3'!AF46*'#2026_Pr3'!AF46</f>
        <v>1700</v>
      </c>
      <c r="AG46" s="68">
        <f>'$2026_Pr3'!AG46*'#2026_Pr3'!AG46</f>
        <v>800</v>
      </c>
      <c r="AH46" s="68">
        <f>'$2026_Pr3'!AH46*'#2026_Pr3'!AH46</f>
        <v>800</v>
      </c>
      <c r="AI46" s="219"/>
      <c r="AJ46" s="219"/>
    </row>
    <row r="47" spans="1:36" s="218" customFormat="1" x14ac:dyDescent="0.3">
      <c r="A47" s="215">
        <v>42000</v>
      </c>
      <c r="B47" s="215">
        <v>42999</v>
      </c>
      <c r="D47" s="216" t="s">
        <v>9</v>
      </c>
      <c r="E47" s="68"/>
      <c r="F47" s="68">
        <f>'$2026_Pr3'!F47*'#2026_Pr3'!F47</f>
        <v>0</v>
      </c>
      <c r="G47" s="68">
        <f>'$2026_Pr3'!G47*'#2026_Pr3'!G47</f>
        <v>0</v>
      </c>
      <c r="H47" s="68">
        <f>'$2026_Pr3'!H47*'#2026_Pr3'!H47</f>
        <v>0</v>
      </c>
      <c r="I47" s="68">
        <f>'$2026_Pr3'!I47*'#2026_Pr3'!I47</f>
        <v>4747</v>
      </c>
      <c r="J47" s="68">
        <f>'$2026_Pr3'!J47*'#2026_Pr3'!J47</f>
        <v>2222</v>
      </c>
      <c r="L47" s="216" t="s">
        <v>10</v>
      </c>
      <c r="M47" s="68"/>
      <c r="N47" s="68">
        <f>'$2026_Pr3'!N47*'#2026_Pr3'!N47</f>
        <v>0</v>
      </c>
      <c r="O47" s="68">
        <f>'$2026_Pr3'!O47*'#2026_Pr3'!O47</f>
        <v>0</v>
      </c>
      <c r="P47" s="68">
        <f>'$2026_Pr3'!P47*'#2026_Pr3'!P47</f>
        <v>0</v>
      </c>
      <c r="Q47" s="68">
        <f>'$2026_Pr3'!Q47*'#2026_Pr3'!Q47</f>
        <v>5555</v>
      </c>
      <c r="R47" s="68">
        <f>'$2026_Pr3'!R47*'#2026_Pr3'!R47</f>
        <v>2525</v>
      </c>
      <c r="T47" s="216" t="s">
        <v>11</v>
      </c>
      <c r="U47" s="68"/>
      <c r="V47" s="68">
        <f>'$2026_Pr3'!V47*'#2026_Pr3'!V47</f>
        <v>0</v>
      </c>
      <c r="W47" s="68">
        <f>'$2026_Pr3'!W47*'#2026_Pr3'!W47</f>
        <v>0</v>
      </c>
      <c r="X47" s="68">
        <f>'$2026_Pr3'!X47*'#2026_Pr3'!X47</f>
        <v>0</v>
      </c>
      <c r="Y47" s="68">
        <f>'$2026_Pr3'!Y47*'#2026_Pr3'!Y47</f>
        <v>606</v>
      </c>
      <c r="Z47" s="68">
        <f>'$2026_Pr3'!Z47*'#2026_Pr3'!Z47</f>
        <v>303</v>
      </c>
      <c r="AB47" s="216" t="s">
        <v>12</v>
      </c>
      <c r="AC47" s="68"/>
      <c r="AD47" s="68">
        <f>'$2026_Pr3'!AD47*'#2026_Pr3'!AD47</f>
        <v>0</v>
      </c>
      <c r="AE47" s="68">
        <f>'$2026_Pr3'!AE47*'#2026_Pr3'!AE47</f>
        <v>0</v>
      </c>
      <c r="AF47" s="68">
        <f>'$2026_Pr3'!AF47*'#2026_Pr3'!AF47</f>
        <v>0</v>
      </c>
      <c r="AG47" s="68">
        <f>'$2026_Pr3'!AG47*'#2026_Pr3'!AG47</f>
        <v>700</v>
      </c>
      <c r="AH47" s="68">
        <f>'$2026_Pr3'!AH47*'#2026_Pr3'!AH47</f>
        <v>300</v>
      </c>
      <c r="AI47" s="219"/>
      <c r="AJ47" s="219"/>
    </row>
    <row r="48" spans="1:36" s="218" customFormat="1" x14ac:dyDescent="0.3">
      <c r="A48" s="229">
        <v>43000</v>
      </c>
      <c r="B48" s="215">
        <v>43999</v>
      </c>
      <c r="D48" s="216" t="s">
        <v>9</v>
      </c>
      <c r="E48" s="68"/>
      <c r="F48" s="68">
        <f>'$2026_Pr3'!F48*'#2026_Pr3'!F48</f>
        <v>0</v>
      </c>
      <c r="G48" s="68">
        <f>'$2026_Pr3'!G48*'#2026_Pr3'!G48</f>
        <v>0</v>
      </c>
      <c r="H48" s="68">
        <f>'$2026_Pr3'!H48*'#2026_Pr3'!H48</f>
        <v>0</v>
      </c>
      <c r="I48" s="68">
        <f>'$2026_Pr3'!I48*'#2026_Pr3'!I48</f>
        <v>5858</v>
      </c>
      <c r="J48" s="68">
        <f>'$2026_Pr3'!J48*'#2026_Pr3'!J48</f>
        <v>2727</v>
      </c>
      <c r="L48" s="216" t="s">
        <v>10</v>
      </c>
      <c r="M48" s="68"/>
      <c r="N48" s="68">
        <f>'$2026_Pr3'!N48*'#2026_Pr3'!N48</f>
        <v>0</v>
      </c>
      <c r="O48" s="68">
        <f>'$2026_Pr3'!O48*'#2026_Pr3'!O48</f>
        <v>0</v>
      </c>
      <c r="P48" s="68">
        <f>'$2026_Pr3'!P48*'#2026_Pr3'!P48</f>
        <v>0</v>
      </c>
      <c r="Q48" s="68">
        <f>'$2026_Pr3'!Q48*'#2026_Pr3'!Q48</f>
        <v>6868.0000000000009</v>
      </c>
      <c r="R48" s="68">
        <f>'$2026_Pr3'!R48*'#2026_Pr3'!R48</f>
        <v>3131</v>
      </c>
      <c r="T48" s="216" t="s">
        <v>11</v>
      </c>
      <c r="U48" s="68"/>
      <c r="V48" s="68">
        <f>'$2026_Pr3'!V48*'#2026_Pr3'!V48</f>
        <v>0</v>
      </c>
      <c r="W48" s="68">
        <f>'$2026_Pr3'!W48*'#2026_Pr3'!W48</f>
        <v>0</v>
      </c>
      <c r="X48" s="68">
        <f>'$2026_Pr3'!X48*'#2026_Pr3'!X48</f>
        <v>0</v>
      </c>
      <c r="Y48" s="68">
        <f>'$2026_Pr3'!Y48*'#2026_Pr3'!Y48</f>
        <v>707</v>
      </c>
      <c r="Z48" s="68">
        <f>'$2026_Pr3'!Z48*'#2026_Pr3'!Z48</f>
        <v>303</v>
      </c>
      <c r="AB48" s="216" t="s">
        <v>12</v>
      </c>
      <c r="AC48" s="68"/>
      <c r="AD48" s="68">
        <f>'$2026_Pr3'!AD48*'#2026_Pr3'!AD48</f>
        <v>0</v>
      </c>
      <c r="AE48" s="68">
        <f>'$2026_Pr3'!AE48*'#2026_Pr3'!AE48</f>
        <v>0</v>
      </c>
      <c r="AF48" s="68">
        <f>'$2026_Pr3'!AF48*'#2026_Pr3'!AF48</f>
        <v>0</v>
      </c>
      <c r="AG48" s="68">
        <f>'$2026_Pr3'!AG48*'#2026_Pr3'!AG48</f>
        <v>800</v>
      </c>
      <c r="AH48" s="68">
        <f>'$2026_Pr3'!AH48*'#2026_Pr3'!AH48</f>
        <v>400</v>
      </c>
      <c r="AI48" s="219"/>
      <c r="AJ48" s="219"/>
    </row>
    <row r="49" spans="1:36" s="218" customFormat="1" x14ac:dyDescent="0.3">
      <c r="A49" s="215">
        <v>44000</v>
      </c>
      <c r="B49" s="215">
        <v>44999</v>
      </c>
      <c r="D49" s="216" t="s">
        <v>9</v>
      </c>
      <c r="E49" s="68"/>
      <c r="F49" s="68">
        <f>'$2026_Pr3'!F49*'#2026_Pr3'!F49</f>
        <v>0</v>
      </c>
      <c r="G49" s="68">
        <f>'$2026_Pr3'!G49*'#2026_Pr3'!G49</f>
        <v>0</v>
      </c>
      <c r="H49" s="68">
        <f>'$2026_Pr3'!H49*'#2026_Pr3'!H49</f>
        <v>0</v>
      </c>
      <c r="I49" s="68">
        <f>'$2026_Pr3'!I49*'#2026_Pr3'!I49</f>
        <v>5252</v>
      </c>
      <c r="J49" s="68">
        <f>'$2026_Pr3'!J49*'#2026_Pr3'!J49</f>
        <v>2424</v>
      </c>
      <c r="L49" s="216" t="s">
        <v>10</v>
      </c>
      <c r="M49" s="68"/>
      <c r="N49" s="68">
        <f>'$2026_Pr3'!N49*'#2026_Pr3'!N49</f>
        <v>0</v>
      </c>
      <c r="O49" s="68">
        <f>'$2026_Pr3'!O49*'#2026_Pr3'!O49</f>
        <v>0</v>
      </c>
      <c r="P49" s="68">
        <f>'$2026_Pr3'!P49*'#2026_Pr3'!P49</f>
        <v>0</v>
      </c>
      <c r="Q49" s="68">
        <f>'$2026_Pr3'!Q49*'#2026_Pr3'!Q49</f>
        <v>6262</v>
      </c>
      <c r="R49" s="68">
        <f>'$2026_Pr3'!R49*'#2026_Pr3'!R49</f>
        <v>2929</v>
      </c>
      <c r="T49" s="216" t="s">
        <v>11</v>
      </c>
      <c r="U49" s="68"/>
      <c r="V49" s="68">
        <f>'$2026_Pr3'!V49*'#2026_Pr3'!V49</f>
        <v>0</v>
      </c>
      <c r="W49" s="68">
        <f>'$2026_Pr3'!W49*'#2026_Pr3'!W49</f>
        <v>0</v>
      </c>
      <c r="X49" s="68">
        <f>'$2026_Pr3'!X49*'#2026_Pr3'!X49</f>
        <v>0</v>
      </c>
      <c r="Y49" s="68">
        <f>'$2026_Pr3'!Y49*'#2026_Pr3'!Y49</f>
        <v>707</v>
      </c>
      <c r="Z49" s="68">
        <f>'$2026_Pr3'!Z49*'#2026_Pr3'!Z49</f>
        <v>303</v>
      </c>
      <c r="AB49" s="216" t="s">
        <v>12</v>
      </c>
      <c r="AC49" s="68"/>
      <c r="AD49" s="68">
        <f>'$2026_Pr3'!AD49*'#2026_Pr3'!AD49</f>
        <v>0</v>
      </c>
      <c r="AE49" s="68">
        <f>'$2026_Pr3'!AE49*'#2026_Pr3'!AE49</f>
        <v>0</v>
      </c>
      <c r="AF49" s="68">
        <f>'$2026_Pr3'!AF49*'#2026_Pr3'!AF49</f>
        <v>0</v>
      </c>
      <c r="AG49" s="68">
        <f>'$2026_Pr3'!AG49*'#2026_Pr3'!AG49</f>
        <v>800</v>
      </c>
      <c r="AH49" s="68">
        <f>'$2026_Pr3'!AH49*'#2026_Pr3'!AH49</f>
        <v>400</v>
      </c>
      <c r="AI49" s="219"/>
      <c r="AJ49" s="219"/>
    </row>
    <row r="50" spans="1:36" s="218" customFormat="1" x14ac:dyDescent="0.3">
      <c r="A50" s="215">
        <v>45000</v>
      </c>
      <c r="B50" s="215">
        <v>45999</v>
      </c>
      <c r="D50" s="216" t="s">
        <v>9</v>
      </c>
      <c r="E50" s="68"/>
      <c r="F50" s="68">
        <f>'$2026_Pr3'!F50*'#2026_Pr3'!F50</f>
        <v>0</v>
      </c>
      <c r="G50" s="68">
        <f>'$2026_Pr3'!G50*'#2026_Pr3'!G50</f>
        <v>0</v>
      </c>
      <c r="H50" s="68">
        <f>'$2026_Pr3'!H50*'#2026_Pr3'!H50</f>
        <v>0</v>
      </c>
      <c r="I50" s="68">
        <f>'$2026_Pr3'!I50*'#2026_Pr3'!I50</f>
        <v>5353</v>
      </c>
      <c r="J50" s="68">
        <f>'$2026_Pr3'!J50*'#2026_Pr3'!J50</f>
        <v>2828</v>
      </c>
      <c r="L50" s="216" t="s">
        <v>10</v>
      </c>
      <c r="M50" s="68"/>
      <c r="N50" s="68">
        <f>'$2026_Pr3'!N50*'#2026_Pr3'!N50</f>
        <v>0</v>
      </c>
      <c r="O50" s="68">
        <f>'$2026_Pr3'!O50*'#2026_Pr3'!O50</f>
        <v>0</v>
      </c>
      <c r="P50" s="68">
        <f>'$2026_Pr3'!P50*'#2026_Pr3'!P50</f>
        <v>0</v>
      </c>
      <c r="Q50" s="68">
        <f>'$2026_Pr3'!Q50*'#2026_Pr3'!Q50</f>
        <v>6363</v>
      </c>
      <c r="R50" s="68">
        <f>'$2026_Pr3'!R50*'#2026_Pr3'!R50</f>
        <v>3333</v>
      </c>
      <c r="T50" s="216" t="s">
        <v>11</v>
      </c>
      <c r="U50" s="68"/>
      <c r="V50" s="68">
        <f>'$2026_Pr3'!V50*'#2026_Pr3'!V50</f>
        <v>0</v>
      </c>
      <c r="W50" s="68">
        <f>'$2026_Pr3'!W50*'#2026_Pr3'!W50</f>
        <v>0</v>
      </c>
      <c r="X50" s="68">
        <f>'$2026_Pr3'!X50*'#2026_Pr3'!X50</f>
        <v>0</v>
      </c>
      <c r="Y50" s="68">
        <f>'$2026_Pr3'!Y50*'#2026_Pr3'!Y50</f>
        <v>707</v>
      </c>
      <c r="Z50" s="68">
        <f>'$2026_Pr3'!Z50*'#2026_Pr3'!Z50</f>
        <v>404</v>
      </c>
      <c r="AB50" s="216" t="s">
        <v>12</v>
      </c>
      <c r="AC50" s="68"/>
      <c r="AD50" s="68">
        <f>'$2026_Pr3'!AD50*'#2026_Pr3'!AD50</f>
        <v>0</v>
      </c>
      <c r="AE50" s="68">
        <f>'$2026_Pr3'!AE50*'#2026_Pr3'!AE50</f>
        <v>0</v>
      </c>
      <c r="AF50" s="68">
        <f>'$2026_Pr3'!AF50*'#2026_Pr3'!AF50</f>
        <v>0</v>
      </c>
      <c r="AG50" s="68">
        <f>'$2026_Pr3'!AG50*'#2026_Pr3'!AG50</f>
        <v>700</v>
      </c>
      <c r="AH50" s="68">
        <f>'$2026_Pr3'!AH50*'#2026_Pr3'!AH50</f>
        <v>400</v>
      </c>
      <c r="AI50" s="219"/>
      <c r="AJ50" s="219"/>
    </row>
    <row r="51" spans="1:36" s="218" customFormat="1" x14ac:dyDescent="0.3">
      <c r="A51" s="215">
        <v>46000</v>
      </c>
      <c r="B51" s="215">
        <v>46999</v>
      </c>
      <c r="D51" s="216" t="s">
        <v>9</v>
      </c>
      <c r="E51" s="68"/>
      <c r="F51" s="68">
        <f>'$2026_Pr3'!F51*'#2026_Pr3'!F51</f>
        <v>0</v>
      </c>
      <c r="G51" s="68">
        <f>'$2026_Pr3'!G51*'#2026_Pr3'!G51</f>
        <v>0</v>
      </c>
      <c r="H51" s="68">
        <f>'$2026_Pr3'!H51*'#2026_Pr3'!H51</f>
        <v>0</v>
      </c>
      <c r="I51" s="68">
        <f>'$2026_Pr3'!I51*'#2026_Pr3'!I51</f>
        <v>4646</v>
      </c>
      <c r="J51" s="68">
        <f>'$2026_Pr3'!J51*'#2026_Pr3'!J51</f>
        <v>3131</v>
      </c>
      <c r="L51" s="216" t="s">
        <v>10</v>
      </c>
      <c r="M51" s="68"/>
      <c r="N51" s="68">
        <f>'$2026_Pr3'!N51*'#2026_Pr3'!N51</f>
        <v>0</v>
      </c>
      <c r="O51" s="68">
        <f>'$2026_Pr3'!O51*'#2026_Pr3'!O51</f>
        <v>0</v>
      </c>
      <c r="P51" s="68">
        <f>'$2026_Pr3'!P51*'#2026_Pr3'!P51</f>
        <v>0</v>
      </c>
      <c r="Q51" s="68">
        <f>'$2026_Pr3'!Q51*'#2026_Pr3'!Q51</f>
        <v>5252</v>
      </c>
      <c r="R51" s="68">
        <f>'$2026_Pr3'!R51*'#2026_Pr3'!R51</f>
        <v>3636</v>
      </c>
      <c r="T51" s="216" t="s">
        <v>11</v>
      </c>
      <c r="U51" s="68"/>
      <c r="V51" s="68">
        <f>'$2026_Pr3'!V51*'#2026_Pr3'!V51</f>
        <v>0</v>
      </c>
      <c r="W51" s="68">
        <f>'$2026_Pr3'!W51*'#2026_Pr3'!W51</f>
        <v>0</v>
      </c>
      <c r="X51" s="68">
        <f>'$2026_Pr3'!X51*'#2026_Pr3'!X51</f>
        <v>0</v>
      </c>
      <c r="Y51" s="68">
        <f>'$2026_Pr3'!Y51*'#2026_Pr3'!Y51</f>
        <v>606</v>
      </c>
      <c r="Z51" s="68">
        <f>'$2026_Pr3'!Z51*'#2026_Pr3'!Z51</f>
        <v>404</v>
      </c>
      <c r="AB51" s="216" t="s">
        <v>12</v>
      </c>
      <c r="AC51" s="68"/>
      <c r="AD51" s="68">
        <f>'$2026_Pr3'!AD51*'#2026_Pr3'!AD51</f>
        <v>0</v>
      </c>
      <c r="AE51" s="68">
        <f>'$2026_Pr3'!AE51*'#2026_Pr3'!AE51</f>
        <v>0</v>
      </c>
      <c r="AF51" s="68">
        <f>'$2026_Pr3'!AF51*'#2026_Pr3'!AF51</f>
        <v>0</v>
      </c>
      <c r="AG51" s="68">
        <f>'$2026_Pr3'!AG51*'#2026_Pr3'!AG51</f>
        <v>900</v>
      </c>
      <c r="AH51" s="68">
        <f>'$2026_Pr3'!AH51*'#2026_Pr3'!AH51</f>
        <v>500</v>
      </c>
      <c r="AI51" s="219"/>
      <c r="AJ51" s="219"/>
    </row>
    <row r="52" spans="1:36" s="218" customFormat="1" x14ac:dyDescent="0.3">
      <c r="A52" s="215">
        <v>47000</v>
      </c>
      <c r="B52" s="215">
        <v>47999</v>
      </c>
      <c r="D52" s="216" t="s">
        <v>9</v>
      </c>
      <c r="E52" s="68"/>
      <c r="F52" s="68">
        <f>'$2026_Pr3'!F52*'#2026_Pr3'!F52</f>
        <v>0</v>
      </c>
      <c r="G52" s="68">
        <f>'$2026_Pr3'!G52*'#2026_Pr3'!G52</f>
        <v>0</v>
      </c>
      <c r="H52" s="68">
        <f>'$2026_Pr3'!H52*'#2026_Pr3'!H52</f>
        <v>0</v>
      </c>
      <c r="I52" s="68">
        <f>'$2026_Pr3'!I52*'#2026_Pr3'!I52</f>
        <v>1616</v>
      </c>
      <c r="J52" s="68">
        <f>'$2026_Pr3'!J52*'#2026_Pr3'!J52</f>
        <v>2626</v>
      </c>
      <c r="L52" s="216" t="s">
        <v>10</v>
      </c>
      <c r="M52" s="68"/>
      <c r="N52" s="68">
        <f>'$2026_Pr3'!N52*'#2026_Pr3'!N52</f>
        <v>0</v>
      </c>
      <c r="O52" s="68">
        <f>'$2026_Pr3'!O52*'#2026_Pr3'!O52</f>
        <v>0</v>
      </c>
      <c r="P52" s="68">
        <f>'$2026_Pr3'!P52*'#2026_Pr3'!P52</f>
        <v>0</v>
      </c>
      <c r="Q52" s="68">
        <f>'$2026_Pr3'!Q52*'#2026_Pr3'!Q52</f>
        <v>1818</v>
      </c>
      <c r="R52" s="68">
        <f>'$2026_Pr3'!R52*'#2026_Pr3'!R52</f>
        <v>3131</v>
      </c>
      <c r="T52" s="216" t="s">
        <v>11</v>
      </c>
      <c r="U52" s="68"/>
      <c r="V52" s="68">
        <f>'$2026_Pr3'!V52*'#2026_Pr3'!V52</f>
        <v>0</v>
      </c>
      <c r="W52" s="68">
        <f>'$2026_Pr3'!W52*'#2026_Pr3'!W52</f>
        <v>0</v>
      </c>
      <c r="X52" s="68">
        <f>'$2026_Pr3'!X52*'#2026_Pr3'!X52</f>
        <v>0</v>
      </c>
      <c r="Y52" s="68">
        <f>'$2026_Pr3'!Y52*'#2026_Pr3'!Y52</f>
        <v>202</v>
      </c>
      <c r="Z52" s="68">
        <f>'$2026_Pr3'!Z52*'#2026_Pr3'!Z52</f>
        <v>303</v>
      </c>
      <c r="AB52" s="216" t="s">
        <v>12</v>
      </c>
      <c r="AC52" s="68"/>
      <c r="AD52" s="68">
        <f>'$2026_Pr3'!AD52*'#2026_Pr3'!AD52</f>
        <v>0</v>
      </c>
      <c r="AE52" s="68">
        <f>'$2026_Pr3'!AE52*'#2026_Pr3'!AE52</f>
        <v>0</v>
      </c>
      <c r="AF52" s="68">
        <f>'$2026_Pr3'!AF52*'#2026_Pr3'!AF52</f>
        <v>0</v>
      </c>
      <c r="AG52" s="68">
        <f>'$2026_Pr3'!AG52*'#2026_Pr3'!AG52</f>
        <v>300</v>
      </c>
      <c r="AH52" s="68">
        <f>'$2026_Pr3'!AH52*'#2026_Pr3'!AH52</f>
        <v>400</v>
      </c>
      <c r="AI52" s="219"/>
      <c r="AJ52" s="219"/>
    </row>
    <row r="53" spans="1:36" s="218" customFormat="1" x14ac:dyDescent="0.3">
      <c r="A53" s="215">
        <v>48000</v>
      </c>
      <c r="B53" s="215">
        <v>48999</v>
      </c>
      <c r="D53" s="216" t="s">
        <v>9</v>
      </c>
      <c r="E53" s="68"/>
      <c r="F53" s="68">
        <f>'$2026_Pr3'!F53*'#2026_Pr3'!F53</f>
        <v>0</v>
      </c>
      <c r="G53" s="68">
        <f>'$2026_Pr3'!G53*'#2026_Pr3'!G53</f>
        <v>0</v>
      </c>
      <c r="H53" s="68">
        <f>'$2026_Pr3'!H53*'#2026_Pr3'!H53</f>
        <v>0</v>
      </c>
      <c r="I53" s="68">
        <f>'$2026_Pr3'!I53*'#2026_Pr3'!I53</f>
        <v>1919.0000000000002</v>
      </c>
      <c r="J53" s="68">
        <f>'$2026_Pr3'!J53*'#2026_Pr3'!J53</f>
        <v>3232</v>
      </c>
      <c r="L53" s="216" t="s">
        <v>10</v>
      </c>
      <c r="M53" s="68"/>
      <c r="N53" s="68">
        <f>'$2026_Pr3'!N53*'#2026_Pr3'!N53</f>
        <v>0</v>
      </c>
      <c r="O53" s="68">
        <f>'$2026_Pr3'!O53*'#2026_Pr3'!O53</f>
        <v>0</v>
      </c>
      <c r="P53" s="68">
        <f>'$2026_Pr3'!P53*'#2026_Pr3'!P53</f>
        <v>0</v>
      </c>
      <c r="Q53" s="68">
        <f>'$2026_Pr3'!Q53*'#2026_Pr3'!Q53</f>
        <v>2121</v>
      </c>
      <c r="R53" s="68">
        <f>'$2026_Pr3'!R53*'#2026_Pr3'!R53</f>
        <v>3838.0000000000005</v>
      </c>
      <c r="T53" s="216" t="s">
        <v>11</v>
      </c>
      <c r="U53" s="68"/>
      <c r="V53" s="68">
        <f>'$2026_Pr3'!V53*'#2026_Pr3'!V53</f>
        <v>0</v>
      </c>
      <c r="W53" s="68">
        <f>'$2026_Pr3'!W53*'#2026_Pr3'!W53</f>
        <v>0</v>
      </c>
      <c r="X53" s="68">
        <f>'$2026_Pr3'!X53*'#2026_Pr3'!X53</f>
        <v>0</v>
      </c>
      <c r="Y53" s="68">
        <f>'$2026_Pr3'!Y53*'#2026_Pr3'!Y53</f>
        <v>202</v>
      </c>
      <c r="Z53" s="68">
        <f>'$2026_Pr3'!Z53*'#2026_Pr3'!Z53</f>
        <v>404</v>
      </c>
      <c r="AB53" s="216" t="s">
        <v>12</v>
      </c>
      <c r="AC53" s="68"/>
      <c r="AD53" s="68">
        <f>'$2026_Pr3'!AD53*'#2026_Pr3'!AD53</f>
        <v>0</v>
      </c>
      <c r="AE53" s="68">
        <f>'$2026_Pr3'!AE53*'#2026_Pr3'!AE53</f>
        <v>0</v>
      </c>
      <c r="AF53" s="68">
        <f>'$2026_Pr3'!AF53*'#2026_Pr3'!AF53</f>
        <v>0</v>
      </c>
      <c r="AG53" s="68">
        <f>'$2026_Pr3'!AG53*'#2026_Pr3'!AG53</f>
        <v>400</v>
      </c>
      <c r="AH53" s="68">
        <f>'$2026_Pr3'!AH53*'#2026_Pr3'!AH53</f>
        <v>500</v>
      </c>
      <c r="AI53" s="219"/>
      <c r="AJ53" s="219"/>
    </row>
    <row r="54" spans="1:36" s="218" customFormat="1" x14ac:dyDescent="0.3">
      <c r="A54" s="232">
        <v>49000</v>
      </c>
      <c r="B54" s="215">
        <v>49999</v>
      </c>
      <c r="D54" s="216" t="s">
        <v>9</v>
      </c>
      <c r="E54" s="68"/>
      <c r="F54" s="68">
        <f>'$2026_Pr3'!F54*'#2026_Pr3'!F54</f>
        <v>0</v>
      </c>
      <c r="G54" s="68">
        <f>'$2026_Pr3'!G54*'#2026_Pr3'!G54</f>
        <v>0</v>
      </c>
      <c r="H54" s="68">
        <f>'$2026_Pr3'!H54*'#2026_Pr3'!H54</f>
        <v>0</v>
      </c>
      <c r="I54" s="68">
        <f>'$2026_Pr3'!I54*'#2026_Pr3'!I54</f>
        <v>0</v>
      </c>
      <c r="J54" s="68">
        <f>'$2026_Pr3'!J54*'#2026_Pr3'!J54</f>
        <v>3030</v>
      </c>
      <c r="L54" s="216" t="s">
        <v>10</v>
      </c>
      <c r="M54" s="68"/>
      <c r="N54" s="68">
        <f>'$2026_Pr3'!N54*'#2026_Pr3'!N54</f>
        <v>0</v>
      </c>
      <c r="O54" s="68">
        <f>'$2026_Pr3'!O54*'#2026_Pr3'!O54</f>
        <v>0</v>
      </c>
      <c r="P54" s="68">
        <f>'$2026_Pr3'!P54*'#2026_Pr3'!P54</f>
        <v>0</v>
      </c>
      <c r="Q54" s="68">
        <f>'$2026_Pr3'!Q54*'#2026_Pr3'!Q54</f>
        <v>0</v>
      </c>
      <c r="R54" s="68">
        <f>'$2026_Pr3'!R54*'#2026_Pr3'!R54</f>
        <v>3535</v>
      </c>
      <c r="T54" s="216" t="s">
        <v>11</v>
      </c>
      <c r="U54" s="68"/>
      <c r="V54" s="68">
        <f>'$2026_Pr3'!V54*'#2026_Pr3'!V54</f>
        <v>0</v>
      </c>
      <c r="W54" s="68">
        <f>'$2026_Pr3'!W54*'#2026_Pr3'!W54</f>
        <v>0</v>
      </c>
      <c r="X54" s="68">
        <f>'$2026_Pr3'!X54*'#2026_Pr3'!X54</f>
        <v>0</v>
      </c>
      <c r="Y54" s="68">
        <f>'$2026_Pr3'!Y54*'#2026_Pr3'!Y54</f>
        <v>0</v>
      </c>
      <c r="Z54" s="68">
        <f>'$2026_Pr3'!Z54*'#2026_Pr3'!Z54</f>
        <v>404</v>
      </c>
      <c r="AB54" s="216" t="s">
        <v>12</v>
      </c>
      <c r="AC54" s="68"/>
      <c r="AD54" s="68">
        <f>'$2026_Pr3'!AD54*'#2026_Pr3'!AD54</f>
        <v>0</v>
      </c>
      <c r="AE54" s="68">
        <f>'$2026_Pr3'!AE54*'#2026_Pr3'!AE54</f>
        <v>0</v>
      </c>
      <c r="AF54" s="68">
        <f>'$2026_Pr3'!AF54*'#2026_Pr3'!AF54</f>
        <v>0</v>
      </c>
      <c r="AG54" s="68">
        <f>'$2026_Pr3'!AG54*'#2026_Pr3'!AG54</f>
        <v>0</v>
      </c>
      <c r="AH54" s="68">
        <f>'$2026_Pr3'!AH54*'#2026_Pr3'!AH54</f>
        <v>500</v>
      </c>
      <c r="AI54" s="219"/>
      <c r="AJ54" s="219"/>
    </row>
    <row r="55" spans="1:36" s="218" customFormat="1" x14ac:dyDescent="0.3">
      <c r="A55" s="215">
        <v>50000</v>
      </c>
      <c r="B55" s="215">
        <v>50999</v>
      </c>
      <c r="D55" s="216" t="s">
        <v>9</v>
      </c>
      <c r="E55" s="68"/>
      <c r="F55" s="68">
        <f>'$2026_Pr3'!F55*'#2026_Pr3'!F55</f>
        <v>0</v>
      </c>
      <c r="G55" s="68">
        <f>'$2026_Pr3'!G55*'#2026_Pr3'!G55</f>
        <v>0</v>
      </c>
      <c r="H55" s="68">
        <f>'$2026_Pr3'!H55*'#2026_Pr3'!H55</f>
        <v>0</v>
      </c>
      <c r="I55" s="68">
        <f>'$2026_Pr3'!I55*'#2026_Pr3'!I55</f>
        <v>0</v>
      </c>
      <c r="J55" s="68">
        <f>'$2026_Pr3'!J55*'#2026_Pr3'!J55</f>
        <v>3333</v>
      </c>
      <c r="L55" s="216" t="s">
        <v>10</v>
      </c>
      <c r="M55" s="68"/>
      <c r="N55" s="68">
        <f>'$2026_Pr3'!N55*'#2026_Pr3'!N55</f>
        <v>0</v>
      </c>
      <c r="O55" s="68">
        <f>'$2026_Pr3'!O55*'#2026_Pr3'!O55</f>
        <v>0</v>
      </c>
      <c r="P55" s="68">
        <f>'$2026_Pr3'!P55*'#2026_Pr3'!P55</f>
        <v>0</v>
      </c>
      <c r="Q55" s="68">
        <f>'$2026_Pr3'!Q55*'#2026_Pr3'!Q55</f>
        <v>0</v>
      </c>
      <c r="R55" s="68">
        <f>'$2026_Pr3'!R55*'#2026_Pr3'!R55</f>
        <v>3939</v>
      </c>
      <c r="T55" s="216" t="s">
        <v>11</v>
      </c>
      <c r="U55" s="68"/>
      <c r="V55" s="68">
        <f>'$2026_Pr3'!V55*'#2026_Pr3'!V55</f>
        <v>0</v>
      </c>
      <c r="W55" s="68">
        <f>'$2026_Pr3'!W55*'#2026_Pr3'!W55</f>
        <v>0</v>
      </c>
      <c r="X55" s="68">
        <f>'$2026_Pr3'!X55*'#2026_Pr3'!X55</f>
        <v>0</v>
      </c>
      <c r="Y55" s="68">
        <f>'$2026_Pr3'!Y55*'#2026_Pr3'!Y55</f>
        <v>0</v>
      </c>
      <c r="Z55" s="68">
        <f>'$2026_Pr3'!Z55*'#2026_Pr3'!Z55</f>
        <v>404</v>
      </c>
      <c r="AB55" s="216" t="s">
        <v>12</v>
      </c>
      <c r="AC55" s="68"/>
      <c r="AD55" s="68">
        <f>'$2026_Pr3'!AD55*'#2026_Pr3'!AD55</f>
        <v>0</v>
      </c>
      <c r="AE55" s="68">
        <f>'$2026_Pr3'!AE55*'#2026_Pr3'!AE55</f>
        <v>0</v>
      </c>
      <c r="AF55" s="68">
        <f>'$2026_Pr3'!AF55*'#2026_Pr3'!AF55</f>
        <v>0</v>
      </c>
      <c r="AG55" s="68">
        <f>'$2026_Pr3'!AG55*'#2026_Pr3'!AG55</f>
        <v>0</v>
      </c>
      <c r="AH55" s="68">
        <f>'$2026_Pr3'!AH55*'#2026_Pr3'!AH55</f>
        <v>500</v>
      </c>
      <c r="AI55" s="219"/>
      <c r="AJ55" s="219"/>
    </row>
    <row r="56" spans="1:36" s="218" customFormat="1" x14ac:dyDescent="0.3">
      <c r="A56" s="215">
        <v>51000</v>
      </c>
      <c r="B56" s="215">
        <v>51999</v>
      </c>
      <c r="D56" s="216" t="s">
        <v>9</v>
      </c>
      <c r="E56" s="68"/>
      <c r="F56" s="68">
        <f>'$2026_Pr3'!F56*'#2026_Pr3'!F56</f>
        <v>0</v>
      </c>
      <c r="G56" s="68">
        <f>'$2026_Pr3'!G56*'#2026_Pr3'!G56</f>
        <v>0</v>
      </c>
      <c r="H56" s="68">
        <f>'$2026_Pr3'!H56*'#2026_Pr3'!H56</f>
        <v>0</v>
      </c>
      <c r="I56" s="68">
        <f>'$2026_Pr3'!I56*'#2026_Pr3'!I56</f>
        <v>0</v>
      </c>
      <c r="J56" s="68">
        <f>'$2026_Pr3'!J56*'#2026_Pr3'!J56</f>
        <v>3636</v>
      </c>
      <c r="L56" s="216" t="s">
        <v>10</v>
      </c>
      <c r="M56" s="68"/>
      <c r="N56" s="68">
        <f>'$2026_Pr3'!N56*'#2026_Pr3'!N56</f>
        <v>0</v>
      </c>
      <c r="O56" s="68">
        <f>'$2026_Pr3'!O56*'#2026_Pr3'!O56</f>
        <v>0</v>
      </c>
      <c r="P56" s="68">
        <f>'$2026_Pr3'!P56*'#2026_Pr3'!P56</f>
        <v>0</v>
      </c>
      <c r="Q56" s="68">
        <f>'$2026_Pr3'!Q56*'#2026_Pr3'!Q56</f>
        <v>0</v>
      </c>
      <c r="R56" s="68">
        <f>'$2026_Pr3'!R56*'#2026_Pr3'!R56</f>
        <v>4343</v>
      </c>
      <c r="T56" s="216" t="s">
        <v>11</v>
      </c>
      <c r="U56" s="68"/>
      <c r="V56" s="68">
        <f>'$2026_Pr3'!V56*'#2026_Pr3'!V56</f>
        <v>0</v>
      </c>
      <c r="W56" s="68">
        <f>'$2026_Pr3'!W56*'#2026_Pr3'!W56</f>
        <v>0</v>
      </c>
      <c r="X56" s="68">
        <f>'$2026_Pr3'!X56*'#2026_Pr3'!X56</f>
        <v>0</v>
      </c>
      <c r="Y56" s="68">
        <f>'$2026_Pr3'!Y56*'#2026_Pr3'!Y56</f>
        <v>0</v>
      </c>
      <c r="Z56" s="68">
        <f>'$2026_Pr3'!Z56*'#2026_Pr3'!Z56</f>
        <v>505</v>
      </c>
      <c r="AB56" s="216" t="s">
        <v>12</v>
      </c>
      <c r="AC56" s="68"/>
      <c r="AD56" s="68">
        <f>'$2026_Pr3'!AD56*'#2026_Pr3'!AD56</f>
        <v>0</v>
      </c>
      <c r="AE56" s="68">
        <f>'$2026_Pr3'!AE56*'#2026_Pr3'!AE56</f>
        <v>0</v>
      </c>
      <c r="AF56" s="68">
        <f>'$2026_Pr3'!AF56*'#2026_Pr3'!AF56</f>
        <v>0</v>
      </c>
      <c r="AG56" s="68">
        <f>'$2026_Pr3'!AG56*'#2026_Pr3'!AG56</f>
        <v>0</v>
      </c>
      <c r="AH56" s="68">
        <f>'$2026_Pr3'!AH56*'#2026_Pr3'!AH56</f>
        <v>600</v>
      </c>
      <c r="AI56" s="219"/>
      <c r="AJ56" s="219"/>
    </row>
    <row r="57" spans="1:36" s="218" customFormat="1" x14ac:dyDescent="0.3">
      <c r="A57" s="215">
        <v>52000</v>
      </c>
      <c r="B57" s="215">
        <v>52999</v>
      </c>
      <c r="D57" s="216" t="s">
        <v>9</v>
      </c>
      <c r="E57" s="68"/>
      <c r="F57" s="68">
        <f>'$2026_Pr3'!F57*'#2026_Pr3'!F57</f>
        <v>0</v>
      </c>
      <c r="G57" s="68">
        <f>'$2026_Pr3'!G57*'#2026_Pr3'!G57</f>
        <v>0</v>
      </c>
      <c r="H57" s="68">
        <f>'$2026_Pr3'!H57*'#2026_Pr3'!H57</f>
        <v>0</v>
      </c>
      <c r="I57" s="68">
        <f>'$2026_Pr3'!I57*'#2026_Pr3'!I57</f>
        <v>0</v>
      </c>
      <c r="J57" s="68">
        <f>'$2026_Pr3'!J57*'#2026_Pr3'!J57</f>
        <v>1212</v>
      </c>
      <c r="L57" s="216" t="s">
        <v>10</v>
      </c>
      <c r="M57" s="68"/>
      <c r="N57" s="68">
        <f>'$2026_Pr3'!N57*'#2026_Pr3'!N57</f>
        <v>0</v>
      </c>
      <c r="O57" s="68">
        <f>'$2026_Pr3'!O57*'#2026_Pr3'!O57</f>
        <v>0</v>
      </c>
      <c r="P57" s="68">
        <f>'$2026_Pr3'!P57*'#2026_Pr3'!P57</f>
        <v>0</v>
      </c>
      <c r="Q57" s="68">
        <f>'$2026_Pr3'!Q57*'#2026_Pr3'!Q57</f>
        <v>0</v>
      </c>
      <c r="R57" s="68">
        <f>'$2026_Pr3'!R57*'#2026_Pr3'!R57</f>
        <v>1515</v>
      </c>
      <c r="T57" s="216" t="s">
        <v>11</v>
      </c>
      <c r="U57" s="68"/>
      <c r="V57" s="68">
        <f>'$2026_Pr3'!V57*'#2026_Pr3'!V57</f>
        <v>0</v>
      </c>
      <c r="W57" s="68">
        <f>'$2026_Pr3'!W57*'#2026_Pr3'!W57</f>
        <v>0</v>
      </c>
      <c r="X57" s="68">
        <f>'$2026_Pr3'!X57*'#2026_Pr3'!X57</f>
        <v>0</v>
      </c>
      <c r="Y57" s="68">
        <f>'$2026_Pr3'!Y57*'#2026_Pr3'!Y57</f>
        <v>0</v>
      </c>
      <c r="Z57" s="68">
        <f>'$2026_Pr3'!Z57*'#2026_Pr3'!Z57</f>
        <v>202</v>
      </c>
      <c r="AB57" s="216" t="s">
        <v>12</v>
      </c>
      <c r="AC57" s="68"/>
      <c r="AD57" s="68">
        <f>'$2026_Pr3'!AD57*'#2026_Pr3'!AD57</f>
        <v>0</v>
      </c>
      <c r="AE57" s="68">
        <f>'$2026_Pr3'!AE57*'#2026_Pr3'!AE57</f>
        <v>0</v>
      </c>
      <c r="AF57" s="68">
        <f>'$2026_Pr3'!AF57*'#2026_Pr3'!AF57</f>
        <v>0</v>
      </c>
      <c r="AG57" s="68">
        <f>'$2026_Pr3'!AG57*'#2026_Pr3'!AG57</f>
        <v>0</v>
      </c>
      <c r="AH57" s="68">
        <f>'$2026_Pr3'!AH57*'#2026_Pr3'!AH57</f>
        <v>200</v>
      </c>
      <c r="AI57" s="219"/>
      <c r="AJ57" s="219"/>
    </row>
    <row r="58" spans="1:36" s="218" customFormat="1" x14ac:dyDescent="0.3">
      <c r="A58" s="215">
        <v>53000</v>
      </c>
      <c r="B58" s="215">
        <v>53999</v>
      </c>
      <c r="D58" s="216" t="s">
        <v>9</v>
      </c>
      <c r="E58" s="68"/>
      <c r="F58" s="68">
        <f>'$2026_Pr3'!F58*'#2026_Pr3'!F58</f>
        <v>0</v>
      </c>
      <c r="G58" s="68">
        <f>'$2026_Pr3'!G58*'#2026_Pr3'!G58</f>
        <v>0</v>
      </c>
      <c r="H58" s="68">
        <f>'$2026_Pr3'!H58*'#2026_Pr3'!H58</f>
        <v>0</v>
      </c>
      <c r="I58" s="68">
        <f>'$2026_Pr3'!I58*'#2026_Pr3'!I58</f>
        <v>0</v>
      </c>
      <c r="J58" s="68">
        <f>'$2026_Pr3'!J58*'#2026_Pr3'!J58</f>
        <v>1515</v>
      </c>
      <c r="L58" s="216" t="s">
        <v>10</v>
      </c>
      <c r="M58" s="68"/>
      <c r="N58" s="68">
        <f>'$2026_Pr3'!N58*'#2026_Pr3'!N58</f>
        <v>0</v>
      </c>
      <c r="O58" s="68">
        <f>'$2026_Pr3'!O58*'#2026_Pr3'!O58</f>
        <v>0</v>
      </c>
      <c r="P58" s="68">
        <f>'$2026_Pr3'!P58*'#2026_Pr3'!P58</f>
        <v>0</v>
      </c>
      <c r="Q58" s="68">
        <f>'$2026_Pr3'!Q58*'#2026_Pr3'!Q58</f>
        <v>0</v>
      </c>
      <c r="R58" s="68">
        <f>'$2026_Pr3'!R58*'#2026_Pr3'!R58</f>
        <v>1818</v>
      </c>
      <c r="T58" s="216" t="s">
        <v>11</v>
      </c>
      <c r="U58" s="68"/>
      <c r="V58" s="68">
        <f>'$2026_Pr3'!V58*'#2026_Pr3'!V58</f>
        <v>0</v>
      </c>
      <c r="W58" s="68">
        <f>'$2026_Pr3'!W58*'#2026_Pr3'!W58</f>
        <v>0</v>
      </c>
      <c r="X58" s="68">
        <f>'$2026_Pr3'!X58*'#2026_Pr3'!X58</f>
        <v>0</v>
      </c>
      <c r="Y58" s="68">
        <f>'$2026_Pr3'!Y58*'#2026_Pr3'!Y58</f>
        <v>0</v>
      </c>
      <c r="Z58" s="68">
        <f>'$2026_Pr3'!Z58*'#2026_Pr3'!Z58</f>
        <v>202</v>
      </c>
      <c r="AB58" s="216" t="s">
        <v>12</v>
      </c>
      <c r="AC58" s="68"/>
      <c r="AD58" s="68">
        <f>'$2026_Pr3'!AD58*'#2026_Pr3'!AD58</f>
        <v>0</v>
      </c>
      <c r="AE58" s="68">
        <f>'$2026_Pr3'!AE58*'#2026_Pr3'!AE58</f>
        <v>0</v>
      </c>
      <c r="AF58" s="68">
        <f>'$2026_Pr3'!AF58*'#2026_Pr3'!AF58</f>
        <v>0</v>
      </c>
      <c r="AG58" s="68">
        <f>'$2026_Pr3'!AG58*'#2026_Pr3'!AG58</f>
        <v>0</v>
      </c>
      <c r="AH58" s="68">
        <f>'$2026_Pr3'!AH58*'#2026_Pr3'!AH58</f>
        <v>200</v>
      </c>
      <c r="AI58" s="219"/>
      <c r="AJ58" s="219"/>
    </row>
    <row r="59" spans="1:36" s="218" customFormat="1" x14ac:dyDescent="0.3">
      <c r="A59" s="215">
        <v>54000</v>
      </c>
      <c r="B59" s="230">
        <v>54999</v>
      </c>
      <c r="D59" s="216" t="s">
        <v>9</v>
      </c>
      <c r="E59" s="68"/>
      <c r="F59" s="68">
        <f>'$2026_Pr3'!F59*'#2026_Pr3'!F59</f>
        <v>0</v>
      </c>
      <c r="G59" s="68">
        <f>'$2026_Pr3'!G59*'#2026_Pr3'!G59</f>
        <v>0</v>
      </c>
      <c r="H59" s="68">
        <f>'$2026_Pr3'!H59*'#2026_Pr3'!H59</f>
        <v>0</v>
      </c>
      <c r="I59" s="68">
        <f>'$2026_Pr3'!I59*'#2026_Pr3'!I59</f>
        <v>0</v>
      </c>
      <c r="J59" s="68">
        <f>'$2026_Pr3'!J59*'#2026_Pr3'!J59</f>
        <v>1414</v>
      </c>
      <c r="L59" s="216" t="s">
        <v>10</v>
      </c>
      <c r="M59" s="68"/>
      <c r="N59" s="68">
        <f>'$2026_Pr3'!N59*'#2026_Pr3'!N59</f>
        <v>0</v>
      </c>
      <c r="O59" s="68">
        <f>'$2026_Pr3'!O59*'#2026_Pr3'!O59</f>
        <v>0</v>
      </c>
      <c r="P59" s="68">
        <f>'$2026_Pr3'!P59*'#2026_Pr3'!P59</f>
        <v>0</v>
      </c>
      <c r="Q59" s="68">
        <f>'$2026_Pr3'!Q59*'#2026_Pr3'!Q59</f>
        <v>0</v>
      </c>
      <c r="R59" s="68">
        <f>'$2026_Pr3'!R59*'#2026_Pr3'!R59</f>
        <v>1616</v>
      </c>
      <c r="T59" s="216" t="s">
        <v>11</v>
      </c>
      <c r="U59" s="68"/>
      <c r="V59" s="68">
        <f>'$2026_Pr3'!V59*'#2026_Pr3'!V59</f>
        <v>0</v>
      </c>
      <c r="W59" s="68">
        <f>'$2026_Pr3'!W59*'#2026_Pr3'!W59</f>
        <v>0</v>
      </c>
      <c r="X59" s="68">
        <f>'$2026_Pr3'!X59*'#2026_Pr3'!X59</f>
        <v>0</v>
      </c>
      <c r="Y59" s="68">
        <f>'$2026_Pr3'!Y59*'#2026_Pr3'!Y59</f>
        <v>0</v>
      </c>
      <c r="Z59" s="68">
        <f>'$2026_Pr3'!Z59*'#2026_Pr3'!Z59</f>
        <v>202</v>
      </c>
      <c r="AB59" s="216" t="s">
        <v>12</v>
      </c>
      <c r="AC59" s="68"/>
      <c r="AD59" s="68">
        <f>'$2026_Pr3'!AD59*'#2026_Pr3'!AD59</f>
        <v>0</v>
      </c>
      <c r="AE59" s="68">
        <f>'$2026_Pr3'!AE59*'#2026_Pr3'!AE59</f>
        <v>0</v>
      </c>
      <c r="AF59" s="68">
        <f>'$2026_Pr3'!AF59*'#2026_Pr3'!AF59</f>
        <v>0</v>
      </c>
      <c r="AG59" s="68">
        <f>'$2026_Pr3'!AG59*'#2026_Pr3'!AG59</f>
        <v>0</v>
      </c>
      <c r="AH59" s="68">
        <f>'$2026_Pr3'!AH59*'#2026_Pr3'!AH59</f>
        <v>200</v>
      </c>
      <c r="AI59" s="219"/>
      <c r="AJ59" s="219"/>
    </row>
    <row r="60" spans="1:36" s="218" customFormat="1" x14ac:dyDescent="0.3">
      <c r="A60" s="215">
        <v>55000</v>
      </c>
      <c r="B60" s="215">
        <v>55999</v>
      </c>
      <c r="D60" s="216" t="s">
        <v>9</v>
      </c>
      <c r="E60" s="68"/>
      <c r="F60" s="68">
        <f>'$2026_Pr3'!F60*'#2026_Pr3'!F60</f>
        <v>0</v>
      </c>
      <c r="G60" s="68">
        <f>'$2026_Pr3'!G60*'#2026_Pr3'!G60</f>
        <v>0</v>
      </c>
      <c r="H60" s="68">
        <f>'$2026_Pr3'!H60*'#2026_Pr3'!H60</f>
        <v>0</v>
      </c>
      <c r="I60" s="68">
        <f>'$2026_Pr3'!I60*'#2026_Pr3'!I60</f>
        <v>0</v>
      </c>
      <c r="J60" s="68">
        <f>'$2026_Pr3'!J60*'#2026_Pr3'!J60</f>
        <v>1010</v>
      </c>
      <c r="L60" s="216" t="s">
        <v>10</v>
      </c>
      <c r="M60" s="68"/>
      <c r="N60" s="68">
        <f>'$2026_Pr3'!N60*'#2026_Pr3'!N60</f>
        <v>0</v>
      </c>
      <c r="O60" s="68">
        <f>'$2026_Pr3'!O60*'#2026_Pr3'!O60</f>
        <v>0</v>
      </c>
      <c r="P60" s="68">
        <f>'$2026_Pr3'!P60*'#2026_Pr3'!P60</f>
        <v>0</v>
      </c>
      <c r="Q60" s="68">
        <f>'$2026_Pr3'!Q60*'#2026_Pr3'!Q60</f>
        <v>0</v>
      </c>
      <c r="R60" s="68">
        <f>'$2026_Pr3'!R60*'#2026_Pr3'!R60</f>
        <v>1212</v>
      </c>
      <c r="T60" s="216" t="s">
        <v>11</v>
      </c>
      <c r="U60" s="68"/>
      <c r="V60" s="68">
        <f>'$2026_Pr3'!V60*'#2026_Pr3'!V60</f>
        <v>0</v>
      </c>
      <c r="W60" s="68">
        <f>'$2026_Pr3'!W60*'#2026_Pr3'!W60</f>
        <v>0</v>
      </c>
      <c r="X60" s="68">
        <f>'$2026_Pr3'!X60*'#2026_Pr3'!X60</f>
        <v>0</v>
      </c>
      <c r="Y60" s="68">
        <f>'$2026_Pr3'!Y60*'#2026_Pr3'!Y60</f>
        <v>0</v>
      </c>
      <c r="Z60" s="68">
        <f>'$2026_Pr3'!Z60*'#2026_Pr3'!Z60</f>
        <v>101</v>
      </c>
      <c r="AB60" s="216" t="s">
        <v>12</v>
      </c>
      <c r="AC60" s="68"/>
      <c r="AD60" s="68">
        <f>'$2026_Pr3'!AD60*'#2026_Pr3'!AD60</f>
        <v>0</v>
      </c>
      <c r="AE60" s="68">
        <f>'$2026_Pr3'!AE60*'#2026_Pr3'!AE60</f>
        <v>0</v>
      </c>
      <c r="AF60" s="68">
        <f>'$2026_Pr3'!AF60*'#2026_Pr3'!AF60</f>
        <v>0</v>
      </c>
      <c r="AG60" s="68">
        <f>'$2026_Pr3'!AG60*'#2026_Pr3'!AG60</f>
        <v>0</v>
      </c>
      <c r="AH60" s="68">
        <f>'$2026_Pr3'!AH60*'#2026_Pr3'!AH60</f>
        <v>200</v>
      </c>
      <c r="AI60" s="219"/>
      <c r="AJ60" s="219"/>
    </row>
    <row r="61" spans="1:36" s="218" customFormat="1" x14ac:dyDescent="0.3">
      <c r="A61" s="215">
        <v>56000</v>
      </c>
      <c r="B61" s="215">
        <v>56999</v>
      </c>
      <c r="D61" s="216" t="s">
        <v>9</v>
      </c>
      <c r="E61" s="68"/>
      <c r="F61" s="68">
        <f>'$2026_Pr3'!F61*'#2026_Pr3'!F61</f>
        <v>0</v>
      </c>
      <c r="G61" s="68">
        <f>'$2026_Pr3'!G61*'#2026_Pr3'!G61</f>
        <v>0</v>
      </c>
      <c r="H61" s="68">
        <f>'$2026_Pr3'!H61*'#2026_Pr3'!H61</f>
        <v>0</v>
      </c>
      <c r="I61" s="68">
        <f>'$2026_Pr3'!I61*'#2026_Pr3'!I61</f>
        <v>0</v>
      </c>
      <c r="J61" s="68">
        <f>'$2026_Pr3'!J61*'#2026_Pr3'!J61</f>
        <v>1111</v>
      </c>
      <c r="L61" s="216" t="s">
        <v>10</v>
      </c>
      <c r="M61" s="68"/>
      <c r="N61" s="68">
        <f>'$2026_Pr3'!N61*'#2026_Pr3'!N61</f>
        <v>0</v>
      </c>
      <c r="O61" s="68">
        <f>'$2026_Pr3'!O61*'#2026_Pr3'!O61</f>
        <v>0</v>
      </c>
      <c r="P61" s="68">
        <f>'$2026_Pr3'!P61*'#2026_Pr3'!P61</f>
        <v>0</v>
      </c>
      <c r="Q61" s="68">
        <f>'$2026_Pr3'!Q61*'#2026_Pr3'!Q61</f>
        <v>0</v>
      </c>
      <c r="R61" s="68">
        <f>'$2026_Pr3'!R61*'#2026_Pr3'!R61</f>
        <v>1313</v>
      </c>
      <c r="T61" s="216" t="s">
        <v>11</v>
      </c>
      <c r="U61" s="68"/>
      <c r="V61" s="68">
        <f>'$2026_Pr3'!V61*'#2026_Pr3'!V61</f>
        <v>0</v>
      </c>
      <c r="W61" s="68">
        <f>'$2026_Pr3'!W61*'#2026_Pr3'!W61</f>
        <v>0</v>
      </c>
      <c r="X61" s="68">
        <f>'$2026_Pr3'!X61*'#2026_Pr3'!X61</f>
        <v>0</v>
      </c>
      <c r="Y61" s="68">
        <f>'$2026_Pr3'!Y61*'#2026_Pr3'!Y61</f>
        <v>0</v>
      </c>
      <c r="Z61" s="68">
        <f>'$2026_Pr3'!Z61*'#2026_Pr3'!Z61</f>
        <v>101</v>
      </c>
      <c r="AB61" s="216" t="s">
        <v>12</v>
      </c>
      <c r="AC61" s="68"/>
      <c r="AD61" s="68">
        <f>'$2026_Pr3'!AD61*'#2026_Pr3'!AD61</f>
        <v>0</v>
      </c>
      <c r="AE61" s="68">
        <f>'$2026_Pr3'!AE61*'#2026_Pr3'!AE61</f>
        <v>0</v>
      </c>
      <c r="AF61" s="68">
        <f>'$2026_Pr3'!AF61*'#2026_Pr3'!AF61</f>
        <v>0</v>
      </c>
      <c r="AG61" s="68">
        <f>'$2026_Pr3'!AG61*'#2026_Pr3'!AG61</f>
        <v>0</v>
      </c>
      <c r="AH61" s="68">
        <f>'$2026_Pr3'!AH61*'#2026_Pr3'!AH61</f>
        <v>200</v>
      </c>
      <c r="AI61" s="219"/>
      <c r="AJ61" s="219"/>
    </row>
    <row r="62" spans="1:36" s="218" customFormat="1" x14ac:dyDescent="0.3">
      <c r="A62" s="215">
        <v>57000</v>
      </c>
      <c r="B62" s="215">
        <v>57999</v>
      </c>
      <c r="D62" s="216" t="s">
        <v>9</v>
      </c>
      <c r="E62" s="68"/>
      <c r="F62" s="68">
        <f>'$2026_Pr3'!F62*'#2026_Pr3'!F62</f>
        <v>0</v>
      </c>
      <c r="G62" s="68">
        <f>'$2026_Pr3'!G62*'#2026_Pr3'!G62</f>
        <v>0</v>
      </c>
      <c r="H62" s="68">
        <f>'$2026_Pr3'!H62*'#2026_Pr3'!H62</f>
        <v>0</v>
      </c>
      <c r="I62" s="68">
        <f>'$2026_Pr3'!I62*'#2026_Pr3'!I62</f>
        <v>0</v>
      </c>
      <c r="J62" s="68">
        <f>'$2026_Pr3'!J62*'#2026_Pr3'!J62</f>
        <v>1010</v>
      </c>
      <c r="L62" s="216" t="s">
        <v>10</v>
      </c>
      <c r="M62" s="68"/>
      <c r="N62" s="68">
        <f>'$2026_Pr3'!N62*'#2026_Pr3'!N62</f>
        <v>0</v>
      </c>
      <c r="O62" s="68">
        <f>'$2026_Pr3'!O62*'#2026_Pr3'!O62</f>
        <v>0</v>
      </c>
      <c r="P62" s="68">
        <f>'$2026_Pr3'!P62*'#2026_Pr3'!P62</f>
        <v>0</v>
      </c>
      <c r="Q62" s="68">
        <f>'$2026_Pr3'!Q62*'#2026_Pr3'!Q62</f>
        <v>0</v>
      </c>
      <c r="R62" s="68">
        <f>'$2026_Pr3'!R62*'#2026_Pr3'!R62</f>
        <v>1111</v>
      </c>
      <c r="T62" s="216" t="s">
        <v>11</v>
      </c>
      <c r="U62" s="68"/>
      <c r="V62" s="68">
        <f>'$2026_Pr3'!V62*'#2026_Pr3'!V62</f>
        <v>0</v>
      </c>
      <c r="W62" s="68">
        <f>'$2026_Pr3'!W62*'#2026_Pr3'!W62</f>
        <v>0</v>
      </c>
      <c r="X62" s="68">
        <f>'$2026_Pr3'!X62*'#2026_Pr3'!X62</f>
        <v>0</v>
      </c>
      <c r="Y62" s="68">
        <f>'$2026_Pr3'!Y62*'#2026_Pr3'!Y62</f>
        <v>0</v>
      </c>
      <c r="Z62" s="68">
        <f>'$2026_Pr3'!Z62*'#2026_Pr3'!Z62</f>
        <v>101</v>
      </c>
      <c r="AB62" s="216" t="s">
        <v>12</v>
      </c>
      <c r="AC62" s="68"/>
      <c r="AD62" s="68">
        <f>'$2026_Pr3'!AD62*'#2026_Pr3'!AD62</f>
        <v>0</v>
      </c>
      <c r="AE62" s="68">
        <f>'$2026_Pr3'!AE62*'#2026_Pr3'!AE62</f>
        <v>0</v>
      </c>
      <c r="AF62" s="68">
        <f>'$2026_Pr3'!AF62*'#2026_Pr3'!AF62</f>
        <v>0</v>
      </c>
      <c r="AG62" s="68">
        <f>'$2026_Pr3'!AG62*'#2026_Pr3'!AG62</f>
        <v>0</v>
      </c>
      <c r="AH62" s="68">
        <f>'$2026_Pr3'!AH62*'#2026_Pr3'!AH62</f>
        <v>200</v>
      </c>
      <c r="AI62" s="219"/>
      <c r="AJ62" s="219"/>
    </row>
    <row r="63" spans="1:36" s="218" customFormat="1" x14ac:dyDescent="0.3">
      <c r="A63" s="215">
        <v>58000</v>
      </c>
      <c r="B63" s="215">
        <v>58999</v>
      </c>
      <c r="D63" s="216" t="s">
        <v>9</v>
      </c>
      <c r="E63" s="68"/>
      <c r="F63" s="68">
        <f>'$2026_Pr3'!F63*'#2026_Pr3'!F63</f>
        <v>0</v>
      </c>
      <c r="G63" s="68">
        <f>'$2026_Pr3'!G63*'#2026_Pr3'!G63</f>
        <v>0</v>
      </c>
      <c r="H63" s="68">
        <f>'$2026_Pr3'!H63*'#2026_Pr3'!H63</f>
        <v>0</v>
      </c>
      <c r="I63" s="68">
        <f>'$2026_Pr3'!I63*'#2026_Pr3'!I63</f>
        <v>0</v>
      </c>
      <c r="J63" s="68">
        <f>'$2026_Pr3'!J63*'#2026_Pr3'!J63</f>
        <v>1212</v>
      </c>
      <c r="L63" s="216" t="s">
        <v>10</v>
      </c>
      <c r="M63" s="68"/>
      <c r="N63" s="68">
        <f>'$2026_Pr3'!N63*'#2026_Pr3'!N63</f>
        <v>0</v>
      </c>
      <c r="O63" s="68">
        <f>'$2026_Pr3'!O63*'#2026_Pr3'!O63</f>
        <v>0</v>
      </c>
      <c r="P63" s="68">
        <f>'$2026_Pr3'!P63*'#2026_Pr3'!P63</f>
        <v>0</v>
      </c>
      <c r="Q63" s="68">
        <f>'$2026_Pr3'!Q63*'#2026_Pr3'!Q63</f>
        <v>0</v>
      </c>
      <c r="R63" s="68">
        <f>'$2026_Pr3'!R63*'#2026_Pr3'!R63</f>
        <v>1414</v>
      </c>
      <c r="T63" s="216" t="s">
        <v>11</v>
      </c>
      <c r="U63" s="68"/>
      <c r="V63" s="68">
        <f>'$2026_Pr3'!V63*'#2026_Pr3'!V63</f>
        <v>0</v>
      </c>
      <c r="W63" s="68">
        <f>'$2026_Pr3'!W63*'#2026_Pr3'!W63</f>
        <v>0</v>
      </c>
      <c r="X63" s="68">
        <f>'$2026_Pr3'!X63*'#2026_Pr3'!X63</f>
        <v>0</v>
      </c>
      <c r="Y63" s="68">
        <f>'$2026_Pr3'!Y63*'#2026_Pr3'!Y63</f>
        <v>0</v>
      </c>
      <c r="Z63" s="68">
        <f>'$2026_Pr3'!Z63*'#2026_Pr3'!Z63</f>
        <v>101</v>
      </c>
      <c r="AB63" s="216" t="s">
        <v>12</v>
      </c>
      <c r="AC63" s="68"/>
      <c r="AD63" s="68">
        <f>'$2026_Pr3'!AD63*'#2026_Pr3'!AD63</f>
        <v>0</v>
      </c>
      <c r="AE63" s="68">
        <f>'$2026_Pr3'!AE63*'#2026_Pr3'!AE63</f>
        <v>0</v>
      </c>
      <c r="AF63" s="68">
        <f>'$2026_Pr3'!AF63*'#2026_Pr3'!AF63</f>
        <v>0</v>
      </c>
      <c r="AG63" s="68">
        <f>'$2026_Pr3'!AG63*'#2026_Pr3'!AG63</f>
        <v>0</v>
      </c>
      <c r="AH63" s="68">
        <f>'$2026_Pr3'!AH63*'#2026_Pr3'!AH63</f>
        <v>200</v>
      </c>
      <c r="AI63" s="219"/>
      <c r="AJ63" s="219"/>
    </row>
    <row r="64" spans="1:36" s="218" customFormat="1" x14ac:dyDescent="0.3">
      <c r="A64" s="215">
        <v>59000</v>
      </c>
      <c r="B64" s="215">
        <v>59999</v>
      </c>
      <c r="D64" s="216" t="s">
        <v>9</v>
      </c>
      <c r="E64" s="68"/>
      <c r="F64" s="68">
        <f>'$2026_Pr3'!F64*'#2026_Pr3'!F64</f>
        <v>0</v>
      </c>
      <c r="G64" s="68">
        <f>'$2026_Pr3'!G64*'#2026_Pr3'!G64</f>
        <v>0</v>
      </c>
      <c r="H64" s="68">
        <f>'$2026_Pr3'!H64*'#2026_Pr3'!H64</f>
        <v>0</v>
      </c>
      <c r="I64" s="68">
        <f>'$2026_Pr3'!I64*'#2026_Pr3'!I64</f>
        <v>0</v>
      </c>
      <c r="J64" s="68">
        <f>'$2026_Pr3'!J64*'#2026_Pr3'!J64</f>
        <v>1111</v>
      </c>
      <c r="L64" s="216" t="s">
        <v>10</v>
      </c>
      <c r="M64" s="68"/>
      <c r="N64" s="68">
        <f>'$2026_Pr3'!N64*'#2026_Pr3'!N64</f>
        <v>0</v>
      </c>
      <c r="O64" s="68">
        <f>'$2026_Pr3'!O64*'#2026_Pr3'!O64</f>
        <v>0</v>
      </c>
      <c r="P64" s="68">
        <f>'$2026_Pr3'!P64*'#2026_Pr3'!P64</f>
        <v>0</v>
      </c>
      <c r="Q64" s="68">
        <f>'$2026_Pr3'!Q64*'#2026_Pr3'!Q64</f>
        <v>0</v>
      </c>
      <c r="R64" s="68">
        <f>'$2026_Pr3'!R64*'#2026_Pr3'!R64</f>
        <v>1313</v>
      </c>
      <c r="T64" s="216" t="s">
        <v>11</v>
      </c>
      <c r="U64" s="68"/>
      <c r="V64" s="68">
        <f>'$2026_Pr3'!V64*'#2026_Pr3'!V64</f>
        <v>0</v>
      </c>
      <c r="W64" s="68">
        <f>'$2026_Pr3'!W64*'#2026_Pr3'!W64</f>
        <v>0</v>
      </c>
      <c r="X64" s="68">
        <f>'$2026_Pr3'!X64*'#2026_Pr3'!X64</f>
        <v>0</v>
      </c>
      <c r="Y64" s="68">
        <f>'$2026_Pr3'!Y64*'#2026_Pr3'!Y64</f>
        <v>0</v>
      </c>
      <c r="Z64" s="68">
        <f>'$2026_Pr3'!Z64*'#2026_Pr3'!Z64</f>
        <v>101</v>
      </c>
      <c r="AB64" s="216" t="s">
        <v>12</v>
      </c>
      <c r="AC64" s="68"/>
      <c r="AD64" s="68">
        <f>'$2026_Pr3'!AD64*'#2026_Pr3'!AD64</f>
        <v>0</v>
      </c>
      <c r="AE64" s="68">
        <f>'$2026_Pr3'!AE64*'#2026_Pr3'!AE64</f>
        <v>0</v>
      </c>
      <c r="AF64" s="68">
        <f>'$2026_Pr3'!AF64*'#2026_Pr3'!AF64</f>
        <v>0</v>
      </c>
      <c r="AG64" s="68">
        <f>'$2026_Pr3'!AG64*'#2026_Pr3'!AG64</f>
        <v>0</v>
      </c>
      <c r="AH64" s="68">
        <f>'$2026_Pr3'!AH64*'#2026_Pr3'!AH64</f>
        <v>200</v>
      </c>
      <c r="AI64" s="219"/>
      <c r="AJ64" s="219"/>
    </row>
    <row r="65" spans="1:36" s="218" customFormat="1" x14ac:dyDescent="0.3">
      <c r="A65" s="215">
        <v>60000</v>
      </c>
      <c r="B65" s="215">
        <v>60999</v>
      </c>
      <c r="D65" s="216" t="s">
        <v>9</v>
      </c>
      <c r="E65" s="68"/>
      <c r="F65" s="68">
        <f>'$2026_Pr3'!F65*'#2026_Pr3'!F65</f>
        <v>0</v>
      </c>
      <c r="G65" s="68">
        <f>'$2026_Pr3'!G65*'#2026_Pr3'!G65</f>
        <v>0</v>
      </c>
      <c r="H65" s="68">
        <f>'$2026_Pr3'!H65*'#2026_Pr3'!H65</f>
        <v>0</v>
      </c>
      <c r="I65" s="68">
        <f>'$2026_Pr3'!I65*'#2026_Pr3'!I65</f>
        <v>0</v>
      </c>
      <c r="J65" s="68">
        <f>'$2026_Pr3'!J65*'#2026_Pr3'!J65</f>
        <v>1313</v>
      </c>
      <c r="L65" s="216" t="s">
        <v>10</v>
      </c>
      <c r="M65" s="68"/>
      <c r="N65" s="68">
        <f>'$2026_Pr3'!N65*'#2026_Pr3'!N65</f>
        <v>0</v>
      </c>
      <c r="O65" s="68">
        <f>'$2026_Pr3'!O65*'#2026_Pr3'!O65</f>
        <v>0</v>
      </c>
      <c r="P65" s="68">
        <f>'$2026_Pr3'!P65*'#2026_Pr3'!P65</f>
        <v>0</v>
      </c>
      <c r="Q65" s="68">
        <f>'$2026_Pr3'!Q65*'#2026_Pr3'!Q65</f>
        <v>0</v>
      </c>
      <c r="R65" s="68">
        <f>'$2026_Pr3'!R65*'#2026_Pr3'!R65</f>
        <v>1616</v>
      </c>
      <c r="T65" s="216" t="s">
        <v>11</v>
      </c>
      <c r="U65" s="68"/>
      <c r="V65" s="68">
        <f>'$2026_Pr3'!V65*'#2026_Pr3'!V65</f>
        <v>0</v>
      </c>
      <c r="W65" s="68">
        <f>'$2026_Pr3'!W65*'#2026_Pr3'!W65</f>
        <v>0</v>
      </c>
      <c r="X65" s="68">
        <f>'$2026_Pr3'!X65*'#2026_Pr3'!X65</f>
        <v>0</v>
      </c>
      <c r="Y65" s="68">
        <f>'$2026_Pr3'!Y65*'#2026_Pr3'!Y65</f>
        <v>0</v>
      </c>
      <c r="Z65" s="68">
        <f>'$2026_Pr3'!Z65*'#2026_Pr3'!Z65</f>
        <v>202</v>
      </c>
      <c r="AB65" s="216" t="s">
        <v>12</v>
      </c>
      <c r="AC65" s="68"/>
      <c r="AD65" s="68">
        <f>'$2026_Pr3'!AD65*'#2026_Pr3'!AD65</f>
        <v>0</v>
      </c>
      <c r="AE65" s="68">
        <f>'$2026_Pr3'!AE65*'#2026_Pr3'!AE65</f>
        <v>0</v>
      </c>
      <c r="AF65" s="68">
        <f>'$2026_Pr3'!AF65*'#2026_Pr3'!AF65</f>
        <v>0</v>
      </c>
      <c r="AG65" s="68">
        <f>'$2026_Pr3'!AG65*'#2026_Pr3'!AG65</f>
        <v>0</v>
      </c>
      <c r="AH65" s="68">
        <f>'$2026_Pr3'!AH65*'#2026_Pr3'!AH65</f>
        <v>200</v>
      </c>
      <c r="AI65" s="219"/>
      <c r="AJ65" s="219"/>
    </row>
    <row r="66" spans="1:36" s="218" customFormat="1" x14ac:dyDescent="0.3">
      <c r="A66" s="215">
        <v>61000</v>
      </c>
      <c r="B66" s="215">
        <v>61999</v>
      </c>
      <c r="D66" s="216" t="s">
        <v>9</v>
      </c>
      <c r="E66" s="68"/>
      <c r="F66" s="68">
        <f>'$2026_Pr3'!F66*'#2026_Pr3'!F66</f>
        <v>0</v>
      </c>
      <c r="G66" s="68">
        <f>'$2026_Pr3'!G66*'#2026_Pr3'!G66</f>
        <v>0</v>
      </c>
      <c r="H66" s="68">
        <f>'$2026_Pr3'!H66*'#2026_Pr3'!H66</f>
        <v>0</v>
      </c>
      <c r="I66" s="68">
        <f>'$2026_Pr3'!I66*'#2026_Pr3'!I66</f>
        <v>0</v>
      </c>
      <c r="J66" s="68">
        <f>'$2026_Pr3'!J66*'#2026_Pr3'!J66</f>
        <v>1414</v>
      </c>
      <c r="L66" s="216" t="s">
        <v>10</v>
      </c>
      <c r="M66" s="68"/>
      <c r="N66" s="68">
        <f>'$2026_Pr3'!N66*'#2026_Pr3'!N66</f>
        <v>0</v>
      </c>
      <c r="O66" s="68">
        <f>'$2026_Pr3'!O66*'#2026_Pr3'!O66</f>
        <v>0</v>
      </c>
      <c r="P66" s="68">
        <f>'$2026_Pr3'!P66*'#2026_Pr3'!P66</f>
        <v>0</v>
      </c>
      <c r="Q66" s="68">
        <f>'$2026_Pr3'!Q66*'#2026_Pr3'!Q66</f>
        <v>0</v>
      </c>
      <c r="R66" s="68">
        <f>'$2026_Pr3'!R66*'#2026_Pr3'!R66</f>
        <v>1717.0000000000002</v>
      </c>
      <c r="T66" s="216" t="s">
        <v>11</v>
      </c>
      <c r="U66" s="68"/>
      <c r="V66" s="68">
        <f>'$2026_Pr3'!V66*'#2026_Pr3'!V66</f>
        <v>0</v>
      </c>
      <c r="W66" s="68">
        <f>'$2026_Pr3'!W66*'#2026_Pr3'!W66</f>
        <v>0</v>
      </c>
      <c r="X66" s="68">
        <f>'$2026_Pr3'!X66*'#2026_Pr3'!X66</f>
        <v>0</v>
      </c>
      <c r="Y66" s="68">
        <f>'$2026_Pr3'!Y66*'#2026_Pr3'!Y66</f>
        <v>0</v>
      </c>
      <c r="Z66" s="68">
        <f>'$2026_Pr3'!Z66*'#2026_Pr3'!Z66</f>
        <v>202</v>
      </c>
      <c r="AB66" s="216" t="s">
        <v>12</v>
      </c>
      <c r="AC66" s="68"/>
      <c r="AD66" s="68">
        <f>'$2026_Pr3'!AD66*'#2026_Pr3'!AD66</f>
        <v>0</v>
      </c>
      <c r="AE66" s="68">
        <f>'$2026_Pr3'!AE66*'#2026_Pr3'!AE66</f>
        <v>0</v>
      </c>
      <c r="AF66" s="68">
        <f>'$2026_Pr3'!AF66*'#2026_Pr3'!AF66</f>
        <v>0</v>
      </c>
      <c r="AG66" s="68">
        <f>'$2026_Pr3'!AG66*'#2026_Pr3'!AG66</f>
        <v>0</v>
      </c>
      <c r="AH66" s="68">
        <f>'$2026_Pr3'!AH66*'#2026_Pr3'!AH66</f>
        <v>200</v>
      </c>
      <c r="AI66" s="219"/>
      <c r="AJ66" s="219"/>
    </row>
    <row r="67" spans="1:36" s="218" customFormat="1" x14ac:dyDescent="0.3">
      <c r="A67" s="215">
        <v>62000</v>
      </c>
      <c r="B67" s="215">
        <v>62999</v>
      </c>
      <c r="D67" s="216" t="s">
        <v>9</v>
      </c>
      <c r="E67" s="68"/>
      <c r="F67" s="68">
        <f>'$2026_Pr3'!F67*'#2026_Pr3'!F67</f>
        <v>0</v>
      </c>
      <c r="G67" s="68">
        <f>'$2026_Pr3'!G67*'#2026_Pr3'!G67</f>
        <v>0</v>
      </c>
      <c r="H67" s="68">
        <f>'$2026_Pr3'!H67*'#2026_Pr3'!H67</f>
        <v>0</v>
      </c>
      <c r="I67" s="68">
        <f>'$2026_Pr3'!I67*'#2026_Pr3'!I67</f>
        <v>0</v>
      </c>
      <c r="J67" s="68">
        <f>'$2026_Pr3'!J67*'#2026_Pr3'!J67</f>
        <v>1212</v>
      </c>
      <c r="L67" s="216" t="s">
        <v>10</v>
      </c>
      <c r="M67" s="68"/>
      <c r="N67" s="68">
        <f>'$2026_Pr3'!N67*'#2026_Pr3'!N67</f>
        <v>0</v>
      </c>
      <c r="O67" s="68">
        <f>'$2026_Pr3'!O67*'#2026_Pr3'!O67</f>
        <v>0</v>
      </c>
      <c r="P67" s="68">
        <f>'$2026_Pr3'!P67*'#2026_Pr3'!P67</f>
        <v>0</v>
      </c>
      <c r="Q67" s="68">
        <f>'$2026_Pr3'!Q67*'#2026_Pr3'!Q67</f>
        <v>0</v>
      </c>
      <c r="R67" s="68">
        <f>'$2026_Pr3'!R67*'#2026_Pr3'!R67</f>
        <v>1515</v>
      </c>
      <c r="T67" s="216" t="s">
        <v>11</v>
      </c>
      <c r="U67" s="68"/>
      <c r="V67" s="68">
        <f>'$2026_Pr3'!V67*'#2026_Pr3'!V67</f>
        <v>0</v>
      </c>
      <c r="W67" s="68">
        <f>'$2026_Pr3'!W67*'#2026_Pr3'!W67</f>
        <v>0</v>
      </c>
      <c r="X67" s="68">
        <f>'$2026_Pr3'!X67*'#2026_Pr3'!X67</f>
        <v>0</v>
      </c>
      <c r="Y67" s="68">
        <f>'$2026_Pr3'!Y67*'#2026_Pr3'!Y67</f>
        <v>0</v>
      </c>
      <c r="Z67" s="68">
        <f>'$2026_Pr3'!Z67*'#2026_Pr3'!Z67</f>
        <v>202</v>
      </c>
      <c r="AB67" s="216" t="s">
        <v>12</v>
      </c>
      <c r="AC67" s="68"/>
      <c r="AD67" s="68">
        <f>'$2026_Pr3'!AD67*'#2026_Pr3'!AD67</f>
        <v>0</v>
      </c>
      <c r="AE67" s="68">
        <f>'$2026_Pr3'!AE67*'#2026_Pr3'!AE67</f>
        <v>0</v>
      </c>
      <c r="AF67" s="68">
        <f>'$2026_Pr3'!AF67*'#2026_Pr3'!AF67</f>
        <v>0</v>
      </c>
      <c r="AG67" s="68">
        <f>'$2026_Pr3'!AG67*'#2026_Pr3'!AG67</f>
        <v>0</v>
      </c>
      <c r="AH67" s="68">
        <f>'$2026_Pr3'!AH67*'#2026_Pr3'!AH67</f>
        <v>200</v>
      </c>
      <c r="AI67" s="219"/>
      <c r="AJ67" s="219"/>
    </row>
    <row r="68" spans="1:36" s="218" customFormat="1" x14ac:dyDescent="0.3">
      <c r="A68" s="215">
        <v>63000</v>
      </c>
      <c r="B68" s="215">
        <v>63999</v>
      </c>
      <c r="D68" s="216" t="s">
        <v>9</v>
      </c>
      <c r="E68" s="68"/>
      <c r="F68" s="68">
        <f>'$2026_Pr3'!F68*'#2026_Pr3'!F68</f>
        <v>0</v>
      </c>
      <c r="G68" s="68">
        <f>'$2026_Pr3'!G68*'#2026_Pr3'!G68</f>
        <v>0</v>
      </c>
      <c r="H68" s="68">
        <f>'$2026_Pr3'!H68*'#2026_Pr3'!H68</f>
        <v>0</v>
      </c>
      <c r="I68" s="68">
        <f>'$2026_Pr3'!I68*'#2026_Pr3'!I68</f>
        <v>0</v>
      </c>
      <c r="J68" s="68">
        <f>'$2026_Pr3'!J68*'#2026_Pr3'!J68</f>
        <v>0</v>
      </c>
      <c r="L68" s="216" t="s">
        <v>10</v>
      </c>
      <c r="M68" s="68"/>
      <c r="N68" s="68">
        <f>'$2026_Pr3'!N68*'#2026_Pr3'!N68</f>
        <v>0</v>
      </c>
      <c r="O68" s="68">
        <f>'$2026_Pr3'!O68*'#2026_Pr3'!O68</f>
        <v>0</v>
      </c>
      <c r="P68" s="68">
        <f>'$2026_Pr3'!P68*'#2026_Pr3'!P68</f>
        <v>0</v>
      </c>
      <c r="Q68" s="68">
        <f>'$2026_Pr3'!Q68*'#2026_Pr3'!Q68</f>
        <v>0</v>
      </c>
      <c r="R68" s="68">
        <f>'$2026_Pr3'!R68*'#2026_Pr3'!R68</f>
        <v>0</v>
      </c>
      <c r="T68" s="216" t="s">
        <v>11</v>
      </c>
      <c r="U68" s="68"/>
      <c r="V68" s="68">
        <f>'$2026_Pr3'!V68*'#2026_Pr3'!V68</f>
        <v>0</v>
      </c>
      <c r="W68" s="68">
        <f>'$2026_Pr3'!W68*'#2026_Pr3'!W68</f>
        <v>0</v>
      </c>
      <c r="X68" s="68">
        <f>'$2026_Pr3'!X68*'#2026_Pr3'!X68</f>
        <v>0</v>
      </c>
      <c r="Y68" s="68">
        <f>'$2026_Pr3'!Y68*'#2026_Pr3'!Y68</f>
        <v>0</v>
      </c>
      <c r="Z68" s="68">
        <f>'$2026_Pr3'!Z68*'#2026_Pr3'!Z68</f>
        <v>0</v>
      </c>
      <c r="AB68" s="216" t="s">
        <v>12</v>
      </c>
      <c r="AC68" s="68"/>
      <c r="AD68" s="68">
        <f>'$2026_Pr3'!AD68*'#2026_Pr3'!AD68</f>
        <v>0</v>
      </c>
      <c r="AE68" s="68">
        <f>'$2026_Pr3'!AE68*'#2026_Pr3'!AE68</f>
        <v>0</v>
      </c>
      <c r="AF68" s="68">
        <f>'$2026_Pr3'!AF68*'#2026_Pr3'!AF68</f>
        <v>0</v>
      </c>
      <c r="AG68" s="68">
        <f>'$2026_Pr3'!AG68*'#2026_Pr3'!AG68</f>
        <v>0</v>
      </c>
      <c r="AH68" s="68">
        <f>'$2026_Pr3'!AH68*'#2026_Pr3'!AH68</f>
        <v>0</v>
      </c>
      <c r="AI68" s="219"/>
      <c r="AJ68" s="219"/>
    </row>
    <row r="69" spans="1:36" s="218" customFormat="1" x14ac:dyDescent="0.3">
      <c r="A69" s="215">
        <v>64000</v>
      </c>
      <c r="B69" s="215">
        <v>64999</v>
      </c>
      <c r="D69" s="216" t="s">
        <v>9</v>
      </c>
      <c r="E69" s="68"/>
      <c r="F69" s="68">
        <f>'$2026_Pr3'!F69*'#2026_Pr3'!F69</f>
        <v>0</v>
      </c>
      <c r="G69" s="68">
        <f>'$2026_Pr3'!G69*'#2026_Pr3'!G69</f>
        <v>0</v>
      </c>
      <c r="H69" s="68">
        <f>'$2026_Pr3'!H69*'#2026_Pr3'!H69</f>
        <v>0</v>
      </c>
      <c r="I69" s="68">
        <f>'$2026_Pr3'!I69*'#2026_Pr3'!I69</f>
        <v>0</v>
      </c>
      <c r="J69" s="68">
        <f>'$2026_Pr3'!J69*'#2026_Pr3'!J69</f>
        <v>0</v>
      </c>
      <c r="L69" s="216" t="s">
        <v>10</v>
      </c>
      <c r="M69" s="68"/>
      <c r="N69" s="68">
        <f>'$2026_Pr3'!N69*'#2026_Pr3'!N69</f>
        <v>0</v>
      </c>
      <c r="O69" s="68">
        <f>'$2026_Pr3'!O69*'#2026_Pr3'!O69</f>
        <v>0</v>
      </c>
      <c r="P69" s="68">
        <f>'$2026_Pr3'!P69*'#2026_Pr3'!P69</f>
        <v>0</v>
      </c>
      <c r="Q69" s="68">
        <f>'$2026_Pr3'!Q69*'#2026_Pr3'!Q69</f>
        <v>0</v>
      </c>
      <c r="R69" s="68">
        <f>'$2026_Pr3'!R69*'#2026_Pr3'!R69</f>
        <v>0</v>
      </c>
      <c r="T69" s="216" t="s">
        <v>11</v>
      </c>
      <c r="U69" s="68"/>
      <c r="V69" s="68">
        <f>'$2026_Pr3'!V69*'#2026_Pr3'!V69</f>
        <v>0</v>
      </c>
      <c r="W69" s="68">
        <f>'$2026_Pr3'!W69*'#2026_Pr3'!W69</f>
        <v>0</v>
      </c>
      <c r="X69" s="68">
        <f>'$2026_Pr3'!X69*'#2026_Pr3'!X69</f>
        <v>0</v>
      </c>
      <c r="Y69" s="68">
        <f>'$2026_Pr3'!Y69*'#2026_Pr3'!Y69</f>
        <v>0</v>
      </c>
      <c r="Z69" s="68">
        <f>'$2026_Pr3'!Z69*'#2026_Pr3'!Z69</f>
        <v>0</v>
      </c>
      <c r="AB69" s="216" t="s">
        <v>12</v>
      </c>
      <c r="AC69" s="68"/>
      <c r="AD69" s="68">
        <f>'$2026_Pr3'!AD69*'#2026_Pr3'!AD69</f>
        <v>0</v>
      </c>
      <c r="AE69" s="68">
        <f>'$2026_Pr3'!AE69*'#2026_Pr3'!AE69</f>
        <v>0</v>
      </c>
      <c r="AF69" s="68">
        <f>'$2026_Pr3'!AF69*'#2026_Pr3'!AF69</f>
        <v>0</v>
      </c>
      <c r="AG69" s="68">
        <f>'$2026_Pr3'!AG69*'#2026_Pr3'!AG69</f>
        <v>0</v>
      </c>
      <c r="AH69" s="68">
        <f>'$2026_Pr3'!AH69*'#2026_Pr3'!AH69</f>
        <v>0</v>
      </c>
      <c r="AI69" s="219"/>
      <c r="AJ69" s="219"/>
    </row>
    <row r="70" spans="1:36" x14ac:dyDescent="0.3">
      <c r="D70" s="17"/>
    </row>
    <row r="71" spans="1:36" ht="15.6" x14ac:dyDescent="0.3">
      <c r="B71" s="18" t="s">
        <v>13</v>
      </c>
      <c r="D71" s="17"/>
      <c r="E71" s="19"/>
      <c r="F71" s="19"/>
      <c r="G71" s="19"/>
      <c r="H71" s="19"/>
      <c r="I71" s="19"/>
      <c r="J71" s="19"/>
      <c r="M71" s="19"/>
      <c r="N71" s="19"/>
      <c r="O71" s="19"/>
      <c r="P71" s="19"/>
      <c r="Q71" s="19"/>
      <c r="R71" s="19"/>
      <c r="U71" s="19"/>
      <c r="V71" s="19"/>
      <c r="W71" s="19"/>
      <c r="X71" s="19"/>
      <c r="Y71" s="19"/>
      <c r="Z71" s="19"/>
      <c r="AC71" s="19"/>
      <c r="AD71" s="19"/>
      <c r="AE71" s="19"/>
      <c r="AF71" s="19"/>
      <c r="AG71" s="19"/>
      <c r="AH71" s="19"/>
      <c r="AI71" s="15"/>
    </row>
    <row r="72" spans="1:36" x14ac:dyDescent="0.3">
      <c r="D72" s="17"/>
    </row>
    <row r="73" spans="1:36" x14ac:dyDescent="0.3">
      <c r="D73" s="17"/>
    </row>
    <row r="74" spans="1:36" x14ac:dyDescent="0.3">
      <c r="D74" s="17"/>
    </row>
    <row r="75" spans="1:36" x14ac:dyDescent="0.3">
      <c r="D75" s="17"/>
    </row>
    <row r="76" spans="1:36" x14ac:dyDescent="0.3">
      <c r="D76" s="17"/>
    </row>
    <row r="77" spans="1:36" x14ac:dyDescent="0.3">
      <c r="D77" s="17"/>
    </row>
    <row r="78" spans="1:36" x14ac:dyDescent="0.3">
      <c r="D78" s="17"/>
    </row>
    <row r="79" spans="1:36" x14ac:dyDescent="0.3">
      <c r="D79" s="17"/>
    </row>
    <row r="80" spans="1:36" x14ac:dyDescent="0.3">
      <c r="D80" s="17"/>
    </row>
    <row r="81" spans="4:4" x14ac:dyDescent="0.3">
      <c r="D81" s="17"/>
    </row>
    <row r="82" spans="4:4" x14ac:dyDescent="0.3">
      <c r="D82" s="17"/>
    </row>
    <row r="83" spans="4:4" x14ac:dyDescent="0.3">
      <c r="D83" s="17"/>
    </row>
    <row r="84" spans="4:4" x14ac:dyDescent="0.3">
      <c r="D84" s="17"/>
    </row>
    <row r="85" spans="4:4" x14ac:dyDescent="0.3">
      <c r="D85" s="17"/>
    </row>
    <row r="86" spans="4:4" x14ac:dyDescent="0.3">
      <c r="D86" s="17"/>
    </row>
    <row r="87" spans="4:4" x14ac:dyDescent="0.3">
      <c r="D87" s="17"/>
    </row>
    <row r="88" spans="4:4" x14ac:dyDescent="0.3">
      <c r="D88" s="17"/>
    </row>
    <row r="89" spans="4:4" x14ac:dyDescent="0.3">
      <c r="D89" s="17"/>
    </row>
    <row r="90" spans="4:4" x14ac:dyDescent="0.3">
      <c r="D90" s="17"/>
    </row>
    <row r="91" spans="4:4" x14ac:dyDescent="0.3">
      <c r="D91" s="17"/>
    </row>
  </sheetData>
  <mergeCells count="5">
    <mergeCell ref="A3:B3"/>
    <mergeCell ref="E3:J3"/>
    <mergeCell ref="M3:R3"/>
    <mergeCell ref="U3:Z3"/>
    <mergeCell ref="AC3:AH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Guidebook</vt:lpstr>
      <vt:lpstr>Summ_Alt3</vt:lpstr>
      <vt:lpstr>Burden impact</vt:lpstr>
      <vt:lpstr>Burden impact calc</vt:lpstr>
      <vt:lpstr>%need met</vt:lpstr>
      <vt:lpstr>Burden</vt:lpstr>
      <vt:lpstr>$2026_Pr3</vt:lpstr>
      <vt:lpstr>#2026_Pr3</vt:lpstr>
      <vt:lpstr>Spend_Pr3</vt:lpstr>
      <vt:lpstr>Impact analysis</vt:lpstr>
      <vt:lpstr>Energy_HH</vt:lpstr>
      <vt:lpstr>Federal funding</vt:lpstr>
      <vt:lpstr>Pres_spending</vt:lpstr>
      <vt:lpstr>$24</vt:lpstr>
      <vt:lpstr>Sheet2</vt:lpstr>
      <vt:lpstr>$25</vt:lpstr>
      <vt:lpstr>FPL</vt:lpstr>
      <vt:lpstr>Sheet1</vt:lpstr>
      <vt:lpstr>Tracking_Pr3</vt:lpstr>
      <vt:lpstr>Rough</vt:lpstr>
      <vt:lpstr>Rough2</vt:lpstr>
      <vt:lpstr>#2024</vt:lpstr>
      <vt:lpstr>#2025</vt:lpstr>
      <vt:lpstr>#difference</vt:lpstr>
      <vt:lpstr>HH</vt:lpstr>
      <vt:lpstr>25_extra_cal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George Sam</dc:creator>
  <cp:lastModifiedBy>Grace George Sam</cp:lastModifiedBy>
  <dcterms:created xsi:type="dcterms:W3CDTF">2024-11-09T00:41:34Z</dcterms:created>
  <dcterms:modified xsi:type="dcterms:W3CDTF">2024-12-12T21:47:20Z</dcterms:modified>
</cp:coreProperties>
</file>