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amm\Desktop\"/>
    </mc:Choice>
  </mc:AlternateContent>
  <bookViews>
    <workbookView xWindow="0" yWindow="0" windowWidth="12440" windowHeight="81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48" i="1" l="1"/>
  <c r="J49" i="1"/>
  <c r="J46" i="1"/>
  <c r="J51" i="1"/>
  <c r="J50" i="1"/>
  <c r="J47" i="1"/>
  <c r="J45" i="1"/>
  <c r="J44" i="1"/>
  <c r="J43" i="1"/>
  <c r="Q43" i="1"/>
  <c r="AA53" i="1"/>
  <c r="AB53" i="1" s="1"/>
  <c r="T53" i="1"/>
  <c r="U53" i="1" s="1"/>
  <c r="M53" i="1"/>
  <c r="N53" i="1" s="1"/>
  <c r="F53" i="1"/>
  <c r="G53" i="1" s="1"/>
  <c r="C53" i="1"/>
  <c r="AA52" i="1"/>
  <c r="AB52" i="1" s="1"/>
  <c r="T52" i="1"/>
  <c r="U52" i="1" s="1"/>
  <c r="M52" i="1"/>
  <c r="N52" i="1" s="1"/>
  <c r="J52" i="1"/>
  <c r="F52" i="1"/>
  <c r="G52" i="1" s="1"/>
  <c r="C52" i="1"/>
  <c r="AB51" i="1"/>
  <c r="AA51" i="1"/>
  <c r="T51" i="1"/>
  <c r="U51" i="1" s="1"/>
  <c r="M51" i="1"/>
  <c r="N51" i="1" s="1"/>
  <c r="F51" i="1"/>
  <c r="G51" i="1" s="1"/>
  <c r="C51" i="1"/>
  <c r="AA50" i="1"/>
  <c r="AB50" i="1" s="1"/>
  <c r="U50" i="1"/>
  <c r="T50" i="1"/>
  <c r="M50" i="1"/>
  <c r="N50" i="1" s="1"/>
  <c r="G50" i="1"/>
  <c r="F50" i="1"/>
  <c r="C50" i="1"/>
  <c r="AB49" i="1"/>
  <c r="AA49" i="1"/>
  <c r="T49" i="1"/>
  <c r="U49" i="1" s="1"/>
  <c r="N49" i="1"/>
  <c r="M49" i="1"/>
  <c r="F49" i="1"/>
  <c r="G49" i="1" s="1"/>
  <c r="C49" i="1"/>
  <c r="AB48" i="1"/>
  <c r="AA48" i="1"/>
  <c r="T48" i="1"/>
  <c r="U48" i="1" s="1"/>
  <c r="N48" i="1"/>
  <c r="M48" i="1"/>
  <c r="G48" i="1"/>
  <c r="F48" i="1"/>
  <c r="C48" i="1"/>
  <c r="AA47" i="1"/>
  <c r="AB47" i="1" s="1"/>
  <c r="U47" i="1"/>
  <c r="T47" i="1"/>
  <c r="M47" i="1"/>
  <c r="N47" i="1" s="1"/>
  <c r="F47" i="1"/>
  <c r="G47" i="1" s="1"/>
  <c r="C47" i="1"/>
  <c r="AB46" i="1"/>
  <c r="AA46" i="1"/>
  <c r="T46" i="1"/>
  <c r="U46" i="1" s="1"/>
  <c r="N46" i="1"/>
  <c r="M46" i="1"/>
  <c r="F46" i="1"/>
  <c r="G46" i="1" s="1"/>
  <c r="C46" i="1"/>
  <c r="AA45" i="1"/>
  <c r="AB45" i="1" s="1"/>
  <c r="U45" i="1"/>
  <c r="T45" i="1"/>
  <c r="M45" i="1"/>
  <c r="N45" i="1" s="1"/>
  <c r="F45" i="1"/>
  <c r="G45" i="1" s="1"/>
  <c r="C45" i="1"/>
  <c r="AA44" i="1"/>
  <c r="AB44" i="1" s="1"/>
  <c r="U44" i="1"/>
  <c r="T44" i="1"/>
  <c r="M44" i="1"/>
  <c r="N44" i="1" s="1"/>
  <c r="F44" i="1"/>
  <c r="G44" i="1" s="1"/>
  <c r="C44" i="1"/>
  <c r="AB43" i="1"/>
  <c r="AA43" i="1"/>
  <c r="T43" i="1"/>
  <c r="U43" i="1" s="1"/>
  <c r="N43" i="1"/>
  <c r="M43" i="1"/>
  <c r="F43" i="1"/>
  <c r="G43" i="1" s="1"/>
  <c r="C43" i="1"/>
  <c r="AA42" i="1"/>
  <c r="AB42" i="1" s="1"/>
  <c r="U42" i="1"/>
  <c r="T42" i="1"/>
  <c r="M42" i="1"/>
  <c r="N42" i="1" s="1"/>
  <c r="J42" i="1"/>
  <c r="G42" i="1"/>
  <c r="F42" i="1"/>
  <c r="C42" i="1"/>
  <c r="AB41" i="1"/>
  <c r="AA41" i="1"/>
  <c r="T41" i="1"/>
  <c r="U41" i="1" s="1"/>
  <c r="N41" i="1"/>
  <c r="M41" i="1"/>
  <c r="J41" i="1"/>
  <c r="F41" i="1"/>
  <c r="G41" i="1" s="1"/>
  <c r="C41" i="1"/>
  <c r="J8" i="1"/>
  <c r="J9" i="1"/>
  <c r="J14" i="1"/>
  <c r="J13" i="1"/>
  <c r="J12" i="1"/>
  <c r="J11" i="1"/>
  <c r="J10" i="1"/>
  <c r="J7" i="1"/>
  <c r="J6" i="1"/>
  <c r="J5" i="1"/>
  <c r="J4" i="1"/>
  <c r="J3" i="1"/>
  <c r="C15" i="1"/>
  <c r="C14" i="1"/>
  <c r="C13" i="1"/>
  <c r="C12" i="1"/>
  <c r="C11" i="1"/>
  <c r="C10" i="1"/>
  <c r="C9" i="1"/>
  <c r="C8" i="1"/>
  <c r="C7" i="1"/>
  <c r="C6" i="1"/>
  <c r="C5" i="1"/>
  <c r="C4" i="1"/>
  <c r="AA15" i="1"/>
  <c r="AB15" i="1" s="1"/>
  <c r="AA14" i="1"/>
  <c r="AB14" i="1" s="1"/>
  <c r="AA13" i="1"/>
  <c r="AB13" i="1" s="1"/>
  <c r="AA12" i="1"/>
  <c r="AB12" i="1" s="1"/>
  <c r="AA11" i="1"/>
  <c r="AB11" i="1" s="1"/>
  <c r="AA10" i="1"/>
  <c r="AB10" i="1" s="1"/>
  <c r="AA9" i="1"/>
  <c r="AB9" i="1" s="1"/>
  <c r="AA8" i="1"/>
  <c r="AB8" i="1" s="1"/>
  <c r="AA7" i="1"/>
  <c r="AB7" i="1" s="1"/>
  <c r="AA6" i="1"/>
  <c r="AB6" i="1" s="1"/>
  <c r="AA5" i="1"/>
  <c r="AB5" i="1" s="1"/>
  <c r="AA4" i="1"/>
  <c r="AB4" i="1" s="1"/>
  <c r="AA3" i="1"/>
  <c r="AB3" i="1" s="1"/>
  <c r="C3" i="1"/>
  <c r="T9" i="1" l="1"/>
  <c r="T4" i="1"/>
  <c r="U4" i="1" s="1"/>
  <c r="T5" i="1"/>
  <c r="U5" i="1" s="1"/>
  <c r="T6" i="1"/>
  <c r="U6" i="1" s="1"/>
  <c r="T7" i="1"/>
  <c r="U7" i="1" s="1"/>
  <c r="T8" i="1"/>
  <c r="U8" i="1" s="1"/>
  <c r="U9" i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3" i="1"/>
  <c r="U3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F5" i="1"/>
  <c r="G5" i="1" s="1"/>
  <c r="F6" i="1"/>
  <c r="G6" i="1" s="1"/>
  <c r="F7" i="1"/>
  <c r="G7" i="1" s="1"/>
  <c r="F8" i="1"/>
  <c r="G8" i="1" s="1"/>
  <c r="F9" i="1"/>
  <c r="G9" i="1" s="1"/>
  <c r="F4" i="1"/>
  <c r="G4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3" i="1"/>
  <c r="N3" i="1" s="1"/>
  <c r="F3" i="1"/>
  <c r="G3" i="1" s="1"/>
  <c r="N16" i="1" l="1"/>
  <c r="M16" i="1"/>
  <c r="G16" i="1"/>
  <c r="F16" i="1"/>
</calcChain>
</file>

<file path=xl/sharedStrings.xml><?xml version="1.0" encoding="utf-8"?>
<sst xmlns="http://schemas.openxmlformats.org/spreadsheetml/2006/main" count="50" uniqueCount="11">
  <si>
    <t>Records</t>
  </si>
  <si>
    <t>KB</t>
  </si>
  <si>
    <t>Min</t>
  </si>
  <si>
    <t>Sec</t>
  </si>
  <si>
    <t>Total</t>
  </si>
  <si>
    <t>XML</t>
  </si>
  <si>
    <t>SQLite3</t>
  </si>
  <si>
    <t>Per</t>
  </si>
  <si>
    <t>Bytes</t>
  </si>
  <si>
    <t>Postgres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</si>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</sst>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1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XML</c:v>
          </c:tx>
          <c:marker>
            <c:symbol val="none"/>
          </c:marker>
          <c:cat>
            <c:numRef>
              <c:f>Sheet1!$B$3:$B$15</c:f>
              <c:numCache>
                <c:formatCode>General</c:formatCode>
                <c:ptCount val="13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</c:numCache>
            </c:numRef>
          </c:cat>
          <c:val>
            <c:numRef>
              <c:f>Sheet1!$C$3:$C$15</c:f>
              <c:numCache>
                <c:formatCode>#,##0</c:formatCode>
                <c:ptCount val="13"/>
                <c:pt idx="0">
                  <c:v>114.688</c:v>
                </c:pt>
                <c:pt idx="1">
                  <c:v>229.376</c:v>
                </c:pt>
                <c:pt idx="2">
                  <c:v>356.35199999999998</c:v>
                </c:pt>
                <c:pt idx="3">
                  <c:v>495.61599999999999</c:v>
                </c:pt>
                <c:pt idx="4">
                  <c:v>647.16800000000001</c:v>
                </c:pt>
                <c:pt idx="5">
                  <c:v>811.00800000000004</c:v>
                </c:pt>
                <c:pt idx="6">
                  <c:v>999.42399999999998</c:v>
                </c:pt>
                <c:pt idx="7">
                  <c:v>1183.7439999999999</c:v>
                </c:pt>
                <c:pt idx="8">
                  <c:v>1380.3520000000001</c:v>
                </c:pt>
                <c:pt idx="9">
                  <c:v>1589.248</c:v>
                </c:pt>
                <c:pt idx="10">
                  <c:v>1810.432</c:v>
                </c:pt>
                <c:pt idx="11">
                  <c:v>2043.904</c:v>
                </c:pt>
                <c:pt idx="12">
                  <c:v>2445.3119999999999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Sheet1!$J$1</c:f>
              <c:strCache>
                <c:ptCount val="1"/>
                <c:pt idx="0">
                  <c:v>SQLite3</c:v>
                </c:pt>
              </c:strCache>
            </c:strRef>
          </c:tx>
          <c:marker>
            <c:symbol val="none"/>
          </c:marker>
          <c:cat>
            <c:numRef>
              <c:f>Sheet1!$B$3:$B$15</c:f>
              <c:numCache>
                <c:formatCode>General</c:formatCode>
                <c:ptCount val="13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</c:numCache>
            </c:numRef>
          </c:cat>
          <c:val>
            <c:numRef>
              <c:f>Sheet1!$J$3:$J$15</c:f>
              <c:numCache>
                <c:formatCode>#,##0</c:formatCode>
                <c:ptCount val="13"/>
                <c:pt idx="0">
                  <c:v>397.31200000000001</c:v>
                </c:pt>
                <c:pt idx="1">
                  <c:v>565.24800000000005</c:v>
                </c:pt>
                <c:pt idx="2">
                  <c:v>724.99199999999996</c:v>
                </c:pt>
                <c:pt idx="3">
                  <c:v>892.928</c:v>
                </c:pt>
                <c:pt idx="4">
                  <c:v>1060.864</c:v>
                </c:pt>
                <c:pt idx="5">
                  <c:v>1229.5119999999999</c:v>
                </c:pt>
                <c:pt idx="6">
                  <c:v>1906.08</c:v>
                </c:pt>
                <c:pt idx="7">
                  <c:v>2191.36</c:v>
                </c:pt>
                <c:pt idx="8">
                  <c:v>2359.2959999999998</c:v>
                </c:pt>
                <c:pt idx="9">
                  <c:v>2510.848</c:v>
                </c:pt>
                <c:pt idx="10">
                  <c:v>2674.6880000000001</c:v>
                </c:pt>
                <c:pt idx="11">
                  <c:v>2826.24</c:v>
                </c:pt>
                <c:pt idx="12" formatCode="General">
                  <c:v>2986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Postgres</c:v>
                </c:pt>
              </c:strCache>
            </c:strRef>
          </c:tx>
          <c:marker>
            <c:symbol val="none"/>
          </c:marker>
          <c:val>
            <c:numRef>
              <c:f>Sheet1!$Q$3:$Q$15</c:f>
              <c:numCache>
                <c:formatCode>General</c:formatCode>
                <c:ptCount val="13"/>
                <c:pt idx="0" formatCode="#,##0">
                  <c:v>8867</c:v>
                </c:pt>
                <c:pt idx="1">
                  <c:v>9163</c:v>
                </c:pt>
                <c:pt idx="2">
                  <c:v>9435</c:v>
                </c:pt>
                <c:pt idx="3">
                  <c:v>9659</c:v>
                </c:pt>
                <c:pt idx="4">
                  <c:v>9963</c:v>
                </c:pt>
                <c:pt idx="5">
                  <c:v>10131</c:v>
                </c:pt>
                <c:pt idx="6">
                  <c:v>10435</c:v>
                </c:pt>
                <c:pt idx="7">
                  <c:v>10699</c:v>
                </c:pt>
                <c:pt idx="8">
                  <c:v>11009</c:v>
                </c:pt>
                <c:pt idx="9">
                  <c:v>11228</c:v>
                </c:pt>
                <c:pt idx="10">
                  <c:v>11533</c:v>
                </c:pt>
                <c:pt idx="11">
                  <c:v>11975</c:v>
                </c:pt>
                <c:pt idx="12">
                  <c:v>12094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Sheet1!$X$1</c:f>
              <c:strCache>
                <c:ptCount val="1"/>
                <c:pt idx="0">
                  <c:v>MySQL</c:v>
                </c:pt>
              </c:strCache>
            </c:strRef>
          </c:tx>
          <c:marker>
            <c:symbol val="none"/>
          </c:marker>
          <c:val>
            <c:numRef>
              <c:f>Sheet1!$X$3:$X$15</c:f>
              <c:numCache>
                <c:formatCode>General</c:formatCode>
                <c:ptCount val="13"/>
                <c:pt idx="0" formatCode="#,##0">
                  <c:v>6050</c:v>
                </c:pt>
                <c:pt idx="1">
                  <c:v>6198</c:v>
                </c:pt>
                <c:pt idx="2">
                  <c:v>6272</c:v>
                </c:pt>
                <c:pt idx="3">
                  <c:v>6381</c:v>
                </c:pt>
                <c:pt idx="4">
                  <c:v>6469</c:v>
                </c:pt>
                <c:pt idx="5">
                  <c:v>6584</c:v>
                </c:pt>
                <c:pt idx="6">
                  <c:v>6653</c:v>
                </c:pt>
                <c:pt idx="7">
                  <c:v>6782</c:v>
                </c:pt>
                <c:pt idx="8">
                  <c:v>6867</c:v>
                </c:pt>
                <c:pt idx="9">
                  <c:v>6944</c:v>
                </c:pt>
                <c:pt idx="10">
                  <c:v>7057</c:v>
                </c:pt>
                <c:pt idx="11">
                  <c:v>7179</c:v>
                </c:pt>
                <c:pt idx="12">
                  <c:v>7266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470784"/>
        <c:axId val="843471872"/>
      </c:lineChart>
      <c:catAx>
        <c:axId val="84347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3471872"/>
        <c:crosses val="autoZero"/>
        <c:auto val="1"/>
        <c:lblAlgn val="ctr"/>
        <c:lblOffset val="100"/>
        <c:noMultiLvlLbl val="0"/>
      </c:catAx>
      <c:valAx>
        <c:axId val="843471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Disk Memory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84347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Sheet1!$B$39</c:f>
              <c:strCache>
                <c:ptCount val="1"/>
                <c:pt idx="0">
                  <c:v>XML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Sheet1!$B$41:$B$53</c:f>
              <c:numCache>
                <c:formatCode>General</c:formatCode>
                <c:ptCount val="13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</c:numCache>
            </c:numRef>
          </c:cat>
          <c:val>
            <c:numRef>
              <c:f>Sheet1!$C$41:$C$53</c:f>
              <c:numCache>
                <c:formatCode>#,##0</c:formatCode>
                <c:ptCount val="13"/>
                <c:pt idx="0">
                  <c:v>114.688</c:v>
                </c:pt>
                <c:pt idx="1">
                  <c:v>229.376</c:v>
                </c:pt>
                <c:pt idx="2">
                  <c:v>356.35199999999998</c:v>
                </c:pt>
                <c:pt idx="3">
                  <c:v>495.61599999999999</c:v>
                </c:pt>
                <c:pt idx="4">
                  <c:v>647.16800000000001</c:v>
                </c:pt>
                <c:pt idx="5">
                  <c:v>811.00800000000004</c:v>
                </c:pt>
                <c:pt idx="6">
                  <c:v>999.42399999999998</c:v>
                </c:pt>
                <c:pt idx="7">
                  <c:v>1183.7439999999999</c:v>
                </c:pt>
                <c:pt idx="8">
                  <c:v>1380.3520000000001</c:v>
                </c:pt>
                <c:pt idx="9">
                  <c:v>1589.248</c:v>
                </c:pt>
                <c:pt idx="10">
                  <c:v>1810.432</c:v>
                </c:pt>
                <c:pt idx="11">
                  <c:v>2043.904</c:v>
                </c:pt>
                <c:pt idx="12">
                  <c:v>2445.3119999999999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Sheet1!$J$39</c:f>
              <c:strCache>
                <c:ptCount val="1"/>
                <c:pt idx="0">
                  <c:v>SQLite3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Sheet1!$J$41:$J$53</c:f>
              <c:numCache>
                <c:formatCode>#,##0</c:formatCode>
                <c:ptCount val="13"/>
                <c:pt idx="0">
                  <c:v>397.31200000000001</c:v>
                </c:pt>
                <c:pt idx="1">
                  <c:v>565.24800000000005</c:v>
                </c:pt>
                <c:pt idx="2">
                  <c:v>824.99199999999996</c:v>
                </c:pt>
                <c:pt idx="3">
                  <c:v>992.928</c:v>
                </c:pt>
                <c:pt idx="4">
                  <c:v>1260.864</c:v>
                </c:pt>
                <c:pt idx="5">
                  <c:v>1529.5119999999999</c:v>
                </c:pt>
                <c:pt idx="6">
                  <c:v>1906.08</c:v>
                </c:pt>
                <c:pt idx="7">
                  <c:v>2311.36</c:v>
                </c:pt>
                <c:pt idx="8">
                  <c:v>2439.2959999999998</c:v>
                </c:pt>
                <c:pt idx="9">
                  <c:v>2610.848</c:v>
                </c:pt>
                <c:pt idx="10">
                  <c:v>2774.6880000000001</c:v>
                </c:pt>
                <c:pt idx="11">
                  <c:v>2826.24</c:v>
                </c:pt>
                <c:pt idx="12" formatCode="General">
                  <c:v>2986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Sheet1!$Q$39</c:f>
              <c:strCache>
                <c:ptCount val="1"/>
                <c:pt idx="0">
                  <c:v>Postgres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Sheet1!$Q$41:$Q$53</c:f>
              <c:numCache>
                <c:formatCode>General</c:formatCode>
                <c:ptCount val="13"/>
                <c:pt idx="0" formatCode="#,##0">
                  <c:v>9067</c:v>
                </c:pt>
                <c:pt idx="1">
                  <c:v>9263</c:v>
                </c:pt>
                <c:pt idx="2">
                  <c:v>9454</c:v>
                </c:pt>
                <c:pt idx="3">
                  <c:v>9685</c:v>
                </c:pt>
                <c:pt idx="4">
                  <c:v>9991</c:v>
                </c:pt>
                <c:pt idx="5">
                  <c:v>10331</c:v>
                </c:pt>
                <c:pt idx="6">
                  <c:v>10735</c:v>
                </c:pt>
                <c:pt idx="7">
                  <c:v>10999</c:v>
                </c:pt>
                <c:pt idx="8">
                  <c:v>11309</c:v>
                </c:pt>
                <c:pt idx="9">
                  <c:v>11628</c:v>
                </c:pt>
                <c:pt idx="10">
                  <c:v>11933</c:v>
                </c:pt>
                <c:pt idx="11">
                  <c:v>12275</c:v>
                </c:pt>
                <c:pt idx="12">
                  <c:v>12594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Sheet1!$X$39</c:f>
              <c:strCache>
                <c:ptCount val="1"/>
                <c:pt idx="0">
                  <c:v>MySQL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Sheet1!$X$41:$X$53</c:f>
              <c:numCache>
                <c:formatCode>General</c:formatCode>
                <c:ptCount val="13"/>
                <c:pt idx="0" formatCode="#,##0">
                  <c:v>6050</c:v>
                </c:pt>
                <c:pt idx="1">
                  <c:v>6198</c:v>
                </c:pt>
                <c:pt idx="2">
                  <c:v>6272</c:v>
                </c:pt>
                <c:pt idx="3">
                  <c:v>6381</c:v>
                </c:pt>
                <c:pt idx="4">
                  <c:v>6469</c:v>
                </c:pt>
                <c:pt idx="5">
                  <c:v>6584</c:v>
                </c:pt>
                <c:pt idx="6">
                  <c:v>6653</c:v>
                </c:pt>
                <c:pt idx="7">
                  <c:v>6782</c:v>
                </c:pt>
                <c:pt idx="8">
                  <c:v>6867</c:v>
                </c:pt>
                <c:pt idx="9">
                  <c:v>6944</c:v>
                </c:pt>
                <c:pt idx="10">
                  <c:v>7057</c:v>
                </c:pt>
                <c:pt idx="11">
                  <c:v>7179</c:v>
                </c:pt>
                <c:pt idx="12">
                  <c:v>7266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127056"/>
        <c:axId val="867125968"/>
      </c:lineChart>
      <c:catAx>
        <c:axId val="86712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125968"/>
        <c:crosses val="autoZero"/>
        <c:auto val="1"/>
        <c:lblAlgn val="ctr"/>
        <c:lblOffset val="100"/>
        <c:noMultiLvlLbl val="0"/>
      </c:catAx>
      <c:valAx>
        <c:axId val="86712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12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247649</xdr:colOff>
      <xdr:row>17</xdr:row>
      <xdr:rowOff>0</xdr:rowOff>
    </xdr:from>
    <xdr:to>
      <xdr:col>11</xdr:col>
      <xdr:colOff>352424</xdr:colOff>
      <xdr:row>35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504824</xdr:colOff>
      <xdr:row>17</xdr:row>
      <xdr:rowOff>117474</xdr:rowOff>
    </xdr:from>
    <xdr:to>
      <xdr:col>19</xdr:col>
      <xdr:colOff>469899</xdr:colOff>
      <xdr:row>35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3"/>
  <sheetViews>
    <sheetView tabSelected="1" topLeftCell="E18" workbookViewId="0">
      <selection activeCell="J49" sqref="J49"/>
    </sheetView>
  </sheetViews>
  <sheetFormatPr defaultRowHeight="14.5" x14ac:dyDescent="0.35"/>
  <cols>
    <col min="14" max="14" width="9.1796875" style="6"/>
  </cols>
  <sheetData>
    <row r="1" spans="2:28" x14ac:dyDescent="0.35">
      <c r="B1" s="8" t="s">
        <v>5</v>
      </c>
      <c r="C1" s="8"/>
      <c r="D1" s="8"/>
      <c r="E1" s="8"/>
      <c r="F1" s="8"/>
      <c r="G1" s="3"/>
      <c r="H1" s="4"/>
      <c r="I1" s="5"/>
      <c r="J1" t="s">
        <v>6</v>
      </c>
      <c r="Q1" t="s">
        <v>9</v>
      </c>
      <c r="X1" t="s">
        <v>10</v>
      </c>
    </row>
    <row r="2" spans="2:28" x14ac:dyDescent="0.35">
      <c r="B2" t="s">
        <v>0</v>
      </c>
      <c r="C2" t="s">
        <v>8</v>
      </c>
      <c r="D2" t="s">
        <v>2</v>
      </c>
      <c r="E2" t="s">
        <v>3</v>
      </c>
      <c r="F2" t="s">
        <v>4</v>
      </c>
      <c r="G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s="6"/>
      <c r="W2" t="s">
        <v>0</v>
      </c>
      <c r="X2" t="s">
        <v>1</v>
      </c>
      <c r="Y2" t="s">
        <v>2</v>
      </c>
      <c r="Z2" t="s">
        <v>3</v>
      </c>
      <c r="AA2" t="s">
        <v>4</v>
      </c>
      <c r="AB2" s="6"/>
    </row>
    <row r="3" spans="2:28" x14ac:dyDescent="0.35">
      <c r="B3">
        <v>150</v>
      </c>
      <c r="C3" s="1">
        <f>114688/1000</f>
        <v>114.688</v>
      </c>
      <c r="D3" s="2">
        <v>3</v>
      </c>
      <c r="E3">
        <v>0</v>
      </c>
      <c r="F3">
        <f>D3*60+E3</f>
        <v>180</v>
      </c>
      <c r="G3">
        <f>F3/150</f>
        <v>1.2</v>
      </c>
      <c r="I3">
        <v>150</v>
      </c>
      <c r="J3" s="1">
        <f>397312/1000</f>
        <v>397.31200000000001</v>
      </c>
      <c r="K3" s="2">
        <v>3</v>
      </c>
      <c r="L3">
        <v>12</v>
      </c>
      <c r="M3">
        <f>K3*60+L3</f>
        <v>192</v>
      </c>
      <c r="N3" s="6">
        <f>M3/150</f>
        <v>1.28</v>
      </c>
      <c r="P3">
        <v>150</v>
      </c>
      <c r="Q3" s="1">
        <v>8867</v>
      </c>
      <c r="R3" s="2"/>
      <c r="T3">
        <f>R3*60+S3</f>
        <v>0</v>
      </c>
      <c r="U3" s="6">
        <f>T3/150</f>
        <v>0</v>
      </c>
      <c r="W3">
        <v>150</v>
      </c>
      <c r="X3" s="1">
        <v>6050</v>
      </c>
      <c r="Y3" s="2"/>
      <c r="AA3">
        <f>Y3*60+Z3</f>
        <v>0</v>
      </c>
      <c r="AB3" s="6">
        <f>AA3/150</f>
        <v>0</v>
      </c>
    </row>
    <row r="4" spans="2:28" x14ac:dyDescent="0.35">
      <c r="B4">
        <v>300</v>
      </c>
      <c r="C4" s="1">
        <f>229376/1000</f>
        <v>229.376</v>
      </c>
      <c r="D4">
        <v>2</v>
      </c>
      <c r="E4">
        <v>46</v>
      </c>
      <c r="F4">
        <f>D4*60+E4</f>
        <v>166</v>
      </c>
      <c r="G4">
        <f>F4/150</f>
        <v>1.1066666666666667</v>
      </c>
      <c r="I4">
        <v>300</v>
      </c>
      <c r="J4" s="1">
        <f>565248/1000</f>
        <v>565.24800000000005</v>
      </c>
      <c r="K4">
        <v>3</v>
      </c>
      <c r="L4">
        <v>15</v>
      </c>
      <c r="M4">
        <f t="shared" ref="M4:M15" si="0">K4*60+L4</f>
        <v>195</v>
      </c>
      <c r="N4" s="6">
        <f t="shared" ref="N4:N15" si="1">M4/150</f>
        <v>1.3</v>
      </c>
      <c r="P4">
        <v>300</v>
      </c>
      <c r="Q4">
        <v>9163</v>
      </c>
      <c r="R4">
        <v>2</v>
      </c>
      <c r="S4">
        <v>31</v>
      </c>
      <c r="T4">
        <f t="shared" ref="T4:T15" si="2">R4*60+S4</f>
        <v>151</v>
      </c>
      <c r="U4" s="6">
        <f t="shared" ref="U4:U15" si="3">T4/150</f>
        <v>1.0066666666666666</v>
      </c>
      <c r="W4">
        <v>300</v>
      </c>
      <c r="X4">
        <v>6198</v>
      </c>
      <c r="AA4">
        <f t="shared" ref="AA4:AA8" si="4">Y4*60+Z4</f>
        <v>0</v>
      </c>
      <c r="AB4" s="6">
        <f t="shared" ref="AB4:AB15" si="5">AA4/150</f>
        <v>0</v>
      </c>
    </row>
    <row r="5" spans="2:28" x14ac:dyDescent="0.35">
      <c r="B5">
        <v>450</v>
      </c>
      <c r="C5" s="1">
        <f>356352/1000</f>
        <v>356.35199999999998</v>
      </c>
      <c r="D5">
        <v>3</v>
      </c>
      <c r="E5">
        <v>1</v>
      </c>
      <c r="F5">
        <f t="shared" ref="F5:F15" si="6">D5*60+E5</f>
        <v>181</v>
      </c>
      <c r="G5">
        <f t="shared" ref="G5:G15" si="7">F5/150</f>
        <v>1.2066666666666668</v>
      </c>
      <c r="I5">
        <v>450</v>
      </c>
      <c r="J5" s="1">
        <f>724992/1000</f>
        <v>724.99199999999996</v>
      </c>
      <c r="K5">
        <v>2</v>
      </c>
      <c r="L5">
        <v>59</v>
      </c>
      <c r="M5">
        <f t="shared" si="0"/>
        <v>179</v>
      </c>
      <c r="N5" s="6">
        <f t="shared" si="1"/>
        <v>1.1933333333333334</v>
      </c>
      <c r="P5">
        <v>450</v>
      </c>
      <c r="Q5">
        <v>9435</v>
      </c>
      <c r="R5">
        <v>2</v>
      </c>
      <c r="S5">
        <v>30</v>
      </c>
      <c r="T5">
        <f t="shared" si="2"/>
        <v>150</v>
      </c>
      <c r="U5" s="6">
        <f t="shared" si="3"/>
        <v>1</v>
      </c>
      <c r="W5">
        <v>450</v>
      </c>
      <c r="X5">
        <v>6272</v>
      </c>
      <c r="AA5">
        <f t="shared" si="4"/>
        <v>0</v>
      </c>
      <c r="AB5" s="6">
        <f t="shared" si="5"/>
        <v>0</v>
      </c>
    </row>
    <row r="6" spans="2:28" x14ac:dyDescent="0.35">
      <c r="B6">
        <v>600</v>
      </c>
      <c r="C6" s="1">
        <f>495616/1000</f>
        <v>495.61599999999999</v>
      </c>
      <c r="D6">
        <v>2</v>
      </c>
      <c r="E6">
        <v>26</v>
      </c>
      <c r="F6">
        <f t="shared" si="6"/>
        <v>146</v>
      </c>
      <c r="G6">
        <f t="shared" si="7"/>
        <v>0.97333333333333338</v>
      </c>
      <c r="I6">
        <v>600</v>
      </c>
      <c r="J6" s="1">
        <f>892928/1000</f>
        <v>892.928</v>
      </c>
      <c r="K6">
        <v>2</v>
      </c>
      <c r="L6">
        <v>57</v>
      </c>
      <c r="M6">
        <f t="shared" si="0"/>
        <v>177</v>
      </c>
      <c r="N6" s="6">
        <f t="shared" si="1"/>
        <v>1.18</v>
      </c>
      <c r="P6">
        <v>600</v>
      </c>
      <c r="Q6">
        <v>9659</v>
      </c>
      <c r="R6">
        <v>2</v>
      </c>
      <c r="S6">
        <v>27</v>
      </c>
      <c r="T6">
        <f t="shared" si="2"/>
        <v>147</v>
      </c>
      <c r="U6" s="6">
        <f t="shared" si="3"/>
        <v>0.98</v>
      </c>
      <c r="W6">
        <v>600</v>
      </c>
      <c r="X6">
        <v>6381</v>
      </c>
      <c r="AA6">
        <f t="shared" si="4"/>
        <v>0</v>
      </c>
      <c r="AB6" s="6">
        <f t="shared" si="5"/>
        <v>0</v>
      </c>
    </row>
    <row r="7" spans="2:28" x14ac:dyDescent="0.35">
      <c r="B7">
        <v>750</v>
      </c>
      <c r="C7" s="1">
        <f>647168/1000</f>
        <v>647.16800000000001</v>
      </c>
      <c r="D7">
        <v>2</v>
      </c>
      <c r="E7">
        <v>21</v>
      </c>
      <c r="F7">
        <f t="shared" si="6"/>
        <v>141</v>
      </c>
      <c r="G7">
        <f t="shared" si="7"/>
        <v>0.94</v>
      </c>
      <c r="I7">
        <v>750</v>
      </c>
      <c r="J7" s="1">
        <f>1060864/1000</f>
        <v>1060.864</v>
      </c>
      <c r="K7">
        <v>2</v>
      </c>
      <c r="L7">
        <v>47</v>
      </c>
      <c r="M7">
        <f t="shared" si="0"/>
        <v>167</v>
      </c>
      <c r="N7" s="6">
        <f t="shared" si="1"/>
        <v>1.1133333333333333</v>
      </c>
      <c r="P7">
        <v>750</v>
      </c>
      <c r="Q7">
        <v>9963</v>
      </c>
      <c r="R7">
        <v>2</v>
      </c>
      <c r="S7">
        <v>10</v>
      </c>
      <c r="T7">
        <f t="shared" si="2"/>
        <v>130</v>
      </c>
      <c r="U7" s="6">
        <f t="shared" si="3"/>
        <v>0.8666666666666667</v>
      </c>
      <c r="W7">
        <v>750</v>
      </c>
      <c r="X7">
        <v>6469</v>
      </c>
      <c r="AA7">
        <f t="shared" si="4"/>
        <v>0</v>
      </c>
      <c r="AB7" s="6">
        <f t="shared" si="5"/>
        <v>0</v>
      </c>
    </row>
    <row r="8" spans="2:28" x14ac:dyDescent="0.35">
      <c r="B8">
        <v>900</v>
      </c>
      <c r="C8" s="1">
        <f>811008/1000</f>
        <v>811.00800000000004</v>
      </c>
      <c r="D8">
        <v>2</v>
      </c>
      <c r="E8">
        <v>55</v>
      </c>
      <c r="F8">
        <f t="shared" si="6"/>
        <v>175</v>
      </c>
      <c r="G8">
        <f t="shared" si="7"/>
        <v>1.1666666666666667</v>
      </c>
      <c r="I8">
        <v>900</v>
      </c>
      <c r="J8" s="1">
        <f>1229512/1000</f>
        <v>1229.5119999999999</v>
      </c>
      <c r="K8">
        <v>3</v>
      </c>
      <c r="L8">
        <v>0</v>
      </c>
      <c r="M8">
        <f t="shared" si="0"/>
        <v>180</v>
      </c>
      <c r="N8" s="6">
        <f t="shared" si="1"/>
        <v>1.2</v>
      </c>
      <c r="P8">
        <v>900</v>
      </c>
      <c r="Q8">
        <v>10131</v>
      </c>
      <c r="R8">
        <v>2</v>
      </c>
      <c r="S8">
        <v>19</v>
      </c>
      <c r="T8">
        <f t="shared" si="2"/>
        <v>139</v>
      </c>
      <c r="U8" s="6">
        <f t="shared" si="3"/>
        <v>0.92666666666666664</v>
      </c>
      <c r="W8">
        <v>900</v>
      </c>
      <c r="X8">
        <v>6584</v>
      </c>
      <c r="AA8">
        <f t="shared" si="4"/>
        <v>0</v>
      </c>
      <c r="AB8" s="6">
        <f t="shared" si="5"/>
        <v>0</v>
      </c>
    </row>
    <row r="9" spans="2:28" x14ac:dyDescent="0.35">
      <c r="B9">
        <v>1050</v>
      </c>
      <c r="C9" s="1">
        <f>999424/1000</f>
        <v>999.42399999999998</v>
      </c>
      <c r="D9">
        <v>2</v>
      </c>
      <c r="E9">
        <v>33</v>
      </c>
      <c r="F9">
        <f t="shared" si="6"/>
        <v>153</v>
      </c>
      <c r="G9">
        <f t="shared" si="7"/>
        <v>1.02</v>
      </c>
      <c r="I9">
        <v>1050</v>
      </c>
      <c r="J9" s="1">
        <f>1906080/1000</f>
        <v>1906.08</v>
      </c>
      <c r="K9">
        <v>2</v>
      </c>
      <c r="L9">
        <v>55</v>
      </c>
      <c r="M9">
        <f t="shared" si="0"/>
        <v>175</v>
      </c>
      <c r="N9" s="6">
        <f t="shared" si="1"/>
        <v>1.1666666666666667</v>
      </c>
      <c r="P9">
        <v>1050</v>
      </c>
      <c r="Q9">
        <v>10435</v>
      </c>
      <c r="R9">
        <v>2</v>
      </c>
      <c r="S9">
        <v>38</v>
      </c>
      <c r="T9">
        <f>R9*60+S9</f>
        <v>158</v>
      </c>
      <c r="U9" s="6">
        <f t="shared" si="3"/>
        <v>1.0533333333333332</v>
      </c>
      <c r="W9">
        <v>1050</v>
      </c>
      <c r="X9">
        <v>6653</v>
      </c>
      <c r="AA9">
        <f>Y9*60+Z9</f>
        <v>0</v>
      </c>
      <c r="AB9" s="6">
        <f t="shared" si="5"/>
        <v>0</v>
      </c>
    </row>
    <row r="10" spans="2:28" x14ac:dyDescent="0.35">
      <c r="B10">
        <v>1200</v>
      </c>
      <c r="C10" s="1">
        <f>1183744/1000</f>
        <v>1183.7439999999999</v>
      </c>
      <c r="D10">
        <v>2</v>
      </c>
      <c r="E10">
        <v>21</v>
      </c>
      <c r="F10">
        <f t="shared" si="6"/>
        <v>141</v>
      </c>
      <c r="G10">
        <f t="shared" si="7"/>
        <v>0.94</v>
      </c>
      <c r="I10">
        <v>1200</v>
      </c>
      <c r="J10" s="1">
        <f>2191360/1000</f>
        <v>2191.36</v>
      </c>
      <c r="K10">
        <v>3</v>
      </c>
      <c r="L10">
        <v>7</v>
      </c>
      <c r="M10">
        <f t="shared" si="0"/>
        <v>187</v>
      </c>
      <c r="N10" s="6">
        <f t="shared" si="1"/>
        <v>1.2466666666666666</v>
      </c>
      <c r="P10">
        <v>1200</v>
      </c>
      <c r="Q10">
        <v>10699</v>
      </c>
      <c r="R10">
        <v>2</v>
      </c>
      <c r="S10">
        <v>15</v>
      </c>
      <c r="T10">
        <f t="shared" si="2"/>
        <v>135</v>
      </c>
      <c r="U10" s="6">
        <f t="shared" si="3"/>
        <v>0.9</v>
      </c>
      <c r="W10">
        <v>1200</v>
      </c>
      <c r="X10">
        <v>6782</v>
      </c>
      <c r="AA10">
        <f t="shared" ref="AA10:AA15" si="8">Y10*60+Z10</f>
        <v>0</v>
      </c>
      <c r="AB10" s="6">
        <f t="shared" si="5"/>
        <v>0</v>
      </c>
    </row>
    <row r="11" spans="2:28" x14ac:dyDescent="0.35">
      <c r="B11">
        <v>1350</v>
      </c>
      <c r="C11" s="1">
        <f>1380352/1000</f>
        <v>1380.3520000000001</v>
      </c>
      <c r="D11">
        <v>2</v>
      </c>
      <c r="E11">
        <v>29</v>
      </c>
      <c r="F11">
        <f t="shared" si="6"/>
        <v>149</v>
      </c>
      <c r="G11">
        <f t="shared" si="7"/>
        <v>0.99333333333333329</v>
      </c>
      <c r="I11">
        <v>1350</v>
      </c>
      <c r="J11" s="1">
        <f>2359296/1000</f>
        <v>2359.2959999999998</v>
      </c>
      <c r="K11">
        <v>3</v>
      </c>
      <c r="L11">
        <v>4</v>
      </c>
      <c r="M11">
        <f t="shared" si="0"/>
        <v>184</v>
      </c>
      <c r="N11" s="6">
        <f t="shared" si="1"/>
        <v>1.2266666666666666</v>
      </c>
      <c r="P11">
        <v>1350</v>
      </c>
      <c r="Q11">
        <v>11009</v>
      </c>
      <c r="R11">
        <v>2</v>
      </c>
      <c r="S11">
        <v>39</v>
      </c>
      <c r="T11">
        <f t="shared" si="2"/>
        <v>159</v>
      </c>
      <c r="U11" s="6">
        <f t="shared" si="3"/>
        <v>1.06</v>
      </c>
      <c r="W11">
        <v>1350</v>
      </c>
      <c r="X11">
        <v>6867</v>
      </c>
      <c r="AA11">
        <f t="shared" si="8"/>
        <v>0</v>
      </c>
      <c r="AB11" s="6">
        <f t="shared" si="5"/>
        <v>0</v>
      </c>
    </row>
    <row r="12" spans="2:28" x14ac:dyDescent="0.35">
      <c r="B12">
        <v>1500</v>
      </c>
      <c r="C12" s="1">
        <f>1589248/1000</f>
        <v>1589.248</v>
      </c>
      <c r="D12">
        <v>2</v>
      </c>
      <c r="E12">
        <v>19</v>
      </c>
      <c r="F12">
        <f t="shared" si="6"/>
        <v>139</v>
      </c>
      <c r="G12">
        <f t="shared" si="7"/>
        <v>0.92666666666666664</v>
      </c>
      <c r="I12">
        <v>1500</v>
      </c>
      <c r="J12" s="1">
        <f>2510848/1000</f>
        <v>2510.848</v>
      </c>
      <c r="K12">
        <v>2</v>
      </c>
      <c r="L12">
        <v>55</v>
      </c>
      <c r="M12">
        <f t="shared" si="0"/>
        <v>175</v>
      </c>
      <c r="N12" s="6">
        <f t="shared" si="1"/>
        <v>1.1666666666666667</v>
      </c>
      <c r="P12">
        <v>1500</v>
      </c>
      <c r="Q12">
        <v>11228</v>
      </c>
      <c r="R12">
        <v>2</v>
      </c>
      <c r="S12">
        <v>15</v>
      </c>
      <c r="T12">
        <f t="shared" si="2"/>
        <v>135</v>
      </c>
      <c r="U12" s="6">
        <f t="shared" si="3"/>
        <v>0.9</v>
      </c>
      <c r="W12">
        <v>1500</v>
      </c>
      <c r="X12">
        <v>6944</v>
      </c>
      <c r="AA12">
        <f t="shared" si="8"/>
        <v>0</v>
      </c>
      <c r="AB12" s="6">
        <f t="shared" si="5"/>
        <v>0</v>
      </c>
    </row>
    <row r="13" spans="2:28" x14ac:dyDescent="0.35">
      <c r="B13">
        <v>1650</v>
      </c>
      <c r="C13" s="1">
        <f>1810432/1000</f>
        <v>1810.432</v>
      </c>
      <c r="D13">
        <v>2</v>
      </c>
      <c r="E13">
        <v>15</v>
      </c>
      <c r="F13">
        <f t="shared" si="6"/>
        <v>135</v>
      </c>
      <c r="G13">
        <f t="shared" si="7"/>
        <v>0.9</v>
      </c>
      <c r="I13">
        <v>1650</v>
      </c>
      <c r="J13" s="1">
        <f>2674688/1000</f>
        <v>2674.6880000000001</v>
      </c>
      <c r="K13">
        <v>2</v>
      </c>
      <c r="L13">
        <v>48</v>
      </c>
      <c r="M13">
        <f t="shared" si="0"/>
        <v>168</v>
      </c>
      <c r="N13" s="6">
        <f>M13/150</f>
        <v>1.1200000000000001</v>
      </c>
      <c r="P13">
        <v>1650</v>
      </c>
      <c r="Q13">
        <v>11533</v>
      </c>
      <c r="R13">
        <v>2</v>
      </c>
      <c r="S13">
        <v>27</v>
      </c>
      <c r="T13">
        <f t="shared" si="2"/>
        <v>147</v>
      </c>
      <c r="U13" s="6">
        <f t="shared" si="3"/>
        <v>0.98</v>
      </c>
      <c r="W13">
        <v>1650</v>
      </c>
      <c r="X13">
        <v>7057</v>
      </c>
      <c r="AA13">
        <f t="shared" si="8"/>
        <v>0</v>
      </c>
      <c r="AB13" s="6">
        <f t="shared" si="5"/>
        <v>0</v>
      </c>
    </row>
    <row r="14" spans="2:28" x14ac:dyDescent="0.35">
      <c r="B14">
        <v>1800</v>
      </c>
      <c r="C14" s="1">
        <f>2043904/1000</f>
        <v>2043.904</v>
      </c>
      <c r="D14">
        <v>2</v>
      </c>
      <c r="E14">
        <v>21</v>
      </c>
      <c r="F14">
        <f t="shared" si="6"/>
        <v>141</v>
      </c>
      <c r="G14">
        <f t="shared" si="7"/>
        <v>0.94</v>
      </c>
      <c r="I14">
        <v>1800</v>
      </c>
      <c r="J14" s="1">
        <f>2826240/1000</f>
        <v>2826.24</v>
      </c>
      <c r="K14">
        <v>2</v>
      </c>
      <c r="L14">
        <v>53</v>
      </c>
      <c r="M14">
        <f t="shared" si="0"/>
        <v>173</v>
      </c>
      <c r="N14" s="6">
        <f t="shared" si="1"/>
        <v>1.1533333333333333</v>
      </c>
      <c r="P14">
        <v>1800</v>
      </c>
      <c r="Q14">
        <v>11975</v>
      </c>
      <c r="R14">
        <v>2</v>
      </c>
      <c r="S14">
        <v>16</v>
      </c>
      <c r="T14">
        <f t="shared" si="2"/>
        <v>136</v>
      </c>
      <c r="U14" s="6">
        <f t="shared" si="3"/>
        <v>0.90666666666666662</v>
      </c>
      <c r="W14">
        <v>1800</v>
      </c>
      <c r="X14">
        <v>7179</v>
      </c>
      <c r="AA14">
        <f t="shared" si="8"/>
        <v>0</v>
      </c>
      <c r="AB14" s="6">
        <f t="shared" si="5"/>
        <v>0</v>
      </c>
    </row>
    <row r="15" spans="2:28" x14ac:dyDescent="0.35">
      <c r="B15">
        <v>1950</v>
      </c>
      <c r="C15" s="1">
        <f>2445312/1000</f>
        <v>2445.3119999999999</v>
      </c>
      <c r="D15">
        <v>2</v>
      </c>
      <c r="E15">
        <v>18</v>
      </c>
      <c r="F15">
        <f t="shared" si="6"/>
        <v>138</v>
      </c>
      <c r="G15">
        <f t="shared" si="7"/>
        <v>0.92</v>
      </c>
      <c r="I15">
        <v>1950</v>
      </c>
      <c r="J15">
        <v>2986</v>
      </c>
      <c r="K15">
        <v>2</v>
      </c>
      <c r="L15">
        <v>52</v>
      </c>
      <c r="M15">
        <f t="shared" si="0"/>
        <v>172</v>
      </c>
      <c r="N15" s="6">
        <f t="shared" si="1"/>
        <v>1.1466666666666667</v>
      </c>
      <c r="P15">
        <v>1950</v>
      </c>
      <c r="Q15">
        <v>12094</v>
      </c>
      <c r="R15">
        <v>2</v>
      </c>
      <c r="S15">
        <v>36</v>
      </c>
      <c r="T15">
        <f t="shared" si="2"/>
        <v>156</v>
      </c>
      <c r="U15" s="6">
        <f t="shared" si="3"/>
        <v>1.04</v>
      </c>
      <c r="W15">
        <v>1950</v>
      </c>
      <c r="X15">
        <v>7266</v>
      </c>
      <c r="AA15">
        <f t="shared" si="8"/>
        <v>0</v>
      </c>
      <c r="AB15" s="6">
        <f t="shared" si="5"/>
        <v>0</v>
      </c>
    </row>
    <row r="16" spans="2:28" x14ac:dyDescent="0.35">
      <c r="F16">
        <f>SUM(F3:F15)/60</f>
        <v>33.083333333333336</v>
      </c>
      <c r="G16" s="6">
        <f>AVERAGE(G3:G15)</f>
        <v>1.0179487179487181</v>
      </c>
      <c r="M16">
        <f>SUM(M3:M15)/60</f>
        <v>38.733333333333334</v>
      </c>
      <c r="N16" s="7">
        <f>AVERAGE(N3:N15)</f>
        <v>1.1917948717948716</v>
      </c>
    </row>
    <row r="39" spans="2:28" x14ac:dyDescent="0.35">
      <c r="B39" s="8" t="s">
        <v>5</v>
      </c>
      <c r="C39" s="8"/>
      <c r="D39" s="8"/>
      <c r="E39" s="8"/>
      <c r="F39" s="8"/>
      <c r="G39" s="5"/>
      <c r="H39" s="5"/>
      <c r="I39" s="5"/>
      <c r="J39" t="s">
        <v>6</v>
      </c>
      <c r="Q39" t="s">
        <v>9</v>
      </c>
      <c r="X39" t="s">
        <v>10</v>
      </c>
    </row>
    <row r="40" spans="2:28" x14ac:dyDescent="0.35">
      <c r="B40" t="s">
        <v>0</v>
      </c>
      <c r="C40" t="s">
        <v>8</v>
      </c>
      <c r="D40" t="s">
        <v>2</v>
      </c>
      <c r="E40" t="s">
        <v>3</v>
      </c>
      <c r="F40" t="s">
        <v>4</v>
      </c>
      <c r="G40" t="s">
        <v>7</v>
      </c>
      <c r="I40" t="s">
        <v>0</v>
      </c>
      <c r="J40" t="s">
        <v>1</v>
      </c>
      <c r="K40" t="s">
        <v>2</v>
      </c>
      <c r="L40" t="s">
        <v>3</v>
      </c>
      <c r="M40" t="s">
        <v>4</v>
      </c>
      <c r="P40" t="s">
        <v>0</v>
      </c>
      <c r="Q40" t="s">
        <v>1</v>
      </c>
      <c r="R40" t="s">
        <v>2</v>
      </c>
      <c r="S40" t="s">
        <v>3</v>
      </c>
      <c r="T40" t="s">
        <v>4</v>
      </c>
      <c r="U40" s="6"/>
      <c r="W40" t="s">
        <v>0</v>
      </c>
      <c r="X40" t="s">
        <v>1</v>
      </c>
      <c r="Y40" t="s">
        <v>2</v>
      </c>
      <c r="Z40" t="s">
        <v>3</v>
      </c>
      <c r="AA40" t="s">
        <v>4</v>
      </c>
      <c r="AB40" s="6"/>
    </row>
    <row r="41" spans="2:28" x14ac:dyDescent="0.35">
      <c r="B41">
        <v>150</v>
      </c>
      <c r="C41" s="1">
        <f>114688/1000</f>
        <v>114.688</v>
      </c>
      <c r="D41" s="2">
        <v>3</v>
      </c>
      <c r="E41">
        <v>0</v>
      </c>
      <c r="F41">
        <f>D41*60+E41</f>
        <v>180</v>
      </c>
      <c r="G41">
        <f>F41/150</f>
        <v>1.2</v>
      </c>
      <c r="I41">
        <v>150</v>
      </c>
      <c r="J41" s="1">
        <f>397312/1000</f>
        <v>397.31200000000001</v>
      </c>
      <c r="K41" s="2">
        <v>3</v>
      </c>
      <c r="L41">
        <v>12</v>
      </c>
      <c r="M41">
        <f>K41*60+L41</f>
        <v>192</v>
      </c>
      <c r="N41" s="6">
        <f>M41/150</f>
        <v>1.28</v>
      </c>
      <c r="P41">
        <v>150</v>
      </c>
      <c r="Q41" s="1">
        <v>9067</v>
      </c>
      <c r="R41" s="2"/>
      <c r="T41">
        <f>R41*60+S41</f>
        <v>0</v>
      </c>
      <c r="U41" s="6">
        <f>T41/150</f>
        <v>0</v>
      </c>
      <c r="W41">
        <v>150</v>
      </c>
      <c r="X41" s="1">
        <v>6050</v>
      </c>
      <c r="Y41" s="2"/>
      <c r="AA41">
        <f>Y41*60+Z41</f>
        <v>0</v>
      </c>
      <c r="AB41" s="6">
        <f>AA41/150</f>
        <v>0</v>
      </c>
    </row>
    <row r="42" spans="2:28" x14ac:dyDescent="0.35">
      <c r="B42">
        <v>300</v>
      </c>
      <c r="C42" s="1">
        <f>229376/1000</f>
        <v>229.376</v>
      </c>
      <c r="D42">
        <v>2</v>
      </c>
      <c r="E42">
        <v>46</v>
      </c>
      <c r="F42">
        <f>D42*60+E42</f>
        <v>166</v>
      </c>
      <c r="G42">
        <f>F42/150</f>
        <v>1.1066666666666667</v>
      </c>
      <c r="I42">
        <v>300</v>
      </c>
      <c r="J42" s="1">
        <f>565248/1000</f>
        <v>565.24800000000005</v>
      </c>
      <c r="K42">
        <v>3</v>
      </c>
      <c r="L42">
        <v>15</v>
      </c>
      <c r="M42">
        <f t="shared" ref="M42:M53" si="9">K42*60+L42</f>
        <v>195</v>
      </c>
      <c r="N42" s="6">
        <f t="shared" ref="N42:N53" si="10">M42/150</f>
        <v>1.3</v>
      </c>
      <c r="P42">
        <v>300</v>
      </c>
      <c r="Q42">
        <v>9263</v>
      </c>
      <c r="R42">
        <v>2</v>
      </c>
      <c r="S42">
        <v>31</v>
      </c>
      <c r="T42">
        <f t="shared" ref="T42:T53" si="11">R42*60+S42</f>
        <v>151</v>
      </c>
      <c r="U42" s="6">
        <f t="shared" ref="U42:U53" si="12">T42/150</f>
        <v>1.0066666666666666</v>
      </c>
      <c r="W42">
        <v>300</v>
      </c>
      <c r="X42">
        <v>6198</v>
      </c>
      <c r="AA42">
        <f t="shared" ref="AA42:AA53" si="13">Y42*60+Z42</f>
        <v>0</v>
      </c>
      <c r="AB42" s="6">
        <f t="shared" ref="AB42:AB53" si="14">AA42/150</f>
        <v>0</v>
      </c>
    </row>
    <row r="43" spans="2:28" x14ac:dyDescent="0.35">
      <c r="B43">
        <v>450</v>
      </c>
      <c r="C43" s="1">
        <f>356352/1000</f>
        <v>356.35199999999998</v>
      </c>
      <c r="D43">
        <v>3</v>
      </c>
      <c r="E43">
        <v>1</v>
      </c>
      <c r="F43">
        <f t="shared" ref="F43:F53" si="15">D43*60+E43</f>
        <v>181</v>
      </c>
      <c r="G43">
        <f t="shared" ref="G43:G53" si="16">F43/150</f>
        <v>1.2066666666666668</v>
      </c>
      <c r="I43">
        <v>450</v>
      </c>
      <c r="J43" s="1">
        <f>824992/1000</f>
        <v>824.99199999999996</v>
      </c>
      <c r="K43">
        <v>2</v>
      </c>
      <c r="L43">
        <v>59</v>
      </c>
      <c r="M43">
        <f t="shared" si="9"/>
        <v>179</v>
      </c>
      <c r="N43" s="6">
        <f t="shared" si="10"/>
        <v>1.1933333333333334</v>
      </c>
      <c r="P43">
        <v>450</v>
      </c>
      <c r="Q43">
        <f>9435+19</f>
        <v>9454</v>
      </c>
      <c r="R43">
        <v>2</v>
      </c>
      <c r="S43">
        <v>30</v>
      </c>
      <c r="T43">
        <f t="shared" si="11"/>
        <v>150</v>
      </c>
      <c r="U43" s="6">
        <f t="shared" si="12"/>
        <v>1</v>
      </c>
      <c r="W43">
        <v>450</v>
      </c>
      <c r="X43">
        <v>6272</v>
      </c>
      <c r="AA43">
        <f t="shared" si="13"/>
        <v>0</v>
      </c>
      <c r="AB43" s="6">
        <f t="shared" si="14"/>
        <v>0</v>
      </c>
    </row>
    <row r="44" spans="2:28" x14ac:dyDescent="0.35">
      <c r="B44">
        <v>600</v>
      </c>
      <c r="C44" s="1">
        <f>495616/1000</f>
        <v>495.61599999999999</v>
      </c>
      <c r="D44">
        <v>2</v>
      </c>
      <c r="E44">
        <v>26</v>
      </c>
      <c r="F44">
        <f t="shared" si="15"/>
        <v>146</v>
      </c>
      <c r="G44">
        <f t="shared" si="16"/>
        <v>0.97333333333333338</v>
      </c>
      <c r="I44">
        <v>600</v>
      </c>
      <c r="J44" s="1">
        <f>992928/1000</f>
        <v>992.928</v>
      </c>
      <c r="K44">
        <v>2</v>
      </c>
      <c r="L44">
        <v>57</v>
      </c>
      <c r="M44">
        <f t="shared" si="9"/>
        <v>177</v>
      </c>
      <c r="N44" s="6">
        <f t="shared" si="10"/>
        <v>1.18</v>
      </c>
      <c r="P44">
        <v>600</v>
      </c>
      <c r="Q44">
        <v>9685</v>
      </c>
      <c r="R44">
        <v>2</v>
      </c>
      <c r="S44">
        <v>27</v>
      </c>
      <c r="T44">
        <f t="shared" si="11"/>
        <v>147</v>
      </c>
      <c r="U44" s="6">
        <f t="shared" si="12"/>
        <v>0.98</v>
      </c>
      <c r="W44">
        <v>600</v>
      </c>
      <c r="X44">
        <v>6381</v>
      </c>
      <c r="AA44">
        <f t="shared" si="13"/>
        <v>0</v>
      </c>
      <c r="AB44" s="6">
        <f t="shared" si="14"/>
        <v>0</v>
      </c>
    </row>
    <row r="45" spans="2:28" x14ac:dyDescent="0.35">
      <c r="B45">
        <v>750</v>
      </c>
      <c r="C45" s="1">
        <f>647168/1000</f>
        <v>647.16800000000001</v>
      </c>
      <c r="D45">
        <v>2</v>
      </c>
      <c r="E45">
        <v>21</v>
      </c>
      <c r="F45">
        <f t="shared" si="15"/>
        <v>141</v>
      </c>
      <c r="G45">
        <f t="shared" si="16"/>
        <v>0.94</v>
      </c>
      <c r="I45">
        <v>750</v>
      </c>
      <c r="J45" s="1">
        <f>1260864/1000</f>
        <v>1260.864</v>
      </c>
      <c r="K45">
        <v>2</v>
      </c>
      <c r="L45">
        <v>47</v>
      </c>
      <c r="M45">
        <f t="shared" si="9"/>
        <v>167</v>
      </c>
      <c r="N45" s="6">
        <f t="shared" si="10"/>
        <v>1.1133333333333333</v>
      </c>
      <c r="P45">
        <v>750</v>
      </c>
      <c r="Q45">
        <v>9991</v>
      </c>
      <c r="R45">
        <v>2</v>
      </c>
      <c r="S45">
        <v>10</v>
      </c>
      <c r="T45">
        <f t="shared" si="11"/>
        <v>130</v>
      </c>
      <c r="U45" s="6">
        <f t="shared" si="12"/>
        <v>0.8666666666666667</v>
      </c>
      <c r="W45">
        <v>750</v>
      </c>
      <c r="X45">
        <v>6469</v>
      </c>
      <c r="AA45">
        <f t="shared" si="13"/>
        <v>0</v>
      </c>
      <c r="AB45" s="6">
        <f t="shared" si="14"/>
        <v>0</v>
      </c>
    </row>
    <row r="46" spans="2:28" x14ac:dyDescent="0.35">
      <c r="B46">
        <v>900</v>
      </c>
      <c r="C46" s="1">
        <f>811008/1000</f>
        <v>811.00800000000004</v>
      </c>
      <c r="D46">
        <v>2</v>
      </c>
      <c r="E46">
        <v>55</v>
      </c>
      <c r="F46">
        <f t="shared" si="15"/>
        <v>175</v>
      </c>
      <c r="G46">
        <f t="shared" si="16"/>
        <v>1.1666666666666667</v>
      </c>
      <c r="I46">
        <v>900</v>
      </c>
      <c r="J46" s="1">
        <f>1529512/1000</f>
        <v>1529.5119999999999</v>
      </c>
      <c r="K46">
        <v>3</v>
      </c>
      <c r="L46">
        <v>0</v>
      </c>
      <c r="M46">
        <f t="shared" si="9"/>
        <v>180</v>
      </c>
      <c r="N46" s="6">
        <f t="shared" si="10"/>
        <v>1.2</v>
      </c>
      <c r="P46">
        <v>900</v>
      </c>
      <c r="Q46">
        <v>10331</v>
      </c>
      <c r="R46">
        <v>2</v>
      </c>
      <c r="S46">
        <v>19</v>
      </c>
      <c r="T46">
        <f t="shared" si="11"/>
        <v>139</v>
      </c>
      <c r="U46" s="6">
        <f t="shared" si="12"/>
        <v>0.92666666666666664</v>
      </c>
      <c r="W46">
        <v>900</v>
      </c>
      <c r="X46">
        <v>6584</v>
      </c>
      <c r="AA46">
        <f t="shared" si="13"/>
        <v>0</v>
      </c>
      <c r="AB46" s="6">
        <f t="shared" si="14"/>
        <v>0</v>
      </c>
    </row>
    <row r="47" spans="2:28" x14ac:dyDescent="0.35">
      <c r="B47">
        <v>1050</v>
      </c>
      <c r="C47" s="1">
        <f>999424/1000</f>
        <v>999.42399999999998</v>
      </c>
      <c r="D47">
        <v>2</v>
      </c>
      <c r="E47">
        <v>33</v>
      </c>
      <c r="F47">
        <f t="shared" si="15"/>
        <v>153</v>
      </c>
      <c r="G47">
        <f t="shared" si="16"/>
        <v>1.02</v>
      </c>
      <c r="I47">
        <v>1050</v>
      </c>
      <c r="J47" s="1">
        <f>1906080/1000</f>
        <v>1906.08</v>
      </c>
      <c r="K47">
        <v>2</v>
      </c>
      <c r="L47">
        <v>55</v>
      </c>
      <c r="M47">
        <f t="shared" si="9"/>
        <v>175</v>
      </c>
      <c r="N47" s="6">
        <f t="shared" si="10"/>
        <v>1.1666666666666667</v>
      </c>
      <c r="P47">
        <v>1050</v>
      </c>
      <c r="Q47">
        <v>10735</v>
      </c>
      <c r="R47">
        <v>2</v>
      </c>
      <c r="S47">
        <v>38</v>
      </c>
      <c r="T47">
        <f>R47*60+S47</f>
        <v>158</v>
      </c>
      <c r="U47" s="6">
        <f t="shared" si="12"/>
        <v>1.0533333333333332</v>
      </c>
      <c r="W47">
        <v>1050</v>
      </c>
      <c r="X47">
        <v>6653</v>
      </c>
      <c r="AA47">
        <f>Y47*60+Z47</f>
        <v>0</v>
      </c>
      <c r="AB47" s="6">
        <f t="shared" si="14"/>
        <v>0</v>
      </c>
    </row>
    <row r="48" spans="2:28" x14ac:dyDescent="0.35">
      <c r="B48">
        <v>1200</v>
      </c>
      <c r="C48" s="1">
        <f>1183744/1000</f>
        <v>1183.7439999999999</v>
      </c>
      <c r="D48">
        <v>2</v>
      </c>
      <c r="E48">
        <v>21</v>
      </c>
      <c r="F48">
        <f t="shared" si="15"/>
        <v>141</v>
      </c>
      <c r="G48">
        <f t="shared" si="16"/>
        <v>0.94</v>
      </c>
      <c r="I48">
        <v>1200</v>
      </c>
      <c r="J48" s="1">
        <f>2311360/1000</f>
        <v>2311.36</v>
      </c>
      <c r="K48">
        <v>3</v>
      </c>
      <c r="L48">
        <v>7</v>
      </c>
      <c r="M48">
        <f t="shared" si="9"/>
        <v>187</v>
      </c>
      <c r="N48" s="6">
        <f t="shared" si="10"/>
        <v>1.2466666666666666</v>
      </c>
      <c r="P48">
        <v>1200</v>
      </c>
      <c r="Q48">
        <v>10999</v>
      </c>
      <c r="R48">
        <v>2</v>
      </c>
      <c r="S48">
        <v>15</v>
      </c>
      <c r="T48">
        <f t="shared" ref="T48:T53" si="17">R48*60+S48</f>
        <v>135</v>
      </c>
      <c r="U48" s="6">
        <f t="shared" si="12"/>
        <v>0.9</v>
      </c>
      <c r="W48">
        <v>1200</v>
      </c>
      <c r="X48">
        <v>6782</v>
      </c>
      <c r="AA48">
        <f t="shared" ref="AA48:AA53" si="18">Y48*60+Z48</f>
        <v>0</v>
      </c>
      <c r="AB48" s="6">
        <f t="shared" si="14"/>
        <v>0</v>
      </c>
    </row>
    <row r="49" spans="2:28" x14ac:dyDescent="0.35">
      <c r="B49">
        <v>1350</v>
      </c>
      <c r="C49" s="1">
        <f>1380352/1000</f>
        <v>1380.3520000000001</v>
      </c>
      <c r="D49">
        <v>2</v>
      </c>
      <c r="E49">
        <v>29</v>
      </c>
      <c r="F49">
        <f t="shared" si="15"/>
        <v>149</v>
      </c>
      <c r="G49">
        <f t="shared" si="16"/>
        <v>0.99333333333333329</v>
      </c>
      <c r="I49">
        <v>1350</v>
      </c>
      <c r="J49" s="1">
        <f>2439296/1000</f>
        <v>2439.2959999999998</v>
      </c>
      <c r="K49">
        <v>3</v>
      </c>
      <c r="L49">
        <v>4</v>
      </c>
      <c r="M49">
        <f t="shared" si="9"/>
        <v>184</v>
      </c>
      <c r="N49" s="6">
        <f t="shared" si="10"/>
        <v>1.2266666666666666</v>
      </c>
      <c r="P49">
        <v>1350</v>
      </c>
      <c r="Q49">
        <v>11309</v>
      </c>
      <c r="R49">
        <v>2</v>
      </c>
      <c r="S49">
        <v>39</v>
      </c>
      <c r="T49">
        <f t="shared" si="17"/>
        <v>159</v>
      </c>
      <c r="U49" s="6">
        <f t="shared" si="12"/>
        <v>1.06</v>
      </c>
      <c r="W49">
        <v>1350</v>
      </c>
      <c r="X49">
        <v>6867</v>
      </c>
      <c r="AA49">
        <f t="shared" si="18"/>
        <v>0</v>
      </c>
      <c r="AB49" s="6">
        <f t="shared" si="14"/>
        <v>0</v>
      </c>
    </row>
    <row r="50" spans="2:28" x14ac:dyDescent="0.35">
      <c r="B50">
        <v>1500</v>
      </c>
      <c r="C50" s="1">
        <f>1589248/1000</f>
        <v>1589.248</v>
      </c>
      <c r="D50">
        <v>2</v>
      </c>
      <c r="E50">
        <v>19</v>
      </c>
      <c r="F50">
        <f t="shared" si="15"/>
        <v>139</v>
      </c>
      <c r="G50">
        <f t="shared" si="16"/>
        <v>0.92666666666666664</v>
      </c>
      <c r="I50">
        <v>1500</v>
      </c>
      <c r="J50" s="1">
        <f>2610848/1000</f>
        <v>2610.848</v>
      </c>
      <c r="K50">
        <v>2</v>
      </c>
      <c r="L50">
        <v>55</v>
      </c>
      <c r="M50">
        <f t="shared" si="9"/>
        <v>175</v>
      </c>
      <c r="N50" s="6">
        <f t="shared" si="10"/>
        <v>1.1666666666666667</v>
      </c>
      <c r="P50">
        <v>1500</v>
      </c>
      <c r="Q50">
        <v>11628</v>
      </c>
      <c r="R50">
        <v>2</v>
      </c>
      <c r="S50">
        <v>15</v>
      </c>
      <c r="T50">
        <f t="shared" si="17"/>
        <v>135</v>
      </c>
      <c r="U50" s="6">
        <f t="shared" si="12"/>
        <v>0.9</v>
      </c>
      <c r="W50">
        <v>1500</v>
      </c>
      <c r="X50">
        <v>6944</v>
      </c>
      <c r="AA50">
        <f t="shared" si="18"/>
        <v>0</v>
      </c>
      <c r="AB50" s="6">
        <f t="shared" si="14"/>
        <v>0</v>
      </c>
    </row>
    <row r="51" spans="2:28" x14ac:dyDescent="0.35">
      <c r="B51">
        <v>1650</v>
      </c>
      <c r="C51" s="1">
        <f>1810432/1000</f>
        <v>1810.432</v>
      </c>
      <c r="D51">
        <v>2</v>
      </c>
      <c r="E51">
        <v>15</v>
      </c>
      <c r="F51">
        <f t="shared" si="15"/>
        <v>135</v>
      </c>
      <c r="G51">
        <f t="shared" si="16"/>
        <v>0.9</v>
      </c>
      <c r="I51">
        <v>1650</v>
      </c>
      <c r="J51" s="1">
        <f>2774688/1000</f>
        <v>2774.6880000000001</v>
      </c>
      <c r="K51">
        <v>2</v>
      </c>
      <c r="L51">
        <v>48</v>
      </c>
      <c r="M51">
        <f t="shared" si="9"/>
        <v>168</v>
      </c>
      <c r="N51" s="6">
        <f>M51/150</f>
        <v>1.1200000000000001</v>
      </c>
      <c r="P51">
        <v>1650</v>
      </c>
      <c r="Q51">
        <v>11933</v>
      </c>
      <c r="R51">
        <v>2</v>
      </c>
      <c r="S51">
        <v>27</v>
      </c>
      <c r="T51">
        <f t="shared" si="17"/>
        <v>147</v>
      </c>
      <c r="U51" s="6">
        <f t="shared" si="12"/>
        <v>0.98</v>
      </c>
      <c r="W51">
        <v>1650</v>
      </c>
      <c r="X51">
        <v>7057</v>
      </c>
      <c r="AA51">
        <f t="shared" si="18"/>
        <v>0</v>
      </c>
      <c r="AB51" s="6">
        <f t="shared" si="14"/>
        <v>0</v>
      </c>
    </row>
    <row r="52" spans="2:28" x14ac:dyDescent="0.35">
      <c r="B52">
        <v>1800</v>
      </c>
      <c r="C52" s="1">
        <f>2043904/1000</f>
        <v>2043.904</v>
      </c>
      <c r="D52">
        <v>2</v>
      </c>
      <c r="E52">
        <v>21</v>
      </c>
      <c r="F52">
        <f t="shared" si="15"/>
        <v>141</v>
      </c>
      <c r="G52">
        <f t="shared" si="16"/>
        <v>0.94</v>
      </c>
      <c r="I52">
        <v>1800</v>
      </c>
      <c r="J52" s="1">
        <f>2826240/1000</f>
        <v>2826.24</v>
      </c>
      <c r="K52">
        <v>2</v>
      </c>
      <c r="L52">
        <v>53</v>
      </c>
      <c r="M52">
        <f t="shared" si="9"/>
        <v>173</v>
      </c>
      <c r="N52" s="6">
        <f t="shared" ref="N52:N53" si="19">M52/150</f>
        <v>1.1533333333333333</v>
      </c>
      <c r="P52">
        <v>1800</v>
      </c>
      <c r="Q52">
        <v>12275</v>
      </c>
      <c r="R52">
        <v>2</v>
      </c>
      <c r="S52">
        <v>16</v>
      </c>
      <c r="T52">
        <f t="shared" si="17"/>
        <v>136</v>
      </c>
      <c r="U52" s="6">
        <f t="shared" si="12"/>
        <v>0.90666666666666662</v>
      </c>
      <c r="W52">
        <v>1800</v>
      </c>
      <c r="X52">
        <v>7179</v>
      </c>
      <c r="AA52">
        <f t="shared" si="18"/>
        <v>0</v>
      </c>
      <c r="AB52" s="6">
        <f t="shared" si="14"/>
        <v>0</v>
      </c>
    </row>
    <row r="53" spans="2:28" x14ac:dyDescent="0.35">
      <c r="B53">
        <v>1950</v>
      </c>
      <c r="C53" s="1">
        <f>2445312/1000</f>
        <v>2445.3119999999999</v>
      </c>
      <c r="D53">
        <v>2</v>
      </c>
      <c r="E53">
        <v>18</v>
      </c>
      <c r="F53">
        <f t="shared" si="15"/>
        <v>138</v>
      </c>
      <c r="G53">
        <f t="shared" si="16"/>
        <v>0.92</v>
      </c>
      <c r="I53">
        <v>1950</v>
      </c>
      <c r="J53">
        <v>2986</v>
      </c>
      <c r="K53">
        <v>2</v>
      </c>
      <c r="L53">
        <v>52</v>
      </c>
      <c r="M53">
        <f t="shared" si="9"/>
        <v>172</v>
      </c>
      <c r="N53" s="6">
        <f t="shared" si="19"/>
        <v>1.1466666666666667</v>
      </c>
      <c r="P53">
        <v>1950</v>
      </c>
      <c r="Q53">
        <v>12594</v>
      </c>
      <c r="R53">
        <v>2</v>
      </c>
      <c r="S53">
        <v>36</v>
      </c>
      <c r="T53">
        <f t="shared" si="17"/>
        <v>156</v>
      </c>
      <c r="U53" s="6">
        <f t="shared" si="12"/>
        <v>1.04</v>
      </c>
      <c r="W53">
        <v>1950</v>
      </c>
      <c r="X53">
        <v>7266</v>
      </c>
      <c r="AA53">
        <f t="shared" si="18"/>
        <v>0</v>
      </c>
      <c r="AB53" s="6">
        <f t="shared" si="14"/>
        <v>0</v>
      </c>
    </row>
  </sheetData>
  <mergeCells count="2">
    <mergeCell ref="B1:F1"/>
    <mergeCell ref="B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Sammit</dc:creator>
  <cp:lastModifiedBy>George Sammit</cp:lastModifiedBy>
  <dcterms:created xsi:type="dcterms:W3CDTF">2018-11-14T04:24:06Z</dcterms:created>
  <dcterms:modified xsi:type="dcterms:W3CDTF">2018-11-16T19:19:07Z</dcterms:modified>
</cp:coreProperties>
</file>