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sara/Documents/HEDP/EXPERIMENTS/D2_IAW-25A /SHOT DAY FILES/"/>
    </mc:Choice>
  </mc:AlternateContent>
  <xr:revisionPtr revIDLastSave="0" documentId="13_ncr:1_{2C9B6B05-5AE2-BE49-B8A4-753BA88DE6D2}" xr6:coauthVersionLast="47" xr6:coauthVersionMax="47" xr10:uidLastSave="{00000000-0000-0000-0000-000000000000}"/>
  <bookViews>
    <workbookView xWindow="4360" yWindow="5220" windowWidth="26440" windowHeight="15440" activeTab="6" xr2:uid="{2758EBBC-AAED-284A-ADA9-B7525EDF5655}"/>
  </bookViews>
  <sheets>
    <sheet name="General" sheetId="10" r:id="rId1"/>
    <sheet name="Target" sheetId="5" r:id="rId2"/>
    <sheet name="Drivers" sheetId="6" r:id="rId3"/>
    <sheet name="Beams" sheetId="4" r:id="rId4"/>
    <sheet name="Diagnostics" sheetId="7" r:id="rId5"/>
    <sheet name="Expected" sheetId="11" r:id="rId6"/>
    <sheet name="shot_plan_summary" sheetId="12" r:id="rId7"/>
    <sheet name="Sheet2" sheetId="2" r:id="rId8"/>
  </sheets>
  <definedNames>
    <definedName name="Slicer_RID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 i="12" l="1"/>
  <c r="L10" i="12"/>
  <c r="L33" i="11" l="1"/>
  <c r="L32" i="11"/>
  <c r="L31" i="11"/>
  <c r="L30" i="11"/>
  <c r="L3" i="11" l="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2" i="11"/>
  <c r="G8" i="12" l="1"/>
  <c r="G9" i="12"/>
  <c r="E3" i="12"/>
  <c r="L3" i="12" s="1"/>
  <c r="E8" i="12"/>
  <c r="L8" i="12" s="1"/>
  <c r="E9" i="12"/>
  <c r="E7" i="12" l="1"/>
  <c r="L7" i="12" s="1"/>
  <c r="E6" i="12"/>
  <c r="L6" i="12" s="1"/>
  <c r="E5" i="12"/>
  <c r="L5" i="12" s="1"/>
  <c r="E4" i="12"/>
  <c r="L4" i="12" s="1"/>
</calcChain>
</file>

<file path=xl/sharedStrings.xml><?xml version="1.0" encoding="utf-8"?>
<sst xmlns="http://schemas.openxmlformats.org/spreadsheetml/2006/main" count="757" uniqueCount="93">
  <si>
    <t>RID</t>
  </si>
  <si>
    <t>SSD</t>
  </si>
  <si>
    <t>LEG2</t>
  </si>
  <si>
    <t>SG37v001</t>
  </si>
  <si>
    <t>PS01v001</t>
  </si>
  <si>
    <t>Beams</t>
  </si>
  <si>
    <t>Group name</t>
  </si>
  <si>
    <t>Cone 2</t>
  </si>
  <si>
    <t>Cone 1</t>
  </si>
  <si>
    <t xml:space="preserve">	13,18,66,67</t>
  </si>
  <si>
    <t>Energy</t>
  </si>
  <si>
    <t>Units</t>
  </si>
  <si>
    <t>Beam delay (ns)</t>
  </si>
  <si>
    <t>DPP</t>
  </si>
  <si>
    <t>Pulse shapes</t>
  </si>
  <si>
    <t>SG20v001</t>
  </si>
  <si>
    <t>SG30v001</t>
  </si>
  <si>
    <t>SG10v001</t>
  </si>
  <si>
    <t xml:space="preserve">J/Beam (UV)-FCC Detune	</t>
  </si>
  <si>
    <t xml:space="preserve">	SG8-FLAT</t>
  </si>
  <si>
    <t>11,14,32,47,68,69</t>
  </si>
  <si>
    <t>E-SG4-865
Orientation: H7</t>
  </si>
  <si>
    <t>J/Beam (UV)</t>
  </si>
  <si>
    <t>SG8-FLAT</t>
  </si>
  <si>
    <t>Etalon</t>
  </si>
  <si>
    <t>Center of sweep</t>
  </si>
  <si>
    <t>Fa</t>
  </si>
  <si>
    <t>Sweep Speed (ns)</t>
  </si>
  <si>
    <t>vpf um/ns/fringe</t>
  </si>
  <si>
    <t>LEG 1</t>
  </si>
  <si>
    <t>LEG 2</t>
  </si>
  <si>
    <t>Da</t>
  </si>
  <si>
    <t>Fiducial delay (ns)</t>
  </si>
  <si>
    <t>SOP</t>
  </si>
  <si>
    <t>TARGET ID</t>
  </si>
  <si>
    <t>TARGET DESCRIPTION</t>
  </si>
  <si>
    <t>Picket 1</t>
  </si>
  <si>
    <t>Picket 2</t>
  </si>
  <si>
    <t>Driver</t>
  </si>
  <si>
    <t>Pulse shape</t>
  </si>
  <si>
    <t>LEGS</t>
  </si>
  <si>
    <t>Priority</t>
  </si>
  <si>
    <t>Primary</t>
  </si>
  <si>
    <t>Secondary</t>
  </si>
  <si>
    <t>Ride along</t>
  </si>
  <si>
    <t>TYPE</t>
  </si>
  <si>
    <t>ASBO</t>
  </si>
  <si>
    <t>N/A</t>
  </si>
  <si>
    <t>ND</t>
  </si>
  <si>
    <t>Maximum Expected Brightness Temperature (eV)</t>
  </si>
  <si>
    <t>Visible Camera 2 (CAMERA)</t>
  </si>
  <si>
    <t>Visible Camera 3 (CAMERA)</t>
  </si>
  <si>
    <t>XR Pinhole Camera H12 (XRPHC)</t>
  </si>
  <si>
    <t>XR Pinhole Camera P2 (XRPHC)</t>
  </si>
  <si>
    <t>13,18,24,59,66,67</t>
  </si>
  <si>
    <t>Ea</t>
  </si>
  <si>
    <t>Ca</t>
  </si>
  <si>
    <t>Shot no</t>
  </si>
  <si>
    <t>No Beams</t>
  </si>
  <si>
    <t>Material</t>
  </si>
  <si>
    <t>Deuterium</t>
  </si>
  <si>
    <t>Quartz</t>
  </si>
  <si>
    <t>Pressure (Gpa)</t>
  </si>
  <si>
    <t>D (km/s)</t>
  </si>
  <si>
    <t>up (km/s)</t>
  </si>
  <si>
    <t>rho_0 (g/cc)</t>
  </si>
  <si>
    <t>Size</t>
  </si>
  <si>
    <t>Quartz Witness</t>
  </si>
  <si>
    <t>n</t>
  </si>
  <si>
    <t>rho_1 (g/cc)</t>
  </si>
  <si>
    <t>t (ns)</t>
  </si>
  <si>
    <t>D_app (km/s)</t>
  </si>
  <si>
    <t>SSD Pulse shape</t>
  </si>
  <si>
    <t>LEG2 Pulse shape</t>
  </si>
  <si>
    <t>SSD Energy (J)</t>
  </si>
  <si>
    <t>LEG2 Energy (J/Beam)</t>
  </si>
  <si>
    <t>D_app D2 (km/s)</t>
  </si>
  <si>
    <t>Beam 24 delay (ns)</t>
  </si>
  <si>
    <t>Beam 59 delay (ns)</t>
  </si>
  <si>
    <t>Etalons</t>
  </si>
  <si>
    <t>Fa/Da</t>
  </si>
  <si>
    <t>Ea/Ca</t>
  </si>
  <si>
    <t>Diagnostic</t>
  </si>
  <si>
    <t>CH[30]Au[3]Ta[0.1]Qtz[50]D2[800] cryo</t>
  </si>
  <si>
    <t>CH</t>
  </si>
  <si>
    <t>P goal (Gpa)</t>
  </si>
  <si>
    <t>CH ablator</t>
  </si>
  <si>
    <t>Total Energy (J)</t>
  </si>
  <si>
    <t>Shot</t>
  </si>
  <si>
    <t>Pulse shape SSD</t>
  </si>
  <si>
    <t>Energy SSD (J)</t>
  </si>
  <si>
    <t>D D2 (km/s)</t>
  </si>
  <si>
    <t>P D2 (Gpa)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</si>
</sst>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2"/>
      <color theme="1"/>
      <name val="Aptos Narrow"/>
      <family val="2"/>
      <scheme val="minor"/>
    </font>
    <font>
      <sz val="12"/>
      <color theme="1"/>
      <name val="Century Gothic"/>
      <family val="1"/>
    </font>
    <font>
      <b/>
      <sz val="12"/>
      <color theme="1"/>
      <name val="Century Gothic"/>
      <family val="1"/>
    </font>
    <font>
      <b/>
      <sz val="12"/>
      <color theme="0"/>
      <name val="Century Gothic"/>
      <family val="1"/>
    </font>
    <font>
      <sz val="12"/>
      <color rgb="FF000000"/>
      <name val="Century Gothic"/>
      <family val="1"/>
    </font>
    <font>
      <sz val="8"/>
      <name val="Aptos Narrow"/>
      <family val="2"/>
      <scheme val="minor"/>
    </font>
    <font>
      <sz val="11"/>
      <color theme="1"/>
      <name val="Century Gothic"/>
      <family val="1"/>
    </font>
    <font>
      <sz val="12"/>
      <color rgb="FFFF0000"/>
      <name val="Century Gothic"/>
      <family val="1"/>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FF"/>
        <bgColor rgb="FF000000"/>
      </patternFill>
    </fill>
    <fill>
      <patternFill patternType="solid">
        <fgColor rgb="FFFF0000"/>
        <bgColor indexed="64"/>
      </patternFill>
    </fill>
    <fill>
      <patternFill patternType="solid">
        <fgColor rgb="FF00B050"/>
        <bgColor indexed="64"/>
      </patternFill>
    </fill>
    <fill>
      <patternFill patternType="solid">
        <fgColor theme="7"/>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indexed="64"/>
      </left>
      <right style="thin">
        <color indexed="64"/>
      </right>
      <top/>
      <bottom style="thin">
        <color rgb="FF000000"/>
      </bottom>
      <diagonal/>
    </border>
    <border>
      <left/>
      <right style="thin">
        <color indexed="64"/>
      </right>
      <top style="thin">
        <color indexed="64"/>
      </top>
      <bottom style="thin">
        <color theme="4" tint="0.39997558519241921"/>
      </bottom>
      <diagonal/>
    </border>
    <border>
      <left style="thin">
        <color indexed="64"/>
      </left>
      <right style="thin">
        <color indexed="64"/>
      </right>
      <top style="thin">
        <color indexed="64"/>
      </top>
      <bottom style="thin">
        <color rgb="FF44B3E1"/>
      </bottom>
      <diagonal/>
    </border>
  </borders>
  <cellStyleXfs count="1">
    <xf numFmtId="0" fontId="0" fillId="0" borderId="0"/>
  </cellStyleXfs>
  <cellXfs count="60">
    <xf numFmtId="0" fontId="0" fillId="0" borderId="0" xfId="0"/>
    <xf numFmtId="0" fontId="1" fillId="2" borderId="0" xfId="0" applyFont="1" applyFill="1"/>
    <xf numFmtId="0" fontId="2" fillId="3" borderId="0" xfId="0" applyFont="1" applyFill="1"/>
    <xf numFmtId="0" fontId="1" fillId="2" borderId="1" xfId="0" applyFont="1" applyFill="1" applyBorder="1"/>
    <xf numFmtId="0" fontId="1" fillId="2" borderId="1" xfId="0" applyFont="1" applyFill="1" applyBorder="1" applyAlignment="1">
      <alignment horizontal="right"/>
    </xf>
    <xf numFmtId="0" fontId="1" fillId="2" borderId="7" xfId="0" applyFont="1" applyFill="1" applyBorder="1"/>
    <xf numFmtId="0" fontId="1" fillId="2" borderId="5" xfId="0" applyFont="1" applyFill="1" applyBorder="1"/>
    <xf numFmtId="0" fontId="1" fillId="2" borderId="11" xfId="0" applyFont="1" applyFill="1" applyBorder="1"/>
    <xf numFmtId="0" fontId="1" fillId="2" borderId="8" xfId="0" applyFont="1" applyFill="1" applyBorder="1"/>
    <xf numFmtId="0" fontId="1" fillId="2" borderId="8" xfId="0" applyFont="1" applyFill="1" applyBorder="1" applyAlignment="1">
      <alignment horizontal="right"/>
    </xf>
    <xf numFmtId="0" fontId="1" fillId="2" borderId="12" xfId="0" applyFont="1" applyFill="1" applyBorder="1"/>
    <xf numFmtId="0" fontId="1" fillId="3" borderId="9" xfId="0" applyFont="1" applyFill="1" applyBorder="1"/>
    <xf numFmtId="0" fontId="1" fillId="3" borderId="10" xfId="0" applyFont="1" applyFill="1" applyBorder="1"/>
    <xf numFmtId="0" fontId="1" fillId="3" borderId="2" xfId="0" applyFont="1" applyFill="1" applyBorder="1"/>
    <xf numFmtId="0" fontId="1" fillId="2" borderId="14" xfId="0" applyFont="1" applyFill="1" applyBorder="1"/>
    <xf numFmtId="0" fontId="3" fillId="3" borderId="15" xfId="0" applyFont="1" applyFill="1" applyBorder="1"/>
    <xf numFmtId="0" fontId="1" fillId="2" borderId="16" xfId="0" applyFont="1" applyFill="1" applyBorder="1"/>
    <xf numFmtId="0" fontId="1" fillId="2" borderId="0" xfId="0" applyFont="1" applyFill="1" applyAlignment="1">
      <alignment horizontal="right"/>
    </xf>
    <xf numFmtId="0" fontId="1" fillId="3" borderId="9" xfId="0" applyFont="1" applyFill="1" applyBorder="1" applyAlignment="1">
      <alignment horizontal="left" vertical="center"/>
    </xf>
    <xf numFmtId="0" fontId="1" fillId="3" borderId="10" xfId="0" applyFont="1" applyFill="1" applyBorder="1" applyAlignment="1">
      <alignment horizontal="left" vertical="center"/>
    </xf>
    <xf numFmtId="0" fontId="1" fillId="3" borderId="2" xfId="0" applyFont="1" applyFill="1" applyBorder="1" applyAlignment="1">
      <alignment horizontal="left" vertical="center"/>
    </xf>
    <xf numFmtId="0" fontId="1" fillId="3" borderId="4" xfId="0" applyFont="1" applyFill="1" applyBorder="1" applyAlignment="1">
      <alignment horizontal="left" vertical="center" wrapText="1"/>
    </xf>
    <xf numFmtId="0" fontId="1" fillId="3" borderId="17" xfId="0" applyFont="1" applyFill="1" applyBorder="1" applyAlignment="1">
      <alignment horizontal="left" vertical="center"/>
    </xf>
    <xf numFmtId="0" fontId="1" fillId="2" borderId="0" xfId="0" applyFont="1" applyFill="1" applyAlignment="1">
      <alignment horizontal="left" vertical="center"/>
    </xf>
    <xf numFmtId="0" fontId="1" fillId="2" borderId="5" xfId="0" applyFont="1" applyFill="1" applyBorder="1" applyAlignment="1">
      <alignment horizontal="right"/>
    </xf>
    <xf numFmtId="0" fontId="1" fillId="2" borderId="2" xfId="0" applyFont="1" applyFill="1" applyBorder="1" applyAlignment="1">
      <alignment horizontal="right"/>
    </xf>
    <xf numFmtId="0" fontId="4" fillId="4" borderId="10" xfId="0" applyFont="1" applyFill="1" applyBorder="1" applyAlignment="1">
      <alignment horizontal="right"/>
    </xf>
    <xf numFmtId="0" fontId="1" fillId="2" borderId="12" xfId="0" applyFont="1" applyFill="1" applyBorder="1" applyAlignment="1">
      <alignment horizontal="right"/>
    </xf>
    <xf numFmtId="0" fontId="4" fillId="4" borderId="8" xfId="0" applyFont="1" applyFill="1" applyBorder="1" applyAlignment="1">
      <alignment horizontal="right"/>
    </xf>
    <xf numFmtId="0" fontId="4" fillId="4" borderId="1" xfId="0" applyFont="1" applyFill="1" applyBorder="1" applyAlignment="1">
      <alignment horizontal="right"/>
    </xf>
    <xf numFmtId="1" fontId="1" fillId="2" borderId="11" xfId="0" applyNumberFormat="1" applyFont="1" applyFill="1" applyBorder="1"/>
    <xf numFmtId="0" fontId="1" fillId="2" borderId="4" xfId="0" applyFont="1" applyFill="1" applyBorder="1"/>
    <xf numFmtId="0" fontId="1" fillId="2" borderId="6" xfId="0" applyFont="1" applyFill="1" applyBorder="1"/>
    <xf numFmtId="0" fontId="3" fillId="3" borderId="3" xfId="0" applyFont="1" applyFill="1" applyBorder="1"/>
    <xf numFmtId="0" fontId="1" fillId="2" borderId="13" xfId="0" applyFont="1" applyFill="1" applyBorder="1"/>
    <xf numFmtId="0" fontId="1" fillId="2" borderId="6" xfId="0" applyFont="1" applyFill="1" applyBorder="1" applyAlignment="1">
      <alignment horizontal="right"/>
    </xf>
    <xf numFmtId="0" fontId="1" fillId="2" borderId="3" xfId="0" applyFont="1" applyFill="1" applyBorder="1" applyAlignment="1">
      <alignment horizontal="right"/>
    </xf>
    <xf numFmtId="0" fontId="1" fillId="2" borderId="13" xfId="0" applyFont="1" applyFill="1" applyBorder="1" applyAlignment="1">
      <alignment horizontal="right"/>
    </xf>
    <xf numFmtId="0" fontId="3" fillId="3" borderId="9" xfId="0" applyFont="1" applyFill="1" applyBorder="1"/>
    <xf numFmtId="0" fontId="4" fillId="4" borderId="1" xfId="0" applyFont="1" applyFill="1" applyBorder="1"/>
    <xf numFmtId="0" fontId="4" fillId="4" borderId="19" xfId="0" applyFont="1" applyFill="1" applyBorder="1"/>
    <xf numFmtId="0" fontId="6" fillId="0" borderId="1" xfId="0" applyFont="1" applyBorder="1" applyAlignment="1">
      <alignment vertical="center"/>
    </xf>
    <xf numFmtId="1" fontId="1" fillId="2" borderId="1" xfId="0" applyNumberFormat="1" applyFont="1" applyFill="1" applyBorder="1"/>
    <xf numFmtId="0" fontId="1" fillId="2" borderId="10" xfId="0" applyFont="1" applyFill="1" applyBorder="1"/>
    <xf numFmtId="0" fontId="1" fillId="3" borderId="9"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 fillId="2" borderId="7" xfId="0" applyFont="1" applyFill="1" applyBorder="1" applyAlignment="1">
      <alignment vertical="center" wrapText="1"/>
    </xf>
    <xf numFmtId="0" fontId="1" fillId="2" borderId="18" xfId="0" applyFont="1" applyFill="1" applyBorder="1" applyAlignment="1">
      <alignment vertical="center" wrapText="1"/>
    </xf>
    <xf numFmtId="0" fontId="7" fillId="2" borderId="1" xfId="0" applyFont="1" applyFill="1" applyBorder="1"/>
    <xf numFmtId="0" fontId="7" fillId="2" borderId="0" xfId="0" applyFont="1" applyFill="1"/>
    <xf numFmtId="0" fontId="1" fillId="2" borderId="0" xfId="0" applyFont="1" applyFill="1" applyAlignment="1">
      <alignment horizontal="center"/>
    </xf>
    <xf numFmtId="0" fontId="1" fillId="2" borderId="0" xfId="0" applyFont="1" applyFill="1" applyAlignment="1">
      <alignment horizontal="center" vertical="center" wrapText="1"/>
    </xf>
    <xf numFmtId="0" fontId="1" fillId="3"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1" fontId="7" fillId="2" borderId="1" xfId="0" applyNumberFormat="1" applyFont="1" applyFill="1" applyBorder="1"/>
    <xf numFmtId="0" fontId="2" fillId="2" borderId="0" xfId="0" applyFont="1" applyFill="1"/>
    <xf numFmtId="0" fontId="2" fillId="2" borderId="1" xfId="0" applyFont="1" applyFill="1" applyBorder="1" applyAlignment="1">
      <alignment horizontal="center"/>
    </xf>
    <xf numFmtId="0" fontId="1" fillId="2" borderId="0" xfId="0" applyFont="1" applyFill="1" applyAlignment="1">
      <alignment horizontal="center"/>
    </xf>
  </cellXfs>
  <cellStyles count="1">
    <cellStyle name="Normal" xfId="0" builtinId="0"/>
  </cellStyles>
  <dxfs count="98">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theme="4" tint="0.39997558519241921"/>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0"/>
        <name val="Century Gothic"/>
        <family val="1"/>
        <scheme val="none"/>
      </font>
      <fill>
        <patternFill patternType="solid">
          <fgColor indexed="64"/>
          <bgColor theme="1"/>
        </patternFill>
      </fill>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top style="thin">
          <color theme="1"/>
        </top>
        <bottom style="thin">
          <color theme="1"/>
        </bottom>
        <vertical/>
        <horizontal/>
      </border>
    </dxf>
    <dxf>
      <border outline="0">
        <top style="thin">
          <color theme="1"/>
        </top>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dxf>
    <dxf>
      <border outline="0">
        <bottom style="thin">
          <color theme="1"/>
        </bottom>
      </border>
    </dxf>
    <dxf>
      <font>
        <b/>
        <i val="0"/>
        <strike val="0"/>
        <condense val="0"/>
        <extend val="0"/>
        <outline val="0"/>
        <shadow val="0"/>
        <u val="none"/>
        <vertAlign val="baseline"/>
        <sz val="12"/>
        <color theme="0"/>
        <name val="Century Gothic"/>
        <family val="1"/>
        <scheme val="none"/>
      </font>
      <fill>
        <patternFill patternType="solid">
          <fgColor indexed="64"/>
          <bgColor theme="1"/>
        </patternFill>
      </fill>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dxf>
    <dxf>
      <font>
        <b/>
        <i val="0"/>
        <strike val="0"/>
        <condense val="0"/>
        <extend val="0"/>
        <outline val="0"/>
        <shadow val="0"/>
        <u val="none"/>
        <vertAlign val="baseline"/>
        <sz val="12"/>
        <color theme="1"/>
        <name val="Century Gothic"/>
        <family val="1"/>
        <scheme val="none"/>
      </font>
      <fill>
        <patternFill patternType="solid">
          <fgColor indexed="64"/>
          <bgColor theme="1"/>
        </patternFill>
      </fill>
    </dxf>
    <dxf>
      <font>
        <strike val="0"/>
        <outline val="0"/>
        <shadow val="0"/>
        <u val="none"/>
        <vertAlign val="baseline"/>
        <sz val="12"/>
        <color rgb="FFFF0000"/>
        <name val="Century Gothic"/>
        <family val="1"/>
        <scheme val="none"/>
      </font>
      <fill>
        <patternFill patternType="solid">
          <fgColor indexed="64"/>
          <bgColor theme="0"/>
        </patternFill>
      </fill>
    </dxf>
    <dxf>
      <font>
        <strike val="0"/>
        <outline val="0"/>
        <shadow val="0"/>
        <u val="none"/>
        <vertAlign val="baseline"/>
        <sz val="12"/>
        <color theme="1"/>
        <name val="Century Gothic"/>
        <family val="1"/>
        <scheme val="none"/>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Century Gothic"/>
        <family val="1"/>
        <scheme val="none"/>
      </font>
      <numFmt numFmtId="2" formatCode="0.00"/>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FF0000"/>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FF0000"/>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entury Gothic"/>
        <family val="1"/>
        <scheme val="none"/>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Century Gothic"/>
        <family val="1"/>
        <scheme val="none"/>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Century Gothic"/>
        <family val="1"/>
        <scheme val="none"/>
      </font>
      <numFmt numFmtId="0" formatCode="General"/>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Century Gothic"/>
        <family val="1"/>
        <scheme val="none"/>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Century Gothic"/>
        <family val="1"/>
        <scheme val="none"/>
      </font>
      <fill>
        <patternFill>
          <fgColor indexed="64"/>
          <bgColor theme="0"/>
        </patternFill>
      </fill>
    </dxf>
    <dxf>
      <border>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entury Gothic"/>
        <family val="1"/>
        <scheme val="none"/>
      </font>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rgb="FF000000"/>
        <name val="Century Gothic"/>
        <family val="1"/>
        <scheme val="none"/>
      </font>
      <fill>
        <patternFill patternType="solid">
          <fgColor rgb="FF000000"/>
          <bgColor rgb="FFFFFF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Century Gothic"/>
        <family val="1"/>
        <scheme val="none"/>
      </font>
      <fill>
        <patternFill patternType="solid">
          <fgColor rgb="FF000000"/>
          <bgColor rgb="FFFFFFFF"/>
        </patternFill>
      </fill>
    </dxf>
    <dxf>
      <border outline="0">
        <bottom style="thin">
          <color rgb="FF000000"/>
        </bottom>
      </border>
    </dxf>
    <dxf>
      <font>
        <b val="0"/>
        <i val="0"/>
        <strike val="0"/>
        <condense val="0"/>
        <extend val="0"/>
        <outline val="0"/>
        <shadow val="0"/>
        <u val="none"/>
        <vertAlign val="baseline"/>
        <sz val="12"/>
        <color theme="1"/>
        <name val="Century Gothic"/>
        <family val="1"/>
        <scheme val="none"/>
      </font>
      <fill>
        <patternFill patternType="solid">
          <fgColor indexed="64"/>
          <bgColor theme="1"/>
        </patternFill>
      </fill>
      <alignment horizontal="left" vertical="center" textRotation="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style="thin">
          <color indexed="64"/>
        </right>
        <top style="thin">
          <color indexed="64"/>
        </top>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12"/>
        <color theme="1"/>
        <name val="Century Gothic"/>
        <family val="1"/>
        <scheme val="none"/>
      </font>
      <fill>
        <patternFill patternType="solid">
          <fgColor indexed="64"/>
          <bgColor theme="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1"/>
        </patternFill>
      </fill>
      <border diagonalUp="0" diagonalDown="0" outline="0">
        <left style="thin">
          <color indexed="64"/>
        </left>
        <right style="thin">
          <color indexed="64"/>
        </right>
        <top/>
        <bottom/>
      </border>
    </dxf>
  </dxfs>
  <tableStyles count="1" defaultTableStyle="TableStyleMedium2" defaultPivotStyle="PivotStyleLight16">
    <tableStyle name="Table Style 1" pivot="0" count="0" xr9:uid="{85214A6A-98FD-2043-A492-EEDAD6E56D2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7.3554899387576547E-2"/>
                  <c:y val="-0.1480839895013123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shot_plan_summary!$L$3:$L$10</c:f>
              <c:numCache>
                <c:formatCode>General</c:formatCode>
                <c:ptCount val="8"/>
                <c:pt idx="0">
                  <c:v>1450</c:v>
                </c:pt>
                <c:pt idx="1">
                  <c:v>720</c:v>
                </c:pt>
                <c:pt idx="2">
                  <c:v>2150</c:v>
                </c:pt>
                <c:pt idx="3">
                  <c:v>2600</c:v>
                </c:pt>
                <c:pt idx="4">
                  <c:v>3500</c:v>
                </c:pt>
                <c:pt idx="5">
                  <c:v>4140</c:v>
                </c:pt>
                <c:pt idx="6">
                  <c:v>5400</c:v>
                </c:pt>
                <c:pt idx="7">
                  <c:v>720</c:v>
                </c:pt>
              </c:numCache>
            </c:numRef>
          </c:xVal>
          <c:yVal>
            <c:numRef>
              <c:f>shot_plan_summary!$C$3:$C$11</c:f>
              <c:numCache>
                <c:formatCode>General</c:formatCode>
                <c:ptCount val="9"/>
                <c:pt idx="0">
                  <c:v>137.52753000428541</c:v>
                </c:pt>
                <c:pt idx="1">
                  <c:v>66.200372521548275</c:v>
                </c:pt>
                <c:pt idx="2">
                  <c:v>205.8577361310893</c:v>
                </c:pt>
                <c:pt idx="3">
                  <c:v>249.8607289284968</c:v>
                </c:pt>
                <c:pt idx="4">
                  <c:v>337.60454665323869</c:v>
                </c:pt>
                <c:pt idx="5">
                  <c:v>400.35896414699857</c:v>
                </c:pt>
                <c:pt idx="6">
                  <c:v>523.21794035390235</c:v>
                </c:pt>
                <c:pt idx="7">
                  <c:v>66.200372521548275</c:v>
                </c:pt>
              </c:numCache>
            </c:numRef>
          </c:yVal>
          <c:smooth val="0"/>
          <c:extLst>
            <c:ext xmlns:c16="http://schemas.microsoft.com/office/drawing/2014/chart" uri="{C3380CC4-5D6E-409C-BE32-E72D297353CC}">
              <c16:uniqueId val="{00000000-8CEF-6B4E-B675-BEF03DFC5418}"/>
            </c:ext>
          </c:extLst>
        </c:ser>
        <c:dLbls>
          <c:showLegendKey val="0"/>
          <c:showVal val="0"/>
          <c:showCatName val="0"/>
          <c:showSerName val="0"/>
          <c:showPercent val="0"/>
          <c:showBubbleSize val="0"/>
        </c:dLbls>
        <c:axId val="72826688"/>
        <c:axId val="73248096"/>
      </c:scatterChart>
      <c:valAx>
        <c:axId val="7282668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Energy (J)</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48096"/>
        <c:crosses val="autoZero"/>
        <c:crossBetween val="midCat"/>
      </c:valAx>
      <c:valAx>
        <c:axId val="7324809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 (GPa)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266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8</xdr:col>
      <xdr:colOff>330978</xdr:colOff>
      <xdr:row>8</xdr:row>
      <xdr:rowOff>38129</xdr:rowOff>
    </xdr:from>
    <xdr:to>
      <xdr:col>12</xdr:col>
      <xdr:colOff>366895</xdr:colOff>
      <xdr:row>40</xdr:row>
      <xdr:rowOff>184339</xdr:rowOff>
    </xdr:to>
    <mc:AlternateContent xmlns:mc="http://schemas.openxmlformats.org/markup-compatibility/2006" xmlns:sle15="http://schemas.microsoft.com/office/drawing/2012/slicer">
      <mc:Choice Requires="sle15">
        <xdr:graphicFrame macro="">
          <xdr:nvGraphicFramePr>
            <xdr:cNvPr id="2" name="RID">
              <a:extLst>
                <a:ext uri="{FF2B5EF4-FFF2-40B4-BE49-F238E27FC236}">
                  <a16:creationId xmlns:a16="http://schemas.microsoft.com/office/drawing/2014/main" id="{B235FE66-5F81-1737-72E4-589603EBB57A}"/>
                </a:ext>
              </a:extLst>
            </xdr:cNvPr>
            <xdr:cNvGraphicFramePr/>
          </xdr:nvGraphicFramePr>
          <xdr:xfrm>
            <a:off x="0" y="0"/>
            <a:ext cx="0" cy="0"/>
          </xdr:xfrm>
          <a:graphic>
            <a:graphicData uri="http://schemas.microsoft.com/office/drawing/2010/slicer">
              <sle:slicer xmlns:sle="http://schemas.microsoft.com/office/drawing/2010/slicer" name="RID"/>
            </a:graphicData>
          </a:graphic>
        </xdr:graphicFrame>
      </mc:Choice>
      <mc:Fallback xmlns="">
        <xdr:sp macro="" textlink="">
          <xdr:nvSpPr>
            <xdr:cNvPr id="0" name=""/>
            <xdr:cNvSpPr>
              <a:spLocks noTextEdit="1"/>
            </xdr:cNvSpPr>
          </xdr:nvSpPr>
          <xdr:spPr>
            <a:xfrm>
              <a:off x="11093133" y="454163"/>
              <a:ext cx="3320400" cy="32664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658420</xdr:colOff>
      <xdr:row>0</xdr:row>
      <xdr:rowOff>194505</xdr:rowOff>
    </xdr:from>
    <xdr:to>
      <xdr:col>18</xdr:col>
      <xdr:colOff>277300</xdr:colOff>
      <xdr:row>11</xdr:row>
      <xdr:rowOff>0</xdr:rowOff>
    </xdr:to>
    <xdr:graphicFrame macro="">
      <xdr:nvGraphicFramePr>
        <xdr:cNvPr id="3" name="Chart 2">
          <a:extLst>
            <a:ext uri="{FF2B5EF4-FFF2-40B4-BE49-F238E27FC236}">
              <a16:creationId xmlns:a16="http://schemas.microsoft.com/office/drawing/2014/main" id="{337031A4-2DB5-8B57-258D-CF4882CD0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D1" xr10:uid="{7172F14F-7055-C941-89FA-87D8BD0D1CB2}" sourceName="RID">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D" xr10:uid="{066DB888-E428-5347-B03A-2E74BEABE662}" cache="Slicer_RID1" caption="RID"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1781B1-022E-0543-A6B5-7A0DDA8F578C}" name="Table37" displayName="Table37" ref="A1:B9" totalsRowShown="0" headerRowDxfId="97" headerRowBorderDxfId="96" tableBorderDxfId="95" totalsRowBorderDxfId="94">
  <autoFilter ref="A1:B9" xr:uid="{011781B1-022E-0543-A6B5-7A0DDA8F578C}"/>
  <tableColumns count="2">
    <tableColumn id="1" xr3:uid="{D16DDE50-0F4F-154C-84BF-C6F865F2AA82}" name="RID" dataDxfId="93"/>
    <tableColumn id="2" xr3:uid="{3D2E6618-FC53-9A4B-99EB-ED71773855B7}" name="Shot no" dataDxfId="9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91944D0-846C-D74D-A913-03850139ADAC}" name="Table8" displayName="Table8" ref="F1:G5" totalsRowShown="0" headerRowDxfId="6" dataDxfId="4" headerRowBorderDxfId="5" tableBorderDxfId="3" totalsRowBorderDxfId="2">
  <autoFilter ref="F1:G5" xr:uid="{591944D0-846C-D74D-A913-03850139ADAC}"/>
  <tableColumns count="2">
    <tableColumn id="1" xr3:uid="{CBE7DC73-FF7D-6747-ABCE-51D741C4D1C5}" name="Group name" dataDxfId="1"/>
    <tableColumn id="2" xr3:uid="{DA5A79EC-B0FE-EC4E-858A-5514F439B465}" name="Beam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AF9246B-4959-D24C-9124-C63D5AFD4364}" name="Table3" displayName="Table3" ref="A1:C9" totalsRowShown="0" headerRowDxfId="91" headerRowBorderDxfId="90" tableBorderDxfId="89" totalsRowBorderDxfId="88">
  <autoFilter ref="A1:C9" xr:uid="{4AF9246B-4959-D24C-9124-C63D5AFD4364}"/>
  <tableColumns count="3">
    <tableColumn id="1" xr3:uid="{540FB7CD-EC30-BD49-9080-69D18344C7A1}" name="RID" dataDxfId="87"/>
    <tableColumn id="2" xr3:uid="{17A08A3B-927F-E646-9E69-F3E205672750}" name="TARGET ID" dataDxfId="86"/>
    <tableColumn id="3" xr3:uid="{31AA6539-0099-E24F-844B-4FC37D89CFB5}" name="TARGET DESCRIPTION" dataDxfId="8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36A20E-CB9E-294E-8A08-C308D64B784E}" name="Table35" displayName="Table35" ref="A1:C17" totalsRowShown="0" headerRowDxfId="84" headerRowBorderDxfId="83" tableBorderDxfId="82" totalsRowBorderDxfId="81">
  <autoFilter ref="A1:C17" xr:uid="{4AF9246B-4959-D24C-9124-C63D5AFD4364}"/>
  <tableColumns count="3">
    <tableColumn id="1" xr3:uid="{04B2A462-D259-C948-AE36-47B21D3E9FF8}" name="RID" dataDxfId="80"/>
    <tableColumn id="2" xr3:uid="{2FCBBDD4-C5E0-5249-B34F-EC1BEE227EA1}" name="Driver" dataDxfId="79"/>
    <tableColumn id="3" xr3:uid="{653FC949-9D70-F94F-8983-3B4B1CD25CD9}" name="Pulse shape" dataDxfId="7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AF436F-BB86-424E-A8ED-149E2F78C547}" name="Table2" displayName="Table2" ref="A1:H31" totalsRowShown="0" headerRowDxfId="77" dataDxfId="75" headerRowBorderDxfId="76" tableBorderDxfId="74" totalsRowBorderDxfId="73">
  <autoFilter ref="A1:H31" xr:uid="{1DAF436F-BB86-424E-A8ED-149E2F78C547}">
    <filterColumn colId="3">
      <filters>
        <filter val="59"/>
      </filters>
    </filterColumn>
  </autoFilter>
  <tableColumns count="8">
    <tableColumn id="1" xr3:uid="{D0CD1AF9-BF6E-A940-AF62-BDA6BE4F65E9}" name="RID" dataDxfId="72"/>
    <tableColumn id="2" xr3:uid="{F9883BB7-3D3E-F14F-9C99-88DC5189B58A}" name="Group name" dataDxfId="71"/>
    <tableColumn id="8" xr3:uid="{AFDD54F9-3650-E342-BBF2-1067C24345F3}" name="No Beams" dataDxfId="70"/>
    <tableColumn id="3" xr3:uid="{18173E75-5492-FA4C-9ED1-F7F3F8AE3728}" name="Beams" dataDxfId="69"/>
    <tableColumn id="4" xr3:uid="{AEE7872D-4C33-2642-B554-87EF8B68FBF1}" name="Energy" dataDxfId="68"/>
    <tableColumn id="5" xr3:uid="{6339F12C-3E4A-2542-B4F7-AB573E16DACF}" name="Units" dataDxfId="67"/>
    <tableColumn id="6" xr3:uid="{74062EF4-9A58-CE42-B362-4E235A397C6E}" name="Beam delay (ns)" dataDxfId="66"/>
    <tableColumn id="7" xr3:uid="{7DE285F8-B92A-424D-BA02-F7630989C61C}" name="DPP" dataDxfId="6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25ADF4-5633-5045-94EC-557E20D626FC}" name="Table26" displayName="Table26" ref="A1:K58" totalsRowShown="0" headerRowDxfId="64" dataDxfId="62" headerRowBorderDxfId="63" tableBorderDxfId="61" totalsRowBorderDxfId="60">
  <autoFilter ref="A1:K58" xr:uid="{1DAF436F-BB86-424E-A8ED-149E2F78C547}"/>
  <tableColumns count="11">
    <tableColumn id="1" xr3:uid="{CE34E90E-59BE-EF4B-80B5-92C3C6E630B8}" name="RID" dataDxfId="59"/>
    <tableColumn id="9" xr3:uid="{B87CCA64-3990-E44A-9426-DFFC0591842D}" name="TYPE" dataDxfId="58"/>
    <tableColumn id="8" xr3:uid="{3043EAAC-95BA-C943-974C-36672B6C37AB}" name="Priority" dataDxfId="57"/>
    <tableColumn id="2" xr3:uid="{55D3CEE7-6E61-C34D-A04A-9A6867B124A3}" name="LEGS" dataDxfId="56"/>
    <tableColumn id="3" xr3:uid="{180FCF39-E0BE-CB4C-9DA0-8AB3908563CD}" name="Etalon" dataDxfId="55"/>
    <tableColumn id="4" xr3:uid="{362364C7-1FFD-1541-8707-8408C19C06D2}" name="vpf um/ns/fringe" dataDxfId="54"/>
    <tableColumn id="5" xr3:uid="{9F7DC57B-74D7-8044-9476-9D1688582F37}" name="Sweep Speed (ns)" dataDxfId="53"/>
    <tableColumn id="6" xr3:uid="{183776CA-F2F9-5247-B30B-CAD8E0D9728C}" name="Center of sweep" dataDxfId="52"/>
    <tableColumn id="7" xr3:uid="{676563D5-BDA2-4E4E-B5D8-D9A5933EFA6E}" name="Fiducial delay (ns)" dataDxfId="51"/>
    <tableColumn id="11" xr3:uid="{5E007314-204B-D34C-B831-6F73D63F0B04}" name="Maximum Expected Brightness Temperature (eV)" dataDxfId="50"/>
    <tableColumn id="10" xr3:uid="{6F842F18-30B0-0144-B8D3-A94AA2E8D86B}" name="ND" dataDxfId="4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BB131BD-884C-4D4B-9CE4-0B02EB0117CC}" name="Table3710" displayName="Table3710" ref="A1:L33" totalsRowShown="0" headerRowDxfId="48" headerRowBorderDxfId="47" tableBorderDxfId="46" totalsRowBorderDxfId="45">
  <autoFilter ref="A1:L33" xr:uid="{8BB131BD-884C-4D4B-9CE4-0B02EB0117CC}">
    <filterColumn colId="2">
      <filters>
        <filter val="Deuterium"/>
      </filters>
    </filterColumn>
  </autoFilter>
  <tableColumns count="12">
    <tableColumn id="1" xr3:uid="{A2307CF6-03CF-E245-8637-F8B36E2EE0B2}" name="RID" dataDxfId="44"/>
    <tableColumn id="2" xr3:uid="{8FCC9BAE-92FC-1B48-99B3-3DA0DF768605}" name="Shot no" dataDxfId="43"/>
    <tableColumn id="3" xr3:uid="{1E5CC92C-1A3C-2D45-890E-4AE499D8B02A}" name="Material" dataDxfId="42"/>
    <tableColumn id="10" xr3:uid="{14DA39C2-0E1A-9D40-B074-FE7ECD5E01CD}" name="Size" dataDxfId="41"/>
    <tableColumn id="11" xr3:uid="{AB278650-9194-CA44-89D9-B2418298CAD4}" name="n" dataDxfId="40"/>
    <tableColumn id="9" xr3:uid="{EE31FD1D-D353-2E4F-8F5E-9D372A61E379}" name="rho_0 (g/cc)" dataDxfId="39"/>
    <tableColumn id="4" xr3:uid="{D2D26C9A-227F-DF45-8AFB-4F0D2D6AD27E}" name="Pressure (Gpa)" dataDxfId="38"/>
    <tableColumn id="6" xr3:uid="{9EF3F7BC-77F2-A441-956F-5F1D08676BBE}" name="rho_1 (g/cc)" dataDxfId="37"/>
    <tableColumn id="7" xr3:uid="{D61DAE7F-A8A0-2643-951C-B2EBC0595AC3}" name="up (km/s)" dataDxfId="36"/>
    <tableColumn id="5" xr3:uid="{33A40D6C-4DAD-5649-A025-04D3A9ADEA7D}" name="D (km/s)" dataDxfId="35"/>
    <tableColumn id="8" xr3:uid="{08EE7190-A8DD-924F-9104-B1B5166F3226}" name="t (ns)" dataDxfId="34"/>
    <tableColumn id="13" xr3:uid="{5C113A84-BD63-7644-AA95-4D3A804254C7}" name="D_app (km/s)" dataDxfId="33">
      <calculatedColumnFormula>Table3710[[#This Row],[D (km/s)]]*Table3710[[#This Row],[n]]</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CB50BED-6204-DD45-8EFC-9A0B7FA0168F}" name="Table3711" displayName="Table3711" ref="A2:L10" totalsRowShown="0" headerRowDxfId="32" dataDxfId="30" headerRowBorderDxfId="31" tableBorderDxfId="29" totalsRowBorderDxfId="28">
  <autoFilter ref="A2:L10" xr:uid="{2CB50BED-6204-DD45-8EFC-9A0B7FA0168F}"/>
  <tableColumns count="12">
    <tableColumn id="1" xr3:uid="{74FE5601-720A-7340-9EB9-143F3EB38B9F}" name="RID" dataDxfId="27"/>
    <tableColumn id="2" xr3:uid="{163FF9AD-2A48-A24E-BF3E-94F0726381A7}" name="Shot no" dataDxfId="26"/>
    <tableColumn id="11" xr3:uid="{581F80B2-1D06-CD4C-BB1E-82A7851483DD}" name="P goal (Gpa)" dataDxfId="25"/>
    <tableColumn id="3" xr3:uid="{0213E13A-C612-D143-B597-20C9CF60AB2C}" name="SSD Pulse shape" dataDxfId="24"/>
    <tableColumn id="4" xr3:uid="{205EEAFB-0C55-614C-8272-807FA840729C}" name="SSD Energy (J)" dataDxfId="23">
      <calculatedColumnFormula>72*10</calculatedColumnFormula>
    </tableColumn>
    <tableColumn id="5" xr3:uid="{E123025F-3C53-2F49-B998-D8F777CD58C4}" name="LEG2 Pulse shape" dataDxfId="22"/>
    <tableColumn id="6" xr3:uid="{09F90B31-CB12-B449-A18D-BD1ECDFF7FA0}" name="LEG2 Energy (J/Beam)" dataDxfId="21"/>
    <tableColumn id="9" xr3:uid="{033EE115-B24B-5F42-8B9E-8B63618C1FEE}" name="Beam 24 delay (ns)" dataDxfId="20"/>
    <tableColumn id="10" xr3:uid="{AFFF7D62-C70E-6F44-9944-12F5CC5C3893}" name="Beam 59 delay (ns)" dataDxfId="19"/>
    <tableColumn id="7" xr3:uid="{54E5F1DF-A56C-9043-8D06-F19A5F0FB5B4}" name="D_app D2 (km/s)" dataDxfId="18"/>
    <tableColumn id="8" xr3:uid="{047D450E-9081-614C-9EB8-B3C8A9FFE5C6}" name="Etalons" dataDxfId="17"/>
    <tableColumn id="12" xr3:uid="{0F46805D-62C7-D74D-B4F3-3116AF34D264}" name="Total Energy (J)" dataDxfId="16">
      <calculatedColumnFormula>Table3711[[#This Row],[SSD Energy (J)]]</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5C950E-D0C2-3C41-9EEE-59614D193F7E}" name="Table1" displayName="Table1" ref="B1:B6" totalsRowShown="0" headerRowDxfId="15" dataDxfId="14">
  <autoFilter ref="B1:B6" xr:uid="{045C950E-D0C2-3C41-9EEE-59614D193F7E}"/>
  <sortState xmlns:xlrd2="http://schemas.microsoft.com/office/spreadsheetml/2017/richdata2" ref="B2:B6">
    <sortCondition ref="B1:B6"/>
  </sortState>
  <tableColumns count="1">
    <tableColumn id="1" xr3:uid="{7EBC8C11-977C-C144-ABF8-2F266114559A}" name="Pulse shapes" dataDxfId="13"/>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1818CC8-7680-1746-97BE-87A49C5EFB17}" name="Table7" displayName="Table7" ref="D1:D4" totalsRowShown="0" headerRowDxfId="12" dataDxfId="10" headerRowBorderDxfId="11" tableBorderDxfId="9" totalsRowBorderDxfId="8">
  <autoFilter ref="D1:D4" xr:uid="{71818CC8-7680-1746-97BE-87A49C5EFB17}"/>
  <tableColumns count="1">
    <tableColumn id="1" xr3:uid="{FE794C57-7349-C54C-A89D-273D5484C686}" name="Priority"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798A1-573F-4841-B81A-99A8499F426D}">
  <dimension ref="A1:B9"/>
  <sheetViews>
    <sheetView zoomScale="167" workbookViewId="0">
      <selection sqref="A1:B9"/>
    </sheetView>
  </sheetViews>
  <sheetFormatPr baseColWidth="10" defaultRowHeight="16" x14ac:dyDescent="0.2"/>
  <cols>
    <col min="1" max="1" width="12.1640625" style="1" bestFit="1" customWidth="1"/>
    <col min="2" max="2" width="12.83203125" style="1" customWidth="1"/>
    <col min="3" max="16384" width="10.83203125" style="1"/>
  </cols>
  <sheetData>
    <row r="1" spans="1:2" x14ac:dyDescent="0.2">
      <c r="A1" s="11" t="s">
        <v>0</v>
      </c>
      <c r="B1" s="12" t="s">
        <v>57</v>
      </c>
    </row>
    <row r="2" spans="1:2" x14ac:dyDescent="0.2">
      <c r="A2" s="7">
        <v>98973</v>
      </c>
      <c r="B2" s="8">
        <v>1</v>
      </c>
    </row>
    <row r="3" spans="1:2" x14ac:dyDescent="0.2">
      <c r="A3" s="30">
        <v>100418</v>
      </c>
      <c r="B3" s="8">
        <v>2</v>
      </c>
    </row>
    <row r="4" spans="1:2" x14ac:dyDescent="0.2">
      <c r="A4" s="30">
        <v>100419</v>
      </c>
      <c r="B4" s="8">
        <v>3</v>
      </c>
    </row>
    <row r="5" spans="1:2" x14ac:dyDescent="0.2">
      <c r="A5" s="30">
        <v>100420</v>
      </c>
      <c r="B5" s="8">
        <v>4</v>
      </c>
    </row>
    <row r="6" spans="1:2" x14ac:dyDescent="0.2">
      <c r="A6" s="30">
        <v>100421</v>
      </c>
      <c r="B6" s="8">
        <v>5</v>
      </c>
    </row>
    <row r="7" spans="1:2" x14ac:dyDescent="0.2">
      <c r="A7" s="30">
        <v>100422</v>
      </c>
      <c r="B7" s="8">
        <v>6</v>
      </c>
    </row>
    <row r="8" spans="1:2" x14ac:dyDescent="0.2">
      <c r="A8" s="30">
        <v>100423</v>
      </c>
      <c r="B8" s="8">
        <v>7</v>
      </c>
    </row>
    <row r="9" spans="1:2" x14ac:dyDescent="0.2">
      <c r="A9" s="30">
        <v>100424</v>
      </c>
      <c r="B9" s="8">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67DE-DDBB-1A4B-B437-70F71A17264A}">
  <sheetPr>
    <tabColor theme="9"/>
  </sheetPr>
  <dimension ref="A1:C9"/>
  <sheetViews>
    <sheetView zoomScale="141" zoomScaleNormal="100" workbookViewId="0">
      <selection activeCell="D3" sqref="D3"/>
    </sheetView>
  </sheetViews>
  <sheetFormatPr baseColWidth="10" defaultRowHeight="16" x14ac:dyDescent="0.2"/>
  <cols>
    <col min="1" max="1" width="12.1640625" style="1" bestFit="1" customWidth="1"/>
    <col min="2" max="2" width="12.83203125" style="1" customWidth="1"/>
    <col min="3" max="3" width="38.83203125" style="1" bestFit="1" customWidth="1"/>
    <col min="4" max="16384" width="10.83203125" style="1"/>
  </cols>
  <sheetData>
    <row r="1" spans="1:3" x14ac:dyDescent="0.2">
      <c r="A1" s="11" t="s">
        <v>0</v>
      </c>
      <c r="B1" s="12" t="s">
        <v>34</v>
      </c>
      <c r="C1" s="13" t="s">
        <v>35</v>
      </c>
    </row>
    <row r="2" spans="1:3" x14ac:dyDescent="0.2">
      <c r="A2" s="7">
        <v>98973</v>
      </c>
      <c r="B2" s="8"/>
      <c r="C2" s="10" t="s">
        <v>83</v>
      </c>
    </row>
    <row r="3" spans="1:3" x14ac:dyDescent="0.2">
      <c r="A3" s="30">
        <v>100418</v>
      </c>
      <c r="B3" s="8"/>
      <c r="C3" s="10" t="s">
        <v>83</v>
      </c>
    </row>
    <row r="4" spans="1:3" x14ac:dyDescent="0.2">
      <c r="A4" s="30">
        <v>100419</v>
      </c>
      <c r="B4" s="8"/>
      <c r="C4" s="10" t="s">
        <v>83</v>
      </c>
    </row>
    <row r="5" spans="1:3" x14ac:dyDescent="0.2">
      <c r="A5" s="30">
        <v>100420</v>
      </c>
      <c r="B5" s="8"/>
      <c r="C5" s="10" t="s">
        <v>83</v>
      </c>
    </row>
    <row r="6" spans="1:3" x14ac:dyDescent="0.2">
      <c r="A6" s="30">
        <v>100421</v>
      </c>
      <c r="B6" s="8"/>
      <c r="C6" s="10" t="s">
        <v>83</v>
      </c>
    </row>
    <row r="7" spans="1:3" x14ac:dyDescent="0.2">
      <c r="A7" s="30">
        <v>100422</v>
      </c>
      <c r="B7" s="8"/>
      <c r="C7" s="10" t="s">
        <v>83</v>
      </c>
    </row>
    <row r="8" spans="1:3" x14ac:dyDescent="0.2">
      <c r="A8" s="30">
        <v>100423</v>
      </c>
      <c r="B8" s="8"/>
      <c r="C8" s="10" t="s">
        <v>83</v>
      </c>
    </row>
    <row r="9" spans="1:3" x14ac:dyDescent="0.2">
      <c r="A9" s="30">
        <v>100424</v>
      </c>
      <c r="B9" s="8"/>
      <c r="C9" s="10" t="s">
        <v>83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B1870-016D-2544-8021-04120DC39E65}">
  <sheetPr>
    <tabColor theme="8"/>
  </sheetPr>
  <dimension ref="A1:C17"/>
  <sheetViews>
    <sheetView zoomScale="132" zoomScaleNormal="100" workbookViewId="0">
      <selection activeCell="C3" sqref="C3:C17"/>
    </sheetView>
  </sheetViews>
  <sheetFormatPr baseColWidth="10" defaultRowHeight="16" x14ac:dyDescent="0.2"/>
  <cols>
    <col min="1" max="1" width="8.1640625" style="1" bestFit="1" customWidth="1"/>
    <col min="2" max="2" width="12.83203125" style="1" customWidth="1"/>
    <col min="3" max="3" width="15.1640625" style="1" bestFit="1" customWidth="1"/>
    <col min="4" max="16384" width="10.83203125" style="1"/>
  </cols>
  <sheetData>
    <row r="1" spans="1:3" x14ac:dyDescent="0.2">
      <c r="A1" s="11" t="s">
        <v>0</v>
      </c>
      <c r="B1" s="12" t="s">
        <v>38</v>
      </c>
      <c r="C1" s="13" t="s">
        <v>39</v>
      </c>
    </row>
    <row r="2" spans="1:3" x14ac:dyDescent="0.2">
      <c r="A2" s="7">
        <v>98973</v>
      </c>
      <c r="B2" s="8" t="s">
        <v>1</v>
      </c>
      <c r="C2" s="10" t="s">
        <v>3</v>
      </c>
    </row>
    <row r="3" spans="1:3" x14ac:dyDescent="0.2">
      <c r="A3" s="7">
        <v>98973</v>
      </c>
      <c r="B3" s="8" t="s">
        <v>2</v>
      </c>
      <c r="C3" s="10" t="s">
        <v>4</v>
      </c>
    </row>
    <row r="4" spans="1:3" x14ac:dyDescent="0.2">
      <c r="A4" s="30">
        <v>100418</v>
      </c>
      <c r="B4" s="8" t="s">
        <v>1</v>
      </c>
      <c r="C4" s="10" t="s">
        <v>3</v>
      </c>
    </row>
    <row r="5" spans="1:3" x14ac:dyDescent="0.2">
      <c r="A5" s="30">
        <v>100418</v>
      </c>
      <c r="B5" s="8" t="s">
        <v>2</v>
      </c>
      <c r="C5" s="10" t="s">
        <v>4</v>
      </c>
    </row>
    <row r="6" spans="1:3" x14ac:dyDescent="0.2">
      <c r="A6" s="30">
        <v>100419</v>
      </c>
      <c r="B6" s="8" t="s">
        <v>1</v>
      </c>
      <c r="C6" s="10" t="s">
        <v>3</v>
      </c>
    </row>
    <row r="7" spans="1:3" x14ac:dyDescent="0.2">
      <c r="A7" s="30">
        <v>100419</v>
      </c>
      <c r="B7" s="8" t="s">
        <v>2</v>
      </c>
      <c r="C7" s="10" t="s">
        <v>4</v>
      </c>
    </row>
    <row r="8" spans="1:3" x14ac:dyDescent="0.2">
      <c r="A8" s="30">
        <v>100420</v>
      </c>
      <c r="B8" s="8" t="s">
        <v>1</v>
      </c>
      <c r="C8" s="31" t="s">
        <v>16</v>
      </c>
    </row>
    <row r="9" spans="1:3" x14ac:dyDescent="0.2">
      <c r="A9" s="30">
        <v>100420</v>
      </c>
      <c r="B9" s="8" t="s">
        <v>2</v>
      </c>
      <c r="C9" s="31" t="s">
        <v>4</v>
      </c>
    </row>
    <row r="10" spans="1:3" x14ac:dyDescent="0.2">
      <c r="A10" s="30">
        <v>100421</v>
      </c>
      <c r="B10" s="8" t="s">
        <v>1</v>
      </c>
      <c r="C10" s="31" t="s">
        <v>15</v>
      </c>
    </row>
    <row r="11" spans="1:3" x14ac:dyDescent="0.2">
      <c r="A11" s="30">
        <v>100421</v>
      </c>
      <c r="B11" s="8" t="s">
        <v>2</v>
      </c>
      <c r="C11" s="31" t="s">
        <v>4</v>
      </c>
    </row>
    <row r="12" spans="1:3" x14ac:dyDescent="0.2">
      <c r="A12" s="30">
        <v>100422</v>
      </c>
      <c r="B12" s="8" t="s">
        <v>1</v>
      </c>
      <c r="C12" s="10" t="s">
        <v>15</v>
      </c>
    </row>
    <row r="13" spans="1:3" x14ac:dyDescent="0.2">
      <c r="A13" s="30">
        <v>100422</v>
      </c>
      <c r="B13" s="8" t="s">
        <v>2</v>
      </c>
      <c r="C13" s="31" t="s">
        <v>15</v>
      </c>
    </row>
    <row r="14" spans="1:3" x14ac:dyDescent="0.2">
      <c r="A14" s="30">
        <v>100423</v>
      </c>
      <c r="B14" s="8" t="s">
        <v>1</v>
      </c>
      <c r="C14" s="10" t="s">
        <v>17</v>
      </c>
    </row>
    <row r="15" spans="1:3" x14ac:dyDescent="0.2">
      <c r="A15" s="30">
        <v>100423</v>
      </c>
      <c r="B15" s="8" t="s">
        <v>2</v>
      </c>
      <c r="C15" s="31" t="s">
        <v>17</v>
      </c>
    </row>
    <row r="16" spans="1:3" x14ac:dyDescent="0.2">
      <c r="A16" s="30">
        <v>100424</v>
      </c>
      <c r="B16" s="8" t="s">
        <v>1</v>
      </c>
      <c r="C16" s="10" t="s">
        <v>3</v>
      </c>
    </row>
    <row r="17" spans="1:3" x14ac:dyDescent="0.2">
      <c r="A17" s="30">
        <v>100424</v>
      </c>
      <c r="B17" s="8" t="s">
        <v>2</v>
      </c>
      <c r="C17" s="31" t="s">
        <v>4</v>
      </c>
    </row>
  </sheetData>
  <phoneticPr fontId="5" type="noConversion"/>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DDF6557-9A14-A245-A8FE-08E3B22574FD}">
          <x14:formula1>
            <xm:f>Sheet2!$B$2:$B$6</xm:f>
          </x14:formula1>
          <xm:sqref>C2:C17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CBA99-2FA5-A34C-8075-CFF21A734B77}">
  <sheetPr>
    <tabColor theme="5"/>
  </sheetPr>
  <dimension ref="A1:H35"/>
  <sheetViews>
    <sheetView zoomScale="116" zoomScaleNormal="100" workbookViewId="0">
      <selection activeCell="G5" sqref="G5:G25"/>
    </sheetView>
  </sheetViews>
  <sheetFormatPr baseColWidth="10" defaultRowHeight="16" x14ac:dyDescent="0.2"/>
  <cols>
    <col min="1" max="1" width="8.1640625" style="1" bestFit="1" customWidth="1"/>
    <col min="2" max="3" width="15.83203125" style="1" customWidth="1"/>
    <col min="4" max="4" width="17.83203125" style="1" bestFit="1" customWidth="1"/>
    <col min="5" max="5" width="10.83203125" style="1"/>
    <col min="6" max="6" width="27.1640625" style="1" bestFit="1" customWidth="1"/>
    <col min="7" max="7" width="19.5" style="1" customWidth="1"/>
    <col min="8" max="8" width="26.1640625" style="1" bestFit="1" customWidth="1"/>
    <col min="9" max="16384" width="10.83203125" style="1"/>
  </cols>
  <sheetData>
    <row r="1" spans="1:8" x14ac:dyDescent="0.2">
      <c r="A1" s="11" t="s">
        <v>0</v>
      </c>
      <c r="B1" s="12" t="s">
        <v>6</v>
      </c>
      <c r="C1" s="12" t="s">
        <v>58</v>
      </c>
      <c r="D1" s="12" t="s">
        <v>5</v>
      </c>
      <c r="E1" s="12" t="s">
        <v>10</v>
      </c>
      <c r="F1" s="12" t="s">
        <v>11</v>
      </c>
      <c r="G1" s="12" t="s">
        <v>12</v>
      </c>
      <c r="H1" s="13" t="s">
        <v>13</v>
      </c>
    </row>
    <row r="2" spans="1:8" hidden="1" x14ac:dyDescent="0.2">
      <c r="A2" s="5">
        <v>98973</v>
      </c>
      <c r="B2" s="3" t="s">
        <v>8</v>
      </c>
      <c r="C2" s="3">
        <v>4</v>
      </c>
      <c r="D2" s="4" t="s">
        <v>9</v>
      </c>
      <c r="E2" s="3">
        <v>145</v>
      </c>
      <c r="F2" s="3" t="s">
        <v>18</v>
      </c>
      <c r="G2" s="3">
        <v>0</v>
      </c>
      <c r="H2" s="6" t="s">
        <v>19</v>
      </c>
    </row>
    <row r="3" spans="1:8" hidden="1" x14ac:dyDescent="0.2">
      <c r="A3" s="5">
        <v>98973</v>
      </c>
      <c r="B3" s="3" t="s">
        <v>7</v>
      </c>
      <c r="C3" s="3">
        <v>6</v>
      </c>
      <c r="D3" s="4" t="s">
        <v>20</v>
      </c>
      <c r="E3" s="3">
        <v>145</v>
      </c>
      <c r="F3" s="3" t="s">
        <v>18</v>
      </c>
      <c r="G3" s="3">
        <v>0</v>
      </c>
      <c r="H3" s="6" t="s">
        <v>21</v>
      </c>
    </row>
    <row r="4" spans="1:8" hidden="1" x14ac:dyDescent="0.2">
      <c r="A4" s="5">
        <v>98973</v>
      </c>
      <c r="B4" s="3" t="s">
        <v>36</v>
      </c>
      <c r="C4" s="3">
        <v>1</v>
      </c>
      <c r="D4" s="4">
        <v>24</v>
      </c>
      <c r="E4" s="3">
        <v>35</v>
      </c>
      <c r="F4" s="3" t="s">
        <v>22</v>
      </c>
      <c r="G4" s="3">
        <v>2.6</v>
      </c>
      <c r="H4" s="6" t="s">
        <v>23</v>
      </c>
    </row>
    <row r="5" spans="1:8" x14ac:dyDescent="0.2">
      <c r="A5" s="7">
        <v>98973</v>
      </c>
      <c r="B5" s="8" t="s">
        <v>37</v>
      </c>
      <c r="C5" s="8">
        <v>1</v>
      </c>
      <c r="D5" s="9">
        <v>59</v>
      </c>
      <c r="E5" s="8">
        <v>35</v>
      </c>
      <c r="F5" s="8" t="s">
        <v>22</v>
      </c>
      <c r="G5" s="8">
        <v>2.8</v>
      </c>
      <c r="H5" s="10" t="s">
        <v>23</v>
      </c>
    </row>
    <row r="6" spans="1:8" hidden="1" x14ac:dyDescent="0.2">
      <c r="A6" s="30">
        <v>100418</v>
      </c>
      <c r="B6" s="3" t="s">
        <v>8</v>
      </c>
      <c r="C6" s="3">
        <v>4</v>
      </c>
      <c r="D6" s="4" t="s">
        <v>9</v>
      </c>
      <c r="E6" s="3">
        <v>72</v>
      </c>
      <c r="F6" s="3" t="s">
        <v>18</v>
      </c>
      <c r="G6" s="3">
        <v>0</v>
      </c>
      <c r="H6" s="6" t="s">
        <v>19</v>
      </c>
    </row>
    <row r="7" spans="1:8" hidden="1" x14ac:dyDescent="0.2">
      <c r="A7" s="30">
        <v>100418</v>
      </c>
      <c r="B7" s="3" t="s">
        <v>7</v>
      </c>
      <c r="C7" s="3">
        <v>6</v>
      </c>
      <c r="D7" s="4" t="s">
        <v>20</v>
      </c>
      <c r="E7" s="3">
        <v>72</v>
      </c>
      <c r="F7" s="3" t="s">
        <v>18</v>
      </c>
      <c r="G7" s="3">
        <v>0</v>
      </c>
      <c r="H7" s="6" t="s">
        <v>21</v>
      </c>
    </row>
    <row r="8" spans="1:8" hidden="1" x14ac:dyDescent="0.2">
      <c r="A8" s="30">
        <v>100418</v>
      </c>
      <c r="B8" s="3" t="s">
        <v>36</v>
      </c>
      <c r="C8" s="3">
        <v>1</v>
      </c>
      <c r="D8" s="4">
        <v>24</v>
      </c>
      <c r="E8" s="3">
        <v>35</v>
      </c>
      <c r="F8" s="3" t="s">
        <v>22</v>
      </c>
      <c r="G8" s="3">
        <v>3.2</v>
      </c>
      <c r="H8" s="6" t="s">
        <v>23</v>
      </c>
    </row>
    <row r="9" spans="1:8" x14ac:dyDescent="0.2">
      <c r="A9" s="30">
        <v>100418</v>
      </c>
      <c r="B9" s="8" t="s">
        <v>37</v>
      </c>
      <c r="C9" s="8">
        <v>1</v>
      </c>
      <c r="D9" s="9">
        <v>59</v>
      </c>
      <c r="E9" s="8">
        <v>35</v>
      </c>
      <c r="F9" s="8" t="s">
        <v>22</v>
      </c>
      <c r="G9" s="3">
        <v>3.4</v>
      </c>
      <c r="H9" s="10" t="s">
        <v>23</v>
      </c>
    </row>
    <row r="10" spans="1:8" hidden="1" x14ac:dyDescent="0.2">
      <c r="A10" s="30">
        <v>100419</v>
      </c>
      <c r="B10" s="3" t="s">
        <v>8</v>
      </c>
      <c r="C10" s="3">
        <v>4</v>
      </c>
      <c r="D10" s="4" t="s">
        <v>9</v>
      </c>
      <c r="E10" s="3">
        <v>215</v>
      </c>
      <c r="F10" s="3" t="s">
        <v>22</v>
      </c>
      <c r="G10" s="3">
        <v>0</v>
      </c>
      <c r="H10" s="6" t="s">
        <v>19</v>
      </c>
    </row>
    <row r="11" spans="1:8" hidden="1" x14ac:dyDescent="0.2">
      <c r="A11" s="30">
        <v>100419</v>
      </c>
      <c r="B11" s="3" t="s">
        <v>7</v>
      </c>
      <c r="C11" s="3">
        <v>6</v>
      </c>
      <c r="D11" s="4" t="s">
        <v>20</v>
      </c>
      <c r="E11" s="3">
        <v>215</v>
      </c>
      <c r="F11" s="3" t="s">
        <v>22</v>
      </c>
      <c r="G11" s="3">
        <v>0</v>
      </c>
      <c r="H11" s="6" t="s">
        <v>21</v>
      </c>
    </row>
    <row r="12" spans="1:8" hidden="1" x14ac:dyDescent="0.2">
      <c r="A12" s="30">
        <v>100419</v>
      </c>
      <c r="B12" s="3" t="s">
        <v>36</v>
      </c>
      <c r="C12" s="3">
        <v>1</v>
      </c>
      <c r="D12" s="4">
        <v>24</v>
      </c>
      <c r="E12" s="3">
        <v>35</v>
      </c>
      <c r="F12" s="3" t="s">
        <v>22</v>
      </c>
      <c r="G12" s="3">
        <v>2.6</v>
      </c>
      <c r="H12" s="6" t="s">
        <v>23</v>
      </c>
    </row>
    <row r="13" spans="1:8" x14ac:dyDescent="0.2">
      <c r="A13" s="30">
        <v>100419</v>
      </c>
      <c r="B13" s="8" t="s">
        <v>37</v>
      </c>
      <c r="C13" s="8">
        <v>1</v>
      </c>
      <c r="D13" s="9">
        <v>59</v>
      </c>
      <c r="E13" s="8">
        <v>35</v>
      </c>
      <c r="F13" s="8" t="s">
        <v>22</v>
      </c>
      <c r="G13" s="3">
        <v>2.8</v>
      </c>
      <c r="H13" s="10" t="s">
        <v>23</v>
      </c>
    </row>
    <row r="14" spans="1:8" hidden="1" x14ac:dyDescent="0.2">
      <c r="A14" s="30">
        <v>100420</v>
      </c>
      <c r="B14" s="3" t="s">
        <v>8</v>
      </c>
      <c r="C14" s="3">
        <v>4</v>
      </c>
      <c r="D14" s="4" t="s">
        <v>9</v>
      </c>
      <c r="E14" s="3">
        <v>260</v>
      </c>
      <c r="F14" s="3" t="s">
        <v>22</v>
      </c>
      <c r="G14" s="3">
        <v>0</v>
      </c>
      <c r="H14" s="6" t="s">
        <v>19</v>
      </c>
    </row>
    <row r="15" spans="1:8" hidden="1" x14ac:dyDescent="0.2">
      <c r="A15" s="30">
        <v>100420</v>
      </c>
      <c r="B15" s="3" t="s">
        <v>7</v>
      </c>
      <c r="C15" s="3">
        <v>6</v>
      </c>
      <c r="D15" s="4" t="s">
        <v>20</v>
      </c>
      <c r="E15" s="3">
        <v>260</v>
      </c>
      <c r="F15" s="3" t="s">
        <v>22</v>
      </c>
      <c r="G15" s="3">
        <v>0</v>
      </c>
      <c r="H15" s="6" t="s">
        <v>21</v>
      </c>
    </row>
    <row r="16" spans="1:8" hidden="1" x14ac:dyDescent="0.2">
      <c r="A16" s="30">
        <v>100420</v>
      </c>
      <c r="B16" s="3" t="s">
        <v>36</v>
      </c>
      <c r="C16" s="3">
        <v>1</v>
      </c>
      <c r="D16" s="4">
        <v>24</v>
      </c>
      <c r="E16" s="3">
        <v>35</v>
      </c>
      <c r="F16" s="3" t="s">
        <v>22</v>
      </c>
      <c r="G16" s="3">
        <v>2.2999999999999998</v>
      </c>
      <c r="H16" s="6" t="s">
        <v>23</v>
      </c>
    </row>
    <row r="17" spans="1:8" x14ac:dyDescent="0.2">
      <c r="A17" s="30">
        <v>100420</v>
      </c>
      <c r="B17" s="8" t="s">
        <v>37</v>
      </c>
      <c r="C17" s="8">
        <v>1</v>
      </c>
      <c r="D17" s="9">
        <v>59</v>
      </c>
      <c r="E17" s="8">
        <v>35</v>
      </c>
      <c r="F17" s="8" t="s">
        <v>22</v>
      </c>
      <c r="G17" s="3">
        <v>2.5</v>
      </c>
      <c r="H17" s="10" t="s">
        <v>23</v>
      </c>
    </row>
    <row r="18" spans="1:8" hidden="1" x14ac:dyDescent="0.2">
      <c r="A18" s="30">
        <v>100421</v>
      </c>
      <c r="B18" s="3" t="s">
        <v>8</v>
      </c>
      <c r="C18" s="3">
        <v>4</v>
      </c>
      <c r="D18" s="4" t="s">
        <v>9</v>
      </c>
      <c r="E18" s="3">
        <v>350</v>
      </c>
      <c r="F18" s="3" t="s">
        <v>22</v>
      </c>
      <c r="G18" s="3">
        <v>0</v>
      </c>
      <c r="H18" s="6" t="s">
        <v>19</v>
      </c>
    </row>
    <row r="19" spans="1:8" hidden="1" x14ac:dyDescent="0.2">
      <c r="A19" s="30">
        <v>100421</v>
      </c>
      <c r="B19" s="3" t="s">
        <v>7</v>
      </c>
      <c r="C19" s="3">
        <v>6</v>
      </c>
      <c r="D19" s="4" t="s">
        <v>20</v>
      </c>
      <c r="E19" s="3">
        <v>350</v>
      </c>
      <c r="F19" s="3" t="s">
        <v>22</v>
      </c>
      <c r="G19" s="3">
        <v>0</v>
      </c>
      <c r="H19" s="6" t="s">
        <v>21</v>
      </c>
    </row>
    <row r="20" spans="1:8" hidden="1" x14ac:dyDescent="0.2">
      <c r="A20" s="30">
        <v>100421</v>
      </c>
      <c r="B20" s="3" t="s">
        <v>36</v>
      </c>
      <c r="C20" s="3">
        <v>1</v>
      </c>
      <c r="D20" s="4">
        <v>24</v>
      </c>
      <c r="E20" s="3">
        <v>35</v>
      </c>
      <c r="F20" s="3" t="s">
        <v>22</v>
      </c>
      <c r="G20" s="3">
        <v>1.6</v>
      </c>
      <c r="H20" s="6" t="s">
        <v>23</v>
      </c>
    </row>
    <row r="21" spans="1:8" x14ac:dyDescent="0.2">
      <c r="A21" s="30">
        <v>100421</v>
      </c>
      <c r="B21" s="8" t="s">
        <v>37</v>
      </c>
      <c r="C21" s="8">
        <v>1</v>
      </c>
      <c r="D21" s="9">
        <v>59</v>
      </c>
      <c r="E21" s="8">
        <v>35</v>
      </c>
      <c r="F21" s="8" t="s">
        <v>22</v>
      </c>
      <c r="G21" s="3">
        <v>1.8</v>
      </c>
      <c r="H21" s="10" t="s">
        <v>23</v>
      </c>
    </row>
    <row r="22" spans="1:8" hidden="1" x14ac:dyDescent="0.2">
      <c r="A22" s="30">
        <v>100422</v>
      </c>
      <c r="B22" s="3" t="s">
        <v>8</v>
      </c>
      <c r="C22" s="3">
        <v>4</v>
      </c>
      <c r="D22" s="4" t="s">
        <v>9</v>
      </c>
      <c r="E22" s="3">
        <v>350</v>
      </c>
      <c r="F22" s="3" t="s">
        <v>22</v>
      </c>
      <c r="G22" s="3">
        <v>0</v>
      </c>
      <c r="H22" s="6" t="s">
        <v>19</v>
      </c>
    </row>
    <row r="23" spans="1:8" hidden="1" x14ac:dyDescent="0.2">
      <c r="A23" s="30">
        <v>100422</v>
      </c>
      <c r="B23" s="3" t="s">
        <v>7</v>
      </c>
      <c r="C23" s="3">
        <v>6</v>
      </c>
      <c r="D23" s="4" t="s">
        <v>20</v>
      </c>
      <c r="E23" s="3">
        <v>350</v>
      </c>
      <c r="F23" s="3" t="s">
        <v>22</v>
      </c>
      <c r="G23" s="3">
        <v>0</v>
      </c>
      <c r="H23" s="6" t="s">
        <v>21</v>
      </c>
    </row>
    <row r="24" spans="1:8" hidden="1" x14ac:dyDescent="0.2">
      <c r="A24" s="30">
        <v>100422</v>
      </c>
      <c r="B24" s="3" t="s">
        <v>36</v>
      </c>
      <c r="C24" s="3">
        <v>1</v>
      </c>
      <c r="D24" s="4">
        <v>24</v>
      </c>
      <c r="E24" s="3">
        <v>320</v>
      </c>
      <c r="F24" s="3" t="s">
        <v>22</v>
      </c>
      <c r="G24" s="3">
        <v>0</v>
      </c>
      <c r="H24" s="6" t="s">
        <v>23</v>
      </c>
    </row>
    <row r="25" spans="1:8" x14ac:dyDescent="0.2">
      <c r="A25" s="30">
        <v>100422</v>
      </c>
      <c r="B25" s="8" t="s">
        <v>37</v>
      </c>
      <c r="C25" s="8">
        <v>1</v>
      </c>
      <c r="D25" s="9">
        <v>59</v>
      </c>
      <c r="E25" s="8">
        <v>320</v>
      </c>
      <c r="F25" s="8" t="s">
        <v>22</v>
      </c>
      <c r="G25" s="3"/>
      <c r="H25" s="10" t="s">
        <v>23</v>
      </c>
    </row>
    <row r="26" spans="1:8" hidden="1" x14ac:dyDescent="0.2">
      <c r="A26" s="30">
        <v>100423</v>
      </c>
      <c r="B26" s="3" t="s">
        <v>8</v>
      </c>
      <c r="C26" s="3">
        <v>6</v>
      </c>
      <c r="D26" s="4" t="s">
        <v>54</v>
      </c>
      <c r="E26" s="3">
        <v>450</v>
      </c>
      <c r="F26" s="3" t="s">
        <v>22</v>
      </c>
      <c r="G26" s="3">
        <v>0</v>
      </c>
      <c r="H26" s="6" t="s">
        <v>19</v>
      </c>
    </row>
    <row r="27" spans="1:8" hidden="1" x14ac:dyDescent="0.2">
      <c r="A27" s="30">
        <v>100423</v>
      </c>
      <c r="B27" s="3" t="s">
        <v>7</v>
      </c>
      <c r="C27" s="3">
        <v>6</v>
      </c>
      <c r="D27" s="4" t="s">
        <v>20</v>
      </c>
      <c r="E27" s="3">
        <v>450</v>
      </c>
      <c r="F27" s="3" t="s">
        <v>22</v>
      </c>
      <c r="G27" s="3">
        <v>0</v>
      </c>
      <c r="H27" s="6" t="s">
        <v>21</v>
      </c>
    </row>
    <row r="28" spans="1:8" hidden="1" x14ac:dyDescent="0.2">
      <c r="A28" s="30">
        <v>100424</v>
      </c>
      <c r="B28" s="3" t="s">
        <v>8</v>
      </c>
      <c r="C28" s="39">
        <v>4</v>
      </c>
      <c r="D28" s="4" t="s">
        <v>9</v>
      </c>
      <c r="E28" s="3">
        <v>72</v>
      </c>
      <c r="F28" s="3" t="s">
        <v>18</v>
      </c>
      <c r="G28" s="3">
        <v>0</v>
      </c>
      <c r="H28" s="6" t="s">
        <v>19</v>
      </c>
    </row>
    <row r="29" spans="1:8" hidden="1" x14ac:dyDescent="0.2">
      <c r="A29" s="30">
        <v>100424</v>
      </c>
      <c r="B29" s="3" t="s">
        <v>7</v>
      </c>
      <c r="C29" s="39">
        <v>6</v>
      </c>
      <c r="D29" s="4" t="s">
        <v>20</v>
      </c>
      <c r="E29" s="3">
        <v>72</v>
      </c>
      <c r="F29" s="3" t="s">
        <v>18</v>
      </c>
      <c r="G29" s="3">
        <v>0</v>
      </c>
      <c r="H29" s="6" t="s">
        <v>21</v>
      </c>
    </row>
    <row r="30" spans="1:8" hidden="1" x14ac:dyDescent="0.2">
      <c r="A30" s="30">
        <v>100424</v>
      </c>
      <c r="B30" s="3" t="s">
        <v>36</v>
      </c>
      <c r="C30" s="39">
        <v>1</v>
      </c>
      <c r="D30" s="4">
        <v>24</v>
      </c>
      <c r="E30" s="3">
        <v>10</v>
      </c>
      <c r="F30" s="3" t="s">
        <v>22</v>
      </c>
      <c r="G30" s="3">
        <v>3.2</v>
      </c>
      <c r="H30" s="6" t="s">
        <v>23</v>
      </c>
    </row>
    <row r="31" spans="1:8" x14ac:dyDescent="0.2">
      <c r="A31" s="30">
        <v>100424</v>
      </c>
      <c r="B31" s="8" t="s">
        <v>37</v>
      </c>
      <c r="C31" s="40">
        <v>1</v>
      </c>
      <c r="D31" s="9">
        <v>59</v>
      </c>
      <c r="E31" s="8">
        <v>10</v>
      </c>
      <c r="F31" s="8" t="s">
        <v>22</v>
      </c>
      <c r="G31" s="3">
        <v>3.4</v>
      </c>
      <c r="H31" s="10" t="s">
        <v>23</v>
      </c>
    </row>
    <row r="32" spans="1:8" x14ac:dyDescent="0.2">
      <c r="D32" s="17"/>
    </row>
    <row r="33" spans="4:4" x14ac:dyDescent="0.2">
      <c r="D33" s="17"/>
    </row>
    <row r="34" spans="4:4" x14ac:dyDescent="0.2">
      <c r="D34" s="17"/>
    </row>
    <row r="35" spans="4:4" x14ac:dyDescent="0.2">
      <c r="D35" s="17"/>
    </row>
  </sheetData>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3ADAF06-6D7A-404D-B944-64DADE407730}">
          <x14:formula1>
            <xm:f>Sheet2!$F$2:$F$5</xm:f>
          </x14:formula1>
          <xm:sqref>B2:B31</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B24EF-E13B-C947-924D-D00E40895436}">
  <sheetPr>
    <tabColor rgb="FFFFFF00"/>
  </sheetPr>
  <dimension ref="A1:K58"/>
  <sheetViews>
    <sheetView zoomScale="111" zoomScaleNormal="100" workbookViewId="0">
      <selection activeCell="B3" sqref="B3:C8"/>
    </sheetView>
  </sheetViews>
  <sheetFormatPr baseColWidth="10" defaultRowHeight="16" x14ac:dyDescent="0.2"/>
  <cols>
    <col min="1" max="1" width="7.6640625" style="1" customWidth="1"/>
    <col min="2" max="2" width="33.83203125" style="1" bestFit="1" customWidth="1"/>
    <col min="3" max="3" width="13.1640625" style="1" customWidth="1"/>
    <col min="4" max="4" width="15.83203125" style="1" customWidth="1"/>
    <col min="5" max="5" width="17.83203125" style="1" bestFit="1" customWidth="1"/>
    <col min="6" max="6" width="10.83203125" style="1"/>
    <col min="7" max="7" width="27.1640625" style="1" bestFit="1" customWidth="1"/>
    <col min="8" max="8" width="19.5" style="1" customWidth="1"/>
    <col min="9" max="9" width="26.1640625" style="1" bestFit="1" customWidth="1"/>
    <col min="10" max="10" width="29.33203125" style="1" customWidth="1"/>
    <col min="11" max="11" width="26.1640625" style="1" customWidth="1"/>
    <col min="12" max="16384" width="10.83203125" style="1"/>
  </cols>
  <sheetData>
    <row r="1" spans="1:11" s="23" customFormat="1" ht="34" x14ac:dyDescent="0.2">
      <c r="A1" s="18" t="s">
        <v>0</v>
      </c>
      <c r="B1" s="18" t="s">
        <v>45</v>
      </c>
      <c r="C1" s="18" t="s">
        <v>41</v>
      </c>
      <c r="D1" s="19" t="s">
        <v>40</v>
      </c>
      <c r="E1" s="19" t="s">
        <v>24</v>
      </c>
      <c r="F1" s="19" t="s">
        <v>28</v>
      </c>
      <c r="G1" s="19" t="s">
        <v>27</v>
      </c>
      <c r="H1" s="19" t="s">
        <v>25</v>
      </c>
      <c r="I1" s="20" t="s">
        <v>32</v>
      </c>
      <c r="J1" s="21" t="s">
        <v>49</v>
      </c>
      <c r="K1" s="22" t="s">
        <v>48</v>
      </c>
    </row>
    <row r="2" spans="1:11" x14ac:dyDescent="0.2">
      <c r="A2" s="5">
        <v>98973</v>
      </c>
      <c r="B2" s="5" t="s">
        <v>46</v>
      </c>
      <c r="C2" s="5" t="s">
        <v>42</v>
      </c>
      <c r="D2" s="4" t="s">
        <v>29</v>
      </c>
      <c r="E2" s="4" t="s">
        <v>26</v>
      </c>
      <c r="F2" s="4">
        <v>5.4192999999999998</v>
      </c>
      <c r="G2" s="4">
        <v>10.9</v>
      </c>
      <c r="H2" s="4">
        <v>4</v>
      </c>
      <c r="I2" s="24">
        <v>3.05</v>
      </c>
      <c r="J2" s="25" t="s">
        <v>47</v>
      </c>
      <c r="K2" s="26" t="s">
        <v>47</v>
      </c>
    </row>
    <row r="3" spans="1:11" x14ac:dyDescent="0.2">
      <c r="A3" s="5">
        <v>98973</v>
      </c>
      <c r="B3" s="5" t="s">
        <v>46</v>
      </c>
      <c r="C3" s="5" t="s">
        <v>42</v>
      </c>
      <c r="D3" s="4" t="s">
        <v>30</v>
      </c>
      <c r="E3" s="4" t="s">
        <v>31</v>
      </c>
      <c r="F3" s="4">
        <v>13.538</v>
      </c>
      <c r="G3" s="4">
        <v>14.3</v>
      </c>
      <c r="H3" s="4">
        <v>6</v>
      </c>
      <c r="I3" s="24">
        <v>3.05</v>
      </c>
      <c r="J3" s="27" t="s">
        <v>47</v>
      </c>
      <c r="K3" s="28" t="s">
        <v>47</v>
      </c>
    </row>
    <row r="4" spans="1:11" x14ac:dyDescent="0.2">
      <c r="A4" s="7">
        <v>98973</v>
      </c>
      <c r="B4" s="7" t="s">
        <v>33</v>
      </c>
      <c r="C4" s="7" t="s">
        <v>43</v>
      </c>
      <c r="D4" s="9" t="s">
        <v>47</v>
      </c>
      <c r="E4" s="9" t="s">
        <v>47</v>
      </c>
      <c r="F4" s="9" t="s">
        <v>47</v>
      </c>
      <c r="G4" s="9">
        <v>16.7</v>
      </c>
      <c r="H4" s="9" t="s">
        <v>47</v>
      </c>
      <c r="I4" s="27">
        <v>3.05</v>
      </c>
      <c r="J4" s="27">
        <v>6</v>
      </c>
      <c r="K4" s="28">
        <v>1</v>
      </c>
    </row>
    <row r="5" spans="1:11" x14ac:dyDescent="0.2">
      <c r="A5" s="7">
        <v>98973</v>
      </c>
      <c r="B5" s="5" t="s">
        <v>50</v>
      </c>
      <c r="C5" s="5" t="s">
        <v>44</v>
      </c>
      <c r="D5" s="9" t="s">
        <v>47</v>
      </c>
      <c r="E5" s="9" t="s">
        <v>47</v>
      </c>
      <c r="F5" s="9" t="s">
        <v>47</v>
      </c>
      <c r="G5" s="4" t="s">
        <v>47</v>
      </c>
      <c r="H5" s="9" t="s">
        <v>47</v>
      </c>
      <c r="I5" s="9" t="s">
        <v>47</v>
      </c>
      <c r="J5" s="9" t="s">
        <v>47</v>
      </c>
      <c r="K5" s="9" t="s">
        <v>47</v>
      </c>
    </row>
    <row r="6" spans="1:11" x14ac:dyDescent="0.2">
      <c r="A6" s="7">
        <v>98973</v>
      </c>
      <c r="B6" s="5" t="s">
        <v>51</v>
      </c>
      <c r="C6" s="5" t="s">
        <v>44</v>
      </c>
      <c r="D6" s="9" t="s">
        <v>47</v>
      </c>
      <c r="E6" s="9" t="s">
        <v>47</v>
      </c>
      <c r="F6" s="9" t="s">
        <v>47</v>
      </c>
      <c r="G6" s="4" t="s">
        <v>47</v>
      </c>
      <c r="H6" s="9" t="s">
        <v>47</v>
      </c>
      <c r="I6" s="9" t="s">
        <v>47</v>
      </c>
      <c r="J6" s="9" t="s">
        <v>47</v>
      </c>
      <c r="K6" s="9" t="s">
        <v>47</v>
      </c>
    </row>
    <row r="7" spans="1:11" x14ac:dyDescent="0.2">
      <c r="A7" s="7">
        <v>98973</v>
      </c>
      <c r="B7" s="5" t="s">
        <v>52</v>
      </c>
      <c r="C7" s="5" t="s">
        <v>44</v>
      </c>
      <c r="D7" s="9" t="s">
        <v>47</v>
      </c>
      <c r="E7" s="9" t="s">
        <v>47</v>
      </c>
      <c r="F7" s="9" t="s">
        <v>47</v>
      </c>
      <c r="G7" s="4" t="s">
        <v>47</v>
      </c>
      <c r="H7" s="9" t="s">
        <v>47</v>
      </c>
      <c r="I7" s="9" t="s">
        <v>47</v>
      </c>
      <c r="J7" s="9" t="s">
        <v>47</v>
      </c>
      <c r="K7" s="9" t="s">
        <v>47</v>
      </c>
    </row>
    <row r="8" spans="1:11" x14ac:dyDescent="0.2">
      <c r="A8" s="7">
        <v>98973</v>
      </c>
      <c r="B8" s="5" t="s">
        <v>53</v>
      </c>
      <c r="C8" s="5" t="s">
        <v>44</v>
      </c>
      <c r="D8" s="9" t="s">
        <v>47</v>
      </c>
      <c r="E8" s="9" t="s">
        <v>47</v>
      </c>
      <c r="F8" s="9" t="s">
        <v>47</v>
      </c>
      <c r="G8" s="4" t="s">
        <v>47</v>
      </c>
      <c r="H8" s="9" t="s">
        <v>47</v>
      </c>
      <c r="I8" s="9" t="s">
        <v>47</v>
      </c>
      <c r="J8" s="9" t="s">
        <v>47</v>
      </c>
      <c r="K8" s="9" t="s">
        <v>47</v>
      </c>
    </row>
    <row r="9" spans="1:11" x14ac:dyDescent="0.2">
      <c r="A9" s="5">
        <v>100418</v>
      </c>
      <c r="B9" s="5" t="s">
        <v>46</v>
      </c>
      <c r="C9" s="5" t="s">
        <v>42</v>
      </c>
      <c r="D9" s="4" t="s">
        <v>29</v>
      </c>
      <c r="E9" s="4" t="s">
        <v>26</v>
      </c>
      <c r="F9" s="4">
        <v>5.4192999999999998</v>
      </c>
      <c r="G9" s="4">
        <v>27.4</v>
      </c>
      <c r="H9" s="4">
        <v>11</v>
      </c>
      <c r="I9" s="4">
        <v>3.05</v>
      </c>
      <c r="J9" s="9" t="s">
        <v>47</v>
      </c>
      <c r="K9" s="29" t="s">
        <v>47</v>
      </c>
    </row>
    <row r="10" spans="1:11" x14ac:dyDescent="0.2">
      <c r="A10" s="5">
        <v>100418</v>
      </c>
      <c r="B10" s="5" t="s">
        <v>46</v>
      </c>
      <c r="C10" s="5" t="s">
        <v>42</v>
      </c>
      <c r="D10" s="4" t="s">
        <v>30</v>
      </c>
      <c r="E10" s="4" t="s">
        <v>31</v>
      </c>
      <c r="F10" s="4">
        <v>13.538</v>
      </c>
      <c r="G10" s="4">
        <v>52.9</v>
      </c>
      <c r="H10" s="4">
        <v>20</v>
      </c>
      <c r="I10" s="4">
        <v>3.05</v>
      </c>
      <c r="J10" s="9" t="s">
        <v>47</v>
      </c>
      <c r="K10" s="29" t="s">
        <v>47</v>
      </c>
    </row>
    <row r="11" spans="1:11" x14ac:dyDescent="0.2">
      <c r="A11" s="5">
        <v>100418</v>
      </c>
      <c r="B11" s="5" t="s">
        <v>33</v>
      </c>
      <c r="C11" s="5" t="s">
        <v>43</v>
      </c>
      <c r="D11" s="4" t="s">
        <v>47</v>
      </c>
      <c r="E11" s="4" t="s">
        <v>47</v>
      </c>
      <c r="F11" s="4" t="s">
        <v>47</v>
      </c>
      <c r="G11" s="4">
        <v>42.1</v>
      </c>
      <c r="H11" s="4" t="s">
        <v>47</v>
      </c>
      <c r="I11" s="4">
        <v>3.05</v>
      </c>
      <c r="J11" s="9">
        <v>4</v>
      </c>
      <c r="K11" s="29">
        <v>0.5</v>
      </c>
    </row>
    <row r="12" spans="1:11" x14ac:dyDescent="0.2">
      <c r="A12" s="5">
        <v>100418</v>
      </c>
      <c r="B12" s="5" t="s">
        <v>50</v>
      </c>
      <c r="C12" s="5" t="s">
        <v>44</v>
      </c>
      <c r="D12" s="4" t="s">
        <v>47</v>
      </c>
      <c r="E12" s="4" t="s">
        <v>47</v>
      </c>
      <c r="F12" s="4" t="s">
        <v>47</v>
      </c>
      <c r="G12" s="4" t="s">
        <v>47</v>
      </c>
      <c r="H12" s="4" t="s">
        <v>47</v>
      </c>
      <c r="I12" s="4" t="s">
        <v>47</v>
      </c>
      <c r="J12" s="9" t="s">
        <v>47</v>
      </c>
      <c r="K12" s="29" t="s">
        <v>47</v>
      </c>
    </row>
    <row r="13" spans="1:11" x14ac:dyDescent="0.2">
      <c r="A13" s="5">
        <v>100418</v>
      </c>
      <c r="B13" s="5" t="s">
        <v>51</v>
      </c>
      <c r="C13" s="5" t="s">
        <v>44</v>
      </c>
      <c r="D13" s="4" t="s">
        <v>47</v>
      </c>
      <c r="E13" s="4" t="s">
        <v>47</v>
      </c>
      <c r="F13" s="4" t="s">
        <v>47</v>
      </c>
      <c r="G13" s="4" t="s">
        <v>47</v>
      </c>
      <c r="H13" s="4" t="s">
        <v>47</v>
      </c>
      <c r="I13" s="4" t="s">
        <v>47</v>
      </c>
      <c r="J13" s="9" t="s">
        <v>47</v>
      </c>
      <c r="K13" s="29" t="s">
        <v>47</v>
      </c>
    </row>
    <row r="14" spans="1:11" x14ac:dyDescent="0.2">
      <c r="A14" s="5">
        <v>100418</v>
      </c>
      <c r="B14" s="5" t="s">
        <v>52</v>
      </c>
      <c r="C14" s="5" t="s">
        <v>44</v>
      </c>
      <c r="D14" s="4" t="s">
        <v>47</v>
      </c>
      <c r="E14" s="4" t="s">
        <v>47</v>
      </c>
      <c r="F14" s="4" t="s">
        <v>47</v>
      </c>
      <c r="G14" s="4" t="s">
        <v>47</v>
      </c>
      <c r="H14" s="4" t="s">
        <v>47</v>
      </c>
      <c r="I14" s="4" t="s">
        <v>47</v>
      </c>
      <c r="J14" s="9" t="s">
        <v>47</v>
      </c>
      <c r="K14" s="29" t="s">
        <v>47</v>
      </c>
    </row>
    <row r="15" spans="1:11" x14ac:dyDescent="0.2">
      <c r="A15" s="7">
        <v>100418</v>
      </c>
      <c r="B15" s="7" t="s">
        <v>53</v>
      </c>
      <c r="C15" s="7" t="s">
        <v>44</v>
      </c>
      <c r="D15" s="9" t="s">
        <v>47</v>
      </c>
      <c r="E15" s="9" t="s">
        <v>47</v>
      </c>
      <c r="F15" s="9" t="s">
        <v>47</v>
      </c>
      <c r="G15" s="9" t="s">
        <v>47</v>
      </c>
      <c r="H15" s="9" t="s">
        <v>47</v>
      </c>
      <c r="I15" s="9" t="s">
        <v>47</v>
      </c>
      <c r="J15" s="9" t="s">
        <v>47</v>
      </c>
      <c r="K15" s="28" t="s">
        <v>47</v>
      </c>
    </row>
    <row r="16" spans="1:11" x14ac:dyDescent="0.2">
      <c r="A16" s="5">
        <v>100419</v>
      </c>
      <c r="B16" s="5" t="s">
        <v>46</v>
      </c>
      <c r="C16" s="5" t="s">
        <v>42</v>
      </c>
      <c r="D16" s="4" t="s">
        <v>29</v>
      </c>
      <c r="E16" s="4" t="s">
        <v>26</v>
      </c>
      <c r="F16" s="4">
        <v>5.4192999999999998</v>
      </c>
      <c r="G16" s="4">
        <v>10.9</v>
      </c>
      <c r="H16" s="4">
        <v>4</v>
      </c>
      <c r="I16" s="4">
        <v>3.05</v>
      </c>
      <c r="J16" s="9" t="s">
        <v>47</v>
      </c>
      <c r="K16" s="29" t="s">
        <v>47</v>
      </c>
    </row>
    <row r="17" spans="1:11" x14ac:dyDescent="0.2">
      <c r="A17" s="5">
        <v>100419</v>
      </c>
      <c r="B17" s="5" t="s">
        <v>46</v>
      </c>
      <c r="C17" s="5" t="s">
        <v>42</v>
      </c>
      <c r="D17" s="4" t="s">
        <v>30</v>
      </c>
      <c r="E17" s="4" t="s">
        <v>31</v>
      </c>
      <c r="F17" s="4">
        <v>13.538</v>
      </c>
      <c r="G17" s="4">
        <v>14.3</v>
      </c>
      <c r="H17" s="4">
        <v>6</v>
      </c>
      <c r="I17" s="4">
        <v>3.05</v>
      </c>
      <c r="J17" s="9" t="s">
        <v>47</v>
      </c>
      <c r="K17" s="29" t="s">
        <v>47</v>
      </c>
    </row>
    <row r="18" spans="1:11" x14ac:dyDescent="0.2">
      <c r="A18" s="5">
        <v>100419</v>
      </c>
      <c r="B18" s="5" t="s">
        <v>33</v>
      </c>
      <c r="C18" s="5" t="s">
        <v>43</v>
      </c>
      <c r="D18" s="4" t="s">
        <v>47</v>
      </c>
      <c r="E18" s="4" t="s">
        <v>47</v>
      </c>
      <c r="F18" s="4" t="s">
        <v>47</v>
      </c>
      <c r="G18" s="4">
        <v>16.7</v>
      </c>
      <c r="H18" s="4" t="s">
        <v>47</v>
      </c>
      <c r="I18" s="4">
        <v>3.05</v>
      </c>
      <c r="J18" s="9">
        <v>8</v>
      </c>
      <c r="K18" s="29">
        <v>1</v>
      </c>
    </row>
    <row r="19" spans="1:11" x14ac:dyDescent="0.2">
      <c r="A19" s="5">
        <v>100419</v>
      </c>
      <c r="B19" s="5" t="s">
        <v>50</v>
      </c>
      <c r="C19" s="5" t="s">
        <v>44</v>
      </c>
      <c r="D19" s="4" t="s">
        <v>47</v>
      </c>
      <c r="E19" s="4" t="s">
        <v>47</v>
      </c>
      <c r="F19" s="4" t="s">
        <v>47</v>
      </c>
      <c r="G19" s="4" t="s">
        <v>47</v>
      </c>
      <c r="H19" s="4" t="s">
        <v>47</v>
      </c>
      <c r="I19" s="4" t="s">
        <v>47</v>
      </c>
      <c r="J19" s="9" t="s">
        <v>47</v>
      </c>
      <c r="K19" s="29" t="s">
        <v>47</v>
      </c>
    </row>
    <row r="20" spans="1:11" x14ac:dyDescent="0.2">
      <c r="A20" s="5">
        <v>100419</v>
      </c>
      <c r="B20" s="5" t="s">
        <v>51</v>
      </c>
      <c r="C20" s="5" t="s">
        <v>44</v>
      </c>
      <c r="D20" s="4" t="s">
        <v>47</v>
      </c>
      <c r="E20" s="4" t="s">
        <v>47</v>
      </c>
      <c r="F20" s="4" t="s">
        <v>47</v>
      </c>
      <c r="G20" s="4" t="s">
        <v>47</v>
      </c>
      <c r="H20" s="4" t="s">
        <v>47</v>
      </c>
      <c r="I20" s="4" t="s">
        <v>47</v>
      </c>
      <c r="J20" s="9" t="s">
        <v>47</v>
      </c>
      <c r="K20" s="29" t="s">
        <v>47</v>
      </c>
    </row>
    <row r="21" spans="1:11" x14ac:dyDescent="0.2">
      <c r="A21" s="5">
        <v>100419</v>
      </c>
      <c r="B21" s="5" t="s">
        <v>52</v>
      </c>
      <c r="C21" s="5" t="s">
        <v>44</v>
      </c>
      <c r="D21" s="4" t="s">
        <v>47</v>
      </c>
      <c r="E21" s="4" t="s">
        <v>47</v>
      </c>
      <c r="F21" s="4" t="s">
        <v>47</v>
      </c>
      <c r="G21" s="4" t="s">
        <v>47</v>
      </c>
      <c r="H21" s="4" t="s">
        <v>47</v>
      </c>
      <c r="I21" s="4" t="s">
        <v>47</v>
      </c>
      <c r="J21" s="9" t="s">
        <v>47</v>
      </c>
      <c r="K21" s="29" t="s">
        <v>47</v>
      </c>
    </row>
    <row r="22" spans="1:11" x14ac:dyDescent="0.2">
      <c r="A22" s="5">
        <v>100419</v>
      </c>
      <c r="B22" s="5" t="s">
        <v>53</v>
      </c>
      <c r="C22" s="5" t="s">
        <v>44</v>
      </c>
      <c r="D22" s="4" t="s">
        <v>47</v>
      </c>
      <c r="E22" s="4" t="s">
        <v>47</v>
      </c>
      <c r="F22" s="4" t="s">
        <v>47</v>
      </c>
      <c r="G22" s="4" t="s">
        <v>47</v>
      </c>
      <c r="H22" s="4" t="s">
        <v>47</v>
      </c>
      <c r="I22" s="4" t="s">
        <v>47</v>
      </c>
      <c r="J22" s="9" t="s">
        <v>47</v>
      </c>
      <c r="K22" s="29" t="s">
        <v>47</v>
      </c>
    </row>
    <row r="23" spans="1:11" x14ac:dyDescent="0.2">
      <c r="A23" s="5">
        <v>100420</v>
      </c>
      <c r="B23" s="5" t="s">
        <v>46</v>
      </c>
      <c r="C23" s="5" t="s">
        <v>42</v>
      </c>
      <c r="D23" s="4" t="s">
        <v>29</v>
      </c>
      <c r="E23" s="4" t="s">
        <v>26</v>
      </c>
      <c r="F23" s="4">
        <v>5.4192999999999998</v>
      </c>
      <c r="G23" s="4">
        <v>10.9</v>
      </c>
      <c r="H23" s="4">
        <v>4</v>
      </c>
      <c r="I23" s="4">
        <v>3.05</v>
      </c>
      <c r="J23" s="9" t="s">
        <v>47</v>
      </c>
      <c r="K23" s="29" t="s">
        <v>47</v>
      </c>
    </row>
    <row r="24" spans="1:11" x14ac:dyDescent="0.2">
      <c r="A24" s="5">
        <v>100420</v>
      </c>
      <c r="B24" s="5" t="s">
        <v>46</v>
      </c>
      <c r="C24" s="5" t="s">
        <v>42</v>
      </c>
      <c r="D24" s="4" t="s">
        <v>30</v>
      </c>
      <c r="E24" s="4" t="s">
        <v>31</v>
      </c>
      <c r="F24" s="4">
        <v>13.538</v>
      </c>
      <c r="G24" s="4">
        <v>14.3</v>
      </c>
      <c r="H24" s="4">
        <v>6</v>
      </c>
      <c r="I24" s="4">
        <v>3.05</v>
      </c>
      <c r="J24" s="9" t="s">
        <v>47</v>
      </c>
      <c r="K24" s="29" t="s">
        <v>47</v>
      </c>
    </row>
    <row r="25" spans="1:11" x14ac:dyDescent="0.2">
      <c r="A25" s="5">
        <v>100420</v>
      </c>
      <c r="B25" s="5" t="s">
        <v>33</v>
      </c>
      <c r="C25" s="5" t="s">
        <v>43</v>
      </c>
      <c r="D25" s="4" t="s">
        <v>47</v>
      </c>
      <c r="E25" s="4" t="s">
        <v>47</v>
      </c>
      <c r="F25" s="4" t="s">
        <v>47</v>
      </c>
      <c r="G25" s="4">
        <v>16.7</v>
      </c>
      <c r="H25" s="4" t="s">
        <v>47</v>
      </c>
      <c r="I25" s="4">
        <v>3.05</v>
      </c>
      <c r="J25" s="9">
        <v>8</v>
      </c>
      <c r="K25" s="29">
        <v>1</v>
      </c>
    </row>
    <row r="26" spans="1:11" x14ac:dyDescent="0.2">
      <c r="A26" s="5">
        <v>100420</v>
      </c>
      <c r="B26" s="5" t="s">
        <v>50</v>
      </c>
      <c r="C26" s="5" t="s">
        <v>44</v>
      </c>
      <c r="D26" s="4" t="s">
        <v>47</v>
      </c>
      <c r="E26" s="4" t="s">
        <v>47</v>
      </c>
      <c r="F26" s="4" t="s">
        <v>47</v>
      </c>
      <c r="G26" s="4" t="s">
        <v>47</v>
      </c>
      <c r="H26" s="4" t="s">
        <v>47</v>
      </c>
      <c r="I26" s="4" t="s">
        <v>47</v>
      </c>
      <c r="J26" s="9" t="s">
        <v>47</v>
      </c>
      <c r="K26" s="29" t="s">
        <v>47</v>
      </c>
    </row>
    <row r="27" spans="1:11" x14ac:dyDescent="0.2">
      <c r="A27" s="5">
        <v>100420</v>
      </c>
      <c r="B27" s="5" t="s">
        <v>51</v>
      </c>
      <c r="C27" s="5" t="s">
        <v>44</v>
      </c>
      <c r="D27" s="4" t="s">
        <v>47</v>
      </c>
      <c r="E27" s="4" t="s">
        <v>47</v>
      </c>
      <c r="F27" s="4" t="s">
        <v>47</v>
      </c>
      <c r="G27" s="4" t="s">
        <v>47</v>
      </c>
      <c r="H27" s="4" t="s">
        <v>47</v>
      </c>
      <c r="I27" s="4" t="s">
        <v>47</v>
      </c>
      <c r="J27" s="9" t="s">
        <v>47</v>
      </c>
      <c r="K27" s="29" t="s">
        <v>47</v>
      </c>
    </row>
    <row r="28" spans="1:11" x14ac:dyDescent="0.2">
      <c r="A28" s="5">
        <v>100420</v>
      </c>
      <c r="B28" s="5" t="s">
        <v>52</v>
      </c>
      <c r="C28" s="5" t="s">
        <v>44</v>
      </c>
      <c r="D28" s="4" t="s">
        <v>47</v>
      </c>
      <c r="E28" s="4" t="s">
        <v>47</v>
      </c>
      <c r="F28" s="4" t="s">
        <v>47</v>
      </c>
      <c r="G28" s="4" t="s">
        <v>47</v>
      </c>
      <c r="H28" s="4" t="s">
        <v>47</v>
      </c>
      <c r="I28" s="4" t="s">
        <v>47</v>
      </c>
      <c r="J28" s="9" t="s">
        <v>47</v>
      </c>
      <c r="K28" s="29" t="s">
        <v>47</v>
      </c>
    </row>
    <row r="29" spans="1:11" x14ac:dyDescent="0.2">
      <c r="A29" s="5">
        <v>100420</v>
      </c>
      <c r="B29" s="5" t="s">
        <v>53</v>
      </c>
      <c r="C29" s="5" t="s">
        <v>44</v>
      </c>
      <c r="D29" s="4" t="s">
        <v>47</v>
      </c>
      <c r="E29" s="4" t="s">
        <v>47</v>
      </c>
      <c r="F29" s="4" t="s">
        <v>47</v>
      </c>
      <c r="G29" s="4" t="s">
        <v>47</v>
      </c>
      <c r="H29" s="4" t="s">
        <v>47</v>
      </c>
      <c r="I29" s="4" t="s">
        <v>47</v>
      </c>
      <c r="J29" s="9" t="s">
        <v>47</v>
      </c>
      <c r="K29" s="29" t="s">
        <v>47</v>
      </c>
    </row>
    <row r="30" spans="1:11" x14ac:dyDescent="0.2">
      <c r="A30" s="5">
        <v>100421</v>
      </c>
      <c r="B30" s="5" t="s">
        <v>46</v>
      </c>
      <c r="C30" s="5" t="s">
        <v>42</v>
      </c>
      <c r="D30" s="4" t="s">
        <v>29</v>
      </c>
      <c r="E30" s="4" t="s">
        <v>26</v>
      </c>
      <c r="F30" s="4">
        <v>5.4192999999999998</v>
      </c>
      <c r="G30" s="4">
        <v>10.9</v>
      </c>
      <c r="H30" s="4">
        <v>4</v>
      </c>
      <c r="I30" s="4">
        <v>3.05</v>
      </c>
      <c r="J30" s="9" t="s">
        <v>47</v>
      </c>
      <c r="K30" s="29" t="s">
        <v>47</v>
      </c>
    </row>
    <row r="31" spans="1:11" x14ac:dyDescent="0.2">
      <c r="A31" s="5">
        <v>100421</v>
      </c>
      <c r="B31" s="5" t="s">
        <v>46</v>
      </c>
      <c r="C31" s="5" t="s">
        <v>42</v>
      </c>
      <c r="D31" s="4" t="s">
        <v>30</v>
      </c>
      <c r="E31" s="4" t="s">
        <v>31</v>
      </c>
      <c r="F31" s="4">
        <v>13.538</v>
      </c>
      <c r="G31" s="4">
        <v>14.3</v>
      </c>
      <c r="H31" s="4">
        <v>6</v>
      </c>
      <c r="I31" s="4">
        <v>3.05</v>
      </c>
      <c r="J31" s="9" t="s">
        <v>47</v>
      </c>
      <c r="K31" s="29" t="s">
        <v>47</v>
      </c>
    </row>
    <row r="32" spans="1:11" x14ac:dyDescent="0.2">
      <c r="A32" s="5">
        <v>100421</v>
      </c>
      <c r="B32" s="5" t="s">
        <v>33</v>
      </c>
      <c r="C32" s="5" t="s">
        <v>43</v>
      </c>
      <c r="D32" s="4" t="s">
        <v>47</v>
      </c>
      <c r="E32" s="4" t="s">
        <v>47</v>
      </c>
      <c r="F32" s="4" t="s">
        <v>47</v>
      </c>
      <c r="G32" s="4">
        <v>16.7</v>
      </c>
      <c r="H32" s="4" t="s">
        <v>47</v>
      </c>
      <c r="I32" s="4">
        <v>3.05</v>
      </c>
      <c r="J32" s="9">
        <v>8</v>
      </c>
      <c r="K32" s="29">
        <v>1</v>
      </c>
    </row>
    <row r="33" spans="1:11" x14ac:dyDescent="0.2">
      <c r="A33" s="5">
        <v>100421</v>
      </c>
      <c r="B33" s="5" t="s">
        <v>50</v>
      </c>
      <c r="C33" s="5" t="s">
        <v>44</v>
      </c>
      <c r="D33" s="4" t="s">
        <v>47</v>
      </c>
      <c r="E33" s="4" t="s">
        <v>47</v>
      </c>
      <c r="F33" s="4" t="s">
        <v>47</v>
      </c>
      <c r="G33" s="4" t="s">
        <v>47</v>
      </c>
      <c r="H33" s="4" t="s">
        <v>47</v>
      </c>
      <c r="I33" s="4" t="s">
        <v>47</v>
      </c>
      <c r="J33" s="9" t="s">
        <v>47</v>
      </c>
      <c r="K33" s="29" t="s">
        <v>47</v>
      </c>
    </row>
    <row r="34" spans="1:11" x14ac:dyDescent="0.2">
      <c r="A34" s="5">
        <v>100421</v>
      </c>
      <c r="B34" s="5" t="s">
        <v>51</v>
      </c>
      <c r="C34" s="5" t="s">
        <v>44</v>
      </c>
      <c r="D34" s="4" t="s">
        <v>47</v>
      </c>
      <c r="E34" s="4" t="s">
        <v>47</v>
      </c>
      <c r="F34" s="4" t="s">
        <v>47</v>
      </c>
      <c r="G34" s="4" t="s">
        <v>47</v>
      </c>
      <c r="H34" s="4" t="s">
        <v>47</v>
      </c>
      <c r="I34" s="4" t="s">
        <v>47</v>
      </c>
      <c r="J34" s="9" t="s">
        <v>47</v>
      </c>
      <c r="K34" s="29" t="s">
        <v>47</v>
      </c>
    </row>
    <row r="35" spans="1:11" x14ac:dyDescent="0.2">
      <c r="A35" s="5">
        <v>100421</v>
      </c>
      <c r="B35" s="5" t="s">
        <v>52</v>
      </c>
      <c r="C35" s="5" t="s">
        <v>44</v>
      </c>
      <c r="D35" s="4" t="s">
        <v>47</v>
      </c>
      <c r="E35" s="4" t="s">
        <v>47</v>
      </c>
      <c r="F35" s="4" t="s">
        <v>47</v>
      </c>
      <c r="G35" s="4" t="s">
        <v>47</v>
      </c>
      <c r="H35" s="4" t="s">
        <v>47</v>
      </c>
      <c r="I35" s="4" t="s">
        <v>47</v>
      </c>
      <c r="J35" s="9" t="s">
        <v>47</v>
      </c>
      <c r="K35" s="29" t="s">
        <v>47</v>
      </c>
    </row>
    <row r="36" spans="1:11" x14ac:dyDescent="0.2">
      <c r="A36" s="5">
        <v>100421</v>
      </c>
      <c r="B36" s="5" t="s">
        <v>53</v>
      </c>
      <c r="C36" s="5" t="s">
        <v>44</v>
      </c>
      <c r="D36" s="4" t="s">
        <v>47</v>
      </c>
      <c r="E36" s="4" t="s">
        <v>47</v>
      </c>
      <c r="F36" s="4" t="s">
        <v>47</v>
      </c>
      <c r="G36" s="4" t="s">
        <v>47</v>
      </c>
      <c r="H36" s="4" t="s">
        <v>47</v>
      </c>
      <c r="I36" s="4" t="s">
        <v>47</v>
      </c>
      <c r="J36" s="9" t="s">
        <v>47</v>
      </c>
      <c r="K36" s="29" t="s">
        <v>47</v>
      </c>
    </row>
    <row r="37" spans="1:11" x14ac:dyDescent="0.2">
      <c r="A37" s="5">
        <v>100422</v>
      </c>
      <c r="B37" s="5" t="s">
        <v>46</v>
      </c>
      <c r="C37" s="5" t="s">
        <v>42</v>
      </c>
      <c r="D37" s="4" t="s">
        <v>29</v>
      </c>
      <c r="E37" s="4" t="s">
        <v>26</v>
      </c>
      <c r="F37" s="4">
        <v>5.4192999999999998</v>
      </c>
      <c r="G37" s="4">
        <v>10.9</v>
      </c>
      <c r="H37" s="4">
        <v>4</v>
      </c>
      <c r="I37" s="4">
        <v>3.05</v>
      </c>
      <c r="J37" s="9" t="s">
        <v>47</v>
      </c>
      <c r="K37" s="29" t="s">
        <v>47</v>
      </c>
    </row>
    <row r="38" spans="1:11" x14ac:dyDescent="0.2">
      <c r="A38" s="5">
        <v>100422</v>
      </c>
      <c r="B38" s="5" t="s">
        <v>46</v>
      </c>
      <c r="C38" s="5" t="s">
        <v>42</v>
      </c>
      <c r="D38" s="4" t="s">
        <v>30</v>
      </c>
      <c r="E38" s="4" t="s">
        <v>31</v>
      </c>
      <c r="F38" s="4">
        <v>13.538</v>
      </c>
      <c r="G38" s="4">
        <v>14.3</v>
      </c>
      <c r="H38" s="4">
        <v>6</v>
      </c>
      <c r="I38" s="4">
        <v>3.05</v>
      </c>
      <c r="J38" s="9" t="s">
        <v>47</v>
      </c>
      <c r="K38" s="29" t="s">
        <v>47</v>
      </c>
    </row>
    <row r="39" spans="1:11" x14ac:dyDescent="0.2">
      <c r="A39" s="5">
        <v>100422</v>
      </c>
      <c r="B39" s="5" t="s">
        <v>33</v>
      </c>
      <c r="C39" s="5" t="s">
        <v>43</v>
      </c>
      <c r="D39" s="4" t="s">
        <v>47</v>
      </c>
      <c r="E39" s="4" t="s">
        <v>47</v>
      </c>
      <c r="F39" s="4" t="s">
        <v>47</v>
      </c>
      <c r="G39" s="4">
        <v>16.7</v>
      </c>
      <c r="H39" s="4" t="s">
        <v>47</v>
      </c>
      <c r="I39" s="4">
        <v>3.05</v>
      </c>
      <c r="J39" s="9">
        <v>8</v>
      </c>
      <c r="K39" s="29">
        <v>1</v>
      </c>
    </row>
    <row r="40" spans="1:11" x14ac:dyDescent="0.2">
      <c r="A40" s="5">
        <v>100422</v>
      </c>
      <c r="B40" s="5" t="s">
        <v>50</v>
      </c>
      <c r="C40" s="5" t="s">
        <v>44</v>
      </c>
      <c r="D40" s="4" t="s">
        <v>47</v>
      </c>
      <c r="E40" s="4" t="s">
        <v>47</v>
      </c>
      <c r="F40" s="4" t="s">
        <v>47</v>
      </c>
      <c r="G40" s="4" t="s">
        <v>47</v>
      </c>
      <c r="H40" s="4" t="s">
        <v>47</v>
      </c>
      <c r="I40" s="4" t="s">
        <v>47</v>
      </c>
      <c r="J40" s="9" t="s">
        <v>47</v>
      </c>
      <c r="K40" s="29" t="s">
        <v>47</v>
      </c>
    </row>
    <row r="41" spans="1:11" x14ac:dyDescent="0.2">
      <c r="A41" s="5">
        <v>100422</v>
      </c>
      <c r="B41" s="5" t="s">
        <v>51</v>
      </c>
      <c r="C41" s="5" t="s">
        <v>44</v>
      </c>
      <c r="D41" s="4" t="s">
        <v>47</v>
      </c>
      <c r="E41" s="4" t="s">
        <v>47</v>
      </c>
      <c r="F41" s="4" t="s">
        <v>47</v>
      </c>
      <c r="G41" s="4" t="s">
        <v>47</v>
      </c>
      <c r="H41" s="4" t="s">
        <v>47</v>
      </c>
      <c r="I41" s="4" t="s">
        <v>47</v>
      </c>
      <c r="J41" s="9" t="s">
        <v>47</v>
      </c>
      <c r="K41" s="29" t="s">
        <v>47</v>
      </c>
    </row>
    <row r="42" spans="1:11" x14ac:dyDescent="0.2">
      <c r="A42" s="5">
        <v>100422</v>
      </c>
      <c r="B42" s="5" t="s">
        <v>52</v>
      </c>
      <c r="C42" s="5" t="s">
        <v>44</v>
      </c>
      <c r="D42" s="4" t="s">
        <v>47</v>
      </c>
      <c r="E42" s="4" t="s">
        <v>47</v>
      </c>
      <c r="F42" s="4" t="s">
        <v>47</v>
      </c>
      <c r="G42" s="4" t="s">
        <v>47</v>
      </c>
      <c r="H42" s="4" t="s">
        <v>47</v>
      </c>
      <c r="I42" s="4" t="s">
        <v>47</v>
      </c>
      <c r="J42" s="9" t="s">
        <v>47</v>
      </c>
      <c r="K42" s="29" t="s">
        <v>47</v>
      </c>
    </row>
    <row r="43" spans="1:11" x14ac:dyDescent="0.2">
      <c r="A43" s="5">
        <v>100422</v>
      </c>
      <c r="B43" s="5" t="s">
        <v>53</v>
      </c>
      <c r="C43" s="5" t="s">
        <v>44</v>
      </c>
      <c r="D43" s="4" t="s">
        <v>47</v>
      </c>
      <c r="E43" s="4" t="s">
        <v>47</v>
      </c>
      <c r="F43" s="4" t="s">
        <v>47</v>
      </c>
      <c r="G43" s="4" t="s">
        <v>47</v>
      </c>
      <c r="H43" s="4" t="s">
        <v>47</v>
      </c>
      <c r="I43" s="4" t="s">
        <v>47</v>
      </c>
      <c r="J43" s="9" t="s">
        <v>47</v>
      </c>
      <c r="K43" s="29" t="s">
        <v>47</v>
      </c>
    </row>
    <row r="44" spans="1:11" x14ac:dyDescent="0.2">
      <c r="A44" s="5">
        <v>100423</v>
      </c>
      <c r="B44" s="5" t="s">
        <v>46</v>
      </c>
      <c r="C44" s="5" t="s">
        <v>42</v>
      </c>
      <c r="D44" s="4" t="s">
        <v>29</v>
      </c>
      <c r="E44" s="4" t="s">
        <v>55</v>
      </c>
      <c r="F44" s="4">
        <v>7.7413999999999996</v>
      </c>
      <c r="G44" s="4">
        <v>10.9</v>
      </c>
      <c r="H44" s="4">
        <v>4</v>
      </c>
      <c r="I44" s="4">
        <v>3.05</v>
      </c>
      <c r="J44" s="9" t="s">
        <v>47</v>
      </c>
      <c r="K44" s="29" t="s">
        <v>47</v>
      </c>
    </row>
    <row r="45" spans="1:11" x14ac:dyDescent="0.2">
      <c r="A45" s="5">
        <v>100423</v>
      </c>
      <c r="B45" s="5" t="s">
        <v>46</v>
      </c>
      <c r="C45" s="5" t="s">
        <v>42</v>
      </c>
      <c r="D45" s="4" t="s">
        <v>30</v>
      </c>
      <c r="E45" s="4" t="s">
        <v>56</v>
      </c>
      <c r="F45" s="4">
        <v>19.1069</v>
      </c>
      <c r="G45" s="4">
        <v>14.3</v>
      </c>
      <c r="H45" s="4">
        <v>6</v>
      </c>
      <c r="I45" s="4">
        <v>3.05</v>
      </c>
      <c r="J45" s="9" t="s">
        <v>47</v>
      </c>
      <c r="K45" s="29" t="s">
        <v>47</v>
      </c>
    </row>
    <row r="46" spans="1:11" x14ac:dyDescent="0.2">
      <c r="A46" s="5">
        <v>100423</v>
      </c>
      <c r="B46" s="5" t="s">
        <v>33</v>
      </c>
      <c r="C46" s="5" t="s">
        <v>43</v>
      </c>
      <c r="D46" s="4" t="s">
        <v>47</v>
      </c>
      <c r="E46" s="4" t="s">
        <v>47</v>
      </c>
      <c r="F46" s="4" t="s">
        <v>47</v>
      </c>
      <c r="G46" s="4">
        <v>16.7</v>
      </c>
      <c r="H46" s="4" t="s">
        <v>47</v>
      </c>
      <c r="I46" s="4">
        <v>3.05</v>
      </c>
      <c r="J46" s="9">
        <v>12</v>
      </c>
      <c r="K46" s="29">
        <v>1.5</v>
      </c>
    </row>
    <row r="47" spans="1:11" x14ac:dyDescent="0.2">
      <c r="A47" s="5">
        <v>100423</v>
      </c>
      <c r="B47" s="5" t="s">
        <v>50</v>
      </c>
      <c r="C47" s="5" t="s">
        <v>44</v>
      </c>
      <c r="D47" s="4" t="s">
        <v>47</v>
      </c>
      <c r="E47" s="4" t="s">
        <v>47</v>
      </c>
      <c r="F47" s="4" t="s">
        <v>47</v>
      </c>
      <c r="G47" s="4" t="s">
        <v>47</v>
      </c>
      <c r="H47" s="4" t="s">
        <v>47</v>
      </c>
      <c r="I47" s="4" t="s">
        <v>47</v>
      </c>
      <c r="J47" s="9" t="s">
        <v>47</v>
      </c>
      <c r="K47" s="29" t="s">
        <v>47</v>
      </c>
    </row>
    <row r="48" spans="1:11" x14ac:dyDescent="0.2">
      <c r="A48" s="5">
        <v>100423</v>
      </c>
      <c r="B48" s="5" t="s">
        <v>51</v>
      </c>
      <c r="C48" s="5" t="s">
        <v>44</v>
      </c>
      <c r="D48" s="4" t="s">
        <v>47</v>
      </c>
      <c r="E48" s="4" t="s">
        <v>47</v>
      </c>
      <c r="F48" s="4" t="s">
        <v>47</v>
      </c>
      <c r="G48" s="4" t="s">
        <v>47</v>
      </c>
      <c r="H48" s="4" t="s">
        <v>47</v>
      </c>
      <c r="I48" s="4" t="s">
        <v>47</v>
      </c>
      <c r="J48" s="9" t="s">
        <v>47</v>
      </c>
      <c r="K48" s="29" t="s">
        <v>47</v>
      </c>
    </row>
    <row r="49" spans="1:11" x14ac:dyDescent="0.2">
      <c r="A49" s="5">
        <v>100423</v>
      </c>
      <c r="B49" s="5" t="s">
        <v>52</v>
      </c>
      <c r="C49" s="5" t="s">
        <v>44</v>
      </c>
      <c r="D49" s="4" t="s">
        <v>47</v>
      </c>
      <c r="E49" s="4" t="s">
        <v>47</v>
      </c>
      <c r="F49" s="4" t="s">
        <v>47</v>
      </c>
      <c r="G49" s="4" t="s">
        <v>47</v>
      </c>
      <c r="H49" s="4" t="s">
        <v>47</v>
      </c>
      <c r="I49" s="4" t="s">
        <v>47</v>
      </c>
      <c r="J49" s="9" t="s">
        <v>47</v>
      </c>
      <c r="K49" s="29" t="s">
        <v>47</v>
      </c>
    </row>
    <row r="50" spans="1:11" x14ac:dyDescent="0.2">
      <c r="A50" s="5">
        <v>100423</v>
      </c>
      <c r="B50" s="5" t="s">
        <v>53</v>
      </c>
      <c r="C50" s="5" t="s">
        <v>44</v>
      </c>
      <c r="D50" s="4" t="s">
        <v>47</v>
      </c>
      <c r="E50" s="4" t="s">
        <v>47</v>
      </c>
      <c r="F50" s="4" t="s">
        <v>47</v>
      </c>
      <c r="G50" s="4" t="s">
        <v>47</v>
      </c>
      <c r="H50" s="4" t="s">
        <v>47</v>
      </c>
      <c r="I50" s="4" t="s">
        <v>47</v>
      </c>
      <c r="J50" s="9" t="s">
        <v>47</v>
      </c>
      <c r="K50" s="29" t="s">
        <v>47</v>
      </c>
    </row>
    <row r="51" spans="1:11" x14ac:dyDescent="0.2">
      <c r="A51" s="5">
        <v>100424</v>
      </c>
      <c r="B51" s="5" t="s">
        <v>46</v>
      </c>
      <c r="C51" s="5" t="s">
        <v>42</v>
      </c>
      <c r="D51" s="4" t="s">
        <v>29</v>
      </c>
      <c r="E51" s="4" t="s">
        <v>26</v>
      </c>
      <c r="F51" s="4">
        <v>5.4192999999999998</v>
      </c>
      <c r="G51" s="4">
        <v>27.4</v>
      </c>
      <c r="H51" s="4">
        <v>11</v>
      </c>
      <c r="I51" s="4">
        <v>3.05</v>
      </c>
      <c r="J51" s="9" t="s">
        <v>47</v>
      </c>
      <c r="K51" s="29" t="s">
        <v>47</v>
      </c>
    </row>
    <row r="52" spans="1:11" x14ac:dyDescent="0.2">
      <c r="A52" s="5">
        <v>100424</v>
      </c>
      <c r="B52" s="5" t="s">
        <v>46</v>
      </c>
      <c r="C52" s="5" t="s">
        <v>42</v>
      </c>
      <c r="D52" s="4" t="s">
        <v>30</v>
      </c>
      <c r="E52" s="4" t="s">
        <v>31</v>
      </c>
      <c r="F52" s="4">
        <v>13.538</v>
      </c>
      <c r="G52" s="4">
        <v>52.9</v>
      </c>
      <c r="H52" s="4">
        <v>20</v>
      </c>
      <c r="I52" s="4">
        <v>3.05</v>
      </c>
      <c r="J52" s="9" t="s">
        <v>47</v>
      </c>
      <c r="K52" s="29" t="s">
        <v>47</v>
      </c>
    </row>
    <row r="53" spans="1:11" x14ac:dyDescent="0.2">
      <c r="A53" s="5">
        <v>100424</v>
      </c>
      <c r="B53" s="5" t="s">
        <v>33</v>
      </c>
      <c r="C53" s="5" t="s">
        <v>43</v>
      </c>
      <c r="D53" s="4" t="s">
        <v>47</v>
      </c>
      <c r="E53" s="4" t="s">
        <v>47</v>
      </c>
      <c r="F53" s="4" t="s">
        <v>47</v>
      </c>
      <c r="G53" s="4">
        <v>16.7</v>
      </c>
      <c r="H53" s="4" t="s">
        <v>47</v>
      </c>
      <c r="I53" s="4">
        <v>3.05</v>
      </c>
      <c r="J53" s="9">
        <v>4</v>
      </c>
      <c r="K53" s="29">
        <v>0.5</v>
      </c>
    </row>
    <row r="54" spans="1:11" x14ac:dyDescent="0.2">
      <c r="A54" s="5">
        <v>100424</v>
      </c>
      <c r="B54" s="5" t="s">
        <v>50</v>
      </c>
      <c r="C54" s="5" t="s">
        <v>44</v>
      </c>
      <c r="D54" s="4" t="s">
        <v>47</v>
      </c>
      <c r="E54" s="4" t="s">
        <v>47</v>
      </c>
      <c r="F54" s="4" t="s">
        <v>47</v>
      </c>
      <c r="G54" s="4" t="s">
        <v>47</v>
      </c>
      <c r="H54" s="4" t="s">
        <v>47</v>
      </c>
      <c r="I54" s="4" t="s">
        <v>47</v>
      </c>
      <c r="J54" s="9" t="s">
        <v>47</v>
      </c>
      <c r="K54" s="29" t="s">
        <v>47</v>
      </c>
    </row>
    <row r="55" spans="1:11" x14ac:dyDescent="0.2">
      <c r="A55" s="5">
        <v>100424</v>
      </c>
      <c r="B55" s="5" t="s">
        <v>51</v>
      </c>
      <c r="C55" s="5" t="s">
        <v>44</v>
      </c>
      <c r="D55" s="4" t="s">
        <v>47</v>
      </c>
      <c r="E55" s="4" t="s">
        <v>47</v>
      </c>
      <c r="F55" s="4" t="s">
        <v>47</v>
      </c>
      <c r="G55" s="4" t="s">
        <v>47</v>
      </c>
      <c r="H55" s="4" t="s">
        <v>47</v>
      </c>
      <c r="I55" s="4" t="s">
        <v>47</v>
      </c>
      <c r="J55" s="9" t="s">
        <v>47</v>
      </c>
      <c r="K55" s="29" t="s">
        <v>47</v>
      </c>
    </row>
    <row r="56" spans="1:11" x14ac:dyDescent="0.2">
      <c r="A56" s="5">
        <v>100424</v>
      </c>
      <c r="B56" s="5" t="s">
        <v>52</v>
      </c>
      <c r="C56" s="5" t="s">
        <v>44</v>
      </c>
      <c r="D56" s="4" t="s">
        <v>47</v>
      </c>
      <c r="E56" s="4" t="s">
        <v>47</v>
      </c>
      <c r="F56" s="4" t="s">
        <v>47</v>
      </c>
      <c r="G56" s="4" t="s">
        <v>47</v>
      </c>
      <c r="H56" s="4" t="s">
        <v>47</v>
      </c>
      <c r="I56" s="4" t="s">
        <v>47</v>
      </c>
      <c r="J56" s="9" t="s">
        <v>47</v>
      </c>
      <c r="K56" s="29" t="s">
        <v>47</v>
      </c>
    </row>
    <row r="57" spans="1:11" x14ac:dyDescent="0.2">
      <c r="A57" s="5">
        <v>100424</v>
      </c>
      <c r="B57" s="5" t="s">
        <v>53</v>
      </c>
      <c r="C57" s="5" t="s">
        <v>44</v>
      </c>
      <c r="D57" s="4" t="s">
        <v>47</v>
      </c>
      <c r="E57" s="4" t="s">
        <v>47</v>
      </c>
      <c r="F57" s="4" t="s">
        <v>47</v>
      </c>
      <c r="G57" s="4" t="s">
        <v>47</v>
      </c>
      <c r="H57" s="4" t="s">
        <v>47</v>
      </c>
      <c r="I57" s="4" t="s">
        <v>47</v>
      </c>
      <c r="J57" s="9" t="s">
        <v>47</v>
      </c>
      <c r="K57" s="29" t="s">
        <v>47</v>
      </c>
    </row>
    <row r="58" spans="1:11" x14ac:dyDescent="0.2">
      <c r="A58" s="7"/>
      <c r="B58" s="7"/>
      <c r="C58" s="7"/>
      <c r="D58" s="9"/>
      <c r="E58" s="9"/>
      <c r="F58" s="9"/>
      <c r="G58" s="9"/>
      <c r="H58" s="9"/>
      <c r="I58" s="9"/>
      <c r="J58" s="9"/>
      <c r="K58" s="28"/>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8F328FBB-17B5-F04C-92EA-DE16C934DB6F}">
          <x14:formula1>
            <xm:f>Sheet2!$D$2:$D$4</xm:f>
          </x14:formula1>
          <xm:sqref>C2:C57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B1944-6F0A-344B-B62C-6A62F48503FA}">
  <dimension ref="A1:L33"/>
  <sheetViews>
    <sheetView workbookViewId="0">
      <selection activeCell="G2" sqref="G2:G30"/>
    </sheetView>
  </sheetViews>
  <sheetFormatPr baseColWidth="10" defaultRowHeight="16" x14ac:dyDescent="0.2"/>
  <cols>
    <col min="1" max="1" width="11.1640625" style="1" customWidth="1"/>
    <col min="2" max="2" width="12.83203125" style="1" customWidth="1"/>
    <col min="3" max="3" width="15.1640625" style="1" bestFit="1" customWidth="1"/>
    <col min="4" max="5" width="10.83203125" style="1"/>
    <col min="6" max="6" width="16.1640625" style="1" bestFit="1" customWidth="1"/>
    <col min="7" max="7" width="15.1640625" style="1" customWidth="1"/>
    <col min="8" max="8" width="14" style="1" customWidth="1"/>
    <col min="9" max="16384" width="10.83203125" style="1"/>
  </cols>
  <sheetData>
    <row r="1" spans="1:12" x14ac:dyDescent="0.2">
      <c r="A1" s="11" t="s">
        <v>0</v>
      </c>
      <c r="B1" s="12" t="s">
        <v>57</v>
      </c>
      <c r="C1" s="12" t="s">
        <v>59</v>
      </c>
      <c r="D1" s="12" t="s">
        <v>66</v>
      </c>
      <c r="E1" s="12" t="s">
        <v>68</v>
      </c>
      <c r="F1" s="12" t="s">
        <v>65</v>
      </c>
      <c r="G1" s="12" t="s">
        <v>62</v>
      </c>
      <c r="H1" s="12" t="s">
        <v>69</v>
      </c>
      <c r="I1" s="12" t="s">
        <v>64</v>
      </c>
      <c r="J1" s="12" t="s">
        <v>63</v>
      </c>
      <c r="K1" s="12" t="s">
        <v>70</v>
      </c>
      <c r="L1" s="12" t="s">
        <v>71</v>
      </c>
    </row>
    <row r="2" spans="1:12" x14ac:dyDescent="0.2">
      <c r="A2" s="3">
        <v>98973</v>
      </c>
      <c r="B2" s="3">
        <v>1</v>
      </c>
      <c r="C2" s="3" t="s">
        <v>60</v>
      </c>
      <c r="D2" s="3">
        <v>200</v>
      </c>
      <c r="E2" s="3">
        <v>1.1379999999999999</v>
      </c>
      <c r="F2" s="3">
        <v>0.17299999999999999</v>
      </c>
      <c r="G2" s="3">
        <v>137.52753000428541</v>
      </c>
      <c r="H2" s="3">
        <v>0.76465228427955034</v>
      </c>
      <c r="I2" s="3">
        <v>24.70894178835767</v>
      </c>
      <c r="J2" s="3">
        <v>31.98793822264453</v>
      </c>
      <c r="K2" s="3">
        <v>9.5005522622058578</v>
      </c>
      <c r="L2" s="43">
        <f>Table3710[[#This Row],[D (km/s)]]*Table3710[[#This Row],[n]]</f>
        <v>36.402273697369473</v>
      </c>
    </row>
    <row r="3" spans="1:12" hidden="1" x14ac:dyDescent="0.2">
      <c r="A3" s="3">
        <v>98973</v>
      </c>
      <c r="B3" s="3">
        <v>1</v>
      </c>
      <c r="C3" s="3" t="s">
        <v>61</v>
      </c>
      <c r="D3" s="3">
        <v>50</v>
      </c>
      <c r="E3" s="41">
        <v>1.5469999999999999</v>
      </c>
      <c r="F3" s="3">
        <v>2.65</v>
      </c>
      <c r="G3" s="3">
        <v>940.12019886831729</v>
      </c>
      <c r="H3" s="3">
        <v>7.0297012511259016</v>
      </c>
      <c r="I3" s="3">
        <v>14.86697339467894</v>
      </c>
      <c r="J3" s="3">
        <v>23.862445285774509</v>
      </c>
      <c r="K3" s="3">
        <v>3.248195558002323</v>
      </c>
      <c r="L3" s="43">
        <f>Table3710[[#This Row],[D (km/s)]]*Table3710[[#This Row],[n]]</f>
        <v>36.915202857093163</v>
      </c>
    </row>
    <row r="4" spans="1:12" hidden="1" x14ac:dyDescent="0.2">
      <c r="A4" s="3">
        <v>98973</v>
      </c>
      <c r="B4" s="3">
        <v>1</v>
      </c>
      <c r="C4" s="3" t="s">
        <v>84</v>
      </c>
      <c r="D4" s="3">
        <v>30</v>
      </c>
      <c r="E4" s="3">
        <v>1.5955999999999999</v>
      </c>
      <c r="F4" s="3">
        <v>1.04</v>
      </c>
      <c r="G4" s="3">
        <v>610.04537335648752</v>
      </c>
      <c r="H4" s="3">
        <v>3.2921187631489239</v>
      </c>
      <c r="I4" s="3">
        <v>19.891978395679139</v>
      </c>
      <c r="J4" s="3">
        <v>29.20753190638127</v>
      </c>
      <c r="K4" s="3">
        <v>1.027132319709821</v>
      </c>
      <c r="L4" s="43">
        <f>Table3710[[#This Row],[D (km/s)]]*Table3710[[#This Row],[n]]</f>
        <v>46.603537909821952</v>
      </c>
    </row>
    <row r="5" spans="1:12" hidden="1" x14ac:dyDescent="0.2">
      <c r="A5" s="3">
        <v>98973</v>
      </c>
      <c r="B5" s="3">
        <v>1</v>
      </c>
      <c r="C5" s="3" t="s">
        <v>67</v>
      </c>
      <c r="D5" s="3">
        <v>200</v>
      </c>
      <c r="E5" s="41">
        <v>1.5469999999999999</v>
      </c>
      <c r="F5" s="3">
        <v>2.65</v>
      </c>
      <c r="G5" s="3">
        <v>940.12019886831729</v>
      </c>
      <c r="H5" s="3">
        <v>7.0297012511259016</v>
      </c>
      <c r="I5" s="3">
        <v>14.86697339467894</v>
      </c>
      <c r="J5" s="3">
        <v>23.862445285774509</v>
      </c>
      <c r="K5" s="3">
        <v>11.629566268540071</v>
      </c>
      <c r="L5" s="43">
        <f>Table3710[[#This Row],[D (km/s)]]*Table3710[[#This Row],[n]]</f>
        <v>36.915202857093163</v>
      </c>
    </row>
    <row r="6" spans="1:12" x14ac:dyDescent="0.2">
      <c r="A6" s="42">
        <v>100418</v>
      </c>
      <c r="B6" s="3">
        <v>2</v>
      </c>
      <c r="C6" s="3" t="s">
        <v>60</v>
      </c>
      <c r="D6" s="3">
        <v>200</v>
      </c>
      <c r="E6" s="3">
        <v>1.1379999999999999</v>
      </c>
      <c r="F6" s="3">
        <v>0.17299999999999999</v>
      </c>
      <c r="G6" s="3">
        <v>66.200372521548275</v>
      </c>
      <c r="H6" s="3">
        <v>0.77833432300431749</v>
      </c>
      <c r="I6" s="3">
        <v>17.187437487497501</v>
      </c>
      <c r="J6" s="3">
        <v>22.136046244248849</v>
      </c>
      <c r="K6" s="3">
        <v>13.41368922353179</v>
      </c>
      <c r="L6" s="43">
        <f>Table3710[[#This Row],[D (km/s)]]*Table3710[[#This Row],[n]]</f>
        <v>25.190820625955187</v>
      </c>
    </row>
    <row r="7" spans="1:12" hidden="1" x14ac:dyDescent="0.2">
      <c r="A7" s="42">
        <v>100418</v>
      </c>
      <c r="B7" s="3">
        <v>2</v>
      </c>
      <c r="C7" s="3" t="s">
        <v>61</v>
      </c>
      <c r="D7" s="3">
        <v>50</v>
      </c>
      <c r="E7" s="41">
        <v>1.5469999999999999</v>
      </c>
      <c r="F7" s="3">
        <v>2.65</v>
      </c>
      <c r="G7" s="3">
        <v>483.61326510228628</v>
      </c>
      <c r="H7" s="3">
        <v>6.1803127266936473</v>
      </c>
      <c r="I7" s="3">
        <v>10.210042008401681</v>
      </c>
      <c r="J7" s="3">
        <v>17.874125452817839</v>
      </c>
      <c r="K7" s="3">
        <v>4.3786520812525138</v>
      </c>
      <c r="L7" s="43">
        <f>Table3710[[#This Row],[D (km/s)]]*Table3710[[#This Row],[n]]</f>
        <v>27.651272075509198</v>
      </c>
    </row>
    <row r="8" spans="1:12" hidden="1" x14ac:dyDescent="0.2">
      <c r="A8" s="42">
        <v>100418</v>
      </c>
      <c r="B8" s="3">
        <v>2</v>
      </c>
      <c r="C8" s="3" t="s">
        <v>84</v>
      </c>
      <c r="D8" s="3">
        <v>30</v>
      </c>
      <c r="E8" s="3">
        <v>1.5955999999999999</v>
      </c>
      <c r="F8" s="3">
        <v>1.04</v>
      </c>
      <c r="G8" s="3">
        <v>310.27689286126878</v>
      </c>
      <c r="H8" s="3">
        <v>3.052167864515372</v>
      </c>
      <c r="I8" s="3">
        <v>13.922784556911379</v>
      </c>
      <c r="J8" s="3">
        <v>21.224332066413279</v>
      </c>
      <c r="K8" s="3">
        <v>1.413472042659655</v>
      </c>
      <c r="L8" s="43">
        <f>Table3710[[#This Row],[D (km/s)]]*Table3710[[#This Row],[n]]</f>
        <v>33.865544245169026</v>
      </c>
    </row>
    <row r="9" spans="1:12" hidden="1" x14ac:dyDescent="0.2">
      <c r="A9" s="42">
        <v>100418</v>
      </c>
      <c r="B9" s="3">
        <v>2</v>
      </c>
      <c r="C9" s="3" t="s">
        <v>67</v>
      </c>
      <c r="D9" s="3">
        <v>200</v>
      </c>
      <c r="E9" s="41">
        <v>1.5469999999999999</v>
      </c>
      <c r="F9" s="3">
        <v>2.65</v>
      </c>
      <c r="G9" s="3">
        <v>483.61326510228628</v>
      </c>
      <c r="H9" s="3">
        <v>6.1803127266936473</v>
      </c>
      <c r="I9" s="3">
        <v>10.210042008401681</v>
      </c>
      <c r="J9" s="3">
        <v>17.874125452817839</v>
      </c>
      <c r="K9" s="3">
        <v>15.56801071745198</v>
      </c>
      <c r="L9" s="43">
        <f>Table3710[[#This Row],[D (km/s)]]*Table3710[[#This Row],[n]]</f>
        <v>27.651272075509198</v>
      </c>
    </row>
    <row r="10" spans="1:12" x14ac:dyDescent="0.2">
      <c r="A10" s="42">
        <v>100419</v>
      </c>
      <c r="B10" s="3">
        <v>3</v>
      </c>
      <c r="C10" s="3" t="s">
        <v>60</v>
      </c>
      <c r="D10" s="3">
        <v>200</v>
      </c>
      <c r="E10" s="3">
        <v>1.1379999999999999</v>
      </c>
      <c r="F10" s="3">
        <v>0.17299999999999999</v>
      </c>
      <c r="G10" s="3">
        <v>205.8577361310893</v>
      </c>
      <c r="H10" s="3">
        <v>0.75914966885013979</v>
      </c>
      <c r="I10" s="3">
        <v>30.198039607921579</v>
      </c>
      <c r="J10" s="3">
        <v>39.177723219643923</v>
      </c>
      <c r="K10" s="3">
        <v>7.8552202961929636</v>
      </c>
      <c r="L10" s="43">
        <f>Table3710[[#This Row],[D (km/s)]]*Table3710[[#This Row],[n]]</f>
        <v>44.584249023954783</v>
      </c>
    </row>
    <row r="11" spans="1:12" hidden="1" x14ac:dyDescent="0.2">
      <c r="A11" s="42">
        <v>100419</v>
      </c>
      <c r="B11" s="3">
        <v>3</v>
      </c>
      <c r="C11" s="3" t="s">
        <v>61</v>
      </c>
      <c r="D11" s="3">
        <v>50</v>
      </c>
      <c r="E11" s="41">
        <v>1.5469999999999999</v>
      </c>
      <c r="F11" s="3">
        <v>2.65</v>
      </c>
      <c r="G11" s="3">
        <v>1355.2837380427891</v>
      </c>
      <c r="H11" s="3">
        <v>7.6134002418245972</v>
      </c>
      <c r="I11" s="3">
        <v>18.259651930386081</v>
      </c>
      <c r="J11" s="3">
        <v>28.00862949777547</v>
      </c>
      <c r="K11" s="3">
        <v>2.7502784168823529</v>
      </c>
      <c r="L11" s="43">
        <f>Table3710[[#This Row],[D (km/s)]]*Table3710[[#This Row],[n]]</f>
        <v>43.32934983305865</v>
      </c>
    </row>
    <row r="12" spans="1:12" hidden="1" x14ac:dyDescent="0.2">
      <c r="A12" s="42">
        <v>100419</v>
      </c>
      <c r="B12" s="3">
        <v>3</v>
      </c>
      <c r="C12" s="3" t="s">
        <v>84</v>
      </c>
      <c r="D12" s="3">
        <v>30</v>
      </c>
      <c r="E12" s="3">
        <v>1.5955999999999999</v>
      </c>
      <c r="F12" s="3">
        <v>1.04</v>
      </c>
      <c r="G12" s="3">
        <v>888.34087739332199</v>
      </c>
      <c r="H12" s="3">
        <v>3.409458510513792</v>
      </c>
      <c r="I12" s="3">
        <v>24.196839367873579</v>
      </c>
      <c r="J12" s="3">
        <v>34.964852970594123</v>
      </c>
      <c r="K12" s="3">
        <v>0.85800446594843061</v>
      </c>
      <c r="L12" s="43">
        <f>Table3710[[#This Row],[D (km/s)]]*Table3710[[#This Row],[n]]</f>
        <v>55.789919399879977</v>
      </c>
    </row>
    <row r="13" spans="1:12" hidden="1" x14ac:dyDescent="0.2">
      <c r="A13" s="42">
        <v>100419</v>
      </c>
      <c r="B13" s="3">
        <v>3</v>
      </c>
      <c r="C13" s="3" t="s">
        <v>67</v>
      </c>
      <c r="D13" s="3">
        <v>200</v>
      </c>
      <c r="E13" s="41">
        <v>1.5469999999999999</v>
      </c>
      <c r="F13" s="3">
        <v>2.65</v>
      </c>
      <c r="G13" s="3">
        <v>1355.2837380427891</v>
      </c>
      <c r="H13" s="3">
        <v>7.6134002418245972</v>
      </c>
      <c r="I13" s="3">
        <v>18.259651930386081</v>
      </c>
      <c r="J13" s="3">
        <v>28.00862949777547</v>
      </c>
      <c r="K13" s="3">
        <v>9.8909348355009286</v>
      </c>
      <c r="L13" s="43">
        <f>Table3710[[#This Row],[D (km/s)]]*Table3710[[#This Row],[n]]</f>
        <v>43.32934983305865</v>
      </c>
    </row>
    <row r="14" spans="1:12" x14ac:dyDescent="0.2">
      <c r="A14" s="3">
        <v>100420</v>
      </c>
      <c r="B14" s="3">
        <v>4</v>
      </c>
      <c r="C14" s="3" t="s">
        <v>60</v>
      </c>
      <c r="D14" s="3">
        <v>200</v>
      </c>
      <c r="E14" s="3">
        <v>1.1379999999999999</v>
      </c>
      <c r="F14" s="3">
        <v>0.17299999999999999</v>
      </c>
      <c r="G14" s="3">
        <v>249.8607289284968</v>
      </c>
      <c r="H14" s="3">
        <v>0.75690281704950146</v>
      </c>
      <c r="I14" s="3">
        <v>33.254650930186038</v>
      </c>
      <c r="J14" s="3">
        <v>43.181364427885583</v>
      </c>
      <c r="K14" s="3">
        <v>7.1683742924719276</v>
      </c>
      <c r="L14" s="43">
        <f>Table3710[[#This Row],[D (km/s)]]*Table3710[[#This Row],[n]]</f>
        <v>49.140392718933789</v>
      </c>
    </row>
    <row r="15" spans="1:12" hidden="1" x14ac:dyDescent="0.2">
      <c r="A15" s="3">
        <v>100420</v>
      </c>
      <c r="B15" s="3">
        <v>4</v>
      </c>
      <c r="C15" s="3" t="s">
        <v>61</v>
      </c>
      <c r="D15" s="3">
        <v>50</v>
      </c>
      <c r="E15" s="41">
        <v>1.5469999999999999</v>
      </c>
      <c r="F15" s="3">
        <v>2.65</v>
      </c>
      <c r="G15" s="3">
        <v>1617.0092835578739</v>
      </c>
      <c r="H15" s="3">
        <v>7.9168495653652933</v>
      </c>
      <c r="I15" s="3">
        <v>20.148029605921181</v>
      </c>
      <c r="J15" s="3">
        <v>30.285451947883971</v>
      </c>
      <c r="K15" s="3">
        <v>2.536746676026246</v>
      </c>
      <c r="L15" s="43">
        <f>Table3710[[#This Row],[D (km/s)]]*Table3710[[#This Row],[n]]</f>
        <v>46.851594163376504</v>
      </c>
    </row>
    <row r="16" spans="1:12" hidden="1" x14ac:dyDescent="0.2">
      <c r="A16" s="3">
        <v>100420</v>
      </c>
      <c r="B16" s="3">
        <v>4</v>
      </c>
      <c r="C16" s="3" t="s">
        <v>84</v>
      </c>
      <c r="D16" s="3">
        <v>30</v>
      </c>
      <c r="E16" s="3">
        <v>1.5955999999999999</v>
      </c>
      <c r="F16" s="3">
        <v>1.04</v>
      </c>
      <c r="G16" s="3">
        <v>1063.6504870504</v>
      </c>
      <c r="H16" s="3">
        <v>3.4614506134430139</v>
      </c>
      <c r="I16" s="3">
        <v>26.565313062612521</v>
      </c>
      <c r="J16" s="3">
        <v>38.132449689937992</v>
      </c>
      <c r="K16" s="3">
        <v>0.78673151722314094</v>
      </c>
      <c r="L16" s="43">
        <f>Table3710[[#This Row],[D (km/s)]]*Table3710[[#This Row],[n]]</f>
        <v>60.844136725265059</v>
      </c>
    </row>
    <row r="17" spans="1:12" hidden="1" x14ac:dyDescent="0.2">
      <c r="A17" s="3">
        <v>100420</v>
      </c>
      <c r="B17" s="3">
        <v>4</v>
      </c>
      <c r="C17" s="3" t="s">
        <v>67</v>
      </c>
      <c r="D17" s="3">
        <v>200</v>
      </c>
      <c r="E17" s="41">
        <v>1.5469999999999999</v>
      </c>
      <c r="F17" s="3">
        <v>2.65</v>
      </c>
      <c r="G17" s="3">
        <v>1617.0092835578739</v>
      </c>
      <c r="H17" s="3">
        <v>7.9168495653652933</v>
      </c>
      <c r="I17" s="3">
        <v>20.148029605921181</v>
      </c>
      <c r="J17" s="3">
        <v>30.285451947883971</v>
      </c>
      <c r="K17" s="3">
        <v>9.1405774639624937</v>
      </c>
      <c r="L17" s="43">
        <f>Table3710[[#This Row],[D (km/s)]]*Table3710[[#This Row],[n]]</f>
        <v>46.851594163376504</v>
      </c>
    </row>
    <row r="18" spans="1:12" x14ac:dyDescent="0.2">
      <c r="A18" s="3">
        <v>100421</v>
      </c>
      <c r="B18" s="3">
        <v>5</v>
      </c>
      <c r="C18" s="3" t="s">
        <v>60</v>
      </c>
      <c r="D18" s="3">
        <v>200</v>
      </c>
      <c r="E18" s="3">
        <v>1.1379999999999999</v>
      </c>
      <c r="F18" s="3">
        <v>0.17299999999999999</v>
      </c>
      <c r="G18" s="3">
        <v>337.60454665323869</v>
      </c>
      <c r="H18" s="3">
        <v>0.75384115644045036</v>
      </c>
      <c r="I18" s="3">
        <v>38.631726345269051</v>
      </c>
      <c r="J18" s="3">
        <v>50.224419118823761</v>
      </c>
      <c r="K18" s="3">
        <v>6.2130808465557852</v>
      </c>
      <c r="L18" s="43">
        <f>Table3710[[#This Row],[D (km/s)]]*Table3710[[#This Row],[n]]</f>
        <v>57.155388957221433</v>
      </c>
    </row>
    <row r="19" spans="1:12" hidden="1" x14ac:dyDescent="0.2">
      <c r="A19" s="3">
        <v>100421</v>
      </c>
      <c r="B19" s="3">
        <v>5</v>
      </c>
      <c r="C19" s="3" t="s">
        <v>61</v>
      </c>
      <c r="D19" s="3">
        <v>50</v>
      </c>
      <c r="E19" s="41">
        <v>1.5469999999999999</v>
      </c>
      <c r="F19" s="3">
        <v>2.65</v>
      </c>
      <c r="G19" s="3">
        <v>2135.0534032567962</v>
      </c>
      <c r="H19" s="3">
        <v>8.4132196016306597</v>
      </c>
      <c r="I19" s="3">
        <v>23.492698539707941</v>
      </c>
      <c r="J19" s="3">
        <v>34.294933303174403</v>
      </c>
      <c r="K19" s="3">
        <v>2.230954153824332</v>
      </c>
      <c r="L19" s="43">
        <f>Table3710[[#This Row],[D (km/s)]]*Table3710[[#This Row],[n]]</f>
        <v>53.054261820010801</v>
      </c>
    </row>
    <row r="20" spans="1:12" hidden="1" x14ac:dyDescent="0.2">
      <c r="A20" s="3">
        <v>100421</v>
      </c>
      <c r="B20" s="3">
        <v>5</v>
      </c>
      <c r="C20" s="3" t="s">
        <v>84</v>
      </c>
      <c r="D20" s="3">
        <v>30</v>
      </c>
      <c r="E20" s="3">
        <v>1.5955999999999999</v>
      </c>
      <c r="F20" s="3">
        <v>1.04</v>
      </c>
      <c r="G20" s="3">
        <v>1414.054639468962</v>
      </c>
      <c r="H20" s="3">
        <v>3.5380546207560442</v>
      </c>
      <c r="I20" s="3">
        <v>30.774154830966189</v>
      </c>
      <c r="J20" s="3">
        <v>43.761354670934182</v>
      </c>
      <c r="K20" s="3">
        <v>0.68553636480375402</v>
      </c>
      <c r="L20" s="43">
        <f>Table3710[[#This Row],[D (km/s)]]*Table3710[[#This Row],[n]]</f>
        <v>69.825617512942571</v>
      </c>
    </row>
    <row r="21" spans="1:12" hidden="1" x14ac:dyDescent="0.2">
      <c r="A21" s="3">
        <v>100421</v>
      </c>
      <c r="B21" s="3">
        <v>5</v>
      </c>
      <c r="C21" s="3" t="s">
        <v>67</v>
      </c>
      <c r="D21" s="3">
        <v>200</v>
      </c>
      <c r="E21" s="41">
        <v>1.5469999999999999</v>
      </c>
      <c r="F21" s="3">
        <v>2.65</v>
      </c>
      <c r="G21" s="3">
        <v>2135.0534032567962</v>
      </c>
      <c r="H21" s="3">
        <v>8.4132196016306597</v>
      </c>
      <c r="I21" s="3">
        <v>23.492698539707941</v>
      </c>
      <c r="J21" s="3">
        <v>34.294933303174403</v>
      </c>
      <c r="K21" s="3">
        <v>8.0627193954114222</v>
      </c>
      <c r="L21" s="43">
        <f>Table3710[[#This Row],[D (km/s)]]*Table3710[[#This Row],[n]]</f>
        <v>53.054261820010801</v>
      </c>
    </row>
    <row r="22" spans="1:12" x14ac:dyDescent="0.2">
      <c r="A22" s="3">
        <v>100422</v>
      </c>
      <c r="B22" s="3">
        <v>6</v>
      </c>
      <c r="C22" s="3" t="s">
        <v>60</v>
      </c>
      <c r="D22" s="3">
        <v>200</v>
      </c>
      <c r="E22" s="3">
        <v>1.1379999999999999</v>
      </c>
      <c r="F22" s="3">
        <v>0.17299999999999999</v>
      </c>
      <c r="G22" s="3">
        <v>400.35896414699857</v>
      </c>
      <c r="H22" s="3">
        <v>0.75231141744627938</v>
      </c>
      <c r="I22" s="3">
        <v>42.056411282256448</v>
      </c>
      <c r="J22" s="3">
        <v>54.710174189837957</v>
      </c>
      <c r="K22" s="3">
        <v>5.7294085825636776</v>
      </c>
      <c r="L22" s="43">
        <f>Table3710[[#This Row],[D (km/s)]]*Table3710[[#This Row],[n]]</f>
        <v>62.260178228035592</v>
      </c>
    </row>
    <row r="23" spans="1:12" hidden="1" x14ac:dyDescent="0.2">
      <c r="A23" s="3">
        <v>100422</v>
      </c>
      <c r="B23" s="3">
        <v>6</v>
      </c>
      <c r="C23" s="3" t="s">
        <v>61</v>
      </c>
      <c r="D23" s="3">
        <v>50</v>
      </c>
      <c r="E23" s="41">
        <v>1.5469999999999999</v>
      </c>
      <c r="F23" s="3">
        <v>2.65</v>
      </c>
      <c r="G23" s="3">
        <v>2498.3680626886262</v>
      </c>
      <c r="H23" s="3">
        <v>8.7003200711213644</v>
      </c>
      <c r="I23" s="3">
        <v>25.605121024204841</v>
      </c>
      <c r="J23" s="3">
        <v>36.819993942748937</v>
      </c>
      <c r="K23" s="3">
        <v>2.073781398741831</v>
      </c>
      <c r="L23" s="43">
        <f>Table3710[[#This Row],[D (km/s)]]*Table3710[[#This Row],[n]]</f>
        <v>56.960530629432604</v>
      </c>
    </row>
    <row r="24" spans="1:12" hidden="1" x14ac:dyDescent="0.2">
      <c r="A24" s="3">
        <v>100422</v>
      </c>
      <c r="B24" s="3">
        <v>6</v>
      </c>
      <c r="C24" s="3" t="s">
        <v>84</v>
      </c>
      <c r="D24" s="3">
        <v>30</v>
      </c>
      <c r="E24" s="3">
        <v>1.5955999999999999</v>
      </c>
      <c r="F24" s="3">
        <v>1.04</v>
      </c>
      <c r="G24" s="3">
        <v>1659.2875063616041</v>
      </c>
      <c r="H24" s="3">
        <v>3.578111314387836</v>
      </c>
      <c r="I24" s="3">
        <v>33.414682936587319</v>
      </c>
      <c r="J24" s="3">
        <v>47.292796959391879</v>
      </c>
      <c r="K24" s="3">
        <v>0.63434607231540152</v>
      </c>
      <c r="L24" s="43">
        <f>Table3710[[#This Row],[D (km/s)]]*Table3710[[#This Row],[n]]</f>
        <v>75.460386828405674</v>
      </c>
    </row>
    <row r="25" spans="1:12" hidden="1" x14ac:dyDescent="0.2">
      <c r="A25" s="3">
        <v>100422</v>
      </c>
      <c r="B25" s="3">
        <v>6</v>
      </c>
      <c r="C25" s="3" t="s">
        <v>67</v>
      </c>
      <c r="D25" s="3">
        <v>200</v>
      </c>
      <c r="E25" s="41">
        <v>1.5469999999999999</v>
      </c>
      <c r="F25" s="3">
        <v>2.65</v>
      </c>
      <c r="G25" s="8">
        <v>2498.3680626886262</v>
      </c>
      <c r="H25" s="8">
        <v>8.7003200711213644</v>
      </c>
      <c r="I25" s="8">
        <v>25.605121024204841</v>
      </c>
      <c r="J25" s="8">
        <v>36.819993942748937</v>
      </c>
      <c r="K25" s="8">
        <v>7.5056128192189258</v>
      </c>
      <c r="L25" s="43">
        <f>Table3710[[#This Row],[D (km/s)]]*Table3710[[#This Row],[n]]</f>
        <v>56.960530629432604</v>
      </c>
    </row>
    <row r="26" spans="1:12" x14ac:dyDescent="0.2">
      <c r="A26" s="3">
        <v>100423</v>
      </c>
      <c r="B26" s="3">
        <v>7</v>
      </c>
      <c r="C26" s="3" t="s">
        <v>60</v>
      </c>
      <c r="D26" s="3">
        <v>200</v>
      </c>
      <c r="E26" s="3">
        <v>1.1379999999999999</v>
      </c>
      <c r="F26" s="3">
        <v>0.17299999999999999</v>
      </c>
      <c r="G26" s="3">
        <v>523.21794035390235</v>
      </c>
      <c r="H26" s="3">
        <v>0.75017021106884008</v>
      </c>
      <c r="I26" s="3">
        <v>48.057611522304462</v>
      </c>
      <c r="J26" s="3">
        <v>62.570726300260063</v>
      </c>
      <c r="K26" s="3">
        <v>5.0389953011791144</v>
      </c>
      <c r="L26" s="43">
        <f>Table3710[[#This Row],[D (km/s)]]*Table3710[[#This Row],[n]]</f>
        <v>71.205486529695946</v>
      </c>
    </row>
    <row r="27" spans="1:12" hidden="1" x14ac:dyDescent="0.2">
      <c r="A27" s="3">
        <v>100423</v>
      </c>
      <c r="B27" s="3">
        <v>7</v>
      </c>
      <c r="C27" s="3" t="s">
        <v>61</v>
      </c>
      <c r="D27" s="3">
        <v>50</v>
      </c>
      <c r="E27" s="41">
        <v>1.5469999999999999</v>
      </c>
      <c r="F27" s="3">
        <v>2.65</v>
      </c>
      <c r="G27" s="3">
        <v>3214.7328125865229</v>
      </c>
      <c r="H27" s="3">
        <v>9.1652530772581216</v>
      </c>
      <c r="I27" s="3">
        <v>29.365873174634931</v>
      </c>
      <c r="J27" s="3">
        <v>41.310085163025121</v>
      </c>
      <c r="K27" s="3">
        <v>1.842612394574292</v>
      </c>
      <c r="L27" s="43">
        <f>Table3710[[#This Row],[D (km/s)]]*Table3710[[#This Row],[n]]</f>
        <v>63.906701747199861</v>
      </c>
    </row>
    <row r="28" spans="1:12" hidden="1" x14ac:dyDescent="0.2">
      <c r="A28" s="3">
        <v>100423</v>
      </c>
      <c r="B28" s="3">
        <v>7</v>
      </c>
      <c r="C28" s="3" t="s">
        <v>84</v>
      </c>
      <c r="D28" s="3">
        <v>30</v>
      </c>
      <c r="E28" s="3">
        <v>1.5955999999999999</v>
      </c>
      <c r="F28" s="3">
        <v>1.04</v>
      </c>
      <c r="G28" s="3">
        <v>2146.5368826957629</v>
      </c>
      <c r="H28" s="3">
        <v>3.6382302681383392</v>
      </c>
      <c r="I28" s="3">
        <v>38.135627125425088</v>
      </c>
      <c r="J28" s="3">
        <v>53.606587717543512</v>
      </c>
      <c r="K28" s="3">
        <v>0.55963271077935217</v>
      </c>
      <c r="L28" s="43">
        <f>Table3710[[#This Row],[D (km/s)]]*Table3710[[#This Row],[n]]</f>
        <v>85.53467136211242</v>
      </c>
    </row>
    <row r="29" spans="1:12" hidden="1" x14ac:dyDescent="0.2">
      <c r="A29" s="3">
        <v>100423</v>
      </c>
      <c r="B29" s="3">
        <v>7</v>
      </c>
      <c r="C29" s="3" t="s">
        <v>67</v>
      </c>
      <c r="D29" s="3">
        <v>200</v>
      </c>
      <c r="E29" s="41">
        <v>1.5469999999999999</v>
      </c>
      <c r="F29" s="3">
        <v>2.65</v>
      </c>
      <c r="G29" s="3">
        <v>3214.7328125865229</v>
      </c>
      <c r="H29" s="3">
        <v>9.1652530772581216</v>
      </c>
      <c r="I29" s="3">
        <v>29.365873174634931</v>
      </c>
      <c r="J29" s="3">
        <v>41.310085163025121</v>
      </c>
      <c r="K29" s="3">
        <v>6.6840451636118008</v>
      </c>
      <c r="L29" s="43">
        <f>Table3710[[#This Row],[D (km/s)]]*Table3710[[#This Row],[n]]</f>
        <v>63.906701747199861</v>
      </c>
    </row>
    <row r="30" spans="1:12" x14ac:dyDescent="0.2">
      <c r="A30" s="3">
        <v>100424</v>
      </c>
      <c r="B30" s="8">
        <v>8</v>
      </c>
      <c r="C30" s="3" t="s">
        <v>60</v>
      </c>
      <c r="D30" s="3">
        <v>200</v>
      </c>
      <c r="E30" s="3">
        <v>1.1379999999999999</v>
      </c>
      <c r="F30" s="3">
        <v>0.17299999999999999</v>
      </c>
      <c r="G30" s="3">
        <v>66.200372521548275</v>
      </c>
      <c r="H30" s="3">
        <v>0.77833432300431749</v>
      </c>
      <c r="I30" s="3">
        <v>17.187437487497501</v>
      </c>
      <c r="J30" s="3">
        <v>22.136046244248849</v>
      </c>
      <c r="K30" s="3">
        <v>13.41368922353179</v>
      </c>
      <c r="L30" s="43">
        <f>Table3710[[#This Row],[D (km/s)]]*Table3710[[#This Row],[n]]</f>
        <v>25.190820625955187</v>
      </c>
    </row>
    <row r="31" spans="1:12" hidden="1" x14ac:dyDescent="0.2">
      <c r="A31" s="3">
        <v>100424</v>
      </c>
      <c r="B31" s="8">
        <v>8</v>
      </c>
      <c r="C31" s="3" t="s">
        <v>61</v>
      </c>
      <c r="D31" s="3">
        <v>50</v>
      </c>
      <c r="E31" s="41">
        <v>1.5469999999999999</v>
      </c>
      <c r="F31" s="3">
        <v>2.65</v>
      </c>
      <c r="G31" s="3">
        <v>483.61326510228628</v>
      </c>
      <c r="H31" s="3">
        <v>6.1803127266936473</v>
      </c>
      <c r="I31" s="3">
        <v>10.210042008401681</v>
      </c>
      <c r="J31" s="3">
        <v>17.874125452817839</v>
      </c>
      <c r="K31" s="3">
        <v>4.3786520812525138</v>
      </c>
      <c r="L31" s="43">
        <f>Table3710[[#This Row],[D (km/s)]]*Table3710[[#This Row],[n]]</f>
        <v>27.651272075509198</v>
      </c>
    </row>
    <row r="32" spans="1:12" hidden="1" x14ac:dyDescent="0.2">
      <c r="A32" s="3">
        <v>100424</v>
      </c>
      <c r="B32" s="8">
        <v>8</v>
      </c>
      <c r="C32" s="3" t="s">
        <v>84</v>
      </c>
      <c r="D32" s="3">
        <v>30</v>
      </c>
      <c r="E32" s="3">
        <v>1.5955999999999999</v>
      </c>
      <c r="F32" s="3">
        <v>1.04</v>
      </c>
      <c r="G32" s="3">
        <v>310.27689286126878</v>
      </c>
      <c r="H32" s="3">
        <v>3.052167864515372</v>
      </c>
      <c r="I32" s="3">
        <v>13.922784556911379</v>
      </c>
      <c r="J32" s="3">
        <v>21.224332066413279</v>
      </c>
      <c r="K32" s="3">
        <v>1.413472042659655</v>
      </c>
      <c r="L32" s="43">
        <f>Table3710[[#This Row],[D (km/s)]]*Table3710[[#This Row],[n]]</f>
        <v>33.865544245169026</v>
      </c>
    </row>
    <row r="33" spans="1:12" hidden="1" x14ac:dyDescent="0.2">
      <c r="A33" s="3">
        <v>100424</v>
      </c>
      <c r="B33" s="8">
        <v>8</v>
      </c>
      <c r="C33" s="3" t="s">
        <v>67</v>
      </c>
      <c r="D33" s="3">
        <v>200</v>
      </c>
      <c r="E33" s="41">
        <v>1.5469999999999999</v>
      </c>
      <c r="F33" s="3">
        <v>2.65</v>
      </c>
      <c r="G33" s="3">
        <v>483.61326510228628</v>
      </c>
      <c r="H33" s="3">
        <v>6.1803127266936473</v>
      </c>
      <c r="I33" s="3">
        <v>10.210042008401681</v>
      </c>
      <c r="J33" s="3">
        <v>17.874125452817839</v>
      </c>
      <c r="K33" s="3">
        <v>15.56801071745198</v>
      </c>
      <c r="L33" s="43">
        <f>Table3710[[#This Row],[D (km/s)]]*Table3710[[#This Row],[n]]</f>
        <v>27.651272075509198</v>
      </c>
    </row>
  </sheetData>
  <phoneticPr fontId="5"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2450-B6D5-704C-BCE2-D3F7863DF860}">
  <dimension ref="A1:L25"/>
  <sheetViews>
    <sheetView tabSelected="1" topLeftCell="K1" zoomScale="207" zoomScaleNormal="132" workbookViewId="0">
      <selection activeCell="L10" sqref="L10"/>
    </sheetView>
  </sheetViews>
  <sheetFormatPr baseColWidth="10" defaultRowHeight="16" x14ac:dyDescent="0.2"/>
  <cols>
    <col min="1" max="1" width="14.1640625" style="1" customWidth="1"/>
    <col min="2" max="2" width="13.33203125" style="1" customWidth="1"/>
    <col min="3" max="3" width="10.5" style="1" customWidth="1"/>
    <col min="4" max="4" width="16.83203125" style="1" customWidth="1"/>
    <col min="5" max="5" width="18.5" style="1" customWidth="1"/>
    <col min="6" max="8" width="12.83203125" style="1" customWidth="1"/>
    <col min="9" max="16384" width="10.83203125" style="1"/>
  </cols>
  <sheetData>
    <row r="1" spans="1:12" x14ac:dyDescent="0.2">
      <c r="A1" s="1" t="s">
        <v>86</v>
      </c>
      <c r="C1" s="59"/>
      <c r="D1" s="59"/>
    </row>
    <row r="2" spans="1:12" s="51" customFormat="1" ht="51" x14ac:dyDescent="0.2">
      <c r="A2" s="52" t="s">
        <v>0</v>
      </c>
      <c r="B2" s="52" t="s">
        <v>57</v>
      </c>
      <c r="C2" s="52" t="s">
        <v>85</v>
      </c>
      <c r="D2" s="53" t="s">
        <v>72</v>
      </c>
      <c r="E2" s="53" t="s">
        <v>74</v>
      </c>
      <c r="F2" s="54" t="s">
        <v>73</v>
      </c>
      <c r="G2" s="54" t="s">
        <v>75</v>
      </c>
      <c r="H2" s="54" t="s">
        <v>77</v>
      </c>
      <c r="I2" s="54" t="s">
        <v>78</v>
      </c>
      <c r="J2" s="55" t="s">
        <v>76</v>
      </c>
      <c r="K2" s="52" t="s">
        <v>79</v>
      </c>
      <c r="L2" s="44" t="s">
        <v>87</v>
      </c>
    </row>
    <row r="3" spans="1:12" x14ac:dyDescent="0.2">
      <c r="A3" s="3">
        <v>98973</v>
      </c>
      <c r="B3" s="3">
        <v>1</v>
      </c>
      <c r="C3" s="3">
        <v>137.52753000428541</v>
      </c>
      <c r="D3" s="3" t="s">
        <v>3</v>
      </c>
      <c r="E3" s="3">
        <f>145*10</f>
        <v>1450</v>
      </c>
      <c r="F3" s="3" t="s">
        <v>4</v>
      </c>
      <c r="G3" s="3">
        <v>35</v>
      </c>
      <c r="H3" s="3">
        <v>2.6</v>
      </c>
      <c r="I3" s="3">
        <v>2.8</v>
      </c>
      <c r="J3" s="3">
        <v>36.545398630196033</v>
      </c>
      <c r="K3" s="3" t="s">
        <v>80</v>
      </c>
      <c r="L3" s="1">
        <f>Table3711[[#This Row],[SSD Energy (J)]]</f>
        <v>1450</v>
      </c>
    </row>
    <row r="4" spans="1:12" x14ac:dyDescent="0.2">
      <c r="A4" s="56">
        <v>100418</v>
      </c>
      <c r="B4" s="48">
        <v>2</v>
      </c>
      <c r="C4" s="3">
        <v>66.200372521548275</v>
      </c>
      <c r="D4" s="48" t="s">
        <v>3</v>
      </c>
      <c r="E4" s="48">
        <f t="shared" ref="E4" si="0">72*10</f>
        <v>720</v>
      </c>
      <c r="F4" s="48" t="s">
        <v>4</v>
      </c>
      <c r="G4" s="48">
        <v>35</v>
      </c>
      <c r="H4" s="48">
        <v>3.2</v>
      </c>
      <c r="I4" s="48">
        <v>3.4</v>
      </c>
      <c r="J4" s="48">
        <v>26.789049042518506</v>
      </c>
      <c r="K4" s="48" t="s">
        <v>80</v>
      </c>
      <c r="L4" s="49">
        <f>Table3711[[#This Row],[SSD Energy (J)]]</f>
        <v>720</v>
      </c>
    </row>
    <row r="5" spans="1:12" x14ac:dyDescent="0.2">
      <c r="A5" s="42">
        <v>100419</v>
      </c>
      <c r="B5" s="3">
        <v>3</v>
      </c>
      <c r="C5" s="3">
        <v>205.8577361310893</v>
      </c>
      <c r="D5" s="3" t="s">
        <v>3</v>
      </c>
      <c r="E5" s="3">
        <f>215*10</f>
        <v>2150</v>
      </c>
      <c r="F5" s="3" t="s">
        <v>4</v>
      </c>
      <c r="G5" s="3">
        <v>35</v>
      </c>
      <c r="H5" s="3">
        <v>2.6</v>
      </c>
      <c r="I5" s="3">
        <v>2.8</v>
      </c>
      <c r="J5" s="3">
        <v>43.89247851529305</v>
      </c>
      <c r="K5" s="3" t="s">
        <v>80</v>
      </c>
      <c r="L5" s="1">
        <f>Table3711[[#This Row],[SSD Energy (J)]]</f>
        <v>2150</v>
      </c>
    </row>
    <row r="6" spans="1:12" x14ac:dyDescent="0.2">
      <c r="A6" s="42">
        <v>100420</v>
      </c>
      <c r="B6" s="3">
        <v>4</v>
      </c>
      <c r="C6" s="3">
        <v>249.8607289284968</v>
      </c>
      <c r="D6" s="3" t="s">
        <v>16</v>
      </c>
      <c r="E6" s="3">
        <f>260*10</f>
        <v>2600</v>
      </c>
      <c r="F6" s="3" t="s">
        <v>4</v>
      </c>
      <c r="G6" s="3">
        <v>35</v>
      </c>
      <c r="H6" s="3">
        <v>2.2999999999999998</v>
      </c>
      <c r="I6" s="3">
        <v>2.5</v>
      </c>
      <c r="J6" s="3">
        <v>48.043101567263449</v>
      </c>
      <c r="K6" s="3" t="s">
        <v>80</v>
      </c>
      <c r="L6" s="1">
        <f>Table3711[[#This Row],[SSD Energy (J)]]</f>
        <v>2600</v>
      </c>
    </row>
    <row r="7" spans="1:12" s="49" customFormat="1" x14ac:dyDescent="0.2">
      <c r="A7" s="56">
        <v>100421</v>
      </c>
      <c r="B7" s="48">
        <v>5</v>
      </c>
      <c r="C7" s="3">
        <v>337.60454665323869</v>
      </c>
      <c r="D7" s="48" t="s">
        <v>15</v>
      </c>
      <c r="E7" s="48">
        <f>350*10</f>
        <v>3500</v>
      </c>
      <c r="F7" s="48" t="s">
        <v>4</v>
      </c>
      <c r="G7" s="48">
        <v>35</v>
      </c>
      <c r="H7" s="48">
        <v>1.6</v>
      </c>
      <c r="I7" s="48">
        <v>1.8</v>
      </c>
      <c r="J7" s="48">
        <v>55.414035607831572</v>
      </c>
      <c r="K7" s="48" t="s">
        <v>80</v>
      </c>
      <c r="L7" s="49">
        <f>Table3711[[#This Row],[SSD Energy (J)]]</f>
        <v>3500</v>
      </c>
    </row>
    <row r="8" spans="1:12" x14ac:dyDescent="0.2">
      <c r="A8" s="42">
        <v>100422</v>
      </c>
      <c r="B8" s="3">
        <v>6</v>
      </c>
      <c r="C8" s="3">
        <v>400.35896414699857</v>
      </c>
      <c r="D8" s="3" t="s">
        <v>15</v>
      </c>
      <c r="E8" s="3">
        <f>350*10</f>
        <v>3500</v>
      </c>
      <c r="F8" s="3" t="s">
        <v>15</v>
      </c>
      <c r="G8" s="3">
        <f>320</f>
        <v>320</v>
      </c>
      <c r="H8" s="3">
        <v>0</v>
      </c>
      <c r="I8" s="3">
        <v>0</v>
      </c>
      <c r="J8" s="3">
        <v>60.113304235637123</v>
      </c>
      <c r="K8" s="3" t="s">
        <v>80</v>
      </c>
      <c r="L8" s="1">
        <f>Table3711[[#This Row],[SSD Energy (J)]]+Table3711[[#This Row],[LEG2 Energy (J/Beam)]]*2</f>
        <v>4140</v>
      </c>
    </row>
    <row r="9" spans="1:12" x14ac:dyDescent="0.2">
      <c r="A9" s="42">
        <v>100423</v>
      </c>
      <c r="B9" s="3">
        <v>7</v>
      </c>
      <c r="C9" s="3">
        <v>523.21794035390235</v>
      </c>
      <c r="D9" s="3" t="s">
        <v>17</v>
      </c>
      <c r="E9" s="3">
        <f>450*10</f>
        <v>4500</v>
      </c>
      <c r="F9" s="3" t="s">
        <v>17</v>
      </c>
      <c r="G9" s="3">
        <f>450</f>
        <v>450</v>
      </c>
      <c r="H9" s="3">
        <v>0</v>
      </c>
      <c r="I9" s="48">
        <v>0</v>
      </c>
      <c r="J9" s="3">
        <v>68.438404495049014</v>
      </c>
      <c r="K9" s="3" t="s">
        <v>81</v>
      </c>
      <c r="L9" s="1">
        <f>Table3711[[#This Row],[SSD Energy (J)]] +Table3711[[#This Row],[LEG2 Energy (J/Beam)]]*2</f>
        <v>5400</v>
      </c>
    </row>
    <row r="10" spans="1:12" x14ac:dyDescent="0.2">
      <c r="A10" s="56">
        <v>100424</v>
      </c>
      <c r="B10" s="48">
        <v>8</v>
      </c>
      <c r="C10" s="3">
        <v>66.200372521548275</v>
      </c>
      <c r="D10" s="48" t="s">
        <v>3</v>
      </c>
      <c r="E10" s="48">
        <v>720</v>
      </c>
      <c r="F10" s="48" t="s">
        <v>4</v>
      </c>
      <c r="G10" s="48">
        <v>10</v>
      </c>
      <c r="H10" s="48">
        <v>3.2</v>
      </c>
      <c r="I10" s="48">
        <v>3.4</v>
      </c>
      <c r="J10" s="48">
        <v>26.789049042518506</v>
      </c>
      <c r="K10" s="48" t="s">
        <v>80</v>
      </c>
      <c r="L10" s="49">
        <f>Table3711[[#This Row],[SSD Energy (J)]]</f>
        <v>720</v>
      </c>
    </row>
    <row r="13" spans="1:12" ht="17" x14ac:dyDescent="0.2">
      <c r="A13" s="45" t="s">
        <v>82</v>
      </c>
      <c r="B13" s="45" t="s">
        <v>41</v>
      </c>
    </row>
    <row r="14" spans="1:12" ht="17" x14ac:dyDescent="0.2">
      <c r="A14" s="46" t="s">
        <v>46</v>
      </c>
      <c r="B14" s="46" t="s">
        <v>42</v>
      </c>
    </row>
    <row r="15" spans="1:12" ht="34" x14ac:dyDescent="0.2">
      <c r="A15" s="47" t="s">
        <v>33</v>
      </c>
      <c r="B15" s="47" t="s">
        <v>43</v>
      </c>
    </row>
    <row r="16" spans="1:12" ht="49" customHeight="1" x14ac:dyDescent="0.2">
      <c r="A16" s="46" t="s">
        <v>50</v>
      </c>
      <c r="B16" s="46" t="s">
        <v>44</v>
      </c>
    </row>
    <row r="17" spans="1:7" ht="51" customHeight="1" x14ac:dyDescent="0.2">
      <c r="A17" s="46" t="s">
        <v>51</v>
      </c>
      <c r="B17" s="46" t="s">
        <v>44</v>
      </c>
    </row>
    <row r="18" spans="1:7" ht="48" customHeight="1" x14ac:dyDescent="0.2">
      <c r="A18" s="46" t="s">
        <v>52</v>
      </c>
      <c r="B18" s="46" t="s">
        <v>44</v>
      </c>
    </row>
    <row r="19" spans="1:7" ht="50" customHeight="1" x14ac:dyDescent="0.2">
      <c r="A19" s="46" t="s">
        <v>53</v>
      </c>
      <c r="B19" s="46" t="s">
        <v>44</v>
      </c>
    </row>
    <row r="23" spans="1:7" s="50" customFormat="1" x14ac:dyDescent="0.2">
      <c r="A23" s="58" t="s">
        <v>88</v>
      </c>
      <c r="B23" s="58" t="s">
        <v>57</v>
      </c>
      <c r="C23" s="58" t="s">
        <v>0</v>
      </c>
      <c r="D23" s="58" t="s">
        <v>89</v>
      </c>
      <c r="E23" s="58" t="s">
        <v>90</v>
      </c>
      <c r="F23" s="58" t="s">
        <v>91</v>
      </c>
      <c r="G23" s="58" t="s">
        <v>92</v>
      </c>
    </row>
    <row r="24" spans="1:7" x14ac:dyDescent="0.2">
      <c r="A24" s="3"/>
      <c r="B24" s="3"/>
      <c r="C24" s="3"/>
      <c r="D24" s="3"/>
      <c r="E24" s="3"/>
      <c r="F24" s="3"/>
      <c r="G24" s="3"/>
    </row>
    <row r="25" spans="1:7" x14ac:dyDescent="0.2">
      <c r="A25" s="57"/>
    </row>
  </sheetData>
  <mergeCells count="1">
    <mergeCell ref="C1:D1"/>
  </mergeCells>
  <phoneticPr fontId="5" type="noConversion"/>
  <pageMargins left="0.7" right="0.7" top="0.75" bottom="0.75" header="0.3" footer="0.3"/>
  <pageSetup orientation="portrait" horizontalDpi="0" verticalDpi="0"/>
  <ignoredErrors>
    <ignoredError sqref="E5:E10 E3" calculatedColumn="1"/>
  </ignoredErrors>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86879E5C-C47C-8C4F-8E8C-7FE5C2F9A2CB}">
          <x14:formula1>
            <xm:f>Sheet2!$B$2:$B$6</xm:f>
          </x14:formula1>
          <xm:sqref>D3:D10 F3:F10</xm:sqref>
        </x14:dataValidation>
        <x14:dataValidation type="list" allowBlank="1" showInputMessage="1" showErrorMessage="1" xr:uid="{BCDCBAC2-1E16-5848-88C0-41E34839DA7D}">
          <x14:formula1>
            <xm:f>Sheet2!$D$2:$D$4</xm:f>
          </x14:formula1>
          <xm:sqref>B14:B19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AD63C-DD4C-9140-98EC-9B71CFC20587}">
  <dimension ref="B1:G6"/>
  <sheetViews>
    <sheetView zoomScaleNormal="100" workbookViewId="0">
      <selection activeCell="I28" sqref="I28"/>
    </sheetView>
  </sheetViews>
  <sheetFormatPr baseColWidth="10" defaultRowHeight="16" x14ac:dyDescent="0.2"/>
  <cols>
    <col min="1" max="1" width="4.1640625" style="1" customWidth="1"/>
    <col min="2" max="2" width="15.83203125" style="1" customWidth="1"/>
    <col min="3" max="3" width="10.83203125" style="1"/>
    <col min="4" max="4" width="13.5" style="1" bestFit="1" customWidth="1"/>
    <col min="5" max="5" width="10.83203125" style="1"/>
    <col min="6" max="6" width="15.83203125" style="1" customWidth="1"/>
    <col min="7" max="7" width="17.83203125" style="1" bestFit="1" customWidth="1"/>
    <col min="8" max="16384" width="10.83203125" style="1"/>
  </cols>
  <sheetData>
    <row r="1" spans="2:7" x14ac:dyDescent="0.2">
      <c r="B1" s="2" t="s">
        <v>14</v>
      </c>
      <c r="D1" s="15" t="s">
        <v>41</v>
      </c>
      <c r="F1" s="33" t="s">
        <v>6</v>
      </c>
      <c r="G1" s="38" t="s">
        <v>5</v>
      </c>
    </row>
    <row r="2" spans="2:7" x14ac:dyDescent="0.2">
      <c r="B2" s="1" t="s">
        <v>4</v>
      </c>
      <c r="D2" s="14" t="s">
        <v>42</v>
      </c>
      <c r="F2" s="32" t="s">
        <v>8</v>
      </c>
      <c r="G2" s="36" t="s">
        <v>9</v>
      </c>
    </row>
    <row r="3" spans="2:7" x14ac:dyDescent="0.2">
      <c r="B3" s="1" t="s">
        <v>17</v>
      </c>
      <c r="D3" s="14" t="s">
        <v>43</v>
      </c>
      <c r="F3" s="32" t="s">
        <v>7</v>
      </c>
      <c r="G3" s="35" t="s">
        <v>20</v>
      </c>
    </row>
    <row r="4" spans="2:7" x14ac:dyDescent="0.2">
      <c r="B4" s="1" t="s">
        <v>15</v>
      </c>
      <c r="D4" s="16" t="s">
        <v>44</v>
      </c>
      <c r="F4" s="32" t="s">
        <v>36</v>
      </c>
      <c r="G4" s="35">
        <v>24</v>
      </c>
    </row>
    <row r="5" spans="2:7" x14ac:dyDescent="0.2">
      <c r="B5" s="1" t="s">
        <v>16</v>
      </c>
      <c r="F5" s="34" t="s">
        <v>37</v>
      </c>
      <c r="G5" s="37">
        <v>59</v>
      </c>
    </row>
    <row r="6" spans="2:7" x14ac:dyDescent="0.2">
      <c r="B6" s="1" t="s">
        <v>3</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General</vt:lpstr>
      <vt:lpstr>Target</vt:lpstr>
      <vt:lpstr>Drivers</vt:lpstr>
      <vt:lpstr>Beams</vt:lpstr>
      <vt:lpstr>Diagnostics</vt:lpstr>
      <vt:lpstr>Expected</vt:lpstr>
      <vt:lpstr>shot_plan_summary</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Gomez, Sara</dc:creator>
  <cp:lastModifiedBy>Gomez, Sara</cp:lastModifiedBy>
  <dcterms:created xsi:type="dcterms:W3CDTF">2025-03-16T22:32:15Z</dcterms:created>
  <dcterms:modified xsi:type="dcterms:W3CDTF">2025-03-25T00:29:47Z</dcterms:modified>
</cp:coreProperties>
</file>