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FILIADOS IM" sheetId="1" state="visible" r:id="rId2"/>
    <sheet name="SIN.TIT" sheetId="2" state="visible" r:id="rId3"/>
    <sheet name="ACTIVOS" sheetId="3" state="visible" r:id="rId4"/>
    <sheet name="Hoja1" sheetId="4" state="visible" r:id="rId5"/>
  </sheets>
  <definedNames>
    <definedName function="false" hidden="true" localSheetId="0" name="_xlnm._FilterDatabase" vbProcedure="false">'AFILIADOS IM'!$A$1:$S$312</definedName>
    <definedName function="false" hidden="true" localSheetId="1" name="_xlnm._FilterDatabase" vbProcedure="false">'SIN.TIT'!$A$1:$T$250</definedName>
    <definedName function="false" hidden="false" name="_xlnm._FilterDatabase" vbProcedure="false">'AFILIADOS IM'!$A$1:$S$312</definedName>
    <definedName function="false" hidden="false" localSheetId="0" name="_xlnm._FilterDatabase" vbProcedure="false">'AFILIADOS IM'!$A$1:$S$312</definedName>
    <definedName function="false" hidden="false" localSheetId="0" name="_xlnm._FilterDatabase_1" vbProcedure="false">'AFILIADOS IM'!$A$1:$S$312</definedName>
    <definedName function="false" hidden="false" localSheetId="1" name="_xlnm._FilterDatabase" vbProcedure="false">'SIN.TIT'!$A$1:$T$250</definedName>
    <definedName function="false" hidden="false" localSheetId="1" name="_xlnm._FilterDatabase_1" vbProcedure="false">'SIN.TIT'!$A$1:$T$250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<sst xmlns="http://schemas.openxmlformats.org/spreadsheetml/2006/main" count="9073" uniqueCount="1679">
  <si>
    <t>N°</t>
  </si>
  <si>
    <t>sexo</t>
  </si>
  <si>
    <t>APELLIDO/S</t>
  </si>
  <si>
    <t>NOMBRE/S</t>
  </si>
  <si>
    <t>CATEGORÍA</t>
  </si>
  <si>
    <t>SOCIO IM</t>
  </si>
  <si>
    <t>SOCIO CAI</t>
  </si>
  <si>
    <t>DNI</t>
  </si>
  <si>
    <t>T.E. CELULAR</t>
  </si>
  <si>
    <t>T.E. PARTICULAR</t>
  </si>
  <si>
    <t>T.E. LABORAL</t>
  </si>
  <si>
    <t>e-mail</t>
  </si>
  <si>
    <t>FECHA AFILIACIÓN</t>
  </si>
  <si>
    <t>PRESENTADO POR</t>
  </si>
  <si>
    <t>DOMICILIO</t>
  </si>
  <si>
    <t>LOCALIDAD</t>
  </si>
  <si>
    <t>CÓDIGO P.</t>
  </si>
  <si>
    <t>BARRIO O ZONA</t>
  </si>
  <si>
    <t>OCUPACIÓN</t>
  </si>
  <si>
    <t>M</t>
  </si>
  <si>
    <t>VÁZQUEZ</t>
  </si>
  <si>
    <t>Rubén Manuel</t>
  </si>
  <si>
    <t>FUNDADOR</t>
  </si>
  <si>
    <t>001</t>
  </si>
  <si>
    <t>11-4407-9364</t>
  </si>
  <si>
    <t>F</t>
  </si>
  <si>
    <t>VILLAVERDE</t>
  </si>
  <si>
    <t>Patricia Mónica</t>
  </si>
  <si>
    <t>002</t>
  </si>
  <si>
    <t>2-1340-1</t>
  </si>
  <si>
    <t>11-3282-5517</t>
  </si>
  <si>
    <t>4201-6122</t>
  </si>
  <si>
    <t>CANTERO</t>
  </si>
  <si>
    <t>Víctor Javier</t>
  </si>
  <si>
    <t>003</t>
  </si>
  <si>
    <t>11-5454-9054</t>
  </si>
  <si>
    <t>(02229)454561</t>
  </si>
  <si>
    <t>KELLY</t>
  </si>
  <si>
    <t>José Luis</t>
  </si>
  <si>
    <t>004</t>
  </si>
  <si>
    <t>11-5114-0060</t>
  </si>
  <si>
    <t>4801-8091</t>
  </si>
  <si>
    <t>VARELA</t>
  </si>
  <si>
    <t>005</t>
  </si>
  <si>
    <t>11-4917-1454</t>
  </si>
  <si>
    <t>4926-1053</t>
  </si>
  <si>
    <t>4891-2671</t>
  </si>
  <si>
    <t>KEBLAITIS</t>
  </si>
  <si>
    <t>Claudio Gustavo</t>
  </si>
  <si>
    <t>006</t>
  </si>
  <si>
    <t>11-61895234</t>
  </si>
  <si>
    <t>MARTÍNEZ</t>
  </si>
  <si>
    <t>Luis Antonio</t>
  </si>
  <si>
    <t>007</t>
  </si>
  <si>
    <t>11-4187-7951</t>
  </si>
  <si>
    <t>4922-9524</t>
  </si>
  <si>
    <t>4877-0000 *1106</t>
  </si>
  <si>
    <t>BAGALIO</t>
  </si>
  <si>
    <t>Sergio Eduardo</t>
  </si>
  <si>
    <t>008</t>
  </si>
  <si>
    <t>11-6451-7503</t>
  </si>
  <si>
    <t>4249-1182</t>
  </si>
  <si>
    <t>4857-7098</t>
  </si>
  <si>
    <t>LÓPEZ</t>
  </si>
  <si>
    <t>Alberto Javier</t>
  </si>
  <si>
    <t>009</t>
  </si>
  <si>
    <t>11-6440-4745</t>
  </si>
  <si>
    <t>4248-9118</t>
  </si>
  <si>
    <t>4778-2153</t>
  </si>
  <si>
    <t>ALONSO</t>
  </si>
  <si>
    <t>Jorge Emilio</t>
  </si>
  <si>
    <t>010</t>
  </si>
  <si>
    <t>1-10367-4</t>
  </si>
  <si>
    <t>11-6548-4483</t>
  </si>
  <si>
    <t>4201-6217</t>
  </si>
  <si>
    <t>5129-2264</t>
  </si>
  <si>
    <t>CIANCIO</t>
  </si>
  <si>
    <t>Claudio Miguel Antonio</t>
  </si>
  <si>
    <t>011</t>
  </si>
  <si>
    <t>11-6258-7376</t>
  </si>
  <si>
    <t>4924-2550</t>
  </si>
  <si>
    <t>4342-1373/7846</t>
  </si>
  <si>
    <t>FERNÁNDEZ</t>
  </si>
  <si>
    <t>Antonio</t>
  </si>
  <si>
    <t>012</t>
  </si>
  <si>
    <t>11-5829-8289</t>
  </si>
  <si>
    <t>4231-1638</t>
  </si>
  <si>
    <t>4891-2673</t>
  </si>
  <si>
    <t>RUTTIGLIANO</t>
  </si>
  <si>
    <t>Raffaele</t>
  </si>
  <si>
    <t>013</t>
  </si>
  <si>
    <t>1-70724-1</t>
  </si>
  <si>
    <t>11-5020-4240</t>
  </si>
  <si>
    <t>4202-4020</t>
  </si>
  <si>
    <t>Norma Elsa</t>
  </si>
  <si>
    <t>014</t>
  </si>
  <si>
    <t>2-00403-1</t>
  </si>
  <si>
    <t>11-6415-8321</t>
  </si>
  <si>
    <t>Nicolás Iván</t>
  </si>
  <si>
    <t>015</t>
  </si>
  <si>
    <t>1-33236</t>
  </si>
  <si>
    <t>no declara</t>
  </si>
  <si>
    <t>GARCÍA</t>
  </si>
  <si>
    <t>María Eugenia</t>
  </si>
  <si>
    <t>016</t>
  </si>
  <si>
    <t>2-24275</t>
  </si>
  <si>
    <t>ROPERTO</t>
  </si>
  <si>
    <t>Fernando</t>
  </si>
  <si>
    <t>ACTIVO</t>
  </si>
  <si>
    <t>017</t>
  </si>
  <si>
    <t>11-5150-0451</t>
  </si>
  <si>
    <t>4207-9816</t>
  </si>
  <si>
    <t>REY</t>
  </si>
  <si>
    <t>Rodrigo</t>
  </si>
  <si>
    <t>018</t>
  </si>
  <si>
    <t>11-6001-9915</t>
  </si>
  <si>
    <t>4228-2152</t>
  </si>
  <si>
    <t>VILLAVERDE P.</t>
  </si>
  <si>
    <t>ARREDONDO 188</t>
  </si>
  <si>
    <t>AVELLANEDA</t>
  </si>
  <si>
    <t>FRATI</t>
  </si>
  <si>
    <t>Martín Alberto</t>
  </si>
  <si>
    <t>019</t>
  </si>
  <si>
    <t>11-6986-1311</t>
  </si>
  <si>
    <t>4218-6474</t>
  </si>
  <si>
    <t>CHILE  196</t>
  </si>
  <si>
    <t>CARBALLEIRA</t>
  </si>
  <si>
    <t>Julián</t>
  </si>
  <si>
    <t>020</t>
  </si>
  <si>
    <t>11-5872-0665</t>
  </si>
  <si>
    <t>4208-3220</t>
  </si>
  <si>
    <t>AV. GALICIA 741-P.5°DTO."D"</t>
  </si>
  <si>
    <t>PIÑEYRO</t>
  </si>
  <si>
    <t>CASAL</t>
  </si>
  <si>
    <t>Daniel Horacio</t>
  </si>
  <si>
    <t>021</t>
  </si>
  <si>
    <t>11-6158-2458</t>
  </si>
  <si>
    <t>3527-7035</t>
  </si>
  <si>
    <t>INCLAN 4278 -P.20° DTO."C"</t>
  </si>
  <si>
    <t>CAPITAL FEDERAL</t>
  </si>
  <si>
    <t>VALCARCE</t>
  </si>
  <si>
    <t>Héctor Francisco</t>
  </si>
  <si>
    <t>022</t>
  </si>
  <si>
    <t>???</t>
  </si>
  <si>
    <t>11-4444-6206</t>
  </si>
  <si>
    <t>4139-7132           4139-7133 (fax)</t>
  </si>
  <si>
    <t>LAPRIDA 76</t>
  </si>
  <si>
    <t>CÁMARA</t>
  </si>
  <si>
    <t>Rubén Gabriel</t>
  </si>
  <si>
    <t>023</t>
  </si>
  <si>
    <t>11-5750-9573</t>
  </si>
  <si>
    <t>4251-0133</t>
  </si>
  <si>
    <t>ZEBALLOS 1320</t>
  </si>
  <si>
    <t>QUILMES</t>
  </si>
  <si>
    <t>BERNAL</t>
  </si>
  <si>
    <t>GONZÁLEZ</t>
  </si>
  <si>
    <t>Marta Inés</t>
  </si>
  <si>
    <t>024</t>
  </si>
  <si>
    <t>11-5323-1663</t>
  </si>
  <si>
    <t>4201-4668</t>
  </si>
  <si>
    <t>cocinaartesanal@hotmail.com</t>
  </si>
  <si>
    <t>PJE. PEDRO DE MENDOZA 337-PB."C"</t>
  </si>
  <si>
    <t>CALÁ</t>
  </si>
  <si>
    <t>Salvador Alberto</t>
  </si>
  <si>
    <t>025</t>
  </si>
  <si>
    <t>11-4928-5376</t>
  </si>
  <si>
    <t>4248-2129</t>
  </si>
  <si>
    <t>RODRIGUEZ PEÑA 455</t>
  </si>
  <si>
    <t>BANFIELD</t>
  </si>
  <si>
    <t>Oscar Luis</t>
  </si>
  <si>
    <t>026</t>
  </si>
  <si>
    <t>11-4495-3657</t>
  </si>
  <si>
    <t>4342-2054/0721</t>
  </si>
  <si>
    <t>CANTERO J.</t>
  </si>
  <si>
    <t>H. IRIGOYEN 615 - P° 3° DTO. "A"</t>
  </si>
  <si>
    <t>BLANCO</t>
  </si>
  <si>
    <t>Pablo Daniel</t>
  </si>
  <si>
    <t>027</t>
  </si>
  <si>
    <t>11-5600-5611</t>
  </si>
  <si>
    <t>4230-6382</t>
  </si>
  <si>
    <t>VENEZUELA 6025</t>
  </si>
  <si>
    <t>WILDE</t>
  </si>
  <si>
    <t>FELLIN</t>
  </si>
  <si>
    <t>Armando</t>
  </si>
  <si>
    <t>028</t>
  </si>
  <si>
    <t>11-5228-2156</t>
  </si>
  <si>
    <t>4383-3133</t>
  </si>
  <si>
    <t>LLAVALLOL 254 P. 4°</t>
  </si>
  <si>
    <t>LANÚS</t>
  </si>
  <si>
    <t>FILARDI</t>
  </si>
  <si>
    <t>Omar Luciano</t>
  </si>
  <si>
    <t>029</t>
  </si>
  <si>
    <t>11-5716-4234</t>
  </si>
  <si>
    <t>4225-9757</t>
  </si>
  <si>
    <t>SALTA 1788 -P.3° DTO. "B"</t>
  </si>
  <si>
    <t>LANÚS ESTE</t>
  </si>
  <si>
    <t>MIELNICZUK</t>
  </si>
  <si>
    <t>Fernando Gabriel</t>
  </si>
  <si>
    <t>030</t>
  </si>
  <si>
    <t>11-5712-3276</t>
  </si>
  <si>
    <t>4262-3249</t>
  </si>
  <si>
    <t>MENDOZA 3136</t>
  </si>
  <si>
    <t>LANÚS OESTE</t>
  </si>
  <si>
    <t>MARCELLO</t>
  </si>
  <si>
    <t>Cristian Ariel</t>
  </si>
  <si>
    <t>031</t>
  </si>
  <si>
    <t>11-4579-9041</t>
  </si>
  <si>
    <t>4642-0348</t>
  </si>
  <si>
    <t>LOPEZ A.</t>
  </si>
  <si>
    <t>RUIZ DE LOS LLANOS 1485</t>
  </si>
  <si>
    <t>VERSALLES</t>
  </si>
  <si>
    <t>TROYÓN</t>
  </si>
  <si>
    <t>Rubén Alberto</t>
  </si>
  <si>
    <t>032</t>
  </si>
  <si>
    <t>11-4399-6855</t>
  </si>
  <si>
    <t>4202-4278</t>
  </si>
  <si>
    <t>CÉSPEDES MARTINA</t>
  </si>
  <si>
    <t>RUSSO</t>
  </si>
  <si>
    <t>Gilda Lucía</t>
  </si>
  <si>
    <t>033</t>
  </si>
  <si>
    <t>11-6125-7211</t>
  </si>
  <si>
    <t>4611-7358</t>
  </si>
  <si>
    <t>ARTIGAS 380 - P.1° DTO."C"-</t>
  </si>
  <si>
    <t>FLORES</t>
  </si>
  <si>
    <t>CALDIROLA</t>
  </si>
  <si>
    <t>Beatriz Irma</t>
  </si>
  <si>
    <t>034</t>
  </si>
  <si>
    <t>11-3027-3589</t>
  </si>
  <si>
    <t>LABIAGUERRE</t>
  </si>
  <si>
    <t>Néstor</t>
  </si>
  <si>
    <t>035</t>
  </si>
  <si>
    <t>11-5377-3860</t>
  </si>
  <si>
    <t>(02229)44-2874</t>
  </si>
  <si>
    <t>labiaguerre@gmail.com</t>
  </si>
  <si>
    <t>AVDA. 413  1268</t>
  </si>
  <si>
    <t>GUTIERREZ J.M.</t>
  </si>
  <si>
    <t>LOSADA</t>
  </si>
  <si>
    <t>Jorge Oscar</t>
  </si>
  <si>
    <t>036</t>
  </si>
  <si>
    <t>11-5662-3052</t>
  </si>
  <si>
    <t>4703-0938</t>
  </si>
  <si>
    <t>CIANCIO C.</t>
  </si>
  <si>
    <t>11 DE SETIEMBRE 3542 -P.1° DTO "B"</t>
  </si>
  <si>
    <t>NUÑEZ</t>
  </si>
  <si>
    <t>CARUGATI</t>
  </si>
  <si>
    <t>Juan Carlos</t>
  </si>
  <si>
    <t>037</t>
  </si>
  <si>
    <t>11-6610-7246</t>
  </si>
  <si>
    <t>4583-1134</t>
  </si>
  <si>
    <t>NICASIO OROÑO 1291 -P.1 DTO "B"</t>
  </si>
  <si>
    <t>CABALLITO</t>
  </si>
  <si>
    <t>YGNAZZI MAIO</t>
  </si>
  <si>
    <t>Alejandro Jorge</t>
  </si>
  <si>
    <t>038</t>
  </si>
  <si>
    <t>11-6019-1463</t>
  </si>
  <si>
    <t>4245-6533</t>
  </si>
  <si>
    <t>TTE. GRAL. PERON JUAN D. 1012</t>
  </si>
  <si>
    <t>LARRALDE</t>
  </si>
  <si>
    <t>Pedro</t>
  </si>
  <si>
    <t>039</t>
  </si>
  <si>
    <t>11-5959-1537</t>
  </si>
  <si>
    <t>4202-4495</t>
  </si>
  <si>
    <t>YRIGOYEN HIPÓLITO 6661 -P 5° DTO."A"</t>
  </si>
  <si>
    <t>REMEDIOS DE ESCALADA</t>
  </si>
  <si>
    <t>Alan Leonel</t>
  </si>
  <si>
    <t>040</t>
  </si>
  <si>
    <t>4643-2144</t>
  </si>
  <si>
    <t>OSTENDE 2419</t>
  </si>
  <si>
    <t>VILLA REAL</t>
  </si>
  <si>
    <t>LAMORTE</t>
  </si>
  <si>
    <t>Fabián Antonio</t>
  </si>
  <si>
    <t>041</t>
  </si>
  <si>
    <t>21-12120-1</t>
  </si>
  <si>
    <t>11-6438-7199</t>
  </si>
  <si>
    <t>SARMIENTO 81 -P.4° DTO."A"</t>
  </si>
  <si>
    <t>MOREIRA</t>
  </si>
  <si>
    <t>Luis Alberto</t>
  </si>
  <si>
    <t>ADHERENTE</t>
  </si>
  <si>
    <t>042</t>
  </si>
  <si>
    <t>NO</t>
  </si>
  <si>
    <t>11-6940-0311</t>
  </si>
  <si>
    <t>4241-0822</t>
  </si>
  <si>
    <t>EVA PERON  162 -P. 1°</t>
  </si>
  <si>
    <t>FIORITI</t>
  </si>
  <si>
    <t>María Florencia</t>
  </si>
  <si>
    <t>043</t>
  </si>
  <si>
    <t>11-6295-6627</t>
  </si>
  <si>
    <t>4281-7928</t>
  </si>
  <si>
    <t>ASCASUBI HILARIO 692</t>
  </si>
  <si>
    <t>MONTE GRANDE</t>
  </si>
  <si>
    <t>VALDIVIA</t>
  </si>
  <si>
    <t>Marcos Sebastián</t>
  </si>
  <si>
    <t>044</t>
  </si>
  <si>
    <t>11-6526-4212</t>
  </si>
  <si>
    <t>4866-0902</t>
  </si>
  <si>
    <t>AVDA. CÓRDOBA 3390 -P. 1° DTO."E"</t>
  </si>
  <si>
    <t>ALMAGRO</t>
  </si>
  <si>
    <t>CARRO</t>
  </si>
  <si>
    <t>Héctor</t>
  </si>
  <si>
    <t>045</t>
  </si>
  <si>
    <t>11-6103-2039</t>
  </si>
  <si>
    <t>4208-2435</t>
  </si>
  <si>
    <t>MARIO BRAVO 548</t>
  </si>
  <si>
    <t>RIVEROS</t>
  </si>
  <si>
    <t>Diego Hernán</t>
  </si>
  <si>
    <t>046</t>
  </si>
  <si>
    <t>11-4052-2741</t>
  </si>
  <si>
    <t>4911-2923</t>
  </si>
  <si>
    <t>4963-4123</t>
  </si>
  <si>
    <t>rosendo.degiorgi@hotmail.com</t>
  </si>
  <si>
    <t>AVDA. CASEROS 2748 -P. 5° DTO "B"</t>
  </si>
  <si>
    <t>PARQUE PATRICIOS</t>
  </si>
  <si>
    <t>PROVERBIO</t>
  </si>
  <si>
    <t>Lilian Ester</t>
  </si>
  <si>
    <t>047</t>
  </si>
  <si>
    <t>11-5157-9441</t>
  </si>
  <si>
    <t>4222-1850</t>
  </si>
  <si>
    <t>BELGRANO 205 -P.3° DTO "B"</t>
  </si>
  <si>
    <t>Laura Dora</t>
  </si>
  <si>
    <t>048</t>
  </si>
  <si>
    <t>11-5955-8220</t>
  </si>
  <si>
    <t>4209-0888</t>
  </si>
  <si>
    <t>CASAL D.</t>
  </si>
  <si>
    <t>HUMBERTO PRIMO 1178</t>
  </si>
  <si>
    <t>DORADO</t>
  </si>
  <si>
    <t>Lucas Nicolás</t>
  </si>
  <si>
    <t>049</t>
  </si>
  <si>
    <t>11-4053-0696</t>
  </si>
  <si>
    <t>4776-0531</t>
  </si>
  <si>
    <t>AVDA. SANTA FÉ 4990 -P.3° DTO "H"</t>
  </si>
  <si>
    <t>PALERMO</t>
  </si>
  <si>
    <t>ESTEVEZ</t>
  </si>
  <si>
    <t>Marina</t>
  </si>
  <si>
    <t>050</t>
  </si>
  <si>
    <t>11-5456-7357</t>
  </si>
  <si>
    <t>4300-5453</t>
  </si>
  <si>
    <t>PIEDRAS 837 -P. 3° DTO "3"</t>
  </si>
  <si>
    <t>SAN TELMO</t>
  </si>
  <si>
    <t>AUBONE  VIDELA</t>
  </si>
  <si>
    <t>Christian</t>
  </si>
  <si>
    <t>051</t>
  </si>
  <si>
    <t>????</t>
  </si>
  <si>
    <t>11-4437-0627</t>
  </si>
  <si>
    <t>??????</t>
  </si>
  <si>
    <t>?????</t>
  </si>
  <si>
    <t>MASTROTA</t>
  </si>
  <si>
    <t>Norberto</t>
  </si>
  <si>
    <t>052</t>
  </si>
  <si>
    <t>11-5815-0809</t>
  </si>
  <si>
    <t>4771-6569</t>
  </si>
  <si>
    <t>AVDA. CABILDO 410 -P. 1° DTO "A"</t>
  </si>
  <si>
    <t>053</t>
  </si>
  <si>
    <t>11-6400-6309</t>
  </si>
  <si>
    <t>3964-9830</t>
  </si>
  <si>
    <t>RAQUEL ESPAÑOL 156 -DTO "4"</t>
  </si>
  <si>
    <t>054</t>
  </si>
  <si>
    <t>11-5178-4676</t>
  </si>
  <si>
    <t>4227-3232</t>
  </si>
  <si>
    <t>BOULEVARD DE LOS ITALIANOS 743</t>
  </si>
  <si>
    <t>VILLA DOMÍNICO</t>
  </si>
  <si>
    <t>CARZOGLIO</t>
  </si>
  <si>
    <t>Darío Luis</t>
  </si>
  <si>
    <t>055</t>
  </si>
  <si>
    <t>11-6044-8401</t>
  </si>
  <si>
    <t>4217-2645</t>
  </si>
  <si>
    <t>CONDARCO 78 -P. 4° DTO "B"</t>
  </si>
  <si>
    <t>Federico</t>
  </si>
  <si>
    <t>056</t>
  </si>
  <si>
    <t>URUGUAY 902</t>
  </si>
  <si>
    <t>ÁLVAREZ</t>
  </si>
  <si>
    <t>Graciela Patricia</t>
  </si>
  <si>
    <t>058</t>
  </si>
  <si>
    <t>11-5580-7472</t>
  </si>
  <si>
    <t>4458-4380</t>
  </si>
  <si>
    <t>DEFILIPPI 1490  -DTO "B"</t>
  </si>
  <si>
    <t>ITUZAINGÓ</t>
  </si>
  <si>
    <t>VILLA ARIZA</t>
  </si>
  <si>
    <t>SANDOVAL</t>
  </si>
  <si>
    <t>Horacio Alberto</t>
  </si>
  <si>
    <t>059</t>
  </si>
  <si>
    <t>4697-6251</t>
  </si>
  <si>
    <t>CJAL. PATIÑO 3436</t>
  </si>
  <si>
    <t>MORÓN</t>
  </si>
  <si>
    <t>Sebastián</t>
  </si>
  <si>
    <t>060</t>
  </si>
  <si>
    <t>Facundo Horacio</t>
  </si>
  <si>
    <t>CADETE</t>
  </si>
  <si>
    <t>061</t>
  </si>
  <si>
    <t>fecha nac: 14/04/1995</t>
  </si>
  <si>
    <t>CINCOTTA</t>
  </si>
  <si>
    <t>062</t>
  </si>
  <si>
    <t>11-5839-5723</t>
  </si>
  <si>
    <t>4220-6363</t>
  </si>
  <si>
    <t>BERÓN DE ESTRADA 3274</t>
  </si>
  <si>
    <t>BÁEZ</t>
  </si>
  <si>
    <t>Cristian Alejandro</t>
  </si>
  <si>
    <t>063</t>
  </si>
  <si>
    <t>11-4992-7254</t>
  </si>
  <si>
    <t>4230-2440</t>
  </si>
  <si>
    <t>RUTIGLIANO R.</t>
  </si>
  <si>
    <t>AYACUCHO 5176 -P. PB</t>
  </si>
  <si>
    <t>Luis Daniel</t>
  </si>
  <si>
    <t>064</t>
  </si>
  <si>
    <t>4203-1156</t>
  </si>
  <si>
    <t>BRANDSEN 1604</t>
  </si>
  <si>
    <t>Blas Isaac</t>
  </si>
  <si>
    <t>065</t>
  </si>
  <si>
    <t>11-6493-7606</t>
  </si>
  <si>
    <t>4215-2237</t>
  </si>
  <si>
    <t>VAZQUEZ R.</t>
  </si>
  <si>
    <t>LISANDRO DE LA TORRE 5030</t>
  </si>
  <si>
    <t>BERAZATEGUI</t>
  </si>
  <si>
    <t>VILLAR</t>
  </si>
  <si>
    <t>Guido Nicolás</t>
  </si>
  <si>
    <t>066</t>
  </si>
  <si>
    <t>11-5175-1006</t>
  </si>
  <si>
    <t>4671-7007</t>
  </si>
  <si>
    <t>AVDA. JUAN B. JUSTO 7636 -P.8° DTO "D"</t>
  </si>
  <si>
    <t>VELEZ SARSFIELD</t>
  </si>
  <si>
    <t>SICILIANO</t>
  </si>
  <si>
    <t>Daniel Roberto</t>
  </si>
  <si>
    <t>067</t>
  </si>
  <si>
    <t>11-4940-4791</t>
  </si>
  <si>
    <t>4344-3692</t>
  </si>
  <si>
    <t>ALPATACAL 6685</t>
  </si>
  <si>
    <t>LINIERS</t>
  </si>
  <si>
    <t>RATTI</t>
  </si>
  <si>
    <t>Aníbal</t>
  </si>
  <si>
    <t>068</t>
  </si>
  <si>
    <t>11-4945-9072</t>
  </si>
  <si>
    <t>4305-3526</t>
  </si>
  <si>
    <t>SARANDÍ 1350 -P. 5° DTO "A"</t>
  </si>
  <si>
    <t>SAN CRISTOBAL</t>
  </si>
  <si>
    <t>Carolina</t>
  </si>
  <si>
    <t>069</t>
  </si>
  <si>
    <t>11-5690-6290</t>
  </si>
  <si>
    <t>3964-8204</t>
  </si>
  <si>
    <t>PENNA J.M. 1641</t>
  </si>
  <si>
    <t>070</t>
  </si>
  <si>
    <t>11-6906-3677</t>
  </si>
  <si>
    <t>4242-2548</t>
  </si>
  <si>
    <t>RODRIGUEZ PEÑA 533</t>
  </si>
  <si>
    <t>ALBA</t>
  </si>
  <si>
    <t>Facundo</t>
  </si>
  <si>
    <t>071</t>
  </si>
  <si>
    <t>11-5051-8723</t>
  </si>
  <si>
    <t>4262-3595</t>
  </si>
  <si>
    <t>CANADÁ 1854</t>
  </si>
  <si>
    <t>TASSINI</t>
  </si>
  <si>
    <t>Carlos A</t>
  </si>
  <si>
    <t>072</t>
  </si>
  <si>
    <t>11-5637-0946</t>
  </si>
  <si>
    <t>4921-6022</t>
  </si>
  <si>
    <t>DEL COMERCIO 1284</t>
  </si>
  <si>
    <t>PARQUE CHACABUCO</t>
  </si>
  <si>
    <t>AMEAL</t>
  </si>
  <si>
    <t>Eduardo Esteban</t>
  </si>
  <si>
    <t>073</t>
  </si>
  <si>
    <t>11-5919-9606</t>
  </si>
  <si>
    <t>4222-6286</t>
  </si>
  <si>
    <t>MONSEÑOR PIAGGIO 37 -P.7 DTO "F"</t>
  </si>
  <si>
    <t>SOLER</t>
  </si>
  <si>
    <t>Sebastián Matías</t>
  </si>
  <si>
    <t>074</t>
  </si>
  <si>
    <t>11-6112-8913</t>
  </si>
  <si>
    <t>4581-2307</t>
  </si>
  <si>
    <t>BOYACÁ 2067</t>
  </si>
  <si>
    <t>VILLA MITRE</t>
  </si>
  <si>
    <t>MALDONADO</t>
  </si>
  <si>
    <t>Ildalecio Miguel</t>
  </si>
  <si>
    <t>075</t>
  </si>
  <si>
    <t>11-5049-6730</t>
  </si>
  <si>
    <t>REMEDIOS DE ESCALADA 1629</t>
  </si>
  <si>
    <t>ANDROSZCZUK</t>
  </si>
  <si>
    <t>Lautaro Patricio</t>
  </si>
  <si>
    <t>076</t>
  </si>
  <si>
    <t>11-6402-0279</t>
  </si>
  <si>
    <t>4229-7253</t>
  </si>
  <si>
    <t>MARTINEZ L.</t>
  </si>
  <si>
    <t>ARMENIA 426</t>
  </si>
  <si>
    <t>VALENTIN ALSINA</t>
  </si>
  <si>
    <t>BRUN</t>
  </si>
  <si>
    <t>Cristian Nicolás</t>
  </si>
  <si>
    <t>077</t>
  </si>
  <si>
    <t>11-3464-8096</t>
  </si>
  <si>
    <t>4602-6377</t>
  </si>
  <si>
    <t>fax 4381-0153</t>
  </si>
  <si>
    <t>LARRAYA 4049</t>
  </si>
  <si>
    <t>VILLA LUGANO</t>
  </si>
  <si>
    <t>COIRADAS</t>
  </si>
  <si>
    <t>078</t>
  </si>
  <si>
    <t>11-6575-4189</t>
  </si>
  <si>
    <t>4275-6901</t>
  </si>
  <si>
    <t>KELLY J.L.</t>
  </si>
  <si>
    <t>CALLE 106  223</t>
  </si>
  <si>
    <t>DALL'OSPEDALE</t>
  </si>
  <si>
    <t>Eduardo</t>
  </si>
  <si>
    <t>079</t>
  </si>
  <si>
    <t>11-3682-7206</t>
  </si>
  <si>
    <t>4245-5151</t>
  </si>
  <si>
    <t>JOSÉ MARTÍ  1235</t>
  </si>
  <si>
    <t>TEMPERLEY</t>
  </si>
  <si>
    <t>FELICE</t>
  </si>
  <si>
    <t>Luis Tomás</t>
  </si>
  <si>
    <t>080</t>
  </si>
  <si>
    <t>11-4044-7650</t>
  </si>
  <si>
    <t>4203-4232</t>
  </si>
  <si>
    <t>LUIS MARÍA CAMPOS 2963</t>
  </si>
  <si>
    <t>SARANDÍ</t>
  </si>
  <si>
    <t>FÈVRE</t>
  </si>
  <si>
    <t>Agustín Roberto</t>
  </si>
  <si>
    <t>081</t>
  </si>
  <si>
    <t>11-5719-3226</t>
  </si>
  <si>
    <t>4551-1080</t>
  </si>
  <si>
    <t>JORGE NEWBERY 3279</t>
  </si>
  <si>
    <t>COLEGIALES</t>
  </si>
  <si>
    <t>Ricardo Fabián</t>
  </si>
  <si>
    <t>082</t>
  </si>
  <si>
    <t>11-5716-6005</t>
  </si>
  <si>
    <t>SAN MARTIN 1133</t>
  </si>
  <si>
    <t>MIRANDA</t>
  </si>
  <si>
    <t>Ernesto Sebastián</t>
  </si>
  <si>
    <t>083</t>
  </si>
  <si>
    <t>11-5620-1898</t>
  </si>
  <si>
    <t>4244-7291</t>
  </si>
  <si>
    <t>LARRALDE P.</t>
  </si>
  <si>
    <t>OLAZABAL 151 -DTO "1"</t>
  </si>
  <si>
    <t>LOMAS DE ZAMORA</t>
  </si>
  <si>
    <t>MONSALVO</t>
  </si>
  <si>
    <t>Ricardo Enrique</t>
  </si>
  <si>
    <t>084</t>
  </si>
  <si>
    <t>11-5873-3976</t>
  </si>
  <si>
    <t>AVDA. INDEPENDENCIA 1600 -P. 2 DTO "A"</t>
  </si>
  <si>
    <t>MONSERRAT</t>
  </si>
  <si>
    <t>MOSCUFO</t>
  </si>
  <si>
    <t>Santiago Daniel</t>
  </si>
  <si>
    <t>085</t>
  </si>
  <si>
    <t>11-5947-4588</t>
  </si>
  <si>
    <t>4257-1177</t>
  </si>
  <si>
    <t>PAZ 1183</t>
  </si>
  <si>
    <t>REGUEIRO</t>
  </si>
  <si>
    <t>Daniel Luis</t>
  </si>
  <si>
    <t>086</t>
  </si>
  <si>
    <t>11-4915-6090</t>
  </si>
  <si>
    <t>4792-9610</t>
  </si>
  <si>
    <t>KEBLAITIS C.</t>
  </si>
  <si>
    <t>EMILIO MITRE 240</t>
  </si>
  <si>
    <t>MARTINEZ</t>
  </si>
  <si>
    <t>Leandro Hernán</t>
  </si>
  <si>
    <t>087</t>
  </si>
  <si>
    <t>11-3042-7489</t>
  </si>
  <si>
    <t>4222-4340</t>
  </si>
  <si>
    <t>ITALIA  6 -P-11° DTO "B"</t>
  </si>
  <si>
    <t>LISTA</t>
  </si>
  <si>
    <t>Manuel</t>
  </si>
  <si>
    <t>088</t>
  </si>
  <si>
    <t>4201-0895</t>
  </si>
  <si>
    <t>ALSINA 750</t>
  </si>
  <si>
    <t>ADJAMI</t>
  </si>
  <si>
    <t>Sergio Jorge</t>
  </si>
  <si>
    <t>089</t>
  </si>
  <si>
    <t>11-4410-7925</t>
  </si>
  <si>
    <t>AVDA. SUAREZ 1566 -P. 4°</t>
  </si>
  <si>
    <t>BARRACAS</t>
  </si>
  <si>
    <t>DEGL'INNOCENTI</t>
  </si>
  <si>
    <t>Marcelo Aníbal</t>
  </si>
  <si>
    <t>090</t>
  </si>
  <si>
    <t>11-5483-5426</t>
  </si>
  <si>
    <t>3526-5714</t>
  </si>
  <si>
    <t>4656-5556 int24</t>
  </si>
  <si>
    <t>AVELLANEDA 2287</t>
  </si>
  <si>
    <t>RAMOS MEJÍA</t>
  </si>
  <si>
    <t>Estudio Contable</t>
  </si>
  <si>
    <t>prueba</t>
  </si>
  <si>
    <t>CORZO</t>
  </si>
  <si>
    <t>Leandro Augusto</t>
  </si>
  <si>
    <t>091</t>
  </si>
  <si>
    <t>22.401 v</t>
  </si>
  <si>
    <t>11-6758-2189</t>
  </si>
  <si>
    <t>4262-7248</t>
  </si>
  <si>
    <t>M. WEILD 1524 -P. 5° DTO "C"</t>
  </si>
  <si>
    <t>MÉNDEZ</t>
  </si>
  <si>
    <t>Adrián Darío</t>
  </si>
  <si>
    <t>092</t>
  </si>
  <si>
    <t>11-5509-2728</t>
  </si>
  <si>
    <t>4206-7877</t>
  </si>
  <si>
    <t>RAMON FRANCO 6165</t>
  </si>
  <si>
    <t>SOPA</t>
  </si>
  <si>
    <t>Francisco Julián</t>
  </si>
  <si>
    <t>093</t>
  </si>
  <si>
    <t>11-6594-5670</t>
  </si>
  <si>
    <t>YGNAZZI A.</t>
  </si>
  <si>
    <t>MONTEVERDE 2470   TORRE 1 -P. 2° DTO"D"</t>
  </si>
  <si>
    <t>BURZACO</t>
  </si>
  <si>
    <t>SUÁREZ</t>
  </si>
  <si>
    <t>Javier</t>
  </si>
  <si>
    <t>094</t>
  </si>
  <si>
    <t>11-4183-2894</t>
  </si>
  <si>
    <t>4795-2674</t>
  </si>
  <si>
    <t>JUAN B. JUSTO 2845</t>
  </si>
  <si>
    <t>OLIVOS</t>
  </si>
  <si>
    <t>Alejandro Mauricio</t>
  </si>
  <si>
    <t>095</t>
  </si>
  <si>
    <t>11-6741-9551</t>
  </si>
  <si>
    <t>4206-7841</t>
  </si>
  <si>
    <t>MANSILLA 5093</t>
  </si>
  <si>
    <t>ÁVILA</t>
  </si>
  <si>
    <t>Edgardo Nelson</t>
  </si>
  <si>
    <t>096</t>
  </si>
  <si>
    <t>11-6189-5580</t>
  </si>
  <si>
    <t>4241-9551</t>
  </si>
  <si>
    <t>VILLA DE LUJÁN 635</t>
  </si>
  <si>
    <t>RIQUELME</t>
  </si>
  <si>
    <t>Julio Oscar</t>
  </si>
  <si>
    <t>097</t>
  </si>
  <si>
    <t>11-6944-5352</t>
  </si>
  <si>
    <t>4206-1938</t>
  </si>
  <si>
    <t>GENERAL ARREDONDO 6053 -P.1°</t>
  </si>
  <si>
    <t>DADO DE BAJA</t>
  </si>
  <si>
    <t>CASTILLO</t>
  </si>
  <si>
    <t>Laura</t>
  </si>
  <si>
    <t>098</t>
  </si>
  <si>
    <t>11-5499-4206</t>
  </si>
  <si>
    <t>4912-9064</t>
  </si>
  <si>
    <t>OSVALDO CRUZ 3895 EDIF. H28 PB "A"</t>
  </si>
  <si>
    <t>POMPEYA</t>
  </si>
  <si>
    <t>AYALA</t>
  </si>
  <si>
    <t>Juan Manuel</t>
  </si>
  <si>
    <t>099</t>
  </si>
  <si>
    <t>11-6208-9580</t>
  </si>
  <si>
    <t>4855-2055</t>
  </si>
  <si>
    <t>CAMARGO 111  P. 1°</t>
  </si>
  <si>
    <t>VILLA CRESPO</t>
  </si>
  <si>
    <t>100</t>
  </si>
  <si>
    <t>11-4174-3801</t>
  </si>
  <si>
    <t>PÉREZ STOISA</t>
  </si>
  <si>
    <t>Hernán</t>
  </si>
  <si>
    <t>101</t>
  </si>
  <si>
    <t>11-5060-3030</t>
  </si>
  <si>
    <t>4524-9038</t>
  </si>
  <si>
    <t>PACHECO 2332 -P. 6° DTO "C"</t>
  </si>
  <si>
    <t>VILLA URQUIZA</t>
  </si>
  <si>
    <t>SANLES</t>
  </si>
  <si>
    <t>Julio José</t>
  </si>
  <si>
    <t>102</t>
  </si>
  <si>
    <t>11-5456-0462</t>
  </si>
  <si>
    <t>4228-0506</t>
  </si>
  <si>
    <t>AVDA. HIPÓLITO YRIGOYEN 1339</t>
  </si>
  <si>
    <t>Maximiliano</t>
  </si>
  <si>
    <t>103</t>
  </si>
  <si>
    <t>11-3337-4934</t>
  </si>
  <si>
    <t>4245-7169</t>
  </si>
  <si>
    <t>PINTOS 165</t>
  </si>
  <si>
    <t>REINGOLD</t>
  </si>
  <si>
    <t>104</t>
  </si>
  <si>
    <t>11-5329-5249</t>
  </si>
  <si>
    <t>4203-8909</t>
  </si>
  <si>
    <t>DORREGO 1777 PB</t>
  </si>
  <si>
    <t>ALMIRÓN</t>
  </si>
  <si>
    <t>Fernando Elías</t>
  </si>
  <si>
    <t>11-6271-5009</t>
  </si>
  <si>
    <t>02343-46-2662</t>
  </si>
  <si>
    <t>CALLE 26   476</t>
  </si>
  <si>
    <t>25  DE MAYO</t>
  </si>
  <si>
    <t>PVCIA. BS.AS.</t>
  </si>
  <si>
    <t>CURTO</t>
  </si>
  <si>
    <t>Mauricio</t>
  </si>
  <si>
    <t>0223-493-3020</t>
  </si>
  <si>
    <t>GASCÓN 3488</t>
  </si>
  <si>
    <t>MAR DEL PLATA</t>
  </si>
  <si>
    <t>GILMORE</t>
  </si>
  <si>
    <t>Tomás</t>
  </si>
  <si>
    <t>11-6790-4929</t>
  </si>
  <si>
    <t>5245-9802</t>
  </si>
  <si>
    <t>MAIPÚ 313  -DTO "12"</t>
  </si>
  <si>
    <t>TIGRE</t>
  </si>
  <si>
    <t>LEGAZ</t>
  </si>
  <si>
    <t>Carlos Osvaldo</t>
  </si>
  <si>
    <t>11-5663-3112</t>
  </si>
  <si>
    <t>4252-7856</t>
  </si>
  <si>
    <t>MISIONES 197</t>
  </si>
  <si>
    <t>DON BOSCO</t>
  </si>
  <si>
    <t>LOMBARDI</t>
  </si>
  <si>
    <t>Gonzalo Andrés</t>
  </si>
  <si>
    <t>11-3177-7007</t>
  </si>
  <si>
    <t>4201-1366</t>
  </si>
  <si>
    <t>ALSINA 193 -P. 14° DTO "B"</t>
  </si>
  <si>
    <t>Candelaria</t>
  </si>
  <si>
    <t>11-5732-8910</t>
  </si>
  <si>
    <t>4774-0023</t>
  </si>
  <si>
    <t>URIARTE 2309 -P. 1° DTO. "A"</t>
  </si>
  <si>
    <t>DE ENRIQUE</t>
  </si>
  <si>
    <t>Noemí Gloria</t>
  </si>
  <si>
    <t>SAN MARTIN 953 -P. 9° DTO "A"</t>
  </si>
  <si>
    <t>Eleonora Silvana</t>
  </si>
  <si>
    <t>GENERAL PAZ 81 -P. 8° DTO "B"</t>
  </si>
  <si>
    <t>COTO</t>
  </si>
  <si>
    <t>María Guadalupe</t>
  </si>
  <si>
    <t>11-5753-1073</t>
  </si>
  <si>
    <t>GILMORE T.</t>
  </si>
  <si>
    <t>EICHENBLAT</t>
  </si>
  <si>
    <t>Darío</t>
  </si>
  <si>
    <t>11-5118-6622</t>
  </si>
  <si>
    <t>4581-2798</t>
  </si>
  <si>
    <t>TRES ARROYOS 2342 -PB DTO "D"</t>
  </si>
  <si>
    <t>4276-4655</t>
  </si>
  <si>
    <t>ROLON 1787</t>
  </si>
  <si>
    <t>GODOY</t>
  </si>
  <si>
    <t>Gonzalo Alberto</t>
  </si>
  <si>
    <t>4201-9317</t>
  </si>
  <si>
    <t>AMEGHINO 952 -DTO "1"</t>
  </si>
  <si>
    <t>OLIVÈ</t>
  </si>
  <si>
    <t>11-5876-9970</t>
  </si>
  <si>
    <t>4303-4588</t>
  </si>
  <si>
    <t>PERDRIEL 1365</t>
  </si>
  <si>
    <t>RICO</t>
  </si>
  <si>
    <t>Edgardo Daniel</t>
  </si>
  <si>
    <t>11-3039-5223</t>
  </si>
  <si>
    <t>4205-5223</t>
  </si>
  <si>
    <t>LEGAZ C.</t>
  </si>
  <si>
    <t>ESTANISLAO DEL CAMPO 1435</t>
  </si>
  <si>
    <t>BERNAO</t>
  </si>
  <si>
    <t>Romina Natalia</t>
  </si>
  <si>
    <t>11-5484-2663</t>
  </si>
  <si>
    <t>4287-6025</t>
  </si>
  <si>
    <t>URUGUAY 167</t>
  </si>
  <si>
    <t>FLORENCIO VARELA</t>
  </si>
  <si>
    <t>RODRÍGUEZ</t>
  </si>
  <si>
    <t>11-4075-8702</t>
  </si>
  <si>
    <t>PJE. BLANDENGUES 3286</t>
  </si>
  <si>
    <t>CORRAL</t>
  </si>
  <si>
    <t>Mario Daniel</t>
  </si>
  <si>
    <t>11-6721-9555</t>
  </si>
  <si>
    <t>4227-1644</t>
  </si>
  <si>
    <t>R. ESPAÑOL 44 -DTO "3"</t>
  </si>
  <si>
    <t>CARUSO</t>
  </si>
  <si>
    <t>Martín</t>
  </si>
  <si>
    <t>11-6283-9147</t>
  </si>
  <si>
    <t>4217-3632</t>
  </si>
  <si>
    <t>ARREDONDO 6012</t>
  </si>
  <si>
    <t>ALTAMIRANO</t>
  </si>
  <si>
    <t>ROPERTO F.</t>
  </si>
  <si>
    <t>UNAMUNO 3744</t>
  </si>
  <si>
    <t>CATELAR?</t>
  </si>
  <si>
    <t>BARRAGÁN</t>
  </si>
  <si>
    <t>Eugenio</t>
  </si>
  <si>
    <t>11-6703-4624</t>
  </si>
  <si>
    <t>4204-2311</t>
  </si>
  <si>
    <t>IBERÁ 457</t>
  </si>
  <si>
    <t>FILIPELI SEDANO</t>
  </si>
  <si>
    <t>Mariano Hernán</t>
  </si>
  <si>
    <t>11-6156-1116</t>
  </si>
  <si>
    <t>4292-6321</t>
  </si>
  <si>
    <t>FRAY LUIS BELTRÁN 160</t>
  </si>
  <si>
    <t>Ernesto</t>
  </si>
  <si>
    <t>4201-3667</t>
  </si>
  <si>
    <t>ALONSO J.</t>
  </si>
  <si>
    <t>SUCRE 191</t>
  </si>
  <si>
    <t>GILARDONI</t>
  </si>
  <si>
    <t>¿L.C. 10.132.389 N?</t>
  </si>
  <si>
    <t>4553-2714</t>
  </si>
  <si>
    <t>CHARLONE 668 -P. 4 DTO "B"</t>
  </si>
  <si>
    <t>CHACARITA</t>
  </si>
  <si>
    <t>GIUGOUAZ</t>
  </si>
  <si>
    <t>Leonardo</t>
  </si>
  <si>
    <t>11-5647-9133</t>
  </si>
  <si>
    <t>4222-0419</t>
  </si>
  <si>
    <t>ARGÑARAZ 1245</t>
  </si>
  <si>
    <t>IGLESIAS</t>
  </si>
  <si>
    <t>María Gabriela</t>
  </si>
  <si>
    <t>11-5054-2782</t>
  </si>
  <si>
    <t>4205-1194</t>
  </si>
  <si>
    <t>ZEBALLOS 2764</t>
  </si>
  <si>
    <t>LOMUTO</t>
  </si>
  <si>
    <t>Diego</t>
  </si>
  <si>
    <t>11-5626-1947</t>
  </si>
  <si>
    <t>6091-3200</t>
  </si>
  <si>
    <t>dlomuto@hotmail.com</t>
  </si>
  <si>
    <t>MOREIRA L.</t>
  </si>
  <si>
    <t>GRAL. PAZ 173 -P. 7° DTO "A"</t>
  </si>
  <si>
    <t>PÉREZ</t>
  </si>
  <si>
    <t>Gustavo Darío</t>
  </si>
  <si>
    <t>11-5923-0653</t>
  </si>
  <si>
    <t>kyzzaz10@yahoo.com.ar</t>
  </si>
  <si>
    <t>P. OBLIGADO 211 -P. 1°</t>
  </si>
  <si>
    <t>PLANAS</t>
  </si>
  <si>
    <t>4811-3144</t>
  </si>
  <si>
    <t>MEDRANO 1352 -P. 2° DTO "D"</t>
  </si>
  <si>
    <t>RIVEIRO</t>
  </si>
  <si>
    <t>Ángel Rafael</t>
  </si>
  <si>
    <t>11-5010-8515</t>
  </si>
  <si>
    <t>4361-2956</t>
  </si>
  <si>
    <t>CARUGATI J.C.</t>
  </si>
  <si>
    <t>MARTIN GARCÍA 759 -P. 8° DTO "A"</t>
  </si>
  <si>
    <t>SAVINO</t>
  </si>
  <si>
    <t>11-6455-6579</t>
  </si>
  <si>
    <t>4738-4987</t>
  </si>
  <si>
    <t>ROSARIO 4445</t>
  </si>
  <si>
    <t>SAN MARTIN</t>
  </si>
  <si>
    <t>VILLA BALLESTER</t>
  </si>
  <si>
    <t>11-6983-5826</t>
  </si>
  <si>
    <t>4018-3505</t>
  </si>
  <si>
    <t>RONDEAU 437  -P. 1°</t>
  </si>
  <si>
    <t>MAL LA ALTURA</t>
  </si>
  <si>
    <t>SPALETTA</t>
  </si>
  <si>
    <t>Gilberto Ezequiel</t>
  </si>
  <si>
    <t>11-5769-7944</t>
  </si>
  <si>
    <t>4641-7820</t>
  </si>
  <si>
    <t>4716-5005 (fax)</t>
  </si>
  <si>
    <t>ROMA 985</t>
  </si>
  <si>
    <t>Matías Pablo</t>
  </si>
  <si>
    <t>11-6400-7795</t>
  </si>
  <si>
    <t>4208-4710</t>
  </si>
  <si>
    <t>MOYANO</t>
  </si>
  <si>
    <t>Andrés Nicolás</t>
  </si>
  <si>
    <t>3547-59-4930</t>
  </si>
  <si>
    <t>(03547)42-5312</t>
  </si>
  <si>
    <t>ED GALASSO 592</t>
  </si>
  <si>
    <t>CÓRDOBA</t>
  </si>
  <si>
    <t>ALTA GRACIA</t>
  </si>
  <si>
    <t>Lautaro Martin</t>
  </si>
  <si>
    <t>15-5035-4450</t>
  </si>
  <si>
    <t>4432-9523</t>
  </si>
  <si>
    <t>VIDELA NICOLÁS 583</t>
  </si>
  <si>
    <t>RODA</t>
  </si>
  <si>
    <t>Agustín Felipe</t>
  </si>
  <si>
    <t>(0221)15-6196066</t>
  </si>
  <si>
    <t>44 NRO. 375 - DTO. "4"</t>
  </si>
  <si>
    <t>LA PLATA</t>
  </si>
  <si>
    <t>REPETTO</t>
  </si>
  <si>
    <t>Luis</t>
  </si>
  <si>
    <t>15-64922909</t>
  </si>
  <si>
    <t>CARZOGLIO D.</t>
  </si>
  <si>
    <t>PASAJE CALDERON 6242 -DTO "2"</t>
  </si>
  <si>
    <t>Jorge Hector</t>
  </si>
  <si>
    <t>4218-4768</t>
  </si>
  <si>
    <t>CRISOLOGO LARRALDE 145</t>
  </si>
  <si>
    <t>STARVAGGI</t>
  </si>
  <si>
    <t>Máximo Alberto</t>
  </si>
  <si>
    <t>15-59959297</t>
  </si>
  <si>
    <t>4551-1800</t>
  </si>
  <si>
    <t>GIRIBONE 1690</t>
  </si>
  <si>
    <t>Hugo Alberto</t>
  </si>
  <si>
    <t>15-43994303</t>
  </si>
  <si>
    <t>RAMA</t>
  </si>
  <si>
    <t>Carlos Daniel</t>
  </si>
  <si>
    <t>15-30356335</t>
  </si>
  <si>
    <t>4278-4501</t>
  </si>
  <si>
    <t>CENTENARIO 2989</t>
  </si>
  <si>
    <t>BOLLA</t>
  </si>
  <si>
    <t>Luciano Marcos</t>
  </si>
  <si>
    <t>15-41984369</t>
  </si>
  <si>
    <t>4433-1849</t>
  </si>
  <si>
    <t>PEDRO GOYENA 1472 - P. 3</t>
  </si>
  <si>
    <t>DI MAIO</t>
  </si>
  <si>
    <t>German</t>
  </si>
  <si>
    <t>15-58756407</t>
  </si>
  <si>
    <t>4383-5795</t>
  </si>
  <si>
    <t>VALDIVIA M.</t>
  </si>
  <si>
    <t>SANTIAGO DEL ESTERO 773 -P4 DTO "B"</t>
  </si>
  <si>
    <t>Patricia Estela</t>
  </si>
  <si>
    <t>15-59244772</t>
  </si>
  <si>
    <t>COUTO</t>
  </si>
  <si>
    <t>Damian Mario</t>
  </si>
  <si>
    <t>15-35573345</t>
  </si>
  <si>
    <t>4222-1415</t>
  </si>
  <si>
    <t>HIPÓLITO YRIGOYEN 767 -P. 2° DTO "B"</t>
  </si>
  <si>
    <t>ALVAREZ</t>
  </si>
  <si>
    <t>Roberto</t>
  </si>
  <si>
    <t>15-5317-0960</t>
  </si>
  <si>
    <t>4797-1021</t>
  </si>
  <si>
    <t>4797-3032</t>
  </si>
  <si>
    <t>SAN MARTIN  1179</t>
  </si>
  <si>
    <t>VICENTE LOPEZ</t>
  </si>
  <si>
    <t>Juan Ignacio</t>
  </si>
  <si>
    <t>VENDOLA</t>
  </si>
  <si>
    <t>Romina Anabella</t>
  </si>
  <si>
    <t>15-6546-3977</t>
  </si>
  <si>
    <t>REY R.</t>
  </si>
  <si>
    <t>GRAL. ARREDONDO 246 -DTO "3"</t>
  </si>
  <si>
    <t>RODRIGUEZ</t>
  </si>
  <si>
    <t>Juan Mariano</t>
  </si>
  <si>
    <t>15-3422-3930</t>
  </si>
  <si>
    <t>4203-3930</t>
  </si>
  <si>
    <t>TRES SARGENTOS 1388 -DTO "2"</t>
  </si>
  <si>
    <t>GERLI</t>
  </si>
  <si>
    <t>POLO</t>
  </si>
  <si>
    <t>Nicolás Federico</t>
  </si>
  <si>
    <t>15-6110-8975</t>
  </si>
  <si>
    <t>4207-1030</t>
  </si>
  <si>
    <t>COMODORO RIVADAVIA 3791</t>
  </si>
  <si>
    <t>BUJÁN</t>
  </si>
  <si>
    <t>Norberto Raúl</t>
  </si>
  <si>
    <t>15-4075-6144</t>
  </si>
  <si>
    <t>RODRIGUEZ PEÑA  37</t>
  </si>
  <si>
    <t>VILAR</t>
  </si>
  <si>
    <t>Rodolfo Sergio</t>
  </si>
  <si>
    <t>1-92678</t>
  </si>
  <si>
    <t>15-5570-3000</t>
  </si>
  <si>
    <t>4304-6856</t>
  </si>
  <si>
    <t>VAZQUEZ L.</t>
  </si>
  <si>
    <t>SOLÍS 1005 -P. 3° DTO "E"</t>
  </si>
  <si>
    <t>GARAVENTA</t>
  </si>
  <si>
    <t>Pablo Ignacio</t>
  </si>
  <si>
    <t>1-21089</t>
  </si>
  <si>
    <t>15-6802-3005</t>
  </si>
  <si>
    <t>4963-5883</t>
  </si>
  <si>
    <t>LARREA 941 -P.9 DTO ""6"</t>
  </si>
  <si>
    <t>RECOLETA</t>
  </si>
  <si>
    <t>MIGUEZ</t>
  </si>
  <si>
    <t>Fernando Alberto</t>
  </si>
  <si>
    <t>15-6351-7237</t>
  </si>
  <si>
    <t>4584-3685</t>
  </si>
  <si>
    <t>AVDA. DONATO ALVAREZ 936 -P 6° DTO "H"</t>
  </si>
  <si>
    <t>MIGLIORISI</t>
  </si>
  <si>
    <t>Diego Fernando</t>
  </si>
  <si>
    <t>15-4986-6162</t>
  </si>
  <si>
    <t>4856-1431</t>
  </si>
  <si>
    <t>LAVALLEJA 86</t>
  </si>
  <si>
    <t>BALSA</t>
  </si>
  <si>
    <t>15-6860-1578</t>
  </si>
  <si>
    <t>4222-5944</t>
  </si>
  <si>
    <t>PALAÁ 450 -P. 1°</t>
  </si>
  <si>
    <t>LEMME</t>
  </si>
  <si>
    <t>Gonzalo Jorge</t>
  </si>
  <si>
    <t>15-6123-6683</t>
  </si>
  <si>
    <t>4931-7560</t>
  </si>
  <si>
    <t>SAN JUAN 3442 -P. PB DTO "1"</t>
  </si>
  <si>
    <t>BOEDO</t>
  </si>
  <si>
    <t>Pablo Javier</t>
  </si>
  <si>
    <t>15-6133-5025</t>
  </si>
  <si>
    <t>4208-2331</t>
  </si>
  <si>
    <t>4228-7098</t>
  </si>
  <si>
    <t>BELGRANO 3024</t>
  </si>
  <si>
    <t>PEREZ</t>
  </si>
  <si>
    <t>Marcelo Alejandro</t>
  </si>
  <si>
    <t>15-5925-5500</t>
  </si>
  <si>
    <t>4204-6209</t>
  </si>
  <si>
    <t>DONOVAN 1958</t>
  </si>
  <si>
    <t>MIGLIO</t>
  </si>
  <si>
    <t>José Rubén</t>
  </si>
  <si>
    <t>1-19095</t>
  </si>
  <si>
    <t>15-6799-3972</t>
  </si>
  <si>
    <t>4208-5793</t>
  </si>
  <si>
    <t>TUYUTÍ 2818</t>
  </si>
  <si>
    <t>SERENELLI</t>
  </si>
  <si>
    <t>Marcelo Guillermo</t>
  </si>
  <si>
    <t>11-5730-3835</t>
  </si>
  <si>
    <t>4661-5256</t>
  </si>
  <si>
    <t>STA. MARÍA DE ORO 2925</t>
  </si>
  <si>
    <t>CASTELAR</t>
  </si>
  <si>
    <t>GAYOSO</t>
  </si>
  <si>
    <t>Sebastián Rubén</t>
  </si>
  <si>
    <t>4249-1506</t>
  </si>
  <si>
    <t>HECTOR NOYA 3164 -P. PB</t>
  </si>
  <si>
    <t>LANUS OESTE</t>
  </si>
  <si>
    <t>FERNANDEZ</t>
  </si>
  <si>
    <t>Carlos Martín</t>
  </si>
  <si>
    <t>15-4157-1011</t>
  </si>
  <si>
    <t>4251-1290</t>
  </si>
  <si>
    <t>LAMADRID 1774</t>
  </si>
  <si>
    <t>D'ABUNDO</t>
  </si>
  <si>
    <t>Nicolás Ariel</t>
  </si>
  <si>
    <t>15-6504-7850</t>
  </si>
  <si>
    <t>4256-3746</t>
  </si>
  <si>
    <t>ECUADOR 789</t>
  </si>
  <si>
    <t>EZPELETA</t>
  </si>
  <si>
    <t>VALDEZ</t>
  </si>
  <si>
    <t>Norberto Daniel</t>
  </si>
  <si>
    <t>15-5933-4293</t>
  </si>
  <si>
    <t>4225-6943</t>
  </si>
  <si>
    <t>AMADO NERVO 3013</t>
  </si>
  <si>
    <t>BEIGELMAN</t>
  </si>
  <si>
    <t>Damián Ariel</t>
  </si>
  <si>
    <t>15-5579-4889</t>
  </si>
  <si>
    <t>4631-4641</t>
  </si>
  <si>
    <t>AVDA. ÁLVAREZ THOMAS 2825 -P.10° DTO "C"</t>
  </si>
  <si>
    <t>German Ezequiel</t>
  </si>
  <si>
    <t>15-5579-4888</t>
  </si>
  <si>
    <t>4568-5650</t>
  </si>
  <si>
    <t>BAUNESS 1918  -P. 4° DTO "D"</t>
  </si>
  <si>
    <t>OROFINO</t>
  </si>
  <si>
    <t>Marcelo Faián</t>
  </si>
  <si>
    <t>15-6026-1306</t>
  </si>
  <si>
    <t>4249-0356</t>
  </si>
  <si>
    <t>VALDEZ DANIEL N.</t>
  </si>
  <si>
    <t>25 DE MAYO 746</t>
  </si>
  <si>
    <t>COMERCIANTE</t>
  </si>
  <si>
    <t>GANGI</t>
  </si>
  <si>
    <t>Diego Martín</t>
  </si>
  <si>
    <t>4207-4723</t>
  </si>
  <si>
    <t>AV. MITRE 3836</t>
  </si>
  <si>
    <t>Jorge Aníbal</t>
  </si>
  <si>
    <t>LE.7.753.111</t>
  </si>
  <si>
    <t>CORREDOR INMOBILIARIO</t>
  </si>
  <si>
    <t>AUBONE VIDELA</t>
  </si>
  <si>
    <t>15-4404-9092</t>
  </si>
  <si>
    <t>4723-4784</t>
  </si>
  <si>
    <t>HUDSON 565</t>
  </si>
  <si>
    <t>SAN ISIDRO</t>
  </si>
  <si>
    <t>CONSULTOR INMOBILIARIO</t>
  </si>
  <si>
    <t>Justo Antonio</t>
  </si>
  <si>
    <t>4203-6546</t>
  </si>
  <si>
    <t>PEREZ MARCELO??</t>
  </si>
  <si>
    <t>LACARRA 1012 -P.1 DTO"1"</t>
  </si>
  <si>
    <t>JUBILADO</t>
  </si>
  <si>
    <t>MIGNABURU</t>
  </si>
  <si>
    <t>Joaquín</t>
  </si>
  <si>
    <t>15-5348-9792</t>
  </si>
  <si>
    <t>4251-2668</t>
  </si>
  <si>
    <t>URIBURU 481</t>
  </si>
  <si>
    <t>ESTUDIANTE ABOGACIA</t>
  </si>
  <si>
    <t>Jorge Daniel</t>
  </si>
  <si>
    <t>10.396.541 ??</t>
  </si>
  <si>
    <t>15-4957-6028</t>
  </si>
  <si>
    <t>4137-6178/6142</t>
  </si>
  <si>
    <t>GRAL. IRIARTE 484</t>
  </si>
  <si>
    <t>AUTÓNOMO</t>
  </si>
  <si>
    <t>GANZA</t>
  </si>
  <si>
    <t>Heber</t>
  </si>
  <si>
    <t>15-5953-3948</t>
  </si>
  <si>
    <t>4203-1530</t>
  </si>
  <si>
    <t>GÜEMES 1840</t>
  </si>
  <si>
    <t>ABOGADO</t>
  </si>
  <si>
    <t>Yanina Soledad</t>
  </si>
  <si>
    <t>15-5769-7943</t>
  </si>
  <si>
    <t>4641-7840</t>
  </si>
  <si>
    <t>EMPRESARIA</t>
  </si>
  <si>
    <t>CHAPEDI</t>
  </si>
  <si>
    <t>Jorge Eduardo</t>
  </si>
  <si>
    <t>15-6534-4358</t>
  </si>
  <si>
    <t>4800-1689</t>
  </si>
  <si>
    <t>SALGUERO 2430 -PB PORTERÍA-</t>
  </si>
  <si>
    <t>EMPLEADO</t>
  </si>
  <si>
    <t>DEGLAUVE</t>
  </si>
  <si>
    <t>Damián Esteban</t>
  </si>
  <si>
    <t>15-4940-6641</t>
  </si>
  <si>
    <t>(221)4247055</t>
  </si>
  <si>
    <t>SAENZ  40 -P2° DTO "85"</t>
  </si>
  <si>
    <t>POLITÓLOGO</t>
  </si>
  <si>
    <t>SALABERRY</t>
  </si>
  <si>
    <t>Leandro Ezequiel</t>
  </si>
  <si>
    <t>15-4439-7546</t>
  </si>
  <si>
    <t>4207-9385</t>
  </si>
  <si>
    <t>COMODORO RIVADAVIA 4029</t>
  </si>
  <si>
    <t>ESTUDIANTE ADM. DE EMPRESAS</t>
  </si>
  <si>
    <t>ROSSI</t>
  </si>
  <si>
    <t>Lucila</t>
  </si>
  <si>
    <t>184</t>
  </si>
  <si>
    <t>15-3401-0203</t>
  </si>
  <si>
    <t>SARAZA 1504</t>
  </si>
  <si>
    <t>PERIODISTA</t>
  </si>
  <si>
    <t>PIETROPAOLO</t>
  </si>
  <si>
    <t>Pascual Gustavo</t>
  </si>
  <si>
    <t>15-5709-2680</t>
  </si>
  <si>
    <t>4267-1044</t>
  </si>
  <si>
    <t>TIMOTE 3901</t>
  </si>
  <si>
    <t>CORREA</t>
  </si>
  <si>
    <t>Juan Santiago</t>
  </si>
  <si>
    <t>15-31831-5466</t>
  </si>
  <si>
    <t>5352-0139</t>
  </si>
  <si>
    <t>LAVALLE 1675 -P 3° DTO "11" -</t>
  </si>
  <si>
    <t>CENTRO</t>
  </si>
  <si>
    <t>ZUBINI</t>
  </si>
  <si>
    <t>Emilio Angel</t>
  </si>
  <si>
    <t>15-3143-4421</t>
  </si>
  <si>
    <t>4301-2455</t>
  </si>
  <si>
    <t>MONTES DE OCA 913 -p. 2° DTO "A" -</t>
  </si>
  <si>
    <t>PRATTO</t>
  </si>
  <si>
    <t>15-5951-4561</t>
  </si>
  <si>
    <t>4204-1987</t>
  </si>
  <si>
    <t>BARILOCHE 326</t>
  </si>
  <si>
    <t>Carlos Alberto</t>
  </si>
  <si>
    <t>3970-5172</t>
  </si>
  <si>
    <t>PEREZ MARCELO</t>
  </si>
  <si>
    <t>ANCHORENA 1750 -P 8° DTO "B"-</t>
  </si>
  <si>
    <t>BARRIO NORTE</t>
  </si>
  <si>
    <t>CONTADOR</t>
  </si>
  <si>
    <t>GROS</t>
  </si>
  <si>
    <t>Sisto</t>
  </si>
  <si>
    <t>4-208-9022</t>
  </si>
  <si>
    <t>UGARTECHE 1055</t>
  </si>
  <si>
    <t>GULO</t>
  </si>
  <si>
    <t>Adrían Gonzalo</t>
  </si>
  <si>
    <t>15-4191-5872</t>
  </si>
  <si>
    <t>4227-2748</t>
  </si>
  <si>
    <t>PASTEUR 438</t>
  </si>
  <si>
    <t>DISEÑADOR GRÁFICO WEB</t>
  </si>
  <si>
    <t>REVILLA</t>
  </si>
  <si>
    <t>Jorge Antonio</t>
  </si>
  <si>
    <t>15-5488-3397</t>
  </si>
  <si>
    <t>RODRIGUEZ MARIANO</t>
  </si>
  <si>
    <t>JOAQUIN V GONZALEZ  300 DUPLEX d3 -P.1° DTO "B"</t>
  </si>
  <si>
    <t>BANCARIO</t>
  </si>
  <si>
    <t>TARANTOLA</t>
  </si>
  <si>
    <t>Luciano Andrés</t>
  </si>
  <si>
    <t>15-5710-7321</t>
  </si>
  <si>
    <t>4238-1082</t>
  </si>
  <si>
    <t>JOAQUIN V GONZALEZ  1150</t>
  </si>
  <si>
    <t>MICHELI</t>
  </si>
  <si>
    <t>(02969) 15542632</t>
  </si>
  <si>
    <t>CHARCAS 3080 -P 3° DTO"A"-</t>
  </si>
  <si>
    <t>ESTUDIANTE</t>
  </si>
  <si>
    <t>MIRÓ</t>
  </si>
  <si>
    <t>Guillermo José</t>
  </si>
  <si>
    <t>15-6224-0620</t>
  </si>
  <si>
    <t>4208-6613</t>
  </si>
  <si>
    <t>PARAGUAY 958</t>
  </si>
  <si>
    <t>TOURAL</t>
  </si>
  <si>
    <t>15-5760-0988</t>
  </si>
  <si>
    <t>4735-4108</t>
  </si>
  <si>
    <t>AV. MARQUEZ B. 3180 -P 6° DTO "23" -</t>
  </si>
  <si>
    <t>Gonzalo</t>
  </si>
  <si>
    <t>15-3352-7245</t>
  </si>
  <si>
    <t>BLVD. DE LOS ITALIANOS 743</t>
  </si>
  <si>
    <t>ORDOÑEZ</t>
  </si>
  <si>
    <t>Pablo Ariel</t>
  </si>
  <si>
    <t>15-6119-4139</t>
  </si>
  <si>
    <t>SARMIENTO 3109</t>
  </si>
  <si>
    <t>SAN FERNANDO</t>
  </si>
  <si>
    <t>GALLEGO</t>
  </si>
  <si>
    <t>4747-4415</t>
  </si>
  <si>
    <t>GARIBALDI 884</t>
  </si>
  <si>
    <t>ARTESANO</t>
  </si>
  <si>
    <t>RIBAS</t>
  </si>
  <si>
    <t>Federico Manuel</t>
  </si>
  <si>
    <t>15-4916-6106</t>
  </si>
  <si>
    <t>4206-1221</t>
  </si>
  <si>
    <t>MARTINEZ R.</t>
  </si>
  <si>
    <t>COTAGAITA 1049</t>
  </si>
  <si>
    <t>GAUNA</t>
  </si>
  <si>
    <t>Fernando Julián</t>
  </si>
  <si>
    <t>15-5175-8712</t>
  </si>
  <si>
    <t>CHASCOMUS 123</t>
  </si>
  <si>
    <t>SISTEMAS</t>
  </si>
  <si>
    <t>SANDIN</t>
  </si>
  <si>
    <t>15-3513-8830</t>
  </si>
  <si>
    <t>STARVAGGI M.</t>
  </si>
  <si>
    <t>OCANTOS 159</t>
  </si>
  <si>
    <t>Federico Nahuel</t>
  </si>
  <si>
    <t>15-6750-8507</t>
  </si>
  <si>
    <t>4236-7727</t>
  </si>
  <si>
    <t>BYNNON 4424</t>
  </si>
  <si>
    <t>JOSE MARMOL</t>
  </si>
  <si>
    <t>ARANDA</t>
  </si>
  <si>
    <t>Yamila Celeste</t>
  </si>
  <si>
    <t>15-3695-4686</t>
  </si>
  <si>
    <t>4254-0240</t>
  </si>
  <si>
    <t>BROWN 4277</t>
  </si>
  <si>
    <t>ESTUDIANTE U.</t>
  </si>
  <si>
    <t>Leonardo Javier</t>
  </si>
  <si>
    <t>15-5640-1330</t>
  </si>
  <si>
    <t>4201-9667</t>
  </si>
  <si>
    <t>AVDA. BELGRANO 370 -P 2° DTO "B" -</t>
  </si>
  <si>
    <t>ANALISTA DE SISTEMAS</t>
  </si>
  <si>
    <t>HOMPANERA</t>
  </si>
  <si>
    <t>Martin Emilio</t>
  </si>
  <si>
    <t>15-5568-2685</t>
  </si>
  <si>
    <t>PJE. AZOPARDO  2179</t>
  </si>
  <si>
    <t>Orlando Angel</t>
  </si>
  <si>
    <t>15-4074-2628</t>
  </si>
  <si>
    <t>4222-0412</t>
  </si>
  <si>
    <t>FRENCH 176</t>
  </si>
  <si>
    <t>OLMO</t>
  </si>
  <si>
    <t>Nicolás Marcelo</t>
  </si>
  <si>
    <t>15-6439-9835</t>
  </si>
  <si>
    <t>4921-5259</t>
  </si>
  <si>
    <t>MOSCUFO S.</t>
  </si>
  <si>
    <t>EMILIO MITRE 1325</t>
  </si>
  <si>
    <t>LANZAVECCHIA</t>
  </si>
  <si>
    <t>15-6916-3931</t>
  </si>
  <si>
    <t>4923-7250</t>
  </si>
  <si>
    <t>Guayaquil 76 Dto "D"</t>
  </si>
  <si>
    <t>DE VENEZIA</t>
  </si>
  <si>
    <t>Franco Matías</t>
  </si>
  <si>
    <t>15-6280-0182</t>
  </si>
  <si>
    <t>4230-3680</t>
  </si>
  <si>
    <t>PAYSANDÚ  2050</t>
  </si>
  <si>
    <t>Valentín Joaquin</t>
  </si>
  <si>
    <t>QUILMES OESTE</t>
  </si>
  <si>
    <t>MEZA</t>
  </si>
  <si>
    <t>Leandro Sebastian</t>
  </si>
  <si>
    <t>VIAMONTE 1065</t>
  </si>
  <si>
    <t>CAMPANA</t>
  </si>
  <si>
    <t>Nicolas Antonio</t>
  </si>
  <si>
    <t>3489-15582276</t>
  </si>
  <si>
    <t>TRENQUE LAUQUEN 647</t>
  </si>
  <si>
    <t>FONTE</t>
  </si>
  <si>
    <t>Daniel</t>
  </si>
  <si>
    <t>15-6158-9123</t>
  </si>
  <si>
    <t>RAMOS 10 -P°9 DTO "A" -</t>
  </si>
  <si>
    <t>LANUS</t>
  </si>
  <si>
    <t>CASTAGNOLA</t>
  </si>
  <si>
    <t>Juan Alberto</t>
  </si>
  <si>
    <t>15-5764-1778</t>
  </si>
  <si>
    <t>4227-0030</t>
  </si>
  <si>
    <t>juan_albertomba78@hotmail.com</t>
  </si>
  <si>
    <t>GREGORIA DEL VALLE 902</t>
  </si>
  <si>
    <t>CHECCHIA</t>
  </si>
  <si>
    <t>Claudio Daniel</t>
  </si>
  <si>
    <t>15-6352-3881</t>
  </si>
  <si>
    <t>4286-8400</t>
  </si>
  <si>
    <t>MARCO AVELLANEDA 2202</t>
  </si>
  <si>
    <t>CHOFER</t>
  </si>
  <si>
    <t>Thiago</t>
  </si>
  <si>
    <t>15-6019-1463</t>
  </si>
  <si>
    <t>J. DE CASAL 1026</t>
  </si>
  <si>
    <t>HIJO DE ALE</t>
  </si>
  <si>
    <t>DEL CASTILLO</t>
  </si>
  <si>
    <t>Maria Karina</t>
  </si>
  <si>
    <t>15-6403-2646</t>
  </si>
  <si>
    <t>5292-8854</t>
  </si>
  <si>
    <t>SUCRE 878</t>
  </si>
  <si>
    <t>MORON</t>
  </si>
  <si>
    <t>ORGANIZADORA DE EVENTOS</t>
  </si>
  <si>
    <t>LUCIONI</t>
  </si>
  <si>
    <t>Sebastián Christian</t>
  </si>
  <si>
    <t>15-4174-9302</t>
  </si>
  <si>
    <t>4545-7239</t>
  </si>
  <si>
    <t>F. ROOSEVELT 3746 - P 5° DTO "F" -</t>
  </si>
  <si>
    <t>COGHLAN</t>
  </si>
  <si>
    <t>BATIE</t>
  </si>
  <si>
    <t>Diego Ezequiel</t>
  </si>
  <si>
    <t>15-3216-4264</t>
  </si>
  <si>
    <t>4362-5128</t>
  </si>
  <si>
    <t>BALCARCE 922 -P 7° DTO "B" -</t>
  </si>
  <si>
    <t>LICENCIADA EN SEGURIDAD E H.</t>
  </si>
  <si>
    <t>HAEDO</t>
  </si>
  <si>
    <t>Carlos</t>
  </si>
  <si>
    <t>15-6266-3001</t>
  </si>
  <si>
    <t>4924-0411</t>
  </si>
  <si>
    <t>INCLAN  4230  -P.17° DTO."5"</t>
  </si>
  <si>
    <t>LICENCIADA EN ADMINISTRACION</t>
  </si>
  <si>
    <t>ENRIQUEZ</t>
  </si>
  <si>
    <t>Gustavo</t>
  </si>
  <si>
    <t>15-3134-2580</t>
  </si>
  <si>
    <t>4726-6418</t>
  </si>
  <si>
    <t>CELINA BOENA 1692</t>
  </si>
  <si>
    <t>EL TALAR</t>
  </si>
  <si>
    <t>D´AMICO</t>
  </si>
  <si>
    <t>Hernan Lautaro</t>
  </si>
  <si>
    <t>5431-7180</t>
  </si>
  <si>
    <t>ADROGUE 860</t>
  </si>
  <si>
    <t>ADROGUE</t>
  </si>
  <si>
    <t>BARBUI</t>
  </si>
  <si>
    <t>Sergio Alejandro</t>
  </si>
  <si>
    <t>15-5119-6779</t>
  </si>
  <si>
    <t>4813-8446</t>
  </si>
  <si>
    <t>GUIDO 1666 -P 6° DTO. "B" -</t>
  </si>
  <si>
    <t>FAGER</t>
  </si>
  <si>
    <t>Roberto Hernan</t>
  </si>
  <si>
    <t>15-6832-4379</t>
  </si>
  <si>
    <t>4301-3543</t>
  </si>
  <si>
    <t>MONTES DE OCA 1719</t>
  </si>
  <si>
    <t>HOYAL</t>
  </si>
  <si>
    <t>Miguel Angel</t>
  </si>
  <si>
    <t>15-4532-3587</t>
  </si>
  <si>
    <t>5430-5937</t>
  </si>
  <si>
    <t>M. CORVALAN 631</t>
  </si>
  <si>
    <t>MELGAREJO</t>
  </si>
  <si>
    <t>15-5383-6956</t>
  </si>
  <si>
    <t>4442-8186</t>
  </si>
  <si>
    <t>NAZAR 1240</t>
  </si>
  <si>
    <t>ALDO BONZI</t>
  </si>
  <si>
    <t>DINAHET</t>
  </si>
  <si>
    <t>Julian</t>
  </si>
  <si>
    <t>156-546-9411</t>
  </si>
  <si>
    <t>4206-8277</t>
  </si>
  <si>
    <t>SAN NICOLAS 5867</t>
  </si>
  <si>
    <t>CAPITANIO</t>
  </si>
  <si>
    <t>Ezequiel</t>
  </si>
  <si>
    <t>156-546-2483</t>
  </si>
  <si>
    <t>ALMAFUERTE 3585</t>
  </si>
  <si>
    <t>RISIGLIONE</t>
  </si>
  <si>
    <t>Adrián Pablo</t>
  </si>
  <si>
    <t>153-514-2224</t>
  </si>
  <si>
    <t>4252-8968</t>
  </si>
  <si>
    <t>CIUDADELA 801</t>
  </si>
  <si>
    <t>RIMOLO</t>
  </si>
  <si>
    <t>Ariel Ricardo</t>
  </si>
  <si>
    <t>155-496-4121</t>
  </si>
  <si>
    <t>4764-2455</t>
  </si>
  <si>
    <t>BVD.  BALLESTER 5492</t>
  </si>
  <si>
    <t>SIMARRO</t>
  </si>
  <si>
    <t>156-443-2608</t>
  </si>
  <si>
    <t>4288-2956</t>
  </si>
  <si>
    <t>COMAHUE 1798</t>
  </si>
  <si>
    <t>WEISS</t>
  </si>
  <si>
    <t>Victor Rafael</t>
  </si>
  <si>
    <t>155-571-8503</t>
  </si>
  <si>
    <t>4249-6087</t>
  </si>
  <si>
    <t>CORDOBA 1853</t>
  </si>
  <si>
    <t>TES</t>
  </si>
  <si>
    <t>Alejandro</t>
  </si>
  <si>
    <t>155-220-3117</t>
  </si>
  <si>
    <t>4522-2406</t>
  </si>
  <si>
    <t>BERNA 2345</t>
  </si>
  <si>
    <t>155-832-1269</t>
  </si>
  <si>
    <t>4254-6147</t>
  </si>
  <si>
    <t>LAVALLE 1878</t>
  </si>
  <si>
    <t>WOZNIUK</t>
  </si>
  <si>
    <t>Nicolas Enrique</t>
  </si>
  <si>
    <t>156-731-2181</t>
  </si>
  <si>
    <t>4218-2138</t>
  </si>
  <si>
    <t>CALLAO 2529  P "1"</t>
  </si>
  <si>
    <t>REYNOSO</t>
  </si>
  <si>
    <t>154-193-2393</t>
  </si>
  <si>
    <t>5070-9359</t>
  </si>
  <si>
    <t>AVDA. ARGENTINA 6038</t>
  </si>
  <si>
    <t>Alan Ezequiel</t>
  </si>
  <si>
    <t>152-165-2806</t>
  </si>
  <si>
    <t>4656-2198</t>
  </si>
  <si>
    <t>BARCALA 779</t>
  </si>
  <si>
    <t>VENDEDOR</t>
  </si>
  <si>
    <t>SANGINETO</t>
  </si>
  <si>
    <t>Pedro Adrian</t>
  </si>
  <si>
    <t>156-715-3945</t>
  </si>
  <si>
    <t>4206-3716</t>
  </si>
  <si>
    <t>VILLA DE LUJÁN 280</t>
  </si>
  <si>
    <t>GASTRONOMICO</t>
  </si>
  <si>
    <t>MARTIN</t>
  </si>
  <si>
    <t>155-937-9726</t>
  </si>
  <si>
    <t>COLON 509</t>
  </si>
  <si>
    <t>Oscar</t>
  </si>
  <si>
    <t>155-605-6438</t>
  </si>
  <si>
    <t>RICARDO ROJAS 1996</t>
  </si>
  <si>
    <t>CARREÑO</t>
  </si>
  <si>
    <t>Andrés Pablo</t>
  </si>
  <si>
    <t>156-839-5180</t>
  </si>
  <si>
    <t>MOINE 1064</t>
  </si>
  <si>
    <t>BELLA VISTA</t>
  </si>
  <si>
    <t>ESTEFAN</t>
  </si>
  <si>
    <t>Marcelo Andrés</t>
  </si>
  <si>
    <t>156-752-5182</t>
  </si>
  <si>
    <t>4302-1018</t>
  </si>
  <si>
    <t>marceloestefan@hotmail.com</t>
  </si>
  <si>
    <t>IRIARTE 1614 P° 2 DTO "A"</t>
  </si>
  <si>
    <t>BOGLIANO</t>
  </si>
  <si>
    <t>Sebastián Gonzalo</t>
  </si>
  <si>
    <t>153-770-7733</t>
  </si>
  <si>
    <t>4943-1487</t>
  </si>
  <si>
    <t>COCHABAMBA 2981  P° 3  DTO "C"</t>
  </si>
  <si>
    <t>ROS</t>
  </si>
  <si>
    <t>Roberto Carlos</t>
  </si>
  <si>
    <t>155-426-5517</t>
  </si>
  <si>
    <t>02229-454435</t>
  </si>
  <si>
    <t>73 y129</t>
  </si>
  <si>
    <t>155-182-2344</t>
  </si>
  <si>
    <t>GARAY</t>
  </si>
  <si>
    <t>Darío Fernando</t>
  </si>
  <si>
    <t>155-980-2950</t>
  </si>
  <si>
    <t>3966-6440</t>
  </si>
  <si>
    <t>CASACUBERTA 5777</t>
  </si>
  <si>
    <t>CAMARGO</t>
  </si>
  <si>
    <t>Nadia Belen</t>
  </si>
  <si>
    <t>EMPLEADA</t>
  </si>
  <si>
    <t>Silvina Susana</t>
  </si>
  <si>
    <t>116-627-8050</t>
  </si>
  <si>
    <t>COTO GUADALUPE</t>
  </si>
  <si>
    <t>MEXICO 2061  PB</t>
  </si>
  <si>
    <t>PEDRONI</t>
  </si>
  <si>
    <t>Yanina</t>
  </si>
  <si>
    <t>156-298-8697</t>
  </si>
  <si>
    <t>4204-9116</t>
  </si>
  <si>
    <t>PASAJE TOTORAL  1187</t>
  </si>
  <si>
    <t>PERALTA Y MANSO</t>
  </si>
  <si>
    <t>Guillermo Gabriel</t>
  </si>
  <si>
    <t>156-493-4299</t>
  </si>
  <si>
    <t>4230-2132</t>
  </si>
  <si>
    <t>VENEZUELA 6548</t>
  </si>
  <si>
    <t>ROGIC VUJACICH</t>
  </si>
  <si>
    <t>Matías</t>
  </si>
  <si>
    <t>155-576-7696</t>
  </si>
  <si>
    <t>4216-8760</t>
  </si>
  <si>
    <t>AVDA. MITRE 587</t>
  </si>
  <si>
    <t>TECNICO OPTICO</t>
  </si>
  <si>
    <t>LOPEZ</t>
  </si>
  <si>
    <t>Gustavo Miguel</t>
  </si>
  <si>
    <t>115-576-7704</t>
  </si>
  <si>
    <t>4255-5729</t>
  </si>
  <si>
    <t>AVDA. MITRE 1165  P 6°  DTO. "C"</t>
  </si>
  <si>
    <t>BERARDINELLI</t>
  </si>
  <si>
    <t>Christian Julián</t>
  </si>
  <si>
    <t>115-563-6583</t>
  </si>
  <si>
    <t>4243-2396</t>
  </si>
  <si>
    <t>CORONEL PRINGLES 371</t>
  </si>
  <si>
    <t>INGENIERO EN SISTEMAS</t>
  </si>
  <si>
    <t>GANZA HANNA</t>
  </si>
  <si>
    <t>Ezequiel Claudio</t>
  </si>
  <si>
    <t>153-455-9146</t>
  </si>
  <si>
    <t>4292-9146</t>
  </si>
  <si>
    <t>LEANDRO ALEM 656</t>
  </si>
  <si>
    <t>María Laura</t>
  </si>
  <si>
    <t>155-121-2858</t>
  </si>
  <si>
    <t>SCOGLIO</t>
  </si>
  <si>
    <t>Germán Nicolas</t>
  </si>
  <si>
    <t>155-913-1332</t>
  </si>
  <si>
    <t>5294-9749</t>
  </si>
  <si>
    <t>SAN CARLOS  133</t>
  </si>
  <si>
    <t>Pablo Mariano</t>
  </si>
  <si>
    <t>155-922-9517</t>
  </si>
  <si>
    <t>FAVRE</t>
  </si>
  <si>
    <t>Rodolfo Luis</t>
  </si>
  <si>
    <t>(03722) 15249249</t>
  </si>
  <si>
    <t>(03722) 432485</t>
  </si>
  <si>
    <t>SANTIAGO DEL ESTERO 2642</t>
  </si>
  <si>
    <t>RESISTENCIA</t>
  </si>
  <si>
    <t>CHACO</t>
  </si>
  <si>
    <t>COLOMBO</t>
  </si>
  <si>
    <t>Emanuel</t>
  </si>
  <si>
    <t>(0223) 155-737-387</t>
  </si>
  <si>
    <t>(0223) 4711363</t>
  </si>
  <si>
    <t>ZEBALLOS  4843</t>
  </si>
  <si>
    <t>BUENOS AIRES</t>
  </si>
  <si>
    <t>MENDEZ</t>
  </si>
  <si>
    <t>José Elías</t>
  </si>
  <si>
    <t>(02392) 15601834</t>
  </si>
  <si>
    <t>HIPOLITO IRIGOYEN 1184</t>
  </si>
  <si>
    <t>BAHIA BLANCA</t>
  </si>
  <si>
    <t>FARIAS</t>
  </si>
  <si>
    <t>Juan Pablo</t>
  </si>
  <si>
    <t>(03844) 15430984</t>
  </si>
  <si>
    <t>(03844) 421070</t>
  </si>
  <si>
    <t>ALVEAR 72</t>
  </si>
  <si>
    <t>AÑATUYA</t>
  </si>
  <si>
    <t>SANTIAGO DEL ESTERO</t>
  </si>
  <si>
    <t>COURVOISIER</t>
  </si>
  <si>
    <t>Cristian</t>
  </si>
  <si>
    <t>(03482) 15629014</t>
  </si>
  <si>
    <t>(03482) 496369</t>
  </si>
  <si>
    <t>SAN MARTIN  1495</t>
  </si>
  <si>
    <t>ROSARIO</t>
  </si>
  <si>
    <t>SANTA FE</t>
  </si>
  <si>
    <t>RELMUAN</t>
  </si>
  <si>
    <t>Oscar Alejandro</t>
  </si>
  <si>
    <t>RAMOS MEJIA 326</t>
  </si>
  <si>
    <t>VIEDMA</t>
  </si>
  <si>
    <t>RIO NEGRO</t>
  </si>
  <si>
    <t>DEPIERRO</t>
  </si>
  <si>
    <t>Jeremías</t>
  </si>
  <si>
    <t>(0223) 155554763</t>
  </si>
  <si>
    <t>FALUCHO 1679 P. 4° DTO. "C"</t>
  </si>
  <si>
    <t>GUALZETTI</t>
  </si>
  <si>
    <t>Roberto Gustavo</t>
  </si>
  <si>
    <t>(0223) 156838228</t>
  </si>
  <si>
    <t>(0223) 4953764</t>
  </si>
  <si>
    <t>CORDOBA 1623 P. 6° DTO. "A"</t>
  </si>
  <si>
    <t>VELIZ CORDERO</t>
  </si>
  <si>
    <t>Sergio Javier</t>
  </si>
  <si>
    <t>(0385) 154727181</t>
  </si>
  <si>
    <t>(0385) 4393712</t>
  </si>
  <si>
    <t>ESTEBAN RANZ 390</t>
  </si>
  <si>
    <t>CARBONE</t>
  </si>
  <si>
    <t>(02395) 15401519</t>
  </si>
  <si>
    <t>(02395) 454003</t>
  </si>
  <si>
    <t>BALCARCE 515</t>
  </si>
  <si>
    <t>CARLOS CASARES</t>
  </si>
  <si>
    <t>SODIRO</t>
  </si>
  <si>
    <t>Andrés</t>
  </si>
  <si>
    <t>(03564) 15411973</t>
  </si>
  <si>
    <t>(03564) 431340</t>
  </si>
  <si>
    <t>25 DE MAYO 902</t>
  </si>
  <si>
    <t>SAN FRANCISCO</t>
  </si>
  <si>
    <t>CORDOBA</t>
  </si>
  <si>
    <t>MILOGIS</t>
  </si>
  <si>
    <t>Angel</t>
  </si>
  <si>
    <t>(03752) 15640404</t>
  </si>
  <si>
    <t>(03756) 421143</t>
  </si>
  <si>
    <t>CENTENO 1153</t>
  </si>
  <si>
    <t>SANTO TOMÉ</t>
  </si>
  <si>
    <t>CORRIENTES</t>
  </si>
  <si>
    <t>(02657) 15698848</t>
  </si>
  <si>
    <t>TTE. TURRADO  752</t>
  </si>
  <si>
    <t>SAN LUIS</t>
  </si>
  <si>
    <t>OPERARIO</t>
  </si>
  <si>
    <t>LOPEZ VEGA</t>
  </si>
  <si>
    <t>(03783) 15688709</t>
  </si>
  <si>
    <t>(03783) 437383</t>
  </si>
  <si>
    <t>BALBOA  2440 P 1° DTO. "C"</t>
  </si>
  <si>
    <t>invitacion enviada</t>
  </si>
  <si>
    <t>PAEZ</t>
  </si>
  <si>
    <t>Nicolás</t>
  </si>
  <si>
    <t>(0351) 5293120</t>
  </si>
  <si>
    <t>CAMPOS ELISEOS 3451</t>
  </si>
  <si>
    <t>CRESPI</t>
  </si>
  <si>
    <t>156-171-7864</t>
  </si>
  <si>
    <t>(0221) 4510708</t>
  </si>
  <si>
    <t>CALLE 17    1885</t>
  </si>
  <si>
    <t>Walter</t>
  </si>
  <si>
    <t>(02965) 15354587</t>
  </si>
  <si>
    <t>(02965) 498579</t>
  </si>
  <si>
    <t>GALINA  54</t>
  </si>
  <si>
    <t>TRELEW</t>
  </si>
  <si>
    <t>CHUBUT</t>
  </si>
  <si>
    <t>AGRIMENSOR</t>
  </si>
  <si>
    <t>TORTEROLO</t>
  </si>
  <si>
    <t>Pablo</t>
  </si>
  <si>
    <t>155-153-6245</t>
  </si>
  <si>
    <t>(0353) 4611895</t>
  </si>
  <si>
    <t>DERQUI  433</t>
  </si>
  <si>
    <t>VILLA MARIA</t>
  </si>
  <si>
    <t>MELA</t>
  </si>
  <si>
    <t>Pablo Eduardo</t>
  </si>
  <si>
    <t>(0223) 154252044</t>
  </si>
  <si>
    <t>RIVADAVIA  4968</t>
  </si>
  <si>
    <t>BRIZUELA DIAZ</t>
  </si>
  <si>
    <t>Ramiro Ezequiel</t>
  </si>
  <si>
    <t>(0264) 154803396</t>
  </si>
  <si>
    <t>(0254) 4229728</t>
  </si>
  <si>
    <t>APOSTOL SIMON 9800</t>
  </si>
  <si>
    <t>LA RIOJA</t>
  </si>
  <si>
    <t>MURIAS</t>
  </si>
  <si>
    <t>(02474) 15554748</t>
  </si>
  <si>
    <t>AVDA. ESPAÑA   738</t>
  </si>
  <si>
    <t>SALTO</t>
  </si>
  <si>
    <t>ARBONA</t>
  </si>
  <si>
    <t>(03461) 15413526</t>
  </si>
  <si>
    <t>(03461) 450287</t>
  </si>
  <si>
    <t>DON BOSCO   738</t>
  </si>
  <si>
    <t>SAN NICOLAS</t>
  </si>
  <si>
    <t>MASIA</t>
  </si>
  <si>
    <t>(03469) 15691126</t>
  </si>
  <si>
    <t>(0341) 4257244</t>
  </si>
  <si>
    <t>CORDOBA  1765 P. 2° DTO "D"</t>
  </si>
  <si>
    <t>GRECO</t>
  </si>
  <si>
    <t>Ignacio</t>
  </si>
  <si>
    <t>(0223) 155213963</t>
  </si>
  <si>
    <t>(0223) 4741621</t>
  </si>
  <si>
    <t>RIVADAVIA 4449  DTO. "1"</t>
  </si>
  <si>
    <t>PEREZ RODRIGUEZ</t>
  </si>
  <si>
    <t>156-479-7044</t>
  </si>
  <si>
    <t>(03488) 424030</t>
  </si>
  <si>
    <t>PATRICIAS MENDOCINAS  643  P. 4°</t>
  </si>
  <si>
    <t>ESCOBAR</t>
  </si>
  <si>
    <t>DOCENTE</t>
  </si>
  <si>
    <t>BARRIONUEVO</t>
  </si>
  <si>
    <t>Marcelo José</t>
  </si>
  <si>
    <t>(0223) 155473665</t>
  </si>
  <si>
    <t>LA HABANA  238</t>
  </si>
  <si>
    <t>SANTA CLARA DEL MAR</t>
  </si>
  <si>
    <t>PEREYRA</t>
  </si>
  <si>
    <t>(0223) 155356178</t>
  </si>
  <si>
    <t>(0223) 4892542</t>
  </si>
  <si>
    <t>IRALA  4481</t>
  </si>
  <si>
    <t>CASTRO</t>
  </si>
  <si>
    <t>Cristian Guillermo</t>
  </si>
  <si>
    <t>(0299) 154207879</t>
  </si>
  <si>
    <t>(0299) 4420192</t>
  </si>
  <si>
    <t>TTE.  IBAÑEZ  640</t>
  </si>
  <si>
    <t>NEUQUEN</t>
  </si>
  <si>
    <t>TERNENY</t>
  </si>
  <si>
    <t>Eduardo Gabriel</t>
  </si>
  <si>
    <t>154-888-3555</t>
  </si>
  <si>
    <t>4205-7062</t>
  </si>
  <si>
    <t>HELGUERA 511  PA</t>
  </si>
  <si>
    <t>TETTAMANTI</t>
  </si>
  <si>
    <t>Lucas Gerardo</t>
  </si>
  <si>
    <t>153-214-6733</t>
  </si>
  <si>
    <t>4772-1198</t>
  </si>
  <si>
    <t>CLAY  2864  P 7°  DTO "B"</t>
  </si>
  <si>
    <t>DI PASQUO</t>
  </si>
  <si>
    <t>156-639-4895</t>
  </si>
  <si>
    <t>3979-7926</t>
  </si>
  <si>
    <t>ANCHORENA  672  P 3°  DTO  "D"</t>
  </si>
  <si>
    <t>BALVANERA</t>
  </si>
  <si>
    <t>CIMAS</t>
  </si>
  <si>
    <t>155-497-4944</t>
  </si>
  <si>
    <t>RIO DE JANEIRO  694  P 6°  DTO "A"</t>
  </si>
  <si>
    <t>SORCINELLI</t>
  </si>
  <si>
    <t>Roberto Oscar</t>
  </si>
  <si>
    <t>155-732-1827</t>
  </si>
  <si>
    <t>4206-6861</t>
  </si>
  <si>
    <t>LAS  FLORES  TORRE 25  1600 P 2°  DTO "B"</t>
  </si>
  <si>
    <t>Nestor Fabián</t>
  </si>
  <si>
    <t>155-316-0626</t>
  </si>
  <si>
    <t>4551-8368</t>
  </si>
  <si>
    <t>DELGADO  826 P 18°  DTO "H"</t>
  </si>
  <si>
    <t>LIC. EDUCACION FISICA</t>
  </si>
  <si>
    <t>TARDITTI</t>
  </si>
  <si>
    <t>Marcela</t>
  </si>
  <si>
    <t>154-973-9237</t>
  </si>
  <si>
    <t>4613-7484</t>
  </si>
  <si>
    <t>RAMON FALCON  3277 P 2°  DTO "A"</t>
  </si>
  <si>
    <t>FLORESTA</t>
  </si>
  <si>
    <t>ABOGADA</t>
  </si>
  <si>
    <t>SOSA</t>
  </si>
  <si>
    <t>Alfredo Victor Daniel</t>
  </si>
  <si>
    <t>155-028-3366</t>
  </si>
  <si>
    <t>4451-0371</t>
  </si>
  <si>
    <t>CHARLONE 602  P 12°  DTO "B"</t>
  </si>
  <si>
    <t>SAN  MIGUEL</t>
  </si>
  <si>
    <t>SOLOTUN</t>
  </si>
  <si>
    <t>156-248-2143</t>
  </si>
  <si>
    <t>3528-3254</t>
  </si>
  <si>
    <t>JEAN JAURES  367  P 12° DTO "A"</t>
  </si>
  <si>
    <t>MARUASSIO</t>
  </si>
  <si>
    <t>Daniel Adrian</t>
  </si>
  <si>
    <t>153-210-3675</t>
  </si>
  <si>
    <t>5368-0030</t>
  </si>
  <si>
    <t>FERNANDEZ OSCAR</t>
  </si>
  <si>
    <t>BYRON  3745</t>
  </si>
  <si>
    <t>Nadia</t>
  </si>
  <si>
    <t>153-682-7038</t>
  </si>
  <si>
    <t>4299-0326</t>
  </si>
  <si>
    <t>RICARDO ROJAS 1996 P 1° DTO 1</t>
  </si>
  <si>
    <t>ABURTO NUÑEZ</t>
  </si>
  <si>
    <t>German Fernando</t>
  </si>
  <si>
    <t>155-043-2389</t>
  </si>
  <si>
    <t>4206-6620</t>
  </si>
  <si>
    <t>PICO  Y HEREDIA  TORRE 16  P 5° DTO "D"</t>
  </si>
  <si>
    <t>VILLA DOMINICO</t>
  </si>
  <si>
    <t>DURSO</t>
  </si>
  <si>
    <t>Jhonatan</t>
  </si>
  <si>
    <t>153-026-5876</t>
  </si>
  <si>
    <t>4209-4752</t>
  </si>
  <si>
    <t>ENTRE RIOS  1165  P 1°  DTO "B"</t>
  </si>
  <si>
    <t>CAO</t>
  </si>
  <si>
    <t>Jorge Luis</t>
  </si>
  <si>
    <t>156-503-3330</t>
  </si>
  <si>
    <t>MINISTRO  BRIN  2329</t>
  </si>
  <si>
    <t>Mauro Marino</t>
  </si>
  <si>
    <t>156-915-0558</t>
  </si>
  <si>
    <t>RONZONI</t>
  </si>
  <si>
    <t>Enrique</t>
  </si>
  <si>
    <t>4264-6352</t>
  </si>
  <si>
    <t>11 DE SETIEMBRE  1980</t>
  </si>
  <si>
    <t>VILLARREAL</t>
  </si>
  <si>
    <t>Juan Roberto</t>
  </si>
  <si>
    <t>155-101-5895</t>
  </si>
  <si>
    <t>4310-1481</t>
  </si>
  <si>
    <t>GUARDIA NACIONAL  272</t>
  </si>
  <si>
    <t>VILLA LURO</t>
  </si>
  <si>
    <t>DI VINCENZO</t>
  </si>
  <si>
    <t>Solange Anabel</t>
  </si>
  <si>
    <t>155-165-9841</t>
  </si>
  <si>
    <t>DEGLINNOCENTI  M.</t>
  </si>
  <si>
    <t>RAMOS MEJIA</t>
  </si>
  <si>
    <t>PASTELERA</t>
  </si>
  <si>
    <t>ya en TM</t>
  </si>
  <si>
    <t>VOLONTE</t>
  </si>
  <si>
    <t>Marcelo Fabián</t>
  </si>
  <si>
    <t>156-376-8948</t>
  </si>
  <si>
    <t>NOTHER  2311</t>
  </si>
  <si>
    <t>ALMIRANTE BROWN</t>
  </si>
  <si>
    <t>154-409-9897</t>
  </si>
  <si>
    <t>4224-3186</t>
  </si>
  <si>
    <t>BELGRANO  917</t>
  </si>
  <si>
    <t>MEDICO</t>
  </si>
  <si>
    <t>VENEGONI</t>
  </si>
  <si>
    <t>156-443-7358</t>
  </si>
  <si>
    <t>4247-5962</t>
  </si>
  <si>
    <t>REPUBLICA DEL LIBANO  731</t>
  </si>
  <si>
    <t>LANUS ESTE</t>
  </si>
  <si>
    <t>Rubén Juan</t>
  </si>
  <si>
    <t>155-179-5759</t>
  </si>
  <si>
    <t>MANETTI</t>
  </si>
  <si>
    <t>Diego Ricardo</t>
  </si>
  <si>
    <t>155-452-7347</t>
  </si>
  <si>
    <t>PAVON  1105</t>
  </si>
  <si>
    <t>VINCIGUERRA</t>
  </si>
  <si>
    <t>Patricio Luis</t>
  </si>
  <si>
    <t>153-560-6788</t>
  </si>
  <si>
    <t>6380-8885</t>
  </si>
  <si>
    <t>MILLER  2510</t>
  </si>
  <si>
    <t>FERROVIARIO</t>
  </si>
  <si>
    <t>ADOLFO</t>
  </si>
  <si>
    <t>Gastón</t>
  </si>
  <si>
    <t>155-409-4780</t>
  </si>
  <si>
    <t>4265-4275</t>
  </si>
  <si>
    <t>DORREGO 2652  P 2°</t>
  </si>
  <si>
    <t>SEXO</t>
  </si>
  <si>
    <t>Luis Silvio</t>
  </si>
  <si>
    <t>057</t>
  </si>
  <si>
    <t>4205-9700</t>
  </si>
  <si>
    <t>4656-5556 int 5</t>
  </si>
  <si>
    <t>??? VITALICIO</t>
  </si>
  <si>
    <t>Juan B. ALBERDI 52 -P 1° DTO "7" -</t>
  </si>
  <si>
    <t>calle 17 1885</t>
  </si>
  <si>
    <t>CALLE 17   1885</t>
  </si>
</sst>
</file>

<file path=xl/styles.xml><?xml version="1.0" encoding="utf-8"?>
<styleSheet xmlns="http://schemas.openxmlformats.org/spreadsheetml/2006/main">
  <numFmts count="11">
    <numFmt formatCode="GENERAL" numFmtId="164"/>
    <numFmt formatCode="_(* #,##0.00_);_(* \(#,##0.00\);_(* \-??_);_(@_)" numFmtId="165"/>
    <numFmt formatCode="_(\$* #,##0.00_);_(\$* \(#,##0.00\);_(\$* \-??_);_(@_)" numFmtId="166"/>
    <numFmt formatCode="0%" numFmtId="167"/>
    <numFmt formatCode="DD/MM/YYYY;@" numFmtId="168"/>
    <numFmt formatCode="0" numFmtId="169"/>
    <numFmt formatCode="@" numFmtId="170"/>
    <numFmt formatCode="#,##0" numFmtId="171"/>
    <numFmt formatCode="M/D/YY;@" numFmtId="172"/>
    <numFmt formatCode="MMM\-YY;@" numFmtId="173"/>
    <numFmt formatCode="0.0" numFmtId="174"/>
  </numFmts>
  <fonts count="1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Arial"/>
      <charset val="1"/>
      <family val="2"/>
      <b val="true"/>
      <color rgb="00000000"/>
      <sz val="10"/>
      <u val="single"/>
    </font>
    <font>
      <name val="Arial"/>
      <charset val="1"/>
      <family val="2"/>
      <color rgb="00000000"/>
      <sz val="10"/>
    </font>
    <font>
      <name val="Arial"/>
      <charset val="1"/>
      <family val="2"/>
      <color rgb="000000FF"/>
      <sz val="10"/>
      <u val="single"/>
    </font>
    <font>
      <name val="Arial"/>
      <charset val="1"/>
      <family val="2"/>
      <color rgb="000000FF"/>
      <sz val="8"/>
      <u val="single"/>
    </font>
    <font>
      <name val="Arial"/>
      <charset val="1"/>
      <family val="2"/>
      <color rgb="00FF0000"/>
      <sz val="10"/>
    </font>
    <font>
      <name val="Arial"/>
      <charset val="1"/>
      <family val="2"/>
      <color rgb="000000FF"/>
      <sz val="9"/>
      <u val="single"/>
    </font>
    <font>
      <name val="Arial"/>
      <charset val="1"/>
      <family val="2"/>
      <color rgb="00000000"/>
      <sz val="10"/>
      <u val="single"/>
    </font>
    <font>
      <name val="Arial"/>
      <charset val="1"/>
      <family val="2"/>
      <color rgb="00000000"/>
      <sz val="9"/>
    </font>
    <font>
      <name val="Arial"/>
      <charset val="1"/>
      <family val="2"/>
      <color rgb="00FF0000"/>
      <sz val="10"/>
      <u val="single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8000"/>
        <bgColor rgb="00008080"/>
      </patternFill>
    </fill>
  </fills>
  <borders count="8">
    <border diagonalDown="false" diagonalUp="false">
      <left/>
      <right/>
      <top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/>
      <bottom style="thick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7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</cellStyleXfs>
  <cellXfs count="10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3"/>
    <xf applyAlignment="true" applyBorder="true" applyFont="true" applyProtection="false" borderId="1" fillId="0" fontId="5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5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5" numFmtId="164" xfId="23">
      <alignment horizontal="left" indent="0" shrinkToFit="false" textRotation="0" vertical="center" wrapText="true"/>
    </xf>
    <xf applyAlignment="true" applyBorder="true" applyFont="true" applyProtection="false" borderId="2" fillId="0" fontId="5" numFmtId="168" xfId="23">
      <alignment horizontal="left" indent="0" shrinkToFit="false" textRotation="0" vertical="center" wrapText="true"/>
    </xf>
    <xf applyAlignment="true" applyBorder="true" applyFont="true" applyProtection="false" borderId="2" fillId="0" fontId="5" numFmtId="168" xfId="23">
      <alignment horizontal="center" indent="0" shrinkToFit="false" textRotation="0" vertical="center" wrapText="true"/>
    </xf>
    <xf applyAlignment="true" applyBorder="true" applyFont="true" applyProtection="false" borderId="2" fillId="0" fontId="5" numFmtId="169" xfId="23">
      <alignment horizontal="center" indent="0" shrinkToFit="false" textRotation="0" vertical="center" wrapText="true"/>
    </xf>
    <xf applyAlignment="true" applyBorder="true" applyFont="true" applyProtection="false" borderId="3" fillId="0" fontId="0" numFmtId="164" xfId="23">
      <alignment horizontal="general" indent="0" shrinkToFit="false" textRotation="0" vertical="bottom" wrapText="true"/>
    </xf>
    <xf applyAlignment="true" applyBorder="true" applyFont="true" applyProtection="false" borderId="1" fillId="0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23">
      <alignment horizontal="left" indent="0" shrinkToFit="false" textRotation="0" vertical="center" wrapText="true"/>
    </xf>
    <xf applyAlignment="true" applyBorder="true" applyFont="true" applyProtection="false" borderId="2" fillId="0" fontId="6" numFmtId="164" xfId="23">
      <alignment horizontal="left" indent="0" shrinkToFit="false" textRotation="0" vertical="center" wrapText="false"/>
    </xf>
    <xf applyAlignment="true" applyBorder="true" applyFont="true" applyProtection="false" borderId="2" fillId="0" fontId="6" numFmtId="170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23">
      <alignment horizontal="center" indent="0" shrinkToFit="false" textRotation="0" vertical="center" wrapText="false"/>
    </xf>
    <xf applyAlignment="true" applyBorder="true" applyFont="true" applyProtection="false" borderId="2" fillId="0" fontId="6" numFmtId="171" xfId="23">
      <alignment horizontal="center" indent="0" shrinkToFit="false" textRotation="0" vertical="center" wrapText="false"/>
    </xf>
    <xf applyAlignment="true" applyBorder="true" applyFont="true" applyProtection="false" borderId="2" fillId="0" fontId="6" numFmtId="164" xfId="23">
      <alignment horizontal="general" indent="0" shrinkToFit="false" textRotation="0" vertical="center" wrapText="false"/>
    </xf>
    <xf applyAlignment="true" applyBorder="true" applyFont="true" applyProtection="false" borderId="2" fillId="0" fontId="7" numFmtId="164" xfId="23">
      <alignment horizontal="general" indent="0" shrinkToFit="false" textRotation="0" vertical="center" wrapText="false"/>
    </xf>
    <xf applyAlignment="true" applyBorder="true" applyFont="true" applyProtection="false" borderId="2" fillId="0" fontId="6" numFmtId="168" xfId="23">
      <alignment horizontal="left" indent="0" shrinkToFit="false" textRotation="0" vertical="center" wrapText="false"/>
    </xf>
    <xf applyAlignment="true" applyBorder="true" applyFont="true" applyProtection="false" borderId="2" fillId="0" fontId="6" numFmtId="169" xfId="23">
      <alignment horizontal="left" indent="0" shrinkToFit="false" textRotation="0" vertical="center" wrapText="false"/>
    </xf>
    <xf applyAlignment="true" applyBorder="true" applyFont="true" applyProtection="false" borderId="2" fillId="0" fontId="6" numFmtId="168" xfId="23">
      <alignment horizontal="center" indent="0" shrinkToFit="false" textRotation="0" vertical="center" wrapText="false"/>
    </xf>
    <xf applyAlignment="true" applyBorder="true" applyFont="true" applyProtection="false" borderId="2" fillId="0" fontId="8" numFmtId="164" xfId="23">
      <alignment horizontal="general" indent="0" shrinkToFit="false" textRotation="0" vertical="center" wrapText="false"/>
    </xf>
    <xf applyAlignment="true" applyBorder="true" applyFont="true" applyProtection="false" borderId="2" fillId="0" fontId="6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8" numFmtId="172" xfId="23">
      <alignment horizontal="general" indent="0" shrinkToFit="false" textRotation="0" vertical="center" wrapText="false"/>
    </xf>
    <xf applyAlignment="true" applyBorder="true" applyFont="true" applyProtection="false" borderId="4" fillId="0" fontId="6" numFmtId="168" xfId="23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2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2" fontId="6" numFmtId="164" xfId="23">
      <alignment horizontal="left" indent="0" shrinkToFit="false" textRotation="0" vertical="center" wrapText="false"/>
    </xf>
    <xf applyAlignment="true" applyBorder="true" applyFont="true" applyProtection="false" borderId="2" fillId="2" fontId="6" numFmtId="170" xfId="23">
      <alignment horizontal="center" indent="0" shrinkToFit="false" textRotation="0" vertical="center" wrapText="true"/>
    </xf>
    <xf applyAlignment="true" applyBorder="true" applyFont="true" applyProtection="false" borderId="2" fillId="2" fontId="9" numFmtId="164" xfId="23">
      <alignment horizontal="center" indent="0" shrinkToFit="false" textRotation="0" vertical="center" wrapText="false"/>
    </xf>
    <xf applyAlignment="true" applyBorder="true" applyFont="true" applyProtection="false" borderId="2" fillId="2" fontId="6" numFmtId="171" xfId="23">
      <alignment horizontal="center" indent="0" shrinkToFit="false" textRotation="0" vertical="center" wrapText="false"/>
    </xf>
    <xf applyAlignment="true" applyBorder="true" applyFont="true" applyProtection="false" borderId="2" fillId="2" fontId="6" numFmtId="164" xfId="23">
      <alignment horizontal="general" indent="0" shrinkToFit="false" textRotation="0" vertical="center" wrapText="true"/>
    </xf>
    <xf applyAlignment="true" applyBorder="true" applyFont="true" applyProtection="false" borderId="2" fillId="2" fontId="7" numFmtId="172" xfId="23">
      <alignment horizontal="general" indent="0" shrinkToFit="false" textRotation="0" vertical="center" wrapText="false"/>
    </xf>
    <xf applyAlignment="true" applyBorder="true" applyFont="true" applyProtection="false" borderId="2" fillId="2" fontId="6" numFmtId="168" xfId="23">
      <alignment horizontal="left" indent="0" shrinkToFit="false" textRotation="0" vertical="center" wrapText="false"/>
    </xf>
    <xf applyAlignment="true" applyBorder="true" applyFont="true" applyProtection="false" borderId="2" fillId="2" fontId="6" numFmtId="169" xfId="23">
      <alignment horizontal="left" indent="0" shrinkToFit="false" textRotation="0" vertical="center" wrapText="false"/>
    </xf>
    <xf applyAlignment="true" applyBorder="true" applyFont="true" applyProtection="false" borderId="4" fillId="2" fontId="6" numFmtId="168" xfId="23">
      <alignment horizontal="center" indent="0" shrinkToFit="false" textRotation="0" vertical="center" wrapText="false"/>
    </xf>
    <xf applyAlignment="true" applyBorder="true" applyFont="true" applyProtection="false" borderId="2" fillId="2" fontId="8" numFmtId="172" xfId="23">
      <alignment horizontal="general" indent="0" shrinkToFit="false" textRotation="0" vertical="center" wrapText="false"/>
    </xf>
    <xf applyAlignment="true" applyBorder="true" applyFont="true" applyProtection="false" borderId="2" fillId="0" fontId="7" numFmtId="172" xfId="23">
      <alignment horizontal="general" indent="0" shrinkToFit="false" textRotation="0" vertical="center" wrapText="false"/>
    </xf>
    <xf applyAlignment="true" applyBorder="true" applyFont="true" applyProtection="false" borderId="2" fillId="0" fontId="6" numFmtId="171" xfId="23">
      <alignment horizontal="center" indent="0" shrinkToFit="false" textRotation="0" vertical="center" wrapText="true"/>
    </xf>
    <xf applyAlignment="true" applyBorder="true" applyFont="true" applyProtection="false" borderId="2" fillId="0" fontId="8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7" numFmtId="164" xfId="23">
      <alignment horizontal="general" indent="0" shrinkToFit="false" textRotation="0" vertical="center" wrapText="true"/>
    </xf>
    <xf applyAlignment="true" applyBorder="true" applyFont="true" applyProtection="false" borderId="2" fillId="2" fontId="6" numFmtId="164" xfId="23">
      <alignment horizontal="left" indent="0" shrinkToFit="false" textRotation="0" vertical="center" wrapText="true"/>
    </xf>
    <xf applyAlignment="true" applyBorder="true" applyFont="true" applyProtection="false" borderId="2" fillId="2" fontId="9" numFmtId="164" xfId="23">
      <alignment horizontal="center" indent="0" shrinkToFit="false" textRotation="0" vertical="center" wrapText="true"/>
    </xf>
    <xf applyAlignment="true" applyBorder="true" applyFont="true" applyProtection="false" borderId="2" fillId="2" fontId="6" numFmtId="171" xfId="23">
      <alignment horizontal="center" indent="0" shrinkToFit="false" textRotation="0" vertical="center" wrapText="true"/>
    </xf>
    <xf applyAlignment="true" applyBorder="true" applyFont="true" applyProtection="false" borderId="2" fillId="2" fontId="7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10" numFmtId="164" xfId="23">
      <alignment horizontal="general" indent="0" shrinkToFit="false" textRotation="0" vertical="center" wrapText="true"/>
    </xf>
    <xf applyAlignment="true" applyBorder="true" applyFont="true" applyProtection="false" borderId="1" fillId="3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3" fontId="6" numFmtId="164" xfId="23">
      <alignment horizontal="center" indent="0" shrinkToFit="false" textRotation="0" vertical="center" wrapText="true"/>
    </xf>
    <xf applyAlignment="true" applyBorder="true" applyFont="true" applyProtection="false" borderId="2" fillId="3" fontId="6" numFmtId="164" xfId="23">
      <alignment horizontal="left" indent="0" shrinkToFit="false" textRotation="0" vertical="center" wrapText="true"/>
    </xf>
    <xf applyAlignment="true" applyBorder="true" applyFont="true" applyProtection="false" borderId="2" fillId="3" fontId="6" numFmtId="170" xfId="23">
      <alignment horizontal="center" indent="0" shrinkToFit="false" textRotation="0" vertical="center" wrapText="true"/>
    </xf>
    <xf applyAlignment="true" applyBorder="true" applyFont="true" applyProtection="false" borderId="2" fillId="3" fontId="6" numFmtId="171" xfId="23">
      <alignment horizontal="center" indent="0" shrinkToFit="false" textRotation="0" vertical="center" wrapText="true"/>
    </xf>
    <xf applyAlignment="true" applyBorder="true" applyFont="true" applyProtection="false" borderId="2" fillId="3" fontId="6" numFmtId="173" xfId="23">
      <alignment horizontal="left" indent="0" shrinkToFit="false" textRotation="0" vertical="center" wrapText="true"/>
    </xf>
    <xf applyAlignment="true" applyBorder="true" applyFont="true" applyProtection="false" borderId="2" fillId="3" fontId="6" numFmtId="164" xfId="23">
      <alignment horizontal="general" indent="0" shrinkToFit="false" textRotation="0" vertical="center" wrapText="true"/>
    </xf>
    <xf applyAlignment="true" applyBorder="true" applyFont="true" applyProtection="false" borderId="2" fillId="3" fontId="7" numFmtId="172" xfId="23">
      <alignment horizontal="general" indent="0" shrinkToFit="false" textRotation="0" vertical="center" wrapText="false"/>
    </xf>
    <xf applyAlignment="true" applyBorder="true" applyFont="true" applyProtection="false" borderId="2" fillId="3" fontId="6" numFmtId="168" xfId="23">
      <alignment horizontal="left" indent="0" shrinkToFit="false" textRotation="0" vertical="center" wrapText="false"/>
    </xf>
    <xf applyAlignment="true" applyBorder="true" applyFont="true" applyProtection="false" borderId="2" fillId="3" fontId="6" numFmtId="169" xfId="23">
      <alignment horizontal="left" indent="0" shrinkToFit="false" textRotation="0" vertical="center" wrapText="false"/>
    </xf>
    <xf applyAlignment="true" applyBorder="true" applyFont="true" applyProtection="false" borderId="4" fillId="3" fontId="6" numFmtId="168" xfId="23">
      <alignment horizontal="center" indent="0" shrinkToFit="false" textRotation="0" vertical="center" wrapText="false"/>
    </xf>
    <xf applyAlignment="true" applyBorder="true" applyFont="true" applyProtection="false" borderId="2" fillId="0" fontId="6" numFmtId="172" xfId="23">
      <alignment horizontal="left" indent="0" shrinkToFit="false" textRotation="0" vertical="center" wrapText="true"/>
    </xf>
    <xf applyAlignment="true" applyBorder="true" applyFont="true" applyProtection="false" borderId="2" fillId="0" fontId="6" numFmtId="172" xfId="23">
      <alignment horizontal="general" indent="0" shrinkToFit="false" textRotation="0" vertical="center" wrapText="true"/>
    </xf>
    <xf applyAlignment="true" applyBorder="true" applyFont="true" applyProtection="false" borderId="2" fillId="2" fontId="9" numFmtId="164" xfId="23">
      <alignment horizontal="left" indent="0" shrinkToFit="false" textRotation="0" vertical="center" wrapText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true"/>
    </xf>
    <xf applyAlignment="true" applyBorder="true" applyFont="true" applyProtection="false" borderId="2" fillId="3" fontId="11" numFmtId="164" xfId="23">
      <alignment horizontal="general" indent="0" shrinkToFit="false" textRotation="0" vertical="center" wrapText="true"/>
    </xf>
    <xf applyAlignment="true" applyBorder="false" applyFont="true" applyProtection="false" borderId="0" fillId="3" fontId="6" numFmtId="164" xfId="23">
      <alignment horizontal="general" indent="0" shrinkToFit="false" textRotation="0" vertical="bottom" wrapText="false"/>
    </xf>
    <xf applyAlignment="true" applyBorder="true" applyFont="true" applyProtection="false" borderId="2" fillId="2" fontId="9" numFmtId="171" xfId="23">
      <alignment horizontal="center" indent="0" shrinkToFit="false" textRotation="0" vertical="center" wrapText="true"/>
    </xf>
    <xf applyAlignment="true" applyBorder="true" applyFont="true" applyProtection="false" borderId="2" fillId="2" fontId="6" numFmtId="172" xfId="23">
      <alignment horizontal="general" indent="0" shrinkToFit="false" textRotation="0" vertical="center" wrapText="true"/>
    </xf>
    <xf applyAlignment="true" applyBorder="true" applyFont="true" applyProtection="false" borderId="2" fillId="2" fontId="10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12" numFmtId="172" xfId="23">
      <alignment horizontal="general" indent="0" shrinkToFit="false" textRotation="0" vertical="center" wrapText="true"/>
    </xf>
    <xf applyAlignment="true" applyBorder="true" applyFont="true" applyProtection="false" borderId="2" fillId="0" fontId="6" numFmtId="171" xfId="23">
      <alignment horizontal="left" indent="0" shrinkToFit="false" textRotation="0" vertical="center" wrapText="true"/>
    </xf>
    <xf applyAlignment="true" applyBorder="true" applyFont="true" applyProtection="false" borderId="2" fillId="3" fontId="7" numFmtId="164" xfId="23">
      <alignment horizontal="general" indent="0" shrinkToFit="false" textRotation="0" vertical="center" wrapText="true"/>
    </xf>
    <xf applyAlignment="true" applyBorder="true" applyFont="true" applyProtection="false" borderId="2" fillId="2" fontId="6" numFmtId="168" xfId="23">
      <alignment horizontal="center" indent="0" shrinkToFit="false" textRotation="0" vertical="center" wrapText="false"/>
    </xf>
    <xf applyAlignment="true" applyBorder="true" applyFont="true" applyProtection="false" borderId="1" fillId="0" fontId="6" numFmtId="169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69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74" xfId="23">
      <alignment horizontal="left" indent="0" shrinkToFit="false" textRotation="0" vertical="center" wrapText="true"/>
    </xf>
    <xf applyAlignment="true" applyBorder="true" applyFont="true" applyProtection="false" borderId="2" fillId="0" fontId="7" numFmtId="174" xfId="23">
      <alignment horizontal="general" indent="0" shrinkToFit="false" textRotation="0" vertical="center" wrapText="true"/>
    </xf>
    <xf applyAlignment="true" applyBorder="true" applyFont="true" applyProtection="false" borderId="2" fillId="0" fontId="6" numFmtId="172" xfId="23">
      <alignment horizontal="left" indent="0" shrinkToFit="false" textRotation="0" vertical="center" wrapText="false"/>
    </xf>
    <xf applyAlignment="true" applyBorder="true" applyFont="true" applyProtection="false" borderId="2" fillId="0" fontId="6" numFmtId="174" xfId="23">
      <alignment horizontal="left" indent="0" shrinkToFit="false" textRotation="0" vertical="center" wrapText="false"/>
    </xf>
    <xf applyAlignment="true" applyBorder="true" applyFont="true" applyProtection="false" borderId="2" fillId="0" fontId="6" numFmtId="174" xfId="23">
      <alignment horizontal="center" indent="0" shrinkToFit="false" textRotation="0" vertical="center" wrapText="false"/>
    </xf>
    <xf applyAlignment="true" applyBorder="true" applyFont="true" applyProtection="false" borderId="2" fillId="0" fontId="7" numFmtId="172" xfId="23">
      <alignment horizontal="general" indent="0" shrinkToFit="false" textRotation="0" vertical="center" wrapText="true"/>
    </xf>
    <xf applyAlignment="true" applyBorder="true" applyFont="true" applyProtection="false" borderId="2" fillId="0" fontId="9" numFmtId="164" xfId="23">
      <alignment horizontal="left" indent="0" shrinkToFit="false" textRotation="0" vertical="center" wrapText="true"/>
    </xf>
    <xf applyAlignment="true" applyBorder="true" applyFont="true" applyProtection="false" borderId="2" fillId="0" fontId="9" numFmtId="169" xfId="23">
      <alignment horizontal="left" indent="0" shrinkToFit="false" textRotation="0" vertical="center" wrapText="false"/>
    </xf>
    <xf applyAlignment="true" applyBorder="true" applyFont="true" applyProtection="false" borderId="5" fillId="0" fontId="6" numFmtId="168" xfId="23">
      <alignment horizontal="left" indent="0" shrinkToFit="false" textRotation="0" vertical="center" wrapText="false"/>
    </xf>
    <xf applyAlignment="true" applyBorder="true" applyFont="true" applyProtection="false" borderId="2" fillId="2" fontId="6" numFmtId="171" xfId="23">
      <alignment horizontal="left" indent="0" shrinkToFit="false" textRotation="0" vertical="center" wrapText="true"/>
    </xf>
    <xf applyAlignment="true" applyBorder="true" applyFont="true" applyProtection="false" borderId="2" fillId="2" fontId="13" numFmtId="164" xfId="23">
      <alignment horizontal="general" indent="0" shrinkToFit="false" textRotation="0" vertical="center" wrapText="true"/>
    </xf>
    <xf applyAlignment="true" applyBorder="true" applyFont="true" applyProtection="false" borderId="2" fillId="2" fontId="9" numFmtId="169" xfId="23">
      <alignment horizontal="left" indent="0" shrinkToFit="false" textRotation="0" vertical="center" wrapText="false"/>
    </xf>
    <xf applyAlignment="true" applyBorder="true" applyFont="true" applyProtection="false" borderId="6" fillId="0" fontId="6" numFmtId="171" xfId="23">
      <alignment horizontal="center" indent="0" shrinkToFit="false" textRotation="0" vertical="center" wrapText="true"/>
    </xf>
    <xf applyAlignment="true" applyBorder="true" applyFont="true" applyProtection="false" borderId="5" fillId="0" fontId="6" numFmtId="171" xfId="23">
      <alignment horizontal="center" indent="0" shrinkToFit="false" textRotation="0" vertical="center" wrapText="true"/>
    </xf>
    <xf applyAlignment="true" applyBorder="true" applyFont="true" applyProtection="false" borderId="2" fillId="0" fontId="11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9" numFmtId="164" xfId="23">
      <alignment horizontal="left" indent="0" shrinkToFit="false" textRotation="0" vertical="center" wrapText="false"/>
    </xf>
    <xf applyAlignment="true" applyBorder="true" applyFont="true" applyProtection="false" borderId="2" fillId="0" fontId="9" numFmtId="164" xfId="23">
      <alignment horizontal="center" indent="0" shrinkToFit="false" textRotation="0" vertical="center" wrapText="false"/>
    </xf>
    <xf applyAlignment="true" applyBorder="true" applyFont="true" applyProtection="false" borderId="2" fillId="0" fontId="9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6" numFmtId="173" xfId="23">
      <alignment horizontal="left" indent="0" shrinkToFit="false" textRotation="0" vertical="center" wrapText="true"/>
    </xf>
    <xf applyAlignment="true" applyBorder="true" applyFont="true" applyProtection="false" borderId="1" fillId="0" fontId="9" numFmtId="164" xfId="23">
      <alignment horizontal="center" indent="0" shrinkToFit="false" textRotation="0" vertical="center" wrapText="true"/>
    </xf>
    <xf applyAlignment="true" applyBorder="true" applyFont="true" applyProtection="false" borderId="2" fillId="0" fontId="9" numFmtId="170" xfId="23">
      <alignment horizontal="center" indent="0" shrinkToFit="false" textRotation="0" vertical="center" wrapText="true"/>
    </xf>
    <xf applyAlignment="true" applyBorder="true" applyFont="true" applyProtection="false" borderId="2" fillId="0" fontId="9" numFmtId="171" xfId="23">
      <alignment horizontal="center" indent="0" shrinkToFit="false" textRotation="0" vertical="center" wrapText="true"/>
    </xf>
    <xf applyAlignment="true" applyBorder="true" applyFont="true" applyProtection="false" borderId="2" fillId="0" fontId="9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13" numFmtId="164" xfId="23">
      <alignment horizontal="general" indent="0" shrinkToFit="false" textRotation="0" vertical="center" wrapText="true"/>
    </xf>
    <xf applyAlignment="true" applyBorder="true" applyFont="true" applyProtection="false" borderId="2" fillId="0" fontId="9" numFmtId="168" xfId="23">
      <alignment horizontal="left" indent="0" shrinkToFit="false" textRotation="0" vertical="center" wrapText="false"/>
    </xf>
    <xf applyAlignment="true" applyBorder="true" applyFont="true" applyProtection="false" borderId="4" fillId="0" fontId="9" numFmtId="168" xfId="23">
      <alignment horizontal="center" indent="0" shrinkToFit="false" textRotation="0" vertical="center" wrapText="false"/>
    </xf>
    <xf applyAlignment="true" applyBorder="false" applyFont="true" applyProtection="false" borderId="0" fillId="0" fontId="9" numFmtId="164" xfId="23">
      <alignment horizontal="general" indent="0" shrinkToFit="false" textRotation="0" vertical="bottom" wrapText="false"/>
    </xf>
    <xf applyAlignment="true" applyBorder="true" applyFont="true" applyProtection="false" borderId="7" fillId="0" fontId="6" numFmtId="164" xfId="23">
      <alignment horizontal="center" indent="0" shrinkToFit="false" textRotation="0" vertical="center" wrapText="true"/>
    </xf>
    <xf applyAlignment="true" applyBorder="true" applyFont="true" applyProtection="false" borderId="5" fillId="0" fontId="6" numFmtId="164" xfId="23">
      <alignment horizontal="center" indent="0" shrinkToFit="false" textRotation="0" vertical="center" wrapText="true"/>
    </xf>
    <xf applyAlignment="true" applyBorder="true" applyFont="true" applyProtection="false" borderId="5" fillId="0" fontId="6" numFmtId="164" xfId="23">
      <alignment horizontal="left" indent="0" shrinkToFit="false" textRotation="0" vertical="center" wrapText="true"/>
    </xf>
    <xf applyAlignment="true" applyBorder="true" applyFont="true" applyProtection="false" borderId="5" fillId="0" fontId="6" numFmtId="164" xfId="23">
      <alignment horizontal="left" indent="0" shrinkToFit="false" textRotation="0" vertical="center" wrapText="false"/>
    </xf>
    <xf applyAlignment="true" applyBorder="true" applyFont="true" applyProtection="false" borderId="5" fillId="0" fontId="6" numFmtId="170" xfId="23">
      <alignment horizontal="center" indent="0" shrinkToFit="false" textRotation="0" vertical="center" wrapText="true"/>
    </xf>
    <xf applyAlignment="true" applyBorder="true" applyFont="true" applyProtection="false" borderId="5" fillId="0" fontId="6" numFmtId="169" xfId="23">
      <alignment horizontal="left" indent="0" shrinkToFit="false" textRotation="0" vertical="center" wrapText="false"/>
    </xf>
    <xf applyAlignment="true" applyBorder="true" applyFont="true" applyProtection="false" borderId="5" fillId="0" fontId="6" numFmtId="168" xfId="23">
      <alignment horizontal="center" indent="0" shrinkToFit="false" textRotation="0" vertical="center" wrapText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omma 1" xfId="20"/>
    <cellStyle builtinId="54" customBuiltin="true" name="Currency 1" xfId="21"/>
    <cellStyle builtinId="54" customBuiltin="true" name="Percent 1" xfId="22"/>
    <cellStyle builtinId="54" customBuiltin="true" name="Excel Built-in Normal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0" activeCellId="0" pane="topLeft" sqref="C90"/>
    </sheetView>
  </sheetViews>
  <cols>
    <col collapsed="false" hidden="false" max="1" min="1" style="1" width="4.52941176470588"/>
    <col collapsed="false" hidden="false" max="2" min="2" style="1" width="11.6313725490196"/>
    <col collapsed="false" hidden="false" max="3" min="3" style="1" width="14.9137254901961"/>
    <col collapsed="false" hidden="false" max="4" min="4" style="1" width="20.2509803921569"/>
    <col collapsed="false" hidden="false" max="5" min="5" style="1" width="11.6941176470588"/>
    <col collapsed="false" hidden="false" max="6" min="6" style="1" width="4.52941176470588"/>
    <col collapsed="false" hidden="false" max="7" min="7" style="1" width="9.58823529411765"/>
    <col collapsed="false" hidden="false" max="8" min="8" style="1" width="10.5647058823529"/>
    <col collapsed="false" hidden="false" max="9" min="9" style="1" width="13.0862745098039"/>
    <col collapsed="false" hidden="false" max="10" min="10" style="1" width="14.4980392156863"/>
    <col collapsed="false" hidden="false" max="11" min="11" style="1" width="15.1960784313725"/>
    <col collapsed="false" hidden="false" max="12" min="12" style="1" width="29.6470588235294"/>
    <col collapsed="false" hidden="false" max="13" min="13" style="1" width="10.5647058823529"/>
    <col collapsed="false" hidden="false" max="14" min="14" style="1" width="21.5176470588235"/>
    <col collapsed="false" hidden="false" max="15" min="15" style="1" width="48.6039215686275"/>
    <col collapsed="false" hidden="false" max="16" min="16" style="1" width="24.8823529411765"/>
    <col collapsed="false" hidden="false" max="17" min="17" style="1" width="7.47843137254902"/>
    <col collapsed="false" hidden="false" max="18" min="18" style="1" width="24.8823529411765"/>
    <col collapsed="false" hidden="false" max="19" min="19" style="1" width="32.4588235294118"/>
    <col collapsed="false" hidden="false" max="20" min="20" style="1" width="15.1960784313725"/>
    <col collapsed="false" hidden="false" max="1025" min="21" style="1" width="11.6313725490196"/>
  </cols>
  <sheetData>
    <row collapsed="false" customFormat="false" customHeight="false" hidden="false" ht="91" outlineLevel="0" r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s="8"/>
    </row>
    <row collapsed="false" customFormat="false" customHeight="false" hidden="false" ht="12.65" outlineLevel="0" r="2">
      <c r="A2" s="9" t="n">
        <v>1</v>
      </c>
      <c r="B2" s="10" t="s">
        <v>19</v>
      </c>
      <c r="C2" s="11" t="s">
        <v>20</v>
      </c>
      <c r="D2" s="12" t="s">
        <v>21</v>
      </c>
      <c r="E2" s="12" t="s">
        <v>22</v>
      </c>
      <c r="F2" s="13" t="s">
        <v>23</v>
      </c>
      <c r="G2" s="14" t="n">
        <v>10426</v>
      </c>
      <c r="H2" s="15" t="n">
        <v>4867823</v>
      </c>
      <c r="I2" s="12" t="s">
        <v>24</v>
      </c>
      <c r="J2" s="12"/>
      <c r="K2" s="16"/>
      <c r="L2" s="17" t="str">
        <f aca="false">HYPERLINK("mailto:rvazquez@cabal.coop","rvazquez@cabal.coop")</f>
        <v>rvazquez@cabal.coop</v>
      </c>
      <c r="M2" s="18"/>
      <c r="N2" s="18"/>
      <c r="O2" s="18"/>
      <c r="P2" s="18"/>
      <c r="Q2" s="19"/>
      <c r="R2" s="18"/>
      <c r="S2" s="20"/>
      <c r="T2" s="8"/>
    </row>
    <row collapsed="false" customFormat="false" customHeight="false" hidden="false" ht="12.65" outlineLevel="0" r="3">
      <c r="A3" s="9" t="n">
        <v>2</v>
      </c>
      <c r="B3" s="10" t="s">
        <v>25</v>
      </c>
      <c r="C3" s="11" t="s">
        <v>26</v>
      </c>
      <c r="D3" s="12" t="s">
        <v>27</v>
      </c>
      <c r="E3" s="12" t="s">
        <v>22</v>
      </c>
      <c r="F3" s="13" t="s">
        <v>28</v>
      </c>
      <c r="G3" s="14" t="s">
        <v>29</v>
      </c>
      <c r="H3" s="15" t="n">
        <v>14263333</v>
      </c>
      <c r="I3" s="12" t="s">
        <v>30</v>
      </c>
      <c r="J3" s="12" t="s">
        <v>31</v>
      </c>
      <c r="K3" s="16"/>
      <c r="L3" s="21" t="str">
        <f aca="false">HYPERLINK("mailto:pata_villaverde@yahoo.com.ar","pata_villaverde@yahoo.com.ar")</f>
        <v>pata_villaverde@yahoo.com.ar</v>
      </c>
      <c r="M3" s="18"/>
      <c r="N3" s="18"/>
      <c r="O3" s="18"/>
      <c r="P3" s="18"/>
      <c r="Q3" s="19"/>
      <c r="R3" s="18"/>
      <c r="S3" s="20"/>
      <c r="T3" s="8"/>
    </row>
    <row collapsed="false" customFormat="false" customHeight="false" hidden="false" ht="12.65" outlineLevel="0" r="4">
      <c r="A4" s="9" t="n">
        <v>3</v>
      </c>
      <c r="B4" s="10" t="s">
        <v>19</v>
      </c>
      <c r="C4" s="11" t="s">
        <v>32</v>
      </c>
      <c r="D4" s="12" t="s">
        <v>33</v>
      </c>
      <c r="E4" s="12" t="s">
        <v>22</v>
      </c>
      <c r="F4" s="13" t="s">
        <v>34</v>
      </c>
      <c r="G4" s="14" t="n">
        <v>15283</v>
      </c>
      <c r="H4" s="15" t="n">
        <v>13356315</v>
      </c>
      <c r="I4" s="12" t="s">
        <v>35</v>
      </c>
      <c r="J4" s="12" t="s">
        <v>36</v>
      </c>
      <c r="K4" s="16"/>
      <c r="L4" s="17" t="str">
        <f aca="false">HYPERLINK("mailto:jcantero@hytsa.com.ar","jcantero@hytsa.com.ar")</f>
        <v>jcantero@hytsa.com.ar</v>
      </c>
      <c r="M4" s="18"/>
      <c r="N4" s="18"/>
      <c r="O4" s="18"/>
      <c r="P4" s="18"/>
      <c r="Q4" s="19"/>
      <c r="R4" s="18"/>
      <c r="S4" s="20"/>
      <c r="T4" s="8"/>
    </row>
    <row collapsed="false" customFormat="false" customHeight="false" hidden="false" ht="12.65" outlineLevel="0" r="5">
      <c r="A5" s="9" t="n">
        <v>4</v>
      </c>
      <c r="B5" s="10" t="s">
        <v>19</v>
      </c>
      <c r="C5" s="11" t="s">
        <v>37</v>
      </c>
      <c r="D5" s="12" t="s">
        <v>38</v>
      </c>
      <c r="E5" s="12" t="s">
        <v>22</v>
      </c>
      <c r="F5" s="13" t="s">
        <v>39</v>
      </c>
      <c r="G5" s="14" t="n">
        <v>17804</v>
      </c>
      <c r="H5" s="15" t="n">
        <v>11574126</v>
      </c>
      <c r="I5" s="12" t="s">
        <v>40</v>
      </c>
      <c r="J5" s="11" t="s">
        <v>41</v>
      </c>
      <c r="K5" s="22"/>
      <c r="L5" s="17" t="str">
        <f aca="false">HYPERLINK("mailto:joselkelly@yahoo.com.ar","joselkelly@yahoo.com.ar")</f>
        <v>joselkelly@yahoo.com.ar</v>
      </c>
      <c r="M5" s="18"/>
      <c r="N5" s="18"/>
      <c r="O5" s="18"/>
      <c r="P5" s="18"/>
      <c r="Q5" s="19"/>
      <c r="R5" s="18"/>
      <c r="S5" s="20"/>
      <c r="T5" s="8"/>
    </row>
    <row collapsed="false" customFormat="false" customHeight="false" hidden="false" ht="12.65" outlineLevel="0" r="6">
      <c r="A6" s="9" t="n">
        <v>5</v>
      </c>
      <c r="B6" s="10" t="s">
        <v>19</v>
      </c>
      <c r="C6" s="11" t="s">
        <v>42</v>
      </c>
      <c r="D6" s="12" t="s">
        <v>38</v>
      </c>
      <c r="E6" s="12" t="s">
        <v>22</v>
      </c>
      <c r="F6" s="13" t="s">
        <v>43</v>
      </c>
      <c r="G6" s="14" t="n">
        <v>25541</v>
      </c>
      <c r="H6" s="15" t="n">
        <v>16463317</v>
      </c>
      <c r="I6" s="12" t="s">
        <v>44</v>
      </c>
      <c r="J6" s="12" t="s">
        <v>45</v>
      </c>
      <c r="K6" s="16" t="s">
        <v>46</v>
      </c>
      <c r="L6" s="17" t="str">
        <f aca="false">HYPERLINK("mailto:jvarela@cabal.coop","jvarela@cabal.coop")</f>
        <v>jvarela@cabal.coop</v>
      </c>
      <c r="M6" s="18"/>
      <c r="N6" s="18"/>
      <c r="O6" s="18"/>
      <c r="P6" s="18"/>
      <c r="Q6" s="19"/>
      <c r="R6" s="18"/>
      <c r="S6" s="20"/>
      <c r="T6" s="8"/>
    </row>
    <row collapsed="false" customFormat="false" customHeight="false" hidden="false" ht="12.65" outlineLevel="0" r="7">
      <c r="A7" s="9" t="n">
        <v>6</v>
      </c>
      <c r="B7" s="10" t="s">
        <v>19</v>
      </c>
      <c r="C7" s="11" t="s">
        <v>47</v>
      </c>
      <c r="D7" s="12" t="s">
        <v>48</v>
      </c>
      <c r="E7" s="12" t="s">
        <v>22</v>
      </c>
      <c r="F7" s="13" t="s">
        <v>49</v>
      </c>
      <c r="G7" s="14" t="n">
        <v>20205</v>
      </c>
      <c r="H7" s="15" t="n">
        <v>13394058</v>
      </c>
      <c r="I7" s="12" t="s">
        <v>50</v>
      </c>
      <c r="J7" s="12"/>
      <c r="K7" s="16"/>
      <c r="L7" s="17" t="str">
        <f aca="false">HYPERLINK("mailto:ckeblaitis@yahoo.com.ar","ckeblaitis@yahoo.com.ar")</f>
        <v>ckeblaitis@yahoo.com.ar</v>
      </c>
      <c r="M7" s="18"/>
      <c r="N7" s="18"/>
      <c r="O7" s="18"/>
      <c r="P7" s="18"/>
      <c r="Q7" s="19"/>
      <c r="R7" s="18"/>
      <c r="S7" s="20"/>
      <c r="T7" s="8"/>
    </row>
    <row collapsed="false" customFormat="false" customHeight="false" hidden="false" ht="12.65" outlineLevel="0" r="8">
      <c r="A8" s="9" t="n">
        <v>7</v>
      </c>
      <c r="B8" s="10" t="s">
        <v>19</v>
      </c>
      <c r="C8" s="11" t="s">
        <v>51</v>
      </c>
      <c r="D8" s="12" t="s">
        <v>52</v>
      </c>
      <c r="E8" s="12" t="s">
        <v>22</v>
      </c>
      <c r="F8" s="13" t="s">
        <v>53</v>
      </c>
      <c r="G8" s="14" t="n">
        <v>18069</v>
      </c>
      <c r="H8" s="15" t="n">
        <v>22744033</v>
      </c>
      <c r="I8" s="12" t="s">
        <v>54</v>
      </c>
      <c r="J8" s="12" t="s">
        <v>55</v>
      </c>
      <c r="K8" s="16" t="s">
        <v>56</v>
      </c>
      <c r="L8" s="17" t="str">
        <f aca="false">HYPERLINK("mailto:campanaroja@gmail.com","campanaroja@gmail.com")</f>
        <v>campanaroja@gmail.com</v>
      </c>
      <c r="M8" s="18"/>
      <c r="N8" s="18"/>
      <c r="O8" s="18"/>
      <c r="P8" s="18"/>
      <c r="Q8" s="19"/>
      <c r="R8" s="18"/>
      <c r="S8" s="20"/>
      <c r="T8" s="8"/>
    </row>
    <row collapsed="false" customFormat="false" customHeight="false" hidden="false" ht="12.65" outlineLevel="0" r="9">
      <c r="A9" s="9" t="n">
        <v>8</v>
      </c>
      <c r="B9" s="10" t="s">
        <v>19</v>
      </c>
      <c r="C9" s="11" t="s">
        <v>57</v>
      </c>
      <c r="D9" s="12" t="s">
        <v>58</v>
      </c>
      <c r="E9" s="12" t="s">
        <v>22</v>
      </c>
      <c r="F9" s="13" t="s">
        <v>59</v>
      </c>
      <c r="G9" s="14" t="n">
        <v>10984</v>
      </c>
      <c r="H9" s="15" t="n">
        <v>13337022</v>
      </c>
      <c r="I9" s="12" t="s">
        <v>60</v>
      </c>
      <c r="J9" s="12" t="s">
        <v>61</v>
      </c>
      <c r="K9" s="16" t="s">
        <v>62</v>
      </c>
      <c r="L9" s="17" t="str">
        <f aca="false">HYPERLINK("mailto:SBagalio@bancocredicoop.coop","SBagalio@bancocredicoop.coop")</f>
        <v>SBagalio@bancocredicoop.coop</v>
      </c>
      <c r="M9" s="18"/>
      <c r="N9" s="18"/>
      <c r="O9" s="18"/>
      <c r="P9" s="18"/>
      <c r="Q9" s="19"/>
      <c r="R9" s="18"/>
      <c r="S9" s="20"/>
      <c r="T9" s="8"/>
    </row>
    <row collapsed="false" customFormat="false" customHeight="false" hidden="false" ht="12.65" outlineLevel="0" r="10">
      <c r="A10" s="9" t="n">
        <v>9</v>
      </c>
      <c r="B10" s="10" t="s">
        <v>19</v>
      </c>
      <c r="C10" s="11" t="s">
        <v>63</v>
      </c>
      <c r="D10" s="12" t="s">
        <v>64</v>
      </c>
      <c r="E10" s="12" t="s">
        <v>22</v>
      </c>
      <c r="F10" s="13" t="s">
        <v>65</v>
      </c>
      <c r="G10" s="14" t="n">
        <v>22481</v>
      </c>
      <c r="H10" s="15" t="n">
        <v>14804736</v>
      </c>
      <c r="I10" s="12" t="s">
        <v>66</v>
      </c>
      <c r="J10" s="12" t="s">
        <v>67</v>
      </c>
      <c r="K10" s="16" t="s">
        <v>68</v>
      </c>
      <c r="L10" s="17" t="str">
        <f aca="false">HYPERLINK("mailto:petotti@yahoo.com.ar","petotti@yahoo.com.ar")</f>
        <v>petotti@yahoo.com.ar</v>
      </c>
      <c r="M10" s="18"/>
      <c r="N10" s="18"/>
      <c r="O10" s="18"/>
      <c r="P10" s="18"/>
      <c r="Q10" s="19"/>
      <c r="R10" s="18"/>
      <c r="S10" s="20"/>
      <c r="T10" s="8"/>
    </row>
    <row collapsed="false" customFormat="false" customHeight="false" hidden="false" ht="12.65" outlineLevel="0" r="11">
      <c r="A11" s="9" t="n">
        <v>10</v>
      </c>
      <c r="B11" s="10" t="s">
        <v>19</v>
      </c>
      <c r="C11" s="11" t="s">
        <v>69</v>
      </c>
      <c r="D11" s="12" t="s">
        <v>70</v>
      </c>
      <c r="E11" s="12" t="s">
        <v>22</v>
      </c>
      <c r="F11" s="13" t="s">
        <v>71</v>
      </c>
      <c r="G11" s="14" t="s">
        <v>72</v>
      </c>
      <c r="H11" s="15" t="n">
        <v>10320107</v>
      </c>
      <c r="I11" s="12" t="s">
        <v>73</v>
      </c>
      <c r="J11" s="12" t="s">
        <v>74</v>
      </c>
      <c r="K11" s="16" t="s">
        <v>75</v>
      </c>
      <c r="L11" s="17" t="str">
        <f aca="false">HYPERLINK("mailto:mamurcio_@hotmail.com","mamurcio_@hotmail.com")</f>
        <v>mamurcio_@hotmail.com</v>
      </c>
      <c r="M11" s="18"/>
      <c r="N11" s="18"/>
      <c r="O11" s="18"/>
      <c r="P11" s="18"/>
      <c r="Q11" s="19"/>
      <c r="R11" s="18"/>
      <c r="S11" s="20"/>
      <c r="T11" s="8"/>
    </row>
    <row collapsed="false" customFormat="false" customHeight="false" hidden="false" ht="12.65" outlineLevel="0" r="12">
      <c r="A12" s="9" t="n">
        <v>11</v>
      </c>
      <c r="B12" s="10" t="s">
        <v>19</v>
      </c>
      <c r="C12" s="11" t="s">
        <v>76</v>
      </c>
      <c r="D12" s="12" t="s">
        <v>77</v>
      </c>
      <c r="E12" s="12" t="s">
        <v>22</v>
      </c>
      <c r="F12" s="13" t="s">
        <v>78</v>
      </c>
      <c r="G12" s="14" t="n">
        <v>13046</v>
      </c>
      <c r="H12" s="15" t="n">
        <v>10083265</v>
      </c>
      <c r="I12" s="12" t="s">
        <v>79</v>
      </c>
      <c r="J12" s="12" t="s">
        <v>80</v>
      </c>
      <c r="K12" s="16" t="s">
        <v>81</v>
      </c>
      <c r="L12" s="17" t="str">
        <f aca="false">HYPERLINK("mailto:claudiociancio@speedy.com.ar","claudiociancio@speedy.com.ar")</f>
        <v>claudiociancio@speedy.com.ar</v>
      </c>
      <c r="M12" s="18"/>
      <c r="N12" s="18"/>
      <c r="O12" s="18"/>
      <c r="P12" s="18"/>
      <c r="Q12" s="19"/>
      <c r="R12" s="18"/>
      <c r="S12" s="20"/>
      <c r="T12" s="8"/>
    </row>
    <row collapsed="false" customFormat="false" customHeight="false" hidden="false" ht="12.65" outlineLevel="0" r="13">
      <c r="A13" s="9" t="n">
        <v>12</v>
      </c>
      <c r="B13" s="10" t="s">
        <v>19</v>
      </c>
      <c r="C13" s="11" t="s">
        <v>82</v>
      </c>
      <c r="D13" s="12" t="s">
        <v>83</v>
      </c>
      <c r="E13" s="12" t="s">
        <v>22</v>
      </c>
      <c r="F13" s="13" t="s">
        <v>84</v>
      </c>
      <c r="G13" s="14" t="n">
        <v>18161</v>
      </c>
      <c r="H13" s="15" t="n">
        <v>8068717</v>
      </c>
      <c r="I13" s="12" t="s">
        <v>85</v>
      </c>
      <c r="J13" s="12" t="s">
        <v>86</v>
      </c>
      <c r="K13" s="16" t="s">
        <v>87</v>
      </c>
      <c r="L13" s="17" t="str">
        <f aca="false">HYPERLINK("mailto:fernandeza@cabal.coop","fernandeza@cabal.coop")</f>
        <v>fernandeza@cabal.coop</v>
      </c>
      <c r="M13" s="18"/>
      <c r="N13" s="18"/>
      <c r="O13" s="18"/>
      <c r="P13" s="18"/>
      <c r="Q13" s="19"/>
      <c r="R13" s="18"/>
      <c r="S13" s="20"/>
      <c r="T13" s="8"/>
    </row>
    <row collapsed="false" customFormat="false" customHeight="false" hidden="false" ht="12.65" outlineLevel="0" r="14">
      <c r="A14" s="9" t="n">
        <v>13</v>
      </c>
      <c r="B14" s="10" t="s">
        <v>19</v>
      </c>
      <c r="C14" s="11" t="s">
        <v>88</v>
      </c>
      <c r="D14" s="12" t="s">
        <v>89</v>
      </c>
      <c r="E14" s="12" t="s">
        <v>22</v>
      </c>
      <c r="F14" s="13" t="s">
        <v>90</v>
      </c>
      <c r="G14" s="14" t="s">
        <v>91</v>
      </c>
      <c r="H14" s="15" t="n">
        <v>92801714</v>
      </c>
      <c r="I14" s="12" t="s">
        <v>92</v>
      </c>
      <c r="J14" s="12" t="s">
        <v>93</v>
      </c>
      <c r="K14" s="16"/>
      <c r="L14" s="17" t="str">
        <f aca="false">HYPERLINK("mailto:rmrutigliano@gmail.com","rmrutigliano@gmail.com")</f>
        <v>rmrutigliano@gmail.com</v>
      </c>
      <c r="M14" s="18"/>
      <c r="N14" s="18"/>
      <c r="O14" s="18"/>
      <c r="P14" s="18"/>
      <c r="Q14" s="19"/>
      <c r="R14" s="18"/>
      <c r="S14" s="20"/>
      <c r="T14" s="8"/>
    </row>
    <row collapsed="false" customFormat="false" customHeight="false" hidden="false" ht="12.65" outlineLevel="0" r="15">
      <c r="A15" s="9" t="n">
        <v>14</v>
      </c>
      <c r="B15" s="10" t="s">
        <v>25</v>
      </c>
      <c r="C15" s="11" t="s">
        <v>51</v>
      </c>
      <c r="D15" s="11" t="s">
        <v>94</v>
      </c>
      <c r="E15" s="11" t="s">
        <v>22</v>
      </c>
      <c r="F15" s="13" t="s">
        <v>95</v>
      </c>
      <c r="G15" s="14" t="s">
        <v>96</v>
      </c>
      <c r="H15" s="15" t="n">
        <v>2169742</v>
      </c>
      <c r="I15" s="12" t="s">
        <v>97</v>
      </c>
      <c r="J15" s="12" t="s">
        <v>31</v>
      </c>
      <c r="K15" s="16"/>
      <c r="L15" s="21" t="str">
        <f aca="false">HYPERLINK("mailto:pata_villaverde@yahoo.com.ar","pata_villaverde@yahoo.com.ar")</f>
        <v>pata_villaverde@yahoo.com.ar</v>
      </c>
      <c r="M15" s="18"/>
      <c r="N15" s="18"/>
      <c r="O15" s="18"/>
      <c r="P15" s="18"/>
      <c r="Q15" s="19"/>
      <c r="R15" s="18"/>
      <c r="S15" s="20"/>
      <c r="T15" s="8"/>
    </row>
    <row collapsed="false" customFormat="false" customHeight="false" hidden="false" ht="12.65" outlineLevel="0" r="16">
      <c r="A16" s="9" t="n">
        <v>15</v>
      </c>
      <c r="B16" s="10" t="s">
        <v>19</v>
      </c>
      <c r="C16" s="12" t="s">
        <v>57</v>
      </c>
      <c r="D16" s="12" t="s">
        <v>98</v>
      </c>
      <c r="E16" s="12" t="s">
        <v>22</v>
      </c>
      <c r="F16" s="13" t="s">
        <v>99</v>
      </c>
      <c r="G16" s="14" t="s">
        <v>100</v>
      </c>
      <c r="H16" s="15" t="n">
        <v>35159393</v>
      </c>
      <c r="I16" s="12" t="s">
        <v>101</v>
      </c>
      <c r="J16" s="12" t="s">
        <v>61</v>
      </c>
      <c r="K16" s="16"/>
      <c r="L16" s="17"/>
      <c r="M16" s="18"/>
      <c r="N16" s="18"/>
      <c r="O16" s="18"/>
      <c r="P16" s="18"/>
      <c r="Q16" s="19"/>
      <c r="R16" s="18"/>
      <c r="S16" s="20"/>
      <c r="T16" s="8"/>
    </row>
    <row collapsed="false" customFormat="false" customHeight="false" hidden="false" ht="12.65" outlineLevel="0" r="17">
      <c r="A17" s="9" t="n">
        <v>16</v>
      </c>
      <c r="B17" s="10" t="s">
        <v>25</v>
      </c>
      <c r="C17" s="12" t="s">
        <v>102</v>
      </c>
      <c r="D17" s="12" t="s">
        <v>103</v>
      </c>
      <c r="E17" s="12" t="s">
        <v>22</v>
      </c>
      <c r="F17" s="13" t="s">
        <v>104</v>
      </c>
      <c r="G17" s="14" t="s">
        <v>105</v>
      </c>
      <c r="H17" s="15" t="n">
        <v>13663556</v>
      </c>
      <c r="I17" s="12" t="s">
        <v>101</v>
      </c>
      <c r="J17" s="12" t="s">
        <v>61</v>
      </c>
      <c r="K17" s="16"/>
      <c r="L17" s="17"/>
      <c r="M17" s="18"/>
      <c r="N17" s="18"/>
      <c r="O17" s="18"/>
      <c r="P17" s="18"/>
      <c r="Q17" s="19"/>
      <c r="R17" s="18"/>
      <c r="S17" s="20"/>
      <c r="T17" s="8"/>
    </row>
    <row collapsed="false" customFormat="false" customHeight="false" hidden="false" ht="12.65" outlineLevel="0" r="18">
      <c r="A18" s="9" t="n">
        <v>17</v>
      </c>
      <c r="B18" s="10" t="s">
        <v>19</v>
      </c>
      <c r="C18" s="12" t="s">
        <v>106</v>
      </c>
      <c r="D18" s="12" t="s">
        <v>107</v>
      </c>
      <c r="E18" s="12" t="s">
        <v>108</v>
      </c>
      <c r="F18" s="13" t="s">
        <v>109</v>
      </c>
      <c r="G18" s="10" t="n">
        <v>14400</v>
      </c>
      <c r="H18" s="15" t="n">
        <v>21429330</v>
      </c>
      <c r="I18" s="12" t="s">
        <v>110</v>
      </c>
      <c r="J18" s="12" t="s">
        <v>111</v>
      </c>
      <c r="K18" s="16"/>
      <c r="L18" s="17" t="str">
        <f aca="false">HYPERLINK("mailto:fernando7505@yahoo.com.ar","fernando7505@yahoo.com.ar")</f>
        <v>fernando7505@yahoo.com.ar</v>
      </c>
      <c r="M18" s="18"/>
      <c r="N18" s="18"/>
      <c r="O18" s="18"/>
      <c r="P18" s="18"/>
      <c r="Q18" s="19"/>
      <c r="R18" s="18"/>
      <c r="S18" s="20"/>
      <c r="T18" s="8"/>
    </row>
    <row collapsed="false" customFormat="false" customHeight="false" hidden="false" ht="12.65" outlineLevel="0" r="19">
      <c r="A19" s="9" t="n">
        <v>18</v>
      </c>
      <c r="B19" s="10" t="s">
        <v>19</v>
      </c>
      <c r="C19" s="12" t="s">
        <v>112</v>
      </c>
      <c r="D19" s="12" t="s">
        <v>113</v>
      </c>
      <c r="E19" s="12" t="s">
        <v>108</v>
      </c>
      <c r="F19" s="13" t="s">
        <v>114</v>
      </c>
      <c r="G19" s="14" t="n">
        <v>19258</v>
      </c>
      <c r="H19" s="15" t="n">
        <v>24713899</v>
      </c>
      <c r="I19" s="12" t="s">
        <v>115</v>
      </c>
      <c r="J19" s="12" t="s">
        <v>116</v>
      </c>
      <c r="K19" s="22"/>
      <c r="L19" s="23" t="str">
        <f aca="false">HYPERLINK("mailto:rodrigoelcodo666@hotmail.com","rodrigoelcodo666@hotmail.com")</f>
        <v>rodrigoelcodo666@hotmail.com</v>
      </c>
      <c r="M19" s="18"/>
      <c r="N19" s="18" t="s">
        <v>117</v>
      </c>
      <c r="O19" s="18" t="s">
        <v>118</v>
      </c>
      <c r="P19" s="18" t="s">
        <v>119</v>
      </c>
      <c r="Q19" s="19" t="n">
        <v>1870</v>
      </c>
      <c r="R19" s="18"/>
      <c r="S19" s="24"/>
    </row>
    <row collapsed="false" customFormat="false" customHeight="false" hidden="false" ht="12.65" outlineLevel="0" r="20">
      <c r="A20" s="9" t="n">
        <v>19</v>
      </c>
      <c r="B20" s="10" t="s">
        <v>19</v>
      </c>
      <c r="C20" s="12" t="s">
        <v>120</v>
      </c>
      <c r="D20" s="12" t="s">
        <v>121</v>
      </c>
      <c r="E20" s="12" t="s">
        <v>108</v>
      </c>
      <c r="F20" s="13" t="s">
        <v>122</v>
      </c>
      <c r="G20" s="14" t="n">
        <v>24863</v>
      </c>
      <c r="H20" s="15" t="n">
        <v>26959089</v>
      </c>
      <c r="I20" s="12" t="s">
        <v>123</v>
      </c>
      <c r="J20" s="12" t="s">
        <v>124</v>
      </c>
      <c r="K20" s="22"/>
      <c r="L20" s="23" t="str">
        <f aca="false">HYPERLINK("mailto:plotearttesa@yahoo.com.ar","plotearttesa@yahoo.com.ar")</f>
        <v>plotearttesa@yahoo.com.ar</v>
      </c>
      <c r="M20" s="18"/>
      <c r="N20" s="18" t="s">
        <v>117</v>
      </c>
      <c r="O20" s="18" t="s">
        <v>125</v>
      </c>
      <c r="P20" s="18" t="s">
        <v>119</v>
      </c>
      <c r="Q20" s="19" t="n">
        <v>1870</v>
      </c>
      <c r="R20" s="18"/>
      <c r="S20" s="24"/>
    </row>
    <row collapsed="false" customFormat="false" customHeight="false" hidden="false" ht="12.65" outlineLevel="0" r="21">
      <c r="A21" s="9" t="n">
        <v>20</v>
      </c>
      <c r="B21" s="10" t="s">
        <v>19</v>
      </c>
      <c r="C21" s="12" t="s">
        <v>126</v>
      </c>
      <c r="D21" s="12" t="s">
        <v>127</v>
      </c>
      <c r="E21" s="12" t="s">
        <v>108</v>
      </c>
      <c r="F21" s="13" t="s">
        <v>128</v>
      </c>
      <c r="G21" s="14" t="n">
        <v>93833</v>
      </c>
      <c r="H21" s="15" t="n">
        <v>34151193</v>
      </c>
      <c r="I21" s="12" t="s">
        <v>129</v>
      </c>
      <c r="J21" s="12" t="s">
        <v>130</v>
      </c>
      <c r="K21" s="22"/>
      <c r="L21" s="23" t="str">
        <f aca="false">HYPERLINK("mailto:kapanguero88@hotmail.com","kapanguero88@hotmail.com")</f>
        <v>kapanguero88@hotmail.com</v>
      </c>
      <c r="M21" s="18"/>
      <c r="N21" s="18" t="s">
        <v>117</v>
      </c>
      <c r="O21" s="18" t="s">
        <v>131</v>
      </c>
      <c r="P21" s="18" t="s">
        <v>119</v>
      </c>
      <c r="Q21" s="19" t="n">
        <v>1870</v>
      </c>
      <c r="R21" s="18" t="s">
        <v>132</v>
      </c>
      <c r="S21" s="24"/>
    </row>
    <row collapsed="false" customFormat="false" customHeight="false" hidden="false" ht="12.65" outlineLevel="0" r="22">
      <c r="A22" s="9" t="n">
        <v>21</v>
      </c>
      <c r="B22" s="10" t="s">
        <v>19</v>
      </c>
      <c r="C22" s="12" t="s">
        <v>133</v>
      </c>
      <c r="D22" s="12" t="s">
        <v>134</v>
      </c>
      <c r="E22" s="12" t="s">
        <v>108</v>
      </c>
      <c r="F22" s="13" t="s">
        <v>135</v>
      </c>
      <c r="G22" s="14" t="n">
        <v>13342</v>
      </c>
      <c r="H22" s="15" t="n">
        <v>20394721</v>
      </c>
      <c r="I22" s="12" t="s">
        <v>136</v>
      </c>
      <c r="J22" s="12" t="s">
        <v>137</v>
      </c>
      <c r="K22" s="22"/>
      <c r="L22" s="23" t="str">
        <f aca="false">HYPERLINK("mailto:escorpiondiabolico@hotmail.com","escorpiondiabolico@hotmail.com")</f>
        <v>escorpiondiabolico@hotmail.com</v>
      </c>
      <c r="M22" s="18"/>
      <c r="N22" s="18" t="s">
        <v>117</v>
      </c>
      <c r="O22" s="18" t="s">
        <v>138</v>
      </c>
      <c r="P22" s="18" t="s">
        <v>139</v>
      </c>
      <c r="Q22" s="19"/>
      <c r="R22" s="18"/>
      <c r="S22" s="24"/>
    </row>
    <row collapsed="false" customFormat="false" customHeight="false" hidden="false" ht="23.85" outlineLevel="0" r="23">
      <c r="A23" s="25" t="n">
        <v>22</v>
      </c>
      <c r="B23" s="26" t="s">
        <v>19</v>
      </c>
      <c r="C23" s="27" t="s">
        <v>140</v>
      </c>
      <c r="D23" s="27" t="s">
        <v>141</v>
      </c>
      <c r="E23" s="27" t="s">
        <v>108</v>
      </c>
      <c r="F23" s="28" t="s">
        <v>142</v>
      </c>
      <c r="G23" s="29" t="s">
        <v>143</v>
      </c>
      <c r="H23" s="30" t="n">
        <v>13679768</v>
      </c>
      <c r="I23" s="27" t="s">
        <v>144</v>
      </c>
      <c r="J23" s="27" t="s">
        <v>101</v>
      </c>
      <c r="K23" s="31" t="s">
        <v>145</v>
      </c>
      <c r="L23" s="32" t="str">
        <f aca="false">HYPERLINK("mailto:hector@valcarce,com,ar","hector@valcarce,com,ar")</f>
        <v>hector@valcarce,com,ar</v>
      </c>
      <c r="M23" s="33"/>
      <c r="N23" s="33"/>
      <c r="O23" s="33" t="s">
        <v>146</v>
      </c>
      <c r="P23" s="33" t="s">
        <v>119</v>
      </c>
      <c r="Q23" s="34" t="n">
        <v>1870</v>
      </c>
      <c r="R23" s="33"/>
      <c r="S23" s="35"/>
    </row>
    <row collapsed="false" customFormat="false" customHeight="false" hidden="false" ht="12.65" outlineLevel="0" r="24">
      <c r="A24" s="9" t="n">
        <v>23</v>
      </c>
      <c r="B24" s="10" t="s">
        <v>19</v>
      </c>
      <c r="C24" s="12" t="s">
        <v>147</v>
      </c>
      <c r="D24" s="12" t="s">
        <v>148</v>
      </c>
      <c r="E24" s="12" t="s">
        <v>108</v>
      </c>
      <c r="F24" s="13" t="s">
        <v>149</v>
      </c>
      <c r="G24" s="14" t="n">
        <v>69896</v>
      </c>
      <c r="H24" s="15" t="n">
        <v>16987685</v>
      </c>
      <c r="I24" s="12" t="s">
        <v>150</v>
      </c>
      <c r="J24" s="12" t="s">
        <v>151</v>
      </c>
      <c r="K24" s="22"/>
      <c r="L24" s="23" t="str">
        <f aca="false">HYPERLINK("mailto:rgcamara@gmail.com","rgcamara@gmail.com")</f>
        <v>rgcamara@gmail.com</v>
      </c>
      <c r="M24" s="18"/>
      <c r="N24" s="18"/>
      <c r="O24" s="18" t="s">
        <v>152</v>
      </c>
      <c r="P24" s="18" t="s">
        <v>153</v>
      </c>
      <c r="Q24" s="19" t="n">
        <v>1320</v>
      </c>
      <c r="R24" s="18" t="s">
        <v>154</v>
      </c>
      <c r="S24" s="24"/>
    </row>
    <row collapsed="false" customFormat="false" customHeight="false" hidden="false" ht="12.65" outlineLevel="0" r="25">
      <c r="A25" s="9" t="n">
        <v>24</v>
      </c>
      <c r="B25" s="10" t="s">
        <v>25</v>
      </c>
      <c r="C25" s="12" t="s">
        <v>155</v>
      </c>
      <c r="D25" s="12" t="s">
        <v>156</v>
      </c>
      <c r="E25" s="12" t="s">
        <v>108</v>
      </c>
      <c r="F25" s="13" t="s">
        <v>157</v>
      </c>
      <c r="G25" s="14" t="n">
        <v>1039</v>
      </c>
      <c r="H25" s="15" t="n">
        <v>6666273</v>
      </c>
      <c r="I25" s="12" t="s">
        <v>158</v>
      </c>
      <c r="J25" s="12" t="s">
        <v>159</v>
      </c>
      <c r="K25" s="22"/>
      <c r="L25" s="23" t="s">
        <v>160</v>
      </c>
      <c r="M25" s="18"/>
      <c r="N25" s="18" t="s">
        <v>117</v>
      </c>
      <c r="O25" s="18" t="s">
        <v>161</v>
      </c>
      <c r="P25" s="18" t="s">
        <v>119</v>
      </c>
      <c r="Q25" s="19" t="n">
        <v>1870</v>
      </c>
      <c r="R25" s="18"/>
      <c r="S25" s="24"/>
    </row>
    <row collapsed="false" customFormat="false" customHeight="false" hidden="false" ht="12.65" outlineLevel="0" r="26">
      <c r="A26" s="9" t="n">
        <v>25</v>
      </c>
      <c r="B26" s="10" t="s">
        <v>19</v>
      </c>
      <c r="C26" s="12" t="s">
        <v>162</v>
      </c>
      <c r="D26" s="12" t="s">
        <v>163</v>
      </c>
      <c r="E26" s="12" t="s">
        <v>108</v>
      </c>
      <c r="F26" s="13" t="s">
        <v>164</v>
      </c>
      <c r="G26" s="14" t="n">
        <v>11014</v>
      </c>
      <c r="H26" s="15" t="n">
        <v>11389259</v>
      </c>
      <c r="I26" s="12" t="s">
        <v>165</v>
      </c>
      <c r="J26" s="12" t="s">
        <v>166</v>
      </c>
      <c r="K26" s="22"/>
      <c r="L26" s="21" t="str">
        <f aca="false">HYPERLINK("mailto:scala@dicomtec.com","scala@dicomtec.com")</f>
        <v>scala@dicomtec.com</v>
      </c>
      <c r="M26" s="18"/>
      <c r="N26" s="18"/>
      <c r="O26" s="18" t="s">
        <v>167</v>
      </c>
      <c r="P26" s="18" t="s">
        <v>168</v>
      </c>
      <c r="Q26" s="19" t="n">
        <v>1828</v>
      </c>
      <c r="R26" s="18"/>
      <c r="S26" s="24"/>
    </row>
    <row collapsed="false" customFormat="false" customHeight="false" hidden="false" ht="12.65" outlineLevel="0" r="27">
      <c r="A27" s="25" t="n">
        <v>26</v>
      </c>
      <c r="B27" s="26" t="s">
        <v>19</v>
      </c>
      <c r="C27" s="27" t="s">
        <v>63</v>
      </c>
      <c r="D27" s="27" t="s">
        <v>169</v>
      </c>
      <c r="E27" s="27" t="s">
        <v>108</v>
      </c>
      <c r="F27" s="28" t="s">
        <v>170</v>
      </c>
      <c r="G27" s="29" t="s">
        <v>143</v>
      </c>
      <c r="H27" s="30" t="n">
        <v>13411736</v>
      </c>
      <c r="I27" s="27" t="s">
        <v>171</v>
      </c>
      <c r="J27" s="27" t="s">
        <v>172</v>
      </c>
      <c r="K27" s="31"/>
      <c r="L27" s="36" t="str">
        <f aca="false">HYPERLINK("mailto:oscarllopez@ciudad.com.ar","oscarllopez@ciudad.com.ar")</f>
        <v>oscarllopez@ciudad.com.ar</v>
      </c>
      <c r="M27" s="33"/>
      <c r="N27" s="33" t="s">
        <v>173</v>
      </c>
      <c r="O27" s="33" t="s">
        <v>174</v>
      </c>
      <c r="P27" s="33" t="s">
        <v>139</v>
      </c>
      <c r="Q27" s="34"/>
      <c r="R27" s="33"/>
      <c r="S27" s="35"/>
    </row>
    <row collapsed="false" customFormat="false" customHeight="false" hidden="false" ht="12.65" outlineLevel="0" r="28">
      <c r="A28" s="9" t="n">
        <v>27</v>
      </c>
      <c r="B28" s="10" t="s">
        <v>19</v>
      </c>
      <c r="C28" s="12" t="s">
        <v>175</v>
      </c>
      <c r="D28" s="12" t="s">
        <v>176</v>
      </c>
      <c r="E28" s="12" t="s">
        <v>108</v>
      </c>
      <c r="F28" s="13" t="s">
        <v>177</v>
      </c>
      <c r="G28" s="14" t="n">
        <v>87248</v>
      </c>
      <c r="H28" s="15" t="n">
        <v>29374762</v>
      </c>
      <c r="I28" s="12" t="s">
        <v>178</v>
      </c>
      <c r="J28" s="12" t="s">
        <v>179</v>
      </c>
      <c r="K28" s="22"/>
      <c r="L28" s="37" t="str">
        <f aca="false">HYPERLINK("mailto:blanki@fullzero.com.ar","blanki@fullzero.com.ar")</f>
        <v>blanki@fullzero.com.ar</v>
      </c>
      <c r="M28" s="18"/>
      <c r="N28" s="18" t="s">
        <v>117</v>
      </c>
      <c r="O28" s="18" t="s">
        <v>180</v>
      </c>
      <c r="P28" s="18" t="s">
        <v>119</v>
      </c>
      <c r="Q28" s="19" t="n">
        <v>1875</v>
      </c>
      <c r="R28" s="18" t="s">
        <v>181</v>
      </c>
      <c r="S28" s="24"/>
    </row>
    <row collapsed="false" customFormat="false" customHeight="false" hidden="false" ht="12.65" outlineLevel="0" r="29">
      <c r="A29" s="9" t="n">
        <v>28</v>
      </c>
      <c r="B29" s="10" t="s">
        <v>19</v>
      </c>
      <c r="C29" s="12" t="s">
        <v>182</v>
      </c>
      <c r="D29" s="12" t="s">
        <v>183</v>
      </c>
      <c r="E29" s="12" t="s">
        <v>108</v>
      </c>
      <c r="F29" s="13" t="s">
        <v>184</v>
      </c>
      <c r="G29" s="14" t="n">
        <v>18437</v>
      </c>
      <c r="H29" s="15" t="n">
        <v>21881925</v>
      </c>
      <c r="I29" s="12" t="s">
        <v>185</v>
      </c>
      <c r="J29" s="12" t="s">
        <v>101</v>
      </c>
      <c r="K29" s="16" t="s">
        <v>186</v>
      </c>
      <c r="L29" s="23" t="str">
        <f aca="false">HYPERLINK("mailto:armando.fellin@international-star.com.ar","armando.fellin@international-star.com.ar")</f>
        <v>armando.fellin@international-star.com.ar</v>
      </c>
      <c r="M29" s="18"/>
      <c r="N29" s="18"/>
      <c r="O29" s="18" t="s">
        <v>187</v>
      </c>
      <c r="P29" s="18" t="s">
        <v>188</v>
      </c>
      <c r="Q29" s="19" t="n">
        <v>1822</v>
      </c>
      <c r="R29" s="18"/>
      <c r="S29" s="24"/>
    </row>
    <row collapsed="false" customFormat="false" customHeight="false" hidden="false" ht="12.65" outlineLevel="0" r="30">
      <c r="A30" s="9" t="n">
        <v>29</v>
      </c>
      <c r="B30" s="10" t="s">
        <v>19</v>
      </c>
      <c r="C30" s="12" t="s">
        <v>189</v>
      </c>
      <c r="D30" s="12" t="s">
        <v>190</v>
      </c>
      <c r="E30" s="12" t="s">
        <v>108</v>
      </c>
      <c r="F30" s="13" t="s">
        <v>191</v>
      </c>
      <c r="G30" s="14" t="n">
        <v>73554</v>
      </c>
      <c r="H30" s="15" t="n">
        <v>14767423</v>
      </c>
      <c r="I30" s="12" t="s">
        <v>192</v>
      </c>
      <c r="J30" s="12" t="s">
        <v>193</v>
      </c>
      <c r="K30" s="22"/>
      <c r="L30" s="23" t="str">
        <f aca="false">HYPERLINK("mailto:omarlu79@yahoo.com.ar","omarlu79@yahoo.com.ar")</f>
        <v>omarlu79@yahoo.com.ar</v>
      </c>
      <c r="M30" s="18"/>
      <c r="N30" s="18"/>
      <c r="O30" s="18" t="s">
        <v>194</v>
      </c>
      <c r="P30" s="18" t="s">
        <v>188</v>
      </c>
      <c r="Q30" s="19" t="n">
        <v>1824</v>
      </c>
      <c r="R30" s="18" t="s">
        <v>195</v>
      </c>
      <c r="S30" s="24"/>
    </row>
    <row collapsed="false" customFormat="false" customHeight="false" hidden="false" ht="12.65" outlineLevel="0" r="31">
      <c r="A31" s="9" t="n">
        <v>30</v>
      </c>
      <c r="B31" s="10" t="s">
        <v>19</v>
      </c>
      <c r="C31" s="12" t="s">
        <v>196</v>
      </c>
      <c r="D31" s="12" t="s">
        <v>197</v>
      </c>
      <c r="E31" s="12" t="s">
        <v>108</v>
      </c>
      <c r="F31" s="13" t="s">
        <v>198</v>
      </c>
      <c r="G31" s="14" t="n">
        <v>22718</v>
      </c>
      <c r="H31" s="15" t="n">
        <v>26359285</v>
      </c>
      <c r="I31" s="12" t="s">
        <v>199</v>
      </c>
      <c r="J31" s="12" t="s">
        <v>200</v>
      </c>
      <c r="K31" s="22"/>
      <c r="L31" s="23" t="str">
        <f aca="false">HYPERLINK("mailto:fernandomiel@hotmail.com","fernandomiel@hotmail.com")</f>
        <v>fernandomiel@hotmail.com</v>
      </c>
      <c r="M31" s="18"/>
      <c r="N31" s="18"/>
      <c r="O31" s="18" t="s">
        <v>201</v>
      </c>
      <c r="P31" s="18" t="s">
        <v>188</v>
      </c>
      <c r="Q31" s="19" t="n">
        <v>1824</v>
      </c>
      <c r="R31" s="18" t="s">
        <v>202</v>
      </c>
      <c r="S31" s="24"/>
    </row>
    <row collapsed="false" customFormat="false" customHeight="false" hidden="false" ht="12.65" outlineLevel="0" r="32">
      <c r="A32" s="9" t="n">
        <v>31</v>
      </c>
      <c r="B32" s="10" t="s">
        <v>19</v>
      </c>
      <c r="C32" s="12" t="s">
        <v>203</v>
      </c>
      <c r="D32" s="12" t="s">
        <v>204</v>
      </c>
      <c r="E32" s="12" t="s">
        <v>108</v>
      </c>
      <c r="F32" s="13" t="s">
        <v>205</v>
      </c>
      <c r="G32" s="14" t="n">
        <v>21837</v>
      </c>
      <c r="H32" s="15" t="n">
        <v>25187488</v>
      </c>
      <c r="I32" s="12" t="s">
        <v>206</v>
      </c>
      <c r="J32" s="12" t="s">
        <v>207</v>
      </c>
      <c r="K32" s="22"/>
      <c r="L32" s="23" t="str">
        <f aca="false">HYPERLINK("mailto:cristian.marcello@renault.com","cristian.marcello@renault.com")</f>
        <v>cristian.marcello@renault.com</v>
      </c>
      <c r="M32" s="18"/>
      <c r="N32" s="18" t="s">
        <v>208</v>
      </c>
      <c r="O32" s="18" t="s">
        <v>209</v>
      </c>
      <c r="P32" s="18" t="s">
        <v>139</v>
      </c>
      <c r="Q32" s="19" t="n">
        <v>1485</v>
      </c>
      <c r="R32" s="18" t="s">
        <v>210</v>
      </c>
      <c r="S32" s="24"/>
    </row>
    <row collapsed="false" customFormat="false" customHeight="false" hidden="false" ht="12.65" outlineLevel="0" r="33">
      <c r="A33" s="9" t="n">
        <v>32</v>
      </c>
      <c r="B33" s="10" t="s">
        <v>19</v>
      </c>
      <c r="C33" s="12" t="s">
        <v>211</v>
      </c>
      <c r="D33" s="12" t="s">
        <v>212</v>
      </c>
      <c r="E33" s="12" t="s">
        <v>108</v>
      </c>
      <c r="F33" s="13" t="s">
        <v>213</v>
      </c>
      <c r="G33" s="14" t="n">
        <v>49010</v>
      </c>
      <c r="H33" s="15" t="n">
        <v>11912981</v>
      </c>
      <c r="I33" s="12" t="s">
        <v>214</v>
      </c>
      <c r="J33" s="12" t="s">
        <v>215</v>
      </c>
      <c r="K33" s="22"/>
      <c r="L33" s="23" t="str">
        <f aca="false">HYPERLINK("mailto:ruben.troyon@hotmail.com","ruben.troyon@hotmail.com")</f>
        <v>ruben.troyon@hotmail.com</v>
      </c>
      <c r="M33" s="18"/>
      <c r="N33" s="18" t="s">
        <v>208</v>
      </c>
      <c r="O33" s="18" t="s">
        <v>216</v>
      </c>
      <c r="P33" s="18" t="s">
        <v>168</v>
      </c>
      <c r="Q33" s="19" t="n">
        <v>1828</v>
      </c>
      <c r="R33" s="18"/>
      <c r="S33" s="24"/>
    </row>
    <row collapsed="false" customFormat="false" customHeight="false" hidden="false" ht="12.65" outlineLevel="0" r="34">
      <c r="A34" s="9" t="n">
        <v>33</v>
      </c>
      <c r="B34" s="10" t="s">
        <v>25</v>
      </c>
      <c r="C34" s="12" t="s">
        <v>217</v>
      </c>
      <c r="D34" s="12" t="s">
        <v>218</v>
      </c>
      <c r="E34" s="12" t="s">
        <v>108</v>
      </c>
      <c r="F34" s="13" t="s">
        <v>219</v>
      </c>
      <c r="G34" s="14" t="n">
        <v>6711</v>
      </c>
      <c r="H34" s="15" t="n">
        <v>27767746</v>
      </c>
      <c r="I34" s="12" t="s">
        <v>220</v>
      </c>
      <c r="J34" s="12" t="s">
        <v>221</v>
      </c>
      <c r="K34" s="22"/>
      <c r="L34" s="23" t="str">
        <f aca="false">HYPERLINK("mailto:grusso@cuatrocabezas.com","grusso@cuatrocabezas.com")</f>
        <v>grusso@cuatrocabezas.com</v>
      </c>
      <c r="M34" s="18"/>
      <c r="N34" s="18" t="s">
        <v>173</v>
      </c>
      <c r="O34" s="18" t="s">
        <v>222</v>
      </c>
      <c r="P34" s="18" t="s">
        <v>139</v>
      </c>
      <c r="Q34" s="19" t="n">
        <v>1406</v>
      </c>
      <c r="R34" s="18" t="s">
        <v>223</v>
      </c>
      <c r="S34" s="24"/>
    </row>
    <row collapsed="false" customFormat="false" customHeight="false" hidden="false" ht="12.65" outlineLevel="0" r="35">
      <c r="A35" s="9" t="n">
        <v>34</v>
      </c>
      <c r="B35" s="10" t="s">
        <v>25</v>
      </c>
      <c r="C35" s="12" t="s">
        <v>224</v>
      </c>
      <c r="D35" s="12" t="s">
        <v>225</v>
      </c>
      <c r="E35" s="12" t="s">
        <v>108</v>
      </c>
      <c r="F35" s="13" t="s">
        <v>226</v>
      </c>
      <c r="G35" s="14" t="n">
        <v>6712</v>
      </c>
      <c r="H35" s="15" t="n">
        <v>5900157</v>
      </c>
      <c r="I35" s="12" t="s">
        <v>227</v>
      </c>
      <c r="J35" s="12" t="s">
        <v>221</v>
      </c>
      <c r="K35" s="22"/>
      <c r="L35" s="23"/>
      <c r="M35" s="18"/>
      <c r="N35" s="18" t="s">
        <v>173</v>
      </c>
      <c r="O35" s="18" t="s">
        <v>222</v>
      </c>
      <c r="P35" s="18" t="s">
        <v>139</v>
      </c>
      <c r="Q35" s="19" t="n">
        <v>1406</v>
      </c>
      <c r="R35" s="18" t="s">
        <v>223</v>
      </c>
      <c r="S35" s="24"/>
    </row>
    <row collapsed="false" customFormat="false" customHeight="false" hidden="false" ht="12.65" outlineLevel="0" r="36">
      <c r="A36" s="9" t="n">
        <v>35</v>
      </c>
      <c r="B36" s="10" t="s">
        <v>19</v>
      </c>
      <c r="C36" s="12" t="s">
        <v>228</v>
      </c>
      <c r="D36" s="12" t="s">
        <v>229</v>
      </c>
      <c r="E36" s="12" t="s">
        <v>108</v>
      </c>
      <c r="F36" s="13" t="s">
        <v>230</v>
      </c>
      <c r="G36" s="14" t="n">
        <v>90436</v>
      </c>
      <c r="H36" s="15" t="n">
        <v>7785822</v>
      </c>
      <c r="I36" s="12" t="s">
        <v>231</v>
      </c>
      <c r="J36" s="12" t="s">
        <v>232</v>
      </c>
      <c r="K36" s="22"/>
      <c r="L36" s="23" t="s">
        <v>233</v>
      </c>
      <c r="M36" s="18"/>
      <c r="N36" s="18"/>
      <c r="O36" s="18" t="s">
        <v>234</v>
      </c>
      <c r="P36" s="18" t="s">
        <v>235</v>
      </c>
      <c r="Q36" s="19" t="n">
        <v>1890</v>
      </c>
      <c r="R36" s="18" t="s">
        <v>235</v>
      </c>
      <c r="S36" s="24"/>
    </row>
    <row collapsed="false" customFormat="false" customHeight="false" hidden="false" ht="12.65" outlineLevel="0" r="37">
      <c r="A37" s="9" t="n">
        <v>36</v>
      </c>
      <c r="B37" s="10" t="s">
        <v>19</v>
      </c>
      <c r="C37" s="12" t="s">
        <v>236</v>
      </c>
      <c r="D37" s="12" t="s">
        <v>237</v>
      </c>
      <c r="E37" s="12" t="s">
        <v>108</v>
      </c>
      <c r="F37" s="13" t="s">
        <v>238</v>
      </c>
      <c r="G37" s="14" t="n">
        <v>13963</v>
      </c>
      <c r="H37" s="15" t="n">
        <v>8573080</v>
      </c>
      <c r="I37" s="12" t="s">
        <v>239</v>
      </c>
      <c r="J37" s="12" t="s">
        <v>240</v>
      </c>
      <c r="K37" s="22"/>
      <c r="L37" s="21" t="str">
        <f aca="false">HYPERLINK("mailto:pata_villaverde@yahoo.com.ar","jorgelos@fibertel.com.ar")</f>
        <v>jorgelos@fibertel.com.ar</v>
      </c>
      <c r="M37" s="18"/>
      <c r="N37" s="18" t="s">
        <v>241</v>
      </c>
      <c r="O37" s="18" t="s">
        <v>242</v>
      </c>
      <c r="P37" s="18" t="s">
        <v>139</v>
      </c>
      <c r="Q37" s="19" t="n">
        <v>1429</v>
      </c>
      <c r="R37" s="18" t="s">
        <v>243</v>
      </c>
      <c r="S37" s="24"/>
    </row>
    <row collapsed="false" customFormat="false" customHeight="false" hidden="false" ht="12.65" outlineLevel="0" r="38">
      <c r="A38" s="9" t="n">
        <v>37</v>
      </c>
      <c r="B38" s="10" t="s">
        <v>19</v>
      </c>
      <c r="C38" s="12" t="s">
        <v>244</v>
      </c>
      <c r="D38" s="12" t="s">
        <v>245</v>
      </c>
      <c r="E38" s="12" t="s">
        <v>108</v>
      </c>
      <c r="F38" s="13" t="s">
        <v>246</v>
      </c>
      <c r="G38" s="14" t="n">
        <v>12638</v>
      </c>
      <c r="H38" s="15" t="n">
        <v>11956695</v>
      </c>
      <c r="I38" s="12" t="s">
        <v>247</v>
      </c>
      <c r="J38" s="12" t="s">
        <v>248</v>
      </c>
      <c r="K38" s="22"/>
      <c r="L38" s="23" t="str">
        <f aca="false">HYPERLINK("mailto:hector@valcarce,com,ar","jcc_1958@yahoo.com")</f>
        <v>jcc_1958@yahoo.com</v>
      </c>
      <c r="M38" s="18"/>
      <c r="N38" s="18" t="s">
        <v>241</v>
      </c>
      <c r="O38" s="18" t="s">
        <v>249</v>
      </c>
      <c r="P38" s="18" t="s">
        <v>139</v>
      </c>
      <c r="Q38" s="19" t="n">
        <v>1416</v>
      </c>
      <c r="R38" s="18" t="s">
        <v>250</v>
      </c>
      <c r="S38" s="24"/>
    </row>
    <row collapsed="false" customFormat="false" customHeight="false" hidden="false" ht="12.65" outlineLevel="0" r="39">
      <c r="A39" s="9" t="n">
        <v>38</v>
      </c>
      <c r="B39" s="10" t="s">
        <v>19</v>
      </c>
      <c r="C39" s="12" t="s">
        <v>251</v>
      </c>
      <c r="D39" s="12" t="s">
        <v>252</v>
      </c>
      <c r="E39" s="12" t="s">
        <v>108</v>
      </c>
      <c r="F39" s="13" t="s">
        <v>253</v>
      </c>
      <c r="G39" s="14" t="n">
        <v>40315</v>
      </c>
      <c r="H39" s="15" t="n">
        <v>25983815</v>
      </c>
      <c r="I39" s="12" t="s">
        <v>254</v>
      </c>
      <c r="J39" s="12" t="s">
        <v>255</v>
      </c>
      <c r="K39" s="22"/>
      <c r="L39" s="23" t="str">
        <f aca="false">HYPERLINK("mailto:rvazquez@cabal.coop","aygnazzi@solcexsrl.com")</f>
        <v>aygnazzi@solcexsrl.com</v>
      </c>
      <c r="M39" s="18"/>
      <c r="N39" s="18"/>
      <c r="O39" s="18" t="s">
        <v>256</v>
      </c>
      <c r="P39" s="18" t="s">
        <v>188</v>
      </c>
      <c r="Q39" s="19" t="n">
        <v>1824</v>
      </c>
      <c r="R39" s="18" t="s">
        <v>202</v>
      </c>
      <c r="S39" s="24"/>
    </row>
    <row collapsed="false" customFormat="false" customHeight="false" hidden="false" ht="12.65" outlineLevel="0" r="40">
      <c r="A40" s="9" t="n">
        <v>39</v>
      </c>
      <c r="B40" s="10" t="s">
        <v>19</v>
      </c>
      <c r="C40" s="11" t="s">
        <v>257</v>
      </c>
      <c r="D40" s="11" t="s">
        <v>258</v>
      </c>
      <c r="E40" s="11" t="s">
        <v>108</v>
      </c>
      <c r="F40" s="13" t="s">
        <v>259</v>
      </c>
      <c r="G40" s="10" t="n">
        <v>19748</v>
      </c>
      <c r="H40" s="38" t="n">
        <v>31032178</v>
      </c>
      <c r="I40" s="11" t="s">
        <v>260</v>
      </c>
      <c r="J40" s="11" t="s">
        <v>261</v>
      </c>
      <c r="K40" s="22"/>
      <c r="L40" s="39"/>
      <c r="M40" s="18"/>
      <c r="N40" s="18"/>
      <c r="O40" s="18" t="s">
        <v>262</v>
      </c>
      <c r="P40" s="18" t="s">
        <v>263</v>
      </c>
      <c r="Q40" s="19" t="n">
        <v>1826</v>
      </c>
      <c r="R40" s="18" t="s">
        <v>263</v>
      </c>
      <c r="S40" s="24"/>
    </row>
    <row collapsed="false" customFormat="false" customHeight="false" hidden="false" ht="12.65" outlineLevel="0" r="41">
      <c r="A41" s="9" t="n">
        <v>40</v>
      </c>
      <c r="B41" s="10" t="s">
        <v>19</v>
      </c>
      <c r="C41" s="11" t="s">
        <v>203</v>
      </c>
      <c r="D41" s="11" t="s">
        <v>264</v>
      </c>
      <c r="E41" s="11" t="s">
        <v>108</v>
      </c>
      <c r="F41" s="13" t="s">
        <v>265</v>
      </c>
      <c r="G41" s="10" t="n">
        <v>69718</v>
      </c>
      <c r="H41" s="38" t="n">
        <v>31753191</v>
      </c>
      <c r="I41" s="11" t="s">
        <v>101</v>
      </c>
      <c r="J41" s="11" t="s">
        <v>266</v>
      </c>
      <c r="K41" s="22"/>
      <c r="L41" s="40" t="str">
        <f aca="false">HYPERLINK("mailto:jvarela@cabal.coop","alanmarcello@gmail.com")</f>
        <v>alanmarcello@gmail.com</v>
      </c>
      <c r="M41" s="18"/>
      <c r="N41" s="18"/>
      <c r="O41" s="18" t="s">
        <v>267</v>
      </c>
      <c r="P41" s="18" t="s">
        <v>139</v>
      </c>
      <c r="Q41" s="19" t="n">
        <v>1408</v>
      </c>
      <c r="R41" s="18" t="s">
        <v>268</v>
      </c>
      <c r="S41" s="24"/>
    </row>
    <row collapsed="false" customFormat="false" customHeight="false" hidden="false" ht="12.65" outlineLevel="0" r="42">
      <c r="A42" s="9" t="n">
        <v>41</v>
      </c>
      <c r="B42" s="10" t="s">
        <v>19</v>
      </c>
      <c r="C42" s="11" t="s">
        <v>269</v>
      </c>
      <c r="D42" s="11" t="s">
        <v>270</v>
      </c>
      <c r="E42" s="11" t="s">
        <v>108</v>
      </c>
      <c r="F42" s="13" t="s">
        <v>271</v>
      </c>
      <c r="G42" s="10" t="s">
        <v>272</v>
      </c>
      <c r="H42" s="38" t="n">
        <v>14825395</v>
      </c>
      <c r="I42" s="11" t="s">
        <v>273</v>
      </c>
      <c r="J42" s="11" t="s">
        <v>101</v>
      </c>
      <c r="K42" s="22"/>
      <c r="L42" s="40" t="str">
        <f aca="false">HYPERLINK("mailto:ckeblaitis@yahoo.com.ar","faldelacosta@hotmail.com")</f>
        <v>faldelacosta@hotmail.com</v>
      </c>
      <c r="M42" s="18"/>
      <c r="N42" s="18"/>
      <c r="O42" s="18" t="s">
        <v>274</v>
      </c>
      <c r="P42" s="18" t="s">
        <v>119</v>
      </c>
      <c r="Q42" s="19"/>
      <c r="R42" s="18"/>
      <c r="S42" s="24"/>
    </row>
    <row collapsed="false" customFormat="false" customHeight="false" hidden="false" ht="23.85" outlineLevel="0" r="43">
      <c r="A43" s="9" t="n">
        <v>42</v>
      </c>
      <c r="B43" s="10" t="s">
        <v>19</v>
      </c>
      <c r="C43" s="11" t="s">
        <v>275</v>
      </c>
      <c r="D43" s="11" t="s">
        <v>276</v>
      </c>
      <c r="E43" s="11" t="s">
        <v>277</v>
      </c>
      <c r="F43" s="13" t="s">
        <v>278</v>
      </c>
      <c r="G43" s="10" t="s">
        <v>279</v>
      </c>
      <c r="H43" s="38" t="n">
        <v>25258925</v>
      </c>
      <c r="I43" s="11" t="s">
        <v>280</v>
      </c>
      <c r="J43" s="11" t="s">
        <v>281</v>
      </c>
      <c r="K43" s="22"/>
      <c r="L43" s="40" t="str">
        <f aca="false">HYPERLINK("mailto:fernandeza@cabal.coop","moreiraluisalberto@yahoo.com.ar")</f>
        <v>moreiraluisalberto@yahoo.com.ar</v>
      </c>
      <c r="M43" s="18"/>
      <c r="N43" s="18"/>
      <c r="O43" s="18" t="s">
        <v>282</v>
      </c>
      <c r="P43" s="18" t="s">
        <v>188</v>
      </c>
      <c r="Q43" s="19"/>
      <c r="R43" s="18"/>
      <c r="S43" s="24"/>
    </row>
    <row collapsed="false" customFormat="false" customHeight="false" hidden="false" ht="12.65" outlineLevel="0" r="44">
      <c r="A44" s="9" t="n">
        <v>43</v>
      </c>
      <c r="B44" s="10" t="s">
        <v>25</v>
      </c>
      <c r="C44" s="11" t="s">
        <v>283</v>
      </c>
      <c r="D44" s="11" t="s">
        <v>284</v>
      </c>
      <c r="E44" s="11" t="s">
        <v>108</v>
      </c>
      <c r="F44" s="13" t="s">
        <v>285</v>
      </c>
      <c r="G44" s="10" t="n">
        <v>34624</v>
      </c>
      <c r="H44" s="38" t="n">
        <v>31914322</v>
      </c>
      <c r="I44" s="11" t="s">
        <v>286</v>
      </c>
      <c r="J44" s="11" t="s">
        <v>287</v>
      </c>
      <c r="K44" s="22"/>
      <c r="L44" s="40" t="str">
        <f aca="false">HYPERLINK("mailto:campanaroja@gmail.com","mflor_fioriti@hotmail.com")</f>
        <v>mflor_fioriti@hotmail.com</v>
      </c>
      <c r="M44" s="18"/>
      <c r="N44" s="18" t="s">
        <v>117</v>
      </c>
      <c r="O44" s="18" t="s">
        <v>288</v>
      </c>
      <c r="P44" s="18" t="s">
        <v>289</v>
      </c>
      <c r="Q44" s="19" t="n">
        <v>1842</v>
      </c>
      <c r="R44" s="18"/>
      <c r="S44" s="24"/>
    </row>
    <row collapsed="false" customFormat="false" customHeight="false" hidden="false" ht="12.65" outlineLevel="0" r="45">
      <c r="A45" s="9" t="n">
        <v>44</v>
      </c>
      <c r="B45" s="10" t="s">
        <v>19</v>
      </c>
      <c r="C45" s="11" t="s">
        <v>290</v>
      </c>
      <c r="D45" s="11" t="s">
        <v>291</v>
      </c>
      <c r="E45" s="11" t="s">
        <v>108</v>
      </c>
      <c r="F45" s="13" t="s">
        <v>292</v>
      </c>
      <c r="G45" s="10" t="n">
        <v>52109</v>
      </c>
      <c r="H45" s="38" t="n">
        <v>27635539</v>
      </c>
      <c r="I45" s="11" t="s">
        <v>293</v>
      </c>
      <c r="J45" s="11" t="s">
        <v>294</v>
      </c>
      <c r="K45" s="22"/>
      <c r="L45" s="40" t="str">
        <f aca="false">HYPERLINK("mailto:SBagalio@bancocredicoop.coop","brunoseba@hotmail.com")</f>
        <v>brunoseba@hotmail.com</v>
      </c>
      <c r="M45" s="18"/>
      <c r="N45" s="18" t="s">
        <v>117</v>
      </c>
      <c r="O45" s="18" t="s">
        <v>295</v>
      </c>
      <c r="P45" s="18" t="s">
        <v>139</v>
      </c>
      <c r="Q45" s="19" t="n">
        <v>1187</v>
      </c>
      <c r="R45" s="18" t="s">
        <v>296</v>
      </c>
      <c r="S45" s="24"/>
    </row>
    <row collapsed="false" customFormat="false" customHeight="false" hidden="false" ht="12.65" outlineLevel="0" r="46">
      <c r="A46" s="25" t="n">
        <v>45</v>
      </c>
      <c r="B46" s="26" t="s">
        <v>19</v>
      </c>
      <c r="C46" s="41" t="s">
        <v>297</v>
      </c>
      <c r="D46" s="41" t="s">
        <v>298</v>
      </c>
      <c r="E46" s="41" t="s">
        <v>108</v>
      </c>
      <c r="F46" s="28" t="s">
        <v>299</v>
      </c>
      <c r="G46" s="42" t="s">
        <v>143</v>
      </c>
      <c r="H46" s="43" t="n">
        <v>16402828</v>
      </c>
      <c r="I46" s="41" t="s">
        <v>300</v>
      </c>
      <c r="J46" s="41" t="s">
        <v>301</v>
      </c>
      <c r="K46" s="31"/>
      <c r="L46" s="44" t="str">
        <f aca="false">HYPERLINK("mailto:petotti@yahoo.com.ar","hdcarro@hotmail.com")</f>
        <v>hdcarro@hotmail.com</v>
      </c>
      <c r="M46" s="33"/>
      <c r="N46" s="33" t="s">
        <v>241</v>
      </c>
      <c r="O46" s="33" t="s">
        <v>302</v>
      </c>
      <c r="P46" s="33" t="s">
        <v>119</v>
      </c>
      <c r="Q46" s="34" t="n">
        <v>1868</v>
      </c>
      <c r="R46" s="33"/>
      <c r="S46" s="35"/>
    </row>
    <row collapsed="false" customFormat="false" customHeight="false" hidden="false" ht="12.65" outlineLevel="0" r="47">
      <c r="A47" s="9" t="n">
        <v>46</v>
      </c>
      <c r="B47" s="10" t="s">
        <v>19</v>
      </c>
      <c r="C47" s="11" t="s">
        <v>303</v>
      </c>
      <c r="D47" s="11" t="s">
        <v>304</v>
      </c>
      <c r="E47" s="11" t="s">
        <v>108</v>
      </c>
      <c r="F47" s="13" t="s">
        <v>305</v>
      </c>
      <c r="G47" s="10" t="n">
        <v>24600</v>
      </c>
      <c r="H47" s="38" t="n">
        <v>25909953</v>
      </c>
      <c r="I47" s="11" t="s">
        <v>306</v>
      </c>
      <c r="J47" s="11" t="s">
        <v>307</v>
      </c>
      <c r="K47" s="22" t="s">
        <v>308</v>
      </c>
      <c r="L47" s="39" t="s">
        <v>309</v>
      </c>
      <c r="M47" s="18"/>
      <c r="N47" s="18" t="s">
        <v>117</v>
      </c>
      <c r="O47" s="18" t="s">
        <v>310</v>
      </c>
      <c r="P47" s="18" t="s">
        <v>139</v>
      </c>
      <c r="Q47" s="19"/>
      <c r="R47" s="18" t="s">
        <v>311</v>
      </c>
      <c r="S47" s="24"/>
    </row>
    <row collapsed="false" customFormat="false" customHeight="false" hidden="false" ht="12.65" outlineLevel="0" r="48">
      <c r="A48" s="9" t="n">
        <v>47</v>
      </c>
      <c r="B48" s="10" t="s">
        <v>25</v>
      </c>
      <c r="C48" s="11" t="s">
        <v>312</v>
      </c>
      <c r="D48" s="11" t="s">
        <v>313</v>
      </c>
      <c r="E48" s="11" t="s">
        <v>108</v>
      </c>
      <c r="F48" s="13" t="s">
        <v>314</v>
      </c>
      <c r="G48" s="10" t="n">
        <v>1778</v>
      </c>
      <c r="H48" s="38" t="n">
        <v>12596878</v>
      </c>
      <c r="I48" s="11" t="s">
        <v>315</v>
      </c>
      <c r="J48" s="11" t="s">
        <v>316</v>
      </c>
      <c r="K48" s="22"/>
      <c r="L48" s="45" t="str">
        <f aca="false">HYPERLINK("mailto:mamurcio_@hotmail.com","anabellapaz@yahoo.com.ar")</f>
        <v>anabellapaz@yahoo.com.ar</v>
      </c>
      <c r="M48" s="18"/>
      <c r="N48" s="18" t="s">
        <v>173</v>
      </c>
      <c r="O48" s="18" t="s">
        <v>317</v>
      </c>
      <c r="P48" s="18" t="s">
        <v>119</v>
      </c>
      <c r="Q48" s="19" t="n">
        <v>1870</v>
      </c>
      <c r="R48" s="18"/>
      <c r="S48" s="24"/>
    </row>
    <row collapsed="false" customFormat="false" customHeight="false" hidden="false" ht="12.65" outlineLevel="0" r="49">
      <c r="A49" s="9" t="n">
        <v>48</v>
      </c>
      <c r="B49" s="10" t="s">
        <v>25</v>
      </c>
      <c r="C49" s="11" t="s">
        <v>133</v>
      </c>
      <c r="D49" s="11" t="s">
        <v>318</v>
      </c>
      <c r="E49" s="11" t="s">
        <v>108</v>
      </c>
      <c r="F49" s="13" t="s">
        <v>319</v>
      </c>
      <c r="G49" s="10" t="n">
        <v>3862</v>
      </c>
      <c r="H49" s="38" t="n">
        <v>25597915</v>
      </c>
      <c r="I49" s="11" t="s">
        <v>320</v>
      </c>
      <c r="J49" s="11" t="s">
        <v>321</v>
      </c>
      <c r="K49" s="22"/>
      <c r="L49" s="40" t="str">
        <f aca="false">HYPERLINK("mailto:lcasal07@hotmail.com","lcasal07@hotmail.com")</f>
        <v>lcasal07@hotmail.com</v>
      </c>
      <c r="M49" s="18" t="n">
        <v>40297</v>
      </c>
      <c r="N49" s="18" t="s">
        <v>322</v>
      </c>
      <c r="O49" s="18" t="s">
        <v>323</v>
      </c>
      <c r="P49" s="18" t="s">
        <v>188</v>
      </c>
      <c r="Q49" s="19" t="n">
        <v>1824</v>
      </c>
      <c r="R49" s="18" t="s">
        <v>202</v>
      </c>
      <c r="S49" s="24"/>
    </row>
    <row collapsed="false" customFormat="false" customHeight="false" hidden="false" ht="12.65" outlineLevel="0" r="50">
      <c r="A50" s="9" t="n">
        <v>49</v>
      </c>
      <c r="B50" s="10" t="s">
        <v>19</v>
      </c>
      <c r="C50" s="11" t="s">
        <v>324</v>
      </c>
      <c r="D50" s="11" t="s">
        <v>325</v>
      </c>
      <c r="E50" s="11" t="s">
        <v>108</v>
      </c>
      <c r="F50" s="13" t="s">
        <v>326</v>
      </c>
      <c r="G50" s="10" t="n">
        <v>21608</v>
      </c>
      <c r="H50" s="38" t="n">
        <v>27949093</v>
      </c>
      <c r="I50" s="11" t="s">
        <v>327</v>
      </c>
      <c r="J50" s="11" t="s">
        <v>328</v>
      </c>
      <c r="K50" s="22"/>
      <c r="L50" s="40" t="str">
        <f aca="false">HYPERLINK("mailto:lucasdorado@hotmail.com","lucasdorado@hotmail.com")</f>
        <v>lucasdorado@hotmail.com</v>
      </c>
      <c r="M50" s="18" t="n">
        <v>40297</v>
      </c>
      <c r="N50" s="18" t="s">
        <v>241</v>
      </c>
      <c r="O50" s="18" t="s">
        <v>329</v>
      </c>
      <c r="P50" s="18" t="s">
        <v>139</v>
      </c>
      <c r="Q50" s="19" t="n">
        <v>1425</v>
      </c>
      <c r="R50" s="18" t="s">
        <v>330</v>
      </c>
      <c r="S50" s="24"/>
    </row>
    <row collapsed="false" customFormat="false" customHeight="false" hidden="false" ht="23.85" outlineLevel="0" r="51">
      <c r="A51" s="9" t="n">
        <v>50</v>
      </c>
      <c r="B51" s="10" t="s">
        <v>25</v>
      </c>
      <c r="C51" s="11" t="s">
        <v>331</v>
      </c>
      <c r="D51" s="11" t="s">
        <v>332</v>
      </c>
      <c r="E51" s="11" t="s">
        <v>277</v>
      </c>
      <c r="F51" s="13" t="s">
        <v>333</v>
      </c>
      <c r="G51" s="10" t="s">
        <v>279</v>
      </c>
      <c r="H51" s="38" t="n">
        <v>21002733</v>
      </c>
      <c r="I51" s="11" t="s">
        <v>334</v>
      </c>
      <c r="J51" s="11" t="s">
        <v>335</v>
      </c>
      <c r="K51" s="22"/>
      <c r="L51" s="40" t="str">
        <f aca="false">HYPERLINK("mailto:marinamegalook@gmail.com","marinamegalook@gmail.com")</f>
        <v>marinamegalook@gmail.com</v>
      </c>
      <c r="M51" s="18" t="n">
        <v>40304</v>
      </c>
      <c r="N51" s="18" t="s">
        <v>322</v>
      </c>
      <c r="O51" s="18" t="s">
        <v>336</v>
      </c>
      <c r="P51" s="18" t="s">
        <v>139</v>
      </c>
      <c r="Q51" s="19" t="n">
        <v>1070</v>
      </c>
      <c r="R51" s="18" t="s">
        <v>337</v>
      </c>
      <c r="S51" s="24"/>
    </row>
    <row collapsed="false" customFormat="false" customHeight="false" hidden="false" ht="23.85" outlineLevel="0" r="52">
      <c r="A52" s="46" t="n">
        <v>51</v>
      </c>
      <c r="B52" s="47" t="s">
        <v>19</v>
      </c>
      <c r="C52" s="48" t="s">
        <v>338</v>
      </c>
      <c r="D52" s="48" t="s">
        <v>339</v>
      </c>
      <c r="E52" s="48" t="s">
        <v>108</v>
      </c>
      <c r="F52" s="49" t="s">
        <v>340</v>
      </c>
      <c r="G52" s="47" t="s">
        <v>341</v>
      </c>
      <c r="H52" s="50" t="n">
        <v>22501805</v>
      </c>
      <c r="I52" s="51" t="s">
        <v>342</v>
      </c>
      <c r="J52" s="48" t="s">
        <v>101</v>
      </c>
      <c r="K52" s="52"/>
      <c r="L52" s="53" t="str">
        <f aca="false">HYPERLINK("mailto:luis.san-martin@renault.com","infoauboneyasoc.com.ar")</f>
        <v>infoauboneyasoc.com.ar</v>
      </c>
      <c r="M52" s="54" t="s">
        <v>343</v>
      </c>
      <c r="N52" s="54" t="s">
        <v>343</v>
      </c>
      <c r="O52" s="54" t="s">
        <v>343</v>
      </c>
      <c r="P52" s="54" t="s">
        <v>343</v>
      </c>
      <c r="Q52" s="55" t="s">
        <v>344</v>
      </c>
      <c r="R52" s="54" t="s">
        <v>343</v>
      </c>
      <c r="S52" s="56"/>
    </row>
    <row collapsed="false" customFormat="false" customHeight="false" hidden="false" ht="12.65" outlineLevel="0" r="53">
      <c r="A53" s="9" t="n">
        <v>52</v>
      </c>
      <c r="B53" s="10" t="s">
        <v>19</v>
      </c>
      <c r="C53" s="12" t="s">
        <v>345</v>
      </c>
      <c r="D53" s="12" t="s">
        <v>346</v>
      </c>
      <c r="E53" s="12" t="s">
        <v>108</v>
      </c>
      <c r="F53" s="13" t="s">
        <v>347</v>
      </c>
      <c r="G53" s="14" t="n">
        <v>12590</v>
      </c>
      <c r="H53" s="15" t="n">
        <v>4937173</v>
      </c>
      <c r="I53" s="12" t="s">
        <v>348</v>
      </c>
      <c r="J53" s="12" t="s">
        <v>349</v>
      </c>
      <c r="K53" s="22"/>
      <c r="L53" s="22" t="s">
        <v>279</v>
      </c>
      <c r="M53" s="18" t="n">
        <v>40318</v>
      </c>
      <c r="N53" s="18" t="s">
        <v>322</v>
      </c>
      <c r="O53" s="18" t="s">
        <v>350</v>
      </c>
      <c r="P53" s="18" t="s">
        <v>139</v>
      </c>
      <c r="Q53" s="19"/>
      <c r="R53" s="18" t="s">
        <v>330</v>
      </c>
      <c r="S53" s="24"/>
    </row>
    <row collapsed="false" customFormat="false" customHeight="false" hidden="false" ht="12.65" outlineLevel="0" r="54">
      <c r="A54" s="9" t="n">
        <v>53</v>
      </c>
      <c r="B54" s="10" t="s">
        <v>19</v>
      </c>
      <c r="C54" s="12" t="s">
        <v>155</v>
      </c>
      <c r="D54" s="12" t="s">
        <v>176</v>
      </c>
      <c r="E54" s="12" t="s">
        <v>108</v>
      </c>
      <c r="F54" s="13" t="s">
        <v>351</v>
      </c>
      <c r="G54" s="14" t="n">
        <v>74120</v>
      </c>
      <c r="H54" s="15" t="n">
        <v>27779429</v>
      </c>
      <c r="I54" s="12" t="s">
        <v>352</v>
      </c>
      <c r="J54" s="12" t="s">
        <v>353</v>
      </c>
      <c r="K54" s="22"/>
      <c r="L54" s="23" t="str">
        <f aca="false">HYPERLINK("mailto:ladrondemicerebro792@hotmail.com","ladrondemicerebro792@hotmail.com")</f>
        <v>ladrondemicerebro792@hotmail.com</v>
      </c>
      <c r="M54" s="18" t="n">
        <v>40318</v>
      </c>
      <c r="N54" s="18" t="s">
        <v>208</v>
      </c>
      <c r="O54" s="18" t="s">
        <v>354</v>
      </c>
      <c r="P54" s="18" t="s">
        <v>119</v>
      </c>
      <c r="Q54" s="19" t="n">
        <v>1875</v>
      </c>
      <c r="R54" s="18" t="s">
        <v>181</v>
      </c>
      <c r="S54" s="24"/>
    </row>
    <row collapsed="false" customFormat="false" customHeight="false" hidden="false" ht="12.65" outlineLevel="0" r="55">
      <c r="A55" s="9" t="n">
        <v>54</v>
      </c>
      <c r="B55" s="10" t="s">
        <v>19</v>
      </c>
      <c r="C55" s="12" t="s">
        <v>51</v>
      </c>
      <c r="D55" s="12" t="s">
        <v>113</v>
      </c>
      <c r="E55" s="12" t="s">
        <v>108</v>
      </c>
      <c r="F55" s="13" t="s">
        <v>355</v>
      </c>
      <c r="G55" s="14" t="n">
        <v>75469</v>
      </c>
      <c r="H55" s="15" t="n">
        <v>31940803</v>
      </c>
      <c r="I55" s="12" t="s">
        <v>356</v>
      </c>
      <c r="J55" s="12" t="s">
        <v>357</v>
      </c>
      <c r="K55" s="22"/>
      <c r="L55" s="37" t="str">
        <f aca="false">HYPERLINK("mailto:rogo12345@hotmail.com","rogo12345@hotmail.com")</f>
        <v>rogo12345@hotmail.com</v>
      </c>
      <c r="M55" s="18" t="n">
        <v>40318</v>
      </c>
      <c r="N55" s="18" t="s">
        <v>208</v>
      </c>
      <c r="O55" s="18" t="s">
        <v>358</v>
      </c>
      <c r="P55" s="18" t="s">
        <v>119</v>
      </c>
      <c r="Q55" s="19" t="n">
        <v>1875</v>
      </c>
      <c r="R55" s="18" t="s">
        <v>359</v>
      </c>
      <c r="S55" s="24"/>
    </row>
    <row collapsed="false" customFormat="false" customHeight="false" hidden="false" ht="12.65" outlineLevel="0" r="56">
      <c r="A56" s="9" t="n">
        <v>55</v>
      </c>
      <c r="B56" s="10" t="s">
        <v>19</v>
      </c>
      <c r="C56" s="12" t="s">
        <v>360</v>
      </c>
      <c r="D56" s="12" t="s">
        <v>361</v>
      </c>
      <c r="E56" s="12" t="s">
        <v>108</v>
      </c>
      <c r="F56" s="13" t="s">
        <v>362</v>
      </c>
      <c r="G56" s="14" t="n">
        <v>17709</v>
      </c>
      <c r="H56" s="15" t="n">
        <v>25477199</v>
      </c>
      <c r="I56" s="12" t="s">
        <v>363</v>
      </c>
      <c r="J56" s="12" t="s">
        <v>364</v>
      </c>
      <c r="K56" s="22"/>
      <c r="L56" s="37" t="str">
        <f aca="false">HYPERLINK("mailto:darilo_cai@yahoo.com.ar","darilo_cai@yahoo.com.ar")</f>
        <v>darilo_cai@yahoo.com.ar</v>
      </c>
      <c r="M56" s="18" t="n">
        <v>40318</v>
      </c>
      <c r="N56" s="18" t="s">
        <v>208</v>
      </c>
      <c r="O56" s="18" t="s">
        <v>365</v>
      </c>
      <c r="P56" s="18" t="s">
        <v>119</v>
      </c>
      <c r="Q56" s="19" t="n">
        <v>1875</v>
      </c>
      <c r="R56" s="18" t="s">
        <v>181</v>
      </c>
      <c r="S56" s="24"/>
    </row>
    <row collapsed="false" customFormat="false" customHeight="false" hidden="false" ht="12.65" outlineLevel="0" r="57">
      <c r="A57" s="25" t="n">
        <v>56</v>
      </c>
      <c r="B57" s="26" t="s">
        <v>19</v>
      </c>
      <c r="C57" s="41" t="s">
        <v>360</v>
      </c>
      <c r="D57" s="41" t="s">
        <v>366</v>
      </c>
      <c r="E57" s="41" t="s">
        <v>108</v>
      </c>
      <c r="F57" s="28" t="s">
        <v>367</v>
      </c>
      <c r="G57" s="42" t="s">
        <v>143</v>
      </c>
      <c r="H57" s="43" t="n">
        <v>33944979</v>
      </c>
      <c r="I57" s="41" t="s">
        <v>101</v>
      </c>
      <c r="J57" s="41" t="s">
        <v>101</v>
      </c>
      <c r="K57" s="31"/>
      <c r="L57" s="44" t="str">
        <f aca="false">HYPERLINK("mailto:fitu08@hotmail.com","fitu08@hotmail.com")</f>
        <v>fitu08@hotmail.com</v>
      </c>
      <c r="M57" s="33" t="n">
        <v>40318</v>
      </c>
      <c r="N57" s="33" t="s">
        <v>208</v>
      </c>
      <c r="O57" s="33" t="s">
        <v>368</v>
      </c>
      <c r="P57" s="33" t="s">
        <v>119</v>
      </c>
      <c r="Q57" s="34" t="n">
        <v>1870</v>
      </c>
      <c r="R57" s="33"/>
      <c r="S57" s="35"/>
    </row>
    <row collapsed="false" customFormat="false" customHeight="false" hidden="false" ht="23.85" outlineLevel="0" r="58">
      <c r="A58" s="9" t="n">
        <v>58</v>
      </c>
      <c r="B58" s="10" t="s">
        <v>25</v>
      </c>
      <c r="C58" s="11" t="s">
        <v>369</v>
      </c>
      <c r="D58" s="11" t="s">
        <v>370</v>
      </c>
      <c r="E58" s="11" t="s">
        <v>277</v>
      </c>
      <c r="F58" s="13" t="s">
        <v>371</v>
      </c>
      <c r="G58" s="10" t="n">
        <v>7915</v>
      </c>
      <c r="H58" s="38" t="n">
        <v>16213762</v>
      </c>
      <c r="I58" s="11" t="s">
        <v>372</v>
      </c>
      <c r="J58" s="11" t="s">
        <v>373</v>
      </c>
      <c r="K58" s="22"/>
      <c r="L58" s="40" t="str">
        <f aca="false">HYPERLINK("mailto:gpiei@hotmail.com","gpiei@hotmail.com")</f>
        <v>gpiei@hotmail.com</v>
      </c>
      <c r="M58" s="18" t="n">
        <v>40318</v>
      </c>
      <c r="N58" s="18" t="s">
        <v>117</v>
      </c>
      <c r="O58" s="18" t="s">
        <v>374</v>
      </c>
      <c r="P58" s="18" t="s">
        <v>375</v>
      </c>
      <c r="Q58" s="19" t="n">
        <v>1714</v>
      </c>
      <c r="R58" s="18" t="s">
        <v>376</v>
      </c>
      <c r="S58" s="24"/>
    </row>
    <row collapsed="false" customFormat="false" customHeight="false" hidden="false" ht="12.65" outlineLevel="0" r="59">
      <c r="A59" s="9" t="n">
        <v>59</v>
      </c>
      <c r="B59" s="10" t="s">
        <v>19</v>
      </c>
      <c r="C59" s="11" t="s">
        <v>377</v>
      </c>
      <c r="D59" s="11" t="s">
        <v>378</v>
      </c>
      <c r="E59" s="11" t="s">
        <v>108</v>
      </c>
      <c r="F59" s="13" t="s">
        <v>379</v>
      </c>
      <c r="G59" s="10" t="n">
        <v>32836</v>
      </c>
      <c r="H59" s="38" t="n">
        <v>7610223</v>
      </c>
      <c r="I59" s="11" t="s">
        <v>279</v>
      </c>
      <c r="J59" s="11" t="s">
        <v>380</v>
      </c>
      <c r="K59" s="22"/>
      <c r="L59" s="40" t="str">
        <f aca="false">HYPERLINK("mailto:horasand48@yahoo.com.ar","horasand48@yahoo.com.ar")</f>
        <v>horasand48@yahoo.com.ar</v>
      </c>
      <c r="M59" s="18" t="n">
        <v>40318</v>
      </c>
      <c r="N59" s="18"/>
      <c r="O59" s="18" t="s">
        <v>381</v>
      </c>
      <c r="P59" s="18" t="s">
        <v>382</v>
      </c>
      <c r="Q59" s="19" t="n">
        <v>1708</v>
      </c>
      <c r="R59" s="18"/>
      <c r="S59" s="24"/>
    </row>
    <row collapsed="false" customFormat="false" customHeight="false" hidden="false" ht="12.65" outlineLevel="0" r="60">
      <c r="A60" s="25" t="n">
        <v>60</v>
      </c>
      <c r="B60" s="26" t="s">
        <v>19</v>
      </c>
      <c r="C60" s="41" t="s">
        <v>377</v>
      </c>
      <c r="D60" s="41" t="s">
        <v>383</v>
      </c>
      <c r="E60" s="41" t="s">
        <v>108</v>
      </c>
      <c r="F60" s="28" t="s">
        <v>384</v>
      </c>
      <c r="G60" s="42" t="s">
        <v>143</v>
      </c>
      <c r="H60" s="43" t="n">
        <v>31205758</v>
      </c>
      <c r="I60" s="41" t="s">
        <v>279</v>
      </c>
      <c r="J60" s="41" t="s">
        <v>380</v>
      </c>
      <c r="K60" s="31"/>
      <c r="L60" s="44"/>
      <c r="M60" s="33" t="n">
        <v>40318</v>
      </c>
      <c r="N60" s="33"/>
      <c r="O60" s="33" t="s">
        <v>381</v>
      </c>
      <c r="P60" s="33" t="s">
        <v>382</v>
      </c>
      <c r="Q60" s="34" t="n">
        <v>1708</v>
      </c>
      <c r="R60" s="33"/>
      <c r="S60" s="35"/>
    </row>
    <row collapsed="false" customFormat="false" customHeight="false" hidden="false" ht="23.85" outlineLevel="0" r="61">
      <c r="A61" s="9" t="n">
        <v>61</v>
      </c>
      <c r="B61" s="10" t="s">
        <v>19</v>
      </c>
      <c r="C61" s="11" t="s">
        <v>377</v>
      </c>
      <c r="D61" s="11" t="s">
        <v>385</v>
      </c>
      <c r="E61" s="11" t="s">
        <v>386</v>
      </c>
      <c r="F61" s="13" t="s">
        <v>387</v>
      </c>
      <c r="G61" s="10" t="n">
        <v>32837</v>
      </c>
      <c r="H61" s="38" t="n">
        <v>38851099</v>
      </c>
      <c r="I61" s="57" t="s">
        <v>279</v>
      </c>
      <c r="J61" s="11" t="s">
        <v>380</v>
      </c>
      <c r="K61" s="22" t="s">
        <v>388</v>
      </c>
      <c r="L61" s="40" t="str">
        <f aca="false">HYPERLINK("mailto:kun_facu_10@hotmail.com","kun_facu_10@hotmail.com")</f>
        <v>kun_facu_10@hotmail.com</v>
      </c>
      <c r="M61" s="18" t="n">
        <v>40318</v>
      </c>
      <c r="N61" s="18"/>
      <c r="O61" s="18" t="s">
        <v>381</v>
      </c>
      <c r="P61" s="18" t="s">
        <v>382</v>
      </c>
      <c r="Q61" s="19" t="n">
        <v>1708</v>
      </c>
      <c r="R61" s="18"/>
      <c r="S61" s="24"/>
    </row>
    <row collapsed="false" customFormat="false" customHeight="false" hidden="false" ht="12.65" outlineLevel="0" r="62">
      <c r="A62" s="9" t="n">
        <v>62</v>
      </c>
      <c r="B62" s="10" t="s">
        <v>19</v>
      </c>
      <c r="C62" s="11" t="s">
        <v>389</v>
      </c>
      <c r="D62" s="11" t="s">
        <v>383</v>
      </c>
      <c r="E62" s="11" t="s">
        <v>108</v>
      </c>
      <c r="F62" s="13" t="s">
        <v>390</v>
      </c>
      <c r="G62" s="10" t="n">
        <v>16049</v>
      </c>
      <c r="H62" s="38" t="n">
        <v>26465416</v>
      </c>
      <c r="I62" s="11" t="s">
        <v>391</v>
      </c>
      <c r="J62" s="11" t="s">
        <v>392</v>
      </c>
      <c r="K62" s="22"/>
      <c r="L62" s="40" t="str">
        <f aca="false">HYPERLINK("mailto:doctorpoyo@yahoo.com.ar","doctorpoyo@yahoo.com.ar")</f>
        <v>doctorpoyo@yahoo.com.ar</v>
      </c>
      <c r="M62" s="18" t="n">
        <v>40318</v>
      </c>
      <c r="N62" s="18" t="s">
        <v>208</v>
      </c>
      <c r="O62" s="18" t="s">
        <v>393</v>
      </c>
      <c r="P62" s="18" t="s">
        <v>188</v>
      </c>
      <c r="Q62" s="19" t="n">
        <v>1824</v>
      </c>
      <c r="R62" s="18" t="s">
        <v>195</v>
      </c>
      <c r="S62" s="24"/>
    </row>
    <row collapsed="false" customFormat="false" customHeight="false" hidden="false" ht="12.65" outlineLevel="0" r="63">
      <c r="A63" s="25" t="n">
        <v>63</v>
      </c>
      <c r="B63" s="26" t="s">
        <v>19</v>
      </c>
      <c r="C63" s="41" t="s">
        <v>394</v>
      </c>
      <c r="D63" s="41" t="s">
        <v>395</v>
      </c>
      <c r="E63" s="41" t="s">
        <v>108</v>
      </c>
      <c r="F63" s="28" t="s">
        <v>396</v>
      </c>
      <c r="G63" s="42" t="s">
        <v>143</v>
      </c>
      <c r="H63" s="43" t="n">
        <v>22879550</v>
      </c>
      <c r="I63" s="41" t="s">
        <v>397</v>
      </c>
      <c r="J63" s="41" t="s">
        <v>398</v>
      </c>
      <c r="K63" s="31"/>
      <c r="L63" s="44" t="str">
        <f aca="false">HYPERLINK("mailto:cristian.baez@hsbc.com.ar","cristian.baez@hsbc.com.ar")</f>
        <v>cristian.baez@hsbc.com.ar</v>
      </c>
      <c r="M63" s="33" t="n">
        <v>40318</v>
      </c>
      <c r="N63" s="33" t="s">
        <v>399</v>
      </c>
      <c r="O63" s="33" t="s">
        <v>400</v>
      </c>
      <c r="P63" s="33" t="s">
        <v>188</v>
      </c>
      <c r="Q63" s="34" t="n">
        <v>1825</v>
      </c>
      <c r="R63" s="33" t="s">
        <v>195</v>
      </c>
      <c r="S63" s="35"/>
    </row>
    <row collapsed="false" customFormat="false" customHeight="false" hidden="false" ht="12.65" outlineLevel="0" r="64">
      <c r="A64" s="9" t="n">
        <v>64</v>
      </c>
      <c r="B64" s="10" t="s">
        <v>19</v>
      </c>
      <c r="C64" s="11" t="s">
        <v>312</v>
      </c>
      <c r="D64" s="11" t="s">
        <v>401</v>
      </c>
      <c r="E64" s="11" t="s">
        <v>108</v>
      </c>
      <c r="F64" s="13" t="s">
        <v>402</v>
      </c>
      <c r="G64" s="10" t="n">
        <v>1335</v>
      </c>
      <c r="H64" s="38" t="n">
        <v>4755497</v>
      </c>
      <c r="I64" s="11" t="s">
        <v>101</v>
      </c>
      <c r="J64" s="11" t="s">
        <v>403</v>
      </c>
      <c r="K64" s="22"/>
      <c r="L64" s="22" t="s">
        <v>279</v>
      </c>
      <c r="M64" s="18" t="n">
        <v>40318</v>
      </c>
      <c r="N64" s="18" t="s">
        <v>173</v>
      </c>
      <c r="O64" s="18" t="s">
        <v>404</v>
      </c>
      <c r="P64" s="18" t="s">
        <v>119</v>
      </c>
      <c r="Q64" s="19" t="n">
        <v>1870</v>
      </c>
      <c r="R64" s="18"/>
      <c r="S64" s="24"/>
    </row>
    <row collapsed="false" customFormat="false" customHeight="false" hidden="false" ht="12.65" outlineLevel="0" r="65">
      <c r="A65" s="9" t="n">
        <v>65</v>
      </c>
      <c r="B65" s="10" t="s">
        <v>19</v>
      </c>
      <c r="C65" s="11" t="s">
        <v>377</v>
      </c>
      <c r="D65" s="11" t="s">
        <v>405</v>
      </c>
      <c r="E65" s="11" t="s">
        <v>108</v>
      </c>
      <c r="F65" s="13" t="s">
        <v>406</v>
      </c>
      <c r="G65" s="10" t="n">
        <v>31969</v>
      </c>
      <c r="H65" s="38" t="n">
        <v>11951100</v>
      </c>
      <c r="I65" s="11" t="s">
        <v>407</v>
      </c>
      <c r="J65" s="11" t="s">
        <v>408</v>
      </c>
      <c r="K65" s="22"/>
      <c r="L65" s="22" t="s">
        <v>279</v>
      </c>
      <c r="M65" s="18" t="n">
        <v>40318</v>
      </c>
      <c r="N65" s="18" t="s">
        <v>409</v>
      </c>
      <c r="O65" s="18" t="s">
        <v>410</v>
      </c>
      <c r="P65" s="18" t="s">
        <v>411</v>
      </c>
      <c r="Q65" s="19" t="n">
        <v>1885</v>
      </c>
      <c r="R65" s="18"/>
      <c r="S65" s="24"/>
    </row>
    <row collapsed="false" customFormat="false" customHeight="false" hidden="false" ht="12.65" outlineLevel="0" r="66">
      <c r="A66" s="9" t="n">
        <v>66</v>
      </c>
      <c r="B66" s="10" t="s">
        <v>19</v>
      </c>
      <c r="C66" s="11" t="s">
        <v>412</v>
      </c>
      <c r="D66" s="11" t="s">
        <v>413</v>
      </c>
      <c r="E66" s="11" t="s">
        <v>108</v>
      </c>
      <c r="F66" s="13" t="s">
        <v>414</v>
      </c>
      <c r="G66" s="10" t="n">
        <v>41827</v>
      </c>
      <c r="H66" s="38" t="n">
        <v>29502284</v>
      </c>
      <c r="I66" s="11" t="s">
        <v>415</v>
      </c>
      <c r="J66" s="11" t="s">
        <v>416</v>
      </c>
      <c r="K66" s="22"/>
      <c r="L66" s="40" t="str">
        <f aca="false">HYPERLINK("mailto:guidens@gmail.com","guidens@gmail.com")</f>
        <v>guidens@gmail.com</v>
      </c>
      <c r="M66" s="18" t="n">
        <v>40318</v>
      </c>
      <c r="N66" s="18" t="s">
        <v>173</v>
      </c>
      <c r="O66" s="18" t="s">
        <v>417</v>
      </c>
      <c r="P66" s="18" t="s">
        <v>139</v>
      </c>
      <c r="Q66" s="19" t="n">
        <v>1407</v>
      </c>
      <c r="R66" s="18" t="s">
        <v>418</v>
      </c>
      <c r="S66" s="24"/>
    </row>
    <row collapsed="false" customFormat="false" customHeight="false" hidden="false" ht="12.65" outlineLevel="0" r="67">
      <c r="A67" s="9" t="n">
        <v>67</v>
      </c>
      <c r="B67" s="10" t="s">
        <v>19</v>
      </c>
      <c r="C67" s="11" t="s">
        <v>419</v>
      </c>
      <c r="D67" s="11" t="s">
        <v>420</v>
      </c>
      <c r="E67" s="11" t="s">
        <v>108</v>
      </c>
      <c r="F67" s="13" t="s">
        <v>421</v>
      </c>
      <c r="G67" s="10" t="n">
        <v>14048</v>
      </c>
      <c r="H67" s="38" t="n">
        <v>11734924</v>
      </c>
      <c r="I67" s="11" t="s">
        <v>422</v>
      </c>
      <c r="J67" s="11" t="s">
        <v>423</v>
      </c>
      <c r="K67" s="22"/>
      <c r="L67" s="40" t="str">
        <f aca="false">HYPERLINK("mailto:sicilianodr@yahoo.com.ar","sicilianodr@yahoo.com.ar")</f>
        <v>sicilianodr@yahoo.com.ar</v>
      </c>
      <c r="M67" s="18" t="n">
        <v>40318</v>
      </c>
      <c r="N67" s="18" t="s">
        <v>173</v>
      </c>
      <c r="O67" s="18" t="s">
        <v>424</v>
      </c>
      <c r="P67" s="18" t="s">
        <v>139</v>
      </c>
      <c r="Q67" s="19" t="n">
        <v>1408</v>
      </c>
      <c r="R67" s="18" t="s">
        <v>425</v>
      </c>
      <c r="S67" s="24"/>
    </row>
    <row collapsed="false" customFormat="false" customHeight="false" hidden="false" ht="12.65" outlineLevel="0" r="68">
      <c r="A68" s="9" t="n">
        <v>68</v>
      </c>
      <c r="B68" s="10" t="s">
        <v>19</v>
      </c>
      <c r="C68" s="11" t="s">
        <v>426</v>
      </c>
      <c r="D68" s="11" t="s">
        <v>427</v>
      </c>
      <c r="E68" s="11" t="s">
        <v>108</v>
      </c>
      <c r="F68" s="13" t="s">
        <v>428</v>
      </c>
      <c r="G68" s="10" t="n">
        <v>10902</v>
      </c>
      <c r="H68" s="38" t="n">
        <v>16913612</v>
      </c>
      <c r="I68" s="11" t="s">
        <v>429</v>
      </c>
      <c r="J68" s="11" t="s">
        <v>430</v>
      </c>
      <c r="K68" s="22"/>
      <c r="L68" s="40" t="str">
        <f aca="false">HYPERLINK("mailto:anibalratti@hotmail.com","anibalratti@hotmail.com")</f>
        <v>anibalratti@hotmail.com</v>
      </c>
      <c r="M68" s="18" t="n">
        <v>40318</v>
      </c>
      <c r="N68" s="18"/>
      <c r="O68" s="18" t="s">
        <v>431</v>
      </c>
      <c r="P68" s="18" t="s">
        <v>139</v>
      </c>
      <c r="Q68" s="19" t="n">
        <v>1251</v>
      </c>
      <c r="R68" s="18" t="s">
        <v>432</v>
      </c>
      <c r="S68" s="24"/>
    </row>
    <row collapsed="false" customFormat="false" customHeight="false" hidden="false" ht="12.65" outlineLevel="0" r="69">
      <c r="A69" s="9" t="n">
        <v>69</v>
      </c>
      <c r="B69" s="10" t="s">
        <v>25</v>
      </c>
      <c r="C69" s="12" t="s">
        <v>63</v>
      </c>
      <c r="D69" s="12" t="s">
        <v>433</v>
      </c>
      <c r="E69" s="12" t="s">
        <v>108</v>
      </c>
      <c r="F69" s="13" t="s">
        <v>434</v>
      </c>
      <c r="G69" s="14" t="n">
        <v>32576</v>
      </c>
      <c r="H69" s="15" t="n">
        <v>31058329</v>
      </c>
      <c r="I69" s="12" t="s">
        <v>435</v>
      </c>
      <c r="J69" s="12" t="s">
        <v>436</v>
      </c>
      <c r="K69" s="22"/>
      <c r="L69" s="37" t="str">
        <f aca="false">HYPERLINK("mailto:carolina_lopez_84@hotmail.com","carolina_lopez_84@hotmail.com")</f>
        <v>carolina_lopez_84@hotmail.com</v>
      </c>
      <c r="M69" s="18" t="n">
        <v>40318</v>
      </c>
      <c r="N69" s="18"/>
      <c r="O69" s="18" t="s">
        <v>437</v>
      </c>
      <c r="P69" s="18" t="s">
        <v>168</v>
      </c>
      <c r="Q69" s="19" t="n">
        <v>1828</v>
      </c>
      <c r="R69" s="18"/>
      <c r="S69" s="24"/>
    </row>
    <row collapsed="false" customFormat="false" customHeight="false" hidden="false" ht="12.65" outlineLevel="0" r="70">
      <c r="A70" s="9" t="n">
        <v>70</v>
      </c>
      <c r="B70" s="10" t="s">
        <v>25</v>
      </c>
      <c r="C70" s="12" t="s">
        <v>63</v>
      </c>
      <c r="D70" s="12" t="s">
        <v>103</v>
      </c>
      <c r="E70" s="12" t="s">
        <v>108</v>
      </c>
      <c r="F70" s="13" t="s">
        <v>438</v>
      </c>
      <c r="G70" s="14" t="n">
        <v>32575</v>
      </c>
      <c r="H70" s="15" t="n">
        <v>34123726</v>
      </c>
      <c r="I70" s="12" t="s">
        <v>439</v>
      </c>
      <c r="J70" s="12" t="s">
        <v>440</v>
      </c>
      <c r="K70" s="22"/>
      <c r="L70" s="37" t="str">
        <f aca="false">HYPERLINK("mailto:maria.eugenia.lopez@hotmail.com","maria.eugenia.lopez@hotmail.com")</f>
        <v>maria.eugenia.lopez@hotmail.com</v>
      </c>
      <c r="M70" s="18" t="n">
        <v>40318</v>
      </c>
      <c r="N70" s="18"/>
      <c r="O70" s="18" t="s">
        <v>441</v>
      </c>
      <c r="P70" s="18" t="s">
        <v>168</v>
      </c>
      <c r="Q70" s="19" t="n">
        <v>1828</v>
      </c>
      <c r="R70" s="18"/>
      <c r="S70" s="24"/>
    </row>
    <row collapsed="false" customFormat="false" customHeight="false" hidden="false" ht="12.65" outlineLevel="0" r="71">
      <c r="A71" s="9" t="n">
        <v>71</v>
      </c>
      <c r="B71" s="10" t="s">
        <v>19</v>
      </c>
      <c r="C71" s="12" t="s">
        <v>442</v>
      </c>
      <c r="D71" s="12" t="s">
        <v>443</v>
      </c>
      <c r="E71" s="12" t="s">
        <v>108</v>
      </c>
      <c r="F71" s="13" t="s">
        <v>444</v>
      </c>
      <c r="G71" s="14" t="n">
        <v>8879</v>
      </c>
      <c r="H71" s="15" t="n">
        <v>34256589</v>
      </c>
      <c r="I71" s="12" t="s">
        <v>445</v>
      </c>
      <c r="J71" s="12" t="s">
        <v>446</v>
      </c>
      <c r="K71" s="22"/>
      <c r="L71" s="37" t="str">
        <f aca="false">HYPERLINK("mailto:alba.facundo@yahoo.com.ar","alba.facundo@yahoo.com.ar")</f>
        <v>alba.facundo@yahoo.com.ar</v>
      </c>
      <c r="M71" s="18" t="n">
        <v>40318</v>
      </c>
      <c r="N71" s="18"/>
      <c r="O71" s="18" t="s">
        <v>447</v>
      </c>
      <c r="P71" s="18" t="s">
        <v>188</v>
      </c>
      <c r="Q71" s="19" t="n">
        <v>1824</v>
      </c>
      <c r="R71" s="18"/>
      <c r="S71" s="24"/>
    </row>
    <row collapsed="false" customFormat="false" customHeight="false" hidden="false" ht="12.65" outlineLevel="0" r="72">
      <c r="A72" s="9" t="n">
        <v>72</v>
      </c>
      <c r="B72" s="10" t="s">
        <v>19</v>
      </c>
      <c r="C72" s="12" t="s">
        <v>448</v>
      </c>
      <c r="D72" s="12" t="s">
        <v>449</v>
      </c>
      <c r="E72" s="12" t="s">
        <v>108</v>
      </c>
      <c r="F72" s="13" t="s">
        <v>450</v>
      </c>
      <c r="G72" s="14" t="n">
        <v>43895</v>
      </c>
      <c r="H72" s="15" t="n">
        <v>16623328</v>
      </c>
      <c r="I72" s="12" t="s">
        <v>451</v>
      </c>
      <c r="J72" s="12" t="s">
        <v>452</v>
      </c>
      <c r="K72" s="22"/>
      <c r="L72" s="37" t="str">
        <f aca="false">HYPERLINK("mailto:carlostass@hotmail.com","carlostass@hotmail.com")</f>
        <v>carlostass@hotmail.com</v>
      </c>
      <c r="M72" s="18" t="n">
        <v>40318</v>
      </c>
      <c r="N72" s="18" t="s">
        <v>241</v>
      </c>
      <c r="O72" s="18" t="s">
        <v>453</v>
      </c>
      <c r="P72" s="18" t="s">
        <v>139</v>
      </c>
      <c r="Q72" s="19" t="n">
        <v>1424</v>
      </c>
      <c r="R72" s="18" t="s">
        <v>454</v>
      </c>
      <c r="S72" s="24"/>
    </row>
    <row collapsed="false" customFormat="false" customHeight="false" hidden="false" ht="12.65" outlineLevel="0" r="73">
      <c r="A73" s="9" t="n">
        <v>73</v>
      </c>
      <c r="B73" s="10" t="s">
        <v>19</v>
      </c>
      <c r="C73" s="11" t="s">
        <v>455</v>
      </c>
      <c r="D73" s="11" t="s">
        <v>456</v>
      </c>
      <c r="E73" s="11" t="s">
        <v>108</v>
      </c>
      <c r="F73" s="13" t="s">
        <v>457</v>
      </c>
      <c r="G73" s="10" t="n">
        <v>9927</v>
      </c>
      <c r="H73" s="38" t="n">
        <v>16187976</v>
      </c>
      <c r="I73" s="11" t="s">
        <v>458</v>
      </c>
      <c r="J73" s="11" t="s">
        <v>459</v>
      </c>
      <c r="K73" s="22"/>
      <c r="L73" s="40" t="str">
        <f aca="false">HYPERLINK("mailto:ameal.eduardo@gmail.com","ameal.eduardo@gmail.com")</f>
        <v>ameal.eduardo@gmail.com</v>
      </c>
      <c r="M73" s="18" t="n">
        <v>40318</v>
      </c>
      <c r="N73" s="18" t="s">
        <v>208</v>
      </c>
      <c r="O73" s="18" t="s">
        <v>460</v>
      </c>
      <c r="P73" s="18" t="s">
        <v>119</v>
      </c>
      <c r="Q73" s="19" t="n">
        <v>1870</v>
      </c>
      <c r="R73" s="18"/>
      <c r="S73" s="24"/>
    </row>
    <row collapsed="false" customFormat="false" customHeight="false" hidden="false" ht="12.65" outlineLevel="0" r="74">
      <c r="A74" s="9" t="n">
        <v>74</v>
      </c>
      <c r="B74" s="10" t="s">
        <v>19</v>
      </c>
      <c r="C74" s="11" t="s">
        <v>461</v>
      </c>
      <c r="D74" s="11" t="s">
        <v>462</v>
      </c>
      <c r="E74" s="11" t="s">
        <v>108</v>
      </c>
      <c r="F74" s="13" t="s">
        <v>463</v>
      </c>
      <c r="G74" s="10" t="n">
        <v>80259</v>
      </c>
      <c r="H74" s="38" t="n">
        <v>33210670</v>
      </c>
      <c r="I74" s="11" t="s">
        <v>464</v>
      </c>
      <c r="J74" s="11" t="s">
        <v>465</v>
      </c>
      <c r="K74" s="22"/>
      <c r="L74" s="40" t="str">
        <f aca="false">HYPERLINK("mailto:sebastian_soler87@hotmail.com","sebastian_soler87@hotmail.com")</f>
        <v>sebastian_soler87@hotmail.com</v>
      </c>
      <c r="M74" s="18" t="n">
        <v>40318</v>
      </c>
      <c r="N74" s="18" t="s">
        <v>208</v>
      </c>
      <c r="O74" s="18" t="s">
        <v>466</v>
      </c>
      <c r="P74" s="18" t="s">
        <v>139</v>
      </c>
      <c r="Q74" s="19" t="n">
        <v>1407</v>
      </c>
      <c r="R74" s="18" t="s">
        <v>467</v>
      </c>
      <c r="S74" s="24"/>
    </row>
    <row collapsed="false" customFormat="false" customHeight="false" hidden="false" ht="12.65" outlineLevel="0" r="75">
      <c r="A75" s="9" t="n">
        <v>75</v>
      </c>
      <c r="B75" s="10" t="s">
        <v>19</v>
      </c>
      <c r="C75" s="11" t="s">
        <v>468</v>
      </c>
      <c r="D75" s="11" t="s">
        <v>469</v>
      </c>
      <c r="E75" s="11" t="s">
        <v>108</v>
      </c>
      <c r="F75" s="13" t="s">
        <v>470</v>
      </c>
      <c r="G75" s="10" t="n">
        <v>23714</v>
      </c>
      <c r="H75" s="38" t="n">
        <v>7719865</v>
      </c>
      <c r="I75" s="11" t="s">
        <v>471</v>
      </c>
      <c r="J75" s="11" t="s">
        <v>101</v>
      </c>
      <c r="K75" s="22"/>
      <c r="L75" s="39" t="str">
        <f aca="false">HYPERLINK("mailto:maldonadopellegrini@yahoo.com.ar","maldonadopellegrini@yahoo.com.ar")</f>
        <v>maldonadopellegrini@yahoo.com.ar</v>
      </c>
      <c r="M75" s="18" t="n">
        <v>40324</v>
      </c>
      <c r="N75" s="18" t="s">
        <v>322</v>
      </c>
      <c r="O75" s="18" t="s">
        <v>472</v>
      </c>
      <c r="P75" s="18" t="s">
        <v>188</v>
      </c>
      <c r="Q75" s="19" t="n">
        <v>1629</v>
      </c>
      <c r="R75" s="18" t="s">
        <v>202</v>
      </c>
      <c r="S75" s="24"/>
    </row>
    <row collapsed="false" customFormat="false" customHeight="false" hidden="false" ht="12.65" outlineLevel="0" r="76">
      <c r="A76" s="9" t="n">
        <v>76</v>
      </c>
      <c r="B76" s="10" t="s">
        <v>19</v>
      </c>
      <c r="C76" s="11" t="s">
        <v>473</v>
      </c>
      <c r="D76" s="11" t="s">
        <v>474</v>
      </c>
      <c r="E76" s="11" t="s">
        <v>108</v>
      </c>
      <c r="F76" s="13" t="s">
        <v>475</v>
      </c>
      <c r="G76" s="10" t="n">
        <v>21381</v>
      </c>
      <c r="H76" s="38" t="n">
        <v>32999804</v>
      </c>
      <c r="I76" s="11" t="s">
        <v>476</v>
      </c>
      <c r="J76" s="11" t="s">
        <v>477</v>
      </c>
      <c r="K76" s="22"/>
      <c r="L76" s="40" t="str">
        <f aca="false">HYPERLINK("mailto:lautarocai@hotmail.com","lautarocai@hotmail.com")</f>
        <v>lautarocai@hotmail.com</v>
      </c>
      <c r="M76" s="18" t="n">
        <v>40324</v>
      </c>
      <c r="N76" s="18" t="s">
        <v>478</v>
      </c>
      <c r="O76" s="18" t="s">
        <v>479</v>
      </c>
      <c r="P76" s="18" t="s">
        <v>480</v>
      </c>
      <c r="Q76" s="19" t="n">
        <v>1822</v>
      </c>
      <c r="R76" s="18"/>
      <c r="S76" s="24"/>
    </row>
    <row collapsed="false" customFormat="false" customHeight="false" hidden="false" ht="12.65" outlineLevel="0" r="77">
      <c r="A77" s="9" t="n">
        <v>77</v>
      </c>
      <c r="B77" s="10" t="s">
        <v>19</v>
      </c>
      <c r="C77" s="11" t="s">
        <v>481</v>
      </c>
      <c r="D77" s="11" t="s">
        <v>482</v>
      </c>
      <c r="E77" s="11" t="s">
        <v>108</v>
      </c>
      <c r="F77" s="13" t="s">
        <v>483</v>
      </c>
      <c r="G77" s="10" t="n">
        <v>47068</v>
      </c>
      <c r="H77" s="38" t="n">
        <v>29799320</v>
      </c>
      <c r="I77" s="11" t="s">
        <v>484</v>
      </c>
      <c r="J77" s="11" t="s">
        <v>485</v>
      </c>
      <c r="K77" s="22" t="s">
        <v>486</v>
      </c>
      <c r="L77" s="40" t="str">
        <f aca="false">HYPERLINK("mailto:kachabrun@hotmail.com","kachabrun@hotmail.com")</f>
        <v>kachabrun@hotmail.com</v>
      </c>
      <c r="M77" s="18" t="n">
        <v>40324</v>
      </c>
      <c r="N77" s="18" t="s">
        <v>478</v>
      </c>
      <c r="O77" s="18" t="s">
        <v>487</v>
      </c>
      <c r="P77" s="18" t="s">
        <v>139</v>
      </c>
      <c r="Q77" s="19" t="n">
        <v>1439</v>
      </c>
      <c r="R77" s="18" t="s">
        <v>488</v>
      </c>
      <c r="S77" s="24"/>
    </row>
    <row collapsed="false" customFormat="false" customHeight="false" hidden="false" ht="23.85" outlineLevel="0" r="78">
      <c r="A78" s="9" t="n">
        <v>78</v>
      </c>
      <c r="B78" s="10" t="s">
        <v>19</v>
      </c>
      <c r="C78" s="11" t="s">
        <v>489</v>
      </c>
      <c r="D78" s="11" t="s">
        <v>107</v>
      </c>
      <c r="E78" s="11" t="s">
        <v>277</v>
      </c>
      <c r="F78" s="13" t="s">
        <v>490</v>
      </c>
      <c r="G78" s="10" t="s">
        <v>279</v>
      </c>
      <c r="H78" s="38" t="n">
        <v>22452823</v>
      </c>
      <c r="I78" s="57" t="s">
        <v>491</v>
      </c>
      <c r="J78" s="11" t="s">
        <v>492</v>
      </c>
      <c r="K78" s="22"/>
      <c r="L78" s="58" t="s">
        <v>279</v>
      </c>
      <c r="M78" s="18" t="n">
        <v>40324</v>
      </c>
      <c r="N78" s="18" t="s">
        <v>493</v>
      </c>
      <c r="O78" s="18" t="s">
        <v>494</v>
      </c>
      <c r="P78" s="18" t="s">
        <v>411</v>
      </c>
      <c r="Q78" s="19" t="n">
        <v>1884</v>
      </c>
      <c r="R78" s="18"/>
      <c r="S78" s="24"/>
    </row>
    <row collapsed="false" customFormat="false" customHeight="false" hidden="false" ht="23.85" outlineLevel="0" r="79">
      <c r="A79" s="9" t="n">
        <v>79</v>
      </c>
      <c r="B79" s="10" t="s">
        <v>19</v>
      </c>
      <c r="C79" s="11" t="s">
        <v>495</v>
      </c>
      <c r="D79" s="11" t="s">
        <v>496</v>
      </c>
      <c r="E79" s="11" t="s">
        <v>277</v>
      </c>
      <c r="F79" s="13" t="s">
        <v>497</v>
      </c>
      <c r="G79" s="10" t="s">
        <v>279</v>
      </c>
      <c r="H79" s="38" t="n">
        <v>13663538</v>
      </c>
      <c r="I79" s="57" t="s">
        <v>498</v>
      </c>
      <c r="J79" s="11" t="s">
        <v>499</v>
      </c>
      <c r="K79" s="22"/>
      <c r="L79" s="40" t="str">
        <f aca="false">HYPERLINK("mailto:ehdall@hotmail.com","ehdall@hotmail.com")</f>
        <v>ehdall@hotmail.com</v>
      </c>
      <c r="M79" s="18" t="n">
        <v>40324</v>
      </c>
      <c r="N79" s="18" t="s">
        <v>493</v>
      </c>
      <c r="O79" s="18" t="s">
        <v>500</v>
      </c>
      <c r="P79" s="18" t="s">
        <v>501</v>
      </c>
      <c r="Q79" s="19" t="n">
        <v>1834</v>
      </c>
      <c r="R79" s="18"/>
      <c r="S79" s="24"/>
    </row>
    <row collapsed="false" customFormat="false" customHeight="false" hidden="false" ht="12.65" outlineLevel="0" r="80">
      <c r="A80" s="25" t="n">
        <v>80</v>
      </c>
      <c r="B80" s="26" t="s">
        <v>19</v>
      </c>
      <c r="C80" s="41" t="s">
        <v>502</v>
      </c>
      <c r="D80" s="41" t="s">
        <v>503</v>
      </c>
      <c r="E80" s="41" t="s">
        <v>108</v>
      </c>
      <c r="F80" s="28" t="s">
        <v>504</v>
      </c>
      <c r="G80" s="42" t="s">
        <v>143</v>
      </c>
      <c r="H80" s="43" t="n">
        <v>7784658</v>
      </c>
      <c r="I80" s="41" t="s">
        <v>505</v>
      </c>
      <c r="J80" s="41" t="s">
        <v>506</v>
      </c>
      <c r="K80" s="31" t="s">
        <v>506</v>
      </c>
      <c r="L80" s="44" t="str">
        <f aca="false">HYPERLINK("mailto:luisfelice@ciudad.com.ar","luisfelice@ciudad.com.ar")</f>
        <v>luisfelice@ciudad.com.ar</v>
      </c>
      <c r="M80" s="33" t="n">
        <v>40324</v>
      </c>
      <c r="N80" s="33" t="s">
        <v>241</v>
      </c>
      <c r="O80" s="33" t="s">
        <v>507</v>
      </c>
      <c r="P80" s="33" t="s">
        <v>119</v>
      </c>
      <c r="Q80" s="34" t="n">
        <v>1872</v>
      </c>
      <c r="R80" s="33" t="s">
        <v>508</v>
      </c>
      <c r="S80" s="35"/>
    </row>
    <row collapsed="false" customFormat="false" customHeight="false" hidden="false" ht="12.65" outlineLevel="0" r="81">
      <c r="A81" s="9" t="n">
        <v>81</v>
      </c>
      <c r="B81" s="10" t="s">
        <v>19</v>
      </c>
      <c r="C81" s="11" t="s">
        <v>509</v>
      </c>
      <c r="D81" s="11" t="s">
        <v>510</v>
      </c>
      <c r="E81" s="11" t="s">
        <v>108</v>
      </c>
      <c r="F81" s="13" t="s">
        <v>511</v>
      </c>
      <c r="G81" s="10" t="n">
        <v>28773</v>
      </c>
      <c r="H81" s="38" t="n">
        <v>34750490</v>
      </c>
      <c r="I81" s="11" t="s">
        <v>512</v>
      </c>
      <c r="J81" s="11" t="s">
        <v>513</v>
      </c>
      <c r="K81" s="22"/>
      <c r="L81" s="40" t="str">
        <f aca="false">HYPERLINK("mailto:afevre@cfevre.com.ar","afevre@cfevre.com.ar")</f>
        <v>afevre@cfevre.com.ar</v>
      </c>
      <c r="M81" s="18" t="n">
        <v>40324</v>
      </c>
      <c r="N81" s="18" t="s">
        <v>173</v>
      </c>
      <c r="O81" s="18" t="s">
        <v>514</v>
      </c>
      <c r="P81" s="18" t="s">
        <v>139</v>
      </c>
      <c r="Q81" s="19" t="n">
        <v>1426</v>
      </c>
      <c r="R81" s="18" t="s">
        <v>515</v>
      </c>
      <c r="S81" s="24"/>
    </row>
    <row collapsed="false" customFormat="false" customHeight="false" hidden="false" ht="12.65" outlineLevel="0" r="82">
      <c r="A82" s="9" t="n">
        <v>82</v>
      </c>
      <c r="B82" s="10" t="s">
        <v>19</v>
      </c>
      <c r="C82" s="11" t="s">
        <v>155</v>
      </c>
      <c r="D82" s="11" t="s">
        <v>516</v>
      </c>
      <c r="E82" s="11" t="s">
        <v>108</v>
      </c>
      <c r="F82" s="13" t="s">
        <v>517</v>
      </c>
      <c r="G82" s="10" t="n">
        <v>72158</v>
      </c>
      <c r="H82" s="38" t="n">
        <v>17770675</v>
      </c>
      <c r="I82" s="11" t="s">
        <v>518</v>
      </c>
      <c r="J82" s="11" t="s">
        <v>101</v>
      </c>
      <c r="K82" s="22"/>
      <c r="L82" s="40" t="str">
        <f aca="false">HYPERLINK("mailto:rgdirseguridad@yahoo.com.ar","rgdirseguridad@yahoo.com.ar")</f>
        <v>rgdirseguridad@yahoo.com.ar</v>
      </c>
      <c r="M82" s="18" t="n">
        <v>40324</v>
      </c>
      <c r="N82" s="18" t="s">
        <v>409</v>
      </c>
      <c r="O82" s="18" t="s">
        <v>519</v>
      </c>
      <c r="P82" s="18" t="s">
        <v>119</v>
      </c>
      <c r="Q82" s="19" t="n">
        <v>1870</v>
      </c>
      <c r="R82" s="18"/>
      <c r="S82" s="24"/>
    </row>
    <row collapsed="false" customFormat="false" customHeight="false" hidden="false" ht="12.65" outlineLevel="0" r="83">
      <c r="A83" s="9" t="n">
        <v>83</v>
      </c>
      <c r="B83" s="10" t="s">
        <v>19</v>
      </c>
      <c r="C83" s="11" t="s">
        <v>520</v>
      </c>
      <c r="D83" s="11" t="s">
        <v>521</v>
      </c>
      <c r="E83" s="11" t="s">
        <v>108</v>
      </c>
      <c r="F83" s="13" t="s">
        <v>522</v>
      </c>
      <c r="G83" s="10" t="n">
        <v>40587</v>
      </c>
      <c r="H83" s="38" t="n">
        <v>31617621</v>
      </c>
      <c r="I83" s="11" t="s">
        <v>523</v>
      </c>
      <c r="J83" s="11" t="s">
        <v>524</v>
      </c>
      <c r="K83" s="22"/>
      <c r="L83" s="39" t="str">
        <f aca="false">HYPERLINK("mailto:ernestosebastianmiranda@yahoo.com.ar","ernestosebastianmiranda@yahoo.com.ar")</f>
        <v>ernestosebastianmiranda@yahoo.com.ar</v>
      </c>
      <c r="M83" s="18" t="n">
        <v>40324</v>
      </c>
      <c r="N83" s="18" t="s">
        <v>525</v>
      </c>
      <c r="O83" s="18" t="s">
        <v>526</v>
      </c>
      <c r="P83" s="18" t="s">
        <v>527</v>
      </c>
      <c r="Q83" s="19" t="n">
        <v>1832</v>
      </c>
      <c r="R83" s="18"/>
      <c r="S83" s="24"/>
    </row>
    <row collapsed="false" customFormat="false" customHeight="false" hidden="false" ht="12.65" outlineLevel="0" r="84">
      <c r="A84" s="9" t="n">
        <v>84</v>
      </c>
      <c r="B84" s="10" t="s">
        <v>19</v>
      </c>
      <c r="C84" s="11" t="s">
        <v>528</v>
      </c>
      <c r="D84" s="11" t="s">
        <v>529</v>
      </c>
      <c r="E84" s="11" t="s">
        <v>108</v>
      </c>
      <c r="F84" s="13" t="s">
        <v>530</v>
      </c>
      <c r="G84" s="10" t="n">
        <v>39807</v>
      </c>
      <c r="H84" s="38" t="n">
        <v>27288638</v>
      </c>
      <c r="I84" s="11" t="s">
        <v>531</v>
      </c>
      <c r="J84" s="11" t="s">
        <v>101</v>
      </c>
      <c r="K84" s="22"/>
      <c r="L84" s="40" t="str">
        <f aca="false">HYPERLINK("mailto:reyde15copas@hotmail.com","reyde15copas@hotmail.com")</f>
        <v>reyde15copas@hotmail.com</v>
      </c>
      <c r="M84" s="18" t="n">
        <v>40324</v>
      </c>
      <c r="N84" s="18" t="s">
        <v>399</v>
      </c>
      <c r="O84" s="18" t="s">
        <v>532</v>
      </c>
      <c r="P84" s="18" t="s">
        <v>139</v>
      </c>
      <c r="Q84" s="19" t="n">
        <v>1100</v>
      </c>
      <c r="R84" s="18" t="s">
        <v>533</v>
      </c>
      <c r="S84" s="24"/>
    </row>
    <row collapsed="false" customFormat="false" customHeight="false" hidden="false" ht="12.65" outlineLevel="0" r="85">
      <c r="A85" s="9" t="n">
        <v>85</v>
      </c>
      <c r="B85" s="10" t="s">
        <v>19</v>
      </c>
      <c r="C85" s="11" t="s">
        <v>534</v>
      </c>
      <c r="D85" s="11" t="s">
        <v>535</v>
      </c>
      <c r="E85" s="11" t="s">
        <v>108</v>
      </c>
      <c r="F85" s="13" t="s">
        <v>536</v>
      </c>
      <c r="G85" s="10" t="n">
        <v>70760</v>
      </c>
      <c r="H85" s="38" t="n">
        <v>35401489</v>
      </c>
      <c r="I85" s="11" t="s">
        <v>537</v>
      </c>
      <c r="J85" s="11" t="s">
        <v>538</v>
      </c>
      <c r="K85" s="22"/>
      <c r="L85" s="40" t="str">
        <f aca="false">HYPERLINK("mailto:smoscufo@uade.edu.ar","smoscufo@uade.edu.ar")</f>
        <v>smoscufo@uade.edu.ar</v>
      </c>
      <c r="M85" s="18" t="n">
        <v>40324</v>
      </c>
      <c r="N85" s="18" t="s">
        <v>478</v>
      </c>
      <c r="O85" s="18" t="s">
        <v>539</v>
      </c>
      <c r="P85" s="18" t="s">
        <v>153</v>
      </c>
      <c r="Q85" s="19" t="n">
        <v>1878</v>
      </c>
      <c r="R85" s="18"/>
      <c r="S85" s="24"/>
    </row>
    <row collapsed="false" customFormat="false" customHeight="false" hidden="false" ht="12.65" outlineLevel="0" r="86">
      <c r="A86" s="9" t="n">
        <v>86</v>
      </c>
      <c r="B86" s="10" t="s">
        <v>19</v>
      </c>
      <c r="C86" s="11" t="s">
        <v>540</v>
      </c>
      <c r="D86" s="11" t="s">
        <v>541</v>
      </c>
      <c r="E86" s="11" t="s">
        <v>108</v>
      </c>
      <c r="F86" s="13" t="s">
        <v>542</v>
      </c>
      <c r="G86" s="10" t="n">
        <v>24890</v>
      </c>
      <c r="H86" s="38" t="n">
        <v>20471039</v>
      </c>
      <c r="I86" s="11" t="s">
        <v>543</v>
      </c>
      <c r="J86" s="11" t="s">
        <v>544</v>
      </c>
      <c r="K86" s="22"/>
      <c r="L86" s="40" t="str">
        <f aca="false">HYPERLINK("mailto:dlr@estudiovarese.com.ar","dlr@estudiovarese.com.ar")</f>
        <v>dlr@estudiovarese.com.ar</v>
      </c>
      <c r="M86" s="18" t="n">
        <v>40324</v>
      </c>
      <c r="N86" s="18" t="s">
        <v>545</v>
      </c>
      <c r="O86" s="18" t="s">
        <v>546</v>
      </c>
      <c r="P86" s="18" t="s">
        <v>547</v>
      </c>
      <c r="Q86" s="19" t="n">
        <v>1640</v>
      </c>
      <c r="R86" s="18"/>
      <c r="S86" s="24"/>
    </row>
    <row collapsed="false" customFormat="false" customHeight="false" hidden="false" ht="12.65" outlineLevel="0" r="87">
      <c r="A87" s="25" t="n">
        <v>87</v>
      </c>
      <c r="B87" s="26" t="s">
        <v>19</v>
      </c>
      <c r="C87" s="41" t="s">
        <v>20</v>
      </c>
      <c r="D87" s="41" t="s">
        <v>548</v>
      </c>
      <c r="E87" s="59" t="s">
        <v>143</v>
      </c>
      <c r="F87" s="28" t="s">
        <v>549</v>
      </c>
      <c r="G87" s="42" t="s">
        <v>143</v>
      </c>
      <c r="H87" s="43" t="n">
        <v>17677935</v>
      </c>
      <c r="I87" s="41" t="s">
        <v>550</v>
      </c>
      <c r="J87" s="41" t="s">
        <v>551</v>
      </c>
      <c r="K87" s="31"/>
      <c r="L87" s="44" t="str">
        <f aca="false">HYPERLINK("mailto:leandroblues@gmail.com","leandroblues@gmail.com")</f>
        <v>leandroblues@gmail.com</v>
      </c>
      <c r="M87" s="33" t="n">
        <v>40324</v>
      </c>
      <c r="N87" s="33" t="s">
        <v>409</v>
      </c>
      <c r="O87" s="33" t="s">
        <v>552</v>
      </c>
      <c r="P87" s="33" t="s">
        <v>119</v>
      </c>
      <c r="Q87" s="34" t="n">
        <v>1870</v>
      </c>
      <c r="R87" s="33"/>
      <c r="S87" s="35"/>
    </row>
    <row collapsed="false" customFormat="false" customHeight="false" hidden="false" ht="12.65" outlineLevel="0" r="88">
      <c r="A88" s="9" t="n">
        <v>88</v>
      </c>
      <c r="B88" s="10" t="s">
        <v>19</v>
      </c>
      <c r="C88" s="11" t="s">
        <v>553</v>
      </c>
      <c r="D88" s="11" t="s">
        <v>554</v>
      </c>
      <c r="E88" s="11" t="s">
        <v>108</v>
      </c>
      <c r="F88" s="13" t="s">
        <v>555</v>
      </c>
      <c r="G88" s="10" t="n">
        <v>7737</v>
      </c>
      <c r="H88" s="38" t="n">
        <v>93609271</v>
      </c>
      <c r="I88" s="11" t="s">
        <v>279</v>
      </c>
      <c r="J88" s="11" t="s">
        <v>556</v>
      </c>
      <c r="K88" s="22"/>
      <c r="L88" s="58" t="s">
        <v>279</v>
      </c>
      <c r="M88" s="18" t="n">
        <v>40367</v>
      </c>
      <c r="N88" s="18" t="s">
        <v>545</v>
      </c>
      <c r="O88" s="18" t="s">
        <v>557</v>
      </c>
      <c r="P88" s="18" t="s">
        <v>119</v>
      </c>
      <c r="Q88" s="19" t="n">
        <v>1870</v>
      </c>
      <c r="R88" s="18"/>
      <c r="S88" s="24"/>
    </row>
    <row collapsed="false" customFormat="false" customHeight="false" hidden="false" ht="12.65" outlineLevel="0" r="89">
      <c r="A89" s="9" t="n">
        <v>89</v>
      </c>
      <c r="B89" s="10" t="s">
        <v>19</v>
      </c>
      <c r="C89" s="11" t="s">
        <v>558</v>
      </c>
      <c r="D89" s="11" t="s">
        <v>559</v>
      </c>
      <c r="E89" s="11" t="s">
        <v>108</v>
      </c>
      <c r="F89" s="13" t="s">
        <v>560</v>
      </c>
      <c r="G89" s="10" t="n">
        <v>9281</v>
      </c>
      <c r="H89" s="38" t="n">
        <v>10588002</v>
      </c>
      <c r="I89" s="11" t="s">
        <v>561</v>
      </c>
      <c r="J89" s="11"/>
      <c r="K89" s="22"/>
      <c r="L89" s="40" t="str">
        <f aca="false">HYPERLINK("mailto:sergioadjami@hotmail.com","sergioadjami@hotmail.com")</f>
        <v>sergioadjami@hotmail.com</v>
      </c>
      <c r="M89" s="18" t="n">
        <v>40367</v>
      </c>
      <c r="N89" s="18" t="s">
        <v>241</v>
      </c>
      <c r="O89" s="18" t="s">
        <v>562</v>
      </c>
      <c r="P89" s="18" t="s">
        <v>139</v>
      </c>
      <c r="Q89" s="19" t="n">
        <v>1288</v>
      </c>
      <c r="R89" s="18" t="s">
        <v>563</v>
      </c>
      <c r="S89" s="24"/>
    </row>
    <row collapsed="false" customFormat="false" customHeight="false" hidden="false" ht="23.85" outlineLevel="0" r="90">
      <c r="A90" s="9" t="n">
        <v>90</v>
      </c>
      <c r="B90" s="10" t="s">
        <v>19</v>
      </c>
      <c r="C90" s="11" t="s">
        <v>564</v>
      </c>
      <c r="D90" s="11" t="s">
        <v>565</v>
      </c>
      <c r="E90" s="11" t="s">
        <v>108</v>
      </c>
      <c r="F90" s="13" t="s">
        <v>566</v>
      </c>
      <c r="G90" s="38" t="n">
        <v>18408</v>
      </c>
      <c r="H90" s="38" t="n">
        <v>32402624</v>
      </c>
      <c r="I90" s="11" t="s">
        <v>567</v>
      </c>
      <c r="J90" s="11" t="s">
        <v>568</v>
      </c>
      <c r="K90" s="22" t="s">
        <v>569</v>
      </c>
      <c r="L90" s="40" t="str">
        <f aca="false">HYPERLINK("mailto:chelodegli@gmail.com","chelodegli@gmail.com")</f>
        <v>chelodegli@gmail.com</v>
      </c>
      <c r="M90" s="18" t="n">
        <v>40367</v>
      </c>
      <c r="N90" s="18" t="s">
        <v>399</v>
      </c>
      <c r="O90" s="18" t="s">
        <v>570</v>
      </c>
      <c r="P90" s="18" t="s">
        <v>571</v>
      </c>
      <c r="Q90" s="19" t="n">
        <v>1704</v>
      </c>
      <c r="R90" s="18"/>
      <c r="S90" s="24" t="s">
        <v>572</v>
      </c>
      <c r="T90" s="60" t="s">
        <v>573</v>
      </c>
    </row>
    <row collapsed="false" customFormat="false" customHeight="false" hidden="false" ht="12.65" outlineLevel="0" r="91">
      <c r="A91" s="9" t="n">
        <v>91</v>
      </c>
      <c r="B91" s="10" t="s">
        <v>19</v>
      </c>
      <c r="C91" s="11" t="s">
        <v>574</v>
      </c>
      <c r="D91" s="11" t="s">
        <v>575</v>
      </c>
      <c r="E91" s="11" t="s">
        <v>108</v>
      </c>
      <c r="F91" s="13" t="s">
        <v>576</v>
      </c>
      <c r="G91" s="10" t="s">
        <v>577</v>
      </c>
      <c r="H91" s="38" t="n">
        <v>24498648</v>
      </c>
      <c r="I91" s="11" t="s">
        <v>578</v>
      </c>
      <c r="J91" s="11" t="s">
        <v>579</v>
      </c>
      <c r="K91" s="22"/>
      <c r="L91" s="40" t="str">
        <f aca="false">HYPERLINK("mailto:gracielapuente@speedy.com.ar","gracielapuente@speedy.com.ar")</f>
        <v>gracielapuente@speedy.com.ar</v>
      </c>
      <c r="M91" s="18" t="n">
        <v>40367</v>
      </c>
      <c r="N91" s="18" t="s">
        <v>241</v>
      </c>
      <c r="O91" s="18" t="s">
        <v>580</v>
      </c>
      <c r="P91" s="18" t="s">
        <v>527</v>
      </c>
      <c r="Q91" s="19" t="n">
        <v>1824</v>
      </c>
      <c r="R91" s="18"/>
      <c r="S91" s="24"/>
    </row>
    <row collapsed="false" customFormat="false" customHeight="false" hidden="false" ht="12.65" outlineLevel="0" r="92">
      <c r="A92" s="9" t="n">
        <v>92</v>
      </c>
      <c r="B92" s="10" t="s">
        <v>19</v>
      </c>
      <c r="C92" s="11" t="s">
        <v>581</v>
      </c>
      <c r="D92" s="11" t="s">
        <v>582</v>
      </c>
      <c r="E92" s="11" t="s">
        <v>108</v>
      </c>
      <c r="F92" s="13" t="s">
        <v>583</v>
      </c>
      <c r="G92" s="38" t="n">
        <v>23821</v>
      </c>
      <c r="H92" s="38" t="n">
        <v>24646646</v>
      </c>
      <c r="I92" s="11" t="s">
        <v>584</v>
      </c>
      <c r="J92" s="11" t="s">
        <v>585</v>
      </c>
      <c r="K92" s="22"/>
      <c r="L92" s="40" t="str">
        <f aca="false">HYPERLINK("mailto:amendez@uade.edu.ar","amendez@uade.edu.ar")</f>
        <v>amendez@uade.edu.ar</v>
      </c>
      <c r="M92" s="18" t="n">
        <v>40367</v>
      </c>
      <c r="N92" s="18" t="s">
        <v>241</v>
      </c>
      <c r="O92" s="18" t="s">
        <v>586</v>
      </c>
      <c r="P92" s="18" t="s">
        <v>119</v>
      </c>
      <c r="Q92" s="19" t="n">
        <v>1875</v>
      </c>
      <c r="R92" s="18" t="s">
        <v>181</v>
      </c>
      <c r="S92" s="24"/>
    </row>
    <row collapsed="false" customFormat="false" customHeight="false" hidden="false" ht="12.65" outlineLevel="0" r="93">
      <c r="A93" s="9" t="n">
        <v>93</v>
      </c>
      <c r="B93" s="10" t="s">
        <v>19</v>
      </c>
      <c r="C93" s="11" t="s">
        <v>587</v>
      </c>
      <c r="D93" s="11" t="s">
        <v>588</v>
      </c>
      <c r="E93" s="11" t="s">
        <v>108</v>
      </c>
      <c r="F93" s="13" t="s">
        <v>589</v>
      </c>
      <c r="G93" s="38" t="n">
        <v>36341</v>
      </c>
      <c r="H93" s="38" t="n">
        <v>29246952</v>
      </c>
      <c r="I93" s="11" t="s">
        <v>590</v>
      </c>
      <c r="J93" s="11" t="s">
        <v>101</v>
      </c>
      <c r="K93" s="22"/>
      <c r="L93" s="40" t="str">
        <f aca="false">HYPERLINK("mailto:frajuso@hotmail.com","frajuso@hotmail.com")</f>
        <v>frajuso@hotmail.com</v>
      </c>
      <c r="M93" s="18" t="n">
        <v>40367</v>
      </c>
      <c r="N93" s="18" t="s">
        <v>591</v>
      </c>
      <c r="O93" s="18" t="s">
        <v>592</v>
      </c>
      <c r="P93" s="18" t="s">
        <v>593</v>
      </c>
      <c r="Q93" s="19"/>
      <c r="R93" s="18"/>
      <c r="S93" s="24"/>
    </row>
    <row collapsed="false" customFormat="false" customHeight="false" hidden="false" ht="12.65" outlineLevel="0" r="94">
      <c r="A94" s="9" t="n">
        <v>94</v>
      </c>
      <c r="B94" s="10" t="s">
        <v>19</v>
      </c>
      <c r="C94" s="11" t="s">
        <v>594</v>
      </c>
      <c r="D94" s="11" t="s">
        <v>595</v>
      </c>
      <c r="E94" s="11" t="s">
        <v>108</v>
      </c>
      <c r="F94" s="13" t="s">
        <v>596</v>
      </c>
      <c r="G94" s="38" t="n">
        <v>11264</v>
      </c>
      <c r="H94" s="38" t="n">
        <v>11565075</v>
      </c>
      <c r="I94" s="11" t="s">
        <v>597</v>
      </c>
      <c r="J94" s="11" t="s">
        <v>598</v>
      </c>
      <c r="K94" s="22"/>
      <c r="L94" s="40" t="str">
        <f aca="false">HYPERLINK("mailto:javisuarez@arnet.com.ar","javisuarez@arnet.com.ar")</f>
        <v>javisuarez@arnet.com.ar</v>
      </c>
      <c r="M94" s="18" t="n">
        <v>40367</v>
      </c>
      <c r="N94" s="18" t="s">
        <v>241</v>
      </c>
      <c r="O94" s="18" t="s">
        <v>599</v>
      </c>
      <c r="P94" s="18" t="s">
        <v>600</v>
      </c>
      <c r="Q94" s="19" t="n">
        <v>1636</v>
      </c>
      <c r="R94" s="18"/>
      <c r="S94" s="24"/>
    </row>
    <row collapsed="false" customFormat="false" customHeight="false" hidden="false" ht="12.65" outlineLevel="0" r="95">
      <c r="A95" s="9" t="n">
        <v>95</v>
      </c>
      <c r="B95" s="10" t="s">
        <v>19</v>
      </c>
      <c r="C95" s="11" t="s">
        <v>412</v>
      </c>
      <c r="D95" s="11" t="s">
        <v>601</v>
      </c>
      <c r="E95" s="11" t="s">
        <v>108</v>
      </c>
      <c r="F95" s="13" t="s">
        <v>602</v>
      </c>
      <c r="G95" s="38" t="n">
        <v>14428</v>
      </c>
      <c r="H95" s="38" t="n">
        <v>16533603</v>
      </c>
      <c r="I95" s="11" t="s">
        <v>603</v>
      </c>
      <c r="J95" s="11" t="s">
        <v>604</v>
      </c>
      <c r="K95" s="22"/>
      <c r="L95" s="58" t="s">
        <v>279</v>
      </c>
      <c r="M95" s="18" t="n">
        <v>40367</v>
      </c>
      <c r="N95" s="18" t="s">
        <v>241</v>
      </c>
      <c r="O95" s="18" t="s">
        <v>605</v>
      </c>
      <c r="P95" s="18" t="s">
        <v>119</v>
      </c>
      <c r="Q95" s="19" t="n">
        <v>1874</v>
      </c>
      <c r="R95" s="18" t="s">
        <v>359</v>
      </c>
      <c r="S95" s="24"/>
    </row>
    <row collapsed="false" customFormat="false" customHeight="false" hidden="false" ht="23.85" outlineLevel="0" r="96">
      <c r="A96" s="9" t="n">
        <v>96</v>
      </c>
      <c r="B96" s="10" t="s">
        <v>19</v>
      </c>
      <c r="C96" s="11" t="s">
        <v>606</v>
      </c>
      <c r="D96" s="11" t="s">
        <v>607</v>
      </c>
      <c r="E96" s="11" t="s">
        <v>277</v>
      </c>
      <c r="F96" s="13" t="s">
        <v>608</v>
      </c>
      <c r="G96" s="10" t="s">
        <v>279</v>
      </c>
      <c r="H96" s="38" t="n">
        <v>23302690</v>
      </c>
      <c r="I96" s="11" t="s">
        <v>609</v>
      </c>
      <c r="J96" s="11" t="s">
        <v>610</v>
      </c>
      <c r="K96" s="22"/>
      <c r="L96" s="40" t="str">
        <f aca="false">HYPERLINK("mailto:neostone2008@hotmail.com","neostone2008@hotmail.com")</f>
        <v>neostone2008@hotmail.com</v>
      </c>
      <c r="M96" s="18" t="n">
        <v>40381</v>
      </c>
      <c r="N96" s="18" t="s">
        <v>322</v>
      </c>
      <c r="O96" s="18" t="s">
        <v>611</v>
      </c>
      <c r="P96" s="18" t="s">
        <v>188</v>
      </c>
      <c r="Q96" s="19"/>
      <c r="R96" s="18" t="s">
        <v>195</v>
      </c>
      <c r="S96" s="24"/>
    </row>
    <row collapsed="false" customFormat="false" customHeight="false" hidden="false" ht="12.65" outlineLevel="0" r="97">
      <c r="A97" s="46" t="n">
        <v>97</v>
      </c>
      <c r="B97" s="47" t="s">
        <v>19</v>
      </c>
      <c r="C97" s="48" t="s">
        <v>612</v>
      </c>
      <c r="D97" s="48" t="s">
        <v>613</v>
      </c>
      <c r="E97" s="48" t="s">
        <v>108</v>
      </c>
      <c r="F97" s="49" t="s">
        <v>614</v>
      </c>
      <c r="G97" s="47" t="s">
        <v>143</v>
      </c>
      <c r="H97" s="50" t="n">
        <v>11041558</v>
      </c>
      <c r="I97" s="48" t="s">
        <v>615</v>
      </c>
      <c r="J97" s="48" t="s">
        <v>616</v>
      </c>
      <c r="K97" s="52"/>
      <c r="L97" s="61" t="str">
        <f aca="false">HYPERLINK("mailto:jor434@hotmail.com","jor434@hotmail.com")</f>
        <v>jor434@hotmail.com</v>
      </c>
      <c r="M97" s="54" t="n">
        <v>40381</v>
      </c>
      <c r="N97" s="54" t="s">
        <v>399</v>
      </c>
      <c r="O97" s="54" t="s">
        <v>617</v>
      </c>
      <c r="P97" s="54" t="s">
        <v>119</v>
      </c>
      <c r="Q97" s="55" t="n">
        <v>1875</v>
      </c>
      <c r="R97" s="54" t="s">
        <v>181</v>
      </c>
      <c r="S97" s="56"/>
      <c r="T97" s="62" t="s">
        <v>618</v>
      </c>
    </row>
    <row collapsed="false" customFormat="false" customHeight="false" hidden="false" ht="23.85" outlineLevel="0" r="98">
      <c r="A98" s="9" t="n">
        <v>98</v>
      </c>
      <c r="B98" s="10" t="s">
        <v>25</v>
      </c>
      <c r="C98" s="11" t="s">
        <v>619</v>
      </c>
      <c r="D98" s="11" t="s">
        <v>620</v>
      </c>
      <c r="E98" s="11" t="s">
        <v>277</v>
      </c>
      <c r="F98" s="13" t="s">
        <v>621</v>
      </c>
      <c r="G98" s="10" t="s">
        <v>279</v>
      </c>
      <c r="H98" s="38" t="n">
        <v>16177743</v>
      </c>
      <c r="I98" s="11" t="s">
        <v>622</v>
      </c>
      <c r="J98" s="11" t="s">
        <v>623</v>
      </c>
      <c r="K98" s="22"/>
      <c r="L98" s="40" t="str">
        <f aca="false">HYPERLINK("mailto:lau9064@hotmail.com","lau9064@hotmail.com")</f>
        <v>lau9064@hotmail.com</v>
      </c>
      <c r="M98" s="18" t="n">
        <v>40402</v>
      </c>
      <c r="N98" s="18" t="s">
        <v>322</v>
      </c>
      <c r="O98" s="18" t="s">
        <v>624</v>
      </c>
      <c r="P98" s="18" t="s">
        <v>139</v>
      </c>
      <c r="Q98" s="19" t="n">
        <v>1437</v>
      </c>
      <c r="R98" s="18" t="s">
        <v>625</v>
      </c>
      <c r="S98" s="24"/>
    </row>
    <row collapsed="false" customFormat="false" customHeight="false" hidden="false" ht="12.65" outlineLevel="0" r="99">
      <c r="A99" s="25" t="n">
        <v>99</v>
      </c>
      <c r="B99" s="26" t="s">
        <v>19</v>
      </c>
      <c r="C99" s="41" t="s">
        <v>626</v>
      </c>
      <c r="D99" s="41" t="s">
        <v>627</v>
      </c>
      <c r="E99" s="59" t="s">
        <v>143</v>
      </c>
      <c r="F99" s="28" t="s">
        <v>628</v>
      </c>
      <c r="G99" s="42" t="s">
        <v>143</v>
      </c>
      <c r="H99" s="43" t="n">
        <v>34767490</v>
      </c>
      <c r="I99" s="41" t="s">
        <v>629</v>
      </c>
      <c r="J99" s="41" t="s">
        <v>630</v>
      </c>
      <c r="K99" s="31"/>
      <c r="L99" s="44" t="str">
        <f aca="false">HYPERLINK("mailto:juanma_sangreroja@yahoo.com.ar","juanma_sangreroja@yahoo.com.ar")</f>
        <v>juanma_sangreroja@yahoo.com.ar</v>
      </c>
      <c r="M99" s="33" t="n">
        <v>40423</v>
      </c>
      <c r="N99" s="33" t="s">
        <v>409</v>
      </c>
      <c r="O99" s="33" t="s">
        <v>631</v>
      </c>
      <c r="P99" s="33" t="s">
        <v>139</v>
      </c>
      <c r="Q99" s="34" t="n">
        <v>1414</v>
      </c>
      <c r="R99" s="33" t="s">
        <v>632</v>
      </c>
      <c r="S99" s="35"/>
    </row>
    <row collapsed="false" customFormat="false" customHeight="false" hidden="false" ht="12.65" outlineLevel="0" r="100">
      <c r="A100" s="25" t="n">
        <v>100</v>
      </c>
      <c r="B100" s="26" t="s">
        <v>19</v>
      </c>
      <c r="C100" s="41" t="s">
        <v>626</v>
      </c>
      <c r="D100" s="41" t="s">
        <v>245</v>
      </c>
      <c r="E100" s="59" t="s">
        <v>143</v>
      </c>
      <c r="F100" s="28" t="s">
        <v>633</v>
      </c>
      <c r="G100" s="42" t="s">
        <v>143</v>
      </c>
      <c r="H100" s="43" t="n">
        <v>8490974</v>
      </c>
      <c r="I100" s="41" t="s">
        <v>634</v>
      </c>
      <c r="J100" s="41" t="s">
        <v>630</v>
      </c>
      <c r="K100" s="31"/>
      <c r="L100" s="44" t="str">
        <f aca="false">HYPERLINK("mailto:jcayala@cabal.com.ar","jcayala@cabal.com.ar")</f>
        <v>jcayala@cabal.com.ar</v>
      </c>
      <c r="M100" s="33" t="n">
        <v>40423</v>
      </c>
      <c r="N100" s="33" t="s">
        <v>409</v>
      </c>
      <c r="O100" s="33" t="s">
        <v>631</v>
      </c>
      <c r="P100" s="33" t="s">
        <v>139</v>
      </c>
      <c r="Q100" s="34" t="n">
        <v>1414</v>
      </c>
      <c r="R100" s="33" t="s">
        <v>632</v>
      </c>
      <c r="S100" s="35"/>
    </row>
    <row collapsed="false" customFormat="false" customHeight="false" hidden="false" ht="12.65" outlineLevel="0" r="101">
      <c r="A101" s="25" t="n">
        <v>101</v>
      </c>
      <c r="B101" s="26" t="s">
        <v>19</v>
      </c>
      <c r="C101" s="41" t="s">
        <v>635</v>
      </c>
      <c r="D101" s="41" t="s">
        <v>636</v>
      </c>
      <c r="E101" s="59" t="s">
        <v>143</v>
      </c>
      <c r="F101" s="28" t="s">
        <v>637</v>
      </c>
      <c r="G101" s="42" t="s">
        <v>143</v>
      </c>
      <c r="H101" s="43" t="n">
        <v>24366158</v>
      </c>
      <c r="I101" s="41" t="s">
        <v>638</v>
      </c>
      <c r="J101" s="41" t="s">
        <v>639</v>
      </c>
      <c r="K101" s="31"/>
      <c r="L101" s="44" t="str">
        <f aca="false">HYPERLINK("mailto:perezher@gmail.com","perezher@gmail.com")</f>
        <v>perezher@gmail.com</v>
      </c>
      <c r="M101" s="33" t="n">
        <v>40423</v>
      </c>
      <c r="N101" s="33" t="s">
        <v>409</v>
      </c>
      <c r="O101" s="33" t="s">
        <v>640</v>
      </c>
      <c r="P101" s="33" t="s">
        <v>139</v>
      </c>
      <c r="Q101" s="34" t="n">
        <v>1431</v>
      </c>
      <c r="R101" s="33" t="s">
        <v>641</v>
      </c>
      <c r="S101" s="35"/>
    </row>
    <row collapsed="false" customFormat="false" customHeight="false" hidden="false" ht="12.65" outlineLevel="0" r="102">
      <c r="A102" s="9" t="n">
        <v>102</v>
      </c>
      <c r="B102" s="10" t="s">
        <v>19</v>
      </c>
      <c r="C102" s="11" t="s">
        <v>642</v>
      </c>
      <c r="D102" s="11" t="s">
        <v>643</v>
      </c>
      <c r="E102" s="11" t="s">
        <v>108</v>
      </c>
      <c r="F102" s="13" t="s">
        <v>644</v>
      </c>
      <c r="G102" s="38" t="n">
        <v>52397</v>
      </c>
      <c r="H102" s="38" t="n">
        <v>7788543</v>
      </c>
      <c r="I102" s="11" t="s">
        <v>645</v>
      </c>
      <c r="J102" s="11" t="s">
        <v>646</v>
      </c>
      <c r="K102" s="22"/>
      <c r="L102" s="40" t="str">
        <f aca="false">HYPERLINK("mailto:agueromanolo@yahoo.com.ar","agueromanolo@yahoo.com.ar")</f>
        <v>agueromanolo@yahoo.com.ar</v>
      </c>
      <c r="M102" s="18" t="n">
        <v>40423</v>
      </c>
      <c r="N102" s="18"/>
      <c r="O102" s="18" t="s">
        <v>647</v>
      </c>
      <c r="P102" s="18" t="s">
        <v>119</v>
      </c>
      <c r="Q102" s="19" t="n">
        <v>1827</v>
      </c>
      <c r="R102" s="18"/>
      <c r="S102" s="20"/>
      <c r="T102" s="8"/>
    </row>
    <row collapsed="false" customFormat="false" customHeight="false" hidden="false" ht="12.65" outlineLevel="0" r="103">
      <c r="A103" s="9" t="n">
        <v>103</v>
      </c>
      <c r="B103" s="10" t="s">
        <v>19</v>
      </c>
      <c r="C103" s="11" t="s">
        <v>642</v>
      </c>
      <c r="D103" s="11" t="s">
        <v>648</v>
      </c>
      <c r="E103" s="11" t="s">
        <v>108</v>
      </c>
      <c r="F103" s="13" t="s">
        <v>649</v>
      </c>
      <c r="G103" s="38" t="n">
        <v>52398</v>
      </c>
      <c r="H103" s="38" t="n">
        <v>34180602</v>
      </c>
      <c r="I103" s="11" t="s">
        <v>650</v>
      </c>
      <c r="J103" s="11" t="s">
        <v>651</v>
      </c>
      <c r="K103" s="22"/>
      <c r="L103" s="40" t="str">
        <f aca="false">HYPERLINK("mailto:maxisanles@hotmail.com","maxisanles@hotmail.com")</f>
        <v>maxisanles@hotmail.com</v>
      </c>
      <c r="M103" s="18" t="n">
        <v>40423</v>
      </c>
      <c r="N103" s="18"/>
      <c r="O103" s="18" t="s">
        <v>652</v>
      </c>
      <c r="P103" s="18" t="s">
        <v>527</v>
      </c>
      <c r="Q103" s="19" t="n">
        <v>1832</v>
      </c>
      <c r="R103" s="18"/>
      <c r="S103" s="20"/>
      <c r="T103" s="8"/>
    </row>
    <row collapsed="false" customFormat="false" customHeight="false" hidden="false" ht="12.65" outlineLevel="0" r="104">
      <c r="A104" s="9" t="n">
        <v>104</v>
      </c>
      <c r="B104" s="10" t="s">
        <v>19</v>
      </c>
      <c r="C104" s="11" t="s">
        <v>653</v>
      </c>
      <c r="D104" s="11" t="s">
        <v>383</v>
      </c>
      <c r="E104" s="11" t="s">
        <v>108</v>
      </c>
      <c r="F104" s="13" t="s">
        <v>654</v>
      </c>
      <c r="G104" s="38" t="n">
        <v>27862</v>
      </c>
      <c r="H104" s="38" t="n">
        <v>31930803</v>
      </c>
      <c r="I104" s="11" t="s">
        <v>655</v>
      </c>
      <c r="J104" s="11" t="s">
        <v>656</v>
      </c>
      <c r="K104" s="22"/>
      <c r="L104" s="40" t="str">
        <f aca="false">HYPERLINK("mailto:sebasrei@gmail.com","sebasrei@gmail.com")</f>
        <v>sebasrei@gmail.com</v>
      </c>
      <c r="M104" s="18" t="n">
        <v>40423</v>
      </c>
      <c r="N104" s="18"/>
      <c r="O104" s="18" t="s">
        <v>657</v>
      </c>
      <c r="P104" s="18" t="s">
        <v>119</v>
      </c>
      <c r="Q104" s="19" t="n">
        <v>1870</v>
      </c>
      <c r="R104" s="18"/>
      <c r="S104" s="20"/>
      <c r="T104" s="8"/>
    </row>
    <row collapsed="false" customFormat="false" customHeight="false" hidden="false" ht="23.85" outlineLevel="0" r="105">
      <c r="A105" s="9" t="n">
        <v>105</v>
      </c>
      <c r="B105" s="10" t="s">
        <v>19</v>
      </c>
      <c r="C105" s="11" t="s">
        <v>658</v>
      </c>
      <c r="D105" s="11" t="s">
        <v>659</v>
      </c>
      <c r="E105" s="11" t="s">
        <v>277</v>
      </c>
      <c r="F105" s="10" t="n">
        <v>105</v>
      </c>
      <c r="G105" s="38" t="s">
        <v>279</v>
      </c>
      <c r="H105" s="38" t="n">
        <v>18270317</v>
      </c>
      <c r="I105" s="11" t="s">
        <v>660</v>
      </c>
      <c r="J105" s="11" t="s">
        <v>661</v>
      </c>
      <c r="K105" s="22"/>
      <c r="L105" s="40" t="str">
        <f aca="false">HYPERLINK("mailto:feralmiron@gmail.com","feralmiron@gmail.com")</f>
        <v>feralmiron@gmail.com</v>
      </c>
      <c r="M105" s="18" t="n">
        <v>40451</v>
      </c>
      <c r="N105" s="18" t="s">
        <v>208</v>
      </c>
      <c r="O105" s="18" t="s">
        <v>662</v>
      </c>
      <c r="P105" s="18" t="s">
        <v>663</v>
      </c>
      <c r="Q105" s="19" t="n">
        <v>6660</v>
      </c>
      <c r="R105" s="18" t="s">
        <v>664</v>
      </c>
      <c r="S105" s="24"/>
    </row>
    <row collapsed="false" customFormat="false" customHeight="false" hidden="false" ht="12.65" outlineLevel="0" r="106">
      <c r="A106" s="9" t="n">
        <v>106</v>
      </c>
      <c r="B106" s="10" t="s">
        <v>19</v>
      </c>
      <c r="C106" s="11" t="s">
        <v>665</v>
      </c>
      <c r="D106" s="11" t="s">
        <v>666</v>
      </c>
      <c r="E106" s="11" t="s">
        <v>108</v>
      </c>
      <c r="F106" s="10" t="n">
        <v>106</v>
      </c>
      <c r="G106" s="38" t="n">
        <v>22639</v>
      </c>
      <c r="H106" s="38" t="n">
        <v>24734445</v>
      </c>
      <c r="I106" s="11" t="s">
        <v>101</v>
      </c>
      <c r="J106" s="11" t="s">
        <v>667</v>
      </c>
      <c r="K106" s="22"/>
      <c r="L106" s="58" t="s">
        <v>279</v>
      </c>
      <c r="M106" s="18" t="n">
        <v>40451</v>
      </c>
      <c r="N106" s="18" t="s">
        <v>545</v>
      </c>
      <c r="O106" s="18" t="s">
        <v>668</v>
      </c>
      <c r="P106" s="18" t="s">
        <v>669</v>
      </c>
      <c r="Q106" s="19"/>
      <c r="R106" s="18" t="s">
        <v>664</v>
      </c>
      <c r="S106" s="24"/>
    </row>
    <row collapsed="false" customFormat="false" customHeight="false" hidden="false" ht="12.65" outlineLevel="0" r="107">
      <c r="A107" s="9" t="n">
        <v>107</v>
      </c>
      <c r="B107" s="10" t="s">
        <v>19</v>
      </c>
      <c r="C107" s="11" t="s">
        <v>670</v>
      </c>
      <c r="D107" s="11" t="s">
        <v>671</v>
      </c>
      <c r="E107" s="11" t="s">
        <v>108</v>
      </c>
      <c r="F107" s="10" t="n">
        <v>107</v>
      </c>
      <c r="G107" s="38" t="n">
        <v>15576</v>
      </c>
      <c r="H107" s="38" t="n">
        <v>26096482</v>
      </c>
      <c r="I107" s="11" t="s">
        <v>672</v>
      </c>
      <c r="J107" s="11" t="s">
        <v>673</v>
      </c>
      <c r="K107" s="22"/>
      <c r="L107" s="40" t="str">
        <f aca="false">HYPERLINK("mailto:mas.cai@hotmail.com","mas.cai@hotmail.com")</f>
        <v>mas.cai@hotmail.com</v>
      </c>
      <c r="M107" s="18" t="n">
        <v>40451</v>
      </c>
      <c r="N107" s="18" t="s">
        <v>117</v>
      </c>
      <c r="O107" s="18" t="s">
        <v>674</v>
      </c>
      <c r="P107" s="18" t="s">
        <v>675</v>
      </c>
      <c r="Q107" s="19" t="n">
        <v>1648</v>
      </c>
      <c r="R107" s="18"/>
      <c r="S107" s="24"/>
    </row>
    <row collapsed="false" customFormat="false" customHeight="false" hidden="false" ht="12.65" outlineLevel="0" r="108">
      <c r="A108" s="25" t="n">
        <v>108</v>
      </c>
      <c r="B108" s="26" t="s">
        <v>19</v>
      </c>
      <c r="C108" s="41" t="s">
        <v>676</v>
      </c>
      <c r="D108" s="41" t="s">
        <v>677</v>
      </c>
      <c r="E108" s="41" t="s">
        <v>108</v>
      </c>
      <c r="F108" s="26" t="n">
        <v>108</v>
      </c>
      <c r="G108" s="63" t="s">
        <v>143</v>
      </c>
      <c r="H108" s="43" t="n">
        <v>17315838</v>
      </c>
      <c r="I108" s="41" t="s">
        <v>678</v>
      </c>
      <c r="J108" s="41" t="s">
        <v>679</v>
      </c>
      <c r="K108" s="31"/>
      <c r="L108" s="44" t="str">
        <f aca="false">HYPERLINK("mailto:clegaz@hotmail.com","clegaz@hotmail.com")</f>
        <v>clegaz@hotmail.com</v>
      </c>
      <c r="M108" s="33" t="n">
        <v>40451</v>
      </c>
      <c r="N108" s="33" t="s">
        <v>241</v>
      </c>
      <c r="O108" s="33" t="s">
        <v>680</v>
      </c>
      <c r="P108" s="33" t="s">
        <v>153</v>
      </c>
      <c r="Q108" s="34"/>
      <c r="R108" s="33" t="s">
        <v>681</v>
      </c>
      <c r="S108" s="35"/>
    </row>
    <row collapsed="false" customFormat="false" customHeight="false" hidden="false" ht="12.65" outlineLevel="0" r="109">
      <c r="A109" s="9" t="n">
        <v>109</v>
      </c>
      <c r="B109" s="10" t="s">
        <v>19</v>
      </c>
      <c r="C109" s="11" t="s">
        <v>682</v>
      </c>
      <c r="D109" s="11" t="s">
        <v>683</v>
      </c>
      <c r="E109" s="11" t="s">
        <v>108</v>
      </c>
      <c r="F109" s="10" t="n">
        <v>109</v>
      </c>
      <c r="G109" s="38" t="n">
        <v>15315</v>
      </c>
      <c r="H109" s="38" t="n">
        <v>33368268</v>
      </c>
      <c r="I109" s="11" t="s">
        <v>684</v>
      </c>
      <c r="J109" s="11" t="s">
        <v>685</v>
      </c>
      <c r="K109" s="22"/>
      <c r="L109" s="40" t="str">
        <f aca="false">HYPERLINK("mailto:gonlombardi@hotmail.com","gonlombardi@hotmail.com")</f>
        <v>gonlombardi@hotmail.com</v>
      </c>
      <c r="M109" s="18" t="n">
        <v>40451</v>
      </c>
      <c r="N109" s="18" t="s">
        <v>173</v>
      </c>
      <c r="O109" s="18" t="s">
        <v>686</v>
      </c>
      <c r="P109" s="18" t="s">
        <v>119</v>
      </c>
      <c r="Q109" s="19" t="n">
        <v>1870</v>
      </c>
      <c r="R109" s="18"/>
      <c r="S109" s="24"/>
    </row>
    <row collapsed="false" customFormat="false" customHeight="false" hidden="false" ht="12.65" outlineLevel="0" r="110">
      <c r="A110" s="9" t="n">
        <v>110</v>
      </c>
      <c r="B110" s="10" t="s">
        <v>25</v>
      </c>
      <c r="C110" s="11" t="s">
        <v>37</v>
      </c>
      <c r="D110" s="11" t="s">
        <v>687</v>
      </c>
      <c r="E110" s="11" t="s">
        <v>108</v>
      </c>
      <c r="F110" s="10" t="n">
        <v>110</v>
      </c>
      <c r="G110" s="38" t="n">
        <v>5349</v>
      </c>
      <c r="H110" s="38" t="n">
        <v>33780134</v>
      </c>
      <c r="I110" s="11" t="s">
        <v>688</v>
      </c>
      <c r="J110" s="11" t="s">
        <v>689</v>
      </c>
      <c r="K110" s="22"/>
      <c r="L110" s="40" t="str">
        <f aca="false">HYPERLINK("mailto:candelariakelly@yahoo.com.ar","candelariakelly@yahoo.com.ar")</f>
        <v>candelariakelly@yahoo.com.ar</v>
      </c>
      <c r="M110" s="18" t="n">
        <v>40451</v>
      </c>
      <c r="N110" s="18" t="s">
        <v>493</v>
      </c>
      <c r="O110" s="18" t="s">
        <v>690</v>
      </c>
      <c r="P110" s="18" t="s">
        <v>139</v>
      </c>
      <c r="Q110" s="19" t="n">
        <v>1425</v>
      </c>
      <c r="R110" s="18" t="s">
        <v>330</v>
      </c>
      <c r="S110" s="24"/>
    </row>
    <row collapsed="false" customFormat="false" customHeight="false" hidden="false" ht="12.65" outlineLevel="0" r="111">
      <c r="A111" s="25" t="n">
        <v>111</v>
      </c>
      <c r="B111" s="26" t="s">
        <v>25</v>
      </c>
      <c r="C111" s="41" t="s">
        <v>691</v>
      </c>
      <c r="D111" s="41" t="s">
        <v>692</v>
      </c>
      <c r="E111" s="41" t="s">
        <v>108</v>
      </c>
      <c r="F111" s="26" t="n">
        <v>111</v>
      </c>
      <c r="G111" s="42" t="s">
        <v>143</v>
      </c>
      <c r="H111" s="43" t="n">
        <v>3601223</v>
      </c>
      <c r="I111" s="41" t="s">
        <v>101</v>
      </c>
      <c r="J111" s="41" t="s">
        <v>101</v>
      </c>
      <c r="K111" s="31"/>
      <c r="L111" s="64" t="s">
        <v>279</v>
      </c>
      <c r="M111" s="33" t="n">
        <v>40465</v>
      </c>
      <c r="N111" s="33" t="s">
        <v>409</v>
      </c>
      <c r="O111" s="33" t="s">
        <v>693</v>
      </c>
      <c r="P111" s="33" t="s">
        <v>119</v>
      </c>
      <c r="Q111" s="34" t="n">
        <v>1870</v>
      </c>
      <c r="R111" s="33"/>
      <c r="S111" s="35"/>
    </row>
    <row collapsed="false" customFormat="false" customHeight="false" hidden="false" ht="12.65" outlineLevel="0" r="112">
      <c r="A112" s="25" t="n">
        <v>112</v>
      </c>
      <c r="B112" s="26" t="s">
        <v>25</v>
      </c>
      <c r="C112" s="41" t="s">
        <v>20</v>
      </c>
      <c r="D112" s="41" t="s">
        <v>694</v>
      </c>
      <c r="E112" s="41" t="s">
        <v>108</v>
      </c>
      <c r="F112" s="26" t="n">
        <v>112</v>
      </c>
      <c r="G112" s="42" t="s">
        <v>143</v>
      </c>
      <c r="H112" s="43" t="n">
        <v>18319010</v>
      </c>
      <c r="I112" s="41" t="s">
        <v>101</v>
      </c>
      <c r="J112" s="41" t="s">
        <v>101</v>
      </c>
      <c r="K112" s="31"/>
      <c r="L112" s="44" t="str">
        <f aca="false">HYPERLINK("mailto:eliva2008@gmail.com","eliva2008@gmail.com")</f>
        <v>eliva2008@gmail.com</v>
      </c>
      <c r="M112" s="33" t="n">
        <v>40465</v>
      </c>
      <c r="N112" s="33" t="s">
        <v>409</v>
      </c>
      <c r="O112" s="33" t="s">
        <v>695</v>
      </c>
      <c r="P112" s="33" t="s">
        <v>119</v>
      </c>
      <c r="Q112" s="34" t="n">
        <v>1870</v>
      </c>
      <c r="R112" s="33"/>
      <c r="S112" s="35"/>
    </row>
    <row collapsed="false" customFormat="false" customHeight="false" hidden="false" ht="12.65" outlineLevel="0" r="113">
      <c r="A113" s="25" t="n">
        <v>113</v>
      </c>
      <c r="B113" s="26" t="s">
        <v>25</v>
      </c>
      <c r="C113" s="41" t="s">
        <v>696</v>
      </c>
      <c r="D113" s="41" t="s">
        <v>697</v>
      </c>
      <c r="E113" s="41" t="s">
        <v>108</v>
      </c>
      <c r="F113" s="26" t="n">
        <v>113</v>
      </c>
      <c r="G113" s="42" t="s">
        <v>143</v>
      </c>
      <c r="H113" s="43" t="n">
        <v>23471511</v>
      </c>
      <c r="I113" s="41" t="s">
        <v>698</v>
      </c>
      <c r="J113" s="41" t="s">
        <v>673</v>
      </c>
      <c r="K113" s="26"/>
      <c r="L113" s="65" t="str">
        <f aca="false">HYPERLINK("mailto:guadalupecoto@yahoo.com.ar","guadalupecoto@yahoo.com.ar")</f>
        <v>guadalupecoto@yahoo.com.ar</v>
      </c>
      <c r="M113" s="33" t="n">
        <v>40514</v>
      </c>
      <c r="N113" s="33" t="s">
        <v>699</v>
      </c>
      <c r="O113" s="33" t="s">
        <v>674</v>
      </c>
      <c r="P113" s="33" t="s">
        <v>675</v>
      </c>
      <c r="Q113" s="34" t="n">
        <v>1648</v>
      </c>
      <c r="R113" s="33"/>
      <c r="S113" s="35"/>
    </row>
    <row collapsed="false" customFormat="false" customHeight="false" hidden="false" ht="12.65" outlineLevel="0" r="114">
      <c r="A114" s="9" t="n">
        <v>114</v>
      </c>
      <c r="B114" s="10" t="s">
        <v>19</v>
      </c>
      <c r="C114" s="11" t="s">
        <v>700</v>
      </c>
      <c r="D114" s="11" t="s">
        <v>701</v>
      </c>
      <c r="E114" s="11" t="s">
        <v>108</v>
      </c>
      <c r="F114" s="10" t="n">
        <v>114</v>
      </c>
      <c r="G114" s="38" t="n">
        <v>12677</v>
      </c>
      <c r="H114" s="38" t="n">
        <v>30778995</v>
      </c>
      <c r="I114" s="11" t="s">
        <v>702</v>
      </c>
      <c r="J114" s="11" t="s">
        <v>703</v>
      </c>
      <c r="K114" s="10"/>
      <c r="L114" s="45" t="str">
        <f aca="false">HYPERLINK("mailto:daroeichen@hotmail.com","daroeichen@hotmail.com")</f>
        <v>daroeichen@hotmail.com</v>
      </c>
      <c r="M114" s="18" t="n">
        <v>40514</v>
      </c>
      <c r="N114" s="18" t="s">
        <v>241</v>
      </c>
      <c r="O114" s="18" t="s">
        <v>704</v>
      </c>
      <c r="P114" s="18" t="s">
        <v>139</v>
      </c>
      <c r="Q114" s="19" t="n">
        <v>1416</v>
      </c>
      <c r="R114" s="18" t="s">
        <v>467</v>
      </c>
      <c r="S114" s="24"/>
    </row>
    <row collapsed="false" customFormat="false" customHeight="false" hidden="false" ht="12.65" outlineLevel="0" r="115">
      <c r="A115" s="9" t="n">
        <v>115</v>
      </c>
      <c r="B115" s="10" t="s">
        <v>19</v>
      </c>
      <c r="C115" s="11" t="s">
        <v>670</v>
      </c>
      <c r="D115" s="11" t="s">
        <v>245</v>
      </c>
      <c r="E115" s="11" t="s">
        <v>108</v>
      </c>
      <c r="F115" s="10" t="n">
        <v>115</v>
      </c>
      <c r="G115" s="38" t="n">
        <v>29038</v>
      </c>
      <c r="H115" s="38" t="n">
        <v>7767365</v>
      </c>
      <c r="I115" s="11" t="s">
        <v>101</v>
      </c>
      <c r="J115" s="11" t="s">
        <v>705</v>
      </c>
      <c r="K115" s="10"/>
      <c r="L115" s="66" t="s">
        <v>279</v>
      </c>
      <c r="M115" s="18" t="n">
        <v>40514</v>
      </c>
      <c r="N115" s="18" t="s">
        <v>493</v>
      </c>
      <c r="O115" s="18" t="s">
        <v>706</v>
      </c>
      <c r="P115" s="18" t="s">
        <v>263</v>
      </c>
      <c r="Q115" s="19"/>
      <c r="R115" s="18" t="s">
        <v>263</v>
      </c>
      <c r="S115" s="24"/>
    </row>
    <row collapsed="false" customFormat="false" customHeight="false" hidden="false" ht="12.65" outlineLevel="0" r="116">
      <c r="A116" s="25" t="n">
        <v>116</v>
      </c>
      <c r="B116" s="26" t="s">
        <v>19</v>
      </c>
      <c r="C116" s="41" t="s">
        <v>707</v>
      </c>
      <c r="D116" s="41" t="s">
        <v>708</v>
      </c>
      <c r="E116" s="41" t="s">
        <v>108</v>
      </c>
      <c r="F116" s="26" t="n">
        <v>116</v>
      </c>
      <c r="G116" s="42" t="s">
        <v>143</v>
      </c>
      <c r="H116" s="43" t="n">
        <v>27940799</v>
      </c>
      <c r="I116" s="41" t="s">
        <v>101</v>
      </c>
      <c r="J116" s="41" t="s">
        <v>709</v>
      </c>
      <c r="K116" s="26"/>
      <c r="L116" s="65" t="str">
        <f aca="false">HYPERLINK("mailto:gonzi_camba@hotmail.com","gonzi_camba@hotmail.com")</f>
        <v>gonzi_camba@hotmail.com</v>
      </c>
      <c r="M116" s="33" t="n">
        <v>40514</v>
      </c>
      <c r="N116" s="33" t="s">
        <v>117</v>
      </c>
      <c r="O116" s="33" t="s">
        <v>710</v>
      </c>
      <c r="P116" s="33" t="s">
        <v>119</v>
      </c>
      <c r="Q116" s="34" t="n">
        <v>1870</v>
      </c>
      <c r="R116" s="33"/>
      <c r="S116" s="35"/>
    </row>
    <row collapsed="false" customFormat="false" customHeight="false" hidden="false" ht="12.65" outlineLevel="0" r="117">
      <c r="A117" s="9" t="n">
        <v>117</v>
      </c>
      <c r="B117" s="10" t="s">
        <v>19</v>
      </c>
      <c r="C117" s="11" t="s">
        <v>711</v>
      </c>
      <c r="D117" s="11" t="s">
        <v>636</v>
      </c>
      <c r="E117" s="11" t="s">
        <v>108</v>
      </c>
      <c r="F117" s="10" t="n">
        <v>117</v>
      </c>
      <c r="G117" s="38" t="n">
        <v>17763</v>
      </c>
      <c r="H117" s="38" t="n">
        <v>24405377</v>
      </c>
      <c r="I117" s="11" t="s">
        <v>712</v>
      </c>
      <c r="J117" s="11" t="s">
        <v>713</v>
      </c>
      <c r="K117" s="10"/>
      <c r="L117" s="45" t="str">
        <f aca="false">HYPERLINK("mailto:hernan_olive@hotmail.com","hernan_olive@hotmail.com")</f>
        <v>hernan_olive@hotmail.com</v>
      </c>
      <c r="M117" s="18" t="n">
        <v>40514</v>
      </c>
      <c r="N117" s="18" t="s">
        <v>525</v>
      </c>
      <c r="O117" s="18" t="s">
        <v>714</v>
      </c>
      <c r="P117" s="18" t="s">
        <v>139</v>
      </c>
      <c r="Q117" s="19" t="n">
        <v>1279</v>
      </c>
      <c r="R117" s="18" t="s">
        <v>563</v>
      </c>
      <c r="S117" s="24"/>
    </row>
    <row collapsed="false" customFormat="false" customHeight="false" hidden="false" ht="12.65" outlineLevel="0" r="118">
      <c r="A118" s="25" t="n">
        <v>118</v>
      </c>
      <c r="B118" s="26" t="s">
        <v>19</v>
      </c>
      <c r="C118" s="41" t="s">
        <v>715</v>
      </c>
      <c r="D118" s="41" t="s">
        <v>716</v>
      </c>
      <c r="E118" s="41" t="s">
        <v>108</v>
      </c>
      <c r="F118" s="26" t="n">
        <v>118</v>
      </c>
      <c r="G118" s="42" t="s">
        <v>143</v>
      </c>
      <c r="H118" s="43" t="n">
        <v>17391681</v>
      </c>
      <c r="I118" s="41" t="s">
        <v>717</v>
      </c>
      <c r="J118" s="41" t="s">
        <v>718</v>
      </c>
      <c r="K118" s="26"/>
      <c r="L118" s="65" t="str">
        <f aca="false">HYPERLINK("mailto:danielricocai@hotmail.com","danielricocai@hotmail.com")</f>
        <v>danielricocai@hotmail.com</v>
      </c>
      <c r="M118" s="33" t="n">
        <v>40514</v>
      </c>
      <c r="N118" s="33" t="s">
        <v>719</v>
      </c>
      <c r="O118" s="33" t="s">
        <v>720</v>
      </c>
      <c r="P118" s="33" t="s">
        <v>119</v>
      </c>
      <c r="Q118" s="34" t="n">
        <v>1870</v>
      </c>
      <c r="R118" s="33"/>
      <c r="S118" s="35"/>
    </row>
    <row collapsed="false" customFormat="false" customHeight="false" hidden="false" ht="12.65" outlineLevel="0" r="119">
      <c r="A119" s="25" t="n">
        <v>119</v>
      </c>
      <c r="B119" s="26" t="s">
        <v>25</v>
      </c>
      <c r="C119" s="41" t="s">
        <v>721</v>
      </c>
      <c r="D119" s="41" t="s">
        <v>722</v>
      </c>
      <c r="E119" s="41" t="s">
        <v>108</v>
      </c>
      <c r="F119" s="26" t="n">
        <v>119</v>
      </c>
      <c r="G119" s="42" t="s">
        <v>143</v>
      </c>
      <c r="H119" s="43" t="n">
        <v>25264965</v>
      </c>
      <c r="I119" s="41" t="s">
        <v>723</v>
      </c>
      <c r="J119" s="41" t="s">
        <v>724</v>
      </c>
      <c r="K119" s="26"/>
      <c r="L119" s="65" t="str">
        <f aca="false">HYPERLINK("mailto:rominabernao@hotmail.com","rominabernao@hotmail.com")</f>
        <v>rominabernao@hotmail.com</v>
      </c>
      <c r="M119" s="33" t="n">
        <v>40486</v>
      </c>
      <c r="N119" s="33" t="s">
        <v>493</v>
      </c>
      <c r="O119" s="33" t="s">
        <v>725</v>
      </c>
      <c r="P119" s="33" t="s">
        <v>726</v>
      </c>
      <c r="Q119" s="34"/>
      <c r="R119" s="33"/>
      <c r="S119" s="35"/>
    </row>
    <row collapsed="false" customFormat="false" customHeight="false" hidden="false" ht="23.85" outlineLevel="0" r="120">
      <c r="A120" s="9" t="n">
        <v>120</v>
      </c>
      <c r="B120" s="10" t="s">
        <v>19</v>
      </c>
      <c r="C120" s="11" t="s">
        <v>727</v>
      </c>
      <c r="D120" s="11" t="s">
        <v>298</v>
      </c>
      <c r="E120" s="11" t="s">
        <v>277</v>
      </c>
      <c r="F120" s="10" t="n">
        <v>120</v>
      </c>
      <c r="G120" s="10" t="s">
        <v>279</v>
      </c>
      <c r="H120" s="38" t="n">
        <v>8529138</v>
      </c>
      <c r="I120" s="11" t="s">
        <v>728</v>
      </c>
      <c r="J120" s="11" t="s">
        <v>101</v>
      </c>
      <c r="K120" s="10"/>
      <c r="L120" s="66" t="s">
        <v>279</v>
      </c>
      <c r="M120" s="18" t="n">
        <v>40486</v>
      </c>
      <c r="N120" s="18" t="s">
        <v>409</v>
      </c>
      <c r="O120" s="18" t="s">
        <v>729</v>
      </c>
      <c r="P120" s="18" t="s">
        <v>119</v>
      </c>
      <c r="Q120" s="19" t="n">
        <v>1870</v>
      </c>
      <c r="R120" s="18"/>
      <c r="S120" s="24"/>
    </row>
    <row collapsed="false" customFormat="false" customHeight="false" hidden="false" ht="12.65" outlineLevel="0" r="121">
      <c r="A121" s="9" t="n">
        <v>121</v>
      </c>
      <c r="B121" s="10" t="s">
        <v>19</v>
      </c>
      <c r="C121" s="11" t="s">
        <v>730</v>
      </c>
      <c r="D121" s="11" t="s">
        <v>731</v>
      </c>
      <c r="E121" s="11" t="s">
        <v>108</v>
      </c>
      <c r="F121" s="10" t="n">
        <v>121</v>
      </c>
      <c r="G121" s="38" t="n">
        <v>11932</v>
      </c>
      <c r="H121" s="38" t="n">
        <v>16401723</v>
      </c>
      <c r="I121" s="11" t="s">
        <v>732</v>
      </c>
      <c r="J121" s="11" t="s">
        <v>733</v>
      </c>
      <c r="K121" s="10"/>
      <c r="L121" s="45" t="str">
        <f aca="false">HYPERLINK("mailto:mdcorral@hotmail.com","mdcorral@hotmail.com")</f>
        <v>mdcorral@hotmail.com</v>
      </c>
      <c r="M121" s="18" t="n">
        <v>40514</v>
      </c>
      <c r="N121" s="18" t="s">
        <v>117</v>
      </c>
      <c r="O121" s="18" t="s">
        <v>734</v>
      </c>
      <c r="P121" s="18" t="s">
        <v>119</v>
      </c>
      <c r="Q121" s="19" t="n">
        <v>1875</v>
      </c>
      <c r="R121" s="18" t="s">
        <v>181</v>
      </c>
      <c r="S121" s="24"/>
    </row>
    <row collapsed="false" customFormat="false" customHeight="false" hidden="false" ht="12.65" outlineLevel="0" r="122">
      <c r="A122" s="9" t="n">
        <v>122</v>
      </c>
      <c r="B122" s="10" t="s">
        <v>19</v>
      </c>
      <c r="C122" s="11" t="s">
        <v>735</v>
      </c>
      <c r="D122" s="11" t="s">
        <v>736</v>
      </c>
      <c r="E122" s="11" t="s">
        <v>108</v>
      </c>
      <c r="F122" s="10" t="n">
        <v>122</v>
      </c>
      <c r="G122" s="38" t="n">
        <v>16902</v>
      </c>
      <c r="H122" s="38" t="n">
        <v>34368953</v>
      </c>
      <c r="I122" s="11" t="s">
        <v>737</v>
      </c>
      <c r="J122" s="11" t="s">
        <v>738</v>
      </c>
      <c r="K122" s="10"/>
      <c r="L122" s="45" t="str">
        <f aca="false">HYPERLINK("mailto:martin.caruso@am.sony.com","martin.caruso@am.sony.com")</f>
        <v>martin.caruso@am.sony.com</v>
      </c>
      <c r="M122" s="18" t="n">
        <v>40514</v>
      </c>
      <c r="N122" s="18" t="s">
        <v>173</v>
      </c>
      <c r="O122" s="18" t="s">
        <v>739</v>
      </c>
      <c r="P122" s="18" t="s">
        <v>119</v>
      </c>
      <c r="Q122" s="19" t="n">
        <v>1875</v>
      </c>
      <c r="R122" s="18" t="s">
        <v>181</v>
      </c>
      <c r="S122" s="24"/>
    </row>
    <row collapsed="false" customFormat="false" customHeight="false" hidden="false" ht="23.85" outlineLevel="0" r="123">
      <c r="A123" s="25" t="n">
        <v>123</v>
      </c>
      <c r="B123" s="26" t="s">
        <v>19</v>
      </c>
      <c r="C123" s="41" t="s">
        <v>740</v>
      </c>
      <c r="D123" s="41" t="s">
        <v>443</v>
      </c>
      <c r="E123" s="41" t="s">
        <v>277</v>
      </c>
      <c r="F123" s="26" t="n">
        <f aca="false">A123</f>
        <v>123</v>
      </c>
      <c r="G123" s="63" t="s">
        <v>143</v>
      </c>
      <c r="H123" s="43" t="n">
        <v>33304937</v>
      </c>
      <c r="I123" s="41" t="s">
        <v>101</v>
      </c>
      <c r="J123" s="41" t="s">
        <v>101</v>
      </c>
      <c r="K123" s="31" t="s">
        <v>101</v>
      </c>
      <c r="L123" s="44" t="str">
        <f aca="false">HYPERLINK("mailto:fmaltamirano@gmail.com","fmaltamirano@gmail.com")</f>
        <v>fmaltamirano@gmail.com</v>
      </c>
      <c r="M123" s="33" t="n">
        <v>40570</v>
      </c>
      <c r="N123" s="33" t="s">
        <v>741</v>
      </c>
      <c r="O123" s="33" t="s">
        <v>742</v>
      </c>
      <c r="P123" s="33" t="s">
        <v>382</v>
      </c>
      <c r="Q123" s="34" t="n">
        <v>1812</v>
      </c>
      <c r="R123" s="33" t="s">
        <v>743</v>
      </c>
      <c r="S123" s="35"/>
    </row>
    <row collapsed="false" customFormat="false" customHeight="false" hidden="false" ht="12.65" outlineLevel="0" r="124">
      <c r="A124" s="9" t="n">
        <v>124</v>
      </c>
      <c r="B124" s="10" t="s">
        <v>19</v>
      </c>
      <c r="C124" s="11" t="s">
        <v>744</v>
      </c>
      <c r="D124" s="11" t="s">
        <v>745</v>
      </c>
      <c r="E124" s="11" t="s">
        <v>108</v>
      </c>
      <c r="F124" s="10" t="n">
        <f aca="false">A124</f>
        <v>124</v>
      </c>
      <c r="G124" s="38" t="n">
        <v>7074</v>
      </c>
      <c r="H124" s="38" t="n">
        <v>93510488</v>
      </c>
      <c r="I124" s="11" t="s">
        <v>746</v>
      </c>
      <c r="J124" s="11" t="s">
        <v>747</v>
      </c>
      <c r="K124" s="22" t="s">
        <v>101</v>
      </c>
      <c r="L124" s="58" t="s">
        <v>279</v>
      </c>
      <c r="M124" s="18" t="n">
        <v>40570</v>
      </c>
      <c r="N124" s="18" t="s">
        <v>493</v>
      </c>
      <c r="O124" s="18" t="s">
        <v>748</v>
      </c>
      <c r="P124" s="18" t="s">
        <v>119</v>
      </c>
      <c r="Q124" s="19" t="n">
        <v>1870</v>
      </c>
      <c r="R124" s="18"/>
      <c r="S124" s="24"/>
    </row>
    <row collapsed="false" customFormat="false" customHeight="false" hidden="false" ht="23.85" outlineLevel="0" r="125">
      <c r="A125" s="9" t="n">
        <v>125</v>
      </c>
      <c r="B125" s="10" t="s">
        <v>19</v>
      </c>
      <c r="C125" s="11" t="s">
        <v>749</v>
      </c>
      <c r="D125" s="11" t="s">
        <v>750</v>
      </c>
      <c r="E125" s="67" t="s">
        <v>108</v>
      </c>
      <c r="F125" s="10" t="n">
        <f aca="false">A125</f>
        <v>125</v>
      </c>
      <c r="G125" s="38" t="n">
        <v>22662</v>
      </c>
      <c r="H125" s="38" t="n">
        <v>23754278</v>
      </c>
      <c r="I125" s="11" t="s">
        <v>751</v>
      </c>
      <c r="J125" s="11" t="s">
        <v>752</v>
      </c>
      <c r="K125" s="22" t="s">
        <v>101</v>
      </c>
      <c r="L125" s="40" t="str">
        <f aca="false">HYPERLINK("mailto:filipeli_mariano@redlink.com.ar","filipeli_mariano@redlink.com.ar")</f>
        <v>filipeli_mariano@redlink.com.ar</v>
      </c>
      <c r="M125" s="18" t="n">
        <v>40570</v>
      </c>
      <c r="N125" s="18" t="s">
        <v>399</v>
      </c>
      <c r="O125" s="18" t="s">
        <v>753</v>
      </c>
      <c r="P125" s="18" t="s">
        <v>527</v>
      </c>
      <c r="Q125" s="19" t="n">
        <v>1832</v>
      </c>
      <c r="R125" s="18"/>
      <c r="S125" s="24"/>
    </row>
    <row collapsed="false" customFormat="false" customHeight="false" hidden="false" ht="12.65" outlineLevel="0" r="126">
      <c r="A126" s="9" t="n">
        <v>126</v>
      </c>
      <c r="B126" s="10" t="s">
        <v>19</v>
      </c>
      <c r="C126" s="11" t="s">
        <v>102</v>
      </c>
      <c r="D126" s="11" t="s">
        <v>754</v>
      </c>
      <c r="E126" s="11" t="s">
        <v>108</v>
      </c>
      <c r="F126" s="10" t="n">
        <f aca="false">A126</f>
        <v>126</v>
      </c>
      <c r="G126" s="38" t="n">
        <v>7757</v>
      </c>
      <c r="H126" s="38" t="n">
        <v>4866800</v>
      </c>
      <c r="I126" s="11" t="s">
        <v>101</v>
      </c>
      <c r="J126" s="11" t="s">
        <v>755</v>
      </c>
      <c r="K126" s="22" t="s">
        <v>101</v>
      </c>
      <c r="L126" s="58" t="s">
        <v>279</v>
      </c>
      <c r="M126" s="18" t="n">
        <v>40570</v>
      </c>
      <c r="N126" s="18" t="s">
        <v>756</v>
      </c>
      <c r="O126" s="18" t="s">
        <v>757</v>
      </c>
      <c r="P126" s="18" t="s">
        <v>119</v>
      </c>
      <c r="Q126" s="19" t="n">
        <v>1870</v>
      </c>
      <c r="R126" s="18" t="s">
        <v>132</v>
      </c>
      <c r="S126" s="24"/>
    </row>
    <row collapsed="false" customFormat="false" customHeight="false" hidden="false" ht="35.05" outlineLevel="0" r="127">
      <c r="A127" s="25" t="n">
        <v>127</v>
      </c>
      <c r="B127" s="26" t="s">
        <v>19</v>
      </c>
      <c r="C127" s="41" t="s">
        <v>758</v>
      </c>
      <c r="D127" s="41" t="s">
        <v>496</v>
      </c>
      <c r="E127" s="41" t="s">
        <v>108</v>
      </c>
      <c r="F127" s="26" t="n">
        <f aca="false">A127</f>
        <v>127</v>
      </c>
      <c r="G127" s="63" t="s">
        <v>143</v>
      </c>
      <c r="H127" s="63" t="s">
        <v>759</v>
      </c>
      <c r="I127" s="41" t="s">
        <v>101</v>
      </c>
      <c r="J127" s="41" t="s">
        <v>760</v>
      </c>
      <c r="K127" s="31" t="s">
        <v>101</v>
      </c>
      <c r="L127" s="64" t="s">
        <v>279</v>
      </c>
      <c r="M127" s="33" t="n">
        <v>40570</v>
      </c>
      <c r="N127" s="33" t="s">
        <v>545</v>
      </c>
      <c r="O127" s="33" t="s">
        <v>761</v>
      </c>
      <c r="P127" s="33" t="s">
        <v>139</v>
      </c>
      <c r="Q127" s="34" t="n">
        <v>1176</v>
      </c>
      <c r="R127" s="33" t="s">
        <v>762</v>
      </c>
      <c r="S127" s="35"/>
    </row>
    <row collapsed="false" customFormat="false" customHeight="false" hidden="false" ht="23.85" outlineLevel="0" r="128">
      <c r="A128" s="25" t="n">
        <v>128</v>
      </c>
      <c r="B128" s="26" t="s">
        <v>19</v>
      </c>
      <c r="C128" s="41" t="s">
        <v>763</v>
      </c>
      <c r="D128" s="41" t="s">
        <v>764</v>
      </c>
      <c r="E128" s="41" t="s">
        <v>277</v>
      </c>
      <c r="F128" s="26" t="n">
        <f aca="false">A128</f>
        <v>128</v>
      </c>
      <c r="G128" s="63" t="s">
        <v>143</v>
      </c>
      <c r="H128" s="43" t="n">
        <v>22878369</v>
      </c>
      <c r="I128" s="41" t="s">
        <v>765</v>
      </c>
      <c r="J128" s="41" t="s">
        <v>766</v>
      </c>
      <c r="K128" s="31" t="s">
        <v>101</v>
      </c>
      <c r="L128" s="44" t="str">
        <f aca="false">HYPERLINK("mailto:leonbarbaroja08@hotmail.com","leonbarbaroja08@hotmail.com")</f>
        <v>leonbarbaroja08@hotmail.com</v>
      </c>
      <c r="M128" s="33" t="n">
        <v>40570</v>
      </c>
      <c r="N128" s="33" t="s">
        <v>741</v>
      </c>
      <c r="O128" s="33" t="s">
        <v>767</v>
      </c>
      <c r="P128" s="33" t="s">
        <v>119</v>
      </c>
      <c r="Q128" s="34"/>
      <c r="R128" s="33"/>
      <c r="S128" s="35"/>
    </row>
    <row collapsed="false" customFormat="false" customHeight="false" hidden="false" ht="23.85" outlineLevel="0" r="129">
      <c r="A129" s="25" t="n">
        <v>129</v>
      </c>
      <c r="B129" s="26" t="s">
        <v>25</v>
      </c>
      <c r="C129" s="41" t="s">
        <v>768</v>
      </c>
      <c r="D129" s="41" t="s">
        <v>769</v>
      </c>
      <c r="E129" s="41" t="s">
        <v>277</v>
      </c>
      <c r="F129" s="26" t="n">
        <f aca="false">A129</f>
        <v>129</v>
      </c>
      <c r="G129" s="63" t="s">
        <v>143</v>
      </c>
      <c r="H129" s="43" t="n">
        <v>16747657</v>
      </c>
      <c r="I129" s="41" t="s">
        <v>770</v>
      </c>
      <c r="J129" s="41" t="s">
        <v>771</v>
      </c>
      <c r="K129" s="31" t="s">
        <v>101</v>
      </c>
      <c r="L129" s="44" t="str">
        <f aca="false">HYPERLINK("mailto:gabrielaigle@yahoo.com.ar","gabrielaigle@yahoo.com.ar")</f>
        <v>gabrielaigle@yahoo.com.ar</v>
      </c>
      <c r="M129" s="33" t="n">
        <v>40570</v>
      </c>
      <c r="N129" s="33" t="s">
        <v>741</v>
      </c>
      <c r="O129" s="33" t="s">
        <v>772</v>
      </c>
      <c r="P129" s="33" t="s">
        <v>119</v>
      </c>
      <c r="Q129" s="34" t="n">
        <v>1872</v>
      </c>
      <c r="R129" s="33" t="s">
        <v>508</v>
      </c>
      <c r="S129" s="35"/>
    </row>
    <row collapsed="false" customFormat="false" customHeight="false" hidden="false" ht="12.65" outlineLevel="0" r="130">
      <c r="A130" s="9" t="n">
        <v>130</v>
      </c>
      <c r="B130" s="10" t="s">
        <v>19</v>
      </c>
      <c r="C130" s="11" t="s">
        <v>773</v>
      </c>
      <c r="D130" s="11" t="s">
        <v>774</v>
      </c>
      <c r="E130" s="11" t="s">
        <v>108</v>
      </c>
      <c r="F130" s="10" t="n">
        <f aca="false">A130</f>
        <v>130</v>
      </c>
      <c r="G130" s="38" t="n">
        <v>42345</v>
      </c>
      <c r="H130" s="38" t="n">
        <v>26274369</v>
      </c>
      <c r="I130" s="11" t="s">
        <v>775</v>
      </c>
      <c r="J130" s="11" t="s">
        <v>776</v>
      </c>
      <c r="K130" s="22" t="s">
        <v>101</v>
      </c>
      <c r="L130" s="40" t="s">
        <v>777</v>
      </c>
      <c r="M130" s="18" t="n">
        <v>40570</v>
      </c>
      <c r="N130" s="18" t="s">
        <v>778</v>
      </c>
      <c r="O130" s="18" t="s">
        <v>779</v>
      </c>
      <c r="P130" s="18" t="s">
        <v>119</v>
      </c>
      <c r="Q130" s="19" t="n">
        <v>1870</v>
      </c>
      <c r="R130" s="18"/>
      <c r="S130" s="24"/>
    </row>
    <row collapsed="false" customFormat="false" customHeight="false" hidden="false" ht="12.65" outlineLevel="0" r="131">
      <c r="A131" s="9" t="n">
        <v>131</v>
      </c>
      <c r="B131" s="10" t="s">
        <v>19</v>
      </c>
      <c r="C131" s="11" t="s">
        <v>780</v>
      </c>
      <c r="D131" s="11" t="s">
        <v>781</v>
      </c>
      <c r="E131" s="11" t="s">
        <v>108</v>
      </c>
      <c r="F131" s="10" t="n">
        <f aca="false">A131</f>
        <v>131</v>
      </c>
      <c r="G131" s="38" t="n">
        <v>9886</v>
      </c>
      <c r="H131" s="38" t="n">
        <v>12267584</v>
      </c>
      <c r="I131" s="11" t="s">
        <v>782</v>
      </c>
      <c r="J131" s="11" t="s">
        <v>101</v>
      </c>
      <c r="K131" s="22" t="s">
        <v>101</v>
      </c>
      <c r="L131" s="40" t="s">
        <v>783</v>
      </c>
      <c r="M131" s="18" t="n">
        <v>40570</v>
      </c>
      <c r="N131" s="18" t="s">
        <v>741</v>
      </c>
      <c r="O131" s="18" t="s">
        <v>784</v>
      </c>
      <c r="P131" s="18" t="s">
        <v>119</v>
      </c>
      <c r="Q131" s="19" t="n">
        <v>1870</v>
      </c>
      <c r="R131" s="18"/>
      <c r="S131" s="24"/>
    </row>
    <row collapsed="false" customFormat="false" customHeight="false" hidden="false" ht="23.85" outlineLevel="0" r="132">
      <c r="A132" s="25" t="n">
        <v>132</v>
      </c>
      <c r="B132" s="26" t="s">
        <v>19</v>
      </c>
      <c r="C132" s="41" t="s">
        <v>785</v>
      </c>
      <c r="D132" s="41" t="s">
        <v>736</v>
      </c>
      <c r="E132" s="41" t="s">
        <v>277</v>
      </c>
      <c r="F132" s="26" t="n">
        <f aca="false">A132</f>
        <v>132</v>
      </c>
      <c r="G132" s="43" t="s">
        <v>279</v>
      </c>
      <c r="H132" s="43" t="n">
        <v>92424363</v>
      </c>
      <c r="I132" s="41" t="s">
        <v>101</v>
      </c>
      <c r="J132" s="41" t="s">
        <v>786</v>
      </c>
      <c r="K132" s="31" t="s">
        <v>101</v>
      </c>
      <c r="L132" s="44" t="str">
        <f aca="false">HYPERLINK("mailto:webcomp2@fibertel.com.ar","webcomp2@fibertel.com.ar")</f>
        <v>webcomp2@fibertel.com.ar</v>
      </c>
      <c r="M132" s="33" t="n">
        <v>40570</v>
      </c>
      <c r="N132" s="33" t="s">
        <v>493</v>
      </c>
      <c r="O132" s="33" t="s">
        <v>787</v>
      </c>
      <c r="P132" s="33" t="s">
        <v>139</v>
      </c>
      <c r="Q132" s="34"/>
      <c r="R132" s="33" t="s">
        <v>330</v>
      </c>
      <c r="S132" s="35"/>
    </row>
    <row collapsed="false" customFormat="false" customHeight="false" hidden="false" ht="12.65" outlineLevel="0" r="133">
      <c r="A133" s="9" t="n">
        <v>133</v>
      </c>
      <c r="B133" s="10" t="s">
        <v>19</v>
      </c>
      <c r="C133" s="11" t="s">
        <v>788</v>
      </c>
      <c r="D133" s="11" t="s">
        <v>789</v>
      </c>
      <c r="E133" s="11" t="s">
        <v>108</v>
      </c>
      <c r="F133" s="10" t="n">
        <f aca="false">A133</f>
        <v>133</v>
      </c>
      <c r="G133" s="38" t="n">
        <v>1020</v>
      </c>
      <c r="H133" s="38" t="n">
        <v>4323716</v>
      </c>
      <c r="I133" s="11" t="s">
        <v>790</v>
      </c>
      <c r="J133" s="11" t="s">
        <v>791</v>
      </c>
      <c r="K133" s="22" t="s">
        <v>101</v>
      </c>
      <c r="L133" s="58" t="s">
        <v>279</v>
      </c>
      <c r="M133" s="18" t="n">
        <v>40570</v>
      </c>
      <c r="N133" s="18" t="s">
        <v>792</v>
      </c>
      <c r="O133" s="18" t="s">
        <v>793</v>
      </c>
      <c r="P133" s="18" t="s">
        <v>139</v>
      </c>
      <c r="Q133" s="19" t="n">
        <v>1268</v>
      </c>
      <c r="R133" s="18" t="s">
        <v>563</v>
      </c>
      <c r="S133" s="24"/>
    </row>
    <row collapsed="false" customFormat="false" customHeight="false" hidden="false" ht="23.85" outlineLevel="0" r="134">
      <c r="A134" s="9" t="n">
        <v>134</v>
      </c>
      <c r="B134" s="10" t="s">
        <v>19</v>
      </c>
      <c r="C134" s="11" t="s">
        <v>794</v>
      </c>
      <c r="D134" s="11" t="s">
        <v>339</v>
      </c>
      <c r="E134" s="11" t="s">
        <v>277</v>
      </c>
      <c r="F134" s="10" t="n">
        <f aca="false">A134</f>
        <v>134</v>
      </c>
      <c r="G134" s="38" t="s">
        <v>279</v>
      </c>
      <c r="H134" s="38" t="n">
        <v>92322235</v>
      </c>
      <c r="I134" s="11" t="s">
        <v>795</v>
      </c>
      <c r="J134" s="11" t="s">
        <v>796</v>
      </c>
      <c r="K134" s="22" t="s">
        <v>101</v>
      </c>
      <c r="L134" s="40" t="str">
        <f aca="false">HYPERLINK("mailto:christiansavino@hotmail.com","christiansavino@hotmail.com")</f>
        <v>christiansavino@hotmail.com</v>
      </c>
      <c r="M134" s="18" t="n">
        <v>40570</v>
      </c>
      <c r="N134" s="18" t="s">
        <v>545</v>
      </c>
      <c r="O134" s="18" t="s">
        <v>797</v>
      </c>
      <c r="P134" s="18" t="s">
        <v>798</v>
      </c>
      <c r="Q134" s="19"/>
      <c r="R134" s="18" t="s">
        <v>799</v>
      </c>
      <c r="S134" s="24"/>
    </row>
    <row collapsed="false" customFormat="false" customHeight="false" hidden="false" ht="23.85" outlineLevel="0" r="135">
      <c r="A135" s="9" t="n">
        <v>135</v>
      </c>
      <c r="B135" s="10" t="s">
        <v>19</v>
      </c>
      <c r="C135" s="11" t="s">
        <v>794</v>
      </c>
      <c r="D135" s="11" t="s">
        <v>736</v>
      </c>
      <c r="E135" s="11" t="s">
        <v>277</v>
      </c>
      <c r="F135" s="10" t="n">
        <f aca="false">A135</f>
        <v>135</v>
      </c>
      <c r="G135" s="38" t="s">
        <v>279</v>
      </c>
      <c r="H135" s="38" t="n">
        <v>23904723</v>
      </c>
      <c r="I135" s="11" t="s">
        <v>800</v>
      </c>
      <c r="J135" s="11" t="s">
        <v>801</v>
      </c>
      <c r="K135" s="22" t="s">
        <v>101</v>
      </c>
      <c r="L135" s="40" t="str">
        <f aca="false">HYPERLINK("mailto:martinsavino@hotmail.com","martinsavino@hotmail.com")</f>
        <v>martinsavino@hotmail.com</v>
      </c>
      <c r="M135" s="18" t="n">
        <v>40570</v>
      </c>
      <c r="N135" s="18" t="s">
        <v>545</v>
      </c>
      <c r="O135" s="18" t="s">
        <v>802</v>
      </c>
      <c r="P135" s="18" t="s">
        <v>139</v>
      </c>
      <c r="Q135" s="19" t="n">
        <v>1704</v>
      </c>
      <c r="R135" s="18" t="s">
        <v>803</v>
      </c>
      <c r="S135" s="24"/>
    </row>
    <row collapsed="false" customFormat="false" customHeight="false" hidden="false" ht="12.65" outlineLevel="0" r="136">
      <c r="A136" s="9" t="n">
        <v>136</v>
      </c>
      <c r="B136" s="10" t="s">
        <v>19</v>
      </c>
      <c r="C136" s="11" t="s">
        <v>804</v>
      </c>
      <c r="D136" s="11" t="s">
        <v>805</v>
      </c>
      <c r="E136" s="11" t="s">
        <v>108</v>
      </c>
      <c r="F136" s="10" t="n">
        <f aca="false">A136</f>
        <v>136</v>
      </c>
      <c r="G136" s="38" t="n">
        <v>34913</v>
      </c>
      <c r="H136" s="38" t="n">
        <v>11293950</v>
      </c>
      <c r="I136" s="11" t="s">
        <v>806</v>
      </c>
      <c r="J136" s="11" t="s">
        <v>807</v>
      </c>
      <c r="K136" s="22" t="s">
        <v>808</v>
      </c>
      <c r="L136" s="40" t="str">
        <f aca="false">HYPERLINK("mailto:gesargentina@gmail.com","gesargentina@gmail.com")</f>
        <v>gesargentina@gmail.com</v>
      </c>
      <c r="M136" s="18" t="n">
        <v>40570</v>
      </c>
      <c r="N136" s="18" t="s">
        <v>173</v>
      </c>
      <c r="O136" s="18" t="s">
        <v>809</v>
      </c>
      <c r="P136" s="18" t="s">
        <v>139</v>
      </c>
      <c r="Q136" s="19" t="n">
        <v>1408</v>
      </c>
      <c r="R136" s="18" t="s">
        <v>210</v>
      </c>
      <c r="S136" s="24"/>
    </row>
    <row collapsed="false" customFormat="false" customHeight="false" hidden="false" ht="23.85" outlineLevel="0" r="137">
      <c r="A137" s="9" t="n">
        <v>137</v>
      </c>
      <c r="B137" s="10" t="s">
        <v>19</v>
      </c>
      <c r="C137" s="11" t="s">
        <v>251</v>
      </c>
      <c r="D137" s="11" t="s">
        <v>810</v>
      </c>
      <c r="E137" s="11" t="s">
        <v>277</v>
      </c>
      <c r="F137" s="10" t="n">
        <f aca="false">A137</f>
        <v>137</v>
      </c>
      <c r="G137" s="38" t="s">
        <v>279</v>
      </c>
      <c r="H137" s="38" t="n">
        <v>30333399</v>
      </c>
      <c r="I137" s="11" t="s">
        <v>811</v>
      </c>
      <c r="J137" s="11" t="s">
        <v>812</v>
      </c>
      <c r="K137" s="22" t="s">
        <v>101</v>
      </c>
      <c r="L137" s="40" t="str">
        <f aca="false">HYPERLINK("mailto:pumads_7@yahoo.com.ar","pumads_7@yahoo.com.ar")</f>
        <v>pumads_7@yahoo.com.ar</v>
      </c>
      <c r="M137" s="18" t="n">
        <v>40570</v>
      </c>
      <c r="N137" s="18" t="s">
        <v>591</v>
      </c>
      <c r="O137" s="18" t="s">
        <v>256</v>
      </c>
      <c r="P137" s="18" t="s">
        <v>188</v>
      </c>
      <c r="Q137" s="19" t="n">
        <v>1824</v>
      </c>
      <c r="R137" s="18" t="s">
        <v>202</v>
      </c>
      <c r="S137" s="24"/>
    </row>
    <row collapsed="false" customFormat="false" customHeight="false" hidden="false" ht="23.85" outlineLevel="0" r="138">
      <c r="A138" s="9" t="n">
        <v>138</v>
      </c>
      <c r="B138" s="10" t="s">
        <v>19</v>
      </c>
      <c r="C138" s="11" t="s">
        <v>813</v>
      </c>
      <c r="D138" s="11" t="s">
        <v>814</v>
      </c>
      <c r="E138" s="11" t="s">
        <v>277</v>
      </c>
      <c r="F138" s="10" t="n">
        <f aca="false">A138</f>
        <v>138</v>
      </c>
      <c r="G138" s="38" t="s">
        <v>279</v>
      </c>
      <c r="H138" s="38" t="n">
        <v>35470723</v>
      </c>
      <c r="I138" s="11" t="s">
        <v>815</v>
      </c>
      <c r="J138" s="11" t="s">
        <v>816</v>
      </c>
      <c r="K138" s="22" t="s">
        <v>101</v>
      </c>
      <c r="L138" s="40" t="str">
        <f aca="false">HYPERLINK("mailto:andreszega@hotmail.com","andreszega@hotmail.com")</f>
        <v>andreszega@hotmail.com</v>
      </c>
      <c r="M138" s="18" t="n">
        <v>40591</v>
      </c>
      <c r="N138" s="18" t="s">
        <v>741</v>
      </c>
      <c r="O138" s="18" t="s">
        <v>817</v>
      </c>
      <c r="P138" s="18" t="s">
        <v>818</v>
      </c>
      <c r="Q138" s="19" t="n">
        <v>5186</v>
      </c>
      <c r="R138" s="18" t="s">
        <v>819</v>
      </c>
      <c r="S138" s="24"/>
    </row>
    <row collapsed="false" customFormat="false" customHeight="false" hidden="false" ht="12.65" outlineLevel="0" r="139">
      <c r="A139" s="9" t="n">
        <v>139</v>
      </c>
      <c r="B139" s="10" t="s">
        <v>19</v>
      </c>
      <c r="C139" s="11" t="s">
        <v>788</v>
      </c>
      <c r="D139" s="11" t="s">
        <v>820</v>
      </c>
      <c r="E139" s="11" t="s">
        <v>108</v>
      </c>
      <c r="F139" s="10" t="n">
        <f aca="false">A139</f>
        <v>139</v>
      </c>
      <c r="G139" s="38" t="n">
        <v>17373</v>
      </c>
      <c r="H139" s="38" t="n">
        <v>36400756</v>
      </c>
      <c r="I139" s="11" t="s">
        <v>821</v>
      </c>
      <c r="J139" s="11" t="s">
        <v>822</v>
      </c>
      <c r="K139" s="10"/>
      <c r="L139" s="40" t="str">
        <f aca="false">HYPERLINK("mailto:fifty_tachito@hotmail.com","fifty_tachito@hotmail.com")</f>
        <v>fifty_tachito@hotmail.com</v>
      </c>
      <c r="M139" s="18" t="n">
        <v>40640</v>
      </c>
      <c r="N139" s="18" t="s">
        <v>525</v>
      </c>
      <c r="O139" s="18" t="s">
        <v>823</v>
      </c>
      <c r="P139" s="18" t="s">
        <v>139</v>
      </c>
      <c r="Q139" s="19" t="n">
        <v>1424</v>
      </c>
      <c r="R139" s="18" t="s">
        <v>250</v>
      </c>
      <c r="S139" s="24"/>
    </row>
    <row collapsed="false" customFormat="false" customHeight="false" hidden="false" ht="23.85" outlineLevel="0" r="140">
      <c r="A140" s="9" t="n">
        <v>140</v>
      </c>
      <c r="B140" s="10" t="s">
        <v>19</v>
      </c>
      <c r="C140" s="11" t="s">
        <v>824</v>
      </c>
      <c r="D140" s="11" t="s">
        <v>825</v>
      </c>
      <c r="E140" s="11" t="s">
        <v>108</v>
      </c>
      <c r="F140" s="10" t="n">
        <f aca="false">A140</f>
        <v>140</v>
      </c>
      <c r="G140" s="38" t="n">
        <v>90948</v>
      </c>
      <c r="H140" s="38" t="n">
        <v>29678481</v>
      </c>
      <c r="I140" s="11" t="s">
        <v>826</v>
      </c>
      <c r="J140" s="11"/>
      <c r="K140" s="11" t="s">
        <v>101</v>
      </c>
      <c r="L140" s="40" t="str">
        <f aca="false">HYPERLINK("mailto:tatiroda7@hotmail.com","tatiroda7@hotmail.com")</f>
        <v>tatiroda7@hotmail.com</v>
      </c>
      <c r="M140" s="18" t="n">
        <v>40640</v>
      </c>
      <c r="N140" s="18" t="s">
        <v>525</v>
      </c>
      <c r="O140" s="18" t="s">
        <v>827</v>
      </c>
      <c r="P140" s="18" t="s">
        <v>828</v>
      </c>
      <c r="Q140" s="19" t="n">
        <v>1900</v>
      </c>
      <c r="R140" s="18"/>
      <c r="S140" s="24"/>
    </row>
    <row collapsed="false" customFormat="false" customHeight="false" hidden="false" ht="12.65" outlineLevel="0" r="141">
      <c r="A141" s="9" t="n">
        <v>141</v>
      </c>
      <c r="B141" s="10" t="s">
        <v>19</v>
      </c>
      <c r="C141" s="11" t="s">
        <v>829</v>
      </c>
      <c r="D141" s="11" t="s">
        <v>830</v>
      </c>
      <c r="E141" s="11" t="s">
        <v>108</v>
      </c>
      <c r="F141" s="10" t="n">
        <f aca="false">A141</f>
        <v>141</v>
      </c>
      <c r="G141" s="38" t="s">
        <v>279</v>
      </c>
      <c r="H141" s="38" t="n">
        <v>12302173</v>
      </c>
      <c r="I141" s="11" t="s">
        <v>831</v>
      </c>
      <c r="J141" s="11"/>
      <c r="K141" s="11" t="s">
        <v>101</v>
      </c>
      <c r="L141" s="40" t="str">
        <f aca="false">HYPERLINK("mailto:luisrepetto@ciudad.com.ar","luisrepetto@ciudad.com.ar")</f>
        <v>luisrepetto@ciudad.com.ar</v>
      </c>
      <c r="M141" s="18" t="n">
        <v>40640</v>
      </c>
      <c r="N141" s="18" t="s">
        <v>832</v>
      </c>
      <c r="O141" s="18" t="s">
        <v>833</v>
      </c>
      <c r="P141" s="18" t="s">
        <v>119</v>
      </c>
      <c r="Q141" s="19" t="n">
        <v>1875</v>
      </c>
      <c r="R141" s="18" t="s">
        <v>181</v>
      </c>
      <c r="S141" s="24"/>
    </row>
    <row collapsed="false" customFormat="false" customHeight="false" hidden="false" ht="12.65" outlineLevel="0" r="142">
      <c r="A142" s="9" t="n">
        <v>142</v>
      </c>
      <c r="B142" s="10" t="s">
        <v>19</v>
      </c>
      <c r="C142" s="11" t="s">
        <v>69</v>
      </c>
      <c r="D142" s="11" t="s">
        <v>834</v>
      </c>
      <c r="E142" s="11" t="s">
        <v>108</v>
      </c>
      <c r="F142" s="10" t="n">
        <f aca="false">A142</f>
        <v>142</v>
      </c>
      <c r="G142" s="38" t="n">
        <v>10455</v>
      </c>
      <c r="H142" s="38" t="n">
        <v>22706200</v>
      </c>
      <c r="I142" s="11"/>
      <c r="J142" s="11" t="s">
        <v>835</v>
      </c>
      <c r="K142" s="11" t="s">
        <v>101</v>
      </c>
      <c r="L142" s="40" t="str">
        <f aca="false">HYPERLINK("mailto:jorgealonso60@hotmail.com","jorgealonso60@hotmail.com")</f>
        <v>jorgealonso60@hotmail.com</v>
      </c>
      <c r="M142" s="18" t="n">
        <v>40640</v>
      </c>
      <c r="N142" s="18" t="s">
        <v>756</v>
      </c>
      <c r="O142" s="18" t="s">
        <v>836</v>
      </c>
      <c r="P142" s="18" t="s">
        <v>119</v>
      </c>
      <c r="Q142" s="19"/>
      <c r="R142" s="18"/>
      <c r="S142" s="24"/>
    </row>
    <row collapsed="false" customFormat="false" customHeight="false" hidden="false" ht="12.65" outlineLevel="0" r="143">
      <c r="A143" s="9" t="n">
        <v>143</v>
      </c>
      <c r="B143" s="10" t="s">
        <v>19</v>
      </c>
      <c r="C143" s="11" t="s">
        <v>837</v>
      </c>
      <c r="D143" s="11" t="s">
        <v>838</v>
      </c>
      <c r="E143" s="11" t="s">
        <v>108</v>
      </c>
      <c r="F143" s="10" t="n">
        <f aca="false">A143</f>
        <v>143</v>
      </c>
      <c r="G143" s="38" t="n">
        <v>24102</v>
      </c>
      <c r="H143" s="38" t="n">
        <v>32242964</v>
      </c>
      <c r="I143" s="11" t="s">
        <v>839</v>
      </c>
      <c r="J143" s="11" t="s">
        <v>840</v>
      </c>
      <c r="K143" s="11" t="s">
        <v>101</v>
      </c>
      <c r="L143" s="40" t="str">
        <f aca="false">HYPERLINK("mailto:maximo_starvaggi@hotmail.com","maximo_starvaggi@hotmail.com")</f>
        <v>maximo_starvaggi@hotmail.com</v>
      </c>
      <c r="M143" s="18" t="n">
        <v>40640</v>
      </c>
      <c r="N143" s="18" t="s">
        <v>525</v>
      </c>
      <c r="O143" s="18" t="s">
        <v>841</v>
      </c>
      <c r="P143" s="18" t="s">
        <v>139</v>
      </c>
      <c r="Q143" s="19" t="n">
        <v>1427</v>
      </c>
      <c r="R143" s="18" t="s">
        <v>762</v>
      </c>
      <c r="S143" s="24"/>
    </row>
    <row collapsed="false" customFormat="false" customHeight="false" hidden="false" ht="12.65" outlineLevel="0" r="144">
      <c r="A144" s="9" t="n">
        <v>144</v>
      </c>
      <c r="B144" s="10" t="s">
        <v>19</v>
      </c>
      <c r="C144" s="11" t="s">
        <v>837</v>
      </c>
      <c r="D144" s="11" t="s">
        <v>842</v>
      </c>
      <c r="E144" s="11" t="s">
        <v>108</v>
      </c>
      <c r="F144" s="10" t="n">
        <f aca="false">A144</f>
        <v>144</v>
      </c>
      <c r="G144" s="38" t="n">
        <v>24100</v>
      </c>
      <c r="H144" s="38" t="n">
        <v>10548606</v>
      </c>
      <c r="I144" s="11" t="s">
        <v>843</v>
      </c>
      <c r="J144" s="11" t="s">
        <v>840</v>
      </c>
      <c r="K144" s="11" t="s">
        <v>101</v>
      </c>
      <c r="L144" s="40" t="str">
        <f aca="false">HYPERLINK("mailto:hugo_starvaggi@hotmail.com","hugo_starvaggi@hotmail.com")</f>
        <v>hugo_starvaggi@hotmail.com</v>
      </c>
      <c r="M144" s="18" t="n">
        <v>40640</v>
      </c>
      <c r="N144" s="18" t="s">
        <v>525</v>
      </c>
      <c r="O144" s="18" t="s">
        <v>841</v>
      </c>
      <c r="P144" s="18" t="s">
        <v>139</v>
      </c>
      <c r="Q144" s="19" t="n">
        <v>1427</v>
      </c>
      <c r="R144" s="18" t="s">
        <v>762</v>
      </c>
      <c r="S144" s="24"/>
    </row>
    <row collapsed="false" customFormat="false" customHeight="false" hidden="false" ht="12.65" outlineLevel="0" r="145">
      <c r="A145" s="9" t="n">
        <v>145</v>
      </c>
      <c r="B145" s="10" t="s">
        <v>19</v>
      </c>
      <c r="C145" s="11" t="s">
        <v>844</v>
      </c>
      <c r="D145" s="11" t="s">
        <v>845</v>
      </c>
      <c r="E145" s="11" t="s">
        <v>108</v>
      </c>
      <c r="F145" s="10" t="n">
        <f aca="false">A145</f>
        <v>145</v>
      </c>
      <c r="G145" s="38" t="n">
        <v>22670</v>
      </c>
      <c r="H145" s="38" t="n">
        <v>28649024</v>
      </c>
      <c r="I145" s="11" t="s">
        <v>846</v>
      </c>
      <c r="J145" s="11" t="s">
        <v>847</v>
      </c>
      <c r="K145" s="11" t="s">
        <v>101</v>
      </c>
      <c r="L145" s="40" t="str">
        <f aca="false">HYPERLINK("mailto:danic.rama@gmail.com","danic.rama@gmail.com")</f>
        <v>danic.rama@gmail.com</v>
      </c>
      <c r="M145" s="18" t="n">
        <v>40640</v>
      </c>
      <c r="N145" s="18" t="s">
        <v>525</v>
      </c>
      <c r="O145" s="18" t="s">
        <v>848</v>
      </c>
      <c r="P145" s="18" t="s">
        <v>153</v>
      </c>
      <c r="Q145" s="19" t="n">
        <v>1878</v>
      </c>
      <c r="R145" s="18"/>
      <c r="S145" s="24"/>
    </row>
    <row collapsed="false" customFormat="false" customHeight="false" hidden="false" ht="12.65" outlineLevel="0" r="146">
      <c r="A146" s="9" t="n">
        <v>146</v>
      </c>
      <c r="B146" s="10" t="s">
        <v>19</v>
      </c>
      <c r="C146" s="11" t="s">
        <v>849</v>
      </c>
      <c r="D146" s="11" t="s">
        <v>850</v>
      </c>
      <c r="E146" s="11" t="s">
        <v>108</v>
      </c>
      <c r="F146" s="10" t="n">
        <f aca="false">A146</f>
        <v>146</v>
      </c>
      <c r="G146" s="38" t="n">
        <v>34142</v>
      </c>
      <c r="H146" s="38" t="n">
        <v>33597123</v>
      </c>
      <c r="I146" s="11" t="s">
        <v>851</v>
      </c>
      <c r="J146" s="11" t="s">
        <v>852</v>
      </c>
      <c r="K146" s="11" t="s">
        <v>101</v>
      </c>
      <c r="L146" s="40" t="str">
        <f aca="false">HYPERLINK("mailto:luchobolla@gmail.com","luchobolla@gmail.com")</f>
        <v>luchobolla@gmail.com</v>
      </c>
      <c r="M146" s="18" t="n">
        <v>40640</v>
      </c>
      <c r="N146" s="18" t="s">
        <v>525</v>
      </c>
      <c r="O146" s="18" t="s">
        <v>853</v>
      </c>
      <c r="P146" s="18" t="s">
        <v>139</v>
      </c>
      <c r="Q146" s="19" t="n">
        <v>1406</v>
      </c>
      <c r="R146" s="18" t="s">
        <v>250</v>
      </c>
      <c r="S146" s="24"/>
    </row>
    <row collapsed="false" customFormat="false" customHeight="false" hidden="false" ht="12.65" outlineLevel="0" r="147">
      <c r="A147" s="25" t="n">
        <v>147</v>
      </c>
      <c r="B147" s="26" t="s">
        <v>19</v>
      </c>
      <c r="C147" s="41" t="s">
        <v>854</v>
      </c>
      <c r="D147" s="41" t="s">
        <v>855</v>
      </c>
      <c r="E147" s="41" t="s">
        <v>108</v>
      </c>
      <c r="F147" s="26" t="n">
        <f aca="false">A147</f>
        <v>147</v>
      </c>
      <c r="G147" s="63" t="s">
        <v>143</v>
      </c>
      <c r="H147" s="43" t="n">
        <v>27655511</v>
      </c>
      <c r="I147" s="41" t="s">
        <v>856</v>
      </c>
      <c r="J147" s="41" t="s">
        <v>857</v>
      </c>
      <c r="K147" s="41" t="s">
        <v>101</v>
      </c>
      <c r="L147" s="44" t="str">
        <f aca="false">HYPERLINK("mailto:germandimaio@yahoo.com.ar","germandimaio@yahoo.com.ar")</f>
        <v>germandimaio@yahoo.com.ar</v>
      </c>
      <c r="M147" s="33" t="n">
        <v>40640</v>
      </c>
      <c r="N147" s="33" t="s">
        <v>858</v>
      </c>
      <c r="O147" s="33" t="s">
        <v>859</v>
      </c>
      <c r="P147" s="33" t="s">
        <v>139</v>
      </c>
      <c r="Q147" s="34" t="n">
        <v>1075</v>
      </c>
      <c r="R147" s="33" t="s">
        <v>533</v>
      </c>
      <c r="S147" s="35"/>
    </row>
    <row collapsed="false" customFormat="false" customHeight="false" hidden="false" ht="23.85" outlineLevel="0" r="148">
      <c r="A148" s="9" t="n">
        <v>148</v>
      </c>
      <c r="B148" s="10" t="s">
        <v>25</v>
      </c>
      <c r="C148" s="11" t="s">
        <v>133</v>
      </c>
      <c r="D148" s="11" t="s">
        <v>860</v>
      </c>
      <c r="E148" s="11" t="s">
        <v>277</v>
      </c>
      <c r="F148" s="10" t="n">
        <f aca="false">A148</f>
        <v>148</v>
      </c>
      <c r="G148" s="38" t="s">
        <v>279</v>
      </c>
      <c r="H148" s="38" t="n">
        <v>26427927</v>
      </c>
      <c r="I148" s="11" t="s">
        <v>861</v>
      </c>
      <c r="J148" s="11" t="s">
        <v>321</v>
      </c>
      <c r="K148" s="11" t="s">
        <v>101</v>
      </c>
      <c r="L148" s="40" t="str">
        <f aca="false">HYPERLINK("mailto:patriciacasal2006@hotmail.com","patriciacasal2006@hotmail.com")</f>
        <v>patriciacasal2006@hotmail.com</v>
      </c>
      <c r="M148" s="18" t="n">
        <v>40640</v>
      </c>
      <c r="N148" s="18" t="s">
        <v>322</v>
      </c>
      <c r="O148" s="18" t="s">
        <v>323</v>
      </c>
      <c r="P148" s="18" t="s">
        <v>188</v>
      </c>
      <c r="Q148" s="19" t="n">
        <v>1178</v>
      </c>
      <c r="R148" s="18" t="s">
        <v>202</v>
      </c>
      <c r="S148" s="24"/>
    </row>
    <row collapsed="false" customFormat="false" customHeight="false" hidden="false" ht="12.65" outlineLevel="0" r="149">
      <c r="A149" s="9" t="n">
        <v>149</v>
      </c>
      <c r="B149" s="10" t="s">
        <v>19</v>
      </c>
      <c r="C149" s="11" t="s">
        <v>862</v>
      </c>
      <c r="D149" s="11" t="s">
        <v>863</v>
      </c>
      <c r="E149" s="11" t="s">
        <v>108</v>
      </c>
      <c r="F149" s="10" t="n">
        <f aca="false">A149</f>
        <v>149</v>
      </c>
      <c r="G149" s="38" t="n">
        <v>28963</v>
      </c>
      <c r="H149" s="38" t="n">
        <v>27593124</v>
      </c>
      <c r="I149" s="11" t="s">
        <v>864</v>
      </c>
      <c r="J149" s="11" t="s">
        <v>865</v>
      </c>
      <c r="K149" s="11" t="s">
        <v>101</v>
      </c>
      <c r="L149" s="40" t="str">
        <f aca="false">HYPERLINK("mailto:coutocai79@hotmail.com","coutocai79@hotmail.com")</f>
        <v>coutocai79@hotmail.com</v>
      </c>
      <c r="M149" s="18" t="n">
        <v>40640</v>
      </c>
      <c r="N149" s="18" t="s">
        <v>322</v>
      </c>
      <c r="O149" s="18" t="s">
        <v>866</v>
      </c>
      <c r="P149" s="18" t="s">
        <v>119</v>
      </c>
      <c r="Q149" s="19"/>
      <c r="R149" s="18"/>
      <c r="S149" s="24"/>
    </row>
    <row collapsed="false" customFormat="false" customHeight="false" hidden="false" ht="23.85" outlineLevel="0" r="150">
      <c r="A150" s="9" t="n">
        <v>150</v>
      </c>
      <c r="B150" s="10" t="s">
        <v>19</v>
      </c>
      <c r="C150" s="11" t="s">
        <v>867</v>
      </c>
      <c r="D150" s="11" t="s">
        <v>868</v>
      </c>
      <c r="E150" s="11" t="s">
        <v>277</v>
      </c>
      <c r="F150" s="10" t="n">
        <f aca="false">A150</f>
        <v>150</v>
      </c>
      <c r="G150" s="38" t="s">
        <v>279</v>
      </c>
      <c r="H150" s="38" t="n">
        <v>14152846</v>
      </c>
      <c r="I150" s="11" t="s">
        <v>869</v>
      </c>
      <c r="J150" s="11" t="s">
        <v>870</v>
      </c>
      <c r="K150" s="11" t="s">
        <v>871</v>
      </c>
      <c r="L150" s="40" t="str">
        <f aca="false">HYPERLINK("mailto:ralvarez@eaya.com.ar","ralvarez@eaya.com.ar")</f>
        <v>ralvarez@eaya.com.ar</v>
      </c>
      <c r="M150" s="18" t="n">
        <v>40667</v>
      </c>
      <c r="N150" s="18" t="s">
        <v>409</v>
      </c>
      <c r="O150" s="18" t="s">
        <v>872</v>
      </c>
      <c r="P150" s="18" t="s">
        <v>873</v>
      </c>
      <c r="Q150" s="19" t="n">
        <v>1638</v>
      </c>
      <c r="R150" s="18"/>
      <c r="S150" s="24"/>
    </row>
    <row collapsed="false" customFormat="false" customHeight="false" hidden="false" ht="12.65" outlineLevel="0" r="151">
      <c r="A151" s="9" t="n">
        <v>151</v>
      </c>
      <c r="B151" s="10" t="s">
        <v>19</v>
      </c>
      <c r="C151" s="11" t="s">
        <v>867</v>
      </c>
      <c r="D151" s="11" t="s">
        <v>874</v>
      </c>
      <c r="E151" s="11" t="s">
        <v>108</v>
      </c>
      <c r="F151" s="10" t="n">
        <v>151</v>
      </c>
      <c r="G151" s="38" t="n">
        <v>22827</v>
      </c>
      <c r="H151" s="38" t="n">
        <v>37606724</v>
      </c>
      <c r="I151" s="11"/>
      <c r="J151" s="11" t="s">
        <v>870</v>
      </c>
      <c r="K151" s="11" t="s">
        <v>871</v>
      </c>
      <c r="L151" s="40" t="str">
        <f aca="false">HYPERLINK("mailto:jialvarez@eaya.com.ar","jialvarez@eaya.com.ar")</f>
        <v>jialvarez@eaya.com.ar</v>
      </c>
      <c r="M151" s="18" t="n">
        <v>40667</v>
      </c>
      <c r="N151" s="18" t="s">
        <v>409</v>
      </c>
      <c r="O151" s="18" t="s">
        <v>872</v>
      </c>
      <c r="P151" s="18" t="s">
        <v>873</v>
      </c>
      <c r="Q151" s="19" t="n">
        <v>1638</v>
      </c>
      <c r="R151" s="18"/>
      <c r="S151" s="24"/>
    </row>
    <row collapsed="false" customFormat="false" customHeight="false" hidden="false" ht="12.65" outlineLevel="0" r="152">
      <c r="A152" s="9" t="n">
        <v>152</v>
      </c>
      <c r="B152" s="10" t="s">
        <v>25</v>
      </c>
      <c r="C152" s="11" t="s">
        <v>875</v>
      </c>
      <c r="D152" s="11" t="s">
        <v>876</v>
      </c>
      <c r="E152" s="11" t="s">
        <v>108</v>
      </c>
      <c r="F152" s="10" t="n">
        <v>152</v>
      </c>
      <c r="G152" s="38" t="n">
        <v>3050</v>
      </c>
      <c r="H152" s="38" t="n">
        <v>27355237</v>
      </c>
      <c r="I152" s="11" t="s">
        <v>877</v>
      </c>
      <c r="J152" s="11" t="s">
        <v>116</v>
      </c>
      <c r="K152" s="11"/>
      <c r="L152" s="40" t="str">
        <f aca="false">HYPERLINK("mailto:rominavendola@hotmail.com","rominavendola@hotmail.com")</f>
        <v>rominavendola@hotmail.com</v>
      </c>
      <c r="M152" s="18" t="n">
        <v>40667</v>
      </c>
      <c r="N152" s="18" t="s">
        <v>878</v>
      </c>
      <c r="O152" s="18" t="s">
        <v>879</v>
      </c>
      <c r="P152" s="18" t="s">
        <v>119</v>
      </c>
      <c r="Q152" s="19" t="n">
        <v>1870</v>
      </c>
      <c r="R152" s="18" t="s">
        <v>132</v>
      </c>
      <c r="S152" s="24"/>
    </row>
    <row collapsed="false" customFormat="false" customHeight="false" hidden="false" ht="12.65" outlineLevel="0" r="153">
      <c r="A153" s="9" t="n">
        <v>153</v>
      </c>
      <c r="B153" s="10" t="s">
        <v>19</v>
      </c>
      <c r="C153" s="11" t="s">
        <v>880</v>
      </c>
      <c r="D153" s="11" t="s">
        <v>881</v>
      </c>
      <c r="E153" s="11" t="s">
        <v>108</v>
      </c>
      <c r="F153" s="10" t="n">
        <v>153</v>
      </c>
      <c r="G153" s="38" t="n">
        <v>13891</v>
      </c>
      <c r="H153" s="38" t="n">
        <v>25820878</v>
      </c>
      <c r="I153" s="11" t="s">
        <v>882</v>
      </c>
      <c r="J153" s="11" t="s">
        <v>883</v>
      </c>
      <c r="K153" s="11"/>
      <c r="L153" s="40" t="str">
        <f aca="false">HYPERLINK("mailto:jmrodriguez@bejerman.com.ar","jmrodriguez@bejerman.com.ar")</f>
        <v>jmrodriguez@bejerman.com.ar</v>
      </c>
      <c r="M153" s="18" t="n">
        <v>40667</v>
      </c>
      <c r="N153" s="18" t="s">
        <v>525</v>
      </c>
      <c r="O153" s="18" t="s">
        <v>884</v>
      </c>
      <c r="P153" s="18" t="s">
        <v>119</v>
      </c>
      <c r="Q153" s="19" t="n">
        <v>1870</v>
      </c>
      <c r="R153" s="18" t="s">
        <v>885</v>
      </c>
      <c r="S153" s="24"/>
    </row>
    <row collapsed="false" customFormat="false" customHeight="false" hidden="false" ht="12.65" outlineLevel="0" r="154">
      <c r="A154" s="9" t="n">
        <v>154</v>
      </c>
      <c r="B154" s="10" t="s">
        <v>19</v>
      </c>
      <c r="C154" s="11" t="s">
        <v>886</v>
      </c>
      <c r="D154" s="11" t="s">
        <v>887</v>
      </c>
      <c r="E154" s="11" t="s">
        <v>108</v>
      </c>
      <c r="F154" s="10" t="n">
        <f aca="false">A154</f>
        <v>154</v>
      </c>
      <c r="G154" s="38" t="n">
        <v>14256</v>
      </c>
      <c r="H154" s="38" t="n">
        <v>26863437</v>
      </c>
      <c r="I154" s="11" t="s">
        <v>888</v>
      </c>
      <c r="J154" s="11" t="s">
        <v>889</v>
      </c>
      <c r="K154" s="11"/>
      <c r="L154" s="40" t="str">
        <f aca="false">HYPERLINK("mailto:nicopolo@hotmail.com","nicopolo@hotmail.com")</f>
        <v>nicopolo@hotmail.com</v>
      </c>
      <c r="M154" s="18" t="n">
        <v>40667</v>
      </c>
      <c r="N154" s="18" t="s">
        <v>525</v>
      </c>
      <c r="O154" s="18" t="s">
        <v>890</v>
      </c>
      <c r="P154" s="18" t="s">
        <v>119</v>
      </c>
      <c r="Q154" s="19" t="n">
        <v>1872</v>
      </c>
      <c r="R154" s="18" t="s">
        <v>508</v>
      </c>
      <c r="S154" s="24"/>
    </row>
    <row collapsed="false" customFormat="false" customHeight="false" hidden="false" ht="12.65" outlineLevel="0" r="155">
      <c r="A155" s="9" t="n">
        <v>155</v>
      </c>
      <c r="B155" s="10" t="s">
        <v>19</v>
      </c>
      <c r="C155" s="11" t="s">
        <v>891</v>
      </c>
      <c r="D155" s="11" t="s">
        <v>892</v>
      </c>
      <c r="E155" s="11" t="s">
        <v>108</v>
      </c>
      <c r="F155" s="10" t="n">
        <f aca="false">A155</f>
        <v>155</v>
      </c>
      <c r="G155" s="38" t="n">
        <v>13313</v>
      </c>
      <c r="H155" s="38" t="n">
        <v>13890526</v>
      </c>
      <c r="I155" s="11" t="s">
        <v>893</v>
      </c>
      <c r="J155" s="11"/>
      <c r="K155" s="11"/>
      <c r="L155" s="40" t="str">
        <f aca="false">HYPERLINK("mailto:norberto_bujan@live.com.ar","norberto_bujan@live.com.ar")</f>
        <v>norberto_bujan@live.com.ar</v>
      </c>
      <c r="M155" s="18" t="n">
        <v>40667</v>
      </c>
      <c r="N155" s="18" t="s">
        <v>525</v>
      </c>
      <c r="O155" s="18" t="s">
        <v>894</v>
      </c>
      <c r="P155" s="18" t="s">
        <v>154</v>
      </c>
      <c r="Q155" s="19" t="n">
        <v>1876</v>
      </c>
      <c r="R155" s="18"/>
      <c r="S155" s="24"/>
    </row>
    <row collapsed="false" customFormat="false" customHeight="false" hidden="false" ht="12.65" outlineLevel="0" r="156">
      <c r="A156" s="46" t="n">
        <v>156</v>
      </c>
      <c r="B156" s="47" t="s">
        <v>19</v>
      </c>
      <c r="C156" s="48" t="s">
        <v>895</v>
      </c>
      <c r="D156" s="48" t="s">
        <v>896</v>
      </c>
      <c r="E156" s="48" t="s">
        <v>108</v>
      </c>
      <c r="F156" s="47" t="n">
        <v>156</v>
      </c>
      <c r="G156" s="50" t="s">
        <v>897</v>
      </c>
      <c r="H156" s="50" t="n">
        <v>11912643</v>
      </c>
      <c r="I156" s="48" t="s">
        <v>898</v>
      </c>
      <c r="J156" s="48" t="s">
        <v>899</v>
      </c>
      <c r="K156" s="48"/>
      <c r="L156" s="68" t="str">
        <f aca="false">HYPERLINK("mailto:rodolfovilar@gmail.com","rodolfovilar@gmail.com")</f>
        <v>rodolfovilar@gmail.com</v>
      </c>
      <c r="M156" s="54" t="n">
        <v>40667</v>
      </c>
      <c r="N156" s="54" t="s">
        <v>900</v>
      </c>
      <c r="O156" s="54" t="s">
        <v>901</v>
      </c>
      <c r="P156" s="54" t="s">
        <v>139</v>
      </c>
      <c r="Q156" s="55" t="n">
        <v>1078</v>
      </c>
      <c r="R156" s="54" t="s">
        <v>432</v>
      </c>
      <c r="S156" s="56"/>
    </row>
    <row collapsed="false" customFormat="false" customHeight="false" hidden="false" ht="12.65" outlineLevel="0" r="157">
      <c r="A157" s="9" t="n">
        <v>157</v>
      </c>
      <c r="B157" s="10" t="s">
        <v>19</v>
      </c>
      <c r="C157" s="11" t="s">
        <v>902</v>
      </c>
      <c r="D157" s="11" t="s">
        <v>903</v>
      </c>
      <c r="E157" s="11" t="s">
        <v>108</v>
      </c>
      <c r="F157" s="10" t="n">
        <v>157</v>
      </c>
      <c r="G157" s="38" t="s">
        <v>904</v>
      </c>
      <c r="H157" s="38" t="n">
        <v>27224747</v>
      </c>
      <c r="I157" s="11" t="s">
        <v>905</v>
      </c>
      <c r="J157" s="11" t="s">
        <v>906</v>
      </c>
      <c r="K157" s="11"/>
      <c r="L157" s="40" t="str">
        <f aca="false">HYPERLINK("mailto:pipogaraventa@hotmail.com","pipogaraventa@hotmail.com")</f>
        <v>pipogaraventa@hotmail.com</v>
      </c>
      <c r="M157" s="18" t="n">
        <v>40667</v>
      </c>
      <c r="N157" s="18" t="s">
        <v>878</v>
      </c>
      <c r="O157" s="18" t="s">
        <v>907</v>
      </c>
      <c r="P157" s="18" t="s">
        <v>139</v>
      </c>
      <c r="Q157" s="19" t="n">
        <v>1117</v>
      </c>
      <c r="R157" s="18" t="s">
        <v>908</v>
      </c>
      <c r="S157" s="24"/>
    </row>
    <row collapsed="false" customFormat="false" customHeight="false" hidden="false" ht="23.85" outlineLevel="0" r="158">
      <c r="A158" s="9" t="n">
        <v>158</v>
      </c>
      <c r="B158" s="10" t="s">
        <v>19</v>
      </c>
      <c r="C158" s="11" t="s">
        <v>909</v>
      </c>
      <c r="D158" s="11" t="s">
        <v>910</v>
      </c>
      <c r="E158" s="11" t="s">
        <v>277</v>
      </c>
      <c r="F158" s="10" t="n">
        <v>158</v>
      </c>
      <c r="G158" s="38" t="s">
        <v>279</v>
      </c>
      <c r="H158" s="38" t="n">
        <v>24856617</v>
      </c>
      <c r="I158" s="11" t="s">
        <v>911</v>
      </c>
      <c r="J158" s="11" t="s">
        <v>912</v>
      </c>
      <c r="K158" s="11"/>
      <c r="L158" s="40" t="str">
        <f aca="false">HYPERLINK("mailto:fermiguez@gmail.com","fermiguez@gmail.com")</f>
        <v>fermiguez@gmail.com</v>
      </c>
      <c r="M158" s="18" t="n">
        <v>40667</v>
      </c>
      <c r="N158" s="18" t="s">
        <v>525</v>
      </c>
      <c r="O158" s="18" t="s">
        <v>913</v>
      </c>
      <c r="P158" s="18" t="s">
        <v>139</v>
      </c>
      <c r="Q158" s="19" t="n">
        <v>1406</v>
      </c>
      <c r="R158" s="18" t="s">
        <v>223</v>
      </c>
      <c r="S158" s="24"/>
    </row>
    <row collapsed="false" customFormat="false" customHeight="false" hidden="false" ht="12.65" outlineLevel="0" r="159">
      <c r="A159" s="9" t="n">
        <v>159</v>
      </c>
      <c r="B159" s="10" t="s">
        <v>19</v>
      </c>
      <c r="C159" s="11" t="s">
        <v>914</v>
      </c>
      <c r="D159" s="11" t="s">
        <v>915</v>
      </c>
      <c r="E159" s="11" t="s">
        <v>108</v>
      </c>
      <c r="F159" s="10" t="n">
        <v>159</v>
      </c>
      <c r="G159" s="38" t="n">
        <v>21181</v>
      </c>
      <c r="H159" s="38" t="n">
        <v>26280511</v>
      </c>
      <c r="I159" s="11" t="s">
        <v>916</v>
      </c>
      <c r="J159" s="11" t="s">
        <v>917</v>
      </c>
      <c r="K159" s="11"/>
      <c r="L159" s="40" t="str">
        <f aca="false">HYPERLINK("mailto:diego@migliorisi.com.ar","diego@migliorisi.com.ar")</f>
        <v>diego@migliorisi.com.ar</v>
      </c>
      <c r="M159" s="18" t="n">
        <v>40667</v>
      </c>
      <c r="N159" s="18" t="s">
        <v>117</v>
      </c>
      <c r="O159" s="18" t="s">
        <v>918</v>
      </c>
      <c r="P159" s="18" t="s">
        <v>139</v>
      </c>
      <c r="Q159" s="19" t="n">
        <v>1414</v>
      </c>
      <c r="R159" s="18" t="s">
        <v>632</v>
      </c>
      <c r="S159" s="20"/>
      <c r="T159" s="8"/>
    </row>
    <row collapsed="false" customFormat="false" customHeight="false" hidden="false" ht="12.65" outlineLevel="0" r="160">
      <c r="A160" s="9" t="n">
        <v>160</v>
      </c>
      <c r="B160" s="10" t="s">
        <v>19</v>
      </c>
      <c r="C160" s="11" t="s">
        <v>919</v>
      </c>
      <c r="D160" s="11" t="s">
        <v>443</v>
      </c>
      <c r="E160" s="11" t="s">
        <v>108</v>
      </c>
      <c r="F160" s="10" t="n">
        <v>160</v>
      </c>
      <c r="G160" s="38" t="n">
        <v>17635</v>
      </c>
      <c r="H160" s="38" t="n">
        <v>33737817</v>
      </c>
      <c r="I160" s="11" t="s">
        <v>920</v>
      </c>
      <c r="J160" s="11" t="s">
        <v>921</v>
      </c>
      <c r="K160" s="11"/>
      <c r="L160" s="40" t="str">
        <f aca="false">HYPERLINK("mailto:facu9_4@hotmail.com","facu9_4@hotmail.com")</f>
        <v>facu9_4@hotmail.com</v>
      </c>
      <c r="M160" s="18" t="n">
        <v>40667</v>
      </c>
      <c r="N160" s="18" t="s">
        <v>525</v>
      </c>
      <c r="O160" s="18" t="s">
        <v>922</v>
      </c>
      <c r="P160" s="18" t="s">
        <v>119</v>
      </c>
      <c r="Q160" s="19" t="n">
        <v>1870</v>
      </c>
      <c r="R160" s="18"/>
      <c r="S160" s="20"/>
      <c r="T160" s="8"/>
    </row>
    <row collapsed="false" customFormat="false" customHeight="false" hidden="false" ht="12.65" outlineLevel="0" r="161">
      <c r="A161" s="9" t="n">
        <v>161</v>
      </c>
      <c r="B161" s="10" t="s">
        <v>19</v>
      </c>
      <c r="C161" s="11" t="s">
        <v>923</v>
      </c>
      <c r="D161" s="11" t="s">
        <v>924</v>
      </c>
      <c r="E161" s="11" t="s">
        <v>108</v>
      </c>
      <c r="F161" s="10" t="n">
        <f aca="false">A161</f>
        <v>161</v>
      </c>
      <c r="G161" s="38" t="n">
        <v>46714</v>
      </c>
      <c r="H161" s="38" t="n">
        <v>38787749</v>
      </c>
      <c r="I161" s="11" t="s">
        <v>925</v>
      </c>
      <c r="J161" s="11" t="s">
        <v>926</v>
      </c>
      <c r="K161" s="11"/>
      <c r="L161" s="40" t="str">
        <f aca="false">HYPERLINK("mailto:gonzalo.lemme@hotmail.com","gonzalo.lemme@hotmail.com")</f>
        <v>gonzalo.lemme@hotmail.com</v>
      </c>
      <c r="M161" s="18" t="n">
        <v>40667</v>
      </c>
      <c r="N161" s="18" t="s">
        <v>525</v>
      </c>
      <c r="O161" s="18" t="s">
        <v>927</v>
      </c>
      <c r="P161" s="18" t="s">
        <v>139</v>
      </c>
      <c r="Q161" s="19" t="n">
        <v>1233</v>
      </c>
      <c r="R161" s="18" t="s">
        <v>928</v>
      </c>
      <c r="S161" s="24"/>
    </row>
    <row collapsed="false" customFormat="false" customHeight="false" hidden="false" ht="23.85" outlineLevel="0" r="162">
      <c r="A162" s="9" t="n">
        <v>162</v>
      </c>
      <c r="B162" s="10" t="s">
        <v>19</v>
      </c>
      <c r="C162" s="11" t="s">
        <v>880</v>
      </c>
      <c r="D162" s="11" t="s">
        <v>929</v>
      </c>
      <c r="E162" s="11" t="s">
        <v>277</v>
      </c>
      <c r="F162" s="10" t="n">
        <f aca="false">A162</f>
        <v>162</v>
      </c>
      <c r="G162" s="38" t="s">
        <v>279</v>
      </c>
      <c r="H162" s="38" t="n">
        <v>23306535</v>
      </c>
      <c r="I162" s="11" t="s">
        <v>930</v>
      </c>
      <c r="J162" s="11" t="s">
        <v>931</v>
      </c>
      <c r="K162" s="11" t="s">
        <v>932</v>
      </c>
      <c r="L162" s="40" t="str">
        <f aca="false">HYPERLINK("mailto:heroconsultora@speedy.com.ar","heroconsultora@speedy.com.ar")</f>
        <v>heroconsultora@speedy.com.ar</v>
      </c>
      <c r="M162" s="18" t="n">
        <v>40667</v>
      </c>
      <c r="N162" s="18" t="s">
        <v>525</v>
      </c>
      <c r="O162" s="18" t="s">
        <v>933</v>
      </c>
      <c r="P162" s="18" t="s">
        <v>119</v>
      </c>
      <c r="Q162" s="19" t="n">
        <v>1870</v>
      </c>
      <c r="R162" s="18"/>
      <c r="S162" s="24"/>
    </row>
    <row collapsed="false" customFormat="false" customHeight="false" hidden="false" ht="12.65" outlineLevel="0" r="163">
      <c r="A163" s="9" t="n">
        <v>163</v>
      </c>
      <c r="B163" s="10" t="s">
        <v>19</v>
      </c>
      <c r="C163" s="11" t="s">
        <v>934</v>
      </c>
      <c r="D163" s="11" t="s">
        <v>935</v>
      </c>
      <c r="E163" s="11" t="s">
        <v>108</v>
      </c>
      <c r="F163" s="10" t="n">
        <f aca="false">A163</f>
        <v>163</v>
      </c>
      <c r="G163" s="38" t="n">
        <v>11858</v>
      </c>
      <c r="H163" s="38" t="n">
        <v>20329307</v>
      </c>
      <c r="I163" s="11" t="s">
        <v>936</v>
      </c>
      <c r="J163" s="11" t="s">
        <v>937</v>
      </c>
      <c r="K163" s="11"/>
      <c r="L163" s="40" t="str">
        <f aca="false">HYPERLINK("mailto:maperezottonello@hotmail.com","maperezottonello@hotmail.com")</f>
        <v>maperezottonello@hotmail.com</v>
      </c>
      <c r="M163" s="18" t="n">
        <v>40667</v>
      </c>
      <c r="N163" s="18" t="s">
        <v>322</v>
      </c>
      <c r="O163" s="18" t="s">
        <v>938</v>
      </c>
      <c r="P163" s="18" t="s">
        <v>119</v>
      </c>
      <c r="Q163" s="19" t="n">
        <v>1870</v>
      </c>
      <c r="R163" s="18" t="s">
        <v>885</v>
      </c>
      <c r="S163" s="24"/>
    </row>
    <row collapsed="false" customFormat="false" customHeight="false" hidden="false" ht="12.65" outlineLevel="0" r="164">
      <c r="A164" s="9" t="n">
        <v>164</v>
      </c>
      <c r="B164" s="10" t="s">
        <v>19</v>
      </c>
      <c r="C164" s="11" t="s">
        <v>939</v>
      </c>
      <c r="D164" s="11" t="s">
        <v>940</v>
      </c>
      <c r="E164" s="11" t="s">
        <v>108</v>
      </c>
      <c r="F164" s="10" t="n">
        <f aca="false">A164</f>
        <v>164</v>
      </c>
      <c r="G164" s="38" t="s">
        <v>941</v>
      </c>
      <c r="H164" s="38" t="n">
        <v>10089912</v>
      </c>
      <c r="I164" s="11" t="s">
        <v>942</v>
      </c>
      <c r="J164" s="11" t="s">
        <v>943</v>
      </c>
      <c r="K164" s="11"/>
      <c r="L164" s="40" t="str">
        <f aca="false">HYPERLINK("mailto:heroconsultora@speedy.com.ar"," ")</f>
        <v> </v>
      </c>
      <c r="M164" s="18" t="n">
        <v>40667</v>
      </c>
      <c r="N164" s="18" t="s">
        <v>525</v>
      </c>
      <c r="O164" s="18" t="s">
        <v>944</v>
      </c>
      <c r="P164" s="18" t="s">
        <v>480</v>
      </c>
      <c r="Q164" s="19" t="n">
        <v>1822</v>
      </c>
      <c r="R164" s="18"/>
      <c r="S164" s="24"/>
    </row>
    <row collapsed="false" customFormat="false" customHeight="false" hidden="false" ht="12.65" outlineLevel="0" r="165">
      <c r="A165" s="46" t="n">
        <v>165</v>
      </c>
      <c r="B165" s="47" t="s">
        <v>19</v>
      </c>
      <c r="C165" s="48" t="s">
        <v>945</v>
      </c>
      <c r="D165" s="48" t="s">
        <v>946</v>
      </c>
      <c r="E165" s="48" t="s">
        <v>108</v>
      </c>
      <c r="F165" s="47" t="n">
        <f aca="false">A165</f>
        <v>165</v>
      </c>
      <c r="G165" s="50" t="n">
        <v>25985</v>
      </c>
      <c r="H165" s="50" t="n">
        <v>24366500</v>
      </c>
      <c r="I165" s="48" t="s">
        <v>947</v>
      </c>
      <c r="J165" s="48" t="s">
        <v>948</v>
      </c>
      <c r="K165" s="48"/>
      <c r="L165" s="61" t="str">
        <f aca="false">HYPERLINK("mailto:marcelo_serenelli@hotmail.com","marcelo_serenelli@hotmail.com")</f>
        <v>marcelo_serenelli@hotmail.com</v>
      </c>
      <c r="M165" s="54" t="n">
        <v>40667</v>
      </c>
      <c r="N165" s="54" t="s">
        <v>525</v>
      </c>
      <c r="O165" s="54" t="s">
        <v>949</v>
      </c>
      <c r="P165" s="54" t="s">
        <v>950</v>
      </c>
      <c r="Q165" s="55" t="n">
        <v>1712</v>
      </c>
      <c r="R165" s="54"/>
      <c r="S165" s="56"/>
      <c r="T165" s="62" t="s">
        <v>618</v>
      </c>
    </row>
    <row collapsed="false" customFormat="false" customHeight="false" hidden="false" ht="23.85" outlineLevel="0" r="166">
      <c r="A166" s="9" t="n">
        <v>166</v>
      </c>
      <c r="B166" s="10" t="s">
        <v>19</v>
      </c>
      <c r="C166" s="11" t="s">
        <v>951</v>
      </c>
      <c r="D166" s="11" t="s">
        <v>952</v>
      </c>
      <c r="E166" s="11" t="s">
        <v>277</v>
      </c>
      <c r="F166" s="10" t="n">
        <f aca="false">A166</f>
        <v>166</v>
      </c>
      <c r="G166" s="38" t="s">
        <v>279</v>
      </c>
      <c r="H166" s="38" t="n">
        <v>23060756</v>
      </c>
      <c r="I166" s="11"/>
      <c r="J166" s="11" t="s">
        <v>953</v>
      </c>
      <c r="K166" s="11"/>
      <c r="L166" s="40" t="str">
        <f aca="false">HYPERLINK("mailto:sebagayoso2@hotmail.com","sebagayoso2@hotmail.com")</f>
        <v>sebagayoso2@hotmail.com</v>
      </c>
      <c r="M166" s="18" t="n">
        <v>40682</v>
      </c>
      <c r="N166" s="18" t="s">
        <v>322</v>
      </c>
      <c r="O166" s="18" t="s">
        <v>954</v>
      </c>
      <c r="P166" s="18" t="s">
        <v>188</v>
      </c>
      <c r="Q166" s="19" t="n">
        <v>1824</v>
      </c>
      <c r="R166" s="18" t="s">
        <v>955</v>
      </c>
      <c r="S166" s="24"/>
    </row>
    <row collapsed="false" customFormat="false" customHeight="false" hidden="false" ht="12.65" outlineLevel="0" r="167">
      <c r="A167" s="9" t="n">
        <v>167</v>
      </c>
      <c r="B167" s="10" t="s">
        <v>19</v>
      </c>
      <c r="C167" s="11" t="s">
        <v>956</v>
      </c>
      <c r="D167" s="11" t="s">
        <v>957</v>
      </c>
      <c r="E167" s="11" t="s">
        <v>108</v>
      </c>
      <c r="F167" s="10" t="n">
        <f aca="false">A167</f>
        <v>167</v>
      </c>
      <c r="G167" s="38" t="n">
        <v>12717</v>
      </c>
      <c r="H167" s="38" t="n">
        <v>24978019</v>
      </c>
      <c r="I167" s="11" t="s">
        <v>958</v>
      </c>
      <c r="J167" s="11" t="s">
        <v>959</v>
      </c>
      <c r="K167" s="11"/>
      <c r="L167" s="40" t="str">
        <f aca="false">HYPERLINK("mailto:cmarfernandez@hotmail.com","cmarfernandez@hotmail.com")</f>
        <v>cmarfernandez@hotmail.com</v>
      </c>
      <c r="M167" s="18" t="n">
        <v>40689</v>
      </c>
      <c r="N167" s="18" t="s">
        <v>525</v>
      </c>
      <c r="O167" s="18" t="s">
        <v>960</v>
      </c>
      <c r="P167" s="18" t="s">
        <v>153</v>
      </c>
      <c r="Q167" s="19" t="n">
        <v>1878</v>
      </c>
      <c r="R167" s="18"/>
      <c r="S167" s="24"/>
    </row>
    <row collapsed="false" customFormat="false" customHeight="false" hidden="false" ht="12.65" outlineLevel="0" r="168">
      <c r="A168" s="9" t="n">
        <v>168</v>
      </c>
      <c r="B168" s="10" t="s">
        <v>19</v>
      </c>
      <c r="C168" s="11" t="s">
        <v>961</v>
      </c>
      <c r="D168" s="11" t="s">
        <v>962</v>
      </c>
      <c r="E168" s="11" t="s">
        <v>108</v>
      </c>
      <c r="F168" s="10" t="n">
        <f aca="false">A168</f>
        <v>168</v>
      </c>
      <c r="G168" s="38" t="n">
        <v>31767</v>
      </c>
      <c r="H168" s="38" t="n">
        <v>33607112</v>
      </c>
      <c r="I168" s="11" t="s">
        <v>963</v>
      </c>
      <c r="J168" s="11" t="s">
        <v>964</v>
      </c>
      <c r="K168" s="11"/>
      <c r="L168" s="40" t="str">
        <f aca="false">HYPERLINK("mailto:ndabundo@bago.com.ar","ndabundo@bago.com.ar")</f>
        <v>ndabundo@bago.com.ar</v>
      </c>
      <c r="M168" s="18" t="n">
        <v>40689</v>
      </c>
      <c r="N168" s="18" t="s">
        <v>525</v>
      </c>
      <c r="O168" s="18" t="s">
        <v>965</v>
      </c>
      <c r="P168" s="18" t="s">
        <v>966</v>
      </c>
      <c r="Q168" s="19" t="n">
        <v>1882</v>
      </c>
      <c r="R168" s="18"/>
      <c r="S168" s="24"/>
    </row>
    <row collapsed="false" customFormat="false" customHeight="false" hidden="false" ht="23.85" outlineLevel="0" r="169">
      <c r="A169" s="9" t="n">
        <v>169</v>
      </c>
      <c r="B169" s="10" t="s">
        <v>19</v>
      </c>
      <c r="C169" s="11" t="s">
        <v>967</v>
      </c>
      <c r="D169" s="11" t="s">
        <v>968</v>
      </c>
      <c r="E169" s="11" t="s">
        <v>108</v>
      </c>
      <c r="F169" s="10" t="n">
        <f aca="false">A169</f>
        <v>169</v>
      </c>
      <c r="G169" s="38" t="n">
        <v>6791</v>
      </c>
      <c r="H169" s="38" t="n">
        <v>11553494</v>
      </c>
      <c r="I169" s="11" t="s">
        <v>969</v>
      </c>
      <c r="J169" s="11" t="s">
        <v>970</v>
      </c>
      <c r="K169" s="11" t="s">
        <v>101</v>
      </c>
      <c r="L169" s="40" t="str">
        <f aca="false">HYPERLINK("mailto:danielnorbertovaldez@yahoo.com.ar","danielnorbertovaldez@yahoo.com.ar")</f>
        <v>danielnorbertovaldez@yahoo.com.ar</v>
      </c>
      <c r="M169" s="18" t="n">
        <v>40689</v>
      </c>
      <c r="N169" s="18" t="s">
        <v>591</v>
      </c>
      <c r="O169" s="18" t="s">
        <v>971</v>
      </c>
      <c r="P169" s="18" t="s">
        <v>188</v>
      </c>
      <c r="Q169" s="19" t="n">
        <v>1824</v>
      </c>
      <c r="R169" s="18" t="s">
        <v>955</v>
      </c>
      <c r="S169" s="20"/>
      <c r="T169" s="8"/>
    </row>
    <row collapsed="false" customFormat="false" customHeight="false" hidden="false" ht="12.65" outlineLevel="0" r="170">
      <c r="A170" s="9" t="n">
        <v>170</v>
      </c>
      <c r="B170" s="10" t="s">
        <v>19</v>
      </c>
      <c r="C170" s="11" t="s">
        <v>972</v>
      </c>
      <c r="D170" s="11" t="s">
        <v>973</v>
      </c>
      <c r="E170" s="11" t="s">
        <v>108</v>
      </c>
      <c r="F170" s="10" t="n">
        <f aca="false">A170</f>
        <v>170</v>
      </c>
      <c r="G170" s="38" t="n">
        <v>28431</v>
      </c>
      <c r="H170" s="38" t="n">
        <v>32156378</v>
      </c>
      <c r="I170" s="11" t="s">
        <v>974</v>
      </c>
      <c r="J170" s="11" t="s">
        <v>975</v>
      </c>
      <c r="K170" s="11"/>
      <c r="L170" s="40" t="str">
        <f aca="false">HYPERLINK("mailto:dbeichel@hotmail.com","dbeichel@hotmail.com")</f>
        <v>dbeichel@hotmail.com</v>
      </c>
      <c r="M170" s="18" t="n">
        <v>40689</v>
      </c>
      <c r="N170" s="18" t="s">
        <v>525</v>
      </c>
      <c r="O170" s="18" t="s">
        <v>976</v>
      </c>
      <c r="P170" s="18" t="s">
        <v>139</v>
      </c>
      <c r="Q170" s="19" t="n">
        <v>1431</v>
      </c>
      <c r="R170" s="18" t="s">
        <v>641</v>
      </c>
      <c r="S170" s="20"/>
      <c r="T170" s="8"/>
    </row>
    <row collapsed="false" customFormat="false" customHeight="false" hidden="false" ht="12.65" outlineLevel="0" r="171">
      <c r="A171" s="9" t="n">
        <v>171</v>
      </c>
      <c r="B171" s="10" t="s">
        <v>19</v>
      </c>
      <c r="C171" s="11" t="s">
        <v>972</v>
      </c>
      <c r="D171" s="11" t="s">
        <v>977</v>
      </c>
      <c r="E171" s="11" t="s">
        <v>108</v>
      </c>
      <c r="F171" s="10" t="n">
        <f aca="false">A171</f>
        <v>171</v>
      </c>
      <c r="G171" s="38" t="n">
        <v>28084</v>
      </c>
      <c r="H171" s="38" t="n">
        <v>32848802</v>
      </c>
      <c r="I171" s="11" t="s">
        <v>978</v>
      </c>
      <c r="J171" s="11" t="s">
        <v>979</v>
      </c>
      <c r="K171" s="11"/>
      <c r="L171" s="40" t="str">
        <f aca="false">HYPERLINK("mailto:gemibeigel@hotmail.com","gemibeigel@hotmail.com")</f>
        <v>gemibeigel@hotmail.com</v>
      </c>
      <c r="M171" s="18" t="n">
        <v>40689</v>
      </c>
      <c r="N171" s="18" t="s">
        <v>525</v>
      </c>
      <c r="O171" s="18" t="s">
        <v>980</v>
      </c>
      <c r="P171" s="18" t="s">
        <v>139</v>
      </c>
      <c r="Q171" s="19" t="n">
        <v>1431</v>
      </c>
      <c r="R171" s="18" t="s">
        <v>641</v>
      </c>
      <c r="S171" s="20"/>
      <c r="T171" s="8"/>
    </row>
    <row collapsed="false" customFormat="false" customHeight="false" hidden="false" ht="12.65" outlineLevel="0" r="172">
      <c r="A172" s="9" t="n">
        <v>172</v>
      </c>
      <c r="B172" s="10" t="s">
        <v>19</v>
      </c>
      <c r="C172" s="11" t="s">
        <v>981</v>
      </c>
      <c r="D172" s="11" t="s">
        <v>982</v>
      </c>
      <c r="E172" s="11" t="s">
        <v>108</v>
      </c>
      <c r="F172" s="10" t="n">
        <f aca="false">A172</f>
        <v>172</v>
      </c>
      <c r="G172" s="38" t="n">
        <v>14429</v>
      </c>
      <c r="H172" s="38" t="n">
        <v>17833308</v>
      </c>
      <c r="I172" s="11" t="s">
        <v>983</v>
      </c>
      <c r="J172" s="11" t="s">
        <v>984</v>
      </c>
      <c r="K172" s="11"/>
      <c r="L172" s="40" t="str">
        <f aca="false">HYPERLINK("mailto:marceoro@live.com.ar","marceoro@live.com.ar")</f>
        <v>marceoro@live.com.ar</v>
      </c>
      <c r="M172" s="18" t="n">
        <v>40703</v>
      </c>
      <c r="N172" s="18" t="s">
        <v>985</v>
      </c>
      <c r="O172" s="18" t="s">
        <v>986</v>
      </c>
      <c r="P172" s="18" t="s">
        <v>188</v>
      </c>
      <c r="Q172" s="19" t="n">
        <v>1824</v>
      </c>
      <c r="R172" s="18" t="s">
        <v>202</v>
      </c>
      <c r="S172" s="20" t="s">
        <v>987</v>
      </c>
      <c r="T172" s="8"/>
    </row>
    <row collapsed="false" customFormat="false" customHeight="false" hidden="false" ht="12.65" outlineLevel="0" r="173">
      <c r="A173" s="25" t="n">
        <v>173</v>
      </c>
      <c r="B173" s="26" t="s">
        <v>19</v>
      </c>
      <c r="C173" s="41" t="s">
        <v>988</v>
      </c>
      <c r="D173" s="41" t="s">
        <v>989</v>
      </c>
      <c r="E173" s="41" t="s">
        <v>108</v>
      </c>
      <c r="F173" s="26" t="n">
        <f aca="false">A173</f>
        <v>173</v>
      </c>
      <c r="G173" s="43" t="n">
        <v>17007</v>
      </c>
      <c r="H173" s="43" t="s">
        <v>341</v>
      </c>
      <c r="I173" s="41"/>
      <c r="J173" s="41" t="s">
        <v>990</v>
      </c>
      <c r="K173" s="41"/>
      <c r="L173" s="44"/>
      <c r="M173" s="33" t="n">
        <v>40703</v>
      </c>
      <c r="N173" s="33" t="s">
        <v>409</v>
      </c>
      <c r="O173" s="33" t="s">
        <v>991</v>
      </c>
      <c r="P173" s="33" t="s">
        <v>119</v>
      </c>
      <c r="Q173" s="34" t="n">
        <v>1872</v>
      </c>
      <c r="R173" s="33" t="s">
        <v>508</v>
      </c>
      <c r="S173" s="69"/>
      <c r="T173" s="8"/>
    </row>
    <row collapsed="false" customFormat="false" customHeight="false" hidden="false" ht="23.85" outlineLevel="0" r="174">
      <c r="A174" s="9" t="n">
        <v>174</v>
      </c>
      <c r="B174" s="10" t="s">
        <v>19</v>
      </c>
      <c r="C174" s="11" t="s">
        <v>988</v>
      </c>
      <c r="D174" s="11" t="s">
        <v>992</v>
      </c>
      <c r="E174" s="11" t="s">
        <v>108</v>
      </c>
      <c r="F174" s="10" t="n">
        <f aca="false">A174</f>
        <v>174</v>
      </c>
      <c r="G174" s="38" t="n">
        <v>19650</v>
      </c>
      <c r="H174" s="38" t="s">
        <v>993</v>
      </c>
      <c r="I174" s="11"/>
      <c r="J174" s="11" t="s">
        <v>990</v>
      </c>
      <c r="K174" s="11"/>
      <c r="L174" s="40" t="str">
        <f aca="false">HYPERLINK("mailto:jgangi@estudiogangi.com.ar","jgangi@estudiogangi.com.ar")</f>
        <v>jgangi@estudiogangi.com.ar</v>
      </c>
      <c r="M174" s="18" t="n">
        <v>40703</v>
      </c>
      <c r="N174" s="18" t="s">
        <v>409</v>
      </c>
      <c r="O174" s="18" t="s">
        <v>991</v>
      </c>
      <c r="P174" s="18" t="s">
        <v>119</v>
      </c>
      <c r="Q174" s="19" t="n">
        <v>1872</v>
      </c>
      <c r="R174" s="18" t="s">
        <v>508</v>
      </c>
      <c r="S174" s="20" t="s">
        <v>994</v>
      </c>
      <c r="T174" s="8"/>
    </row>
    <row collapsed="false" customFormat="false" customHeight="false" hidden="false" ht="23.85" outlineLevel="0" r="175">
      <c r="A175" s="9" t="n">
        <v>175</v>
      </c>
      <c r="B175" s="10" t="s">
        <v>19</v>
      </c>
      <c r="C175" s="11" t="s">
        <v>995</v>
      </c>
      <c r="D175" s="11" t="s">
        <v>736</v>
      </c>
      <c r="E175" s="11" t="s">
        <v>108</v>
      </c>
      <c r="F175" s="10" t="n">
        <f aca="false">A175</f>
        <v>175</v>
      </c>
      <c r="G175" s="38" t="n">
        <v>17433</v>
      </c>
      <c r="H175" s="38" t="n">
        <v>29040906</v>
      </c>
      <c r="I175" s="11" t="s">
        <v>996</v>
      </c>
      <c r="J175" s="11" t="s">
        <v>997</v>
      </c>
      <c r="K175" s="11"/>
      <c r="L175" s="40" t="str">
        <f aca="false">HYPERLINK("mailto:aubonemartin@hotmail.com.ar","aubonemartin@hotmail.com.ar")</f>
        <v>aubonemartin@hotmail.com.ar</v>
      </c>
      <c r="M175" s="18" t="n">
        <v>40703</v>
      </c>
      <c r="N175" s="18"/>
      <c r="O175" s="18" t="s">
        <v>998</v>
      </c>
      <c r="P175" s="18" t="s">
        <v>999</v>
      </c>
      <c r="Q175" s="19" t="n">
        <v>1642</v>
      </c>
      <c r="R175" s="18"/>
      <c r="S175" s="20" t="s">
        <v>1000</v>
      </c>
      <c r="T175" s="8"/>
    </row>
    <row collapsed="false" customFormat="false" customHeight="false" hidden="false" ht="12.65" outlineLevel="0" r="176">
      <c r="A176" s="9" t="n">
        <v>176</v>
      </c>
      <c r="B176" s="10" t="s">
        <v>19</v>
      </c>
      <c r="C176" s="11" t="s">
        <v>934</v>
      </c>
      <c r="D176" s="11" t="s">
        <v>1001</v>
      </c>
      <c r="E176" s="11" t="s">
        <v>108</v>
      </c>
      <c r="F176" s="10" t="n">
        <f aca="false">A176</f>
        <v>176</v>
      </c>
      <c r="G176" s="38" t="n">
        <v>6325</v>
      </c>
      <c r="H176" s="38" t="n">
        <v>7719983</v>
      </c>
      <c r="I176" s="11"/>
      <c r="J176" s="11" t="s">
        <v>1002</v>
      </c>
      <c r="K176" s="11"/>
      <c r="L176" s="40"/>
      <c r="M176" s="18" t="n">
        <v>40703</v>
      </c>
      <c r="N176" s="18" t="s">
        <v>1003</v>
      </c>
      <c r="O176" s="18" t="s">
        <v>1004</v>
      </c>
      <c r="P176" s="18" t="s">
        <v>119</v>
      </c>
      <c r="Q176" s="19" t="n">
        <v>1870</v>
      </c>
      <c r="R176" s="18"/>
      <c r="S176" s="20" t="s">
        <v>1005</v>
      </c>
      <c r="T176" s="8"/>
    </row>
    <row collapsed="false" customFormat="false" customHeight="false" hidden="false" ht="12.65" outlineLevel="0" r="177">
      <c r="A177" s="9" t="n">
        <v>177</v>
      </c>
      <c r="B177" s="10" t="s">
        <v>19</v>
      </c>
      <c r="C177" s="11" t="s">
        <v>1006</v>
      </c>
      <c r="D177" s="11" t="s">
        <v>1007</v>
      </c>
      <c r="E177" s="11" t="s">
        <v>108</v>
      </c>
      <c r="F177" s="10" t="n">
        <f aca="false">A177</f>
        <v>177</v>
      </c>
      <c r="G177" s="38" t="n">
        <v>26350</v>
      </c>
      <c r="H177" s="38" t="n">
        <v>33366304</v>
      </c>
      <c r="I177" s="11" t="s">
        <v>1008</v>
      </c>
      <c r="J177" s="11" t="s">
        <v>1009</v>
      </c>
      <c r="K177" s="11"/>
      <c r="L177" s="40" t="str">
        <f aca="false">HYPERLINK("mailto:jmignaburu@hotmail.com","jmignaburu@hotmail.com")</f>
        <v>jmignaburu@hotmail.com</v>
      </c>
      <c r="M177" s="18" t="n">
        <v>40703</v>
      </c>
      <c r="N177" s="18"/>
      <c r="O177" s="18" t="s">
        <v>1010</v>
      </c>
      <c r="P177" s="18" t="s">
        <v>153</v>
      </c>
      <c r="Q177" s="19" t="n">
        <v>1876</v>
      </c>
      <c r="R177" s="18" t="s">
        <v>154</v>
      </c>
      <c r="S177" s="20" t="s">
        <v>1011</v>
      </c>
      <c r="T177" s="8"/>
    </row>
    <row collapsed="false" customFormat="false" customHeight="false" hidden="false" ht="23.85" outlineLevel="0" r="178">
      <c r="A178" s="25" t="n">
        <v>178</v>
      </c>
      <c r="B178" s="26" t="s">
        <v>19</v>
      </c>
      <c r="C178" s="41" t="s">
        <v>880</v>
      </c>
      <c r="D178" s="41" t="s">
        <v>1012</v>
      </c>
      <c r="E178" s="41" t="s">
        <v>108</v>
      </c>
      <c r="F178" s="26" t="n">
        <f aca="false">A178</f>
        <v>178</v>
      </c>
      <c r="G178" s="43" t="s">
        <v>279</v>
      </c>
      <c r="H178" s="43" t="s">
        <v>1013</v>
      </c>
      <c r="I178" s="41" t="s">
        <v>1014</v>
      </c>
      <c r="J178" s="41" t="s">
        <v>1015</v>
      </c>
      <c r="K178" s="41"/>
      <c r="L178" s="44" t="str">
        <f aca="false">HYPERLINK("mailto:jmignaburu@hotmail.com","????")</f>
        <v>????</v>
      </c>
      <c r="M178" s="33" t="n">
        <v>40703</v>
      </c>
      <c r="N178" s="33"/>
      <c r="O178" s="33" t="s">
        <v>1016</v>
      </c>
      <c r="P178" s="33" t="s">
        <v>119</v>
      </c>
      <c r="Q178" s="34" t="n">
        <v>1870</v>
      </c>
      <c r="R178" s="33"/>
      <c r="S178" s="69" t="s">
        <v>1017</v>
      </c>
      <c r="T178" s="8"/>
    </row>
    <row collapsed="false" customFormat="false" customHeight="false" hidden="false" ht="12.65" outlineLevel="0" r="179">
      <c r="A179" s="9" t="n">
        <v>179</v>
      </c>
      <c r="B179" s="10" t="s">
        <v>19</v>
      </c>
      <c r="C179" s="11" t="s">
        <v>1018</v>
      </c>
      <c r="D179" s="11" t="s">
        <v>1019</v>
      </c>
      <c r="E179" s="11" t="s">
        <v>108</v>
      </c>
      <c r="F179" s="10" t="n">
        <f aca="false">A179</f>
        <v>179</v>
      </c>
      <c r="G179" s="38" t="n">
        <v>32012</v>
      </c>
      <c r="H179" s="38" t="n">
        <v>28802676</v>
      </c>
      <c r="I179" s="11" t="s">
        <v>1020</v>
      </c>
      <c r="J179" s="11" t="s">
        <v>1021</v>
      </c>
      <c r="K179" s="11"/>
      <c r="L179" s="40" t="str">
        <f aca="false">HYPERLINK("mailto:heberganza@metlife.com.ar","heberganza@metlife.com.ar")</f>
        <v>heberganza@metlife.com.ar</v>
      </c>
      <c r="M179" s="18" t="n">
        <v>40703</v>
      </c>
      <c r="N179" s="18"/>
      <c r="O179" s="18" t="s">
        <v>1022</v>
      </c>
      <c r="P179" s="18" t="s">
        <v>119</v>
      </c>
      <c r="Q179" s="19" t="n">
        <v>1870</v>
      </c>
      <c r="R179" s="18"/>
      <c r="S179" s="20" t="s">
        <v>1023</v>
      </c>
      <c r="T179" s="8"/>
    </row>
    <row collapsed="false" customFormat="false" customHeight="false" hidden="false" ht="12.65" outlineLevel="0" r="180">
      <c r="A180" s="25" t="n">
        <v>180</v>
      </c>
      <c r="B180" s="26" t="s">
        <v>25</v>
      </c>
      <c r="C180" s="41" t="s">
        <v>804</v>
      </c>
      <c r="D180" s="41" t="s">
        <v>1024</v>
      </c>
      <c r="E180" s="41" t="s">
        <v>108</v>
      </c>
      <c r="F180" s="26" t="n">
        <f aca="false">A180</f>
        <v>180</v>
      </c>
      <c r="G180" s="43" t="n">
        <v>8278</v>
      </c>
      <c r="H180" s="43" t="s">
        <v>341</v>
      </c>
      <c r="I180" s="41" t="s">
        <v>1025</v>
      </c>
      <c r="J180" s="41" t="s">
        <v>1026</v>
      </c>
      <c r="K180" s="41"/>
      <c r="L180" s="44" t="str">
        <f aca="false">HYPERLINK("mailto:industriasvae@hotmail.com","industriasvae@hotmail.com")</f>
        <v>industriasvae@hotmail.com</v>
      </c>
      <c r="M180" s="33" t="n">
        <v>40703</v>
      </c>
      <c r="N180" s="33"/>
      <c r="O180" s="33" t="s">
        <v>809</v>
      </c>
      <c r="P180" s="33" t="s">
        <v>139</v>
      </c>
      <c r="Q180" s="34" t="n">
        <v>1408</v>
      </c>
      <c r="R180" s="33" t="s">
        <v>210</v>
      </c>
      <c r="S180" s="69" t="s">
        <v>1027</v>
      </c>
      <c r="T180" s="8"/>
    </row>
    <row collapsed="false" customFormat="false" customHeight="false" hidden="false" ht="12.65" outlineLevel="0" r="181">
      <c r="A181" s="70" t="n">
        <v>181</v>
      </c>
      <c r="B181" s="71" t="s">
        <v>19</v>
      </c>
      <c r="C181" s="72" t="s">
        <v>1028</v>
      </c>
      <c r="D181" s="72" t="s">
        <v>1029</v>
      </c>
      <c r="E181" s="72" t="s">
        <v>108</v>
      </c>
      <c r="F181" s="71" t="n">
        <v>181</v>
      </c>
      <c r="G181" s="38" t="n">
        <v>21307</v>
      </c>
      <c r="H181" s="38" t="n">
        <v>20341190</v>
      </c>
      <c r="I181" s="72" t="s">
        <v>1030</v>
      </c>
      <c r="J181" s="72" t="s">
        <v>1031</v>
      </c>
      <c r="K181" s="72"/>
      <c r="L181" s="73" t="str">
        <f aca="false">HYPERLINK("mailto:jorgerojo68@hotmail.com","jorgerojo68@hotmail.com")</f>
        <v>jorgerojo68@hotmail.com</v>
      </c>
      <c r="M181" s="74" t="n">
        <v>40710</v>
      </c>
      <c r="N181" s="75" t="s">
        <v>525</v>
      </c>
      <c r="O181" s="75" t="s">
        <v>1032</v>
      </c>
      <c r="P181" s="75" t="s">
        <v>139</v>
      </c>
      <c r="Q181" s="19" t="n">
        <v>1425</v>
      </c>
      <c r="R181" s="75" t="s">
        <v>330</v>
      </c>
      <c r="S181" s="76" t="s">
        <v>1033</v>
      </c>
      <c r="T181" s="8"/>
    </row>
    <row collapsed="false" customFormat="false" customHeight="false" hidden="false" ht="12.65" outlineLevel="0" r="182">
      <c r="A182" s="70" t="n">
        <v>182</v>
      </c>
      <c r="B182" s="71" t="s">
        <v>19</v>
      </c>
      <c r="C182" s="72" t="s">
        <v>1034</v>
      </c>
      <c r="D182" s="72" t="s">
        <v>1035</v>
      </c>
      <c r="E182" s="72" t="s">
        <v>108</v>
      </c>
      <c r="F182" s="71" t="n">
        <v>182</v>
      </c>
      <c r="G182" s="38" t="n">
        <v>14175</v>
      </c>
      <c r="H182" s="38" t="n">
        <v>27061458</v>
      </c>
      <c r="I182" s="72" t="s">
        <v>1036</v>
      </c>
      <c r="J182" s="72" t="s">
        <v>1037</v>
      </c>
      <c r="K182" s="72"/>
      <c r="L182" s="73" t="str">
        <f aca="false">HYPERLINK("mailto:damiandeglauve@gmail.com","damiandeglauve@gmail.com")</f>
        <v>damiandeglauve@gmail.com</v>
      </c>
      <c r="M182" s="74" t="n">
        <v>40710</v>
      </c>
      <c r="N182" s="75" t="s">
        <v>173</v>
      </c>
      <c r="O182" s="75" t="s">
        <v>1038</v>
      </c>
      <c r="P182" s="75" t="s">
        <v>139</v>
      </c>
      <c r="Q182" s="19" t="n">
        <v>1437</v>
      </c>
      <c r="R182" s="75" t="s">
        <v>311</v>
      </c>
      <c r="S182" s="76" t="s">
        <v>1039</v>
      </c>
      <c r="T182" s="8"/>
    </row>
    <row collapsed="false" customFormat="false" customHeight="false" hidden="false" ht="12.65" outlineLevel="0" r="183">
      <c r="A183" s="70" t="n">
        <v>183</v>
      </c>
      <c r="B183" s="71" t="s">
        <v>19</v>
      </c>
      <c r="C183" s="72" t="s">
        <v>1040</v>
      </c>
      <c r="D183" s="72" t="s">
        <v>1041</v>
      </c>
      <c r="E183" s="72" t="s">
        <v>108</v>
      </c>
      <c r="F183" s="71" t="n">
        <v>183</v>
      </c>
      <c r="G183" s="38" t="n">
        <v>17334</v>
      </c>
      <c r="H183" s="38" t="n">
        <v>37760545</v>
      </c>
      <c r="I183" s="72" t="s">
        <v>1042</v>
      </c>
      <c r="J183" s="72" t="s">
        <v>1043</v>
      </c>
      <c r="K183" s="72"/>
      <c r="L183" s="73" t="str">
        <f aca="false">HYPERLINK("mailto:leita.14@hotmail.com","leita.14@hotmail.com")</f>
        <v>leita.14@hotmail.com</v>
      </c>
      <c r="M183" s="74" t="n">
        <v>40710</v>
      </c>
      <c r="N183" s="75" t="s">
        <v>525</v>
      </c>
      <c r="O183" s="75" t="s">
        <v>1044</v>
      </c>
      <c r="P183" s="75" t="s">
        <v>119</v>
      </c>
      <c r="Q183" s="19" t="n">
        <v>1874</v>
      </c>
      <c r="R183" s="75" t="s">
        <v>359</v>
      </c>
      <c r="S183" s="76" t="s">
        <v>1045</v>
      </c>
      <c r="T183" s="8"/>
    </row>
    <row collapsed="false" customFormat="false" customHeight="false" hidden="false" ht="12.65" outlineLevel="0" r="184">
      <c r="A184" s="9" t="n">
        <v>184</v>
      </c>
      <c r="B184" s="10" t="s">
        <v>25</v>
      </c>
      <c r="C184" s="11" t="s">
        <v>1046</v>
      </c>
      <c r="D184" s="11" t="s">
        <v>1047</v>
      </c>
      <c r="E184" s="11" t="s">
        <v>108</v>
      </c>
      <c r="F184" s="13" t="s">
        <v>1048</v>
      </c>
      <c r="G184" s="38" t="n">
        <v>4737</v>
      </c>
      <c r="H184" s="38" t="n">
        <v>32917036</v>
      </c>
      <c r="I184" s="11" t="s">
        <v>1049</v>
      </c>
      <c r="J184" s="11"/>
      <c r="K184" s="22"/>
      <c r="L184" s="77" t="str">
        <f aca="false">HYPERLINK("mailto:rossilucila@yahoo.com.ar","rossilucila@yahoo.com.ar")</f>
        <v>rossilucila@yahoo.com.ar</v>
      </c>
      <c r="M184" s="18" t="n">
        <v>40717</v>
      </c>
      <c r="N184" s="18" t="s">
        <v>591</v>
      </c>
      <c r="O184" s="18" t="s">
        <v>1050</v>
      </c>
      <c r="P184" s="18" t="s">
        <v>139</v>
      </c>
      <c r="Q184" s="19" t="n">
        <v>1406</v>
      </c>
      <c r="R184" s="18" t="s">
        <v>454</v>
      </c>
      <c r="S184" s="24" t="s">
        <v>1051</v>
      </c>
    </row>
    <row collapsed="false" customFormat="false" customHeight="false" hidden="false" ht="12.65" outlineLevel="0" r="185">
      <c r="A185" s="9" t="n">
        <v>185</v>
      </c>
      <c r="B185" s="10" t="s">
        <v>19</v>
      </c>
      <c r="C185" s="11" t="s">
        <v>1052</v>
      </c>
      <c r="D185" s="11" t="s">
        <v>1053</v>
      </c>
      <c r="E185" s="67" t="s">
        <v>108</v>
      </c>
      <c r="F185" s="10" t="n">
        <f aca="false">A185</f>
        <v>185</v>
      </c>
      <c r="G185" s="38" t="n">
        <v>13583</v>
      </c>
      <c r="H185" s="38" t="n">
        <v>21675594</v>
      </c>
      <c r="I185" s="11" t="s">
        <v>1054</v>
      </c>
      <c r="J185" s="11" t="s">
        <v>1055</v>
      </c>
      <c r="K185" s="22"/>
      <c r="L185" s="40" t="str">
        <f aca="false">HYPERLINK("mailto:pietromera@hotmail.com","pietromera@hotmail.com")</f>
        <v>pietromera@hotmail.com</v>
      </c>
      <c r="M185" s="18" t="n">
        <v>40717</v>
      </c>
      <c r="N185" s="18" t="s">
        <v>525</v>
      </c>
      <c r="O185" s="18" t="s">
        <v>1056</v>
      </c>
      <c r="P185" s="18" t="s">
        <v>263</v>
      </c>
      <c r="Q185" s="19" t="n">
        <v>1826</v>
      </c>
      <c r="R185" s="18"/>
      <c r="S185" s="24" t="s">
        <v>987</v>
      </c>
    </row>
    <row collapsed="false" customFormat="false" customHeight="false" hidden="false" ht="12.65" outlineLevel="0" r="186">
      <c r="A186" s="9" t="n">
        <v>186</v>
      </c>
      <c r="B186" s="10" t="s">
        <v>19</v>
      </c>
      <c r="C186" s="11" t="s">
        <v>1057</v>
      </c>
      <c r="D186" s="11" t="s">
        <v>1058</v>
      </c>
      <c r="E186" s="67" t="s">
        <v>108</v>
      </c>
      <c r="F186" s="10" t="n">
        <f aca="false">A186</f>
        <v>186</v>
      </c>
      <c r="G186" s="38" t="n">
        <v>53919</v>
      </c>
      <c r="H186" s="38" t="n">
        <v>24136362</v>
      </c>
      <c r="I186" s="11" t="s">
        <v>1059</v>
      </c>
      <c r="J186" s="11" t="s">
        <v>1060</v>
      </c>
      <c r="K186" s="22"/>
      <c r="L186" s="40" t="str">
        <f aca="false">HYPERLINK("mailto:estudio.jscorrea@iplanmail.com.ar","estudio.jscorrea@iplanmail.com.ar")</f>
        <v>estudio.jscorrea@iplanmail.com.ar</v>
      </c>
      <c r="M186" s="18" t="n">
        <v>40717</v>
      </c>
      <c r="N186" s="18" t="s">
        <v>699</v>
      </c>
      <c r="O186" s="18" t="s">
        <v>1061</v>
      </c>
      <c r="P186" s="18" t="s">
        <v>139</v>
      </c>
      <c r="Q186" s="19" t="n">
        <v>1047</v>
      </c>
      <c r="R186" s="18" t="s">
        <v>1062</v>
      </c>
      <c r="S186" s="24" t="s">
        <v>1023</v>
      </c>
    </row>
    <row collapsed="false" customFormat="false" customHeight="false" hidden="false" ht="12.65" outlineLevel="0" r="187">
      <c r="A187" s="9" t="n">
        <v>187</v>
      </c>
      <c r="B187" s="10" t="s">
        <v>19</v>
      </c>
      <c r="C187" s="11" t="s">
        <v>1063</v>
      </c>
      <c r="D187" s="11" t="s">
        <v>1064</v>
      </c>
      <c r="E187" s="67" t="s">
        <v>108</v>
      </c>
      <c r="F187" s="10" t="n">
        <f aca="false">A187</f>
        <v>187</v>
      </c>
      <c r="G187" s="38" t="n">
        <v>11333</v>
      </c>
      <c r="H187" s="38" t="n">
        <v>21438881</v>
      </c>
      <c r="I187" s="11" t="s">
        <v>1065</v>
      </c>
      <c r="J187" s="11" t="s">
        <v>1066</v>
      </c>
      <c r="K187" s="22"/>
      <c r="L187" s="40" t="str">
        <f aca="false">HYPERLINK("mailto:emiliozubini@hotmail.com","emiliozubini@hotmail.com")</f>
        <v>emiliozubini@hotmail.com</v>
      </c>
      <c r="M187" s="18" t="n">
        <v>40717</v>
      </c>
      <c r="N187" s="18" t="s">
        <v>525</v>
      </c>
      <c r="O187" s="18" t="s">
        <v>1067</v>
      </c>
      <c r="P187" s="18" t="s">
        <v>139</v>
      </c>
      <c r="Q187" s="19" t="n">
        <v>1270</v>
      </c>
      <c r="R187" s="18" t="s">
        <v>563</v>
      </c>
      <c r="S187" s="24" t="s">
        <v>1023</v>
      </c>
    </row>
    <row collapsed="false" customFormat="false" customHeight="false" hidden="false" ht="12.65" outlineLevel="0" r="188">
      <c r="A188" s="9" t="n">
        <v>188</v>
      </c>
      <c r="B188" s="10" t="s">
        <v>19</v>
      </c>
      <c r="C188" s="11" t="s">
        <v>1068</v>
      </c>
      <c r="D188" s="11" t="s">
        <v>910</v>
      </c>
      <c r="E188" s="67" t="s">
        <v>108</v>
      </c>
      <c r="F188" s="10" t="n">
        <f aca="false">A188</f>
        <v>188</v>
      </c>
      <c r="G188" s="38" t="n">
        <v>41384</v>
      </c>
      <c r="H188" s="38" t="n">
        <v>28037878</v>
      </c>
      <c r="I188" s="11" t="s">
        <v>1069</v>
      </c>
      <c r="J188" s="11" t="s">
        <v>1070</v>
      </c>
      <c r="K188" s="22"/>
      <c r="L188" s="40" t="str">
        <f aca="false">HYPERLINK("mailto:fpratto800@hotmail.com","fpratto800@hotmail.com")</f>
        <v>fpratto800@hotmail.com</v>
      </c>
      <c r="M188" s="18" t="n">
        <v>40731</v>
      </c>
      <c r="N188" s="18" t="s">
        <v>525</v>
      </c>
      <c r="O188" s="18" t="s">
        <v>1071</v>
      </c>
      <c r="P188" s="18" t="s">
        <v>119</v>
      </c>
      <c r="Q188" s="19" t="n">
        <v>1870</v>
      </c>
      <c r="R188" s="18"/>
      <c r="S188" s="24" t="s">
        <v>1033</v>
      </c>
    </row>
    <row collapsed="false" customFormat="false" customHeight="false" hidden="false" ht="12.65" outlineLevel="0" r="189">
      <c r="A189" s="9" t="n">
        <v>189</v>
      </c>
      <c r="B189" s="10" t="s">
        <v>19</v>
      </c>
      <c r="C189" s="11" t="s">
        <v>934</v>
      </c>
      <c r="D189" s="11" t="s">
        <v>1072</v>
      </c>
      <c r="E189" s="67" t="s">
        <v>108</v>
      </c>
      <c r="F189" s="10" t="n">
        <f aca="false">A189</f>
        <v>189</v>
      </c>
      <c r="G189" s="38" t="n">
        <v>8704</v>
      </c>
      <c r="H189" s="38" t="n">
        <v>28037878</v>
      </c>
      <c r="I189" s="78"/>
      <c r="J189" s="11" t="s">
        <v>1073</v>
      </c>
      <c r="K189" s="22"/>
      <c r="L189" s="40"/>
      <c r="M189" s="18" t="n">
        <v>40731</v>
      </c>
      <c r="N189" s="18" t="s">
        <v>1074</v>
      </c>
      <c r="O189" s="18" t="s">
        <v>1075</v>
      </c>
      <c r="P189" s="18" t="s">
        <v>139</v>
      </c>
      <c r="Q189" s="79"/>
      <c r="R189" s="18" t="s">
        <v>1076</v>
      </c>
      <c r="S189" s="24" t="s">
        <v>1077</v>
      </c>
    </row>
    <row collapsed="false" customFormat="false" customHeight="false" hidden="false" ht="23.85" outlineLevel="0" r="190">
      <c r="A190" s="9" t="n">
        <v>190</v>
      </c>
      <c r="B190" s="10" t="s">
        <v>19</v>
      </c>
      <c r="C190" s="11" t="s">
        <v>1078</v>
      </c>
      <c r="D190" s="11" t="s">
        <v>1079</v>
      </c>
      <c r="E190" s="67" t="s">
        <v>277</v>
      </c>
      <c r="F190" s="10" t="n">
        <f aca="false">A190</f>
        <v>190</v>
      </c>
      <c r="G190" s="38" t="s">
        <v>279</v>
      </c>
      <c r="H190" s="38" t="n">
        <v>7725661</v>
      </c>
      <c r="I190" s="11"/>
      <c r="J190" s="11" t="s">
        <v>1080</v>
      </c>
      <c r="K190" s="22"/>
      <c r="L190" s="40"/>
      <c r="M190" s="18" t="n">
        <v>40731</v>
      </c>
      <c r="N190" s="18"/>
      <c r="O190" s="80" t="s">
        <v>1081</v>
      </c>
      <c r="P190" s="18" t="s">
        <v>119</v>
      </c>
      <c r="Q190" s="19" t="n">
        <v>1870</v>
      </c>
      <c r="R190" s="18"/>
      <c r="S190" s="24" t="s">
        <v>1005</v>
      </c>
    </row>
    <row collapsed="false" customFormat="false" customHeight="false" hidden="false" ht="12.65" outlineLevel="0" r="191">
      <c r="A191" s="9" t="n">
        <v>191</v>
      </c>
      <c r="B191" s="10" t="s">
        <v>19</v>
      </c>
      <c r="C191" s="11" t="s">
        <v>1082</v>
      </c>
      <c r="D191" s="11" t="s">
        <v>1083</v>
      </c>
      <c r="E191" s="67" t="s">
        <v>108</v>
      </c>
      <c r="F191" s="10" t="n">
        <f aca="false">A191</f>
        <v>191</v>
      </c>
      <c r="G191" s="38" t="n">
        <v>20334</v>
      </c>
      <c r="H191" s="38" t="n">
        <v>30778479</v>
      </c>
      <c r="I191" s="11" t="s">
        <v>1084</v>
      </c>
      <c r="J191" s="11" t="s">
        <v>1085</v>
      </c>
      <c r="K191" s="22"/>
      <c r="L191" s="40" t="str">
        <f aca="false">HYPERLINK("mailto:adrian@viejaesquina.com","adrian@viejaesquina.com")</f>
        <v>adrian@viejaesquina.com</v>
      </c>
      <c r="M191" s="18" t="n">
        <v>40731</v>
      </c>
      <c r="N191" s="18"/>
      <c r="O191" s="18" t="s">
        <v>1086</v>
      </c>
      <c r="P191" s="18" t="s">
        <v>119</v>
      </c>
      <c r="Q191" s="19" t="n">
        <v>1872</v>
      </c>
      <c r="R191" s="18" t="s">
        <v>508</v>
      </c>
      <c r="S191" s="24" t="s">
        <v>1087</v>
      </c>
    </row>
    <row collapsed="false" customFormat="false" customHeight="false" hidden="false" ht="12.65" outlineLevel="0" r="192">
      <c r="A192" s="9" t="n">
        <v>192</v>
      </c>
      <c r="B192" s="10" t="s">
        <v>19</v>
      </c>
      <c r="C192" s="11" t="s">
        <v>1088</v>
      </c>
      <c r="D192" s="11" t="s">
        <v>1089</v>
      </c>
      <c r="E192" s="67" t="s">
        <v>108</v>
      </c>
      <c r="F192" s="10" t="n">
        <f aca="false">A192</f>
        <v>192</v>
      </c>
      <c r="G192" s="38" t="n">
        <v>13052</v>
      </c>
      <c r="H192" s="38" t="n">
        <v>25614528</v>
      </c>
      <c r="I192" s="11" t="s">
        <v>1090</v>
      </c>
      <c r="J192" s="11"/>
      <c r="K192" s="22"/>
      <c r="L192" s="40" t="str">
        <f aca="false">HYPERLINK("mailto:titorevilla@hotmail.com","titorevilla@hotmail.com")</f>
        <v>titorevilla@hotmail.com</v>
      </c>
      <c r="M192" s="18" t="n">
        <v>40731</v>
      </c>
      <c r="N192" s="18" t="s">
        <v>1091</v>
      </c>
      <c r="O192" s="18" t="s">
        <v>1092</v>
      </c>
      <c r="P192" s="18" t="s">
        <v>153</v>
      </c>
      <c r="Q192" s="19" t="n">
        <v>1879</v>
      </c>
      <c r="R192" s="18"/>
      <c r="S192" s="24" t="s">
        <v>1093</v>
      </c>
    </row>
    <row collapsed="false" customFormat="false" customHeight="false" hidden="false" ht="23.85" outlineLevel="0" r="193">
      <c r="A193" s="9" t="n">
        <v>193</v>
      </c>
      <c r="B193" s="10" t="s">
        <v>19</v>
      </c>
      <c r="C193" s="11" t="s">
        <v>1094</v>
      </c>
      <c r="D193" s="11" t="s">
        <v>1095</v>
      </c>
      <c r="E193" s="67" t="s">
        <v>277</v>
      </c>
      <c r="F193" s="10" t="n">
        <f aca="false">A193</f>
        <v>193</v>
      </c>
      <c r="G193" s="38" t="s">
        <v>279</v>
      </c>
      <c r="H193" s="38" t="n">
        <v>26088112</v>
      </c>
      <c r="I193" s="11" t="s">
        <v>1096</v>
      </c>
      <c r="J193" s="11" t="s">
        <v>1097</v>
      </c>
      <c r="K193" s="22"/>
      <c r="L193" s="40"/>
      <c r="M193" s="18" t="n">
        <v>40731</v>
      </c>
      <c r="N193" s="18"/>
      <c r="O193" s="18" t="s">
        <v>1098</v>
      </c>
      <c r="P193" s="18" t="s">
        <v>593</v>
      </c>
      <c r="Q193" s="19" t="n">
        <v>1852</v>
      </c>
      <c r="R193" s="18"/>
      <c r="S193" s="24" t="s">
        <v>1005</v>
      </c>
    </row>
    <row collapsed="false" customFormat="false" customHeight="false" hidden="false" ht="23.85" outlineLevel="0" r="194">
      <c r="A194" s="9" t="n">
        <v>194</v>
      </c>
      <c r="B194" s="10" t="s">
        <v>19</v>
      </c>
      <c r="C194" s="11" t="s">
        <v>1099</v>
      </c>
      <c r="D194" s="11" t="s">
        <v>648</v>
      </c>
      <c r="E194" s="67" t="s">
        <v>108</v>
      </c>
      <c r="F194" s="10" t="n">
        <f aca="false">A194</f>
        <v>194</v>
      </c>
      <c r="G194" s="38" t="n">
        <v>30115</v>
      </c>
      <c r="H194" s="38" t="n">
        <v>37173539</v>
      </c>
      <c r="I194" s="11" t="s">
        <v>1100</v>
      </c>
      <c r="J194" s="11"/>
      <c r="K194" s="22"/>
      <c r="L194" s="40" t="str">
        <f aca="false">HYPERLINK("mailto:maxi.micheli@hotmail.com","maxi.micheli@hotmail.com")</f>
        <v>maxi.micheli@hotmail.com</v>
      </c>
      <c r="M194" s="18" t="n">
        <v>40731</v>
      </c>
      <c r="N194" s="18"/>
      <c r="O194" s="18" t="s">
        <v>1101</v>
      </c>
      <c r="P194" s="18" t="s">
        <v>139</v>
      </c>
      <c r="Q194" s="79" t="s">
        <v>343</v>
      </c>
      <c r="R194" s="18" t="s">
        <v>908</v>
      </c>
      <c r="S194" s="24" t="s">
        <v>1102</v>
      </c>
    </row>
    <row collapsed="false" customFormat="false" customHeight="false" hidden="false" ht="12.65" outlineLevel="0" r="195">
      <c r="A195" s="9" t="n">
        <v>195</v>
      </c>
      <c r="B195" s="10" t="s">
        <v>19</v>
      </c>
      <c r="C195" s="11" t="s">
        <v>1103</v>
      </c>
      <c r="D195" s="11" t="s">
        <v>1104</v>
      </c>
      <c r="E195" s="67" t="s">
        <v>108</v>
      </c>
      <c r="F195" s="10" t="n">
        <f aca="false">A195</f>
        <v>195</v>
      </c>
      <c r="G195" s="38" t="n">
        <v>13475</v>
      </c>
      <c r="H195" s="38" t="n">
        <v>21834988</v>
      </c>
      <c r="I195" s="11" t="s">
        <v>1105</v>
      </c>
      <c r="J195" s="11" t="s">
        <v>1106</v>
      </c>
      <c r="K195" s="22"/>
      <c r="L195" s="40" t="str">
        <f aca="false">HYPERLINK("mailto:guirojo@hotmail.com","guirojo@hotmail.com")</f>
        <v>guirojo@hotmail.com</v>
      </c>
      <c r="M195" s="18" t="n">
        <v>40731</v>
      </c>
      <c r="N195" s="18"/>
      <c r="O195" s="18" t="s">
        <v>1107</v>
      </c>
      <c r="P195" s="18" t="s">
        <v>119</v>
      </c>
      <c r="Q195" s="19" t="n">
        <v>1870</v>
      </c>
      <c r="R195" s="18"/>
      <c r="S195" s="24" t="s">
        <v>1033</v>
      </c>
    </row>
    <row collapsed="false" customFormat="false" customHeight="false" hidden="false" ht="23.85" outlineLevel="0" r="196">
      <c r="A196" s="9" t="n">
        <v>196</v>
      </c>
      <c r="B196" s="10" t="s">
        <v>19</v>
      </c>
      <c r="C196" s="11" t="s">
        <v>1108</v>
      </c>
      <c r="D196" s="11" t="s">
        <v>366</v>
      </c>
      <c r="E196" s="67" t="s">
        <v>277</v>
      </c>
      <c r="F196" s="10" t="n">
        <f aca="false">A196</f>
        <v>196</v>
      </c>
      <c r="G196" s="38" t="s">
        <v>279</v>
      </c>
      <c r="H196" s="38" t="n">
        <v>33058164</v>
      </c>
      <c r="I196" s="11" t="s">
        <v>1109</v>
      </c>
      <c r="J196" s="11" t="s">
        <v>1110</v>
      </c>
      <c r="K196" s="22"/>
      <c r="L196" s="40" t="str">
        <f aca="false">HYPERLINK("mailto:fedetoural@hotmail.com","fedetoural@hotmail.com")</f>
        <v>fedetoural@hotmail.com</v>
      </c>
      <c r="M196" s="18" t="n">
        <v>40731</v>
      </c>
      <c r="N196" s="18"/>
      <c r="O196" s="18" t="s">
        <v>1111</v>
      </c>
      <c r="P196" s="18" t="s">
        <v>999</v>
      </c>
      <c r="Q196" s="19" t="n">
        <v>1640</v>
      </c>
      <c r="R196" s="18"/>
      <c r="S196" s="24" t="s">
        <v>1033</v>
      </c>
    </row>
    <row collapsed="false" customFormat="false" customHeight="false" hidden="false" ht="12.65" outlineLevel="0" r="197">
      <c r="A197" s="9" t="n">
        <v>197</v>
      </c>
      <c r="B197" s="10" t="s">
        <v>19</v>
      </c>
      <c r="C197" s="11" t="s">
        <v>547</v>
      </c>
      <c r="D197" s="11" t="s">
        <v>1112</v>
      </c>
      <c r="E197" s="67" t="s">
        <v>108</v>
      </c>
      <c r="F197" s="10" t="n">
        <f aca="false">A197</f>
        <v>197</v>
      </c>
      <c r="G197" s="38" t="n">
        <v>25379</v>
      </c>
      <c r="H197" s="38" t="n">
        <v>34178520</v>
      </c>
      <c r="I197" s="11" t="s">
        <v>1113</v>
      </c>
      <c r="J197" s="11" t="s">
        <v>357</v>
      </c>
      <c r="K197" s="22"/>
      <c r="L197" s="40" t="str">
        <f aca="false">HYPERLINK("mailto:gonzalomartinez_rer@hotmail.com","gonzalomartinez_rer@hotmail.com")</f>
        <v>gonzalomartinez_rer@hotmail.com</v>
      </c>
      <c r="M197" s="18" t="n">
        <v>40731</v>
      </c>
      <c r="N197" s="18"/>
      <c r="O197" s="18" t="s">
        <v>1114</v>
      </c>
      <c r="P197" s="18" t="s">
        <v>119</v>
      </c>
      <c r="Q197" s="19" t="n">
        <v>1874</v>
      </c>
      <c r="R197" s="18" t="s">
        <v>359</v>
      </c>
      <c r="S197" s="24" t="s">
        <v>1033</v>
      </c>
    </row>
    <row collapsed="false" customFormat="false" customHeight="false" hidden="false" ht="12.65" outlineLevel="0" r="198">
      <c r="A198" s="9" t="n">
        <v>198</v>
      </c>
      <c r="B198" s="10" t="s">
        <v>19</v>
      </c>
      <c r="C198" s="11" t="s">
        <v>1115</v>
      </c>
      <c r="D198" s="11" t="s">
        <v>1116</v>
      </c>
      <c r="E198" s="67" t="s">
        <v>108</v>
      </c>
      <c r="F198" s="10" t="n">
        <f aca="false">A198</f>
        <v>198</v>
      </c>
      <c r="G198" s="38" t="n">
        <v>48796</v>
      </c>
      <c r="H198" s="38" t="n">
        <v>28108799</v>
      </c>
      <c r="I198" s="11" t="s">
        <v>1117</v>
      </c>
      <c r="J198" s="11"/>
      <c r="K198" s="22"/>
      <c r="L198" s="40" t="str">
        <f aca="false">HYPERLINK("mailto:toyendiablado@hotmail.com","toyendiablado@hotmail.com")</f>
        <v>toyendiablado@hotmail.com</v>
      </c>
      <c r="M198" s="18" t="n">
        <v>40731</v>
      </c>
      <c r="N198" s="18"/>
      <c r="O198" s="18" t="s">
        <v>1118</v>
      </c>
      <c r="P198" s="18" t="s">
        <v>1119</v>
      </c>
      <c r="Q198" s="19" t="n">
        <v>1646</v>
      </c>
      <c r="R198" s="18"/>
      <c r="S198" s="24" t="s">
        <v>1033</v>
      </c>
    </row>
    <row collapsed="false" customFormat="false" customHeight="false" hidden="false" ht="12.65" outlineLevel="0" r="199">
      <c r="A199" s="9" t="n">
        <v>199</v>
      </c>
      <c r="B199" s="10" t="s">
        <v>19</v>
      </c>
      <c r="C199" s="11" t="s">
        <v>1120</v>
      </c>
      <c r="D199" s="11" t="s">
        <v>627</v>
      </c>
      <c r="E199" s="67" t="s">
        <v>108</v>
      </c>
      <c r="F199" s="10" t="n">
        <f aca="false">A199</f>
        <v>199</v>
      </c>
      <c r="G199" s="38" t="n">
        <v>15711</v>
      </c>
      <c r="H199" s="38" t="n">
        <v>28643743</v>
      </c>
      <c r="I199" s="11"/>
      <c r="J199" s="11" t="s">
        <v>1121</v>
      </c>
      <c r="K199" s="22"/>
      <c r="L199" s="40" t="str">
        <f aca="false">HYPERLINK("mailto:mecuentaelboli@hotmail.com","mecuentaelboli@hotmail.com")</f>
        <v>mecuentaelboli@hotmail.com</v>
      </c>
      <c r="M199" s="18" t="n">
        <v>40731</v>
      </c>
      <c r="N199" s="18"/>
      <c r="O199" s="18" t="s">
        <v>1122</v>
      </c>
      <c r="P199" s="18" t="s">
        <v>999</v>
      </c>
      <c r="Q199" s="19" t="n">
        <v>1642</v>
      </c>
      <c r="R199" s="18"/>
      <c r="S199" s="24" t="s">
        <v>1123</v>
      </c>
    </row>
    <row collapsed="false" customFormat="false" customHeight="false" hidden="false" ht="12.65" outlineLevel="0" r="200">
      <c r="A200" s="9" t="n">
        <v>200</v>
      </c>
      <c r="B200" s="10" t="s">
        <v>19</v>
      </c>
      <c r="C200" s="11" t="s">
        <v>1124</v>
      </c>
      <c r="D200" s="11" t="s">
        <v>1125</v>
      </c>
      <c r="E200" s="67" t="s">
        <v>108</v>
      </c>
      <c r="F200" s="10" t="n">
        <f aca="false">A200</f>
        <v>200</v>
      </c>
      <c r="G200" s="38" t="n">
        <v>15937</v>
      </c>
      <c r="H200" s="38" t="n">
        <v>32949948</v>
      </c>
      <c r="I200" s="11" t="s">
        <v>1126</v>
      </c>
      <c r="J200" s="11" t="s">
        <v>1127</v>
      </c>
      <c r="K200" s="22"/>
      <c r="L200" s="40" t="str">
        <f aca="false">HYPERLINK("mailto:fede-ribas@hotmail.com","fede-ribas@hotmail.com")</f>
        <v>fede-ribas@hotmail.com</v>
      </c>
      <c r="M200" s="18" t="n">
        <v>40745</v>
      </c>
      <c r="N200" s="18" t="s">
        <v>1128</v>
      </c>
      <c r="O200" s="18" t="s">
        <v>1129</v>
      </c>
      <c r="P200" s="18" t="s">
        <v>119</v>
      </c>
      <c r="Q200" s="19" t="n">
        <v>1049</v>
      </c>
      <c r="R200" s="18" t="s">
        <v>181</v>
      </c>
      <c r="S200" s="24" t="s">
        <v>1033</v>
      </c>
    </row>
    <row collapsed="false" customFormat="false" customHeight="false" hidden="false" ht="12.65" outlineLevel="0" r="201">
      <c r="A201" s="25" t="n">
        <v>201</v>
      </c>
      <c r="B201" s="26" t="s">
        <v>19</v>
      </c>
      <c r="C201" s="41" t="s">
        <v>1130</v>
      </c>
      <c r="D201" s="41" t="s">
        <v>1131</v>
      </c>
      <c r="E201" s="81" t="s">
        <v>108</v>
      </c>
      <c r="F201" s="26" t="n">
        <f aca="false">A201</f>
        <v>201</v>
      </c>
      <c r="G201" s="43" t="n">
        <v>33226</v>
      </c>
      <c r="H201" s="43" t="n">
        <v>33991447</v>
      </c>
      <c r="I201" s="41" t="s">
        <v>1132</v>
      </c>
      <c r="J201" s="59" t="s">
        <v>343</v>
      </c>
      <c r="K201" s="31"/>
      <c r="L201" s="44" t="str">
        <f aca="false">HYPERLINK("mailto:gaunafer@hotmail.com","gaunafer@hotmail.com")</f>
        <v>gaunafer@hotmail.com</v>
      </c>
      <c r="M201" s="33" t="n">
        <v>40745</v>
      </c>
      <c r="N201" s="33" t="s">
        <v>1128</v>
      </c>
      <c r="O201" s="33" t="s">
        <v>1133</v>
      </c>
      <c r="P201" s="33" t="s">
        <v>119</v>
      </c>
      <c r="Q201" s="34" t="n">
        <v>1874</v>
      </c>
      <c r="R201" s="33"/>
      <c r="S201" s="35" t="s">
        <v>1134</v>
      </c>
    </row>
    <row collapsed="false" customFormat="false" customHeight="false" hidden="false" ht="12.65" outlineLevel="0" r="202">
      <c r="A202" s="9" t="n">
        <v>202</v>
      </c>
      <c r="B202" s="10" t="s">
        <v>19</v>
      </c>
      <c r="C202" s="11" t="s">
        <v>1135</v>
      </c>
      <c r="D202" s="11" t="s">
        <v>855</v>
      </c>
      <c r="E202" s="67" t="s">
        <v>108</v>
      </c>
      <c r="F202" s="10" t="n">
        <f aca="false">A202</f>
        <v>202</v>
      </c>
      <c r="G202" s="38" t="n">
        <v>21231</v>
      </c>
      <c r="H202" s="38" t="n">
        <v>31380762</v>
      </c>
      <c r="I202" s="11" t="s">
        <v>1136</v>
      </c>
      <c r="J202" s="11"/>
      <c r="K202" s="22"/>
      <c r="L202" s="40" t="str">
        <f aca="false">HYPERLINK("mailto:german_ifc@hotmail.com","german_ifc@hotmail.com")</f>
        <v>german_ifc@hotmail.com</v>
      </c>
      <c r="M202" s="18" t="n">
        <v>40745</v>
      </c>
      <c r="N202" s="18" t="s">
        <v>1137</v>
      </c>
      <c r="O202" s="18" t="s">
        <v>1138</v>
      </c>
      <c r="P202" s="18" t="s">
        <v>119</v>
      </c>
      <c r="Q202" s="19" t="n">
        <v>1870</v>
      </c>
      <c r="R202" s="18"/>
      <c r="S202" s="24" t="s">
        <v>1033</v>
      </c>
    </row>
    <row collapsed="false" customFormat="false" customHeight="false" hidden="false" ht="12.65" outlineLevel="0" r="203">
      <c r="A203" s="9" t="n">
        <v>203</v>
      </c>
      <c r="B203" s="10" t="s">
        <v>19</v>
      </c>
      <c r="C203" s="11" t="s">
        <v>707</v>
      </c>
      <c r="D203" s="11" t="s">
        <v>1139</v>
      </c>
      <c r="E203" s="67" t="s">
        <v>108</v>
      </c>
      <c r="F203" s="10" t="n">
        <f aca="false">A203</f>
        <v>203</v>
      </c>
      <c r="G203" s="38" t="n">
        <v>45034</v>
      </c>
      <c r="H203" s="38" t="n">
        <v>35072660</v>
      </c>
      <c r="I203" s="11" t="s">
        <v>1140</v>
      </c>
      <c r="J203" s="11" t="s">
        <v>1141</v>
      </c>
      <c r="K203" s="22"/>
      <c r="L203" s="40" t="str">
        <f aca="false">HYPERLINK("mailto:fgodoy@hanseatica.com","fgodoy@hanseatica.com")</f>
        <v>fgodoy@hanseatica.com</v>
      </c>
      <c r="M203" s="18" t="n">
        <v>40745</v>
      </c>
      <c r="N203" s="18" t="s">
        <v>1137</v>
      </c>
      <c r="O203" s="18" t="s">
        <v>1142</v>
      </c>
      <c r="P203" s="18" t="s">
        <v>1143</v>
      </c>
      <c r="Q203" s="19" t="n">
        <v>1846</v>
      </c>
      <c r="R203" s="18"/>
      <c r="S203" s="24" t="s">
        <v>1033</v>
      </c>
    </row>
    <row collapsed="false" customFormat="false" customHeight="false" hidden="false" ht="12.65" outlineLevel="0" r="204">
      <c r="A204" s="9" t="n">
        <v>204</v>
      </c>
      <c r="B204" s="10" t="s">
        <v>25</v>
      </c>
      <c r="C204" s="11" t="s">
        <v>1144</v>
      </c>
      <c r="D204" s="11" t="s">
        <v>1145</v>
      </c>
      <c r="E204" s="67" t="s">
        <v>108</v>
      </c>
      <c r="F204" s="10" t="n">
        <f aca="false">A204</f>
        <v>204</v>
      </c>
      <c r="G204" s="38" t="n">
        <v>7357</v>
      </c>
      <c r="H204" s="38" t="n">
        <v>33258386</v>
      </c>
      <c r="I204" s="11" t="s">
        <v>1146</v>
      </c>
      <c r="J204" s="11" t="s">
        <v>1147</v>
      </c>
      <c r="K204" s="22"/>
      <c r="L204" s="40" t="str">
        <f aca="false">HYPERLINK("mailto:yamicele_ar@hotmail.com","yamicele_ar@hotmail.com")</f>
        <v>yamicele_ar@hotmail.com</v>
      </c>
      <c r="M204" s="18" t="n">
        <v>40745</v>
      </c>
      <c r="N204" s="18" t="s">
        <v>1137</v>
      </c>
      <c r="O204" s="18" t="s">
        <v>1148</v>
      </c>
      <c r="P204" s="18" t="s">
        <v>154</v>
      </c>
      <c r="Q204" s="19" t="n">
        <v>1878</v>
      </c>
      <c r="R204" s="18"/>
      <c r="S204" s="24" t="s">
        <v>1149</v>
      </c>
    </row>
    <row collapsed="false" customFormat="false" customHeight="false" hidden="false" ht="12.65" outlineLevel="0" r="205">
      <c r="A205" s="9" t="n">
        <v>205</v>
      </c>
      <c r="B205" s="10" t="s">
        <v>19</v>
      </c>
      <c r="C205" s="11" t="s">
        <v>956</v>
      </c>
      <c r="D205" s="11" t="s">
        <v>1150</v>
      </c>
      <c r="E205" s="67" t="s">
        <v>108</v>
      </c>
      <c r="F205" s="10" t="n">
        <f aca="false">A205</f>
        <v>205</v>
      </c>
      <c r="G205" s="38" t="n">
        <v>13985</v>
      </c>
      <c r="H205" s="38" t="n">
        <v>24665572</v>
      </c>
      <c r="I205" s="11" t="s">
        <v>1151</v>
      </c>
      <c r="J205" s="11" t="s">
        <v>1152</v>
      </c>
      <c r="K205" s="22"/>
      <c r="L205" s="40" t="str">
        <f aca="false">HYPERLINK("mailto:surferboyleo@hotmail.com","surferboyleo@hotmail.com")</f>
        <v>surferboyleo@hotmail.com</v>
      </c>
      <c r="M205" s="18" t="n">
        <v>40745</v>
      </c>
      <c r="N205" s="18" t="s">
        <v>525</v>
      </c>
      <c r="O205" s="18" t="s">
        <v>1153</v>
      </c>
      <c r="P205" s="18" t="s">
        <v>119</v>
      </c>
      <c r="Q205" s="19" t="n">
        <v>1870</v>
      </c>
      <c r="R205" s="18"/>
      <c r="S205" s="24" t="s">
        <v>1154</v>
      </c>
    </row>
    <row collapsed="false" customFormat="false" customHeight="false" hidden="false" ht="12.65" outlineLevel="0" r="206">
      <c r="A206" s="9" t="n">
        <v>206</v>
      </c>
      <c r="B206" s="10" t="s">
        <v>19</v>
      </c>
      <c r="C206" s="11" t="s">
        <v>1155</v>
      </c>
      <c r="D206" s="11" t="s">
        <v>1156</v>
      </c>
      <c r="E206" s="67" t="s">
        <v>108</v>
      </c>
      <c r="F206" s="10" t="n">
        <f aca="false">A206</f>
        <v>206</v>
      </c>
      <c r="G206" s="38" t="n">
        <v>12718</v>
      </c>
      <c r="H206" s="38" t="n">
        <v>21486689</v>
      </c>
      <c r="I206" s="11" t="s">
        <v>1157</v>
      </c>
      <c r="J206" s="11"/>
      <c r="K206" s="22"/>
      <c r="L206" s="40" t="str">
        <f aca="false">HYPERLINK("mailto:martinhompanera@hotmail.com","martinhompanera@hotmail.com")</f>
        <v>martinhompanera@hotmail.com</v>
      </c>
      <c r="M206" s="18" t="n">
        <v>40745</v>
      </c>
      <c r="N206" s="18" t="s">
        <v>525</v>
      </c>
      <c r="O206" s="18" t="s">
        <v>1158</v>
      </c>
      <c r="P206" s="18" t="s">
        <v>119</v>
      </c>
      <c r="Q206" s="19" t="n">
        <v>1872</v>
      </c>
      <c r="R206" s="18"/>
      <c r="S206" s="24" t="s">
        <v>1033</v>
      </c>
    </row>
    <row collapsed="false" customFormat="false" customHeight="false" hidden="false" ht="23.85" outlineLevel="0" r="207">
      <c r="A207" s="25" t="n">
        <v>207</v>
      </c>
      <c r="B207" s="26" t="s">
        <v>19</v>
      </c>
      <c r="C207" s="41" t="s">
        <v>867</v>
      </c>
      <c r="D207" s="41" t="s">
        <v>1159</v>
      </c>
      <c r="E207" s="81" t="s">
        <v>277</v>
      </c>
      <c r="F207" s="26" t="n">
        <f aca="false">A207</f>
        <v>207</v>
      </c>
      <c r="G207" s="43" t="s">
        <v>279</v>
      </c>
      <c r="H207" s="43" t="n">
        <v>16236078</v>
      </c>
      <c r="I207" s="41" t="s">
        <v>1160</v>
      </c>
      <c r="J207" s="41" t="s">
        <v>1161</v>
      </c>
      <c r="K207" s="31"/>
      <c r="L207" s="82" t="str">
        <f aca="false">HYPERLINK("mailto:yamicele_ar@hotmail.com","??????")</f>
        <v>??????</v>
      </c>
      <c r="M207" s="33" t="n">
        <v>40745</v>
      </c>
      <c r="N207" s="33" t="s">
        <v>1137</v>
      </c>
      <c r="O207" s="33" t="s">
        <v>1162</v>
      </c>
      <c r="P207" s="33" t="s">
        <v>119</v>
      </c>
      <c r="Q207" s="34" t="s">
        <v>344</v>
      </c>
      <c r="R207" s="33"/>
      <c r="S207" s="35" t="s">
        <v>1077</v>
      </c>
    </row>
    <row collapsed="false" customFormat="false" customHeight="false" hidden="false" ht="12.65" outlineLevel="0" r="208">
      <c r="A208" s="9" t="n">
        <v>208</v>
      </c>
      <c r="B208" s="10" t="s">
        <v>19</v>
      </c>
      <c r="C208" s="11" t="s">
        <v>1163</v>
      </c>
      <c r="D208" s="11" t="s">
        <v>1164</v>
      </c>
      <c r="E208" s="67" t="s">
        <v>108</v>
      </c>
      <c r="F208" s="10" t="n">
        <f aca="false">A208</f>
        <v>208</v>
      </c>
      <c r="G208" s="38" t="n">
        <v>30331</v>
      </c>
      <c r="H208" s="38" t="n">
        <v>35324245</v>
      </c>
      <c r="I208" s="11" t="s">
        <v>1165</v>
      </c>
      <c r="J208" s="11" t="s">
        <v>1166</v>
      </c>
      <c r="K208" s="22"/>
      <c r="L208" s="40" t="str">
        <f aca="false">HYPERLINK("mailto:nico.cai90@hotmail.com","nico.cai90@hotmail.com")</f>
        <v>nico.cai90@hotmail.com</v>
      </c>
      <c r="M208" s="18" t="n">
        <v>40766</v>
      </c>
      <c r="N208" s="18" t="s">
        <v>1167</v>
      </c>
      <c r="O208" s="18" t="s">
        <v>1168</v>
      </c>
      <c r="P208" s="18" t="s">
        <v>139</v>
      </c>
      <c r="Q208" s="19" t="n">
        <v>1424</v>
      </c>
      <c r="R208" s="18" t="s">
        <v>454</v>
      </c>
      <c r="S208" s="24" t="s">
        <v>1102</v>
      </c>
    </row>
    <row collapsed="false" customFormat="false" customHeight="false" hidden="false" ht="12.65" outlineLevel="0" r="209">
      <c r="A209" s="9" t="n">
        <v>209</v>
      </c>
      <c r="B209" s="10" t="s">
        <v>19</v>
      </c>
      <c r="C209" s="11" t="s">
        <v>1169</v>
      </c>
      <c r="D209" s="11" t="s">
        <v>627</v>
      </c>
      <c r="E209" s="67" t="s">
        <v>108</v>
      </c>
      <c r="F209" s="10" t="n">
        <f aca="false">A209</f>
        <v>209</v>
      </c>
      <c r="G209" s="38" t="n">
        <v>25464</v>
      </c>
      <c r="H209" s="38" t="n">
        <v>34496923</v>
      </c>
      <c r="I209" s="11" t="s">
        <v>1170</v>
      </c>
      <c r="J209" s="11" t="s">
        <v>1171</v>
      </c>
      <c r="K209" s="22"/>
      <c r="L209" s="40" t="str">
        <f aca="false">HYPERLINK("mailto:juansi89@hotmail.com","juansi89@hotmail.com")</f>
        <v>juansi89@hotmail.com</v>
      </c>
      <c r="M209" s="18" t="n">
        <v>40766</v>
      </c>
      <c r="N209" s="18" t="s">
        <v>1167</v>
      </c>
      <c r="O209" s="18" t="s">
        <v>1172</v>
      </c>
      <c r="P209" s="18" t="s">
        <v>139</v>
      </c>
      <c r="Q209" s="19" t="n">
        <v>1424</v>
      </c>
      <c r="R209" s="18" t="s">
        <v>250</v>
      </c>
      <c r="S209" s="24" t="s">
        <v>1033</v>
      </c>
    </row>
    <row collapsed="false" customFormat="false" customHeight="false" hidden="false" ht="12.65" outlineLevel="0" r="210">
      <c r="A210" s="25" t="n">
        <v>210</v>
      </c>
      <c r="B210" s="26" t="s">
        <v>19</v>
      </c>
      <c r="C210" s="41" t="s">
        <v>1173</v>
      </c>
      <c r="D210" s="41" t="s">
        <v>1174</v>
      </c>
      <c r="E210" s="81" t="s">
        <v>108</v>
      </c>
      <c r="F210" s="26" t="n">
        <f aca="false">A210</f>
        <v>210</v>
      </c>
      <c r="G210" s="43" t="n">
        <v>45889</v>
      </c>
      <c r="H210" s="43" t="n">
        <v>32789615</v>
      </c>
      <c r="I210" s="41" t="s">
        <v>1175</v>
      </c>
      <c r="J210" s="41" t="s">
        <v>1176</v>
      </c>
      <c r="K210" s="31"/>
      <c r="L210" s="44" t="str">
        <f aca="false">HYPERLINK("mailto:francodevenezia@hotmail.com","francodevenezia@hotmail.com")</f>
        <v>francodevenezia@hotmail.com</v>
      </c>
      <c r="M210" s="33" t="n">
        <v>40766</v>
      </c>
      <c r="N210" s="33" t="s">
        <v>1128</v>
      </c>
      <c r="O210" s="33" t="s">
        <v>1177</v>
      </c>
      <c r="P210" s="33" t="s">
        <v>119</v>
      </c>
      <c r="Q210" s="83" t="n">
        <v>1424</v>
      </c>
      <c r="R210" s="33" t="s">
        <v>181</v>
      </c>
      <c r="S210" s="35" t="s">
        <v>1033</v>
      </c>
    </row>
    <row collapsed="false" customFormat="false" customHeight="false" hidden="false" ht="12.65" outlineLevel="0" r="211">
      <c r="A211" s="9" t="n">
        <v>211</v>
      </c>
      <c r="B211" s="10" t="s">
        <v>19</v>
      </c>
      <c r="C211" s="11" t="s">
        <v>956</v>
      </c>
      <c r="D211" s="11" t="s">
        <v>1178</v>
      </c>
      <c r="E211" s="67" t="s">
        <v>108</v>
      </c>
      <c r="F211" s="10" t="n">
        <f aca="false">A211</f>
        <v>211</v>
      </c>
      <c r="G211" s="38" t="n">
        <v>24007</v>
      </c>
      <c r="H211" s="38" t="n">
        <v>45631374</v>
      </c>
      <c r="I211" s="11" t="s">
        <v>958</v>
      </c>
      <c r="J211" s="11"/>
      <c r="K211" s="22"/>
      <c r="L211" s="40" t="str">
        <f aca="false">HYPERLINK("mailto:cmarfernandez@hotmail.com","cmarfernandez@hotmail.com")</f>
        <v>cmarfernandez@hotmail.com</v>
      </c>
      <c r="M211" s="18" t="n">
        <v>40766</v>
      </c>
      <c r="N211" s="18" t="s">
        <v>525</v>
      </c>
      <c r="O211" s="80" t="s">
        <v>960</v>
      </c>
      <c r="P211" s="18" t="s">
        <v>153</v>
      </c>
      <c r="Q211" s="19" t="n">
        <v>1879</v>
      </c>
      <c r="R211" s="18" t="s">
        <v>1179</v>
      </c>
      <c r="S211" s="24" t="s">
        <v>1005</v>
      </c>
    </row>
    <row collapsed="false" customFormat="false" customHeight="false" hidden="false" ht="12.65" outlineLevel="0" r="212">
      <c r="A212" s="9" t="n">
        <v>212</v>
      </c>
      <c r="B212" s="10" t="s">
        <v>19</v>
      </c>
      <c r="C212" s="11" t="s">
        <v>1180</v>
      </c>
      <c r="D212" s="11" t="s">
        <v>1181</v>
      </c>
      <c r="E212" s="67" t="s">
        <v>108</v>
      </c>
      <c r="F212" s="10" t="n">
        <f aca="false">A212</f>
        <v>212</v>
      </c>
      <c r="G212" s="38" t="n">
        <v>37259</v>
      </c>
      <c r="H212" s="38" t="n">
        <v>36941189</v>
      </c>
      <c r="I212" s="11"/>
      <c r="J212" s="11" t="n">
        <v>431109</v>
      </c>
      <c r="K212" s="22"/>
      <c r="L212" s="40"/>
      <c r="M212" s="18" t="n">
        <v>40780</v>
      </c>
      <c r="N212" s="18" t="s">
        <v>478</v>
      </c>
      <c r="O212" s="18" t="s">
        <v>1182</v>
      </c>
      <c r="P212" s="18" t="s">
        <v>1183</v>
      </c>
      <c r="Q212" s="19" t="n">
        <v>2804</v>
      </c>
      <c r="R212" s="18"/>
      <c r="S212" s="24" t="s">
        <v>1102</v>
      </c>
    </row>
    <row collapsed="false" customFormat="false" customHeight="false" hidden="false" ht="12.65" outlineLevel="0" r="213">
      <c r="A213" s="9" t="n">
        <v>213</v>
      </c>
      <c r="B213" s="10" t="s">
        <v>19</v>
      </c>
      <c r="C213" s="11" t="s">
        <v>1180</v>
      </c>
      <c r="D213" s="11" t="s">
        <v>245</v>
      </c>
      <c r="E213" s="67" t="s">
        <v>108</v>
      </c>
      <c r="F213" s="10" t="n">
        <f aca="false">A213</f>
        <v>213</v>
      </c>
      <c r="G213" s="38" t="n">
        <v>37256</v>
      </c>
      <c r="H213" s="38" t="n">
        <v>92557277</v>
      </c>
      <c r="I213" s="11" t="n">
        <v>34899537580</v>
      </c>
      <c r="J213" s="11" t="n">
        <v>420397</v>
      </c>
      <c r="K213" s="22"/>
      <c r="L213" s="40"/>
      <c r="M213" s="18" t="n">
        <v>40780</v>
      </c>
      <c r="N213" s="18" t="s">
        <v>478</v>
      </c>
      <c r="O213" s="18" t="s">
        <v>1182</v>
      </c>
      <c r="P213" s="18" t="s">
        <v>1183</v>
      </c>
      <c r="Q213" s="19" t="n">
        <v>2804</v>
      </c>
      <c r="R213" s="18"/>
      <c r="S213" s="24" t="s">
        <v>1033</v>
      </c>
    </row>
    <row collapsed="false" customFormat="false" customHeight="false" hidden="false" ht="12.65" outlineLevel="0" r="214">
      <c r="A214" s="9" t="n">
        <v>214</v>
      </c>
      <c r="B214" s="10" t="s">
        <v>19</v>
      </c>
      <c r="C214" s="11" t="s">
        <v>547</v>
      </c>
      <c r="D214" s="11" t="s">
        <v>1184</v>
      </c>
      <c r="E214" s="67" t="s">
        <v>108</v>
      </c>
      <c r="F214" s="10" t="n">
        <f aca="false">A214</f>
        <v>214</v>
      </c>
      <c r="G214" s="38" t="n">
        <v>33785</v>
      </c>
      <c r="H214" s="38" t="n">
        <v>4739793</v>
      </c>
      <c r="I214" s="11" t="n">
        <v>3489446216</v>
      </c>
      <c r="J214" s="11" t="s">
        <v>1185</v>
      </c>
      <c r="K214" s="22"/>
      <c r="L214" s="40"/>
      <c r="M214" s="18" t="n">
        <v>40780</v>
      </c>
      <c r="N214" s="18" t="s">
        <v>478</v>
      </c>
      <c r="O214" s="18" t="s">
        <v>1186</v>
      </c>
      <c r="P214" s="18" t="s">
        <v>1183</v>
      </c>
      <c r="Q214" s="19" t="n">
        <v>2804</v>
      </c>
      <c r="R214" s="18"/>
      <c r="S214" s="24" t="s">
        <v>1005</v>
      </c>
    </row>
    <row collapsed="false" customFormat="false" customHeight="false" hidden="false" ht="12.65" outlineLevel="0" r="215">
      <c r="A215" s="9" t="n">
        <v>215</v>
      </c>
      <c r="B215" s="10" t="s">
        <v>19</v>
      </c>
      <c r="C215" s="11" t="s">
        <v>1187</v>
      </c>
      <c r="D215" s="11" t="s">
        <v>1188</v>
      </c>
      <c r="E215" s="67" t="s">
        <v>108</v>
      </c>
      <c r="F215" s="10" t="n">
        <f aca="false">A215</f>
        <v>215</v>
      </c>
      <c r="G215" s="38" t="n">
        <v>12927</v>
      </c>
      <c r="H215" s="38" t="n">
        <v>22388863</v>
      </c>
      <c r="I215" s="11" t="s">
        <v>1189</v>
      </c>
      <c r="J215" s="11"/>
      <c r="K215" s="22"/>
      <c r="L215" s="40" t="str">
        <f aca="false">HYPERLINK("mailto:gatogol@hotmail.com","gatogol@hotmail.com")</f>
        <v>gatogol@hotmail.com</v>
      </c>
      <c r="M215" s="18" t="n">
        <v>40780</v>
      </c>
      <c r="N215" s="18" t="s">
        <v>756</v>
      </c>
      <c r="O215" s="18" t="s">
        <v>1190</v>
      </c>
      <c r="P215" s="18" t="s">
        <v>1191</v>
      </c>
      <c r="Q215" s="19" t="n">
        <v>1824</v>
      </c>
      <c r="R215" s="18" t="s">
        <v>955</v>
      </c>
      <c r="S215" s="24" t="s">
        <v>1077</v>
      </c>
    </row>
    <row collapsed="false" customFormat="false" customHeight="false" hidden="false" ht="12.65" outlineLevel="0" r="216">
      <c r="A216" s="9" t="n">
        <v>216</v>
      </c>
      <c r="B216" s="10" t="s">
        <v>19</v>
      </c>
      <c r="C216" s="11" t="s">
        <v>1192</v>
      </c>
      <c r="D216" s="11" t="s">
        <v>1193</v>
      </c>
      <c r="E216" s="67" t="s">
        <v>108</v>
      </c>
      <c r="F216" s="10" t="n">
        <f aca="false">A216</f>
        <v>216</v>
      </c>
      <c r="G216" s="38" t="n">
        <v>13790</v>
      </c>
      <c r="H216" s="38" t="n">
        <v>16533559</v>
      </c>
      <c r="I216" s="11" t="s">
        <v>1194</v>
      </c>
      <c r="J216" s="11" t="s">
        <v>1195</v>
      </c>
      <c r="K216" s="22"/>
      <c r="L216" s="40" t="s">
        <v>1196</v>
      </c>
      <c r="M216" s="18" t="n">
        <v>40780</v>
      </c>
      <c r="N216" s="18" t="s">
        <v>525</v>
      </c>
      <c r="O216" s="18" t="s">
        <v>1197</v>
      </c>
      <c r="P216" s="18" t="s">
        <v>119</v>
      </c>
      <c r="Q216" s="19" t="n">
        <v>1875</v>
      </c>
      <c r="R216" s="18" t="s">
        <v>181</v>
      </c>
      <c r="S216" s="24" t="s">
        <v>1077</v>
      </c>
    </row>
    <row collapsed="false" customFormat="false" customHeight="false" hidden="false" ht="12.65" outlineLevel="0" r="217">
      <c r="A217" s="9" t="n">
        <v>217</v>
      </c>
      <c r="B217" s="10" t="s">
        <v>19</v>
      </c>
      <c r="C217" s="11" t="s">
        <v>1198</v>
      </c>
      <c r="D217" s="11" t="s">
        <v>1199</v>
      </c>
      <c r="E217" s="67" t="s">
        <v>108</v>
      </c>
      <c r="F217" s="10" t="n">
        <f aca="false">A217</f>
        <v>217</v>
      </c>
      <c r="G217" s="38" t="n">
        <v>28475</v>
      </c>
      <c r="H217" s="38" t="n">
        <v>28068281</v>
      </c>
      <c r="I217" s="11" t="s">
        <v>1200</v>
      </c>
      <c r="J217" s="11" t="s">
        <v>1201</v>
      </c>
      <c r="K217" s="22"/>
      <c r="L217" s="40" t="str">
        <f aca="false">HYPERLINK("mailto:claudio_checchia@hotmail.com","claudio_checchia@hotmail.com")</f>
        <v>claudio_checchia@hotmail.com</v>
      </c>
      <c r="M217" s="18" t="n">
        <v>40780</v>
      </c>
      <c r="N217" s="18" t="s">
        <v>525</v>
      </c>
      <c r="O217" s="18" t="s">
        <v>1202</v>
      </c>
      <c r="P217" s="18" t="s">
        <v>263</v>
      </c>
      <c r="Q217" s="19" t="n">
        <v>1826</v>
      </c>
      <c r="R217" s="18"/>
      <c r="S217" s="24" t="s">
        <v>1203</v>
      </c>
    </row>
    <row collapsed="false" customFormat="false" customHeight="false" hidden="false" ht="12.65" outlineLevel="0" r="218">
      <c r="A218" s="9" t="n">
        <v>219</v>
      </c>
      <c r="B218" s="10" t="s">
        <v>19</v>
      </c>
      <c r="C218" s="11" t="s">
        <v>251</v>
      </c>
      <c r="D218" s="11" t="s">
        <v>1204</v>
      </c>
      <c r="E218" s="67" t="s">
        <v>108</v>
      </c>
      <c r="F218" s="10" t="n">
        <f aca="false">A218</f>
        <v>219</v>
      </c>
      <c r="G218" s="84" t="s">
        <v>341</v>
      </c>
      <c r="H218" s="38" t="n">
        <v>50578775</v>
      </c>
      <c r="I218" s="11" t="s">
        <v>1205</v>
      </c>
      <c r="J218" s="11"/>
      <c r="K218" s="22"/>
      <c r="L218" s="40" t="str">
        <f aca="false">HYPERLINK("mailto:aygnazzy@solcexsrl.com","aygnazzy@solcexsrl.com")</f>
        <v>aygnazzy@solcexsrl.com</v>
      </c>
      <c r="M218" s="18" t="n">
        <v>40787</v>
      </c>
      <c r="N218" s="18" t="s">
        <v>591</v>
      </c>
      <c r="O218" s="18" t="s">
        <v>1206</v>
      </c>
      <c r="P218" s="18" t="s">
        <v>527</v>
      </c>
      <c r="Q218" s="19" t="n">
        <v>1834</v>
      </c>
      <c r="R218" s="18"/>
      <c r="S218" s="24" t="s">
        <v>1207</v>
      </c>
    </row>
    <row collapsed="false" customFormat="false" customHeight="false" hidden="false" ht="23.85" outlineLevel="0" r="219">
      <c r="A219" s="9" t="n">
        <v>220</v>
      </c>
      <c r="B219" s="10" t="s">
        <v>25</v>
      </c>
      <c r="C219" s="11" t="s">
        <v>1208</v>
      </c>
      <c r="D219" s="11" t="s">
        <v>1209</v>
      </c>
      <c r="E219" s="67" t="s">
        <v>277</v>
      </c>
      <c r="F219" s="10" t="n">
        <f aca="false">A219</f>
        <v>220</v>
      </c>
      <c r="G219" s="85" t="s">
        <v>279</v>
      </c>
      <c r="H219" s="38" t="n">
        <v>21494061</v>
      </c>
      <c r="I219" s="11" t="s">
        <v>1210</v>
      </c>
      <c r="J219" s="11" t="s">
        <v>1211</v>
      </c>
      <c r="K219" s="22"/>
      <c r="L219" s="40" t="str">
        <f aca="false">HYPERLINK("mailto:eventoestilo@hotmail.com","eventoestilo@hotmail.com")</f>
        <v>eventoestilo@hotmail.com</v>
      </c>
      <c r="M219" s="18" t="n">
        <v>40787</v>
      </c>
      <c r="N219" s="18" t="s">
        <v>322</v>
      </c>
      <c r="O219" s="18" t="s">
        <v>1212</v>
      </c>
      <c r="P219" s="18" t="s">
        <v>1213</v>
      </c>
      <c r="Q219" s="19" t="n">
        <v>1704</v>
      </c>
      <c r="R219" s="18"/>
      <c r="S219" s="24" t="s">
        <v>1214</v>
      </c>
    </row>
    <row collapsed="false" customFormat="false" customHeight="false" hidden="false" ht="12.65" outlineLevel="0" r="220">
      <c r="A220" s="9" t="n">
        <v>221</v>
      </c>
      <c r="B220" s="10" t="s">
        <v>19</v>
      </c>
      <c r="C220" s="11" t="s">
        <v>1215</v>
      </c>
      <c r="D220" s="11" t="s">
        <v>1216</v>
      </c>
      <c r="E220" s="67" t="s">
        <v>108</v>
      </c>
      <c r="F220" s="10" t="n">
        <f aca="false">A220</f>
        <v>221</v>
      </c>
      <c r="G220" s="38" t="n">
        <v>33733</v>
      </c>
      <c r="H220" s="38" t="n">
        <v>35961867</v>
      </c>
      <c r="I220" s="11" t="s">
        <v>1217</v>
      </c>
      <c r="J220" s="11" t="s">
        <v>1218</v>
      </c>
      <c r="K220" s="22"/>
      <c r="L220" s="40" t="str">
        <f aca="false">HYPERLINK("mailto:endiablado_cazz@hotmail.com","endiablado_cazz@hotmail.com")</f>
        <v>endiablado_cazz@hotmail.com</v>
      </c>
      <c r="M220" s="18" t="n">
        <v>40787</v>
      </c>
      <c r="N220" s="18" t="s">
        <v>525</v>
      </c>
      <c r="O220" s="18" t="s">
        <v>1219</v>
      </c>
      <c r="P220" s="18" t="s">
        <v>139</v>
      </c>
      <c r="Q220" s="19" t="n">
        <v>1875</v>
      </c>
      <c r="R220" s="18" t="s">
        <v>1220</v>
      </c>
      <c r="S220" s="24" t="s">
        <v>1077</v>
      </c>
    </row>
    <row collapsed="false" customFormat="false" customHeight="false" hidden="false" ht="12.65" outlineLevel="0" r="221">
      <c r="A221" s="9" t="n">
        <v>222</v>
      </c>
      <c r="B221" s="10" t="s">
        <v>19</v>
      </c>
      <c r="C221" s="11" t="s">
        <v>1221</v>
      </c>
      <c r="D221" s="11" t="s">
        <v>1222</v>
      </c>
      <c r="E221" s="67" t="s">
        <v>108</v>
      </c>
      <c r="F221" s="10" t="n">
        <f aca="false">A221</f>
        <v>222</v>
      </c>
      <c r="G221" s="38" t="n">
        <v>39380</v>
      </c>
      <c r="H221" s="38" t="n">
        <v>27823008</v>
      </c>
      <c r="I221" s="11" t="s">
        <v>1223</v>
      </c>
      <c r="J221" s="11" t="s">
        <v>1224</v>
      </c>
      <c r="K221" s="22"/>
      <c r="L221" s="40" t="str">
        <f aca="false">HYPERLINK("mailto:batiediego@gmail.com","batiediego@gmail.com")</f>
        <v>batiediego@gmail.com</v>
      </c>
      <c r="M221" s="18" t="n">
        <v>40787</v>
      </c>
      <c r="N221" s="18" t="s">
        <v>525</v>
      </c>
      <c r="O221" s="18" t="s">
        <v>1225</v>
      </c>
      <c r="P221" s="18" t="s">
        <v>139</v>
      </c>
      <c r="Q221" s="19" t="s">
        <v>341</v>
      </c>
      <c r="R221" s="18" t="s">
        <v>337</v>
      </c>
      <c r="S221" s="24" t="s">
        <v>1226</v>
      </c>
    </row>
    <row collapsed="false" customFormat="false" customHeight="false" hidden="false" ht="12.65" outlineLevel="0" r="222">
      <c r="A222" s="9" t="n">
        <v>223</v>
      </c>
      <c r="B222" s="10" t="s">
        <v>19</v>
      </c>
      <c r="C222" s="11" t="s">
        <v>1227</v>
      </c>
      <c r="D222" s="11" t="s">
        <v>1228</v>
      </c>
      <c r="E222" s="67" t="s">
        <v>108</v>
      </c>
      <c r="F222" s="10" t="n">
        <f aca="false">A222</f>
        <v>223</v>
      </c>
      <c r="G222" s="38" t="n">
        <v>10658</v>
      </c>
      <c r="H222" s="38" t="n">
        <v>12088584</v>
      </c>
      <c r="I222" s="11" t="s">
        <v>1229</v>
      </c>
      <c r="J222" s="11" t="s">
        <v>1230</v>
      </c>
      <c r="K222" s="22"/>
      <c r="L222" s="40" t="str">
        <f aca="false">HYPERLINK("mailto:rojopasion9@yahoo.com.ar","rojopasion9@yahoo.com.ar")</f>
        <v>rojopasion9@yahoo.com.ar</v>
      </c>
      <c r="M222" s="18" t="n">
        <v>40787</v>
      </c>
      <c r="N222" s="18" t="s">
        <v>525</v>
      </c>
      <c r="O222" s="18" t="s">
        <v>1231</v>
      </c>
      <c r="P222" s="18" t="s">
        <v>139</v>
      </c>
      <c r="Q222" s="19" t="n">
        <v>1258</v>
      </c>
      <c r="R222" s="18" t="s">
        <v>928</v>
      </c>
      <c r="S222" s="24" t="s">
        <v>1232</v>
      </c>
    </row>
    <row collapsed="false" customFormat="false" customHeight="false" hidden="false" ht="12.65" outlineLevel="0" r="223">
      <c r="A223" s="9" t="n">
        <v>224</v>
      </c>
      <c r="B223" s="10" t="s">
        <v>19</v>
      </c>
      <c r="C223" s="11" t="s">
        <v>1233</v>
      </c>
      <c r="D223" s="11" t="s">
        <v>1234</v>
      </c>
      <c r="E223" s="67" t="s">
        <v>108</v>
      </c>
      <c r="F223" s="10" t="n">
        <f aca="false">A223</f>
        <v>224</v>
      </c>
      <c r="G223" s="38" t="n">
        <v>43081</v>
      </c>
      <c r="H223" s="38" t="n">
        <v>32887093</v>
      </c>
      <c r="I223" s="11" t="s">
        <v>1235</v>
      </c>
      <c r="J223" s="11" t="s">
        <v>1236</v>
      </c>
      <c r="K223" s="22"/>
      <c r="L223" s="40" t="str">
        <f aca="false">HYPERLINK("mailto:itgus4@hotmail.com","itgus4@hotmail.com")</f>
        <v>itgus4@hotmail.com</v>
      </c>
      <c r="M223" s="18" t="n">
        <v>40787</v>
      </c>
      <c r="N223" s="18" t="s">
        <v>525</v>
      </c>
      <c r="O223" s="18" t="s">
        <v>1237</v>
      </c>
      <c r="P223" s="18" t="s">
        <v>1238</v>
      </c>
      <c r="Q223" s="19" t="n">
        <v>1618</v>
      </c>
      <c r="R223" s="18"/>
      <c r="S223" s="24" t="s">
        <v>1033</v>
      </c>
    </row>
    <row collapsed="false" customFormat="false" customHeight="false" hidden="false" ht="12.65" outlineLevel="0" r="224">
      <c r="A224" s="9" t="n">
        <v>225</v>
      </c>
      <c r="B224" s="10" t="s">
        <v>19</v>
      </c>
      <c r="C224" s="11" t="s">
        <v>1239</v>
      </c>
      <c r="D224" s="11" t="s">
        <v>1240</v>
      </c>
      <c r="E224" s="67" t="s">
        <v>108</v>
      </c>
      <c r="F224" s="10" t="n">
        <f aca="false">A224</f>
        <v>225</v>
      </c>
      <c r="G224" s="38" t="n">
        <v>23421</v>
      </c>
      <c r="H224" s="38" t="n">
        <v>36593980</v>
      </c>
      <c r="I224" s="11"/>
      <c r="J224" s="11" t="s">
        <v>1241</v>
      </c>
      <c r="K224" s="22"/>
      <c r="L224" s="40" t="str">
        <f aca="false">HYPERLINK("mailto:hernii_3@hotmail.com","hernii_3@hotmail.com")</f>
        <v>hernii_3@hotmail.com</v>
      </c>
      <c r="M224" s="18" t="n">
        <v>40787</v>
      </c>
      <c r="N224" s="18" t="s">
        <v>525</v>
      </c>
      <c r="O224" s="18" t="s">
        <v>1242</v>
      </c>
      <c r="P224" s="18" t="s">
        <v>1243</v>
      </c>
      <c r="Q224" s="19" t="n">
        <v>1874</v>
      </c>
      <c r="R224" s="18"/>
      <c r="S224" s="24" t="s">
        <v>1102</v>
      </c>
    </row>
    <row collapsed="false" customFormat="false" customHeight="false" hidden="false" ht="12.65" outlineLevel="0" r="225">
      <c r="A225" s="9" t="n">
        <v>226</v>
      </c>
      <c r="B225" s="10" t="s">
        <v>19</v>
      </c>
      <c r="C225" s="11" t="s">
        <v>1244</v>
      </c>
      <c r="D225" s="11" t="s">
        <v>1245</v>
      </c>
      <c r="E225" s="67" t="s">
        <v>108</v>
      </c>
      <c r="F225" s="10" t="n">
        <f aca="false">A225</f>
        <v>226</v>
      </c>
      <c r="G225" s="38" t="n">
        <v>45725</v>
      </c>
      <c r="H225" s="38" t="n">
        <v>23497932</v>
      </c>
      <c r="I225" s="11" t="s">
        <v>1246</v>
      </c>
      <c r="J225" s="11" t="s">
        <v>1247</v>
      </c>
      <c r="K225" s="22"/>
      <c r="L225" s="40" t="str">
        <f aca="false">HYPERLINK("mailto:sergiobarbui@hotmail.com","sergiobarbui@hotmail.com")</f>
        <v>sergiobarbui@hotmail.com</v>
      </c>
      <c r="M225" s="18" t="n">
        <v>40787</v>
      </c>
      <c r="N225" s="18" t="s">
        <v>525</v>
      </c>
      <c r="O225" s="18" t="s">
        <v>1248</v>
      </c>
      <c r="P225" s="18" t="s">
        <v>139</v>
      </c>
      <c r="Q225" s="19" t="n">
        <v>1016</v>
      </c>
      <c r="R225" s="18" t="s">
        <v>908</v>
      </c>
      <c r="S225" s="24" t="s">
        <v>1051</v>
      </c>
    </row>
    <row collapsed="false" customFormat="false" customHeight="false" hidden="false" ht="12.65" outlineLevel="0" r="226">
      <c r="A226" s="9" t="n">
        <v>227</v>
      </c>
      <c r="B226" s="10" t="s">
        <v>19</v>
      </c>
      <c r="C226" s="11" t="s">
        <v>1249</v>
      </c>
      <c r="D226" s="11" t="s">
        <v>1250</v>
      </c>
      <c r="E226" s="67" t="s">
        <v>108</v>
      </c>
      <c r="F226" s="10" t="n">
        <f aca="false">A226</f>
        <v>227</v>
      </c>
      <c r="G226" s="38" t="n">
        <v>26026</v>
      </c>
      <c r="H226" s="38" t="n">
        <v>31270597</v>
      </c>
      <c r="I226" s="11" t="s">
        <v>1251</v>
      </c>
      <c r="J226" s="11" t="s">
        <v>1252</v>
      </c>
      <c r="K226" s="22"/>
      <c r="L226" s="40" t="str">
        <f aca="false">HYPERLINK("mailto:hernanfag@hotmail.com","hernanfag@hotmail.com")</f>
        <v>hernanfag@hotmail.com</v>
      </c>
      <c r="M226" s="18" t="n">
        <v>40787</v>
      </c>
      <c r="N226" s="18" t="s">
        <v>525</v>
      </c>
      <c r="O226" s="18" t="s">
        <v>1253</v>
      </c>
      <c r="P226" s="18" t="s">
        <v>139</v>
      </c>
      <c r="Q226" s="19" t="n">
        <v>1271</v>
      </c>
      <c r="R226" s="18" t="s">
        <v>563</v>
      </c>
      <c r="S226" s="24" t="s">
        <v>1102</v>
      </c>
    </row>
    <row collapsed="false" customFormat="false" customHeight="false" hidden="false" ht="23.85" outlineLevel="0" r="227">
      <c r="A227" s="9" t="n">
        <v>228</v>
      </c>
      <c r="B227" s="10" t="s">
        <v>19</v>
      </c>
      <c r="C227" s="11" t="s">
        <v>1254</v>
      </c>
      <c r="D227" s="11" t="s">
        <v>1255</v>
      </c>
      <c r="E227" s="67" t="s">
        <v>277</v>
      </c>
      <c r="F227" s="10" t="n">
        <f aca="false">A227</f>
        <v>228</v>
      </c>
      <c r="G227" s="38" t="s">
        <v>279</v>
      </c>
      <c r="H227" s="38" t="n">
        <v>6188851</v>
      </c>
      <c r="I227" s="11" t="s">
        <v>1256</v>
      </c>
      <c r="J227" s="11" t="s">
        <v>1257</v>
      </c>
      <c r="K227" s="22"/>
      <c r="L227" s="40" t="str">
        <f aca="false">HYPERLINK("mailto:repuestosdimasur@yahoo.com.ar","repuestosdimasur@yahoo.com.ar")</f>
        <v>repuestosdimasur@yahoo.com.ar</v>
      </c>
      <c r="M227" s="18" t="n">
        <v>40787</v>
      </c>
      <c r="N227" s="18" t="s">
        <v>525</v>
      </c>
      <c r="O227" s="18" t="s">
        <v>1258</v>
      </c>
      <c r="P227" s="18" t="s">
        <v>119</v>
      </c>
      <c r="Q227" s="19" t="n">
        <v>1875</v>
      </c>
      <c r="R227" s="18"/>
      <c r="S227" s="24" t="s">
        <v>987</v>
      </c>
    </row>
    <row collapsed="false" customFormat="false" customHeight="false" hidden="false" ht="12.65" outlineLevel="0" r="228">
      <c r="A228" s="9" t="n">
        <v>229</v>
      </c>
      <c r="B228" s="10" t="s">
        <v>19</v>
      </c>
      <c r="C228" s="11" t="s">
        <v>1259</v>
      </c>
      <c r="D228" s="11" t="s">
        <v>366</v>
      </c>
      <c r="E228" s="67" t="s">
        <v>108</v>
      </c>
      <c r="F228" s="10" t="n">
        <f aca="false">A228</f>
        <v>229</v>
      </c>
      <c r="G228" s="38" t="n">
        <v>45196</v>
      </c>
      <c r="H228" s="38" t="n">
        <v>31494620</v>
      </c>
      <c r="I228" s="11" t="s">
        <v>1260</v>
      </c>
      <c r="J228" s="11" t="s">
        <v>1261</v>
      </c>
      <c r="K228" s="22"/>
      <c r="L228" s="40" t="str">
        <f aca="false">HYPERLINK("mailto:federico.melgarejo@gmail.com","federico.melgarejo@gmail.com")</f>
        <v>federico.melgarejo@gmail.com</v>
      </c>
      <c r="M228" s="18" t="n">
        <v>40787</v>
      </c>
      <c r="N228" s="18" t="s">
        <v>525</v>
      </c>
      <c r="O228" s="18" t="s">
        <v>1262</v>
      </c>
      <c r="P228" s="18" t="s">
        <v>1263</v>
      </c>
      <c r="Q228" s="19" t="n">
        <v>1785</v>
      </c>
      <c r="R228" s="18"/>
      <c r="S228" s="24" t="s">
        <v>1154</v>
      </c>
    </row>
    <row collapsed="false" customFormat="false" customHeight="false" hidden="false" ht="12.65" outlineLevel="0" r="229">
      <c r="A229" s="9" t="n">
        <v>230</v>
      </c>
      <c r="B229" s="10" t="s">
        <v>19</v>
      </c>
      <c r="C229" s="11" t="s">
        <v>1264</v>
      </c>
      <c r="D229" s="11" t="s">
        <v>1265</v>
      </c>
      <c r="E229" s="67" t="s">
        <v>108</v>
      </c>
      <c r="F229" s="10" t="n">
        <f aca="false">A229</f>
        <v>230</v>
      </c>
      <c r="G229" s="38" t="n">
        <v>25284</v>
      </c>
      <c r="H229" s="38" t="n">
        <v>37124260</v>
      </c>
      <c r="I229" s="11" t="s">
        <v>1266</v>
      </c>
      <c r="J229" s="11" t="s">
        <v>1267</v>
      </c>
      <c r="K229" s="22"/>
      <c r="L229" s="86" t="str">
        <f aca="false">HYPERLINK("mailto:juliandinahet@hotmail.com","juliandinahet@hotmail.com")</f>
        <v>juliandinahet@hotmail.com</v>
      </c>
      <c r="M229" s="18" t="n">
        <v>40794</v>
      </c>
      <c r="N229" s="18" t="s">
        <v>525</v>
      </c>
      <c r="O229" s="18" t="s">
        <v>1268</v>
      </c>
      <c r="P229" s="18" t="s">
        <v>119</v>
      </c>
      <c r="Q229" s="19" t="n">
        <v>1875</v>
      </c>
      <c r="R229" s="18" t="s">
        <v>181</v>
      </c>
      <c r="S229" s="24" t="s">
        <v>1102</v>
      </c>
    </row>
    <row collapsed="false" customFormat="false" customHeight="false" hidden="false" ht="12.65" outlineLevel="0" r="230">
      <c r="A230" s="9" t="n">
        <v>231</v>
      </c>
      <c r="B230" s="10" t="s">
        <v>19</v>
      </c>
      <c r="C230" s="11" t="s">
        <v>1269</v>
      </c>
      <c r="D230" s="11" t="s">
        <v>1270</v>
      </c>
      <c r="E230" s="67" t="s">
        <v>108</v>
      </c>
      <c r="F230" s="10" t="n">
        <f aca="false">A230</f>
        <v>231</v>
      </c>
      <c r="G230" s="38" t="n">
        <v>22799</v>
      </c>
      <c r="H230" s="38" t="n">
        <v>34154296</v>
      </c>
      <c r="I230" s="11" t="s">
        <v>1271</v>
      </c>
      <c r="J230" s="11"/>
      <c r="K230" s="22"/>
      <c r="L230" s="40" t="str">
        <f aca="false">HYPERLINK("mailto:ecapi@hotmail.com","ecapi@hotmail.com")</f>
        <v>ecapi@hotmail.com</v>
      </c>
      <c r="M230" s="18" t="n">
        <v>40808</v>
      </c>
      <c r="N230" s="18"/>
      <c r="O230" s="18" t="s">
        <v>1272</v>
      </c>
      <c r="P230" s="18"/>
      <c r="Q230" s="19"/>
      <c r="R230" s="18"/>
      <c r="S230" s="24" t="s">
        <v>1033</v>
      </c>
    </row>
    <row collapsed="false" customFormat="false" customHeight="false" hidden="false" ht="12.65" outlineLevel="0" r="231">
      <c r="A231" s="9" t="n">
        <v>232</v>
      </c>
      <c r="B231" s="10" t="s">
        <v>19</v>
      </c>
      <c r="C231" s="11" t="s">
        <v>1273</v>
      </c>
      <c r="D231" s="11" t="s">
        <v>1274</v>
      </c>
      <c r="E231" s="67" t="s">
        <v>108</v>
      </c>
      <c r="F231" s="10" t="n">
        <f aca="false">A231</f>
        <v>232</v>
      </c>
      <c r="G231" s="38" t="n">
        <v>21581</v>
      </c>
      <c r="H231" s="38" t="n">
        <v>26927267</v>
      </c>
      <c r="I231" s="11" t="s">
        <v>1275</v>
      </c>
      <c r="J231" s="11" t="s">
        <v>1276</v>
      </c>
      <c r="K231" s="22"/>
      <c r="L231" s="40" t="str">
        <f aca="false">HYPERLINK("mailto:aprisiglione@hotmail.com","aprisiglione@hotmail.com")</f>
        <v>aprisiglione@hotmail.com</v>
      </c>
      <c r="M231" s="18" t="n">
        <v>40808</v>
      </c>
      <c r="N231" s="18"/>
      <c r="O231" s="80" t="s">
        <v>1277</v>
      </c>
      <c r="P231" s="18" t="s">
        <v>153</v>
      </c>
      <c r="Q231" s="19" t="n">
        <v>1876</v>
      </c>
      <c r="R231" s="18"/>
      <c r="S231" s="24" t="s">
        <v>1033</v>
      </c>
    </row>
    <row collapsed="false" customFormat="false" customHeight="false" hidden="false" ht="12.65" outlineLevel="0" r="232">
      <c r="A232" s="9" t="n">
        <v>233</v>
      </c>
      <c r="B232" s="10" t="s">
        <v>19</v>
      </c>
      <c r="C232" s="11" t="s">
        <v>1278</v>
      </c>
      <c r="D232" s="11" t="s">
        <v>1279</v>
      </c>
      <c r="E232" s="67" t="s">
        <v>108</v>
      </c>
      <c r="F232" s="10" t="n">
        <f aca="false">A232</f>
        <v>233</v>
      </c>
      <c r="G232" s="38" t="n">
        <v>27393</v>
      </c>
      <c r="H232" s="38" t="n">
        <v>24155357</v>
      </c>
      <c r="I232" s="11" t="s">
        <v>1280</v>
      </c>
      <c r="J232" s="11" t="s">
        <v>1281</v>
      </c>
      <c r="K232" s="22"/>
      <c r="L232" s="40" t="str">
        <f aca="false">HYPERLINK("mailto:arielcai_74@hotmail.com","arielcai_74@hotmail.com")</f>
        <v>arielcai_74@hotmail.com</v>
      </c>
      <c r="M232" s="18" t="n">
        <v>40808</v>
      </c>
      <c r="N232" s="18"/>
      <c r="O232" s="18" t="s">
        <v>1282</v>
      </c>
      <c r="P232" s="18" t="s">
        <v>799</v>
      </c>
      <c r="Q232" s="19"/>
      <c r="R232" s="18"/>
      <c r="S232" s="24" t="s">
        <v>1033</v>
      </c>
    </row>
    <row collapsed="false" customFormat="false" customHeight="false" hidden="false" ht="12.65" outlineLevel="0" r="233">
      <c r="A233" s="9" t="n">
        <v>234</v>
      </c>
      <c r="B233" s="10" t="s">
        <v>19</v>
      </c>
      <c r="C233" s="11" t="s">
        <v>1283</v>
      </c>
      <c r="D233" s="11" t="s">
        <v>736</v>
      </c>
      <c r="E233" s="67" t="s">
        <v>108</v>
      </c>
      <c r="F233" s="10" t="n">
        <f aca="false">A233</f>
        <v>234</v>
      </c>
      <c r="G233" s="38" t="n">
        <v>27764</v>
      </c>
      <c r="H233" s="38" t="n">
        <v>36159372</v>
      </c>
      <c r="I233" s="11" t="s">
        <v>1284</v>
      </c>
      <c r="J233" s="11" t="s">
        <v>1285</v>
      </c>
      <c r="K233" s="22"/>
      <c r="L233" s="40" t="str">
        <f aca="false">HYPERLINK("mailto:martinsimarro@live.com","martinsimarro@live.com")</f>
        <v>martinsimarro@live.com</v>
      </c>
      <c r="M233" s="18" t="n">
        <v>40808</v>
      </c>
      <c r="N233" s="18" t="s">
        <v>525</v>
      </c>
      <c r="O233" s="18" t="s">
        <v>1286</v>
      </c>
      <c r="P233" s="18" t="s">
        <v>168</v>
      </c>
      <c r="Q233" s="19" t="n">
        <v>2818</v>
      </c>
      <c r="R233" s="18"/>
      <c r="S233" s="24" t="s">
        <v>1102</v>
      </c>
    </row>
    <row collapsed="false" customFormat="false" customHeight="false" hidden="false" ht="23.85" outlineLevel="0" r="234">
      <c r="A234" s="9" t="n">
        <v>235</v>
      </c>
      <c r="B234" s="10" t="s">
        <v>19</v>
      </c>
      <c r="C234" s="11" t="s">
        <v>1287</v>
      </c>
      <c r="D234" s="11" t="s">
        <v>1288</v>
      </c>
      <c r="E234" s="67" t="s">
        <v>277</v>
      </c>
      <c r="F234" s="10" t="n">
        <f aca="false">A234</f>
        <v>235</v>
      </c>
      <c r="G234" s="38" t="s">
        <v>279</v>
      </c>
      <c r="H234" s="38" t="n">
        <v>17810586</v>
      </c>
      <c r="I234" s="11" t="s">
        <v>1289</v>
      </c>
      <c r="J234" s="11" t="s">
        <v>1290</v>
      </c>
      <c r="K234" s="22"/>
      <c r="L234" s="40" t="str">
        <f aca="false">HYPERLINK("mailto:cookie-time@live.com","cookie-time@live.com")</f>
        <v>cookie-time@live.com</v>
      </c>
      <c r="M234" s="18" t="n">
        <v>40808</v>
      </c>
      <c r="N234" s="18" t="s">
        <v>525</v>
      </c>
      <c r="O234" s="18" t="s">
        <v>1291</v>
      </c>
      <c r="P234" s="18" t="s">
        <v>1191</v>
      </c>
      <c r="Q234" s="19"/>
      <c r="R234" s="18"/>
      <c r="S234" s="24" t="s">
        <v>987</v>
      </c>
    </row>
    <row collapsed="false" customFormat="false" customHeight="false" hidden="false" ht="23.85" outlineLevel="0" r="235">
      <c r="A235" s="9" t="n">
        <v>236</v>
      </c>
      <c r="B235" s="10" t="s">
        <v>19</v>
      </c>
      <c r="C235" s="11" t="s">
        <v>1292</v>
      </c>
      <c r="D235" s="11" t="s">
        <v>1293</v>
      </c>
      <c r="E235" s="67" t="s">
        <v>277</v>
      </c>
      <c r="F235" s="10" t="n">
        <f aca="false">A235</f>
        <v>236</v>
      </c>
      <c r="G235" s="38" t="s">
        <v>279</v>
      </c>
      <c r="H235" s="38" t="n">
        <v>34203600</v>
      </c>
      <c r="I235" s="11" t="s">
        <v>1294</v>
      </c>
      <c r="J235" s="11" t="s">
        <v>1295</v>
      </c>
      <c r="K235" s="22"/>
      <c r="L235" s="40" t="str">
        <f aca="false">HYPERLINK("mailto:melli_23@hotmail.com","melli_23@hotmail.com")</f>
        <v>melli_23@hotmail.com</v>
      </c>
      <c r="M235" s="18" t="n">
        <v>40808</v>
      </c>
      <c r="N235" s="18"/>
      <c r="O235" s="18" t="s">
        <v>1296</v>
      </c>
      <c r="P235" s="18" t="s">
        <v>139</v>
      </c>
      <c r="Q235" s="19" t="n">
        <v>2345</v>
      </c>
      <c r="R235" s="18" t="s">
        <v>641</v>
      </c>
      <c r="S235" s="24" t="s">
        <v>1102</v>
      </c>
    </row>
    <row collapsed="false" customFormat="false" customHeight="false" hidden="false" ht="12.65" outlineLevel="0" r="236">
      <c r="A236" s="9" t="n">
        <v>237</v>
      </c>
      <c r="B236" s="10" t="s">
        <v>19</v>
      </c>
      <c r="C236" s="11" t="s">
        <v>768</v>
      </c>
      <c r="D236" s="11" t="s">
        <v>736</v>
      </c>
      <c r="E236" s="67" t="s">
        <v>108</v>
      </c>
      <c r="F236" s="10" t="n">
        <f aca="false">A236</f>
        <v>237</v>
      </c>
      <c r="G236" s="38" t="n">
        <v>14431</v>
      </c>
      <c r="H236" s="38" t="n">
        <v>25285110</v>
      </c>
      <c r="I236" s="11" t="s">
        <v>1297</v>
      </c>
      <c r="J236" s="11" t="s">
        <v>1298</v>
      </c>
      <c r="K236" s="22"/>
      <c r="L236" s="40" t="str">
        <f aca="false">HYPERLINK("mailto:meiglesias@gmail.com","meiglesias@gmail.com")</f>
        <v>meiglesias@gmail.com</v>
      </c>
      <c r="M236" s="18" t="n">
        <v>40808</v>
      </c>
      <c r="N236" s="18"/>
      <c r="O236" s="18" t="s">
        <v>1299</v>
      </c>
      <c r="P236" s="18" t="s">
        <v>153</v>
      </c>
      <c r="Q236" s="19" t="n">
        <v>1878</v>
      </c>
      <c r="R236" s="18"/>
      <c r="S236" s="24" t="s">
        <v>1051</v>
      </c>
    </row>
    <row collapsed="false" customFormat="false" customHeight="false" hidden="false" ht="23.85" outlineLevel="0" r="237">
      <c r="A237" s="9" t="n">
        <v>238</v>
      </c>
      <c r="B237" s="10" t="s">
        <v>19</v>
      </c>
      <c r="C237" s="11" t="s">
        <v>1300</v>
      </c>
      <c r="D237" s="11" t="s">
        <v>1301</v>
      </c>
      <c r="E237" s="67" t="s">
        <v>277</v>
      </c>
      <c r="F237" s="10" t="n">
        <f aca="false">A237</f>
        <v>238</v>
      </c>
      <c r="G237" s="38" t="s">
        <v>279</v>
      </c>
      <c r="H237" s="38" t="n">
        <v>32727759</v>
      </c>
      <c r="I237" s="11" t="s">
        <v>1302</v>
      </c>
      <c r="J237" s="11" t="s">
        <v>1303</v>
      </c>
      <c r="K237" s="22"/>
      <c r="L237" s="40" t="str">
        <f aca="false">HYPERLINK("mailto:nwozniuk@yahoo.com.ar","nwozniuk@yahoo.com.ar")</f>
        <v>nwozniuk@yahoo.com.ar</v>
      </c>
      <c r="M237" s="18" t="n">
        <v>40808</v>
      </c>
      <c r="N237" s="18" t="s">
        <v>117</v>
      </c>
      <c r="O237" s="18" t="s">
        <v>1304</v>
      </c>
      <c r="P237" s="18" t="s">
        <v>480</v>
      </c>
      <c r="Q237" s="19"/>
      <c r="R237" s="18"/>
      <c r="S237" s="24"/>
    </row>
    <row collapsed="false" customFormat="false" customHeight="false" hidden="false" ht="12.65" outlineLevel="0" r="238">
      <c r="A238" s="9" t="n">
        <v>239</v>
      </c>
      <c r="B238" s="10" t="s">
        <v>19</v>
      </c>
      <c r="C238" s="11" t="s">
        <v>1305</v>
      </c>
      <c r="D238" s="11" t="s">
        <v>113</v>
      </c>
      <c r="E238" s="67" t="s">
        <v>108</v>
      </c>
      <c r="F238" s="10" t="n">
        <f aca="false">A238</f>
        <v>239</v>
      </c>
      <c r="G238" s="38" t="n">
        <v>30416</v>
      </c>
      <c r="H238" s="38" t="n">
        <v>30642397</v>
      </c>
      <c r="I238" s="11" t="s">
        <v>1306</v>
      </c>
      <c r="J238" s="11" t="s">
        <v>1307</v>
      </c>
      <c r="K238" s="22"/>
      <c r="L238" s="40" t="str">
        <f aca="false">HYPERLINK("mailto:rodri.reynoso@gmail.com","rodri.reynoso@gmail.com")</f>
        <v>rodri.reynoso@gmail.com</v>
      </c>
      <c r="M238" s="18" t="n">
        <v>40808</v>
      </c>
      <c r="N238" s="18"/>
      <c r="O238" s="18" t="s">
        <v>1308</v>
      </c>
      <c r="P238" s="18" t="s">
        <v>139</v>
      </c>
      <c r="Q238" s="19"/>
      <c r="R238" s="18" t="s">
        <v>488</v>
      </c>
      <c r="S238" s="24" t="s">
        <v>1154</v>
      </c>
    </row>
    <row collapsed="false" customFormat="false" customHeight="false" hidden="false" ht="12.65" outlineLevel="0" r="239">
      <c r="A239" s="9" t="n">
        <v>240</v>
      </c>
      <c r="B239" s="10" t="s">
        <v>19</v>
      </c>
      <c r="C239" s="11" t="s">
        <v>155</v>
      </c>
      <c r="D239" s="11" t="s">
        <v>1309</v>
      </c>
      <c r="E239" s="67" t="s">
        <v>108</v>
      </c>
      <c r="F239" s="10" t="n">
        <f aca="false">A239</f>
        <v>240</v>
      </c>
      <c r="G239" s="38" t="n">
        <v>36362</v>
      </c>
      <c r="H239" s="38" t="n">
        <v>36169511</v>
      </c>
      <c r="I239" s="11" t="s">
        <v>1310</v>
      </c>
      <c r="J239" s="11" t="s">
        <v>1311</v>
      </c>
      <c r="K239" s="22"/>
      <c r="L239" s="40" t="str">
        <f aca="false">HYPERLINK("mailto:alan.gonzalez@live.com.ar","alan.gonzalez@live.com.ar")</f>
        <v>alan.gonzalez@live.com.ar</v>
      </c>
      <c r="M239" s="18" t="n">
        <v>40808</v>
      </c>
      <c r="N239" s="18"/>
      <c r="O239" s="18" t="s">
        <v>1312</v>
      </c>
      <c r="P239" s="18" t="s">
        <v>571</v>
      </c>
      <c r="Q239" s="19" t="n">
        <v>1704</v>
      </c>
      <c r="R239" s="18"/>
      <c r="S239" s="24" t="s">
        <v>1313</v>
      </c>
    </row>
    <row collapsed="false" customFormat="false" customHeight="false" hidden="false" ht="12.65" outlineLevel="0" r="240">
      <c r="A240" s="9" t="n">
        <v>241</v>
      </c>
      <c r="B240" s="10" t="s">
        <v>19</v>
      </c>
      <c r="C240" s="11" t="s">
        <v>1314</v>
      </c>
      <c r="D240" s="11" t="s">
        <v>1315</v>
      </c>
      <c r="E240" s="67" t="s">
        <v>108</v>
      </c>
      <c r="F240" s="10" t="n">
        <f aca="false">A240</f>
        <v>241</v>
      </c>
      <c r="G240" s="38" t="n">
        <v>15144</v>
      </c>
      <c r="H240" s="38" t="n">
        <v>30916157</v>
      </c>
      <c r="I240" s="11" t="s">
        <v>1316</v>
      </c>
      <c r="J240" s="11" t="s">
        <v>1317</v>
      </c>
      <c r="K240" s="22"/>
      <c r="L240" s="40" t="str">
        <f aca="false">HYPERLINK("mailto:pitysangineto@hotmail.com","pitysangineto@hotmail.com")</f>
        <v>pitysangineto@hotmail.com</v>
      </c>
      <c r="M240" s="18" t="n">
        <v>40808</v>
      </c>
      <c r="N240" s="18"/>
      <c r="O240" s="18" t="s">
        <v>1318</v>
      </c>
      <c r="P240" s="18" t="s">
        <v>119</v>
      </c>
      <c r="Q240" s="19"/>
      <c r="R240" s="18" t="s">
        <v>508</v>
      </c>
      <c r="S240" s="24" t="s">
        <v>1319</v>
      </c>
    </row>
    <row collapsed="false" customFormat="false" customHeight="false" hidden="false" ht="12.65" outlineLevel="0" r="241">
      <c r="A241" s="9" t="n">
        <v>242</v>
      </c>
      <c r="B241" s="10" t="s">
        <v>19</v>
      </c>
      <c r="C241" s="11" t="s">
        <v>1320</v>
      </c>
      <c r="D241" s="11" t="s">
        <v>774</v>
      </c>
      <c r="E241" s="67" t="s">
        <v>108</v>
      </c>
      <c r="F241" s="10" t="n">
        <f aca="false">A241</f>
        <v>242</v>
      </c>
      <c r="G241" s="38" t="n">
        <v>18203</v>
      </c>
      <c r="H241" s="38" t="n">
        <v>32677941</v>
      </c>
      <c r="I241" s="11" t="s">
        <v>1321</v>
      </c>
      <c r="J241" s="11"/>
      <c r="K241" s="22"/>
      <c r="L241" s="40" t="str">
        <f aca="false">HYPERLINK("mailto:diegorojo_86@hotmail.com","diegorojo_86@hotmail.com")</f>
        <v>diegorojo_86@hotmail.com</v>
      </c>
      <c r="M241" s="18" t="n">
        <v>40808</v>
      </c>
      <c r="N241" s="18"/>
      <c r="O241" s="18" t="s">
        <v>1322</v>
      </c>
      <c r="P241" s="18" t="s">
        <v>119</v>
      </c>
      <c r="Q241" s="19" t="n">
        <v>1870</v>
      </c>
      <c r="R241" s="18"/>
      <c r="S241" s="24" t="s">
        <v>1033</v>
      </c>
    </row>
    <row collapsed="false" customFormat="false" customHeight="false" hidden="false" ht="12.65" outlineLevel="0" r="242">
      <c r="A242" s="9" t="n">
        <v>243</v>
      </c>
      <c r="B242" s="10" t="s">
        <v>19</v>
      </c>
      <c r="C242" s="11" t="s">
        <v>956</v>
      </c>
      <c r="D242" s="11" t="s">
        <v>1323</v>
      </c>
      <c r="E242" s="67" t="s">
        <v>108</v>
      </c>
      <c r="F242" s="10" t="n">
        <f aca="false">A242</f>
        <v>243</v>
      </c>
      <c r="G242" s="38" t="n">
        <v>38855</v>
      </c>
      <c r="H242" s="38" t="n">
        <v>14060232</v>
      </c>
      <c r="I242" s="11" t="s">
        <v>1324</v>
      </c>
      <c r="J242" s="11"/>
      <c r="K242" s="22"/>
      <c r="L242" s="40" t="str">
        <f aca="false">HYPERLINK("mailto:orf2007@gmail.com","orf2007@gmail.com")</f>
        <v>orf2007@gmail.com</v>
      </c>
      <c r="M242" s="18" t="n">
        <v>40808</v>
      </c>
      <c r="N242" s="18"/>
      <c r="O242" s="18" t="s">
        <v>1325</v>
      </c>
      <c r="P242" s="18" t="s">
        <v>593</v>
      </c>
      <c r="Q242" s="19" t="n">
        <v>1852</v>
      </c>
      <c r="R242" s="18"/>
      <c r="S242" s="24" t="s">
        <v>1033</v>
      </c>
    </row>
    <row collapsed="false" customFormat="false" customHeight="false" hidden="false" ht="23.85" outlineLevel="0" r="243">
      <c r="A243" s="9" t="n">
        <v>244</v>
      </c>
      <c r="B243" s="10" t="s">
        <v>19</v>
      </c>
      <c r="C243" s="11" t="s">
        <v>1326</v>
      </c>
      <c r="D243" s="11" t="s">
        <v>1327</v>
      </c>
      <c r="E243" s="67" t="s">
        <v>277</v>
      </c>
      <c r="F243" s="10" t="n">
        <f aca="false">A243</f>
        <v>244</v>
      </c>
      <c r="G243" s="38" t="s">
        <v>279</v>
      </c>
      <c r="H243" s="38" t="n">
        <v>20368479</v>
      </c>
      <c r="I243" s="11" t="s">
        <v>1328</v>
      </c>
      <c r="J243" s="11"/>
      <c r="K243" s="22"/>
      <c r="L243" s="40" t="str">
        <f aca="false">HYPERLINK("mailto:apcarreno@hotmail.com","apcarreno@hotmail.com")</f>
        <v>apcarreno@hotmail.com</v>
      </c>
      <c r="M243" s="18" t="n">
        <v>40808</v>
      </c>
      <c r="N243" s="18"/>
      <c r="O243" s="18" t="s">
        <v>1329</v>
      </c>
      <c r="P243" s="18" t="s">
        <v>1330</v>
      </c>
      <c r="Q243" s="19" t="n">
        <v>1663</v>
      </c>
      <c r="R243" s="18"/>
      <c r="S243" s="24" t="s">
        <v>1077</v>
      </c>
    </row>
    <row collapsed="false" customFormat="false" customHeight="false" hidden="false" ht="12.65" outlineLevel="0" r="244">
      <c r="A244" s="9" t="n">
        <v>245</v>
      </c>
      <c r="B244" s="10" t="s">
        <v>19</v>
      </c>
      <c r="C244" s="11" t="s">
        <v>1331</v>
      </c>
      <c r="D244" s="11" t="s">
        <v>1332</v>
      </c>
      <c r="E244" s="67" t="s">
        <v>108</v>
      </c>
      <c r="F244" s="10" t="n">
        <v>245</v>
      </c>
      <c r="G244" s="38" t="n">
        <v>35627</v>
      </c>
      <c r="H244" s="38" t="n">
        <v>28924989</v>
      </c>
      <c r="I244" s="11" t="s">
        <v>1333</v>
      </c>
      <c r="J244" s="11" t="s">
        <v>1334</v>
      </c>
      <c r="K244" s="22"/>
      <c r="L244" s="40" t="s">
        <v>1335</v>
      </c>
      <c r="M244" s="18" t="n">
        <v>40808</v>
      </c>
      <c r="N244" s="18" t="s">
        <v>1091</v>
      </c>
      <c r="O244" s="18" t="s">
        <v>1336</v>
      </c>
      <c r="P244" s="18" t="s">
        <v>139</v>
      </c>
      <c r="Q244" s="19" t="n">
        <v>1291</v>
      </c>
      <c r="R244" s="18" t="s">
        <v>563</v>
      </c>
      <c r="S244" s="24" t="s">
        <v>1033</v>
      </c>
    </row>
    <row collapsed="false" customFormat="false" customHeight="false" hidden="false" ht="12.65" outlineLevel="0" r="245">
      <c r="A245" s="9" t="n">
        <v>246</v>
      </c>
      <c r="B245" s="10" t="s">
        <v>19</v>
      </c>
      <c r="C245" s="11" t="s">
        <v>1337</v>
      </c>
      <c r="D245" s="11" t="s">
        <v>1338</v>
      </c>
      <c r="E245" s="67" t="s">
        <v>108</v>
      </c>
      <c r="F245" s="10" t="n">
        <f aca="false">A245</f>
        <v>246</v>
      </c>
      <c r="G245" s="38" t="n">
        <v>11924</v>
      </c>
      <c r="H245" s="38" t="n">
        <v>23769559</v>
      </c>
      <c r="I245" s="11" t="s">
        <v>1339</v>
      </c>
      <c r="J245" s="11" t="s">
        <v>1340</v>
      </c>
      <c r="K245" s="22"/>
      <c r="L245" s="40" t="str">
        <f aca="false">HYPERLINK("mailto:sbogliano74@hotmail.com","sbogliano74@hotmail.com")</f>
        <v>sbogliano74@hotmail.com</v>
      </c>
      <c r="M245" s="18" t="n">
        <v>40808</v>
      </c>
      <c r="N245" s="18"/>
      <c r="O245" s="18" t="s">
        <v>1341</v>
      </c>
      <c r="P245" s="18" t="s">
        <v>139</v>
      </c>
      <c r="Q245" s="19" t="n">
        <v>1252</v>
      </c>
      <c r="R245" s="18" t="s">
        <v>432</v>
      </c>
      <c r="S245" s="24" t="s">
        <v>1033</v>
      </c>
    </row>
    <row collapsed="false" customFormat="false" customHeight="false" hidden="false" ht="12.65" outlineLevel="0" r="246">
      <c r="A246" s="9" t="n">
        <v>247</v>
      </c>
      <c r="B246" s="10" t="s">
        <v>19</v>
      </c>
      <c r="C246" s="11" t="s">
        <v>1342</v>
      </c>
      <c r="D246" s="11" t="s">
        <v>1343</v>
      </c>
      <c r="E246" s="67" t="s">
        <v>108</v>
      </c>
      <c r="F246" s="10" t="n">
        <f aca="false">A246</f>
        <v>247</v>
      </c>
      <c r="G246" s="38" t="n">
        <v>22677</v>
      </c>
      <c r="H246" s="38" t="n">
        <v>13436149</v>
      </c>
      <c r="I246" s="11" t="s">
        <v>1344</v>
      </c>
      <c r="J246" s="11" t="s">
        <v>1345</v>
      </c>
      <c r="K246" s="22"/>
      <c r="L246" s="40" t="str">
        <f aca="false">HYPERLINK("mailto:eltordo2004@hotmail.com","eltordo2004@hotmail.com")</f>
        <v>eltordo2004@hotmail.com</v>
      </c>
      <c r="M246" s="18" t="n">
        <v>40808</v>
      </c>
      <c r="N246" s="18"/>
      <c r="O246" s="18" t="s">
        <v>1346</v>
      </c>
      <c r="P246" s="18" t="s">
        <v>411</v>
      </c>
      <c r="Q246" s="19" t="n">
        <v>1890</v>
      </c>
      <c r="R246" s="18"/>
      <c r="S246" s="24" t="s">
        <v>1023</v>
      </c>
    </row>
    <row collapsed="false" customFormat="false" customHeight="false" hidden="false" ht="12.65" outlineLevel="0" r="247">
      <c r="A247" s="9" t="n">
        <v>248</v>
      </c>
      <c r="B247" s="10" t="s">
        <v>19</v>
      </c>
      <c r="C247" s="11" t="s">
        <v>1342</v>
      </c>
      <c r="D247" s="11" t="s">
        <v>176</v>
      </c>
      <c r="E247" s="67" t="s">
        <v>108</v>
      </c>
      <c r="F247" s="10" t="n">
        <f aca="false">A247</f>
        <v>248</v>
      </c>
      <c r="G247" s="38" t="n">
        <v>22678</v>
      </c>
      <c r="H247" s="38" t="n">
        <v>32480749</v>
      </c>
      <c r="I247" s="11" t="s">
        <v>1347</v>
      </c>
      <c r="J247" s="11" t="s">
        <v>1345</v>
      </c>
      <c r="K247" s="22"/>
      <c r="L247" s="40" t="str">
        <f aca="false">HYPERLINK("mailto:pablo.gros@hotmail.com","pablo.gros@hotmail.com")</f>
        <v>pablo.gros@hotmail.com</v>
      </c>
      <c r="M247" s="18" t="n">
        <v>40808</v>
      </c>
      <c r="N247" s="18"/>
      <c r="O247" s="18" t="s">
        <v>1346</v>
      </c>
      <c r="P247" s="18" t="s">
        <v>411</v>
      </c>
      <c r="Q247" s="19" t="n">
        <v>1890</v>
      </c>
      <c r="R247" s="18"/>
      <c r="S247" s="24" t="s">
        <v>1033</v>
      </c>
    </row>
    <row collapsed="false" customFormat="false" customHeight="false" hidden="false" ht="12.65" outlineLevel="0" r="248">
      <c r="A248" s="9" t="n">
        <v>249</v>
      </c>
      <c r="B248" s="10" t="s">
        <v>19</v>
      </c>
      <c r="C248" s="11" t="s">
        <v>1348</v>
      </c>
      <c r="D248" s="11" t="s">
        <v>1349</v>
      </c>
      <c r="E248" s="67" t="s">
        <v>108</v>
      </c>
      <c r="F248" s="10" t="n">
        <f aca="false">A248</f>
        <v>249</v>
      </c>
      <c r="G248" s="38" t="n">
        <v>41124</v>
      </c>
      <c r="H248" s="38" t="n">
        <v>31727708</v>
      </c>
      <c r="I248" s="11" t="s">
        <v>1350</v>
      </c>
      <c r="J248" s="11" t="s">
        <v>1351</v>
      </c>
      <c r="K248" s="22"/>
      <c r="L248" s="40" t="str">
        <f aca="false">HYPERLINK("mailto:daro_garay@hotmail.com","daro_garay@hotmail.com")</f>
        <v>daro_garay@hotmail.com</v>
      </c>
      <c r="M248" s="18" t="n">
        <v>40808</v>
      </c>
      <c r="N248" s="18"/>
      <c r="O248" s="18" t="s">
        <v>1352</v>
      </c>
      <c r="P248" s="18" t="s">
        <v>119</v>
      </c>
      <c r="Q248" s="19" t="n">
        <v>1875</v>
      </c>
      <c r="R248" s="18" t="s">
        <v>181</v>
      </c>
      <c r="S248" s="24" t="s">
        <v>1033</v>
      </c>
    </row>
    <row collapsed="false" customFormat="false" customHeight="false" hidden="false" ht="12.65" outlineLevel="0" r="249">
      <c r="A249" s="9" t="n">
        <v>250</v>
      </c>
      <c r="B249" s="10" t="s">
        <v>25</v>
      </c>
      <c r="C249" s="11" t="s">
        <v>1353</v>
      </c>
      <c r="D249" s="11" t="s">
        <v>1354</v>
      </c>
      <c r="E249" s="67" t="s">
        <v>108</v>
      </c>
      <c r="F249" s="10" t="n">
        <f aca="false">A249</f>
        <v>250</v>
      </c>
      <c r="G249" s="38" t="n">
        <v>10264</v>
      </c>
      <c r="H249" s="38" t="n">
        <v>32576419</v>
      </c>
      <c r="I249" s="11" t="s">
        <v>1350</v>
      </c>
      <c r="J249" s="11" t="s">
        <v>1351</v>
      </c>
      <c r="K249" s="22"/>
      <c r="L249" s="40" t="str">
        <f aca="false">HYPERLINK("mailto:camargonadia@hotmail.com","camargonadia@hotmail.com")</f>
        <v>camargonadia@hotmail.com</v>
      </c>
      <c r="M249" s="18" t="n">
        <v>40808</v>
      </c>
      <c r="N249" s="18"/>
      <c r="O249" s="18" t="s">
        <v>1352</v>
      </c>
      <c r="P249" s="18" t="s">
        <v>119</v>
      </c>
      <c r="Q249" s="19" t="n">
        <v>1875</v>
      </c>
      <c r="R249" s="18" t="s">
        <v>181</v>
      </c>
      <c r="S249" s="24" t="s">
        <v>1355</v>
      </c>
    </row>
    <row collapsed="false" customFormat="false" customHeight="false" hidden="false" ht="12.65" outlineLevel="0" r="250">
      <c r="A250" s="9" t="n">
        <v>251</v>
      </c>
      <c r="B250" s="10" t="s">
        <v>25</v>
      </c>
      <c r="C250" s="11" t="s">
        <v>69</v>
      </c>
      <c r="D250" s="11" t="s">
        <v>1356</v>
      </c>
      <c r="E250" s="67" t="s">
        <v>108</v>
      </c>
      <c r="F250" s="10" t="n">
        <f aca="false">A250</f>
        <v>251</v>
      </c>
      <c r="G250" s="38" t="n">
        <v>2036</v>
      </c>
      <c r="H250" s="38" t="n">
        <v>17754500</v>
      </c>
      <c r="I250" s="11" t="s">
        <v>1357</v>
      </c>
      <c r="J250" s="11"/>
      <c r="K250" s="22"/>
      <c r="L250" s="40" t="str">
        <f aca="false">HYPERLINK("mailto:silvinaalonso@gmail.com","silvinaalonso@gmail.com")</f>
        <v>silvinaalonso@gmail.com</v>
      </c>
      <c r="M250" s="18" t="n">
        <v>40822</v>
      </c>
      <c r="N250" s="18" t="s">
        <v>1358</v>
      </c>
      <c r="O250" s="18" t="s">
        <v>1359</v>
      </c>
      <c r="P250" s="18" t="s">
        <v>139</v>
      </c>
      <c r="Q250" s="19" t="n">
        <v>1222</v>
      </c>
      <c r="R250" s="18" t="s">
        <v>432</v>
      </c>
      <c r="S250" s="24" t="s">
        <v>1355</v>
      </c>
    </row>
    <row collapsed="false" customFormat="false" customHeight="false" hidden="false" ht="12.65" outlineLevel="0" r="251">
      <c r="A251" s="9" t="n">
        <v>252</v>
      </c>
      <c r="B251" s="10" t="s">
        <v>25</v>
      </c>
      <c r="C251" s="11" t="s">
        <v>1360</v>
      </c>
      <c r="D251" s="11" t="s">
        <v>1361</v>
      </c>
      <c r="E251" s="67" t="s">
        <v>108</v>
      </c>
      <c r="F251" s="10" t="n">
        <f aca="false">A251</f>
        <v>252</v>
      </c>
      <c r="G251" s="38" t="n">
        <v>7698</v>
      </c>
      <c r="H251" s="38" t="n">
        <v>35630878</v>
      </c>
      <c r="I251" s="11" t="s">
        <v>1362</v>
      </c>
      <c r="J251" s="11" t="s">
        <v>1363</v>
      </c>
      <c r="K251" s="22"/>
      <c r="L251" s="40" t="str">
        <f aca="false">HYPERLINK("mailto:yaninapedroni@hotmail.com","yaninapedroni@hotmail.com")</f>
        <v>yaninapedroni@hotmail.com</v>
      </c>
      <c r="M251" s="18" t="n">
        <v>40822</v>
      </c>
      <c r="N251" s="18"/>
      <c r="O251" s="18" t="s">
        <v>1364</v>
      </c>
      <c r="P251" s="18" t="s">
        <v>119</v>
      </c>
      <c r="Q251" s="19"/>
      <c r="R251" s="18"/>
      <c r="S251" s="24" t="s">
        <v>1355</v>
      </c>
    </row>
    <row collapsed="false" customFormat="false" customHeight="false" hidden="false" ht="23.85" outlineLevel="0" r="252">
      <c r="A252" s="9" t="n">
        <v>253</v>
      </c>
      <c r="B252" s="10" t="s">
        <v>19</v>
      </c>
      <c r="C252" s="11" t="s">
        <v>1365</v>
      </c>
      <c r="D252" s="11" t="s">
        <v>1366</v>
      </c>
      <c r="E252" s="67" t="s">
        <v>277</v>
      </c>
      <c r="F252" s="10" t="n">
        <v>253</v>
      </c>
      <c r="G252" s="38" t="s">
        <v>279</v>
      </c>
      <c r="H252" s="38" t="n">
        <v>24031844</v>
      </c>
      <c r="I252" s="11" t="s">
        <v>1367</v>
      </c>
      <c r="J252" s="11" t="s">
        <v>1368</v>
      </c>
      <c r="K252" s="22"/>
      <c r="L252" s="40" t="str">
        <f aca="false">HYPERLINK("mailto:guillermo_gabriel1974@yahoo.com.ar","guillermo_gabriel1974@yahoo.com.ar")</f>
        <v>guillermo_gabriel1974@yahoo.com.ar</v>
      </c>
      <c r="M252" s="18" t="n">
        <v>40822</v>
      </c>
      <c r="N252" s="18"/>
      <c r="O252" s="80" t="s">
        <v>1369</v>
      </c>
      <c r="P252" s="18" t="s">
        <v>119</v>
      </c>
      <c r="Q252" s="19" t="n">
        <v>1876</v>
      </c>
      <c r="R252" s="18" t="s">
        <v>181</v>
      </c>
      <c r="S252" s="24" t="s">
        <v>1033</v>
      </c>
    </row>
    <row collapsed="false" customFormat="false" customHeight="false" hidden="false" ht="23.85" outlineLevel="0" r="253">
      <c r="A253" s="9" t="n">
        <v>254</v>
      </c>
      <c r="B253" s="10" t="s">
        <v>19</v>
      </c>
      <c r="C253" s="11" t="s">
        <v>1370</v>
      </c>
      <c r="D253" s="11" t="s">
        <v>1371</v>
      </c>
      <c r="E253" s="67" t="s">
        <v>108</v>
      </c>
      <c r="F253" s="10" t="n">
        <v>254</v>
      </c>
      <c r="G253" s="38" t="n">
        <v>15751</v>
      </c>
      <c r="H253" s="38" t="n">
        <v>30040906</v>
      </c>
      <c r="I253" s="11" t="s">
        <v>1372</v>
      </c>
      <c r="J253" s="11" t="s">
        <v>1373</v>
      </c>
      <c r="K253" s="22"/>
      <c r="L253" s="40" t="str">
        <f aca="false">HYPERLINK("mailto:maticai@hotmail.com","maticai@hotmail.com")</f>
        <v>maticai@hotmail.com</v>
      </c>
      <c r="M253" s="18" t="n">
        <v>40822</v>
      </c>
      <c r="N253" s="18"/>
      <c r="O253" s="18" t="s">
        <v>1374</v>
      </c>
      <c r="P253" s="18" t="s">
        <v>411</v>
      </c>
      <c r="Q253" s="19" t="n">
        <v>1884</v>
      </c>
      <c r="R253" s="18"/>
      <c r="S253" s="24" t="s">
        <v>1375</v>
      </c>
    </row>
    <row collapsed="false" customFormat="false" customHeight="false" hidden="false" ht="12.65" outlineLevel="0" r="254">
      <c r="A254" s="9" t="n">
        <v>255</v>
      </c>
      <c r="B254" s="10" t="s">
        <v>19</v>
      </c>
      <c r="C254" s="11" t="s">
        <v>1376</v>
      </c>
      <c r="D254" s="11" t="s">
        <v>1377</v>
      </c>
      <c r="E254" s="67" t="s">
        <v>108</v>
      </c>
      <c r="F254" s="10" t="n">
        <v>255</v>
      </c>
      <c r="G254" s="38" t="n">
        <v>11948</v>
      </c>
      <c r="H254" s="38" t="n">
        <v>13260309</v>
      </c>
      <c r="I254" s="11" t="s">
        <v>1378</v>
      </c>
      <c r="J254" s="11" t="s">
        <v>1379</v>
      </c>
      <c r="K254" s="22"/>
      <c r="L254" s="40"/>
      <c r="M254" s="18" t="n">
        <v>40822</v>
      </c>
      <c r="N254" s="18"/>
      <c r="O254" s="18" t="s">
        <v>1380</v>
      </c>
      <c r="P254" s="18" t="s">
        <v>411</v>
      </c>
      <c r="Q254" s="19" t="n">
        <v>1884</v>
      </c>
      <c r="R254" s="18"/>
      <c r="S254" s="24" t="s">
        <v>1375</v>
      </c>
    </row>
    <row collapsed="false" customFormat="false" customHeight="false" hidden="false" ht="12.65" outlineLevel="0" r="255">
      <c r="A255" s="9" t="n">
        <v>256</v>
      </c>
      <c r="B255" s="10" t="s">
        <v>19</v>
      </c>
      <c r="C255" s="11" t="s">
        <v>1381</v>
      </c>
      <c r="D255" s="11" t="s">
        <v>1382</v>
      </c>
      <c r="E255" s="67" t="s">
        <v>108</v>
      </c>
      <c r="F255" s="10" t="n">
        <v>256</v>
      </c>
      <c r="G255" s="38" t="n">
        <v>12916</v>
      </c>
      <c r="H255" s="38" t="n">
        <v>22706839</v>
      </c>
      <c r="I255" s="11" t="s">
        <v>1383</v>
      </c>
      <c r="J255" s="11" t="s">
        <v>1384</v>
      </c>
      <c r="K255" s="22"/>
      <c r="L255" s="40" t="str">
        <f aca="false">HYPERLINK("mailto:cberardinelli@hotmail.com","cberardinelli@hotmail.com")</f>
        <v>cberardinelli@hotmail.com</v>
      </c>
      <c r="M255" s="18" t="n">
        <v>40822</v>
      </c>
      <c r="N255" s="18"/>
      <c r="O255" s="18" t="s">
        <v>1385</v>
      </c>
      <c r="P255" s="18" t="s">
        <v>501</v>
      </c>
      <c r="Q255" s="19" t="n">
        <v>1834</v>
      </c>
      <c r="R255" s="18"/>
      <c r="S255" s="24" t="s">
        <v>1386</v>
      </c>
    </row>
    <row collapsed="false" customFormat="false" customHeight="false" hidden="false" ht="12.65" outlineLevel="0" r="256">
      <c r="A256" s="9" t="n">
        <v>257</v>
      </c>
      <c r="B256" s="10" t="s">
        <v>19</v>
      </c>
      <c r="C256" s="11" t="s">
        <v>1387</v>
      </c>
      <c r="D256" s="11" t="s">
        <v>1388</v>
      </c>
      <c r="E256" s="67" t="s">
        <v>108</v>
      </c>
      <c r="F256" s="10" t="n">
        <f aca="false">A256</f>
        <v>257</v>
      </c>
      <c r="G256" s="38" t="n">
        <v>43105</v>
      </c>
      <c r="H256" s="38" t="n">
        <v>32846210</v>
      </c>
      <c r="I256" s="11" t="s">
        <v>1389</v>
      </c>
      <c r="J256" s="11" t="s">
        <v>1390</v>
      </c>
      <c r="K256" s="22"/>
      <c r="L256" s="40" t="str">
        <f aca="false">HYPERLINK("mailto:ezequiel_ganza@hotmail.com","ezequiel_ganza@hotmail.com")</f>
        <v>ezequiel_ganza@hotmail.com</v>
      </c>
      <c r="M256" s="18" t="n">
        <v>40822</v>
      </c>
      <c r="N256" s="18"/>
      <c r="O256" s="18" t="s">
        <v>1391</v>
      </c>
      <c r="P256" s="18" t="s">
        <v>139</v>
      </c>
      <c r="Q256" s="19" t="n">
        <v>1832</v>
      </c>
      <c r="R256" s="18" t="s">
        <v>1062</v>
      </c>
      <c r="S256" s="24" t="s">
        <v>1102</v>
      </c>
    </row>
    <row collapsed="false" customFormat="false" customHeight="false" hidden="false" ht="12.65" outlineLevel="0" r="257">
      <c r="A257" s="9" t="n">
        <v>258</v>
      </c>
      <c r="B257" s="10" t="s">
        <v>25</v>
      </c>
      <c r="C257" s="11" t="s">
        <v>1387</v>
      </c>
      <c r="D257" s="11" t="s">
        <v>1392</v>
      </c>
      <c r="E257" s="67" t="s">
        <v>108</v>
      </c>
      <c r="F257" s="10" t="n">
        <f aca="false">A257</f>
        <v>258</v>
      </c>
      <c r="G257" s="38" t="n">
        <v>10836</v>
      </c>
      <c r="H257" s="38" t="n">
        <v>31727623</v>
      </c>
      <c r="I257" s="11" t="s">
        <v>1393</v>
      </c>
      <c r="J257" s="11" t="s">
        <v>1390</v>
      </c>
      <c r="K257" s="22"/>
      <c r="L257" s="40" t="str">
        <f aca="false">HYPERLINK("mailto:lau_ganzah@hotmail.com","lau_ganzah@hotmail.com")</f>
        <v>lau_ganzah@hotmail.com</v>
      </c>
      <c r="M257" s="18" t="n">
        <v>40822</v>
      </c>
      <c r="N257" s="18"/>
      <c r="O257" s="18" t="s">
        <v>1391</v>
      </c>
      <c r="P257" s="18" t="s">
        <v>139</v>
      </c>
      <c r="Q257" s="19" t="n">
        <v>1832</v>
      </c>
      <c r="R257" s="18" t="s">
        <v>1062</v>
      </c>
      <c r="S257" s="24" t="s">
        <v>1102</v>
      </c>
    </row>
    <row collapsed="false" customFormat="false" customHeight="false" hidden="false" ht="12.65" outlineLevel="0" r="258">
      <c r="A258" s="9" t="n">
        <v>259</v>
      </c>
      <c r="B258" s="10" t="s">
        <v>19</v>
      </c>
      <c r="C258" s="11" t="s">
        <v>1394</v>
      </c>
      <c r="D258" s="11" t="s">
        <v>1395</v>
      </c>
      <c r="E258" s="67" t="s">
        <v>108</v>
      </c>
      <c r="F258" s="10" t="n">
        <f aca="false">A258</f>
        <v>259</v>
      </c>
      <c r="G258" s="38" t="n">
        <v>21099</v>
      </c>
      <c r="H258" s="38" t="n">
        <v>32655994</v>
      </c>
      <c r="I258" s="11" t="s">
        <v>1396</v>
      </c>
      <c r="J258" s="11" t="s">
        <v>1397</v>
      </c>
      <c r="K258" s="22"/>
      <c r="L258" s="40" t="str">
        <f aca="false">HYPERLINK("mailto:german.scoglio@gmail.com","german.scoglio@gmail.com")</f>
        <v>german.scoglio@gmail.com</v>
      </c>
      <c r="M258" s="18" t="n">
        <v>40822</v>
      </c>
      <c r="N258" s="18"/>
      <c r="O258" s="18" t="s">
        <v>1398</v>
      </c>
      <c r="P258" s="18" t="s">
        <v>119</v>
      </c>
      <c r="Q258" s="19" t="n">
        <v>1875</v>
      </c>
      <c r="R258" s="18" t="s">
        <v>181</v>
      </c>
      <c r="S258" s="24" t="s">
        <v>1386</v>
      </c>
    </row>
    <row collapsed="false" customFormat="false" customHeight="false" hidden="false" ht="12.65" outlineLevel="0" r="259">
      <c r="A259" s="9" t="n">
        <v>260</v>
      </c>
      <c r="B259" s="10" t="s">
        <v>19</v>
      </c>
      <c r="C259" s="11" t="s">
        <v>1394</v>
      </c>
      <c r="D259" s="11" t="s">
        <v>1399</v>
      </c>
      <c r="E259" s="67" t="s">
        <v>108</v>
      </c>
      <c r="F259" s="10" t="n">
        <f aca="false">A259</f>
        <v>260</v>
      </c>
      <c r="G259" s="38" t="n">
        <v>21100</v>
      </c>
      <c r="H259" s="38" t="n">
        <v>32655993</v>
      </c>
      <c r="I259" s="11" t="s">
        <v>1400</v>
      </c>
      <c r="J259" s="11" t="s">
        <v>1397</v>
      </c>
      <c r="K259" s="22"/>
      <c r="L259" s="40" t="str">
        <f aca="false">HYPERLINK("mailto:pabloscoglio@gmail.com","pabloscoglio@gmail.com")</f>
        <v>pabloscoglio@gmail.com</v>
      </c>
      <c r="M259" s="18" t="n">
        <v>40822</v>
      </c>
      <c r="N259" s="18"/>
      <c r="O259" s="18" t="s">
        <v>1398</v>
      </c>
      <c r="P259" s="18" t="s">
        <v>119</v>
      </c>
      <c r="Q259" s="19" t="n">
        <v>1875</v>
      </c>
      <c r="R259" s="18" t="s">
        <v>181</v>
      </c>
      <c r="S259" s="24" t="s">
        <v>1386</v>
      </c>
    </row>
    <row collapsed="false" customFormat="false" customHeight="false" hidden="false" ht="23.85" outlineLevel="0" r="260">
      <c r="A260" s="9" t="n">
        <v>261</v>
      </c>
      <c r="B260" s="10" t="s">
        <v>19</v>
      </c>
      <c r="C260" s="11" t="s">
        <v>1401</v>
      </c>
      <c r="D260" s="11" t="s">
        <v>1402</v>
      </c>
      <c r="E260" s="67" t="s">
        <v>277</v>
      </c>
      <c r="F260" s="10" t="n">
        <f aca="false">A260</f>
        <v>261</v>
      </c>
      <c r="G260" s="38" t="s">
        <v>279</v>
      </c>
      <c r="H260" s="38" t="n">
        <v>24908737</v>
      </c>
      <c r="I260" s="11" t="s">
        <v>1403</v>
      </c>
      <c r="J260" s="11" t="s">
        <v>1404</v>
      </c>
      <c r="K260" s="22"/>
      <c r="L260" s="40" t="str">
        <f aca="false">HYPERLINK("mailto:obramat@fibertel.com.ar","obramat@fibertel.com.ar")</f>
        <v>obramat@fibertel.com.ar</v>
      </c>
      <c r="M260" s="18" t="n">
        <v>40836</v>
      </c>
      <c r="N260" s="18"/>
      <c r="O260" s="18" t="s">
        <v>1405</v>
      </c>
      <c r="P260" s="18" t="s">
        <v>1406</v>
      </c>
      <c r="Q260" s="19"/>
      <c r="R260" s="18" t="s">
        <v>1407</v>
      </c>
      <c r="S260" s="24" t="s">
        <v>1033</v>
      </c>
    </row>
    <row collapsed="false" customFormat="false" customHeight="false" hidden="false" ht="23.85" outlineLevel="0" r="261">
      <c r="A261" s="9" t="n">
        <v>262</v>
      </c>
      <c r="B261" s="10" t="s">
        <v>19</v>
      </c>
      <c r="C261" s="11" t="s">
        <v>1408</v>
      </c>
      <c r="D261" s="11" t="s">
        <v>1409</v>
      </c>
      <c r="E261" s="67" t="s">
        <v>277</v>
      </c>
      <c r="F261" s="10" t="n">
        <f aca="false">A261</f>
        <v>262</v>
      </c>
      <c r="G261" s="38" t="s">
        <v>279</v>
      </c>
      <c r="H261" s="38" t="n">
        <v>35868343</v>
      </c>
      <c r="I261" s="11" t="s">
        <v>1410</v>
      </c>
      <c r="J261" s="11" t="s">
        <v>1411</v>
      </c>
      <c r="K261" s="22"/>
      <c r="L261" s="40" t="str">
        <f aca="false">HYPERLINK("mailto:emaa.mdq@hotmail.com","emaa.mdq@hotmail.com")</f>
        <v>emaa.mdq@hotmail.com</v>
      </c>
      <c r="M261" s="18" t="n">
        <v>40836</v>
      </c>
      <c r="N261" s="18"/>
      <c r="O261" s="18" t="s">
        <v>1412</v>
      </c>
      <c r="P261" s="18" t="s">
        <v>669</v>
      </c>
      <c r="Q261" s="19"/>
      <c r="R261" s="18" t="s">
        <v>1413</v>
      </c>
      <c r="S261" s="24" t="s">
        <v>1102</v>
      </c>
    </row>
    <row collapsed="false" customFormat="false" customHeight="false" hidden="false" ht="23.85" outlineLevel="0" r="262">
      <c r="A262" s="9" t="n">
        <v>263</v>
      </c>
      <c r="B262" s="10" t="s">
        <v>19</v>
      </c>
      <c r="C262" s="11" t="s">
        <v>1414</v>
      </c>
      <c r="D262" s="11" t="s">
        <v>1415</v>
      </c>
      <c r="E262" s="67" t="s">
        <v>277</v>
      </c>
      <c r="F262" s="10" t="n">
        <f aca="false">A262</f>
        <v>263</v>
      </c>
      <c r="G262" s="38" t="s">
        <v>279</v>
      </c>
      <c r="H262" s="38" t="n">
        <v>36889815</v>
      </c>
      <c r="I262" s="11" t="s">
        <v>1416</v>
      </c>
      <c r="J262" s="11"/>
      <c r="K262" s="22"/>
      <c r="L262" s="40" t="str">
        <f aca="false">HYPERLINK("mailto:joo.mendezz@hotmail.com","joo.mendezz@hotmail.com")</f>
        <v>joo.mendezz@hotmail.com</v>
      </c>
      <c r="M262" s="18" t="n">
        <v>40836</v>
      </c>
      <c r="N262" s="18"/>
      <c r="O262" s="18" t="s">
        <v>1417</v>
      </c>
      <c r="P262" s="18" t="s">
        <v>1418</v>
      </c>
      <c r="Q262" s="19"/>
      <c r="R262" s="18" t="s">
        <v>1413</v>
      </c>
      <c r="S262" s="24" t="s">
        <v>1102</v>
      </c>
    </row>
    <row collapsed="false" customFormat="false" customHeight="false" hidden="false" ht="23.85" outlineLevel="0" r="263">
      <c r="A263" s="9" t="n">
        <v>264</v>
      </c>
      <c r="B263" s="10" t="s">
        <v>19</v>
      </c>
      <c r="C263" s="11" t="s">
        <v>1419</v>
      </c>
      <c r="D263" s="11" t="s">
        <v>1420</v>
      </c>
      <c r="E263" s="67" t="s">
        <v>277</v>
      </c>
      <c r="F263" s="10" t="n">
        <f aca="false">A263</f>
        <v>264</v>
      </c>
      <c r="G263" s="38" t="s">
        <v>279</v>
      </c>
      <c r="H263" s="38" t="n">
        <v>29096463</v>
      </c>
      <c r="I263" s="11" t="s">
        <v>1421</v>
      </c>
      <c r="J263" s="11" t="s">
        <v>1422</v>
      </c>
      <c r="K263" s="22"/>
      <c r="L263" s="40" t="str">
        <f aca="false">HYPERLINK("mailto:pablocarra85@hotmail.com","pablocarra85@hotmail.com")</f>
        <v>pablocarra85@hotmail.com</v>
      </c>
      <c r="M263" s="18" t="n">
        <v>40836</v>
      </c>
      <c r="N263" s="18"/>
      <c r="O263" s="18" t="s">
        <v>1423</v>
      </c>
      <c r="P263" s="18" t="s">
        <v>1424</v>
      </c>
      <c r="Q263" s="19"/>
      <c r="R263" s="18" t="s">
        <v>1425</v>
      </c>
      <c r="S263" s="24" t="s">
        <v>1033</v>
      </c>
    </row>
    <row collapsed="false" customFormat="false" customHeight="false" hidden="false" ht="23.85" outlineLevel="0" r="264">
      <c r="A264" s="9" t="n">
        <v>265</v>
      </c>
      <c r="B264" s="10" t="s">
        <v>19</v>
      </c>
      <c r="C264" s="11" t="s">
        <v>1426</v>
      </c>
      <c r="D264" s="11" t="s">
        <v>1427</v>
      </c>
      <c r="E264" s="67" t="s">
        <v>277</v>
      </c>
      <c r="F264" s="10" t="n">
        <f aca="false">A264</f>
        <v>265</v>
      </c>
      <c r="G264" s="38" t="s">
        <v>279</v>
      </c>
      <c r="H264" s="38" t="n">
        <v>35771029</v>
      </c>
      <c r="I264" s="11" t="s">
        <v>1428</v>
      </c>
      <c r="J264" s="11" t="s">
        <v>1429</v>
      </c>
      <c r="K264" s="22"/>
      <c r="L264" s="40" t="str">
        <f aca="false">HYPERLINK("mailto:cristian.romang@hotmail.com","cristian.romang@hotmail.com")</f>
        <v>cristian.romang@hotmail.com</v>
      </c>
      <c r="M264" s="18" t="n">
        <v>40836</v>
      </c>
      <c r="N264" s="18"/>
      <c r="O264" s="18" t="s">
        <v>1430</v>
      </c>
      <c r="P264" s="18" t="s">
        <v>1431</v>
      </c>
      <c r="Q264" s="19"/>
      <c r="R264" s="18" t="s">
        <v>1432</v>
      </c>
      <c r="S264" s="24" t="s">
        <v>1102</v>
      </c>
    </row>
    <row collapsed="false" customFormat="false" customHeight="false" hidden="false" ht="23.85" outlineLevel="0" r="265">
      <c r="A265" s="9" t="n">
        <v>266</v>
      </c>
      <c r="B265" s="10" t="s">
        <v>19</v>
      </c>
      <c r="C265" s="11" t="s">
        <v>1433</v>
      </c>
      <c r="D265" s="11" t="s">
        <v>1434</v>
      </c>
      <c r="E265" s="67" t="s">
        <v>277</v>
      </c>
      <c r="F265" s="10" t="n">
        <f aca="false">A265</f>
        <v>266</v>
      </c>
      <c r="G265" s="38" t="s">
        <v>279</v>
      </c>
      <c r="H265" s="38" t="n">
        <v>36850148</v>
      </c>
      <c r="I265" s="11"/>
      <c r="J265" s="11"/>
      <c r="K265" s="22"/>
      <c r="L265" s="40" t="str">
        <f aca="false">HYPERLINK("mailto:ale.relmuan@gmail.com","ale.relmuan@gmail.com")</f>
        <v>ale.relmuan@gmail.com</v>
      </c>
      <c r="M265" s="18" t="n">
        <v>40836</v>
      </c>
      <c r="N265" s="18"/>
      <c r="O265" s="18" t="s">
        <v>1435</v>
      </c>
      <c r="P265" s="18" t="s">
        <v>1436</v>
      </c>
      <c r="Q265" s="19"/>
      <c r="R265" s="18" t="s">
        <v>1437</v>
      </c>
      <c r="S265" s="24" t="s">
        <v>1102</v>
      </c>
    </row>
    <row collapsed="false" customFormat="false" customHeight="false" hidden="false" ht="23.85" outlineLevel="0" r="266">
      <c r="A266" s="9" t="n">
        <v>267</v>
      </c>
      <c r="B266" s="10" t="s">
        <v>19</v>
      </c>
      <c r="C266" s="11" t="s">
        <v>1438</v>
      </c>
      <c r="D266" s="11" t="s">
        <v>1439</v>
      </c>
      <c r="E266" s="67" t="s">
        <v>277</v>
      </c>
      <c r="F266" s="10" t="n">
        <f aca="false">A266</f>
        <v>267</v>
      </c>
      <c r="G266" s="38" t="s">
        <v>279</v>
      </c>
      <c r="H266" s="38" t="n">
        <v>31984225</v>
      </c>
      <c r="I266" s="11" t="s">
        <v>1440</v>
      </c>
      <c r="J266" s="11"/>
      <c r="K266" s="22"/>
      <c r="L266" s="40" t="str">
        <f aca="false">HYPERLINK("mailto:xeventos@hotmail.com","xeventos@hotmail.com")</f>
        <v>xeventos@hotmail.com</v>
      </c>
      <c r="M266" s="18" t="n">
        <v>40836</v>
      </c>
      <c r="N266" s="18"/>
      <c r="O266" s="18" t="s">
        <v>1441</v>
      </c>
      <c r="P266" s="18" t="s">
        <v>669</v>
      </c>
      <c r="Q266" s="19"/>
      <c r="R266" s="18" t="s">
        <v>1413</v>
      </c>
      <c r="S266" s="24" t="s">
        <v>1134</v>
      </c>
    </row>
    <row collapsed="false" customFormat="false" customHeight="false" hidden="false" ht="23.85" outlineLevel="0" r="267">
      <c r="A267" s="9" t="n">
        <v>268</v>
      </c>
      <c r="B267" s="10" t="s">
        <v>19</v>
      </c>
      <c r="C267" s="11" t="s">
        <v>1442</v>
      </c>
      <c r="D267" s="11" t="s">
        <v>1443</v>
      </c>
      <c r="E267" s="67" t="s">
        <v>277</v>
      </c>
      <c r="F267" s="10" t="n">
        <f aca="false">A267</f>
        <v>268</v>
      </c>
      <c r="G267" s="38" t="s">
        <v>279</v>
      </c>
      <c r="H267" s="38" t="n">
        <v>12707227</v>
      </c>
      <c r="I267" s="11" t="s">
        <v>1444</v>
      </c>
      <c r="J267" s="11" t="s">
        <v>1445</v>
      </c>
      <c r="K267" s="22"/>
      <c r="L267" s="40" t="str">
        <f aca="false">HYPERLINK("mailto:rober582009@hotmail.com","rober582009@hotmail.com")</f>
        <v>rober582009@hotmail.com</v>
      </c>
      <c r="M267" s="18" t="n">
        <v>40836</v>
      </c>
      <c r="N267" s="18"/>
      <c r="O267" s="18" t="s">
        <v>1446</v>
      </c>
      <c r="P267" s="18" t="s">
        <v>669</v>
      </c>
      <c r="Q267" s="19"/>
      <c r="R267" s="18" t="s">
        <v>1413</v>
      </c>
      <c r="S267" s="24" t="s">
        <v>1023</v>
      </c>
    </row>
    <row collapsed="false" customFormat="false" customHeight="false" hidden="false" ht="23.85" outlineLevel="0" r="268">
      <c r="A268" s="9" t="n">
        <v>269</v>
      </c>
      <c r="B268" s="10" t="s">
        <v>19</v>
      </c>
      <c r="C268" s="11" t="s">
        <v>1447</v>
      </c>
      <c r="D268" s="11" t="s">
        <v>1448</v>
      </c>
      <c r="E268" s="67" t="s">
        <v>277</v>
      </c>
      <c r="F268" s="10" t="n">
        <f aca="false">A268</f>
        <v>269</v>
      </c>
      <c r="G268" s="38" t="s">
        <v>279</v>
      </c>
      <c r="H268" s="38" t="n">
        <v>31120127</v>
      </c>
      <c r="I268" s="11" t="s">
        <v>1449</v>
      </c>
      <c r="J268" s="11" t="s">
        <v>1450</v>
      </c>
      <c r="K268" s="22"/>
      <c r="L268" s="40" t="str">
        <f aca="false">HYPERLINK("mailto:joaquinito33@gmail.com","joaquinito33@gmail.com")</f>
        <v>joaquinito33@gmail.com</v>
      </c>
      <c r="M268" s="18" t="n">
        <v>40836</v>
      </c>
      <c r="N268" s="18"/>
      <c r="O268" s="18" t="s">
        <v>1451</v>
      </c>
      <c r="P268" s="18" t="s">
        <v>1425</v>
      </c>
      <c r="Q268" s="19"/>
      <c r="R268" s="18" t="s">
        <v>1425</v>
      </c>
      <c r="S268" s="24" t="s">
        <v>1102</v>
      </c>
    </row>
    <row collapsed="false" customFormat="false" customHeight="false" hidden="false" ht="23.85" outlineLevel="0" r="269">
      <c r="A269" s="9" t="n">
        <v>270</v>
      </c>
      <c r="B269" s="10" t="s">
        <v>19</v>
      </c>
      <c r="C269" s="11" t="s">
        <v>1452</v>
      </c>
      <c r="D269" s="11" t="s">
        <v>834</v>
      </c>
      <c r="E269" s="67" t="s">
        <v>277</v>
      </c>
      <c r="F269" s="10" t="n">
        <f aca="false">A269</f>
        <v>270</v>
      </c>
      <c r="G269" s="38" t="s">
        <v>279</v>
      </c>
      <c r="H269" s="38" t="n">
        <v>13336238</v>
      </c>
      <c r="I269" s="11" t="s">
        <v>1453</v>
      </c>
      <c r="J269" s="11" t="s">
        <v>1454</v>
      </c>
      <c r="K269" s="22"/>
      <c r="L269" s="40" t="str">
        <f aca="false">HYPERLINK("mailto:jorgehcarbone@hotmail.com","jorgehcarbone@hotmail.com")</f>
        <v>jorgehcarbone@hotmail.com</v>
      </c>
      <c r="M269" s="18" t="n">
        <v>40836</v>
      </c>
      <c r="N269" s="18"/>
      <c r="O269" s="18" t="s">
        <v>1455</v>
      </c>
      <c r="P269" s="18" t="s">
        <v>1456</v>
      </c>
      <c r="Q269" s="19"/>
      <c r="R269" s="18" t="s">
        <v>1413</v>
      </c>
      <c r="S269" s="24" t="s">
        <v>1023</v>
      </c>
    </row>
    <row collapsed="false" customFormat="false" customHeight="false" hidden="false" ht="23.85" outlineLevel="0" r="270">
      <c r="A270" s="9" t="n">
        <v>271</v>
      </c>
      <c r="B270" s="10" t="s">
        <v>19</v>
      </c>
      <c r="C270" s="11" t="s">
        <v>1457</v>
      </c>
      <c r="D270" s="11" t="s">
        <v>1458</v>
      </c>
      <c r="E270" s="67" t="s">
        <v>277</v>
      </c>
      <c r="F270" s="10" t="n">
        <f aca="false">A270</f>
        <v>271</v>
      </c>
      <c r="G270" s="38" t="s">
        <v>279</v>
      </c>
      <c r="H270" s="38" t="n">
        <v>33824081</v>
      </c>
      <c r="I270" s="11" t="s">
        <v>1459</v>
      </c>
      <c r="J270" s="11" t="s">
        <v>1460</v>
      </c>
      <c r="K270" s="22"/>
      <c r="L270" s="40" t="str">
        <f aca="false">HYPERLINK("mailto:andressodiro@hotmail.com","andressodiro@hotmail.com")</f>
        <v>andressodiro@hotmail.com</v>
      </c>
      <c r="M270" s="18" t="n">
        <v>40836</v>
      </c>
      <c r="N270" s="18"/>
      <c r="O270" s="18" t="s">
        <v>1461</v>
      </c>
      <c r="P270" s="18" t="s">
        <v>1462</v>
      </c>
      <c r="Q270" s="19"/>
      <c r="R270" s="18" t="s">
        <v>1463</v>
      </c>
      <c r="S270" s="24" t="s">
        <v>1102</v>
      </c>
    </row>
    <row collapsed="false" customFormat="false" customHeight="false" hidden="false" ht="23.85" outlineLevel="0" r="271">
      <c r="A271" s="9" t="n">
        <v>272</v>
      </c>
      <c r="B271" s="10" t="s">
        <v>19</v>
      </c>
      <c r="C271" s="11" t="s">
        <v>1464</v>
      </c>
      <c r="D271" s="11" t="s">
        <v>1465</v>
      </c>
      <c r="E271" s="67" t="s">
        <v>277</v>
      </c>
      <c r="F271" s="10" t="n">
        <f aca="false">A271</f>
        <v>272</v>
      </c>
      <c r="G271" s="38" t="s">
        <v>279</v>
      </c>
      <c r="H271" s="38" t="n">
        <v>34274981</v>
      </c>
      <c r="I271" s="11" t="s">
        <v>1466</v>
      </c>
      <c r="J271" s="11" t="s">
        <v>1467</v>
      </c>
      <c r="K271" s="22"/>
      <c r="L271" s="40" t="str">
        <f aca="false">HYPERLINK("mailto:an_milogis@hotmail.com","an_milogis@hotmail.com")</f>
        <v>an_milogis@hotmail.com</v>
      </c>
      <c r="M271" s="18" t="n">
        <v>40836</v>
      </c>
      <c r="N271" s="18"/>
      <c r="O271" s="18" t="s">
        <v>1468</v>
      </c>
      <c r="P271" s="18" t="s">
        <v>1469</v>
      </c>
      <c r="Q271" s="19"/>
      <c r="R271" s="18" t="s">
        <v>1470</v>
      </c>
      <c r="S271" s="24" t="s">
        <v>1102</v>
      </c>
    </row>
    <row collapsed="false" customFormat="false" customHeight="false" hidden="false" ht="23.85" outlineLevel="0" r="272">
      <c r="A272" s="9" t="n">
        <v>273</v>
      </c>
      <c r="B272" s="10" t="s">
        <v>19</v>
      </c>
      <c r="C272" s="11" t="s">
        <v>468</v>
      </c>
      <c r="D272" s="11" t="s">
        <v>830</v>
      </c>
      <c r="E272" s="67" t="s">
        <v>277</v>
      </c>
      <c r="F272" s="10" t="n">
        <f aca="false">A272</f>
        <v>273</v>
      </c>
      <c r="G272" s="38" t="s">
        <v>279</v>
      </c>
      <c r="H272" s="38" t="n">
        <v>27043813</v>
      </c>
      <c r="I272" s="11" t="s">
        <v>1471</v>
      </c>
      <c r="J272" s="11"/>
      <c r="K272" s="22"/>
      <c r="L272" s="40" t="str">
        <f aca="false">HYPERLINK("mailto:ld_maldonado_1@hotmail.com","ld_maldonado_1@hotmail.com")</f>
        <v>ld_maldonado_1@hotmail.com</v>
      </c>
      <c r="M272" s="18" t="n">
        <v>40836</v>
      </c>
      <c r="N272" s="18"/>
      <c r="O272" s="18" t="s">
        <v>1472</v>
      </c>
      <c r="P272" s="18" t="s">
        <v>1473</v>
      </c>
      <c r="Q272" s="19"/>
      <c r="R272" s="18" t="s">
        <v>1473</v>
      </c>
      <c r="S272" s="24" t="s">
        <v>1474</v>
      </c>
    </row>
    <row collapsed="false" customFormat="false" customHeight="false" hidden="false" ht="23.85" outlineLevel="0" r="273">
      <c r="A273" s="9" t="n">
        <v>274</v>
      </c>
      <c r="B273" s="10" t="s">
        <v>19</v>
      </c>
      <c r="C273" s="11" t="s">
        <v>1475</v>
      </c>
      <c r="D273" s="11" t="s">
        <v>339</v>
      </c>
      <c r="E273" s="67" t="s">
        <v>108</v>
      </c>
      <c r="F273" s="10" t="n">
        <v>274</v>
      </c>
      <c r="G273" s="38" t="n">
        <v>44411</v>
      </c>
      <c r="H273" s="38" t="n">
        <v>32100630</v>
      </c>
      <c r="I273" s="11" t="s">
        <v>1476</v>
      </c>
      <c r="J273" s="11" t="s">
        <v>1477</v>
      </c>
      <c r="K273" s="22"/>
      <c r="L273" s="40" t="str">
        <f aca="false">HYPERLINK("mailto:chritianlopezvega@hotmail.com","chritianlopezvega@hotmail.com")</f>
        <v>chritianlopezvega@hotmail.com</v>
      </c>
      <c r="M273" s="18" t="n">
        <v>40836</v>
      </c>
      <c r="N273" s="18"/>
      <c r="O273" s="80" t="s">
        <v>1478</v>
      </c>
      <c r="P273" s="18" t="s">
        <v>1470</v>
      </c>
      <c r="Q273" s="19" t="n">
        <v>1876</v>
      </c>
      <c r="R273" s="18" t="s">
        <v>1470</v>
      </c>
      <c r="S273" s="24" t="s">
        <v>1102</v>
      </c>
      <c r="T273" s="60" t="s">
        <v>1479</v>
      </c>
    </row>
    <row collapsed="false" customFormat="false" customHeight="false" hidden="false" ht="12.65" outlineLevel="0" r="274">
      <c r="A274" s="9" t="n">
        <v>275</v>
      </c>
      <c r="B274" s="10" t="s">
        <v>19</v>
      </c>
      <c r="C274" s="11" t="s">
        <v>1480</v>
      </c>
      <c r="D274" s="11" t="s">
        <v>1481</v>
      </c>
      <c r="E274" s="67" t="s">
        <v>108</v>
      </c>
      <c r="F274" s="10" t="n">
        <f aca="false">A274</f>
        <v>275</v>
      </c>
      <c r="G274" s="38" t="n">
        <v>87897</v>
      </c>
      <c r="H274" s="38" t="n">
        <v>27956813</v>
      </c>
      <c r="I274" s="11"/>
      <c r="J274" s="11" t="s">
        <v>1482</v>
      </c>
      <c r="K274" s="22"/>
      <c r="L274" s="40" t="str">
        <f aca="false">HYPERLINK("mailto:destroyerg@hotmail.com","destroyerg@hotmail.com")</f>
        <v>destroyerg@hotmail.com</v>
      </c>
      <c r="M274" s="18" t="n">
        <v>40836</v>
      </c>
      <c r="N274" s="18"/>
      <c r="O274" s="18" t="s">
        <v>1483</v>
      </c>
      <c r="P274" s="18" t="s">
        <v>1463</v>
      </c>
      <c r="Q274" s="19"/>
      <c r="R274" s="18" t="s">
        <v>1463</v>
      </c>
      <c r="S274" s="24" t="s">
        <v>1033</v>
      </c>
      <c r="T274" s="60" t="s">
        <v>1479</v>
      </c>
    </row>
    <row collapsed="false" customFormat="false" customHeight="false" hidden="false" ht="12.65" outlineLevel="0" r="275">
      <c r="A275" s="9" t="n">
        <v>276</v>
      </c>
      <c r="B275" s="10" t="s">
        <v>19</v>
      </c>
      <c r="C275" s="11" t="s">
        <v>1484</v>
      </c>
      <c r="D275" s="11" t="s">
        <v>443</v>
      </c>
      <c r="E275" s="67" t="s">
        <v>108</v>
      </c>
      <c r="F275" s="10" t="n">
        <f aca="false">A275</f>
        <v>276</v>
      </c>
      <c r="G275" s="38" t="n">
        <v>78309</v>
      </c>
      <c r="H275" s="38" t="n">
        <v>32147014</v>
      </c>
      <c r="I275" s="11" t="s">
        <v>1485</v>
      </c>
      <c r="J275" s="11" t="s">
        <v>1486</v>
      </c>
      <c r="K275" s="22"/>
      <c r="L275" s="40" t="str">
        <f aca="false">HYPERLINK("mailto:facundoatalaya86@hotmail.com","facundoatalaya86@hotmail.com")</f>
        <v>facundoatalaya86@hotmail.com</v>
      </c>
      <c r="M275" s="18" t="n">
        <v>40836</v>
      </c>
      <c r="N275" s="18"/>
      <c r="O275" s="18" t="s">
        <v>1487</v>
      </c>
      <c r="P275" s="18" t="s">
        <v>828</v>
      </c>
      <c r="Q275" s="19"/>
      <c r="R275" s="18" t="s">
        <v>1413</v>
      </c>
      <c r="S275" s="24" t="s">
        <v>1102</v>
      </c>
      <c r="T275" s="60" t="s">
        <v>1479</v>
      </c>
    </row>
    <row collapsed="false" customFormat="false" customHeight="false" hidden="false" ht="23.85" outlineLevel="0" r="276">
      <c r="A276" s="9" t="n">
        <v>277</v>
      </c>
      <c r="B276" s="10" t="s">
        <v>19</v>
      </c>
      <c r="C276" s="11" t="s">
        <v>1046</v>
      </c>
      <c r="D276" s="11" t="s">
        <v>1488</v>
      </c>
      <c r="E276" s="67" t="s">
        <v>108</v>
      </c>
      <c r="F276" s="10" t="n">
        <f aca="false">A276</f>
        <v>277</v>
      </c>
      <c r="G276" s="38" t="n">
        <v>93064</v>
      </c>
      <c r="H276" s="38" t="n">
        <v>5175670</v>
      </c>
      <c r="I276" s="11" t="s">
        <v>1489</v>
      </c>
      <c r="J276" s="11" t="s">
        <v>1490</v>
      </c>
      <c r="K276" s="22"/>
      <c r="L276" s="40" t="str">
        <f aca="false">HYPERLINK("mailto:wrossi555@speedy.com.ar","wrossi555@speedy.com.ar")</f>
        <v>wrossi555@speedy.com.ar</v>
      </c>
      <c r="M276" s="18" t="n">
        <v>40836</v>
      </c>
      <c r="N276" s="18"/>
      <c r="O276" s="18" t="s">
        <v>1491</v>
      </c>
      <c r="P276" s="18" t="s">
        <v>1492</v>
      </c>
      <c r="Q276" s="19"/>
      <c r="R276" s="18" t="s">
        <v>1493</v>
      </c>
      <c r="S276" s="24" t="s">
        <v>1494</v>
      </c>
      <c r="T276" s="60" t="s">
        <v>1479</v>
      </c>
    </row>
    <row collapsed="false" customFormat="false" customHeight="false" hidden="false" ht="23.85" outlineLevel="0" r="277">
      <c r="A277" s="9" t="n">
        <v>278</v>
      </c>
      <c r="B277" s="10" t="s">
        <v>19</v>
      </c>
      <c r="C277" s="11" t="s">
        <v>1495</v>
      </c>
      <c r="D277" s="11" t="s">
        <v>1496</v>
      </c>
      <c r="E277" s="67" t="s">
        <v>277</v>
      </c>
      <c r="F277" s="10" t="n">
        <f aca="false">A277</f>
        <v>278</v>
      </c>
      <c r="G277" s="38" t="s">
        <v>279</v>
      </c>
      <c r="H277" s="38" t="n">
        <v>27565447</v>
      </c>
      <c r="I277" s="11" t="s">
        <v>1497</v>
      </c>
      <c r="J277" s="11" t="s">
        <v>1498</v>
      </c>
      <c r="K277" s="22"/>
      <c r="L277" s="40" t="str">
        <f aca="false">HYPERLINK("mailto:pablospiojos87@hotmail.com","pablospiojos87@hotmail.com")</f>
        <v>pablospiojos87@hotmail.com</v>
      </c>
      <c r="M277" s="18" t="n">
        <v>40836</v>
      </c>
      <c r="N277" s="18"/>
      <c r="O277" s="18" t="s">
        <v>1499</v>
      </c>
      <c r="P277" s="18" t="s">
        <v>1500</v>
      </c>
      <c r="Q277" s="19"/>
      <c r="R277" s="18" t="s">
        <v>1463</v>
      </c>
      <c r="S277" s="24" t="s">
        <v>1093</v>
      </c>
      <c r="T277" s="60" t="s">
        <v>1479</v>
      </c>
    </row>
    <row collapsed="false" customFormat="false" customHeight="false" hidden="false" ht="23.85" outlineLevel="0" r="278">
      <c r="A278" s="9" t="n">
        <v>279</v>
      </c>
      <c r="B278" s="10" t="s">
        <v>19</v>
      </c>
      <c r="C278" s="11" t="s">
        <v>1501</v>
      </c>
      <c r="D278" s="11" t="s">
        <v>1502</v>
      </c>
      <c r="E278" s="67" t="s">
        <v>108</v>
      </c>
      <c r="F278" s="10" t="n">
        <f aca="false">A278</f>
        <v>279</v>
      </c>
      <c r="G278" s="38" t="n">
        <v>32888</v>
      </c>
      <c r="H278" s="38" t="n">
        <v>20412331</v>
      </c>
      <c r="I278" s="11" t="s">
        <v>1503</v>
      </c>
      <c r="J278" s="11"/>
      <c r="K278" s="22"/>
      <c r="L278" s="40" t="str">
        <f aca="false">HYPERLINK("mailto:melapablo@hotmail.com","melapablo@hotmail.com")</f>
        <v>melapablo@hotmail.com</v>
      </c>
      <c r="M278" s="18" t="n">
        <v>40836</v>
      </c>
      <c r="N278" s="18"/>
      <c r="O278" s="18" t="s">
        <v>1504</v>
      </c>
      <c r="P278" s="18" t="s">
        <v>669</v>
      </c>
      <c r="Q278" s="19"/>
      <c r="R278" s="18" t="s">
        <v>1413</v>
      </c>
      <c r="S278" s="24" t="s">
        <v>1033</v>
      </c>
      <c r="T278" s="60" t="s">
        <v>1479</v>
      </c>
    </row>
    <row collapsed="false" customFormat="false" customHeight="false" hidden="false" ht="23.85" outlineLevel="0" r="279">
      <c r="A279" s="9" t="n">
        <v>280</v>
      </c>
      <c r="B279" s="10" t="s">
        <v>19</v>
      </c>
      <c r="C279" s="11" t="s">
        <v>1505</v>
      </c>
      <c r="D279" s="11" t="s">
        <v>1506</v>
      </c>
      <c r="E279" s="67" t="s">
        <v>108</v>
      </c>
      <c r="F279" s="10" t="n">
        <f aca="false">A279</f>
        <v>280</v>
      </c>
      <c r="G279" s="38" t="n">
        <v>40653</v>
      </c>
      <c r="H279" s="38" t="n">
        <v>32446856</v>
      </c>
      <c r="I279" s="11" t="s">
        <v>1507</v>
      </c>
      <c r="J279" s="11" t="s">
        <v>1508</v>
      </c>
      <c r="K279" s="22"/>
      <c r="L279" s="40" t="str">
        <f aca="false">HYPERLINK("mailto:brizu_666@hotmail.com","brizu_666@hotmail.com")</f>
        <v>brizu_666@hotmail.com</v>
      </c>
      <c r="M279" s="18" t="n">
        <v>40836</v>
      </c>
      <c r="N279" s="18"/>
      <c r="O279" s="18" t="s">
        <v>1509</v>
      </c>
      <c r="P279" s="18" t="s">
        <v>1510</v>
      </c>
      <c r="Q279" s="19"/>
      <c r="R279" s="18" t="s">
        <v>1510</v>
      </c>
      <c r="S279" s="24" t="s">
        <v>1102</v>
      </c>
      <c r="T279" s="60" t="s">
        <v>1479</v>
      </c>
    </row>
    <row collapsed="false" customFormat="false" customHeight="false" hidden="false" ht="23.85" outlineLevel="0" r="280">
      <c r="A280" s="9" t="n">
        <v>281</v>
      </c>
      <c r="B280" s="10" t="s">
        <v>19</v>
      </c>
      <c r="C280" s="11" t="s">
        <v>1511</v>
      </c>
      <c r="D280" s="11" t="s">
        <v>736</v>
      </c>
      <c r="E280" s="67" t="s">
        <v>108</v>
      </c>
      <c r="F280" s="10" t="n">
        <f aca="false">A280</f>
        <v>281</v>
      </c>
      <c r="G280" s="38" t="n">
        <v>45679</v>
      </c>
      <c r="H280" s="38" t="n">
        <v>30308794</v>
      </c>
      <c r="I280" s="11" t="s">
        <v>1512</v>
      </c>
      <c r="J280" s="11"/>
      <c r="K280" s="22"/>
      <c r="L280" s="40" t="str">
        <f aca="false">HYPERLINK("mailto:muriasmr@hotmail.com","muriasmr@hotmail.com")</f>
        <v>muriasmr@hotmail.com</v>
      </c>
      <c r="M280" s="18" t="n">
        <v>40836</v>
      </c>
      <c r="N280" s="18"/>
      <c r="O280" s="18" t="s">
        <v>1513</v>
      </c>
      <c r="P280" s="18" t="s">
        <v>1514</v>
      </c>
      <c r="Q280" s="19"/>
      <c r="R280" s="18"/>
      <c r="S280" s="24" t="s">
        <v>1102</v>
      </c>
      <c r="T280" s="60" t="s">
        <v>1479</v>
      </c>
    </row>
    <row collapsed="false" customFormat="false" customHeight="false" hidden="false" ht="23.85" outlineLevel="0" r="281">
      <c r="A281" s="9" t="n">
        <v>282</v>
      </c>
      <c r="B281" s="10" t="s">
        <v>19</v>
      </c>
      <c r="C281" s="11" t="s">
        <v>1515</v>
      </c>
      <c r="D281" s="11" t="s">
        <v>736</v>
      </c>
      <c r="E281" s="67" t="s">
        <v>108</v>
      </c>
      <c r="F281" s="10" t="n">
        <f aca="false">A281</f>
        <v>282</v>
      </c>
      <c r="G281" s="38" t="n">
        <v>32781</v>
      </c>
      <c r="H281" s="38" t="n">
        <v>34452010</v>
      </c>
      <c r="I281" s="11" t="s">
        <v>1516</v>
      </c>
      <c r="J281" s="11" t="s">
        <v>1517</v>
      </c>
      <c r="K281" s="22"/>
      <c r="L281" s="40" t="str">
        <f aca="false">HYPERLINK("mailto:martinarbona@yahoo.com.ar","martinarbona@yahoo.com.ar")</f>
        <v>martinarbona@yahoo.com.ar</v>
      </c>
      <c r="M281" s="18" t="n">
        <v>40836</v>
      </c>
      <c r="N281" s="18"/>
      <c r="O281" s="18" t="s">
        <v>1518</v>
      </c>
      <c r="P281" s="18" t="s">
        <v>1519</v>
      </c>
      <c r="Q281" s="19"/>
      <c r="R281" s="18" t="s">
        <v>1413</v>
      </c>
      <c r="S281" s="24" t="s">
        <v>1102</v>
      </c>
      <c r="T281" s="60" t="s">
        <v>1479</v>
      </c>
    </row>
    <row collapsed="false" customFormat="false" customHeight="false" hidden="false" ht="23.85" outlineLevel="0" r="282">
      <c r="A282" s="9" t="n">
        <v>283</v>
      </c>
      <c r="B282" s="10" t="s">
        <v>19</v>
      </c>
      <c r="C282" s="11" t="s">
        <v>1520</v>
      </c>
      <c r="D282" s="11" t="s">
        <v>1420</v>
      </c>
      <c r="E282" s="67" t="s">
        <v>108</v>
      </c>
      <c r="F282" s="10" t="n">
        <f aca="false">A282</f>
        <v>283</v>
      </c>
      <c r="G282" s="38" t="n">
        <v>41484</v>
      </c>
      <c r="H282" s="38" t="n">
        <v>32892190</v>
      </c>
      <c r="I282" s="11" t="s">
        <v>1521</v>
      </c>
      <c r="J282" s="11" t="s">
        <v>1522</v>
      </c>
      <c r="K282" s="22"/>
      <c r="L282" s="40" t="str">
        <f aca="false">HYPERLINK("mailto:jprojo@hotmail.com","jprojo@hotmail.com")</f>
        <v>jprojo@hotmail.com</v>
      </c>
      <c r="M282" s="18" t="n">
        <v>40836</v>
      </c>
      <c r="N282" s="18"/>
      <c r="O282" s="18" t="s">
        <v>1523</v>
      </c>
      <c r="P282" s="18" t="s">
        <v>1431</v>
      </c>
      <c r="Q282" s="19"/>
      <c r="R282" s="18" t="s">
        <v>1432</v>
      </c>
      <c r="S282" s="24" t="s">
        <v>1102</v>
      </c>
      <c r="T282" s="60" t="s">
        <v>1479</v>
      </c>
    </row>
    <row collapsed="false" customFormat="false" customHeight="false" hidden="false" ht="23.85" outlineLevel="0" r="283">
      <c r="A283" s="9" t="n">
        <v>284</v>
      </c>
      <c r="B283" s="10" t="s">
        <v>19</v>
      </c>
      <c r="C283" s="11" t="s">
        <v>1524</v>
      </c>
      <c r="D283" s="11" t="s">
        <v>1525</v>
      </c>
      <c r="E283" s="67" t="s">
        <v>108</v>
      </c>
      <c r="F283" s="10" t="n">
        <f aca="false">A283</f>
        <v>284</v>
      </c>
      <c r="G283" s="38" t="n">
        <v>35206</v>
      </c>
      <c r="H283" s="38" t="n">
        <v>27240791</v>
      </c>
      <c r="I283" s="11" t="s">
        <v>1526</v>
      </c>
      <c r="J283" s="11" t="s">
        <v>1527</v>
      </c>
      <c r="K283" s="22"/>
      <c r="L283" s="40" t="str">
        <f aca="false">HYPERLINK("mailto:iag_8@hotmail.com","iag_8@hotmail.com")</f>
        <v>iag_8@hotmail.com</v>
      </c>
      <c r="M283" s="18" t="n">
        <v>40836</v>
      </c>
      <c r="N283" s="18"/>
      <c r="O283" s="18" t="s">
        <v>1528</v>
      </c>
      <c r="P283" s="18" t="s">
        <v>669</v>
      </c>
      <c r="Q283" s="19"/>
      <c r="R283" s="18" t="s">
        <v>1413</v>
      </c>
      <c r="S283" s="24" t="s">
        <v>1033</v>
      </c>
      <c r="T283" s="60" t="s">
        <v>1479</v>
      </c>
    </row>
    <row collapsed="false" customFormat="false" customHeight="false" hidden="false" ht="23.85" outlineLevel="0" r="284">
      <c r="A284" s="9" t="n">
        <v>285</v>
      </c>
      <c r="B284" s="10" t="s">
        <v>19</v>
      </c>
      <c r="C284" s="11" t="s">
        <v>1529</v>
      </c>
      <c r="D284" s="11" t="s">
        <v>1409</v>
      </c>
      <c r="E284" s="67" t="s">
        <v>108</v>
      </c>
      <c r="F284" s="10" t="n">
        <f aca="false">A284</f>
        <v>285</v>
      </c>
      <c r="G284" s="38" t="n">
        <v>15869</v>
      </c>
      <c r="H284" s="38" t="n">
        <v>26650812</v>
      </c>
      <c r="I284" s="11" t="s">
        <v>1530</v>
      </c>
      <c r="J284" s="11" t="s">
        <v>1531</v>
      </c>
      <c r="K284" s="22"/>
      <c r="L284" s="40" t="str">
        <f aca="false">HYPERLINK("mailto:emanuelpr@gmail.com","emanuelpr@gmail.com")</f>
        <v>emanuelpr@gmail.com</v>
      </c>
      <c r="M284" s="18" t="n">
        <v>40836</v>
      </c>
      <c r="N284" s="18"/>
      <c r="O284" s="18" t="s">
        <v>1532</v>
      </c>
      <c r="P284" s="18" t="s">
        <v>1533</v>
      </c>
      <c r="Q284" s="19"/>
      <c r="R284" s="18" t="s">
        <v>1413</v>
      </c>
      <c r="S284" s="24" t="s">
        <v>1534</v>
      </c>
      <c r="T284" s="60" t="s">
        <v>1479</v>
      </c>
    </row>
    <row collapsed="false" customFormat="false" customHeight="false" hidden="false" ht="23.85" outlineLevel="0" r="285">
      <c r="A285" s="9" t="n">
        <v>286</v>
      </c>
      <c r="B285" s="10" t="s">
        <v>19</v>
      </c>
      <c r="C285" s="11" t="s">
        <v>1535</v>
      </c>
      <c r="D285" s="11" t="s">
        <v>1536</v>
      </c>
      <c r="E285" s="67" t="s">
        <v>108</v>
      </c>
      <c r="F285" s="10" t="n">
        <f aca="false">A285</f>
        <v>286</v>
      </c>
      <c r="G285" s="38" t="n">
        <v>42159</v>
      </c>
      <c r="H285" s="38" t="n">
        <v>20945070</v>
      </c>
      <c r="I285" s="11" t="s">
        <v>1537</v>
      </c>
      <c r="J285" s="11"/>
      <c r="K285" s="22"/>
      <c r="L285" s="40" t="str">
        <f aca="false">HYPERLINK("mailto:marcejbarrionuevo@hotmail.com","marcejbarrionuevo@hotmail.com")</f>
        <v>marcejbarrionuevo@hotmail.com</v>
      </c>
      <c r="M285" s="18" t="n">
        <v>40836</v>
      </c>
      <c r="N285" s="18"/>
      <c r="O285" s="18" t="s">
        <v>1538</v>
      </c>
      <c r="P285" s="18" t="s">
        <v>1539</v>
      </c>
      <c r="Q285" s="19"/>
      <c r="R285" s="18" t="s">
        <v>1413</v>
      </c>
      <c r="S285" s="24" t="s">
        <v>1033</v>
      </c>
      <c r="T285" s="60" t="s">
        <v>1479</v>
      </c>
    </row>
    <row collapsed="false" customFormat="false" customHeight="false" hidden="false" ht="23.85" outlineLevel="0" r="286">
      <c r="A286" s="9" t="n">
        <v>287</v>
      </c>
      <c r="B286" s="10" t="s">
        <v>19</v>
      </c>
      <c r="C286" s="11" t="s">
        <v>1540</v>
      </c>
      <c r="D286" s="11" t="s">
        <v>834</v>
      </c>
      <c r="E286" s="67" t="s">
        <v>108</v>
      </c>
      <c r="F286" s="10" t="n">
        <f aca="false">A286</f>
        <v>287</v>
      </c>
      <c r="G286" s="38" t="n">
        <v>90500</v>
      </c>
      <c r="H286" s="38" t="n">
        <v>14784155</v>
      </c>
      <c r="I286" s="11" t="s">
        <v>1541</v>
      </c>
      <c r="J286" s="11" t="s">
        <v>1542</v>
      </c>
      <c r="K286" s="22"/>
      <c r="L286" s="40" t="str">
        <f aca="false">HYPERLINK("mailto:jorgehpereyra@yahoo.com.ar","jorgehpereyra@yahoo.com.ar")</f>
        <v>jorgehpereyra@yahoo.com.ar</v>
      </c>
      <c r="M286" s="18" t="n">
        <v>40836</v>
      </c>
      <c r="N286" s="18"/>
      <c r="O286" s="18" t="s">
        <v>1543</v>
      </c>
      <c r="P286" s="18" t="s">
        <v>669</v>
      </c>
      <c r="Q286" s="19"/>
      <c r="R286" s="18" t="s">
        <v>1413</v>
      </c>
      <c r="S286" s="24" t="s">
        <v>1033</v>
      </c>
      <c r="T286" s="60" t="s">
        <v>1479</v>
      </c>
    </row>
    <row collapsed="false" customFormat="false" customHeight="false" hidden="false" ht="23.85" outlineLevel="0" r="287">
      <c r="A287" s="9" t="n">
        <v>288</v>
      </c>
      <c r="B287" s="10" t="s">
        <v>19</v>
      </c>
      <c r="C287" s="11" t="s">
        <v>1544</v>
      </c>
      <c r="D287" s="11" t="s">
        <v>1545</v>
      </c>
      <c r="E287" s="67" t="s">
        <v>277</v>
      </c>
      <c r="F287" s="10" t="n">
        <f aca="false">A287</f>
        <v>288</v>
      </c>
      <c r="G287" s="38" t="s">
        <v>279</v>
      </c>
      <c r="H287" s="38" t="n">
        <v>32428293</v>
      </c>
      <c r="I287" s="11" t="s">
        <v>1546</v>
      </c>
      <c r="J287" s="11" t="s">
        <v>1547</v>
      </c>
      <c r="K287" s="22"/>
      <c r="L287" s="40" t="str">
        <f aca="false">HYPERLINK("mailto:cristiang.castro@yahoo.com.ar","cristiang.castro@yahoo.com.ar")</f>
        <v>cristiang.castro@yahoo.com.ar</v>
      </c>
      <c r="M287" s="18" t="n">
        <v>40836</v>
      </c>
      <c r="N287" s="18"/>
      <c r="O287" s="18" t="s">
        <v>1548</v>
      </c>
      <c r="P287" s="18" t="s">
        <v>1549</v>
      </c>
      <c r="Q287" s="19"/>
      <c r="R287" s="18" t="s">
        <v>1549</v>
      </c>
      <c r="S287" s="24" t="s">
        <v>1033</v>
      </c>
      <c r="T287" s="60" t="s">
        <v>1479</v>
      </c>
    </row>
    <row collapsed="false" customFormat="false" customHeight="false" hidden="false" ht="23.85" outlineLevel="0" r="288">
      <c r="A288" s="9" t="n">
        <v>289</v>
      </c>
      <c r="B288" s="10" t="s">
        <v>19</v>
      </c>
      <c r="C288" s="11" t="s">
        <v>1550</v>
      </c>
      <c r="D288" s="11" t="s">
        <v>1551</v>
      </c>
      <c r="E288" s="67" t="s">
        <v>277</v>
      </c>
      <c r="F288" s="10" t="n">
        <f aca="false">A288</f>
        <v>289</v>
      </c>
      <c r="G288" s="38" t="s">
        <v>279</v>
      </c>
      <c r="H288" s="38" t="n">
        <v>24871900</v>
      </c>
      <c r="I288" s="11" t="s">
        <v>1552</v>
      </c>
      <c r="J288" s="11" t="s">
        <v>1553</v>
      </c>
      <c r="K288" s="22"/>
      <c r="L288" s="40" t="str">
        <f aca="false">HYPERLINK("mailto:eduardogterneny@hotmail.com","eduardogterneny@hotmail.com")</f>
        <v>eduardogterneny@hotmail.com</v>
      </c>
      <c r="M288" s="18" t="n">
        <v>40836</v>
      </c>
      <c r="N288" s="18"/>
      <c r="O288" s="18" t="s">
        <v>1554</v>
      </c>
      <c r="P288" s="18" t="s">
        <v>119</v>
      </c>
      <c r="Q288" s="19"/>
      <c r="R288" s="18" t="s">
        <v>885</v>
      </c>
      <c r="S288" s="24" t="s">
        <v>1033</v>
      </c>
      <c r="T288" s="60" t="s">
        <v>1479</v>
      </c>
    </row>
    <row collapsed="false" customFormat="false" customHeight="false" hidden="false" ht="12.65" outlineLevel="0" r="289">
      <c r="A289" s="9" t="n">
        <v>290</v>
      </c>
      <c r="B289" s="10" t="s">
        <v>19</v>
      </c>
      <c r="C289" s="11" t="s">
        <v>1555</v>
      </c>
      <c r="D289" s="11" t="s">
        <v>1556</v>
      </c>
      <c r="E289" s="67" t="s">
        <v>108</v>
      </c>
      <c r="F289" s="10" t="n">
        <f aca="false">A289</f>
        <v>290</v>
      </c>
      <c r="G289" s="38" t="n">
        <v>45269</v>
      </c>
      <c r="H289" s="38" t="n">
        <v>28169029</v>
      </c>
      <c r="I289" s="11" t="s">
        <v>1557</v>
      </c>
      <c r="J289" s="11" t="s">
        <v>1558</v>
      </c>
      <c r="K289" s="22"/>
      <c r="L289" s="40" t="str">
        <f aca="false">HYPERLINK("mailto:lucas.tettamanti@gmail.com","lucas.tettamanti@gmail.com")</f>
        <v>lucas.tettamanti@gmail.com</v>
      </c>
      <c r="M289" s="18" t="n">
        <v>40850</v>
      </c>
      <c r="N289" s="18"/>
      <c r="O289" s="18" t="s">
        <v>1559</v>
      </c>
      <c r="P289" s="18" t="s">
        <v>139</v>
      </c>
      <c r="Q289" s="19"/>
      <c r="R289" s="18" t="s">
        <v>330</v>
      </c>
      <c r="S289" s="24" t="s">
        <v>1386</v>
      </c>
      <c r="T289" s="60" t="s">
        <v>1479</v>
      </c>
    </row>
    <row collapsed="false" customFormat="false" customHeight="false" hidden="false" ht="12.65" outlineLevel="0" r="290">
      <c r="A290" s="9" t="n">
        <v>291</v>
      </c>
      <c r="B290" s="10" t="s">
        <v>19</v>
      </c>
      <c r="C290" s="11" t="s">
        <v>1560</v>
      </c>
      <c r="D290" s="11" t="s">
        <v>736</v>
      </c>
      <c r="E290" s="67" t="s">
        <v>108</v>
      </c>
      <c r="F290" s="10" t="n">
        <f aca="false">A290</f>
        <v>291</v>
      </c>
      <c r="G290" s="38" t="n">
        <v>26242</v>
      </c>
      <c r="H290" s="38" t="n">
        <v>31875904</v>
      </c>
      <c r="I290" s="11" t="s">
        <v>1561</v>
      </c>
      <c r="J290" s="11" t="s">
        <v>1562</v>
      </c>
      <c r="K290" s="22"/>
      <c r="L290" s="40" t="str">
        <f aca="false">HYPERLINK("mailto:martin_dipasquo@hotmail.com","martin_dipasquo@hotmail.com")</f>
        <v>martin_dipasquo@hotmail.com</v>
      </c>
      <c r="M290" s="18" t="n">
        <v>40850</v>
      </c>
      <c r="N290" s="18"/>
      <c r="O290" s="18" t="s">
        <v>1563</v>
      </c>
      <c r="P290" s="18" t="s">
        <v>139</v>
      </c>
      <c r="Q290" s="19"/>
      <c r="R290" s="18" t="s">
        <v>1564</v>
      </c>
      <c r="S290" s="24" t="s">
        <v>1102</v>
      </c>
      <c r="T290" s="60" t="s">
        <v>1479</v>
      </c>
    </row>
    <row collapsed="false" customFormat="false" customHeight="false" hidden="false" ht="12.65" outlineLevel="0" r="291">
      <c r="A291" s="9" t="n">
        <v>292</v>
      </c>
      <c r="B291" s="10" t="s">
        <v>19</v>
      </c>
      <c r="C291" s="11" t="s">
        <v>1565</v>
      </c>
      <c r="D291" s="11" t="s">
        <v>1371</v>
      </c>
      <c r="E291" s="67" t="s">
        <v>108</v>
      </c>
      <c r="F291" s="10" t="n">
        <f aca="false">A291</f>
        <v>292</v>
      </c>
      <c r="G291" s="38" t="n">
        <v>42713</v>
      </c>
      <c r="H291" s="38" t="n">
        <v>23463797</v>
      </c>
      <c r="I291" s="11" t="s">
        <v>1566</v>
      </c>
      <c r="J291" s="11"/>
      <c r="K291" s="22"/>
      <c r="L291" s="40" t="str">
        <f aca="false">HYPERLINK("mailto:mcimas@gmail.com","mcimas@gmail.com")</f>
        <v>mcimas@gmail.com</v>
      </c>
      <c r="M291" s="18" t="n">
        <v>40850</v>
      </c>
      <c r="N291" s="18"/>
      <c r="O291" s="18" t="s">
        <v>1567</v>
      </c>
      <c r="P291" s="18" t="s">
        <v>139</v>
      </c>
      <c r="Q291" s="19"/>
      <c r="R291" s="18" t="s">
        <v>250</v>
      </c>
      <c r="S291" s="24" t="s">
        <v>1033</v>
      </c>
      <c r="T291" s="60" t="s">
        <v>1479</v>
      </c>
    </row>
    <row collapsed="false" customFormat="false" customHeight="false" hidden="false" ht="12.65" outlineLevel="0" r="292">
      <c r="A292" s="9" t="n">
        <v>293</v>
      </c>
      <c r="B292" s="10" t="s">
        <v>19</v>
      </c>
      <c r="C292" s="11" t="s">
        <v>1568</v>
      </c>
      <c r="D292" s="11" t="s">
        <v>1569</v>
      </c>
      <c r="E292" s="67" t="s">
        <v>108</v>
      </c>
      <c r="F292" s="10" t="n">
        <f aca="false">A292</f>
        <v>293</v>
      </c>
      <c r="G292" s="38" t="n">
        <v>17838</v>
      </c>
      <c r="H292" s="38" t="n">
        <v>18004951</v>
      </c>
      <c r="I292" s="11" t="s">
        <v>1570</v>
      </c>
      <c r="J292" s="11" t="s">
        <v>1571</v>
      </c>
      <c r="K292" s="22"/>
      <c r="L292" s="40" t="str">
        <f aca="false">HYPERLINK("mailto:newroberto@hotmail.com","newroberto@hotmail.com")</f>
        <v>newroberto@hotmail.com</v>
      </c>
      <c r="M292" s="18" t="n">
        <v>40850</v>
      </c>
      <c r="N292" s="18"/>
      <c r="O292" s="18" t="s">
        <v>1572</v>
      </c>
      <c r="P292" s="18" t="s">
        <v>119</v>
      </c>
      <c r="Q292" s="19"/>
      <c r="R292" s="18" t="s">
        <v>181</v>
      </c>
      <c r="S292" s="24" t="s">
        <v>1033</v>
      </c>
      <c r="T292" s="60" t="s">
        <v>1479</v>
      </c>
    </row>
    <row collapsed="false" customFormat="false" customHeight="false" hidden="false" ht="12.65" outlineLevel="0" r="293">
      <c r="A293" s="9" t="n">
        <v>294</v>
      </c>
      <c r="B293" s="10" t="s">
        <v>19</v>
      </c>
      <c r="C293" s="11" t="s">
        <v>243</v>
      </c>
      <c r="D293" s="11" t="s">
        <v>1573</v>
      </c>
      <c r="E293" s="67" t="s">
        <v>108</v>
      </c>
      <c r="F293" s="10" t="n">
        <f aca="false">A293</f>
        <v>294</v>
      </c>
      <c r="G293" s="38" t="n">
        <v>39076</v>
      </c>
      <c r="H293" s="38" t="n">
        <v>16680992</v>
      </c>
      <c r="I293" s="11" t="s">
        <v>1574</v>
      </c>
      <c r="J293" s="11" t="s">
        <v>1575</v>
      </c>
      <c r="K293" s="22"/>
      <c r="L293" s="40" t="str">
        <f aca="false">HYPERLINK("mailto:nuneznes@hotmail.com","nuneznes@hotmail.com")</f>
        <v>nuneznes@hotmail.com</v>
      </c>
      <c r="M293" s="18" t="n">
        <v>40850</v>
      </c>
      <c r="N293" s="18"/>
      <c r="O293" s="18" t="s">
        <v>1576</v>
      </c>
      <c r="P293" s="18" t="s">
        <v>139</v>
      </c>
      <c r="Q293" s="19"/>
      <c r="R293" s="18" t="s">
        <v>515</v>
      </c>
      <c r="S293" s="24" t="s">
        <v>1577</v>
      </c>
      <c r="T293" s="60" t="s">
        <v>1479</v>
      </c>
    </row>
    <row collapsed="false" customFormat="false" customHeight="false" hidden="false" ht="12.65" outlineLevel="0" r="294">
      <c r="A294" s="9" t="n">
        <v>295</v>
      </c>
      <c r="B294" s="10" t="s">
        <v>25</v>
      </c>
      <c r="C294" s="11" t="s">
        <v>1578</v>
      </c>
      <c r="D294" s="11" t="s">
        <v>1579</v>
      </c>
      <c r="E294" s="67" t="s">
        <v>108</v>
      </c>
      <c r="F294" s="10" t="n">
        <f aca="false">A294</f>
        <v>295</v>
      </c>
      <c r="G294" s="38" t="n">
        <v>8737</v>
      </c>
      <c r="H294" s="38" t="n">
        <v>17968639</v>
      </c>
      <c r="I294" s="11" t="s">
        <v>1580</v>
      </c>
      <c r="J294" s="11" t="s">
        <v>1581</v>
      </c>
      <c r="K294" s="22"/>
      <c r="L294" s="40" t="str">
        <f aca="false">HYPERLINK("mailto:marcetarditti@speedy.com.ar","marcetarditti@speedy.com.ar")</f>
        <v>marcetarditti@speedy.com.ar</v>
      </c>
      <c r="M294" s="18" t="n">
        <v>40850</v>
      </c>
      <c r="N294" s="18" t="s">
        <v>1358</v>
      </c>
      <c r="O294" s="80" t="s">
        <v>1582</v>
      </c>
      <c r="P294" s="18" t="s">
        <v>139</v>
      </c>
      <c r="Q294" s="19"/>
      <c r="R294" s="18" t="s">
        <v>1583</v>
      </c>
      <c r="S294" s="24" t="s">
        <v>1584</v>
      </c>
      <c r="T294" s="60" t="s">
        <v>1479</v>
      </c>
    </row>
    <row collapsed="false" customFormat="false" customHeight="false" hidden="false" ht="23.85" outlineLevel="0" r="295">
      <c r="A295" s="9" t="n">
        <v>296</v>
      </c>
      <c r="B295" s="10" t="s">
        <v>19</v>
      </c>
      <c r="C295" s="11" t="s">
        <v>1585</v>
      </c>
      <c r="D295" s="11" t="s">
        <v>1586</v>
      </c>
      <c r="E295" s="67" t="s">
        <v>277</v>
      </c>
      <c r="F295" s="10" t="n">
        <f aca="false">A295</f>
        <v>296</v>
      </c>
      <c r="G295" s="38" t="s">
        <v>279</v>
      </c>
      <c r="H295" s="38" t="n">
        <v>26175004</v>
      </c>
      <c r="I295" s="11" t="s">
        <v>1587</v>
      </c>
      <c r="J295" s="11" t="s">
        <v>1588</v>
      </c>
      <c r="K295" s="22"/>
      <c r="L295" s="40" t="str">
        <f aca="false">HYPERLINK("mailto:alfredovictordanielsosa@hotmail.com","alfredovictordanielsosa@hotmail.com")</f>
        <v>alfredovictordanielsosa@hotmail.com</v>
      </c>
      <c r="M295" s="18" t="n">
        <v>40850</v>
      </c>
      <c r="N295" s="18" t="s">
        <v>525</v>
      </c>
      <c r="O295" s="18" t="s">
        <v>1589</v>
      </c>
      <c r="P295" s="18" t="s">
        <v>1590</v>
      </c>
      <c r="Q295" s="19"/>
      <c r="R295" s="18"/>
      <c r="S295" s="24" t="s">
        <v>1077</v>
      </c>
      <c r="T295" s="60" t="s">
        <v>1479</v>
      </c>
    </row>
    <row collapsed="false" customFormat="false" customHeight="false" hidden="false" ht="12.65" outlineLevel="0" r="296">
      <c r="A296" s="9" t="n">
        <v>297</v>
      </c>
      <c r="B296" s="10" t="s">
        <v>19</v>
      </c>
      <c r="C296" s="11" t="s">
        <v>1591</v>
      </c>
      <c r="D296" s="11" t="s">
        <v>868</v>
      </c>
      <c r="E296" s="67" t="s">
        <v>108</v>
      </c>
      <c r="F296" s="10" t="n">
        <f aca="false">A296</f>
        <v>297</v>
      </c>
      <c r="G296" s="38" t="n">
        <v>39166</v>
      </c>
      <c r="H296" s="38" t="n">
        <v>32449784</v>
      </c>
      <c r="I296" s="11" t="s">
        <v>1592</v>
      </c>
      <c r="J296" s="11" t="s">
        <v>1593</v>
      </c>
      <c r="K296" s="22"/>
      <c r="L296" s="40" t="str">
        <f aca="false">HYPERLINK("mailto:rsolotun@gmail.com","rsolotun@gmail.com")</f>
        <v>rsolotun@gmail.com</v>
      </c>
      <c r="M296" s="18" t="n">
        <v>40850</v>
      </c>
      <c r="N296" s="18" t="s">
        <v>525</v>
      </c>
      <c r="O296" s="18" t="s">
        <v>1594</v>
      </c>
      <c r="P296" s="18" t="s">
        <v>139</v>
      </c>
      <c r="Q296" s="19"/>
      <c r="R296" s="18" t="s">
        <v>1564</v>
      </c>
      <c r="S296" s="24" t="s">
        <v>1033</v>
      </c>
      <c r="T296" s="60" t="s">
        <v>1479</v>
      </c>
    </row>
    <row collapsed="false" customFormat="false" customHeight="false" hidden="false" ht="12.65" outlineLevel="0" r="297">
      <c r="A297" s="9" t="n">
        <v>298</v>
      </c>
      <c r="B297" s="10" t="s">
        <v>19</v>
      </c>
      <c r="C297" s="11" t="s">
        <v>1595</v>
      </c>
      <c r="D297" s="11" t="s">
        <v>1596</v>
      </c>
      <c r="E297" s="67" t="s">
        <v>108</v>
      </c>
      <c r="F297" s="10" t="n">
        <f aca="false">A297</f>
        <v>298</v>
      </c>
      <c r="G297" s="38" t="n">
        <v>37999</v>
      </c>
      <c r="H297" s="38" t="n">
        <v>32796037</v>
      </c>
      <c r="I297" s="11" t="s">
        <v>1597</v>
      </c>
      <c r="J297" s="11" t="s">
        <v>1598</v>
      </c>
      <c r="K297" s="22"/>
      <c r="L297" s="40" t="str">
        <f aca="false">HYPERLINK("mailto:diabloo.del.sur@hotmail.com","diabloo.del.sur@hotmail.com")</f>
        <v>diabloo.del.sur@hotmail.com</v>
      </c>
      <c r="M297" s="18" t="n">
        <v>40850</v>
      </c>
      <c r="N297" s="18" t="s">
        <v>1599</v>
      </c>
      <c r="O297" s="18" t="s">
        <v>1600</v>
      </c>
      <c r="P297" s="18" t="s">
        <v>527</v>
      </c>
      <c r="Q297" s="19"/>
      <c r="R297" s="18"/>
      <c r="S297" s="24" t="s">
        <v>1033</v>
      </c>
      <c r="T297" s="60" t="s">
        <v>1479</v>
      </c>
    </row>
    <row collapsed="false" customFormat="false" customHeight="false" hidden="false" ht="12.65" outlineLevel="0" r="298">
      <c r="A298" s="9" t="n">
        <v>299</v>
      </c>
      <c r="B298" s="10" t="s">
        <v>25</v>
      </c>
      <c r="C298" s="11" t="s">
        <v>956</v>
      </c>
      <c r="D298" s="11" t="s">
        <v>1601</v>
      </c>
      <c r="E298" s="67" t="s">
        <v>108</v>
      </c>
      <c r="F298" s="10" t="n">
        <f aca="false">A298</f>
        <v>299</v>
      </c>
      <c r="G298" s="38" t="n">
        <v>8860</v>
      </c>
      <c r="H298" s="38" t="n">
        <v>35873717</v>
      </c>
      <c r="I298" s="11" t="s">
        <v>1602</v>
      </c>
      <c r="J298" s="11" t="s">
        <v>1603</v>
      </c>
      <c r="K298" s="22"/>
      <c r="L298" s="40" t="str">
        <f aca="false">HYPERLINK("mailto:diablita_nadia16@hotmail.com","diablita_nadia16@hotmail.com")</f>
        <v>diablita_nadia16@hotmail.com</v>
      </c>
      <c r="M298" s="18" t="n">
        <v>40850</v>
      </c>
      <c r="N298" s="18" t="s">
        <v>1599</v>
      </c>
      <c r="O298" s="18" t="s">
        <v>1604</v>
      </c>
      <c r="P298" s="18" t="s">
        <v>593</v>
      </c>
      <c r="Q298" s="19"/>
      <c r="R298" s="18"/>
      <c r="S298" s="24" t="s">
        <v>1102</v>
      </c>
      <c r="T298" s="60" t="s">
        <v>1479</v>
      </c>
    </row>
    <row collapsed="false" customFormat="false" customHeight="false" hidden="false" ht="12.65" outlineLevel="0" r="299">
      <c r="A299" s="9" t="n">
        <v>300</v>
      </c>
      <c r="B299" s="10" t="s">
        <v>19</v>
      </c>
      <c r="C299" s="11" t="s">
        <v>1605</v>
      </c>
      <c r="D299" s="11" t="s">
        <v>1606</v>
      </c>
      <c r="E299" s="67" t="s">
        <v>108</v>
      </c>
      <c r="F299" s="10" t="n">
        <f aca="false">A299</f>
        <v>300</v>
      </c>
      <c r="G299" s="38" t="n">
        <v>30569</v>
      </c>
      <c r="H299" s="38" t="n">
        <v>92390501</v>
      </c>
      <c r="I299" s="11" t="s">
        <v>1607</v>
      </c>
      <c r="J299" s="11" t="s">
        <v>1608</v>
      </c>
      <c r="K299" s="22"/>
      <c r="L299" s="40" t="str">
        <f aca="false">HYPERLINK("mailto:diablo66639@hotmail.com","diablo66639@hotmail.com")</f>
        <v>diablo66639@hotmail.com</v>
      </c>
      <c r="M299" s="18" t="n">
        <v>40850</v>
      </c>
      <c r="N299" s="18" t="s">
        <v>525</v>
      </c>
      <c r="O299" s="18" t="s">
        <v>1609</v>
      </c>
      <c r="P299" s="18" t="s">
        <v>119</v>
      </c>
      <c r="Q299" s="19"/>
      <c r="R299" s="18" t="s">
        <v>1610</v>
      </c>
      <c r="S299" s="24" t="s">
        <v>1033</v>
      </c>
      <c r="T299" s="60" t="s">
        <v>1479</v>
      </c>
    </row>
    <row collapsed="false" customFormat="false" customHeight="false" hidden="false" ht="12.65" outlineLevel="0" r="300">
      <c r="A300" s="9" t="n">
        <v>301</v>
      </c>
      <c r="B300" s="10" t="s">
        <v>19</v>
      </c>
      <c r="C300" s="11" t="s">
        <v>1611</v>
      </c>
      <c r="D300" s="11" t="s">
        <v>1612</v>
      </c>
      <c r="E300" s="67" t="s">
        <v>108</v>
      </c>
      <c r="F300" s="10" t="n">
        <f aca="false">A300</f>
        <v>301</v>
      </c>
      <c r="G300" s="38" t="n">
        <v>26751</v>
      </c>
      <c r="H300" s="38" t="n">
        <v>35630736</v>
      </c>
      <c r="I300" s="11" t="s">
        <v>1613</v>
      </c>
      <c r="J300" s="11" t="s">
        <v>1614</v>
      </c>
      <c r="K300" s="22"/>
      <c r="L300" s="40" t="str">
        <f aca="false">HYPERLINK("mailto:jhony_del_rojo@hotmail.com","jhony_del_rojo@hotmail.com")</f>
        <v>jhony_del_rojo@hotmail.com</v>
      </c>
      <c r="M300" s="18" t="n">
        <v>40850</v>
      </c>
      <c r="N300" s="18" t="s">
        <v>525</v>
      </c>
      <c r="O300" s="18" t="s">
        <v>1615</v>
      </c>
      <c r="P300" s="18" t="s">
        <v>119</v>
      </c>
      <c r="Q300" s="19"/>
      <c r="R300" s="18"/>
      <c r="S300" s="24"/>
      <c r="T300" s="60" t="s">
        <v>1479</v>
      </c>
    </row>
    <row collapsed="false" customFormat="false" customHeight="false" hidden="false" ht="12.65" outlineLevel="0" r="301">
      <c r="A301" s="9" t="n">
        <v>302</v>
      </c>
      <c r="B301" s="10" t="s">
        <v>19</v>
      </c>
      <c r="C301" s="11" t="s">
        <v>1616</v>
      </c>
      <c r="D301" s="11" t="s">
        <v>1617</v>
      </c>
      <c r="E301" s="67" t="s">
        <v>108</v>
      </c>
      <c r="F301" s="10" t="n">
        <f aca="false">A301</f>
        <v>302</v>
      </c>
      <c r="G301" s="38" t="n">
        <v>39147</v>
      </c>
      <c r="H301" s="38" t="n">
        <v>18178811</v>
      </c>
      <c r="I301" s="11" t="s">
        <v>1618</v>
      </c>
      <c r="J301" s="11"/>
      <c r="K301" s="22"/>
      <c r="L301" s="40" t="str">
        <f aca="false">HYPERLINK("mailto:jorgecao_66@hotmail.com","jorgecao_66@hotmail.com")</f>
        <v>jorgecao_66@hotmail.com</v>
      </c>
      <c r="M301" s="18" t="n">
        <v>40850</v>
      </c>
      <c r="N301" s="18" t="s">
        <v>525</v>
      </c>
      <c r="O301" s="18" t="s">
        <v>1619</v>
      </c>
      <c r="P301" s="18" t="s">
        <v>1191</v>
      </c>
      <c r="Q301" s="19" t="n">
        <v>1824</v>
      </c>
      <c r="R301" s="18" t="s">
        <v>955</v>
      </c>
      <c r="S301" s="24" t="s">
        <v>1033</v>
      </c>
      <c r="T301" s="60" t="s">
        <v>1479</v>
      </c>
    </row>
    <row collapsed="false" customFormat="false" customHeight="false" hidden="false" ht="23.85" outlineLevel="0" r="302">
      <c r="A302" s="9" t="n">
        <v>303</v>
      </c>
      <c r="B302" s="10" t="s">
        <v>19</v>
      </c>
      <c r="C302" s="11" t="s">
        <v>1616</v>
      </c>
      <c r="D302" s="11" t="s">
        <v>1620</v>
      </c>
      <c r="E302" s="67" t="s">
        <v>277</v>
      </c>
      <c r="F302" s="10" t="n">
        <f aca="false">A302</f>
        <v>303</v>
      </c>
      <c r="G302" s="38" t="s">
        <v>279</v>
      </c>
      <c r="H302" s="38" t="n">
        <v>39665669</v>
      </c>
      <c r="I302" s="11" t="s">
        <v>1621</v>
      </c>
      <c r="J302" s="11"/>
      <c r="K302" s="22"/>
      <c r="L302" s="40" t="str">
        <f aca="false">HYPERLINK("mailto:maurodelrojo_96@hotmail.com","maurodelrojo_96@hotmail.com")</f>
        <v>maurodelrojo_96@hotmail.com</v>
      </c>
      <c r="M302" s="18" t="n">
        <v>40850</v>
      </c>
      <c r="N302" s="18" t="s">
        <v>525</v>
      </c>
      <c r="O302" s="18" t="s">
        <v>1619</v>
      </c>
      <c r="P302" s="18" t="s">
        <v>1191</v>
      </c>
      <c r="Q302" s="19" t="n">
        <v>1824</v>
      </c>
      <c r="R302" s="18" t="s">
        <v>955</v>
      </c>
      <c r="S302" s="24" t="s">
        <v>1102</v>
      </c>
      <c r="T302" s="60" t="s">
        <v>1479</v>
      </c>
    </row>
    <row collapsed="false" customFormat="false" customHeight="false" hidden="false" ht="12.65" outlineLevel="0" r="303">
      <c r="A303" s="9" t="n">
        <v>304</v>
      </c>
      <c r="B303" s="10" t="s">
        <v>19</v>
      </c>
      <c r="C303" s="11" t="s">
        <v>1622</v>
      </c>
      <c r="D303" s="11" t="s">
        <v>1623</v>
      </c>
      <c r="E303" s="67" t="s">
        <v>108</v>
      </c>
      <c r="F303" s="10" t="n">
        <f aca="false">A303</f>
        <v>304</v>
      </c>
      <c r="G303" s="38" t="n">
        <v>5451</v>
      </c>
      <c r="H303" s="38" t="n">
        <v>7722373</v>
      </c>
      <c r="I303" s="11"/>
      <c r="J303" s="11" t="s">
        <v>1624</v>
      </c>
      <c r="K303" s="22"/>
      <c r="L303" s="40"/>
      <c r="M303" s="18" t="n">
        <v>40850</v>
      </c>
      <c r="N303" s="18" t="s">
        <v>525</v>
      </c>
      <c r="O303" s="18" t="s">
        <v>1625</v>
      </c>
      <c r="P303" s="18" t="s">
        <v>168</v>
      </c>
      <c r="Q303" s="19" t="n">
        <v>1828</v>
      </c>
      <c r="R303" s="18"/>
      <c r="S303" s="24" t="s">
        <v>1005</v>
      </c>
      <c r="T303" s="60" t="s">
        <v>1479</v>
      </c>
    </row>
    <row collapsed="false" customFormat="false" customHeight="false" hidden="false" ht="12.65" outlineLevel="0" r="304">
      <c r="A304" s="9" t="n">
        <v>305</v>
      </c>
      <c r="B304" s="10" t="s">
        <v>19</v>
      </c>
      <c r="C304" s="11" t="s">
        <v>1626</v>
      </c>
      <c r="D304" s="11" t="s">
        <v>1627</v>
      </c>
      <c r="E304" s="67" t="s">
        <v>108</v>
      </c>
      <c r="F304" s="10" t="n">
        <f aca="false">A304</f>
        <v>305</v>
      </c>
      <c r="G304" s="38" t="n">
        <v>20200</v>
      </c>
      <c r="H304" s="38" t="n">
        <v>10938055</v>
      </c>
      <c r="I304" s="11" t="s">
        <v>1628</v>
      </c>
      <c r="J304" s="11" t="s">
        <v>1629</v>
      </c>
      <c r="K304" s="22"/>
      <c r="L304" s="40" t="str">
        <f aca="false">HYPERLINK("mailto:tito.villarreal@yahoo.com.ar","tito.villarreal@yahoo.com.ar")</f>
        <v>tito.villarreal@yahoo.com.ar</v>
      </c>
      <c r="M304" s="18" t="n">
        <v>40850</v>
      </c>
      <c r="N304" s="18" t="s">
        <v>525</v>
      </c>
      <c r="O304" s="18" t="s">
        <v>1630</v>
      </c>
      <c r="P304" s="18" t="s">
        <v>139</v>
      </c>
      <c r="Q304" s="19"/>
      <c r="R304" s="18" t="s">
        <v>1631</v>
      </c>
      <c r="S304" s="24" t="s">
        <v>1033</v>
      </c>
      <c r="T304" s="60" t="s">
        <v>1479</v>
      </c>
    </row>
    <row collapsed="false" customFormat="false" customHeight="false" hidden="false" ht="12.65" outlineLevel="0" r="305">
      <c r="A305" s="9" t="n">
        <v>306</v>
      </c>
      <c r="B305" s="10" t="s">
        <v>25</v>
      </c>
      <c r="C305" s="11" t="s">
        <v>1632</v>
      </c>
      <c r="D305" s="11" t="s">
        <v>1633</v>
      </c>
      <c r="E305" s="67" t="s">
        <v>108</v>
      </c>
      <c r="F305" s="10" t="n">
        <f aca="false">A305</f>
        <v>306</v>
      </c>
      <c r="G305" s="38" t="n">
        <v>5805</v>
      </c>
      <c r="H305" s="38" t="n">
        <v>30953541</v>
      </c>
      <c r="I305" s="11" t="s">
        <v>1634</v>
      </c>
      <c r="J305" s="11" t="s">
        <v>568</v>
      </c>
      <c r="K305" s="22"/>
      <c r="L305" s="40" t="str">
        <f aca="false">HYPERLINK("mailto:soltortasartesanales@gmail.com","soltortasartesanales@gmail.com")</f>
        <v>soltortasartesanales@gmail.com</v>
      </c>
      <c r="M305" s="18" t="n">
        <v>40850</v>
      </c>
      <c r="N305" s="18" t="s">
        <v>1635</v>
      </c>
      <c r="O305" s="18" t="s">
        <v>570</v>
      </c>
      <c r="P305" s="18" t="s">
        <v>1636</v>
      </c>
      <c r="Q305" s="19" t="n">
        <v>1704</v>
      </c>
      <c r="R305" s="18" t="s">
        <v>681</v>
      </c>
      <c r="S305" s="24" t="s">
        <v>1637</v>
      </c>
      <c r="T305" s="60" t="s">
        <v>1638</v>
      </c>
    </row>
    <row collapsed="false" customFormat="false" customHeight="false" hidden="false" ht="12.65" outlineLevel="0" r="306">
      <c r="A306" s="9" t="n">
        <v>307</v>
      </c>
      <c r="B306" s="10" t="s">
        <v>19</v>
      </c>
      <c r="C306" s="11" t="s">
        <v>1639</v>
      </c>
      <c r="D306" s="11" t="s">
        <v>1640</v>
      </c>
      <c r="E306" s="67" t="s">
        <v>108</v>
      </c>
      <c r="F306" s="10" t="n">
        <f aca="false">A306</f>
        <v>307</v>
      </c>
      <c r="G306" s="38" t="n">
        <v>10942</v>
      </c>
      <c r="H306" s="38" t="n">
        <v>23066800</v>
      </c>
      <c r="I306" s="11" t="s">
        <v>1641</v>
      </c>
      <c r="J306" s="11"/>
      <c r="K306" s="22"/>
      <c r="L306" s="40" t="str">
        <f aca="false">HYPERLINK("mailto:chelovolonte@hotmail.com","chelovolonte@hotmail.com")</f>
        <v>chelovolonte@hotmail.com</v>
      </c>
      <c r="M306" s="18" t="n">
        <v>40850</v>
      </c>
      <c r="N306" s="18" t="s">
        <v>525</v>
      </c>
      <c r="O306" s="18" t="s">
        <v>1642</v>
      </c>
      <c r="P306" s="18" t="s">
        <v>1643</v>
      </c>
      <c r="Q306" s="19" t="n">
        <v>1846</v>
      </c>
      <c r="R306" s="18" t="s">
        <v>1143</v>
      </c>
      <c r="S306" s="24" t="s">
        <v>1033</v>
      </c>
      <c r="T306" s="60" t="s">
        <v>1479</v>
      </c>
    </row>
    <row collapsed="false" customFormat="false" customHeight="false" hidden="false" ht="12.65" outlineLevel="0" r="307">
      <c r="A307" s="9" t="n">
        <v>308</v>
      </c>
      <c r="B307" s="10" t="s">
        <v>19</v>
      </c>
      <c r="C307" s="11" t="s">
        <v>700</v>
      </c>
      <c r="D307" s="11" t="s">
        <v>1012</v>
      </c>
      <c r="E307" s="67" t="s">
        <v>108</v>
      </c>
      <c r="F307" s="10" t="n">
        <f aca="false">A307</f>
        <v>308</v>
      </c>
      <c r="G307" s="38" t="n">
        <v>7435</v>
      </c>
      <c r="H307" s="38" t="n">
        <v>10817941</v>
      </c>
      <c r="I307" s="11" t="s">
        <v>1644</v>
      </c>
      <c r="J307" s="11" t="s">
        <v>1645</v>
      </c>
      <c r="K307" s="22"/>
      <c r="L307" s="40" t="str">
        <f aca="false">HYPERLINK("mailto:danieleich@hotmail.com","danieleich@hotmail.com")</f>
        <v>danieleich@hotmail.com</v>
      </c>
      <c r="M307" s="18" t="n">
        <v>40850</v>
      </c>
      <c r="N307" s="18" t="s">
        <v>525</v>
      </c>
      <c r="O307" s="18" t="s">
        <v>1646</v>
      </c>
      <c r="P307" s="18" t="s">
        <v>153</v>
      </c>
      <c r="Q307" s="19" t="n">
        <v>1878</v>
      </c>
      <c r="R307" s="18"/>
      <c r="S307" s="24" t="s">
        <v>1647</v>
      </c>
      <c r="T307" s="60" t="s">
        <v>1479</v>
      </c>
    </row>
    <row collapsed="false" customFormat="false" customHeight="false" hidden="false" ht="12.65" outlineLevel="0" r="308">
      <c r="A308" s="9" t="n">
        <v>309</v>
      </c>
      <c r="B308" s="10" t="s">
        <v>19</v>
      </c>
      <c r="C308" s="11" t="s">
        <v>1648</v>
      </c>
      <c r="D308" s="11" t="s">
        <v>245</v>
      </c>
      <c r="E308" s="67" t="s">
        <v>108</v>
      </c>
      <c r="F308" s="10" t="n">
        <f aca="false">A308</f>
        <v>309</v>
      </c>
      <c r="G308" s="38" t="n">
        <v>18586</v>
      </c>
      <c r="H308" s="38" t="n">
        <v>33787972</v>
      </c>
      <c r="I308" s="11" t="s">
        <v>1649</v>
      </c>
      <c r="J308" s="11" t="s">
        <v>1650</v>
      </c>
      <c r="K308" s="22"/>
      <c r="L308" s="40" t="str">
        <f aca="false">HYPERLINK("mailto:jucarve88@hotmail.com","jucarve88@hotmail.com")</f>
        <v>jucarve88@hotmail.com</v>
      </c>
      <c r="M308" s="18" t="n">
        <v>40850</v>
      </c>
      <c r="N308" s="18" t="s">
        <v>525</v>
      </c>
      <c r="O308" s="18" t="s">
        <v>1651</v>
      </c>
      <c r="P308" s="18" t="s">
        <v>1191</v>
      </c>
      <c r="Q308" s="19" t="n">
        <v>1824</v>
      </c>
      <c r="R308" s="18" t="s">
        <v>1652</v>
      </c>
      <c r="S308" s="24" t="s">
        <v>1033</v>
      </c>
      <c r="T308" s="60" t="s">
        <v>1479</v>
      </c>
    </row>
    <row collapsed="false" customFormat="false" customHeight="false" hidden="false" ht="12.65" outlineLevel="0" r="309">
      <c r="A309" s="9" t="n">
        <v>310</v>
      </c>
      <c r="B309" s="10" t="s">
        <v>19</v>
      </c>
      <c r="C309" s="11" t="s">
        <v>1648</v>
      </c>
      <c r="D309" s="11" t="s">
        <v>1653</v>
      </c>
      <c r="E309" s="67" t="s">
        <v>108</v>
      </c>
      <c r="F309" s="10" t="n">
        <f aca="false">A309</f>
        <v>310</v>
      </c>
      <c r="G309" s="38" t="n">
        <v>10281</v>
      </c>
      <c r="H309" s="38" t="n">
        <v>12167496</v>
      </c>
      <c r="I309" s="11" t="s">
        <v>1654</v>
      </c>
      <c r="J309" s="11" t="s">
        <v>1650</v>
      </c>
      <c r="K309" s="22"/>
      <c r="L309" s="40" t="str">
        <f aca="false">HYPERLINK("mailto:vencros@hotmail.com","vencros@hotmail.com")</f>
        <v>vencros@hotmail.com</v>
      </c>
      <c r="M309" s="18" t="n">
        <v>40850</v>
      </c>
      <c r="N309" s="18" t="s">
        <v>525</v>
      </c>
      <c r="O309" s="18" t="s">
        <v>1651</v>
      </c>
      <c r="P309" s="18" t="s">
        <v>1191</v>
      </c>
      <c r="Q309" s="19" t="n">
        <v>1824</v>
      </c>
      <c r="R309" s="18" t="s">
        <v>1652</v>
      </c>
      <c r="S309" s="24" t="s">
        <v>987</v>
      </c>
      <c r="T309" s="60" t="s">
        <v>1479</v>
      </c>
    </row>
    <row collapsed="false" customFormat="false" customHeight="false" hidden="false" ht="12.65" outlineLevel="0" r="310">
      <c r="A310" s="9" t="n">
        <v>311</v>
      </c>
      <c r="B310" s="10" t="s">
        <v>19</v>
      </c>
      <c r="C310" s="11" t="s">
        <v>1655</v>
      </c>
      <c r="D310" s="11" t="s">
        <v>1656</v>
      </c>
      <c r="E310" s="67" t="s">
        <v>108</v>
      </c>
      <c r="F310" s="10" t="n">
        <f aca="false">A310</f>
        <v>311</v>
      </c>
      <c r="G310" s="38" t="n">
        <v>58829</v>
      </c>
      <c r="H310" s="38" t="n">
        <v>21982014</v>
      </c>
      <c r="I310" s="11" t="s">
        <v>1657</v>
      </c>
      <c r="J310" s="11"/>
      <c r="K310" s="22"/>
      <c r="L310" s="40" t="str">
        <f aca="false">HYPERLINK("mailto:manetti.diego@vps.com","manetti.diego@vps.com")</f>
        <v>manetti.diego@vps.com</v>
      </c>
      <c r="M310" s="18" t="n">
        <v>40850</v>
      </c>
      <c r="N310" s="18" t="s">
        <v>525</v>
      </c>
      <c r="O310" s="18" t="s">
        <v>1658</v>
      </c>
      <c r="P310" s="18" t="s">
        <v>119</v>
      </c>
      <c r="Q310" s="19" t="n">
        <v>1870</v>
      </c>
      <c r="R310" s="18"/>
      <c r="S310" s="24" t="s">
        <v>1033</v>
      </c>
      <c r="T310" s="60" t="s">
        <v>1479</v>
      </c>
    </row>
    <row collapsed="false" customFormat="false" customHeight="false" hidden="false" ht="12.65" outlineLevel="0" r="311">
      <c r="A311" s="9" t="n">
        <v>312</v>
      </c>
      <c r="B311" s="10" t="s">
        <v>19</v>
      </c>
      <c r="C311" s="11" t="s">
        <v>1659</v>
      </c>
      <c r="D311" s="11" t="s">
        <v>1660</v>
      </c>
      <c r="E311" s="67" t="s">
        <v>108</v>
      </c>
      <c r="F311" s="10" t="n">
        <f aca="false">A311</f>
        <v>312</v>
      </c>
      <c r="G311" s="38" t="n">
        <v>17796</v>
      </c>
      <c r="H311" s="38" t="n">
        <v>30664340</v>
      </c>
      <c r="I311" s="11" t="s">
        <v>1661</v>
      </c>
      <c r="J311" s="11" t="s">
        <v>1662</v>
      </c>
      <c r="K311" s="22"/>
      <c r="L311" s="40" t="str">
        <f aca="false">HYPERLINK("mailto:malvino@hotmail.com","malvino@hotmail.com")</f>
        <v>malvino@hotmail.com</v>
      </c>
      <c r="M311" s="18" t="n">
        <v>40850</v>
      </c>
      <c r="N311" s="18" t="s">
        <v>525</v>
      </c>
      <c r="O311" s="18" t="s">
        <v>1663</v>
      </c>
      <c r="P311" s="18" t="s">
        <v>1191</v>
      </c>
      <c r="Q311" s="19" t="n">
        <v>1824</v>
      </c>
      <c r="R311" s="18"/>
      <c r="S311" s="24" t="s">
        <v>1664</v>
      </c>
      <c r="T311" s="60" t="s">
        <v>1479</v>
      </c>
    </row>
    <row collapsed="false" customFormat="false" customHeight="false" hidden="false" ht="12.65" outlineLevel="0" r="312">
      <c r="A312" s="9" t="n">
        <v>313</v>
      </c>
      <c r="B312" s="10" t="s">
        <v>19</v>
      </c>
      <c r="C312" s="11" t="s">
        <v>1665</v>
      </c>
      <c r="D312" s="11" t="s">
        <v>1666</v>
      </c>
      <c r="E312" s="67" t="s">
        <v>108</v>
      </c>
      <c r="F312" s="10" t="n">
        <f aca="false">A312</f>
        <v>313</v>
      </c>
      <c r="G312" s="38" t="n">
        <v>20593</v>
      </c>
      <c r="H312" s="38" t="n">
        <v>34339381</v>
      </c>
      <c r="I312" s="11" t="s">
        <v>1667</v>
      </c>
      <c r="J312" s="11" t="s">
        <v>1668</v>
      </c>
      <c r="K312" s="22"/>
      <c r="L312" s="40" t="str">
        <f aca="false">HYPERLINK("mailto:gastonadolfo@hotmail.com","gastonadolfo@hotmail.com")</f>
        <v>gastonadolfo@hotmail.com</v>
      </c>
      <c r="M312" s="18" t="n">
        <v>40850</v>
      </c>
      <c r="N312" s="18" t="s">
        <v>525</v>
      </c>
      <c r="O312" s="18" t="s">
        <v>1669</v>
      </c>
      <c r="P312" s="18" t="s">
        <v>119</v>
      </c>
      <c r="Q312" s="19" t="n">
        <v>1824</v>
      </c>
      <c r="R312" s="18" t="s">
        <v>508</v>
      </c>
      <c r="S312" s="24" t="s">
        <v>1033</v>
      </c>
      <c r="T312" s="60" t="s">
        <v>1479</v>
      </c>
    </row>
    <row collapsed="false" customFormat="false" customHeight="false" hidden="false" ht="12.1" outlineLevel="0" r="313">
      <c r="A313" s="9"/>
      <c r="B313" s="10"/>
      <c r="C313" s="11"/>
      <c r="D313" s="11"/>
      <c r="E313" s="67"/>
      <c r="F313" s="10"/>
      <c r="G313" s="38"/>
      <c r="H313" s="38"/>
      <c r="I313" s="11"/>
      <c r="J313" s="11"/>
      <c r="K313" s="22"/>
      <c r="L313" s="40"/>
      <c r="M313" s="18"/>
      <c r="N313" s="18"/>
      <c r="O313" s="18"/>
      <c r="P313" s="18"/>
      <c r="Q313" s="19"/>
      <c r="R313" s="18"/>
      <c r="S313" s="24"/>
    </row>
    <row collapsed="false" customFormat="false" customHeight="false" hidden="false" ht="12.1" outlineLevel="0" r="314">
      <c r="A314" s="9"/>
      <c r="B314" s="10"/>
      <c r="C314" s="11"/>
      <c r="D314" s="11"/>
      <c r="E314" s="67"/>
      <c r="F314" s="10"/>
      <c r="G314" s="38"/>
      <c r="H314" s="38"/>
      <c r="I314" s="11"/>
      <c r="J314" s="11"/>
      <c r="K314" s="22"/>
      <c r="L314" s="40"/>
      <c r="M314" s="18"/>
      <c r="N314" s="18"/>
      <c r="O314" s="18"/>
      <c r="P314" s="18"/>
      <c r="Q314" s="19"/>
      <c r="R314" s="18"/>
      <c r="S314" s="24"/>
    </row>
    <row collapsed="false" customFormat="false" customHeight="false" hidden="false" ht="12.1" outlineLevel="0" r="315">
      <c r="A315" s="9"/>
      <c r="B315" s="10"/>
      <c r="C315" s="11"/>
      <c r="D315" s="11"/>
      <c r="E315" s="67"/>
      <c r="F315" s="10"/>
      <c r="G315" s="38"/>
      <c r="H315" s="38"/>
      <c r="I315" s="11"/>
      <c r="J315" s="11"/>
      <c r="K315" s="22"/>
      <c r="L315" s="40"/>
      <c r="M315" s="18"/>
      <c r="N315" s="18"/>
      <c r="O315" s="18"/>
      <c r="P315" s="18"/>
      <c r="Q315" s="19"/>
      <c r="R315" s="18"/>
      <c r="S315" s="24"/>
    </row>
    <row collapsed="false" customFormat="false" customHeight="false" hidden="false" ht="12.1" outlineLevel="0" r="316">
      <c r="A316" s="9"/>
      <c r="B316" s="10"/>
      <c r="C316" s="11"/>
      <c r="D316" s="11"/>
      <c r="E316" s="67"/>
      <c r="F316" s="10"/>
      <c r="G316" s="38"/>
      <c r="H316" s="38"/>
      <c r="I316" s="11"/>
      <c r="J316" s="11"/>
      <c r="K316" s="22"/>
      <c r="L316" s="40"/>
      <c r="M316" s="18"/>
      <c r="N316" s="18"/>
      <c r="O316" s="18"/>
      <c r="P316" s="18"/>
      <c r="Q316" s="19"/>
      <c r="R316" s="18"/>
      <c r="S316" s="24"/>
    </row>
    <row collapsed="false" customFormat="false" customHeight="false" hidden="false" ht="12.1" outlineLevel="0" r="317">
      <c r="A317" s="9"/>
      <c r="B317" s="10"/>
      <c r="C317" s="11"/>
      <c r="D317" s="11"/>
      <c r="E317" s="67"/>
      <c r="F317" s="10"/>
      <c r="G317" s="38"/>
      <c r="H317" s="38"/>
      <c r="I317" s="11"/>
      <c r="J317" s="11"/>
      <c r="K317" s="22"/>
      <c r="L317" s="40"/>
      <c r="M317" s="18"/>
      <c r="N317" s="18"/>
      <c r="O317" s="18"/>
      <c r="P317" s="18"/>
      <c r="Q317" s="19"/>
      <c r="R317" s="18"/>
      <c r="S317" s="24"/>
    </row>
    <row collapsed="false" customFormat="false" customHeight="false" hidden="false" ht="12.1" outlineLevel="0" r="318">
      <c r="A318" s="9"/>
      <c r="B318" s="10"/>
      <c r="C318" s="11"/>
      <c r="D318" s="11"/>
      <c r="E318" s="67"/>
      <c r="F318" s="10"/>
      <c r="G318" s="38"/>
      <c r="H318" s="38"/>
      <c r="I318" s="11"/>
      <c r="J318" s="11"/>
      <c r="K318" s="22"/>
      <c r="L318" s="40"/>
      <c r="M318" s="18"/>
      <c r="N318" s="18"/>
      <c r="O318" s="18"/>
      <c r="P318" s="18"/>
      <c r="Q318" s="19"/>
      <c r="R318" s="18"/>
      <c r="S318" s="24"/>
    </row>
    <row collapsed="false" customFormat="false" customHeight="false" hidden="false" ht="12.1" outlineLevel="0" r="319">
      <c r="A319" s="9"/>
      <c r="B319" s="10"/>
      <c r="C319" s="11"/>
      <c r="D319" s="11"/>
      <c r="E319" s="67"/>
      <c r="F319" s="10"/>
      <c r="G319" s="38"/>
      <c r="H319" s="38"/>
      <c r="I319" s="11"/>
      <c r="J319" s="11"/>
      <c r="K319" s="22"/>
      <c r="L319" s="40"/>
      <c r="M319" s="18"/>
      <c r="N319" s="18"/>
      <c r="O319" s="18"/>
      <c r="P319" s="18"/>
      <c r="Q319" s="19"/>
      <c r="R319" s="18"/>
      <c r="S319" s="24"/>
    </row>
    <row collapsed="false" customFormat="false" customHeight="false" hidden="false" ht="12.1" outlineLevel="0" r="320">
      <c r="A320" s="9"/>
      <c r="B320" s="10"/>
      <c r="C320" s="11"/>
      <c r="D320" s="11"/>
      <c r="E320" s="67"/>
      <c r="F320" s="10"/>
      <c r="G320" s="38"/>
      <c r="H320" s="38"/>
      <c r="I320" s="11"/>
      <c r="J320" s="11"/>
      <c r="K320" s="22"/>
      <c r="L320" s="40"/>
      <c r="M320" s="18"/>
      <c r="N320" s="18"/>
      <c r="O320" s="18"/>
      <c r="P320" s="18"/>
      <c r="Q320" s="19"/>
      <c r="R320" s="18"/>
      <c r="S320" s="24"/>
    </row>
    <row collapsed="false" customFormat="false" customHeight="false" hidden="false" ht="12.1" outlineLevel="0" r="321">
      <c r="A321" s="9"/>
      <c r="B321" s="10"/>
      <c r="C321" s="11"/>
      <c r="D321" s="11"/>
      <c r="E321" s="67"/>
      <c r="F321" s="10"/>
      <c r="G321" s="38"/>
      <c r="H321" s="38"/>
      <c r="I321" s="11"/>
      <c r="J321" s="11"/>
      <c r="K321" s="22"/>
      <c r="L321" s="40"/>
      <c r="M321" s="18"/>
      <c r="N321" s="18"/>
      <c r="O321" s="18"/>
      <c r="P321" s="18"/>
      <c r="Q321" s="19"/>
      <c r="R321" s="18"/>
      <c r="S321" s="24"/>
    </row>
    <row collapsed="false" customFormat="false" customHeight="false" hidden="false" ht="12.1" outlineLevel="0" r="322">
      <c r="A322" s="9"/>
      <c r="B322" s="10"/>
      <c r="C322" s="11"/>
      <c r="D322" s="11"/>
      <c r="E322" s="67"/>
      <c r="F322" s="10"/>
      <c r="G322" s="38"/>
      <c r="H322" s="38"/>
      <c r="I322" s="11"/>
      <c r="J322" s="11"/>
      <c r="K322" s="22"/>
      <c r="L322" s="40"/>
      <c r="M322" s="18"/>
      <c r="N322" s="18"/>
      <c r="O322" s="18"/>
      <c r="P322" s="18"/>
      <c r="Q322" s="19"/>
      <c r="R322" s="18"/>
      <c r="S322" s="24"/>
    </row>
    <row collapsed="false" customFormat="false" customHeight="false" hidden="false" ht="12.1" outlineLevel="0" r="323">
      <c r="A323" s="9"/>
      <c r="B323" s="10"/>
      <c r="C323" s="11"/>
      <c r="D323" s="11"/>
      <c r="E323" s="67"/>
      <c r="F323" s="10"/>
      <c r="G323" s="38"/>
      <c r="H323" s="38"/>
      <c r="I323" s="11"/>
      <c r="J323" s="11"/>
      <c r="K323" s="22"/>
      <c r="L323" s="40"/>
      <c r="M323" s="18"/>
      <c r="N323" s="18"/>
      <c r="O323" s="18"/>
      <c r="P323" s="18"/>
      <c r="Q323" s="19"/>
      <c r="R323" s="18"/>
      <c r="S323" s="24"/>
    </row>
    <row collapsed="false" customFormat="false" customHeight="false" hidden="false" ht="12.1" outlineLevel="0" r="324">
      <c r="A324" s="9"/>
      <c r="B324" s="10"/>
      <c r="C324" s="11"/>
      <c r="D324" s="11"/>
      <c r="E324" s="67"/>
      <c r="F324" s="10"/>
      <c r="G324" s="38"/>
      <c r="H324" s="38"/>
      <c r="I324" s="11"/>
      <c r="J324" s="11"/>
      <c r="K324" s="22"/>
      <c r="L324" s="40"/>
      <c r="M324" s="18"/>
      <c r="N324" s="18"/>
      <c r="O324" s="18"/>
      <c r="P324" s="18"/>
      <c r="Q324" s="19"/>
      <c r="R324" s="18"/>
      <c r="S324" s="24"/>
    </row>
    <row collapsed="false" customFormat="false" customHeight="false" hidden="false" ht="12.1" outlineLevel="0" r="325">
      <c r="A325" s="9"/>
      <c r="B325" s="10"/>
      <c r="C325" s="11"/>
      <c r="D325" s="11"/>
      <c r="E325" s="67"/>
      <c r="F325" s="10"/>
      <c r="G325" s="38"/>
      <c r="H325" s="38"/>
      <c r="I325" s="11"/>
      <c r="J325" s="11"/>
      <c r="K325" s="22"/>
      <c r="L325" s="40"/>
      <c r="M325" s="18"/>
      <c r="N325" s="18"/>
      <c r="O325" s="18"/>
      <c r="P325" s="18"/>
      <c r="Q325" s="19"/>
      <c r="R325" s="18"/>
      <c r="S325" s="24"/>
    </row>
    <row collapsed="false" customFormat="false" customHeight="false" hidden="false" ht="12.1" outlineLevel="0" r="326">
      <c r="A326" s="9"/>
      <c r="B326" s="10"/>
      <c r="C326" s="11"/>
      <c r="D326" s="11"/>
      <c r="E326" s="67"/>
      <c r="F326" s="10"/>
      <c r="G326" s="38"/>
      <c r="H326" s="38"/>
      <c r="I326" s="11"/>
      <c r="J326" s="11"/>
      <c r="K326" s="22"/>
      <c r="L326" s="40"/>
      <c r="M326" s="18"/>
      <c r="N326" s="18"/>
      <c r="O326" s="18"/>
      <c r="P326" s="18"/>
      <c r="Q326" s="19"/>
      <c r="R326" s="18"/>
      <c r="S326" s="24"/>
    </row>
    <row collapsed="false" customFormat="false" customHeight="false" hidden="false" ht="12.1" outlineLevel="0" r="327">
      <c r="A327" s="9"/>
      <c r="B327" s="10"/>
      <c r="C327" s="11"/>
      <c r="D327" s="11"/>
      <c r="E327" s="67"/>
      <c r="F327" s="10"/>
      <c r="G327" s="38"/>
      <c r="H327" s="38"/>
      <c r="I327" s="11"/>
      <c r="J327" s="11"/>
      <c r="K327" s="22"/>
      <c r="L327" s="40"/>
      <c r="M327" s="18"/>
      <c r="N327" s="18"/>
      <c r="O327" s="18"/>
      <c r="P327" s="18"/>
      <c r="Q327" s="19"/>
      <c r="R327" s="18"/>
      <c r="S327" s="24"/>
    </row>
    <row collapsed="false" customFormat="false" customHeight="false" hidden="false" ht="12.1" outlineLevel="0" r="328">
      <c r="A328" s="9"/>
      <c r="B328" s="10"/>
      <c r="C328" s="11"/>
      <c r="D328" s="11"/>
      <c r="E328" s="67"/>
      <c r="F328" s="10"/>
      <c r="G328" s="38"/>
      <c r="H328" s="38"/>
      <c r="I328" s="11"/>
      <c r="J328" s="11"/>
      <c r="K328" s="22"/>
      <c r="L328" s="40"/>
      <c r="M328" s="18"/>
      <c r="N328" s="18"/>
      <c r="O328" s="18"/>
      <c r="P328" s="18"/>
      <c r="Q328" s="19"/>
      <c r="R328" s="18"/>
      <c r="S328" s="24"/>
    </row>
    <row collapsed="false" customFormat="false" customHeight="false" hidden="false" ht="12.1" outlineLevel="0" r="329">
      <c r="A329" s="9"/>
      <c r="B329" s="10"/>
      <c r="C329" s="11"/>
      <c r="D329" s="11"/>
      <c r="E329" s="67"/>
      <c r="F329" s="10"/>
      <c r="G329" s="38"/>
      <c r="H329" s="38"/>
      <c r="I329" s="11"/>
      <c r="J329" s="11"/>
      <c r="K329" s="22"/>
      <c r="L329" s="40"/>
      <c r="M329" s="18"/>
      <c r="N329" s="18"/>
      <c r="O329" s="18"/>
      <c r="P329" s="18"/>
      <c r="Q329" s="19"/>
      <c r="R329" s="18"/>
      <c r="S329" s="24"/>
    </row>
    <row collapsed="false" customFormat="false" customHeight="false" hidden="false" ht="12.1" outlineLevel="0" r="330">
      <c r="A330" s="9"/>
      <c r="B330" s="10"/>
      <c r="C330" s="11"/>
      <c r="D330" s="11"/>
      <c r="E330" s="67"/>
      <c r="F330" s="10"/>
      <c r="G330" s="38"/>
      <c r="H330" s="38"/>
      <c r="I330" s="11"/>
      <c r="J330" s="11"/>
      <c r="K330" s="22"/>
      <c r="L330" s="40"/>
      <c r="M330" s="18"/>
      <c r="N330" s="18"/>
      <c r="O330" s="18"/>
      <c r="P330" s="18"/>
      <c r="Q330" s="19"/>
      <c r="R330" s="18"/>
      <c r="S330" s="24"/>
    </row>
    <row collapsed="false" customFormat="false" customHeight="false" hidden="false" ht="12.1" outlineLevel="0" r="331">
      <c r="A331" s="9"/>
      <c r="B331" s="10"/>
      <c r="C331" s="11"/>
      <c r="D331" s="11"/>
      <c r="E331" s="67"/>
      <c r="F331" s="10"/>
      <c r="G331" s="38"/>
      <c r="H331" s="38"/>
      <c r="I331" s="11"/>
      <c r="J331" s="11"/>
      <c r="K331" s="22"/>
      <c r="L331" s="40"/>
      <c r="M331" s="18"/>
      <c r="N331" s="18"/>
      <c r="O331" s="18"/>
      <c r="P331" s="18"/>
      <c r="Q331" s="19"/>
      <c r="R331" s="18"/>
      <c r="S331" s="24"/>
    </row>
    <row collapsed="false" customFormat="false" customHeight="false" hidden="false" ht="12.1" outlineLevel="0" r="332">
      <c r="A332" s="9"/>
      <c r="B332" s="10"/>
      <c r="C332" s="11"/>
      <c r="D332" s="11"/>
      <c r="E332" s="67"/>
      <c r="F332" s="10"/>
      <c r="G332" s="38"/>
      <c r="H332" s="38"/>
      <c r="I332" s="11"/>
      <c r="J332" s="11"/>
      <c r="K332" s="22"/>
      <c r="L332" s="40"/>
      <c r="M332" s="18"/>
      <c r="N332" s="18"/>
      <c r="O332" s="18"/>
      <c r="P332" s="18"/>
      <c r="Q332" s="19"/>
      <c r="R332" s="18"/>
      <c r="S332" s="24"/>
    </row>
  </sheetData>
  <autoFilter ref="A1:S312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4.03529411764706"/>
    <col collapsed="false" hidden="false" max="2" min="2" style="1" width="6.21176470588235"/>
    <col collapsed="false" hidden="false" max="3" min="3" style="1" width="19.6156862745098"/>
    <col collapsed="false" hidden="false" max="4" min="4" style="1" width="20.3490196078431"/>
    <col collapsed="false" hidden="false" max="5" min="5" style="1" width="12.4078431372549"/>
    <col collapsed="false" hidden="false" max="6" min="6" style="1" width="14.4274509803922"/>
    <col collapsed="false" hidden="false" max="7" min="7" style="1" width="11.6941176470588"/>
    <col collapsed="false" hidden="false" max="8" min="8" style="1" width="13.1333333333333"/>
    <col collapsed="false" hidden="false" max="9" min="9" style="1" width="16.0156862745098"/>
    <col collapsed="false" hidden="false" max="10" min="10" style="1" width="15.3019607843137"/>
    <col collapsed="false" hidden="false" max="11" min="11" style="1" width="18.6039215686275"/>
    <col collapsed="false" hidden="false" max="12" min="12" style="1" width="30.3058823529412"/>
    <col collapsed="false" hidden="false" max="13" min="13" style="1" width="18.6039215686275"/>
    <col collapsed="false" hidden="false" max="14" min="14" style="1" width="21.2078431372549"/>
    <col collapsed="false" hidden="false" max="15" min="15" style="1" width="49.3450980392157"/>
    <col collapsed="false" hidden="false" max="16" min="16" style="1" width="25.1058823529412"/>
    <col collapsed="false" hidden="false" max="17" min="17" style="1" width="10.9607843137255"/>
    <col collapsed="false" hidden="false" max="18" min="18" style="1" width="25.1058823529412"/>
    <col collapsed="false" hidden="false" max="19" min="19" style="1" width="32.8941176470588"/>
    <col collapsed="false" hidden="false" max="1025" min="20" style="1" width="11.5411764705882"/>
  </cols>
  <sheetData>
    <row collapsed="false" customFormat="false" customHeight="false" hidden="false" ht="23.85" outlineLevel="0" r="1">
      <c r="A1" s="2" t="s">
        <v>0</v>
      </c>
      <c r="B1" s="3" t="s">
        <v>1670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s="8"/>
    </row>
    <row collapsed="false" customFormat="false" customHeight="false" hidden="false" ht="12.65" outlineLevel="0" r="2">
      <c r="A2" s="9" t="n">
        <v>1</v>
      </c>
      <c r="B2" s="10" t="s">
        <v>19</v>
      </c>
      <c r="C2" s="11" t="s">
        <v>20</v>
      </c>
      <c r="D2" s="12" t="s">
        <v>21</v>
      </c>
      <c r="E2" s="12" t="s">
        <v>22</v>
      </c>
      <c r="F2" s="13" t="s">
        <v>23</v>
      </c>
      <c r="G2" s="14" t="n">
        <v>10426</v>
      </c>
      <c r="H2" s="15" t="n">
        <v>4867823</v>
      </c>
      <c r="I2" s="12" t="s">
        <v>24</v>
      </c>
      <c r="J2" s="12"/>
      <c r="K2" s="16"/>
      <c r="L2" s="17" t="str">
        <f aca="false">HYPERLINK("mailto:rvazquez@cabal.coop","rvazquez@cabal.coop")</f>
        <v>rvazquez@cabal.coop</v>
      </c>
      <c r="M2" s="18"/>
      <c r="N2" s="18"/>
      <c r="O2" s="18"/>
      <c r="P2" s="18"/>
      <c r="Q2" s="19"/>
      <c r="R2" s="18"/>
      <c r="S2" s="20"/>
      <c r="T2" s="8"/>
    </row>
    <row collapsed="false" customFormat="false" customHeight="false" hidden="false" ht="12.65" outlineLevel="0" r="3">
      <c r="A3" s="9" t="n">
        <v>2</v>
      </c>
      <c r="B3" s="10" t="s">
        <v>25</v>
      </c>
      <c r="C3" s="11" t="s">
        <v>26</v>
      </c>
      <c r="D3" s="12" t="s">
        <v>27</v>
      </c>
      <c r="E3" s="12" t="s">
        <v>22</v>
      </c>
      <c r="F3" s="13" t="s">
        <v>28</v>
      </c>
      <c r="G3" s="14" t="s">
        <v>29</v>
      </c>
      <c r="H3" s="15" t="n">
        <v>14263333</v>
      </c>
      <c r="I3" s="12" t="s">
        <v>30</v>
      </c>
      <c r="J3" s="12" t="s">
        <v>31</v>
      </c>
      <c r="K3" s="16"/>
      <c r="L3" s="21" t="str">
        <f aca="false">HYPERLINK("mailto:pata_villaverde@yahoo.com.ar","pata_villaverde@yahoo.com.ar")</f>
        <v>pata_villaverde@yahoo.com.ar</v>
      </c>
      <c r="M3" s="18"/>
      <c r="N3" s="18"/>
      <c r="O3" s="18"/>
      <c r="P3" s="18"/>
      <c r="Q3" s="19"/>
      <c r="R3" s="18"/>
      <c r="S3" s="20"/>
      <c r="T3" s="8"/>
    </row>
    <row collapsed="false" customFormat="false" customHeight="false" hidden="false" ht="12.65" outlineLevel="0" r="4">
      <c r="A4" s="9" t="n">
        <v>3</v>
      </c>
      <c r="B4" s="10" t="s">
        <v>19</v>
      </c>
      <c r="C4" s="11" t="s">
        <v>32</v>
      </c>
      <c r="D4" s="12" t="s">
        <v>33</v>
      </c>
      <c r="E4" s="12" t="s">
        <v>22</v>
      </c>
      <c r="F4" s="13" t="s">
        <v>34</v>
      </c>
      <c r="G4" s="14" t="n">
        <v>15283</v>
      </c>
      <c r="H4" s="15" t="n">
        <v>13356315</v>
      </c>
      <c r="I4" s="12" t="s">
        <v>35</v>
      </c>
      <c r="J4" s="12" t="s">
        <v>36</v>
      </c>
      <c r="K4" s="16"/>
      <c r="L4" s="17" t="str">
        <f aca="false">HYPERLINK("mailto:jcantero@hytsa.com.ar","jcantero@hytsa.com.ar")</f>
        <v>jcantero@hytsa.com.ar</v>
      </c>
      <c r="M4" s="18"/>
      <c r="N4" s="18"/>
      <c r="O4" s="18"/>
      <c r="P4" s="18"/>
      <c r="Q4" s="19"/>
      <c r="R4" s="18"/>
      <c r="S4" s="20"/>
      <c r="T4" s="8"/>
    </row>
    <row collapsed="false" customFormat="false" customHeight="false" hidden="false" ht="12.65" outlineLevel="0" r="5">
      <c r="A5" s="9" t="n">
        <v>4</v>
      </c>
      <c r="B5" s="10" t="s">
        <v>19</v>
      </c>
      <c r="C5" s="11" t="s">
        <v>37</v>
      </c>
      <c r="D5" s="12" t="s">
        <v>38</v>
      </c>
      <c r="E5" s="12" t="s">
        <v>22</v>
      </c>
      <c r="F5" s="13" t="s">
        <v>39</v>
      </c>
      <c r="G5" s="14" t="n">
        <v>17804</v>
      </c>
      <c r="H5" s="15" t="n">
        <v>11574126</v>
      </c>
      <c r="I5" s="12" t="s">
        <v>40</v>
      </c>
      <c r="J5" s="11" t="s">
        <v>41</v>
      </c>
      <c r="K5" s="22"/>
      <c r="L5" s="17" t="str">
        <f aca="false">HYPERLINK("mailto:joselkelly@yahoo.com.ar","joselkelly@yahoo.com.ar")</f>
        <v>joselkelly@yahoo.com.ar</v>
      </c>
      <c r="M5" s="18"/>
      <c r="N5" s="18"/>
      <c r="O5" s="18"/>
      <c r="P5" s="18"/>
      <c r="Q5" s="19"/>
      <c r="R5" s="18"/>
      <c r="S5" s="20"/>
      <c r="T5" s="8"/>
    </row>
    <row collapsed="false" customFormat="false" customHeight="false" hidden="false" ht="12.65" outlineLevel="0" r="6">
      <c r="A6" s="9" t="n">
        <v>5</v>
      </c>
      <c r="B6" s="10" t="s">
        <v>19</v>
      </c>
      <c r="C6" s="11" t="s">
        <v>42</v>
      </c>
      <c r="D6" s="12" t="s">
        <v>38</v>
      </c>
      <c r="E6" s="12" t="s">
        <v>22</v>
      </c>
      <c r="F6" s="13" t="s">
        <v>43</v>
      </c>
      <c r="G6" s="14" t="n">
        <v>25541</v>
      </c>
      <c r="H6" s="15" t="n">
        <v>16463317</v>
      </c>
      <c r="I6" s="12" t="s">
        <v>44</v>
      </c>
      <c r="J6" s="12" t="s">
        <v>45</v>
      </c>
      <c r="K6" s="16" t="s">
        <v>46</v>
      </c>
      <c r="L6" s="17" t="str">
        <f aca="false">HYPERLINK("mailto:jvarela@cabal.coop","jvarela@cabal.coop")</f>
        <v>jvarela@cabal.coop</v>
      </c>
      <c r="M6" s="18"/>
      <c r="N6" s="18"/>
      <c r="O6" s="18"/>
      <c r="P6" s="18"/>
      <c r="Q6" s="19"/>
      <c r="R6" s="18"/>
      <c r="S6" s="20"/>
      <c r="T6" s="8"/>
    </row>
    <row collapsed="false" customFormat="false" customHeight="false" hidden="false" ht="12.65" outlineLevel="0" r="7">
      <c r="A7" s="9" t="n">
        <v>6</v>
      </c>
      <c r="B7" s="10" t="s">
        <v>19</v>
      </c>
      <c r="C7" s="11" t="s">
        <v>47</v>
      </c>
      <c r="D7" s="12" t="s">
        <v>48</v>
      </c>
      <c r="E7" s="12" t="s">
        <v>22</v>
      </c>
      <c r="F7" s="13" t="s">
        <v>49</v>
      </c>
      <c r="G7" s="14" t="n">
        <v>20205</v>
      </c>
      <c r="H7" s="15" t="n">
        <v>13394058</v>
      </c>
      <c r="I7" s="12" t="s">
        <v>50</v>
      </c>
      <c r="J7" s="12"/>
      <c r="K7" s="16"/>
      <c r="L7" s="17" t="str">
        <f aca="false">HYPERLINK("mailto:ckeblaitis@yahoo.com.ar","ckeblaitis@yahoo.com.ar")</f>
        <v>ckeblaitis@yahoo.com.ar</v>
      </c>
      <c r="M7" s="18"/>
      <c r="N7" s="18"/>
      <c r="O7" s="18"/>
      <c r="P7" s="18"/>
      <c r="Q7" s="19"/>
      <c r="R7" s="18"/>
      <c r="S7" s="20"/>
      <c r="T7" s="8"/>
    </row>
    <row collapsed="false" customFormat="false" customHeight="false" hidden="false" ht="12.65" outlineLevel="0" r="8">
      <c r="A8" s="9" t="n">
        <v>7</v>
      </c>
      <c r="B8" s="10" t="s">
        <v>19</v>
      </c>
      <c r="C8" s="11" t="s">
        <v>51</v>
      </c>
      <c r="D8" s="12" t="s">
        <v>52</v>
      </c>
      <c r="E8" s="12" t="s">
        <v>22</v>
      </c>
      <c r="F8" s="13" t="s">
        <v>53</v>
      </c>
      <c r="G8" s="14" t="n">
        <v>18069</v>
      </c>
      <c r="H8" s="15" t="n">
        <v>22744033</v>
      </c>
      <c r="I8" s="12" t="s">
        <v>54</v>
      </c>
      <c r="J8" s="12" t="s">
        <v>55</v>
      </c>
      <c r="K8" s="16" t="s">
        <v>56</v>
      </c>
      <c r="L8" s="17" t="str">
        <f aca="false">HYPERLINK("mailto:campanaroja@gmail.com","campanaroja@gmail.com")</f>
        <v>campanaroja@gmail.com</v>
      </c>
      <c r="M8" s="18"/>
      <c r="N8" s="18"/>
      <c r="O8" s="18"/>
      <c r="P8" s="18"/>
      <c r="Q8" s="19"/>
      <c r="R8" s="18"/>
      <c r="S8" s="20"/>
      <c r="T8" s="8"/>
    </row>
    <row collapsed="false" customFormat="false" customHeight="false" hidden="false" ht="12.65" outlineLevel="0" r="9">
      <c r="A9" s="9" t="n">
        <v>8</v>
      </c>
      <c r="B9" s="10" t="s">
        <v>19</v>
      </c>
      <c r="C9" s="11" t="s">
        <v>57</v>
      </c>
      <c r="D9" s="12" t="s">
        <v>58</v>
      </c>
      <c r="E9" s="12" t="s">
        <v>22</v>
      </c>
      <c r="F9" s="13" t="s">
        <v>59</v>
      </c>
      <c r="G9" s="14" t="n">
        <v>10984</v>
      </c>
      <c r="H9" s="15" t="n">
        <v>13337022</v>
      </c>
      <c r="I9" s="12" t="s">
        <v>60</v>
      </c>
      <c r="J9" s="12" t="s">
        <v>61</v>
      </c>
      <c r="K9" s="16" t="s">
        <v>62</v>
      </c>
      <c r="L9" s="17" t="str">
        <f aca="false">HYPERLINK("mailto:SBagalio@bancocredicoop.coop","SBagalio@bancocredicoop.coop")</f>
        <v>SBagalio@bancocredicoop.coop</v>
      </c>
      <c r="M9" s="18"/>
      <c r="N9" s="18"/>
      <c r="O9" s="18"/>
      <c r="P9" s="18"/>
      <c r="Q9" s="19"/>
      <c r="R9" s="18"/>
      <c r="S9" s="20"/>
      <c r="T9" s="8"/>
    </row>
    <row collapsed="false" customFormat="false" customHeight="false" hidden="false" ht="12.65" outlineLevel="0" r="10">
      <c r="A10" s="9" t="n">
        <v>9</v>
      </c>
      <c r="B10" s="10" t="s">
        <v>19</v>
      </c>
      <c r="C10" s="11" t="s">
        <v>63</v>
      </c>
      <c r="D10" s="12" t="s">
        <v>64</v>
      </c>
      <c r="E10" s="12" t="s">
        <v>22</v>
      </c>
      <c r="F10" s="13" t="s">
        <v>65</v>
      </c>
      <c r="G10" s="14" t="n">
        <v>22481</v>
      </c>
      <c r="H10" s="15" t="n">
        <v>14804736</v>
      </c>
      <c r="I10" s="12" t="s">
        <v>66</v>
      </c>
      <c r="J10" s="12" t="s">
        <v>67</v>
      </c>
      <c r="K10" s="16" t="s">
        <v>68</v>
      </c>
      <c r="L10" s="17" t="str">
        <f aca="false">HYPERLINK("mailto:petotti@yahoo.com.ar","petotti@yahoo.com.ar")</f>
        <v>petotti@yahoo.com.ar</v>
      </c>
      <c r="M10" s="18"/>
      <c r="N10" s="18"/>
      <c r="O10" s="18"/>
      <c r="P10" s="18"/>
      <c r="Q10" s="19"/>
      <c r="R10" s="18"/>
      <c r="S10" s="20"/>
      <c r="T10" s="8"/>
    </row>
    <row collapsed="false" customFormat="false" customHeight="false" hidden="false" ht="12.65" outlineLevel="0" r="11">
      <c r="A11" s="9" t="n">
        <v>10</v>
      </c>
      <c r="B11" s="10" t="s">
        <v>19</v>
      </c>
      <c r="C11" s="11" t="s">
        <v>69</v>
      </c>
      <c r="D11" s="12" t="s">
        <v>70</v>
      </c>
      <c r="E11" s="12" t="s">
        <v>22</v>
      </c>
      <c r="F11" s="13" t="s">
        <v>71</v>
      </c>
      <c r="G11" s="14" t="s">
        <v>72</v>
      </c>
      <c r="H11" s="15" t="n">
        <v>10320107</v>
      </c>
      <c r="I11" s="12" t="s">
        <v>73</v>
      </c>
      <c r="J11" s="12" t="s">
        <v>74</v>
      </c>
      <c r="K11" s="16" t="s">
        <v>75</v>
      </c>
      <c r="L11" s="17" t="str">
        <f aca="false">HYPERLINK("mailto:mamurcio_@hotmail.com","mamurcio_@hotmail.com")</f>
        <v>mamurcio_@hotmail.com</v>
      </c>
      <c r="M11" s="18"/>
      <c r="N11" s="18"/>
      <c r="O11" s="18"/>
      <c r="P11" s="18"/>
      <c r="Q11" s="19"/>
      <c r="R11" s="18"/>
      <c r="S11" s="20"/>
      <c r="T11" s="8"/>
    </row>
    <row collapsed="false" customFormat="false" customHeight="false" hidden="false" ht="12.65" outlineLevel="0" r="12">
      <c r="A12" s="9" t="n">
        <v>11</v>
      </c>
      <c r="B12" s="10" t="s">
        <v>19</v>
      </c>
      <c r="C12" s="11" t="s">
        <v>76</v>
      </c>
      <c r="D12" s="12" t="s">
        <v>77</v>
      </c>
      <c r="E12" s="12" t="s">
        <v>22</v>
      </c>
      <c r="F12" s="13" t="s">
        <v>78</v>
      </c>
      <c r="G12" s="14" t="n">
        <v>13046</v>
      </c>
      <c r="H12" s="15" t="n">
        <v>10083265</v>
      </c>
      <c r="I12" s="12" t="s">
        <v>79</v>
      </c>
      <c r="J12" s="12" t="s">
        <v>80</v>
      </c>
      <c r="K12" s="16" t="s">
        <v>81</v>
      </c>
      <c r="L12" s="17" t="str">
        <f aca="false">HYPERLINK("mailto:claudiociancio@speedy.com.ar","claudiociancio@speedy.com.ar")</f>
        <v>claudiociancio@speedy.com.ar</v>
      </c>
      <c r="M12" s="18"/>
      <c r="N12" s="18"/>
      <c r="O12" s="18"/>
      <c r="P12" s="18"/>
      <c r="Q12" s="19"/>
      <c r="R12" s="18"/>
      <c r="S12" s="20"/>
      <c r="T12" s="8"/>
    </row>
    <row collapsed="false" customFormat="false" customHeight="false" hidden="false" ht="12.65" outlineLevel="0" r="13">
      <c r="A13" s="9" t="n">
        <v>12</v>
      </c>
      <c r="B13" s="10" t="s">
        <v>19</v>
      </c>
      <c r="C13" s="11" t="s">
        <v>82</v>
      </c>
      <c r="D13" s="12" t="s">
        <v>83</v>
      </c>
      <c r="E13" s="12" t="s">
        <v>22</v>
      </c>
      <c r="F13" s="13" t="s">
        <v>84</v>
      </c>
      <c r="G13" s="14" t="n">
        <v>18161</v>
      </c>
      <c r="H13" s="15" t="n">
        <v>8068717</v>
      </c>
      <c r="I13" s="12" t="s">
        <v>85</v>
      </c>
      <c r="J13" s="12" t="s">
        <v>86</v>
      </c>
      <c r="K13" s="16" t="s">
        <v>87</v>
      </c>
      <c r="L13" s="17" t="str">
        <f aca="false">HYPERLINK("mailto:fernandeza@cabal.coop","fernandeza@cabal.coop")</f>
        <v>fernandeza@cabal.coop</v>
      </c>
      <c r="M13" s="18"/>
      <c r="N13" s="18"/>
      <c r="O13" s="18"/>
      <c r="P13" s="18"/>
      <c r="Q13" s="19"/>
      <c r="R13" s="18"/>
      <c r="S13" s="20"/>
      <c r="T13" s="8"/>
    </row>
    <row collapsed="false" customFormat="false" customHeight="false" hidden="false" ht="12.65" outlineLevel="0" r="14">
      <c r="A14" s="9" t="n">
        <v>13</v>
      </c>
      <c r="B14" s="10" t="s">
        <v>19</v>
      </c>
      <c r="C14" s="11" t="s">
        <v>88</v>
      </c>
      <c r="D14" s="12" t="s">
        <v>89</v>
      </c>
      <c r="E14" s="12" t="s">
        <v>22</v>
      </c>
      <c r="F14" s="13" t="s">
        <v>90</v>
      </c>
      <c r="G14" s="14" t="s">
        <v>91</v>
      </c>
      <c r="H14" s="15" t="n">
        <v>92801714</v>
      </c>
      <c r="I14" s="12" t="s">
        <v>92</v>
      </c>
      <c r="J14" s="12" t="s">
        <v>93</v>
      </c>
      <c r="K14" s="16"/>
      <c r="L14" s="17" t="str">
        <f aca="false">HYPERLINK("mailto:rmrutigliano@gmail.com","rmrutigliano@gmail.com")</f>
        <v>rmrutigliano@gmail.com</v>
      </c>
      <c r="M14" s="18"/>
      <c r="N14" s="18"/>
      <c r="O14" s="18"/>
      <c r="P14" s="18"/>
      <c r="Q14" s="19"/>
      <c r="R14" s="18"/>
      <c r="S14" s="20"/>
      <c r="T14" s="8"/>
    </row>
    <row collapsed="false" customFormat="false" customHeight="false" hidden="false" ht="12.65" outlineLevel="0" r="15">
      <c r="A15" s="9" t="n">
        <v>14</v>
      </c>
      <c r="B15" s="10" t="s">
        <v>25</v>
      </c>
      <c r="C15" s="11" t="s">
        <v>51</v>
      </c>
      <c r="D15" s="11" t="s">
        <v>94</v>
      </c>
      <c r="E15" s="11" t="s">
        <v>22</v>
      </c>
      <c r="F15" s="13" t="s">
        <v>95</v>
      </c>
      <c r="G15" s="14" t="s">
        <v>96</v>
      </c>
      <c r="H15" s="15" t="n">
        <v>2169742</v>
      </c>
      <c r="I15" s="12" t="s">
        <v>97</v>
      </c>
      <c r="J15" s="12" t="s">
        <v>31</v>
      </c>
      <c r="K15" s="16"/>
      <c r="L15" s="21" t="str">
        <f aca="false">HYPERLINK("mailto:pata_villaverde@yahoo.com.ar","pata_villaverde@yahoo.com.ar")</f>
        <v>pata_villaverde@yahoo.com.ar</v>
      </c>
      <c r="M15" s="18"/>
      <c r="N15" s="18"/>
      <c r="O15" s="18"/>
      <c r="P15" s="18"/>
      <c r="Q15" s="19"/>
      <c r="R15" s="18"/>
      <c r="S15" s="20"/>
      <c r="T15" s="8"/>
    </row>
    <row collapsed="false" customFormat="false" customHeight="false" hidden="false" ht="12.65" outlineLevel="0" r="16">
      <c r="A16" s="9" t="n">
        <v>15</v>
      </c>
      <c r="B16" s="10" t="s">
        <v>19</v>
      </c>
      <c r="C16" s="12" t="s">
        <v>57</v>
      </c>
      <c r="D16" s="12" t="s">
        <v>98</v>
      </c>
      <c r="E16" s="12" t="s">
        <v>22</v>
      </c>
      <c r="F16" s="13" t="s">
        <v>99</v>
      </c>
      <c r="G16" s="14" t="s">
        <v>100</v>
      </c>
      <c r="H16" s="15" t="n">
        <v>35159393</v>
      </c>
      <c r="I16" s="12" t="s">
        <v>101</v>
      </c>
      <c r="J16" s="12" t="s">
        <v>61</v>
      </c>
      <c r="K16" s="16"/>
      <c r="L16" s="17"/>
      <c r="M16" s="18"/>
      <c r="N16" s="18"/>
      <c r="O16" s="18"/>
      <c r="P16" s="18"/>
      <c r="Q16" s="19"/>
      <c r="R16" s="18"/>
      <c r="S16" s="20"/>
      <c r="T16" s="8"/>
    </row>
    <row collapsed="false" customFormat="false" customHeight="false" hidden="false" ht="12.65" outlineLevel="0" r="17">
      <c r="A17" s="9" t="n">
        <v>16</v>
      </c>
      <c r="B17" s="10" t="s">
        <v>25</v>
      </c>
      <c r="C17" s="12" t="s">
        <v>102</v>
      </c>
      <c r="D17" s="12" t="s">
        <v>103</v>
      </c>
      <c r="E17" s="12" t="s">
        <v>22</v>
      </c>
      <c r="F17" s="13" t="s">
        <v>104</v>
      </c>
      <c r="G17" s="14" t="s">
        <v>105</v>
      </c>
      <c r="H17" s="15" t="n">
        <v>13663556</v>
      </c>
      <c r="I17" s="12" t="s">
        <v>101</v>
      </c>
      <c r="J17" s="12" t="s">
        <v>61</v>
      </c>
      <c r="K17" s="16"/>
      <c r="L17" s="17"/>
      <c r="M17" s="18"/>
      <c r="N17" s="18"/>
      <c r="O17" s="18"/>
      <c r="P17" s="18"/>
      <c r="Q17" s="19"/>
      <c r="R17" s="18"/>
      <c r="S17" s="20"/>
      <c r="T17" s="8"/>
    </row>
    <row collapsed="false" customFormat="false" customHeight="false" hidden="false" ht="12.65" outlineLevel="0" r="18">
      <c r="A18" s="9" t="n">
        <v>17</v>
      </c>
      <c r="B18" s="10" t="s">
        <v>19</v>
      </c>
      <c r="C18" s="12" t="s">
        <v>106</v>
      </c>
      <c r="D18" s="12" t="s">
        <v>107</v>
      </c>
      <c r="E18" s="12" t="s">
        <v>108</v>
      </c>
      <c r="F18" s="13" t="s">
        <v>109</v>
      </c>
      <c r="G18" s="10" t="n">
        <v>14400</v>
      </c>
      <c r="H18" s="15" t="n">
        <v>21429330</v>
      </c>
      <c r="I18" s="12" t="s">
        <v>110</v>
      </c>
      <c r="J18" s="12" t="s">
        <v>111</v>
      </c>
      <c r="K18" s="16"/>
      <c r="L18" s="17" t="str">
        <f aca="false">HYPERLINK("mailto:fernando7505@yahoo.com.ar","fernando7505@yahoo.com.ar")</f>
        <v>fernando7505@yahoo.com.ar</v>
      </c>
      <c r="M18" s="18"/>
      <c r="N18" s="18"/>
      <c r="O18" s="18"/>
      <c r="P18" s="18"/>
      <c r="Q18" s="19"/>
      <c r="R18" s="18"/>
      <c r="S18" s="20"/>
      <c r="T18" s="8"/>
    </row>
    <row collapsed="false" customFormat="false" customHeight="false" hidden="false" ht="12.65" outlineLevel="0" r="19">
      <c r="A19" s="9" t="n">
        <v>18</v>
      </c>
      <c r="B19" s="10" t="s">
        <v>19</v>
      </c>
      <c r="C19" s="12" t="s">
        <v>112</v>
      </c>
      <c r="D19" s="12" t="s">
        <v>113</v>
      </c>
      <c r="E19" s="12" t="s">
        <v>108</v>
      </c>
      <c r="F19" s="13" t="s">
        <v>114</v>
      </c>
      <c r="G19" s="14" t="n">
        <v>19258</v>
      </c>
      <c r="H19" s="15" t="n">
        <v>24713899</v>
      </c>
      <c r="I19" s="12" t="s">
        <v>115</v>
      </c>
      <c r="J19" s="12" t="s">
        <v>116</v>
      </c>
      <c r="K19" s="22"/>
      <c r="L19" s="23" t="str">
        <f aca="false">HYPERLINK("mailto:rodrigoelcodo666@hotmail.com","rodrigoelcodo666@hotmail.com")</f>
        <v>rodrigoelcodo666@hotmail.com</v>
      </c>
      <c r="M19" s="18"/>
      <c r="N19" s="18" t="s">
        <v>117</v>
      </c>
      <c r="O19" s="18" t="s">
        <v>118</v>
      </c>
      <c r="P19" s="18" t="s">
        <v>119</v>
      </c>
      <c r="Q19" s="19" t="n">
        <v>1870</v>
      </c>
      <c r="R19" s="18"/>
      <c r="S19" s="24"/>
    </row>
    <row collapsed="false" customFormat="false" customHeight="false" hidden="false" ht="12.65" outlineLevel="0" r="20">
      <c r="A20" s="9" t="n">
        <v>19</v>
      </c>
      <c r="B20" s="10" t="s">
        <v>19</v>
      </c>
      <c r="C20" s="12" t="s">
        <v>120</v>
      </c>
      <c r="D20" s="12" t="s">
        <v>121</v>
      </c>
      <c r="E20" s="12" t="s">
        <v>108</v>
      </c>
      <c r="F20" s="13" t="s">
        <v>122</v>
      </c>
      <c r="G20" s="14" t="n">
        <v>24863</v>
      </c>
      <c r="H20" s="15" t="n">
        <v>26959089</v>
      </c>
      <c r="I20" s="12" t="s">
        <v>123</v>
      </c>
      <c r="J20" s="12" t="s">
        <v>124</v>
      </c>
      <c r="K20" s="22"/>
      <c r="L20" s="23" t="str">
        <f aca="false">HYPERLINK("mailto:plotearttesa@yahoo.com.ar","plotearttesa@yahoo.com.ar")</f>
        <v>plotearttesa@yahoo.com.ar</v>
      </c>
      <c r="M20" s="18"/>
      <c r="N20" s="18" t="s">
        <v>117</v>
      </c>
      <c r="O20" s="18" t="s">
        <v>125</v>
      </c>
      <c r="P20" s="18" t="s">
        <v>119</v>
      </c>
      <c r="Q20" s="19" t="n">
        <v>1870</v>
      </c>
      <c r="R20" s="18"/>
      <c r="S20" s="24"/>
    </row>
    <row collapsed="false" customFormat="false" customHeight="false" hidden="false" ht="12.65" outlineLevel="0" r="21">
      <c r="A21" s="9" t="n">
        <v>20</v>
      </c>
      <c r="B21" s="10" t="s">
        <v>19</v>
      </c>
      <c r="C21" s="12" t="s">
        <v>126</v>
      </c>
      <c r="D21" s="12" t="s">
        <v>127</v>
      </c>
      <c r="E21" s="12" t="s">
        <v>108</v>
      </c>
      <c r="F21" s="13" t="s">
        <v>128</v>
      </c>
      <c r="G21" s="14" t="n">
        <v>93833</v>
      </c>
      <c r="H21" s="15" t="n">
        <v>34151193</v>
      </c>
      <c r="I21" s="12" t="s">
        <v>129</v>
      </c>
      <c r="J21" s="12" t="s">
        <v>130</v>
      </c>
      <c r="K21" s="22"/>
      <c r="L21" s="23" t="str">
        <f aca="false">HYPERLINK("mailto:kapanguero88@hotmail.com","kapanguero88@hotmail.com")</f>
        <v>kapanguero88@hotmail.com</v>
      </c>
      <c r="M21" s="18"/>
      <c r="N21" s="18" t="s">
        <v>117</v>
      </c>
      <c r="O21" s="18" t="s">
        <v>131</v>
      </c>
      <c r="P21" s="18" t="s">
        <v>119</v>
      </c>
      <c r="Q21" s="19" t="n">
        <v>1870</v>
      </c>
      <c r="R21" s="18" t="s">
        <v>132</v>
      </c>
      <c r="S21" s="24"/>
    </row>
    <row collapsed="false" customFormat="false" customHeight="false" hidden="false" ht="12.65" outlineLevel="0" r="22">
      <c r="A22" s="9" t="n">
        <v>21</v>
      </c>
      <c r="B22" s="10" t="s">
        <v>19</v>
      </c>
      <c r="C22" s="12" t="s">
        <v>133</v>
      </c>
      <c r="D22" s="12" t="s">
        <v>134</v>
      </c>
      <c r="E22" s="12" t="s">
        <v>108</v>
      </c>
      <c r="F22" s="13" t="s">
        <v>135</v>
      </c>
      <c r="G22" s="14" t="n">
        <v>13342</v>
      </c>
      <c r="H22" s="15" t="n">
        <v>20394721</v>
      </c>
      <c r="I22" s="12" t="s">
        <v>136</v>
      </c>
      <c r="J22" s="12" t="s">
        <v>137</v>
      </c>
      <c r="K22" s="22"/>
      <c r="L22" s="23" t="str">
        <f aca="false">HYPERLINK("mailto:escorpiondiabolico@hotmail.com","escorpiondiabolico@hotmail.com")</f>
        <v>escorpiondiabolico@hotmail.com</v>
      </c>
      <c r="M22" s="18"/>
      <c r="N22" s="18" t="s">
        <v>117</v>
      </c>
      <c r="O22" s="18" t="s">
        <v>138</v>
      </c>
      <c r="P22" s="18" t="s">
        <v>139</v>
      </c>
      <c r="Q22" s="19"/>
      <c r="R22" s="18"/>
      <c r="S22" s="24"/>
    </row>
    <row collapsed="false" customFormat="false" customHeight="false" hidden="false" ht="23.85" outlineLevel="0" r="23">
      <c r="A23" s="9" t="n">
        <v>22</v>
      </c>
      <c r="B23" s="10" t="s">
        <v>19</v>
      </c>
      <c r="C23" s="87" t="s">
        <v>140</v>
      </c>
      <c r="D23" s="12" t="s">
        <v>141</v>
      </c>
      <c r="E23" s="12" t="s">
        <v>108</v>
      </c>
      <c r="F23" s="13" t="s">
        <v>142</v>
      </c>
      <c r="G23" s="88" t="s">
        <v>143</v>
      </c>
      <c r="H23" s="15" t="n">
        <v>13679768</v>
      </c>
      <c r="I23" s="12" t="s">
        <v>144</v>
      </c>
      <c r="J23" s="12" t="s">
        <v>101</v>
      </c>
      <c r="K23" s="22" t="s">
        <v>145</v>
      </c>
      <c r="L23" s="37" t="str">
        <f aca="false">HYPERLINK("mailto:hector@valcarce,com,ar","hector@valcarce,com,ar")</f>
        <v>hector@valcarce,com,ar</v>
      </c>
      <c r="M23" s="18"/>
      <c r="N23" s="18"/>
      <c r="O23" s="18" t="s">
        <v>146</v>
      </c>
      <c r="P23" s="18" t="s">
        <v>119</v>
      </c>
      <c r="Q23" s="19" t="n">
        <v>1870</v>
      </c>
      <c r="R23" s="18"/>
      <c r="S23" s="24"/>
    </row>
    <row collapsed="false" customFormat="false" customHeight="false" hidden="false" ht="12.65" outlineLevel="0" r="24">
      <c r="A24" s="9" t="n">
        <v>23</v>
      </c>
      <c r="B24" s="10" t="s">
        <v>19</v>
      </c>
      <c r="C24" s="12" t="s">
        <v>147</v>
      </c>
      <c r="D24" s="12" t="s">
        <v>148</v>
      </c>
      <c r="E24" s="12" t="s">
        <v>108</v>
      </c>
      <c r="F24" s="13" t="s">
        <v>149</v>
      </c>
      <c r="G24" s="14" t="n">
        <v>69896</v>
      </c>
      <c r="H24" s="15" t="n">
        <v>16987685</v>
      </c>
      <c r="I24" s="12" t="s">
        <v>150</v>
      </c>
      <c r="J24" s="12" t="s">
        <v>151</v>
      </c>
      <c r="K24" s="22"/>
      <c r="L24" s="23" t="str">
        <f aca="false">HYPERLINK("mailto:rgcamara@gmail.com","rgcamara@gmail.com")</f>
        <v>rgcamara@gmail.com</v>
      </c>
      <c r="M24" s="18"/>
      <c r="N24" s="18"/>
      <c r="O24" s="18" t="s">
        <v>152</v>
      </c>
      <c r="P24" s="18" t="s">
        <v>153</v>
      </c>
      <c r="Q24" s="19" t="n">
        <v>1320</v>
      </c>
      <c r="R24" s="18" t="s">
        <v>154</v>
      </c>
      <c r="S24" s="24"/>
    </row>
    <row collapsed="false" customFormat="false" customHeight="false" hidden="false" ht="12.65" outlineLevel="0" r="25">
      <c r="A25" s="9" t="n">
        <v>24</v>
      </c>
      <c r="B25" s="10" t="s">
        <v>25</v>
      </c>
      <c r="C25" s="12" t="s">
        <v>155</v>
      </c>
      <c r="D25" s="12" t="s">
        <v>156</v>
      </c>
      <c r="E25" s="12" t="s">
        <v>108</v>
      </c>
      <c r="F25" s="13" t="s">
        <v>157</v>
      </c>
      <c r="G25" s="14" t="n">
        <v>1039</v>
      </c>
      <c r="H25" s="15" t="n">
        <v>6666273</v>
      </c>
      <c r="I25" s="12" t="s">
        <v>158</v>
      </c>
      <c r="J25" s="12" t="s">
        <v>159</v>
      </c>
      <c r="K25" s="22"/>
      <c r="L25" s="23" t="s">
        <v>160</v>
      </c>
      <c r="M25" s="18"/>
      <c r="N25" s="18" t="s">
        <v>117</v>
      </c>
      <c r="O25" s="18" t="s">
        <v>161</v>
      </c>
      <c r="P25" s="18" t="s">
        <v>119</v>
      </c>
      <c r="Q25" s="19" t="n">
        <v>1870</v>
      </c>
      <c r="R25" s="18"/>
      <c r="S25" s="24"/>
    </row>
    <row collapsed="false" customFormat="false" customHeight="false" hidden="false" ht="12.65" outlineLevel="0" r="26">
      <c r="A26" s="9" t="n">
        <v>25</v>
      </c>
      <c r="B26" s="10" t="s">
        <v>19</v>
      </c>
      <c r="C26" s="12" t="s">
        <v>162</v>
      </c>
      <c r="D26" s="12" t="s">
        <v>163</v>
      </c>
      <c r="E26" s="12" t="s">
        <v>108</v>
      </c>
      <c r="F26" s="13" t="s">
        <v>164</v>
      </c>
      <c r="G26" s="14" t="n">
        <v>11014</v>
      </c>
      <c r="H26" s="15" t="n">
        <v>11389259</v>
      </c>
      <c r="I26" s="12" t="s">
        <v>165</v>
      </c>
      <c r="J26" s="12" t="s">
        <v>166</v>
      </c>
      <c r="K26" s="22"/>
      <c r="L26" s="21" t="str">
        <f aca="false">HYPERLINK("mailto:scala@dicomtec.com","scala@dicomtec.com")</f>
        <v>scala@dicomtec.com</v>
      </c>
      <c r="M26" s="18"/>
      <c r="N26" s="18"/>
      <c r="O26" s="18" t="s">
        <v>167</v>
      </c>
      <c r="P26" s="18" t="s">
        <v>168</v>
      </c>
      <c r="Q26" s="19" t="n">
        <v>1828</v>
      </c>
      <c r="R26" s="18"/>
      <c r="S26" s="24"/>
    </row>
    <row collapsed="false" customFormat="false" customHeight="false" hidden="false" ht="12.65" outlineLevel="0" r="27">
      <c r="A27" s="9" t="n">
        <v>26</v>
      </c>
      <c r="B27" s="10" t="s">
        <v>19</v>
      </c>
      <c r="C27" s="87" t="s">
        <v>63</v>
      </c>
      <c r="D27" s="12" t="s">
        <v>169</v>
      </c>
      <c r="E27" s="12" t="s">
        <v>108</v>
      </c>
      <c r="F27" s="13" t="s">
        <v>170</v>
      </c>
      <c r="G27" s="88" t="s">
        <v>143</v>
      </c>
      <c r="H27" s="15" t="n">
        <v>13411736</v>
      </c>
      <c r="I27" s="12" t="s">
        <v>171</v>
      </c>
      <c r="J27" s="12" t="s">
        <v>172</v>
      </c>
      <c r="K27" s="22"/>
      <c r="L27" s="23" t="str">
        <f aca="false">HYPERLINK("mailto:oscarllopez@ciudad.com.ar","oscarllopez@ciudad.com.ar")</f>
        <v>oscarllopez@ciudad.com.ar</v>
      </c>
      <c r="M27" s="18"/>
      <c r="N27" s="18" t="s">
        <v>173</v>
      </c>
      <c r="O27" s="18" t="s">
        <v>174</v>
      </c>
      <c r="P27" s="18" t="s">
        <v>139</v>
      </c>
      <c r="Q27" s="19"/>
      <c r="R27" s="18"/>
      <c r="S27" s="24"/>
    </row>
    <row collapsed="false" customFormat="false" customHeight="false" hidden="false" ht="12.65" outlineLevel="0" r="28">
      <c r="A28" s="9" t="n">
        <v>27</v>
      </c>
      <c r="B28" s="10" t="s">
        <v>19</v>
      </c>
      <c r="C28" s="12" t="s">
        <v>175</v>
      </c>
      <c r="D28" s="12" t="s">
        <v>176</v>
      </c>
      <c r="E28" s="12" t="s">
        <v>108</v>
      </c>
      <c r="F28" s="13" t="s">
        <v>177</v>
      </c>
      <c r="G28" s="14" t="n">
        <v>87248</v>
      </c>
      <c r="H28" s="15" t="n">
        <v>29374762</v>
      </c>
      <c r="I28" s="12" t="s">
        <v>178</v>
      </c>
      <c r="J28" s="12" t="s">
        <v>179</v>
      </c>
      <c r="K28" s="22"/>
      <c r="L28" s="37" t="str">
        <f aca="false">HYPERLINK("mailto:blanki@fullzero.com.ar","blanki@fullzero.com.ar")</f>
        <v>blanki@fullzero.com.ar</v>
      </c>
      <c r="M28" s="18"/>
      <c r="N28" s="18" t="s">
        <v>117</v>
      </c>
      <c r="O28" s="18" t="s">
        <v>180</v>
      </c>
      <c r="P28" s="18" t="s">
        <v>119</v>
      </c>
      <c r="Q28" s="19" t="n">
        <v>1875</v>
      </c>
      <c r="R28" s="18" t="s">
        <v>181</v>
      </c>
      <c r="S28" s="24"/>
    </row>
    <row collapsed="false" customFormat="false" customHeight="false" hidden="false" ht="12.65" outlineLevel="0" r="29">
      <c r="A29" s="9" t="n">
        <v>28</v>
      </c>
      <c r="B29" s="10" t="s">
        <v>19</v>
      </c>
      <c r="C29" s="12" t="s">
        <v>182</v>
      </c>
      <c r="D29" s="12" t="s">
        <v>183</v>
      </c>
      <c r="E29" s="12" t="s">
        <v>108</v>
      </c>
      <c r="F29" s="13" t="s">
        <v>184</v>
      </c>
      <c r="G29" s="14" t="n">
        <v>18437</v>
      </c>
      <c r="H29" s="15" t="n">
        <v>21881925</v>
      </c>
      <c r="I29" s="12" t="s">
        <v>185</v>
      </c>
      <c r="J29" s="12" t="s">
        <v>101</v>
      </c>
      <c r="K29" s="16" t="s">
        <v>186</v>
      </c>
      <c r="L29" s="23" t="str">
        <f aca="false">HYPERLINK("mailto:armando.fellin@international-star.com.ar","armando.fellin@international-star.com.ar")</f>
        <v>armando.fellin@international-star.com.ar</v>
      </c>
      <c r="M29" s="18"/>
      <c r="N29" s="18"/>
      <c r="O29" s="18" t="s">
        <v>187</v>
      </c>
      <c r="P29" s="18" t="s">
        <v>188</v>
      </c>
      <c r="Q29" s="19" t="n">
        <v>1822</v>
      </c>
      <c r="R29" s="18"/>
      <c r="S29" s="24"/>
    </row>
    <row collapsed="false" customFormat="false" customHeight="false" hidden="false" ht="12.65" outlineLevel="0" r="30">
      <c r="A30" s="9" t="n">
        <v>29</v>
      </c>
      <c r="B30" s="10" t="s">
        <v>19</v>
      </c>
      <c r="C30" s="12" t="s">
        <v>189</v>
      </c>
      <c r="D30" s="12" t="s">
        <v>190</v>
      </c>
      <c r="E30" s="12" t="s">
        <v>108</v>
      </c>
      <c r="F30" s="13" t="s">
        <v>191</v>
      </c>
      <c r="G30" s="14" t="n">
        <v>73554</v>
      </c>
      <c r="H30" s="15" t="n">
        <v>14767423</v>
      </c>
      <c r="I30" s="12" t="s">
        <v>192</v>
      </c>
      <c r="J30" s="12" t="s">
        <v>193</v>
      </c>
      <c r="K30" s="22"/>
      <c r="L30" s="23" t="str">
        <f aca="false">HYPERLINK("mailto:omarlu79@yahoo.com.ar","omarlu79@yahoo.com.ar")</f>
        <v>omarlu79@yahoo.com.ar</v>
      </c>
      <c r="M30" s="18"/>
      <c r="N30" s="18"/>
      <c r="O30" s="18" t="s">
        <v>194</v>
      </c>
      <c r="P30" s="18" t="s">
        <v>188</v>
      </c>
      <c r="Q30" s="19" t="n">
        <v>1824</v>
      </c>
      <c r="R30" s="18" t="s">
        <v>195</v>
      </c>
      <c r="S30" s="24"/>
    </row>
    <row collapsed="false" customFormat="false" customHeight="false" hidden="false" ht="12.65" outlineLevel="0" r="31">
      <c r="A31" s="9" t="n">
        <v>30</v>
      </c>
      <c r="B31" s="10" t="s">
        <v>19</v>
      </c>
      <c r="C31" s="12" t="s">
        <v>196</v>
      </c>
      <c r="D31" s="12" t="s">
        <v>197</v>
      </c>
      <c r="E31" s="12" t="s">
        <v>108</v>
      </c>
      <c r="F31" s="13" t="s">
        <v>198</v>
      </c>
      <c r="G31" s="14" t="n">
        <v>22718</v>
      </c>
      <c r="H31" s="15" t="n">
        <v>26359285</v>
      </c>
      <c r="I31" s="12" t="s">
        <v>199</v>
      </c>
      <c r="J31" s="12" t="s">
        <v>200</v>
      </c>
      <c r="K31" s="22"/>
      <c r="L31" s="23" t="str">
        <f aca="false">HYPERLINK("mailto:fernandomiel@hotmail.com","fernandomiel@hotmail.com")</f>
        <v>fernandomiel@hotmail.com</v>
      </c>
      <c r="M31" s="18"/>
      <c r="N31" s="18"/>
      <c r="O31" s="18" t="s">
        <v>201</v>
      </c>
      <c r="P31" s="18" t="s">
        <v>188</v>
      </c>
      <c r="Q31" s="19" t="n">
        <v>1824</v>
      </c>
      <c r="R31" s="18" t="s">
        <v>202</v>
      </c>
      <c r="S31" s="24"/>
    </row>
    <row collapsed="false" customFormat="false" customHeight="false" hidden="false" ht="12.65" outlineLevel="0" r="32">
      <c r="A32" s="9" t="n">
        <v>31</v>
      </c>
      <c r="B32" s="10" t="s">
        <v>19</v>
      </c>
      <c r="C32" s="12" t="s">
        <v>203</v>
      </c>
      <c r="D32" s="12" t="s">
        <v>204</v>
      </c>
      <c r="E32" s="12" t="s">
        <v>108</v>
      </c>
      <c r="F32" s="13" t="s">
        <v>205</v>
      </c>
      <c r="G32" s="14" t="n">
        <v>21837</v>
      </c>
      <c r="H32" s="15" t="n">
        <v>25187488</v>
      </c>
      <c r="I32" s="12" t="s">
        <v>206</v>
      </c>
      <c r="J32" s="12" t="s">
        <v>207</v>
      </c>
      <c r="K32" s="22"/>
      <c r="L32" s="23" t="str">
        <f aca="false">HYPERLINK("mailto:cristian.marcello@renault.com","cristian.marcello@renault.com")</f>
        <v>cristian.marcello@renault.com</v>
      </c>
      <c r="M32" s="18"/>
      <c r="N32" s="18" t="s">
        <v>208</v>
      </c>
      <c r="O32" s="18" t="s">
        <v>209</v>
      </c>
      <c r="P32" s="18" t="s">
        <v>139</v>
      </c>
      <c r="Q32" s="19" t="n">
        <v>1485</v>
      </c>
      <c r="R32" s="18" t="s">
        <v>210</v>
      </c>
      <c r="S32" s="24"/>
    </row>
    <row collapsed="false" customFormat="false" customHeight="false" hidden="false" ht="12.65" outlineLevel="0" r="33">
      <c r="A33" s="9" t="n">
        <v>32</v>
      </c>
      <c r="B33" s="10" t="s">
        <v>19</v>
      </c>
      <c r="C33" s="12" t="s">
        <v>211</v>
      </c>
      <c r="D33" s="12" t="s">
        <v>212</v>
      </c>
      <c r="E33" s="12" t="s">
        <v>108</v>
      </c>
      <c r="F33" s="13" t="s">
        <v>213</v>
      </c>
      <c r="G33" s="14" t="n">
        <v>49010</v>
      </c>
      <c r="H33" s="15" t="n">
        <v>11912981</v>
      </c>
      <c r="I33" s="12" t="s">
        <v>214</v>
      </c>
      <c r="J33" s="12" t="s">
        <v>215</v>
      </c>
      <c r="K33" s="22"/>
      <c r="L33" s="23" t="str">
        <f aca="false">HYPERLINK("mailto:ruben.troyon@hotmail.com","ruben.troyon@hotmail.com")</f>
        <v>ruben.troyon@hotmail.com</v>
      </c>
      <c r="M33" s="18"/>
      <c r="N33" s="18" t="s">
        <v>208</v>
      </c>
      <c r="O33" s="18" t="s">
        <v>216</v>
      </c>
      <c r="P33" s="18" t="s">
        <v>168</v>
      </c>
      <c r="Q33" s="19" t="n">
        <v>1828</v>
      </c>
      <c r="R33" s="18"/>
      <c r="S33" s="24"/>
    </row>
    <row collapsed="false" customFormat="false" customHeight="false" hidden="false" ht="12.65" outlineLevel="0" r="34">
      <c r="A34" s="9" t="n">
        <v>33</v>
      </c>
      <c r="B34" s="10" t="s">
        <v>25</v>
      </c>
      <c r="C34" s="12" t="s">
        <v>217</v>
      </c>
      <c r="D34" s="12" t="s">
        <v>218</v>
      </c>
      <c r="E34" s="12" t="s">
        <v>108</v>
      </c>
      <c r="F34" s="13" t="s">
        <v>219</v>
      </c>
      <c r="G34" s="14" t="n">
        <v>6711</v>
      </c>
      <c r="H34" s="15" t="n">
        <v>27767746</v>
      </c>
      <c r="I34" s="12" t="s">
        <v>220</v>
      </c>
      <c r="J34" s="12" t="s">
        <v>221</v>
      </c>
      <c r="K34" s="22"/>
      <c r="L34" s="23" t="str">
        <f aca="false">HYPERLINK("mailto:grusso@cuatrocabezas.com","grusso@cuatrocabezas.com")</f>
        <v>grusso@cuatrocabezas.com</v>
      </c>
      <c r="M34" s="18"/>
      <c r="N34" s="18" t="s">
        <v>173</v>
      </c>
      <c r="O34" s="18" t="s">
        <v>222</v>
      </c>
      <c r="P34" s="18" t="s">
        <v>139</v>
      </c>
      <c r="Q34" s="19" t="n">
        <v>1406</v>
      </c>
      <c r="R34" s="18" t="s">
        <v>223</v>
      </c>
      <c r="S34" s="24"/>
    </row>
    <row collapsed="false" customFormat="false" customHeight="false" hidden="false" ht="12.65" outlineLevel="0" r="35">
      <c r="A35" s="9" t="n">
        <v>34</v>
      </c>
      <c r="B35" s="10" t="s">
        <v>25</v>
      </c>
      <c r="C35" s="12" t="s">
        <v>224</v>
      </c>
      <c r="D35" s="12" t="s">
        <v>225</v>
      </c>
      <c r="E35" s="12" t="s">
        <v>108</v>
      </c>
      <c r="F35" s="13" t="s">
        <v>226</v>
      </c>
      <c r="G35" s="14" t="n">
        <v>6712</v>
      </c>
      <c r="H35" s="15" t="n">
        <v>5900157</v>
      </c>
      <c r="I35" s="12" t="s">
        <v>227</v>
      </c>
      <c r="J35" s="12" t="s">
        <v>221</v>
      </c>
      <c r="K35" s="22"/>
      <c r="L35" s="23"/>
      <c r="M35" s="18"/>
      <c r="N35" s="18" t="s">
        <v>173</v>
      </c>
      <c r="O35" s="18" t="s">
        <v>222</v>
      </c>
      <c r="P35" s="18" t="s">
        <v>139</v>
      </c>
      <c r="Q35" s="19" t="n">
        <v>1406</v>
      </c>
      <c r="R35" s="18" t="s">
        <v>223</v>
      </c>
      <c r="S35" s="24"/>
    </row>
    <row collapsed="false" customFormat="false" customHeight="false" hidden="false" ht="12.65" outlineLevel="0" r="36">
      <c r="A36" s="9" t="n">
        <v>35</v>
      </c>
      <c r="B36" s="10" t="s">
        <v>19</v>
      </c>
      <c r="C36" s="12" t="s">
        <v>228</v>
      </c>
      <c r="D36" s="12" t="s">
        <v>229</v>
      </c>
      <c r="E36" s="12" t="s">
        <v>108</v>
      </c>
      <c r="F36" s="13" t="s">
        <v>230</v>
      </c>
      <c r="G36" s="14" t="n">
        <v>90436</v>
      </c>
      <c r="H36" s="15" t="n">
        <v>7785822</v>
      </c>
      <c r="I36" s="12" t="s">
        <v>231</v>
      </c>
      <c r="J36" s="12" t="s">
        <v>232</v>
      </c>
      <c r="K36" s="22"/>
      <c r="L36" s="23" t="s">
        <v>233</v>
      </c>
      <c r="M36" s="18"/>
      <c r="N36" s="18"/>
      <c r="O36" s="18" t="s">
        <v>234</v>
      </c>
      <c r="P36" s="18" t="s">
        <v>235</v>
      </c>
      <c r="Q36" s="19" t="n">
        <v>1890</v>
      </c>
      <c r="R36" s="18" t="s">
        <v>235</v>
      </c>
      <c r="S36" s="24"/>
    </row>
    <row collapsed="false" customFormat="false" customHeight="false" hidden="false" ht="12.65" outlineLevel="0" r="37">
      <c r="A37" s="9" t="n">
        <v>36</v>
      </c>
      <c r="B37" s="10" t="s">
        <v>19</v>
      </c>
      <c r="C37" s="12" t="s">
        <v>236</v>
      </c>
      <c r="D37" s="12" t="s">
        <v>237</v>
      </c>
      <c r="E37" s="12" t="s">
        <v>108</v>
      </c>
      <c r="F37" s="13" t="s">
        <v>238</v>
      </c>
      <c r="G37" s="14" t="n">
        <v>13963</v>
      </c>
      <c r="H37" s="15" t="n">
        <v>8573080</v>
      </c>
      <c r="I37" s="12" t="s">
        <v>239</v>
      </c>
      <c r="J37" s="12" t="s">
        <v>240</v>
      </c>
      <c r="K37" s="22"/>
      <c r="L37" s="21" t="str">
        <f aca="false">HYPERLINK("mailto:pata_villaverde@yahoo.com.ar","jorgelos@fibertel.com.ar")</f>
        <v>jorgelos@fibertel.com.ar</v>
      </c>
      <c r="M37" s="18"/>
      <c r="N37" s="18" t="s">
        <v>241</v>
      </c>
      <c r="O37" s="18" t="s">
        <v>242</v>
      </c>
      <c r="P37" s="18" t="s">
        <v>139</v>
      </c>
      <c r="Q37" s="19" t="n">
        <v>1429</v>
      </c>
      <c r="R37" s="18" t="s">
        <v>243</v>
      </c>
      <c r="S37" s="24"/>
    </row>
    <row collapsed="false" customFormat="false" customHeight="false" hidden="false" ht="12.65" outlineLevel="0" r="38">
      <c r="A38" s="9" t="n">
        <v>37</v>
      </c>
      <c r="B38" s="10" t="s">
        <v>19</v>
      </c>
      <c r="C38" s="12" t="s">
        <v>244</v>
      </c>
      <c r="D38" s="12" t="s">
        <v>245</v>
      </c>
      <c r="E38" s="12" t="s">
        <v>108</v>
      </c>
      <c r="F38" s="13" t="s">
        <v>246</v>
      </c>
      <c r="G38" s="14" t="n">
        <v>12638</v>
      </c>
      <c r="H38" s="15" t="n">
        <v>11956695</v>
      </c>
      <c r="I38" s="12" t="s">
        <v>247</v>
      </c>
      <c r="J38" s="12" t="s">
        <v>248</v>
      </c>
      <c r="K38" s="22"/>
      <c r="L38" s="23" t="str">
        <f aca="false">HYPERLINK("mailto:hector@valcarce,com,ar","jcc_1958@yahoo.com")</f>
        <v>jcc_1958@yahoo.com</v>
      </c>
      <c r="M38" s="18"/>
      <c r="N38" s="18" t="s">
        <v>241</v>
      </c>
      <c r="O38" s="18" t="s">
        <v>249</v>
      </c>
      <c r="P38" s="18" t="s">
        <v>139</v>
      </c>
      <c r="Q38" s="19" t="n">
        <v>1416</v>
      </c>
      <c r="R38" s="18" t="s">
        <v>250</v>
      </c>
      <c r="S38" s="24"/>
    </row>
    <row collapsed="false" customFormat="false" customHeight="false" hidden="false" ht="12.65" outlineLevel="0" r="39">
      <c r="A39" s="9" t="n">
        <v>38</v>
      </c>
      <c r="B39" s="10" t="s">
        <v>19</v>
      </c>
      <c r="C39" s="12" t="s">
        <v>251</v>
      </c>
      <c r="D39" s="12" t="s">
        <v>252</v>
      </c>
      <c r="E39" s="12" t="s">
        <v>108</v>
      </c>
      <c r="F39" s="13" t="s">
        <v>253</v>
      </c>
      <c r="G39" s="14" t="n">
        <v>40315</v>
      </c>
      <c r="H39" s="15" t="n">
        <v>25983815</v>
      </c>
      <c r="I39" s="12" t="s">
        <v>254</v>
      </c>
      <c r="J39" s="12" t="s">
        <v>255</v>
      </c>
      <c r="K39" s="22"/>
      <c r="L39" s="23" t="str">
        <f aca="false">HYPERLINK("mailto:rvazquez@cabal.coop","aygnazzi@solcexsrl.com")</f>
        <v>aygnazzi@solcexsrl.com</v>
      </c>
      <c r="M39" s="18"/>
      <c r="N39" s="18"/>
      <c r="O39" s="18" t="s">
        <v>256</v>
      </c>
      <c r="P39" s="18" t="s">
        <v>188</v>
      </c>
      <c r="Q39" s="19" t="n">
        <v>1824</v>
      </c>
      <c r="R39" s="18" t="s">
        <v>202</v>
      </c>
      <c r="S39" s="24"/>
    </row>
    <row collapsed="false" customFormat="false" customHeight="false" hidden="false" ht="12.65" outlineLevel="0" r="40">
      <c r="A40" s="9" t="n">
        <v>39</v>
      </c>
      <c r="B40" s="10" t="s">
        <v>19</v>
      </c>
      <c r="C40" s="11" t="s">
        <v>257</v>
      </c>
      <c r="D40" s="11" t="s">
        <v>258</v>
      </c>
      <c r="E40" s="11" t="s">
        <v>108</v>
      </c>
      <c r="F40" s="13" t="s">
        <v>259</v>
      </c>
      <c r="G40" s="10" t="n">
        <v>19748</v>
      </c>
      <c r="H40" s="38" t="n">
        <v>31032178</v>
      </c>
      <c r="I40" s="11" t="s">
        <v>260</v>
      </c>
      <c r="J40" s="11" t="s">
        <v>261</v>
      </c>
      <c r="K40" s="22"/>
      <c r="L40" s="39"/>
      <c r="M40" s="18"/>
      <c r="N40" s="18"/>
      <c r="O40" s="18" t="s">
        <v>262</v>
      </c>
      <c r="P40" s="18" t="s">
        <v>263</v>
      </c>
      <c r="Q40" s="19" t="n">
        <v>1826</v>
      </c>
      <c r="R40" s="18" t="s">
        <v>263</v>
      </c>
      <c r="S40" s="24"/>
    </row>
    <row collapsed="false" customFormat="false" customHeight="false" hidden="false" ht="12.65" outlineLevel="0" r="41">
      <c r="A41" s="9" t="n">
        <v>40</v>
      </c>
      <c r="B41" s="10" t="s">
        <v>19</v>
      </c>
      <c r="C41" s="11" t="s">
        <v>203</v>
      </c>
      <c r="D41" s="11" t="s">
        <v>264</v>
      </c>
      <c r="E41" s="11" t="s">
        <v>108</v>
      </c>
      <c r="F41" s="13" t="s">
        <v>265</v>
      </c>
      <c r="G41" s="10" t="n">
        <v>69718</v>
      </c>
      <c r="H41" s="38" t="n">
        <v>31753191</v>
      </c>
      <c r="I41" s="11" t="s">
        <v>101</v>
      </c>
      <c r="J41" s="11" t="s">
        <v>266</v>
      </c>
      <c r="K41" s="22"/>
      <c r="L41" s="40" t="str">
        <f aca="false">HYPERLINK("mailto:jvarela@cabal.coop","alanmarcello@gmail.com")</f>
        <v>alanmarcello@gmail.com</v>
      </c>
      <c r="M41" s="18"/>
      <c r="N41" s="18"/>
      <c r="O41" s="18" t="s">
        <v>267</v>
      </c>
      <c r="P41" s="18" t="s">
        <v>139</v>
      </c>
      <c r="Q41" s="19" t="n">
        <v>1408</v>
      </c>
      <c r="R41" s="18" t="s">
        <v>268</v>
      </c>
      <c r="S41" s="24"/>
    </row>
    <row collapsed="false" customFormat="false" customHeight="false" hidden="false" ht="12.65" outlineLevel="0" r="42">
      <c r="A42" s="9" t="n">
        <v>41</v>
      </c>
      <c r="B42" s="10" t="s">
        <v>19</v>
      </c>
      <c r="C42" s="11" t="s">
        <v>269</v>
      </c>
      <c r="D42" s="11" t="s">
        <v>270</v>
      </c>
      <c r="E42" s="11" t="s">
        <v>108</v>
      </c>
      <c r="F42" s="13" t="s">
        <v>271</v>
      </c>
      <c r="G42" s="10" t="s">
        <v>272</v>
      </c>
      <c r="H42" s="38" t="n">
        <v>14825395</v>
      </c>
      <c r="I42" s="11" t="s">
        <v>273</v>
      </c>
      <c r="J42" s="11" t="s">
        <v>101</v>
      </c>
      <c r="K42" s="22"/>
      <c r="L42" s="40" t="str">
        <f aca="false">HYPERLINK("mailto:ckeblaitis@yahoo.com.ar","faldelacosta@hotmail.com")</f>
        <v>faldelacosta@hotmail.com</v>
      </c>
      <c r="M42" s="18"/>
      <c r="N42" s="18"/>
      <c r="O42" s="18" t="s">
        <v>274</v>
      </c>
      <c r="P42" s="18" t="s">
        <v>119</v>
      </c>
      <c r="Q42" s="19"/>
      <c r="R42" s="18"/>
      <c r="S42" s="24"/>
    </row>
    <row collapsed="false" customFormat="false" customHeight="false" hidden="false" ht="12.65" outlineLevel="0" r="43">
      <c r="A43" s="9" t="n">
        <v>42</v>
      </c>
      <c r="B43" s="10" t="s">
        <v>19</v>
      </c>
      <c r="C43" s="11" t="s">
        <v>275</v>
      </c>
      <c r="D43" s="11" t="s">
        <v>276</v>
      </c>
      <c r="E43" s="11" t="s">
        <v>277</v>
      </c>
      <c r="F43" s="13" t="s">
        <v>278</v>
      </c>
      <c r="G43" s="10" t="s">
        <v>279</v>
      </c>
      <c r="H43" s="38" t="n">
        <v>25258925</v>
      </c>
      <c r="I43" s="11" t="s">
        <v>280</v>
      </c>
      <c r="J43" s="11" t="s">
        <v>281</v>
      </c>
      <c r="K43" s="22"/>
      <c r="L43" s="40" t="str">
        <f aca="false">HYPERLINK("mailto:fernandeza@cabal.coop","moreiraluisalberto@yahoo.com.ar")</f>
        <v>moreiraluisalberto@yahoo.com.ar</v>
      </c>
      <c r="M43" s="18"/>
      <c r="N43" s="18"/>
      <c r="O43" s="18" t="s">
        <v>282</v>
      </c>
      <c r="P43" s="18" t="s">
        <v>188</v>
      </c>
      <c r="Q43" s="19"/>
      <c r="R43" s="18"/>
      <c r="S43" s="24"/>
    </row>
    <row collapsed="false" customFormat="false" customHeight="false" hidden="false" ht="12.65" outlineLevel="0" r="44">
      <c r="A44" s="9" t="n">
        <v>43</v>
      </c>
      <c r="B44" s="10" t="s">
        <v>25</v>
      </c>
      <c r="C44" s="11" t="s">
        <v>283</v>
      </c>
      <c r="D44" s="11" t="s">
        <v>284</v>
      </c>
      <c r="E44" s="11" t="s">
        <v>108</v>
      </c>
      <c r="F44" s="13" t="s">
        <v>285</v>
      </c>
      <c r="G44" s="10" t="n">
        <v>34624</v>
      </c>
      <c r="H44" s="38" t="n">
        <v>31914322</v>
      </c>
      <c r="I44" s="11" t="s">
        <v>286</v>
      </c>
      <c r="J44" s="11" t="s">
        <v>287</v>
      </c>
      <c r="K44" s="22"/>
      <c r="L44" s="40" t="str">
        <f aca="false">HYPERLINK("mailto:campanaroja@gmail.com","mflor_fioriti@hotmail.com")</f>
        <v>mflor_fioriti@hotmail.com</v>
      </c>
      <c r="M44" s="18"/>
      <c r="N44" s="18" t="s">
        <v>117</v>
      </c>
      <c r="O44" s="18" t="s">
        <v>288</v>
      </c>
      <c r="P44" s="18" t="s">
        <v>289</v>
      </c>
      <c r="Q44" s="19" t="n">
        <v>1842</v>
      </c>
      <c r="R44" s="18"/>
      <c r="S44" s="24"/>
    </row>
    <row collapsed="false" customFormat="false" customHeight="false" hidden="false" ht="12.65" outlineLevel="0" r="45">
      <c r="A45" s="9" t="n">
        <v>44</v>
      </c>
      <c r="B45" s="10" t="s">
        <v>19</v>
      </c>
      <c r="C45" s="11" t="s">
        <v>290</v>
      </c>
      <c r="D45" s="11" t="s">
        <v>291</v>
      </c>
      <c r="E45" s="11" t="s">
        <v>108</v>
      </c>
      <c r="F45" s="13" t="s">
        <v>292</v>
      </c>
      <c r="G45" s="10" t="n">
        <v>52109</v>
      </c>
      <c r="H45" s="38" t="n">
        <v>27635539</v>
      </c>
      <c r="I45" s="11" t="s">
        <v>293</v>
      </c>
      <c r="J45" s="11" t="s">
        <v>294</v>
      </c>
      <c r="K45" s="22"/>
      <c r="L45" s="40" t="str">
        <f aca="false">HYPERLINK("mailto:SBagalio@bancocredicoop.coop","brunoseba@hotmail.com")</f>
        <v>brunoseba@hotmail.com</v>
      </c>
      <c r="M45" s="18"/>
      <c r="N45" s="18" t="s">
        <v>117</v>
      </c>
      <c r="O45" s="18" t="s">
        <v>295</v>
      </c>
      <c r="P45" s="18" t="s">
        <v>139</v>
      </c>
      <c r="Q45" s="19" t="n">
        <v>1187</v>
      </c>
      <c r="R45" s="18" t="s">
        <v>296</v>
      </c>
      <c r="S45" s="24"/>
    </row>
    <row collapsed="false" customFormat="false" customHeight="false" hidden="false" ht="12.65" outlineLevel="0" r="46">
      <c r="A46" s="9" t="n">
        <v>45</v>
      </c>
      <c r="B46" s="10" t="s">
        <v>19</v>
      </c>
      <c r="C46" s="78" t="s">
        <v>297</v>
      </c>
      <c r="D46" s="11" t="s">
        <v>298</v>
      </c>
      <c r="E46" s="11" t="s">
        <v>108</v>
      </c>
      <c r="F46" s="13" t="s">
        <v>299</v>
      </c>
      <c r="G46" s="89" t="s">
        <v>143</v>
      </c>
      <c r="H46" s="38" t="n">
        <v>16402828</v>
      </c>
      <c r="I46" s="11" t="s">
        <v>300</v>
      </c>
      <c r="J46" s="11" t="s">
        <v>301</v>
      </c>
      <c r="K46" s="22"/>
      <c r="L46" s="40" t="str">
        <f aca="false">HYPERLINK("mailto:petotti@yahoo.com.ar","hdcarro@hotmail.com")</f>
        <v>hdcarro@hotmail.com</v>
      </c>
      <c r="M46" s="18"/>
      <c r="N46" s="18" t="s">
        <v>241</v>
      </c>
      <c r="O46" s="18" t="s">
        <v>302</v>
      </c>
      <c r="P46" s="18" t="s">
        <v>119</v>
      </c>
      <c r="Q46" s="19" t="n">
        <v>1868</v>
      </c>
      <c r="R46" s="18"/>
      <c r="S46" s="24"/>
    </row>
    <row collapsed="false" customFormat="false" customHeight="false" hidden="false" ht="12.65" outlineLevel="0" r="47">
      <c r="A47" s="9" t="n">
        <v>46</v>
      </c>
      <c r="B47" s="10" t="s">
        <v>19</v>
      </c>
      <c r="C47" s="11" t="s">
        <v>303</v>
      </c>
      <c r="D47" s="11" t="s">
        <v>304</v>
      </c>
      <c r="E47" s="11" t="s">
        <v>108</v>
      </c>
      <c r="F47" s="13" t="s">
        <v>305</v>
      </c>
      <c r="G47" s="10" t="n">
        <v>24600</v>
      </c>
      <c r="H47" s="38" t="n">
        <v>25909953</v>
      </c>
      <c r="I47" s="11" t="s">
        <v>306</v>
      </c>
      <c r="J47" s="11" t="s">
        <v>307</v>
      </c>
      <c r="K47" s="22" t="s">
        <v>308</v>
      </c>
      <c r="L47" s="39" t="s">
        <v>309</v>
      </c>
      <c r="M47" s="18"/>
      <c r="N47" s="18" t="s">
        <v>117</v>
      </c>
      <c r="O47" s="18" t="s">
        <v>310</v>
      </c>
      <c r="P47" s="18" t="s">
        <v>139</v>
      </c>
      <c r="Q47" s="19"/>
      <c r="R47" s="18" t="s">
        <v>311</v>
      </c>
      <c r="S47" s="24"/>
    </row>
    <row collapsed="false" customFormat="false" customHeight="false" hidden="false" ht="12.65" outlineLevel="0" r="48">
      <c r="A48" s="9" t="n">
        <v>47</v>
      </c>
      <c r="B48" s="10" t="s">
        <v>25</v>
      </c>
      <c r="C48" s="11" t="s">
        <v>312</v>
      </c>
      <c r="D48" s="11" t="s">
        <v>313</v>
      </c>
      <c r="E48" s="11" t="s">
        <v>108</v>
      </c>
      <c r="F48" s="13" t="s">
        <v>314</v>
      </c>
      <c r="G48" s="10" t="n">
        <v>1778</v>
      </c>
      <c r="H48" s="38" t="n">
        <v>12596878</v>
      </c>
      <c r="I48" s="11" t="s">
        <v>315</v>
      </c>
      <c r="J48" s="11" t="s">
        <v>316</v>
      </c>
      <c r="K48" s="22"/>
      <c r="L48" s="45" t="str">
        <f aca="false">HYPERLINK("mailto:mamurcio_@hotmail.com","anabellapaz@yahoo.com.ar")</f>
        <v>anabellapaz@yahoo.com.ar</v>
      </c>
      <c r="M48" s="18"/>
      <c r="N48" s="18" t="s">
        <v>173</v>
      </c>
      <c r="O48" s="18" t="s">
        <v>317</v>
      </c>
      <c r="P48" s="18" t="s">
        <v>119</v>
      </c>
      <c r="Q48" s="19" t="n">
        <v>1870</v>
      </c>
      <c r="R48" s="18"/>
      <c r="S48" s="24"/>
    </row>
    <row collapsed="false" customFormat="false" customHeight="false" hidden="false" ht="12.65" outlineLevel="0" r="49">
      <c r="A49" s="9" t="n">
        <v>48</v>
      </c>
      <c r="B49" s="10" t="s">
        <v>25</v>
      </c>
      <c r="C49" s="11" t="s">
        <v>133</v>
      </c>
      <c r="D49" s="11" t="s">
        <v>318</v>
      </c>
      <c r="E49" s="11" t="s">
        <v>108</v>
      </c>
      <c r="F49" s="13" t="s">
        <v>319</v>
      </c>
      <c r="G49" s="10" t="n">
        <v>3862</v>
      </c>
      <c r="H49" s="38" t="n">
        <v>25597915</v>
      </c>
      <c r="I49" s="11" t="s">
        <v>320</v>
      </c>
      <c r="J49" s="11" t="s">
        <v>321</v>
      </c>
      <c r="K49" s="22"/>
      <c r="L49" s="40" t="str">
        <f aca="false">HYPERLINK("mailto:lcasal07@hotmail.com","lcasal07@hotmail.com")</f>
        <v>lcasal07@hotmail.com</v>
      </c>
      <c r="M49" s="18" t="n">
        <v>40297</v>
      </c>
      <c r="N49" s="18" t="s">
        <v>322</v>
      </c>
      <c r="O49" s="18" t="s">
        <v>323</v>
      </c>
      <c r="P49" s="18" t="s">
        <v>188</v>
      </c>
      <c r="Q49" s="19" t="n">
        <v>1824</v>
      </c>
      <c r="R49" s="18" t="s">
        <v>202</v>
      </c>
      <c r="S49" s="24"/>
    </row>
    <row collapsed="false" customFormat="false" customHeight="false" hidden="false" ht="12.65" outlineLevel="0" r="50">
      <c r="A50" s="9" t="n">
        <v>49</v>
      </c>
      <c r="B50" s="10" t="s">
        <v>19</v>
      </c>
      <c r="C50" s="11" t="s">
        <v>324</v>
      </c>
      <c r="D50" s="11" t="s">
        <v>325</v>
      </c>
      <c r="E50" s="11" t="s">
        <v>108</v>
      </c>
      <c r="F50" s="13" t="s">
        <v>326</v>
      </c>
      <c r="G50" s="10" t="n">
        <v>21608</v>
      </c>
      <c r="H50" s="38" t="n">
        <v>27949093</v>
      </c>
      <c r="I50" s="11" t="s">
        <v>327</v>
      </c>
      <c r="J50" s="11" t="s">
        <v>328</v>
      </c>
      <c r="K50" s="22"/>
      <c r="L50" s="40" t="str">
        <f aca="false">HYPERLINK("mailto:lucasdorado@hotmail.com","lucasdorado@hotmail.com")</f>
        <v>lucasdorado@hotmail.com</v>
      </c>
      <c r="M50" s="18" t="n">
        <v>40297</v>
      </c>
      <c r="N50" s="18" t="s">
        <v>241</v>
      </c>
      <c r="O50" s="18" t="s">
        <v>329</v>
      </c>
      <c r="P50" s="18" t="s">
        <v>139</v>
      </c>
      <c r="Q50" s="19" t="n">
        <v>1425</v>
      </c>
      <c r="R50" s="18" t="s">
        <v>330</v>
      </c>
      <c r="S50" s="24"/>
    </row>
    <row collapsed="false" customFormat="false" customHeight="false" hidden="false" ht="12.65" outlineLevel="0" r="51">
      <c r="A51" s="9" t="n">
        <v>50</v>
      </c>
      <c r="B51" s="10" t="s">
        <v>25</v>
      </c>
      <c r="C51" s="11" t="s">
        <v>331</v>
      </c>
      <c r="D51" s="11" t="s">
        <v>332</v>
      </c>
      <c r="E51" s="11" t="s">
        <v>277</v>
      </c>
      <c r="F51" s="13" t="s">
        <v>333</v>
      </c>
      <c r="G51" s="10" t="s">
        <v>279</v>
      </c>
      <c r="H51" s="38" t="n">
        <v>21002733</v>
      </c>
      <c r="I51" s="11" t="s">
        <v>334</v>
      </c>
      <c r="J51" s="11" t="s">
        <v>335</v>
      </c>
      <c r="K51" s="22"/>
      <c r="L51" s="40" t="str">
        <f aca="false">HYPERLINK("mailto:marinamegalook@gmail.com","marinamegalook@gmail.com")</f>
        <v>marinamegalook@gmail.com</v>
      </c>
      <c r="M51" s="18" t="n">
        <v>40304</v>
      </c>
      <c r="N51" s="18" t="s">
        <v>322</v>
      </c>
      <c r="O51" s="18" t="s">
        <v>336</v>
      </c>
      <c r="P51" s="18" t="s">
        <v>139</v>
      </c>
      <c r="Q51" s="19" t="n">
        <v>1070</v>
      </c>
      <c r="R51" s="18" t="s">
        <v>337</v>
      </c>
      <c r="S51" s="24"/>
    </row>
    <row collapsed="false" customFormat="false" customHeight="false" hidden="false" ht="12.65" outlineLevel="0" r="52">
      <c r="A52" s="9" t="n">
        <v>51</v>
      </c>
      <c r="B52" s="10" t="s">
        <v>19</v>
      </c>
      <c r="C52" s="78" t="s">
        <v>338</v>
      </c>
      <c r="D52" s="11" t="s">
        <v>339</v>
      </c>
      <c r="E52" s="11" t="s">
        <v>108</v>
      </c>
      <c r="F52" s="13" t="s">
        <v>340</v>
      </c>
      <c r="G52" s="10" t="s">
        <v>341</v>
      </c>
      <c r="H52" s="38" t="n">
        <v>22501805</v>
      </c>
      <c r="I52" s="90" t="s">
        <v>342</v>
      </c>
      <c r="J52" s="11" t="s">
        <v>101</v>
      </c>
      <c r="K52" s="22"/>
      <c r="L52" s="37" t="str">
        <f aca="false">HYPERLINK("mailto:luis.san-martin@renault.com","infoauboneyasoc.com.ar")</f>
        <v>infoauboneyasoc.com.ar</v>
      </c>
      <c r="M52" s="18" t="s">
        <v>343</v>
      </c>
      <c r="N52" s="18" t="s">
        <v>343</v>
      </c>
      <c r="O52" s="18" t="s">
        <v>343</v>
      </c>
      <c r="P52" s="18" t="s">
        <v>343</v>
      </c>
      <c r="Q52" s="19" t="s">
        <v>344</v>
      </c>
      <c r="R52" s="18" t="s">
        <v>343</v>
      </c>
      <c r="S52" s="24"/>
    </row>
    <row collapsed="false" customFormat="false" customHeight="false" hidden="false" ht="12.65" outlineLevel="0" r="53">
      <c r="A53" s="9" t="n">
        <v>52</v>
      </c>
      <c r="B53" s="10" t="s">
        <v>19</v>
      </c>
      <c r="C53" s="12" t="s">
        <v>345</v>
      </c>
      <c r="D53" s="12" t="s">
        <v>346</v>
      </c>
      <c r="E53" s="12" t="s">
        <v>108</v>
      </c>
      <c r="F53" s="13" t="s">
        <v>347</v>
      </c>
      <c r="G53" s="14" t="n">
        <v>12590</v>
      </c>
      <c r="H53" s="15" t="n">
        <v>4937173</v>
      </c>
      <c r="I53" s="12" t="s">
        <v>348</v>
      </c>
      <c r="J53" s="12" t="s">
        <v>349</v>
      </c>
      <c r="K53" s="22"/>
      <c r="L53" s="22" t="s">
        <v>279</v>
      </c>
      <c r="M53" s="18" t="n">
        <v>40318</v>
      </c>
      <c r="N53" s="18" t="s">
        <v>322</v>
      </c>
      <c r="O53" s="18" t="s">
        <v>350</v>
      </c>
      <c r="P53" s="18" t="s">
        <v>139</v>
      </c>
      <c r="Q53" s="19"/>
      <c r="R53" s="18" t="s">
        <v>330</v>
      </c>
      <c r="S53" s="24"/>
    </row>
    <row collapsed="false" customFormat="false" customHeight="false" hidden="false" ht="12.65" outlineLevel="0" r="54">
      <c r="A54" s="9" t="n">
        <v>53</v>
      </c>
      <c r="B54" s="10" t="s">
        <v>19</v>
      </c>
      <c r="C54" s="12" t="s">
        <v>155</v>
      </c>
      <c r="D54" s="12" t="s">
        <v>176</v>
      </c>
      <c r="E54" s="12" t="s">
        <v>108</v>
      </c>
      <c r="F54" s="13" t="s">
        <v>351</v>
      </c>
      <c r="G54" s="14" t="n">
        <v>74120</v>
      </c>
      <c r="H54" s="15" t="n">
        <v>27779429</v>
      </c>
      <c r="I54" s="12" t="s">
        <v>352</v>
      </c>
      <c r="J54" s="12" t="s">
        <v>353</v>
      </c>
      <c r="K54" s="22"/>
      <c r="L54" s="23" t="str">
        <f aca="false">HYPERLINK("mailto:ladrondemicerebro792@hotmail.com","ladrondemicerebro792@hotmail.com")</f>
        <v>ladrondemicerebro792@hotmail.com</v>
      </c>
      <c r="M54" s="18" t="n">
        <v>40318</v>
      </c>
      <c r="N54" s="18" t="s">
        <v>208</v>
      </c>
      <c r="O54" s="18" t="s">
        <v>354</v>
      </c>
      <c r="P54" s="18" t="s">
        <v>119</v>
      </c>
      <c r="Q54" s="19" t="n">
        <v>1875</v>
      </c>
      <c r="R54" s="18" t="s">
        <v>181</v>
      </c>
      <c r="S54" s="24"/>
    </row>
    <row collapsed="false" customFormat="false" customHeight="false" hidden="false" ht="12.65" outlineLevel="0" r="55">
      <c r="A55" s="9" t="n">
        <v>54</v>
      </c>
      <c r="B55" s="10" t="s">
        <v>19</v>
      </c>
      <c r="C55" s="12" t="s">
        <v>51</v>
      </c>
      <c r="D55" s="12" t="s">
        <v>113</v>
      </c>
      <c r="E55" s="12" t="s">
        <v>108</v>
      </c>
      <c r="F55" s="13" t="s">
        <v>355</v>
      </c>
      <c r="G55" s="14" t="n">
        <v>75469</v>
      </c>
      <c r="H55" s="15" t="n">
        <v>31940803</v>
      </c>
      <c r="I55" s="12" t="s">
        <v>356</v>
      </c>
      <c r="J55" s="12" t="s">
        <v>357</v>
      </c>
      <c r="K55" s="22"/>
      <c r="L55" s="37" t="str">
        <f aca="false">HYPERLINK("mailto:rogo12345@hotmail.com","rogo12345@hotmail.com")</f>
        <v>rogo12345@hotmail.com</v>
      </c>
      <c r="M55" s="18" t="n">
        <v>40318</v>
      </c>
      <c r="N55" s="18" t="s">
        <v>208</v>
      </c>
      <c r="O55" s="18" t="s">
        <v>358</v>
      </c>
      <c r="P55" s="18" t="s">
        <v>119</v>
      </c>
      <c r="Q55" s="19" t="n">
        <v>1875</v>
      </c>
      <c r="R55" s="18" t="s">
        <v>359</v>
      </c>
      <c r="S55" s="24"/>
    </row>
    <row collapsed="false" customFormat="false" customHeight="false" hidden="false" ht="12.65" outlineLevel="0" r="56">
      <c r="A56" s="9" t="n">
        <v>55</v>
      </c>
      <c r="B56" s="10" t="s">
        <v>19</v>
      </c>
      <c r="C56" s="12" t="s">
        <v>360</v>
      </c>
      <c r="D56" s="12" t="s">
        <v>361</v>
      </c>
      <c r="E56" s="12" t="s">
        <v>108</v>
      </c>
      <c r="F56" s="13" t="s">
        <v>362</v>
      </c>
      <c r="G56" s="14" t="n">
        <v>17709</v>
      </c>
      <c r="H56" s="15" t="n">
        <v>25477199</v>
      </c>
      <c r="I56" s="12" t="s">
        <v>363</v>
      </c>
      <c r="J56" s="12" t="s">
        <v>364</v>
      </c>
      <c r="K56" s="22"/>
      <c r="L56" s="37" t="str">
        <f aca="false">HYPERLINK("mailto:darilo_cai@yahoo.com.ar","darilo_cai@yahoo.com.ar")</f>
        <v>darilo_cai@yahoo.com.ar</v>
      </c>
      <c r="M56" s="18" t="n">
        <v>40318</v>
      </c>
      <c r="N56" s="18" t="s">
        <v>208</v>
      </c>
      <c r="O56" s="18" t="s">
        <v>365</v>
      </c>
      <c r="P56" s="18" t="s">
        <v>119</v>
      </c>
      <c r="Q56" s="19" t="n">
        <v>1875</v>
      </c>
      <c r="R56" s="18" t="s">
        <v>181</v>
      </c>
      <c r="S56" s="24"/>
    </row>
    <row collapsed="false" customFormat="false" customHeight="false" hidden="false" ht="12.65" outlineLevel="0" r="57">
      <c r="A57" s="9" t="n">
        <v>56</v>
      </c>
      <c r="B57" s="10" t="s">
        <v>19</v>
      </c>
      <c r="C57" s="78" t="s">
        <v>360</v>
      </c>
      <c r="D57" s="11" t="s">
        <v>366</v>
      </c>
      <c r="E57" s="11" t="s">
        <v>108</v>
      </c>
      <c r="F57" s="13" t="s">
        <v>367</v>
      </c>
      <c r="G57" s="89" t="s">
        <v>143</v>
      </c>
      <c r="H57" s="38" t="n">
        <v>33944979</v>
      </c>
      <c r="I57" s="11" t="s">
        <v>101</v>
      </c>
      <c r="J57" s="11" t="s">
        <v>101</v>
      </c>
      <c r="K57" s="22"/>
      <c r="L57" s="40" t="str">
        <f aca="false">HYPERLINK("mailto:fitu08@hotmail.com","fitu08@hotmail.com")</f>
        <v>fitu08@hotmail.com</v>
      </c>
      <c r="M57" s="18" t="n">
        <v>40318</v>
      </c>
      <c r="N57" s="18" t="s">
        <v>208</v>
      </c>
      <c r="O57" s="18" t="s">
        <v>368</v>
      </c>
      <c r="P57" s="18" t="s">
        <v>119</v>
      </c>
      <c r="Q57" s="19" t="n">
        <v>1870</v>
      </c>
      <c r="R57" s="18"/>
      <c r="S57" s="24"/>
    </row>
    <row collapsed="false" customFormat="false" customHeight="false" hidden="false" ht="12.65" outlineLevel="0" r="58">
      <c r="A58" s="9" t="n">
        <v>57</v>
      </c>
      <c r="B58" s="10" t="s">
        <v>19</v>
      </c>
      <c r="C58" s="11" t="s">
        <v>360</v>
      </c>
      <c r="D58" s="11" t="s">
        <v>1671</v>
      </c>
      <c r="E58" s="11" t="s">
        <v>108</v>
      </c>
      <c r="F58" s="13" t="s">
        <v>1672</v>
      </c>
      <c r="G58" s="10" t="n">
        <v>44153</v>
      </c>
      <c r="H58" s="38" t="n">
        <v>7663739</v>
      </c>
      <c r="I58" s="11" t="s">
        <v>101</v>
      </c>
      <c r="J58" s="11" t="s">
        <v>1673</v>
      </c>
      <c r="K58" s="22"/>
      <c r="L58" s="40" t="str">
        <f aca="false">HYPERLINK("mailto:lcarzoglio49@hotmail.com","lcarzoglio49@hotmail.com")</f>
        <v>lcarzoglio49@hotmail.com</v>
      </c>
      <c r="M58" s="18" t="n">
        <v>40318</v>
      </c>
      <c r="N58" s="18" t="s">
        <v>208</v>
      </c>
      <c r="O58" s="18" t="s">
        <v>368</v>
      </c>
      <c r="P58" s="18" t="s">
        <v>119</v>
      </c>
      <c r="Q58" s="19" t="n">
        <v>1870</v>
      </c>
      <c r="R58" s="18"/>
      <c r="S58" s="24"/>
    </row>
    <row collapsed="false" customFormat="false" customHeight="false" hidden="false" ht="12.65" outlineLevel="0" r="59">
      <c r="A59" s="9" t="n">
        <v>58</v>
      </c>
      <c r="B59" s="10" t="s">
        <v>25</v>
      </c>
      <c r="C59" s="11" t="s">
        <v>369</v>
      </c>
      <c r="D59" s="11" t="s">
        <v>370</v>
      </c>
      <c r="E59" s="11" t="s">
        <v>277</v>
      </c>
      <c r="F59" s="13" t="s">
        <v>371</v>
      </c>
      <c r="G59" s="10" t="n">
        <v>7915</v>
      </c>
      <c r="H59" s="38" t="n">
        <v>16213762</v>
      </c>
      <c r="I59" s="11" t="s">
        <v>372</v>
      </c>
      <c r="J59" s="11" t="s">
        <v>373</v>
      </c>
      <c r="K59" s="22"/>
      <c r="L59" s="40" t="str">
        <f aca="false">HYPERLINK("mailto:gpiei@hotmail.com","gpiei@hotmail.com")</f>
        <v>gpiei@hotmail.com</v>
      </c>
      <c r="M59" s="18" t="n">
        <v>40318</v>
      </c>
      <c r="N59" s="18" t="s">
        <v>117</v>
      </c>
      <c r="O59" s="18" t="s">
        <v>374</v>
      </c>
      <c r="P59" s="18" t="s">
        <v>375</v>
      </c>
      <c r="Q59" s="19" t="n">
        <v>1714</v>
      </c>
      <c r="R59" s="18" t="s">
        <v>376</v>
      </c>
      <c r="S59" s="24"/>
    </row>
    <row collapsed="false" customFormat="false" customHeight="false" hidden="false" ht="12.65" outlineLevel="0" r="60">
      <c r="A60" s="9" t="n">
        <v>59</v>
      </c>
      <c r="B60" s="10" t="s">
        <v>19</v>
      </c>
      <c r="C60" s="11" t="s">
        <v>377</v>
      </c>
      <c r="D60" s="11" t="s">
        <v>378</v>
      </c>
      <c r="E60" s="11" t="s">
        <v>108</v>
      </c>
      <c r="F60" s="13" t="s">
        <v>379</v>
      </c>
      <c r="G60" s="10" t="n">
        <v>32836</v>
      </c>
      <c r="H60" s="38" t="n">
        <v>7610223</v>
      </c>
      <c r="I60" s="11" t="s">
        <v>279</v>
      </c>
      <c r="J60" s="11" t="s">
        <v>380</v>
      </c>
      <c r="K60" s="22"/>
      <c r="L60" s="40" t="str">
        <f aca="false">HYPERLINK("mailto:horasand48@yahoo.com.ar","horasand48@yahoo.com.ar")</f>
        <v>horasand48@yahoo.com.ar</v>
      </c>
      <c r="M60" s="18" t="n">
        <v>40318</v>
      </c>
      <c r="N60" s="18"/>
      <c r="O60" s="18" t="s">
        <v>381</v>
      </c>
      <c r="P60" s="18" t="s">
        <v>382</v>
      </c>
      <c r="Q60" s="19" t="n">
        <v>1708</v>
      </c>
      <c r="R60" s="18"/>
      <c r="S60" s="24"/>
    </row>
    <row collapsed="false" customFormat="false" customHeight="false" hidden="false" ht="12.65" outlineLevel="0" r="61">
      <c r="A61" s="9" t="n">
        <v>60</v>
      </c>
      <c r="B61" s="10" t="s">
        <v>19</v>
      </c>
      <c r="C61" s="78" t="s">
        <v>377</v>
      </c>
      <c r="D61" s="11" t="s">
        <v>383</v>
      </c>
      <c r="E61" s="11" t="s">
        <v>108</v>
      </c>
      <c r="F61" s="13" t="s">
        <v>384</v>
      </c>
      <c r="G61" s="89" t="s">
        <v>143</v>
      </c>
      <c r="H61" s="38" t="n">
        <v>31205758</v>
      </c>
      <c r="I61" s="11" t="s">
        <v>279</v>
      </c>
      <c r="J61" s="11" t="s">
        <v>380</v>
      </c>
      <c r="K61" s="22"/>
      <c r="L61" s="40"/>
      <c r="M61" s="18" t="n">
        <v>40318</v>
      </c>
      <c r="N61" s="18"/>
      <c r="O61" s="18" t="s">
        <v>381</v>
      </c>
      <c r="P61" s="18" t="s">
        <v>382</v>
      </c>
      <c r="Q61" s="19" t="n">
        <v>1708</v>
      </c>
      <c r="R61" s="18"/>
      <c r="S61" s="24"/>
    </row>
    <row collapsed="false" customFormat="false" customHeight="false" hidden="false" ht="12.65" outlineLevel="0" r="62">
      <c r="A62" s="9" t="n">
        <v>61</v>
      </c>
      <c r="B62" s="10" t="s">
        <v>19</v>
      </c>
      <c r="C62" s="11" t="s">
        <v>377</v>
      </c>
      <c r="D62" s="11" t="s">
        <v>385</v>
      </c>
      <c r="E62" s="11" t="s">
        <v>386</v>
      </c>
      <c r="F62" s="13" t="s">
        <v>387</v>
      </c>
      <c r="G62" s="10" t="n">
        <v>32837</v>
      </c>
      <c r="H62" s="38" t="n">
        <v>38851099</v>
      </c>
      <c r="I62" s="57" t="s">
        <v>279</v>
      </c>
      <c r="J62" s="11" t="s">
        <v>380</v>
      </c>
      <c r="K62" s="22" t="s">
        <v>388</v>
      </c>
      <c r="L62" s="40" t="str">
        <f aca="false">HYPERLINK("mailto:kun_facu_10@hotmail.com","kun_facu_10@hotmail.com")</f>
        <v>kun_facu_10@hotmail.com</v>
      </c>
      <c r="M62" s="18" t="n">
        <v>40318</v>
      </c>
      <c r="N62" s="18"/>
      <c r="O62" s="18" t="s">
        <v>381</v>
      </c>
      <c r="P62" s="18" t="s">
        <v>382</v>
      </c>
      <c r="Q62" s="19" t="n">
        <v>1708</v>
      </c>
      <c r="R62" s="18"/>
      <c r="S62" s="24"/>
    </row>
    <row collapsed="false" customFormat="false" customHeight="false" hidden="false" ht="12.65" outlineLevel="0" r="63">
      <c r="A63" s="9" t="n">
        <v>62</v>
      </c>
      <c r="B63" s="10" t="s">
        <v>19</v>
      </c>
      <c r="C63" s="11" t="s">
        <v>389</v>
      </c>
      <c r="D63" s="11" t="s">
        <v>383</v>
      </c>
      <c r="E63" s="11" t="s">
        <v>108</v>
      </c>
      <c r="F63" s="13" t="s">
        <v>390</v>
      </c>
      <c r="G63" s="10" t="n">
        <v>16049</v>
      </c>
      <c r="H63" s="38" t="n">
        <v>26465416</v>
      </c>
      <c r="I63" s="11" t="s">
        <v>391</v>
      </c>
      <c r="J63" s="11" t="s">
        <v>392</v>
      </c>
      <c r="K63" s="22"/>
      <c r="L63" s="40" t="str">
        <f aca="false">HYPERLINK("mailto:doctorpoyo@yahoo.com.ar","doctorpoyo@yahoo.com.ar")</f>
        <v>doctorpoyo@yahoo.com.ar</v>
      </c>
      <c r="M63" s="18" t="n">
        <v>40318</v>
      </c>
      <c r="N63" s="18" t="s">
        <v>208</v>
      </c>
      <c r="O63" s="18" t="s">
        <v>393</v>
      </c>
      <c r="P63" s="18" t="s">
        <v>188</v>
      </c>
      <c r="Q63" s="19" t="n">
        <v>1824</v>
      </c>
      <c r="R63" s="18" t="s">
        <v>195</v>
      </c>
      <c r="S63" s="24"/>
    </row>
    <row collapsed="false" customFormat="false" customHeight="false" hidden="false" ht="12.65" outlineLevel="0" r="64">
      <c r="A64" s="9" t="n">
        <v>63</v>
      </c>
      <c r="B64" s="10" t="s">
        <v>19</v>
      </c>
      <c r="C64" s="78" t="s">
        <v>394</v>
      </c>
      <c r="D64" s="11" t="s">
        <v>395</v>
      </c>
      <c r="E64" s="11" t="s">
        <v>108</v>
      </c>
      <c r="F64" s="13" t="s">
        <v>396</v>
      </c>
      <c r="G64" s="89" t="s">
        <v>143</v>
      </c>
      <c r="H64" s="38" t="n">
        <v>22879550</v>
      </c>
      <c r="I64" s="11" t="s">
        <v>397</v>
      </c>
      <c r="J64" s="11" t="s">
        <v>398</v>
      </c>
      <c r="K64" s="22"/>
      <c r="L64" s="40" t="str">
        <f aca="false">HYPERLINK("mailto:cristian.baez@hsbc.com.ar","cristian.baez@hsbc.com.ar")</f>
        <v>cristian.baez@hsbc.com.ar</v>
      </c>
      <c r="M64" s="18" t="n">
        <v>40318</v>
      </c>
      <c r="N64" s="18" t="s">
        <v>399</v>
      </c>
      <c r="O64" s="18" t="s">
        <v>400</v>
      </c>
      <c r="P64" s="18" t="s">
        <v>188</v>
      </c>
      <c r="Q64" s="19" t="n">
        <v>1825</v>
      </c>
      <c r="R64" s="18" t="s">
        <v>195</v>
      </c>
      <c r="S64" s="24"/>
    </row>
    <row collapsed="false" customFormat="false" customHeight="false" hidden="false" ht="12.65" outlineLevel="0" r="65">
      <c r="A65" s="9" t="n">
        <v>64</v>
      </c>
      <c r="B65" s="10" t="s">
        <v>19</v>
      </c>
      <c r="C65" s="11" t="s">
        <v>312</v>
      </c>
      <c r="D65" s="11" t="s">
        <v>401</v>
      </c>
      <c r="E65" s="11" t="s">
        <v>108</v>
      </c>
      <c r="F65" s="13" t="s">
        <v>402</v>
      </c>
      <c r="G65" s="10" t="n">
        <v>1335</v>
      </c>
      <c r="H65" s="38" t="n">
        <v>4755497</v>
      </c>
      <c r="I65" s="11" t="s">
        <v>101</v>
      </c>
      <c r="J65" s="11" t="s">
        <v>403</v>
      </c>
      <c r="K65" s="22"/>
      <c r="L65" s="22" t="s">
        <v>279</v>
      </c>
      <c r="M65" s="18" t="n">
        <v>40318</v>
      </c>
      <c r="N65" s="18" t="s">
        <v>173</v>
      </c>
      <c r="O65" s="18" t="s">
        <v>404</v>
      </c>
      <c r="P65" s="18" t="s">
        <v>119</v>
      </c>
      <c r="Q65" s="19" t="n">
        <v>1870</v>
      </c>
      <c r="R65" s="18"/>
      <c r="S65" s="24"/>
    </row>
    <row collapsed="false" customFormat="false" customHeight="false" hidden="false" ht="12.65" outlineLevel="0" r="66">
      <c r="A66" s="9" t="n">
        <v>65</v>
      </c>
      <c r="B66" s="10" t="s">
        <v>19</v>
      </c>
      <c r="C66" s="11" t="s">
        <v>377</v>
      </c>
      <c r="D66" s="11" t="s">
        <v>405</v>
      </c>
      <c r="E66" s="11" t="s">
        <v>108</v>
      </c>
      <c r="F66" s="13" t="s">
        <v>406</v>
      </c>
      <c r="G66" s="10" t="n">
        <v>31969</v>
      </c>
      <c r="H66" s="38" t="n">
        <v>11951100</v>
      </c>
      <c r="I66" s="11" t="s">
        <v>407</v>
      </c>
      <c r="J66" s="11" t="s">
        <v>408</v>
      </c>
      <c r="K66" s="22"/>
      <c r="L66" s="22" t="s">
        <v>279</v>
      </c>
      <c r="M66" s="18" t="n">
        <v>40318</v>
      </c>
      <c r="N66" s="18" t="s">
        <v>409</v>
      </c>
      <c r="O66" s="18" t="s">
        <v>410</v>
      </c>
      <c r="P66" s="18" t="s">
        <v>411</v>
      </c>
      <c r="Q66" s="19" t="n">
        <v>1885</v>
      </c>
      <c r="R66" s="18"/>
      <c r="S66" s="24"/>
    </row>
    <row collapsed="false" customFormat="false" customHeight="false" hidden="false" ht="12.65" outlineLevel="0" r="67">
      <c r="A67" s="9" t="n">
        <v>66</v>
      </c>
      <c r="B67" s="10" t="s">
        <v>19</v>
      </c>
      <c r="C67" s="11" t="s">
        <v>412</v>
      </c>
      <c r="D67" s="11" t="s">
        <v>413</v>
      </c>
      <c r="E67" s="11" t="s">
        <v>108</v>
      </c>
      <c r="F67" s="13" t="s">
        <v>414</v>
      </c>
      <c r="G67" s="10" t="n">
        <v>41827</v>
      </c>
      <c r="H67" s="38" t="n">
        <v>29502284</v>
      </c>
      <c r="I67" s="11" t="s">
        <v>415</v>
      </c>
      <c r="J67" s="11" t="s">
        <v>416</v>
      </c>
      <c r="K67" s="22"/>
      <c r="L67" s="40" t="str">
        <f aca="false">HYPERLINK("mailto:guidens@gmail.com","guidens@gmail.com")</f>
        <v>guidens@gmail.com</v>
      </c>
      <c r="M67" s="18" t="n">
        <v>40318</v>
      </c>
      <c r="N67" s="18" t="s">
        <v>173</v>
      </c>
      <c r="O67" s="18" t="s">
        <v>417</v>
      </c>
      <c r="P67" s="18" t="s">
        <v>139</v>
      </c>
      <c r="Q67" s="19" t="n">
        <v>1407</v>
      </c>
      <c r="R67" s="18" t="s">
        <v>418</v>
      </c>
      <c r="S67" s="24"/>
    </row>
    <row collapsed="false" customFormat="false" customHeight="false" hidden="false" ht="12.65" outlineLevel="0" r="68">
      <c r="A68" s="9" t="n">
        <v>67</v>
      </c>
      <c r="B68" s="10" t="s">
        <v>19</v>
      </c>
      <c r="C68" s="11" t="s">
        <v>419</v>
      </c>
      <c r="D68" s="11" t="s">
        <v>420</v>
      </c>
      <c r="E68" s="11" t="s">
        <v>108</v>
      </c>
      <c r="F68" s="13" t="s">
        <v>421</v>
      </c>
      <c r="G68" s="10" t="n">
        <v>14048</v>
      </c>
      <c r="H68" s="38" t="n">
        <v>11734924</v>
      </c>
      <c r="I68" s="11" t="s">
        <v>422</v>
      </c>
      <c r="J68" s="11" t="s">
        <v>423</v>
      </c>
      <c r="K68" s="22"/>
      <c r="L68" s="40" t="str">
        <f aca="false">HYPERLINK("mailto:sicilianodr@yahoo.com.ar","sicilianodr@yahoo.com.ar")</f>
        <v>sicilianodr@yahoo.com.ar</v>
      </c>
      <c r="M68" s="18" t="n">
        <v>40318</v>
      </c>
      <c r="N68" s="18" t="s">
        <v>173</v>
      </c>
      <c r="O68" s="18" t="s">
        <v>424</v>
      </c>
      <c r="P68" s="18" t="s">
        <v>139</v>
      </c>
      <c r="Q68" s="19" t="n">
        <v>1408</v>
      </c>
      <c r="R68" s="18" t="s">
        <v>425</v>
      </c>
      <c r="S68" s="24"/>
    </row>
    <row collapsed="false" customFormat="false" customHeight="false" hidden="false" ht="12.65" outlineLevel="0" r="69">
      <c r="A69" s="9" t="n">
        <v>68</v>
      </c>
      <c r="B69" s="10" t="s">
        <v>19</v>
      </c>
      <c r="C69" s="11" t="s">
        <v>426</v>
      </c>
      <c r="D69" s="11" t="s">
        <v>427</v>
      </c>
      <c r="E69" s="11" t="s">
        <v>108</v>
      </c>
      <c r="F69" s="13" t="s">
        <v>428</v>
      </c>
      <c r="G69" s="10" t="n">
        <v>10902</v>
      </c>
      <c r="H69" s="38" t="n">
        <v>16913612</v>
      </c>
      <c r="I69" s="11" t="s">
        <v>429</v>
      </c>
      <c r="J69" s="11" t="s">
        <v>430</v>
      </c>
      <c r="K69" s="22"/>
      <c r="L69" s="40" t="str">
        <f aca="false">HYPERLINK("mailto:anibalratti@hotmail.com","anibalratti@hotmail.com")</f>
        <v>anibalratti@hotmail.com</v>
      </c>
      <c r="M69" s="18" t="n">
        <v>40318</v>
      </c>
      <c r="N69" s="18"/>
      <c r="O69" s="18" t="s">
        <v>431</v>
      </c>
      <c r="P69" s="18" t="s">
        <v>139</v>
      </c>
      <c r="Q69" s="19" t="n">
        <v>1251</v>
      </c>
      <c r="R69" s="18" t="s">
        <v>432</v>
      </c>
      <c r="S69" s="24"/>
    </row>
    <row collapsed="false" customFormat="false" customHeight="false" hidden="false" ht="12.65" outlineLevel="0" r="70">
      <c r="A70" s="9" t="n">
        <v>69</v>
      </c>
      <c r="B70" s="10" t="s">
        <v>25</v>
      </c>
      <c r="C70" s="12" t="s">
        <v>63</v>
      </c>
      <c r="D70" s="12" t="s">
        <v>433</v>
      </c>
      <c r="E70" s="12" t="s">
        <v>108</v>
      </c>
      <c r="F70" s="13" t="s">
        <v>434</v>
      </c>
      <c r="G70" s="14" t="n">
        <v>32576</v>
      </c>
      <c r="H70" s="15" t="n">
        <v>31058329</v>
      </c>
      <c r="I70" s="12" t="s">
        <v>435</v>
      </c>
      <c r="J70" s="12" t="s">
        <v>436</v>
      </c>
      <c r="K70" s="22"/>
      <c r="L70" s="37" t="str">
        <f aca="false">HYPERLINK("mailto:carolina_lopez_84@hotmail.com","carolina_lopez_84@hotmail.com")</f>
        <v>carolina_lopez_84@hotmail.com</v>
      </c>
      <c r="M70" s="18" t="n">
        <v>40318</v>
      </c>
      <c r="N70" s="18"/>
      <c r="O70" s="18" t="s">
        <v>437</v>
      </c>
      <c r="P70" s="18" t="s">
        <v>168</v>
      </c>
      <c r="Q70" s="19" t="n">
        <v>1828</v>
      </c>
      <c r="R70" s="18"/>
      <c r="S70" s="24"/>
    </row>
    <row collapsed="false" customFormat="false" customHeight="false" hidden="false" ht="12.65" outlineLevel="0" r="71">
      <c r="A71" s="9" t="n">
        <v>70</v>
      </c>
      <c r="B71" s="10" t="s">
        <v>25</v>
      </c>
      <c r="C71" s="12" t="s">
        <v>63</v>
      </c>
      <c r="D71" s="12" t="s">
        <v>103</v>
      </c>
      <c r="E71" s="12" t="s">
        <v>108</v>
      </c>
      <c r="F71" s="13" t="s">
        <v>438</v>
      </c>
      <c r="G71" s="14" t="n">
        <v>32575</v>
      </c>
      <c r="H71" s="15" t="n">
        <v>34123726</v>
      </c>
      <c r="I71" s="12" t="s">
        <v>439</v>
      </c>
      <c r="J71" s="12" t="s">
        <v>440</v>
      </c>
      <c r="K71" s="22"/>
      <c r="L71" s="37" t="str">
        <f aca="false">HYPERLINK("mailto:maria.eugenia.lopez@hotmail.com","maria.eugenia.lopez@hotmail.com")</f>
        <v>maria.eugenia.lopez@hotmail.com</v>
      </c>
      <c r="M71" s="18" t="n">
        <v>40318</v>
      </c>
      <c r="N71" s="18"/>
      <c r="O71" s="18" t="s">
        <v>441</v>
      </c>
      <c r="P71" s="18" t="s">
        <v>168</v>
      </c>
      <c r="Q71" s="19" t="n">
        <v>1828</v>
      </c>
      <c r="R71" s="18"/>
      <c r="S71" s="24"/>
    </row>
    <row collapsed="false" customFormat="false" customHeight="false" hidden="false" ht="12.65" outlineLevel="0" r="72">
      <c r="A72" s="9" t="n">
        <v>71</v>
      </c>
      <c r="B72" s="10" t="s">
        <v>19</v>
      </c>
      <c r="C72" s="12" t="s">
        <v>442</v>
      </c>
      <c r="D72" s="12" t="s">
        <v>443</v>
      </c>
      <c r="E72" s="12" t="s">
        <v>108</v>
      </c>
      <c r="F72" s="13" t="s">
        <v>444</v>
      </c>
      <c r="G72" s="14" t="n">
        <v>8879</v>
      </c>
      <c r="H72" s="15" t="n">
        <v>34256589</v>
      </c>
      <c r="I72" s="12" t="s">
        <v>445</v>
      </c>
      <c r="J72" s="12" t="s">
        <v>446</v>
      </c>
      <c r="K72" s="22"/>
      <c r="L72" s="37" t="str">
        <f aca="false">HYPERLINK("mailto:alba.facundo@yahoo.com.ar","alba.facundo@yahoo.com.ar")</f>
        <v>alba.facundo@yahoo.com.ar</v>
      </c>
      <c r="M72" s="18" t="n">
        <v>40318</v>
      </c>
      <c r="N72" s="18"/>
      <c r="O72" s="18" t="s">
        <v>447</v>
      </c>
      <c r="P72" s="18" t="s">
        <v>188</v>
      </c>
      <c r="Q72" s="19" t="n">
        <v>1824</v>
      </c>
      <c r="R72" s="18"/>
      <c r="S72" s="24"/>
    </row>
    <row collapsed="false" customFormat="false" customHeight="false" hidden="false" ht="12.65" outlineLevel="0" r="73">
      <c r="A73" s="9" t="n">
        <v>72</v>
      </c>
      <c r="B73" s="10" t="s">
        <v>19</v>
      </c>
      <c r="C73" s="12" t="s">
        <v>448</v>
      </c>
      <c r="D73" s="12" t="s">
        <v>449</v>
      </c>
      <c r="E73" s="12" t="s">
        <v>108</v>
      </c>
      <c r="F73" s="13" t="s">
        <v>450</v>
      </c>
      <c r="G73" s="14" t="n">
        <v>43895</v>
      </c>
      <c r="H73" s="15" t="n">
        <v>16623328</v>
      </c>
      <c r="I73" s="12" t="s">
        <v>451</v>
      </c>
      <c r="J73" s="12" t="s">
        <v>452</v>
      </c>
      <c r="K73" s="22"/>
      <c r="L73" s="37" t="str">
        <f aca="false">HYPERLINK("mailto:carlostass@hotmail.com","carlostass@hotmail.com")</f>
        <v>carlostass@hotmail.com</v>
      </c>
      <c r="M73" s="18" t="n">
        <v>40318</v>
      </c>
      <c r="N73" s="18" t="s">
        <v>241</v>
      </c>
      <c r="O73" s="18" t="s">
        <v>453</v>
      </c>
      <c r="P73" s="18" t="s">
        <v>139</v>
      </c>
      <c r="Q73" s="19" t="n">
        <v>1424</v>
      </c>
      <c r="R73" s="18" t="s">
        <v>454</v>
      </c>
      <c r="S73" s="24"/>
    </row>
    <row collapsed="false" customFormat="false" customHeight="false" hidden="false" ht="12.65" outlineLevel="0" r="74">
      <c r="A74" s="9" t="n">
        <v>73</v>
      </c>
      <c r="B74" s="10" t="s">
        <v>19</v>
      </c>
      <c r="C74" s="11" t="s">
        <v>455</v>
      </c>
      <c r="D74" s="11" t="s">
        <v>456</v>
      </c>
      <c r="E74" s="11" t="s">
        <v>108</v>
      </c>
      <c r="F74" s="13" t="s">
        <v>457</v>
      </c>
      <c r="G74" s="10" t="n">
        <v>9927</v>
      </c>
      <c r="H74" s="38" t="n">
        <v>16187976</v>
      </c>
      <c r="I74" s="11" t="s">
        <v>458</v>
      </c>
      <c r="J74" s="11" t="s">
        <v>459</v>
      </c>
      <c r="K74" s="22"/>
      <c r="L74" s="40" t="str">
        <f aca="false">HYPERLINK("mailto:ameal.eduardo@gmail.com","ameal.eduardo@gmail.com")</f>
        <v>ameal.eduardo@gmail.com</v>
      </c>
      <c r="M74" s="18" t="n">
        <v>40318</v>
      </c>
      <c r="N74" s="18" t="s">
        <v>208</v>
      </c>
      <c r="O74" s="18" t="s">
        <v>460</v>
      </c>
      <c r="P74" s="18" t="s">
        <v>119</v>
      </c>
      <c r="Q74" s="19" t="n">
        <v>1870</v>
      </c>
      <c r="R74" s="18"/>
      <c r="S74" s="24"/>
    </row>
    <row collapsed="false" customFormat="false" customHeight="false" hidden="false" ht="12.65" outlineLevel="0" r="75">
      <c r="A75" s="9" t="n">
        <v>74</v>
      </c>
      <c r="B75" s="10" t="s">
        <v>19</v>
      </c>
      <c r="C75" s="11" t="s">
        <v>461</v>
      </c>
      <c r="D75" s="11" t="s">
        <v>462</v>
      </c>
      <c r="E75" s="11" t="s">
        <v>108</v>
      </c>
      <c r="F75" s="13" t="s">
        <v>463</v>
      </c>
      <c r="G75" s="10" t="n">
        <v>80259</v>
      </c>
      <c r="H75" s="38" t="n">
        <v>33210670</v>
      </c>
      <c r="I75" s="11" t="s">
        <v>464</v>
      </c>
      <c r="J75" s="11" t="s">
        <v>465</v>
      </c>
      <c r="K75" s="22"/>
      <c r="L75" s="40" t="str">
        <f aca="false">HYPERLINK("mailto:sebastian_soler87@hotmail.com","sebastian_soler87@hotmail.com")</f>
        <v>sebastian_soler87@hotmail.com</v>
      </c>
      <c r="M75" s="18" t="n">
        <v>40318</v>
      </c>
      <c r="N75" s="18" t="s">
        <v>208</v>
      </c>
      <c r="O75" s="18" t="s">
        <v>466</v>
      </c>
      <c r="P75" s="18" t="s">
        <v>139</v>
      </c>
      <c r="Q75" s="19" t="n">
        <v>1407</v>
      </c>
      <c r="R75" s="18" t="s">
        <v>467</v>
      </c>
      <c r="S75" s="24"/>
    </row>
    <row collapsed="false" customFormat="false" customHeight="false" hidden="false" ht="12.65" outlineLevel="0" r="76">
      <c r="A76" s="9" t="n">
        <v>75</v>
      </c>
      <c r="B76" s="10" t="s">
        <v>19</v>
      </c>
      <c r="C76" s="11" t="s">
        <v>468</v>
      </c>
      <c r="D76" s="11" t="s">
        <v>469</v>
      </c>
      <c r="E76" s="11" t="s">
        <v>108</v>
      </c>
      <c r="F76" s="13" t="s">
        <v>470</v>
      </c>
      <c r="G76" s="10" t="n">
        <v>23714</v>
      </c>
      <c r="H76" s="38" t="n">
        <v>7719865</v>
      </c>
      <c r="I76" s="11" t="s">
        <v>471</v>
      </c>
      <c r="J76" s="11" t="s">
        <v>101</v>
      </c>
      <c r="K76" s="22"/>
      <c r="L76" s="39" t="str">
        <f aca="false">HYPERLINK("mailto:maldonadopellegrini@yahoo.com.ar","maldonadopellegrini@yahoo.com.ar")</f>
        <v>maldonadopellegrini@yahoo.com.ar</v>
      </c>
      <c r="M76" s="18" t="n">
        <v>40324</v>
      </c>
      <c r="N76" s="18" t="s">
        <v>322</v>
      </c>
      <c r="O76" s="18" t="s">
        <v>472</v>
      </c>
      <c r="P76" s="18" t="s">
        <v>188</v>
      </c>
      <c r="Q76" s="19" t="n">
        <v>1629</v>
      </c>
      <c r="R76" s="18" t="s">
        <v>202</v>
      </c>
      <c r="S76" s="24"/>
    </row>
    <row collapsed="false" customFormat="false" customHeight="false" hidden="false" ht="12.65" outlineLevel="0" r="77">
      <c r="A77" s="9" t="n">
        <v>76</v>
      </c>
      <c r="B77" s="10" t="s">
        <v>19</v>
      </c>
      <c r="C77" s="11" t="s">
        <v>473</v>
      </c>
      <c r="D77" s="11" t="s">
        <v>474</v>
      </c>
      <c r="E77" s="11" t="s">
        <v>108</v>
      </c>
      <c r="F77" s="13" t="s">
        <v>475</v>
      </c>
      <c r="G77" s="10" t="n">
        <v>21381</v>
      </c>
      <c r="H77" s="38" t="n">
        <v>32999804</v>
      </c>
      <c r="I77" s="11" t="s">
        <v>476</v>
      </c>
      <c r="J77" s="11" t="s">
        <v>477</v>
      </c>
      <c r="K77" s="22"/>
      <c r="L77" s="40" t="str">
        <f aca="false">HYPERLINK("mailto:lautarocai@hotmail.com","lautarocai@hotmail.com")</f>
        <v>lautarocai@hotmail.com</v>
      </c>
      <c r="M77" s="18" t="n">
        <v>40324</v>
      </c>
      <c r="N77" s="18" t="s">
        <v>478</v>
      </c>
      <c r="O77" s="18" t="s">
        <v>479</v>
      </c>
      <c r="P77" s="18" t="s">
        <v>480</v>
      </c>
      <c r="Q77" s="19" t="n">
        <v>1822</v>
      </c>
      <c r="R77" s="18"/>
      <c r="S77" s="24"/>
    </row>
    <row collapsed="false" customFormat="false" customHeight="false" hidden="false" ht="12.65" outlineLevel="0" r="78">
      <c r="A78" s="9" t="n">
        <v>77</v>
      </c>
      <c r="B78" s="10" t="s">
        <v>19</v>
      </c>
      <c r="C78" s="11" t="s">
        <v>481</v>
      </c>
      <c r="D78" s="11" t="s">
        <v>482</v>
      </c>
      <c r="E78" s="11" t="s">
        <v>108</v>
      </c>
      <c r="F78" s="13" t="s">
        <v>483</v>
      </c>
      <c r="G78" s="10" t="n">
        <v>47068</v>
      </c>
      <c r="H78" s="38" t="n">
        <v>29799320</v>
      </c>
      <c r="I78" s="11" t="s">
        <v>484</v>
      </c>
      <c r="J78" s="11" t="s">
        <v>485</v>
      </c>
      <c r="K78" s="22" t="s">
        <v>486</v>
      </c>
      <c r="L78" s="40" t="str">
        <f aca="false">HYPERLINK("mailto:kachabrun@hotmail.com","kachabrun@hotmail.com")</f>
        <v>kachabrun@hotmail.com</v>
      </c>
      <c r="M78" s="18" t="n">
        <v>40324</v>
      </c>
      <c r="N78" s="18" t="s">
        <v>478</v>
      </c>
      <c r="O78" s="18" t="s">
        <v>487</v>
      </c>
      <c r="P78" s="18" t="s">
        <v>139</v>
      </c>
      <c r="Q78" s="19" t="n">
        <v>1439</v>
      </c>
      <c r="R78" s="18" t="s">
        <v>488</v>
      </c>
      <c r="S78" s="24"/>
    </row>
    <row collapsed="false" customFormat="false" customHeight="false" hidden="false" ht="12.65" outlineLevel="0" r="79">
      <c r="A79" s="9" t="n">
        <v>78</v>
      </c>
      <c r="B79" s="10" t="s">
        <v>19</v>
      </c>
      <c r="C79" s="11" t="s">
        <v>489</v>
      </c>
      <c r="D79" s="11" t="s">
        <v>107</v>
      </c>
      <c r="E79" s="11" t="s">
        <v>277</v>
      </c>
      <c r="F79" s="13" t="s">
        <v>490</v>
      </c>
      <c r="G79" s="10" t="s">
        <v>279</v>
      </c>
      <c r="H79" s="38" t="n">
        <v>22452823</v>
      </c>
      <c r="I79" s="57" t="s">
        <v>491</v>
      </c>
      <c r="J79" s="11" t="s">
        <v>492</v>
      </c>
      <c r="K79" s="22"/>
      <c r="L79" s="58" t="s">
        <v>279</v>
      </c>
      <c r="M79" s="18" t="n">
        <v>40324</v>
      </c>
      <c r="N79" s="18" t="s">
        <v>493</v>
      </c>
      <c r="O79" s="18" t="s">
        <v>494</v>
      </c>
      <c r="P79" s="18" t="s">
        <v>411</v>
      </c>
      <c r="Q79" s="19" t="n">
        <v>1884</v>
      </c>
      <c r="R79" s="18"/>
      <c r="S79" s="24"/>
    </row>
    <row collapsed="false" customFormat="false" customHeight="false" hidden="false" ht="12.65" outlineLevel="0" r="80">
      <c r="A80" s="9" t="n">
        <v>79</v>
      </c>
      <c r="B80" s="10" t="s">
        <v>19</v>
      </c>
      <c r="C80" s="11" t="s">
        <v>495</v>
      </c>
      <c r="D80" s="11" t="s">
        <v>496</v>
      </c>
      <c r="E80" s="11" t="s">
        <v>277</v>
      </c>
      <c r="F80" s="13" t="s">
        <v>497</v>
      </c>
      <c r="G80" s="10" t="s">
        <v>279</v>
      </c>
      <c r="H80" s="38" t="n">
        <v>13663538</v>
      </c>
      <c r="I80" s="57" t="s">
        <v>498</v>
      </c>
      <c r="J80" s="11" t="s">
        <v>499</v>
      </c>
      <c r="K80" s="22"/>
      <c r="L80" s="40" t="str">
        <f aca="false">HYPERLINK("mailto:ehdall@hotmail.com","ehdall@hotmail.com")</f>
        <v>ehdall@hotmail.com</v>
      </c>
      <c r="M80" s="18" t="n">
        <v>40324</v>
      </c>
      <c r="N80" s="18" t="s">
        <v>493</v>
      </c>
      <c r="O80" s="18" t="s">
        <v>500</v>
      </c>
      <c r="P80" s="18" t="s">
        <v>501</v>
      </c>
      <c r="Q80" s="19" t="n">
        <v>1834</v>
      </c>
      <c r="R80" s="18"/>
      <c r="S80" s="24"/>
    </row>
    <row collapsed="false" customFormat="false" customHeight="false" hidden="false" ht="12.65" outlineLevel="0" r="81">
      <c r="A81" s="9" t="n">
        <v>80</v>
      </c>
      <c r="B81" s="10" t="s">
        <v>19</v>
      </c>
      <c r="C81" s="78" t="s">
        <v>502</v>
      </c>
      <c r="D81" s="11" t="s">
        <v>503</v>
      </c>
      <c r="E81" s="11" t="s">
        <v>108</v>
      </c>
      <c r="F81" s="13" t="s">
        <v>504</v>
      </c>
      <c r="G81" s="89" t="s">
        <v>143</v>
      </c>
      <c r="H81" s="38" t="n">
        <v>7784658</v>
      </c>
      <c r="I81" s="11" t="s">
        <v>505</v>
      </c>
      <c r="J81" s="11" t="s">
        <v>506</v>
      </c>
      <c r="K81" s="22" t="s">
        <v>506</v>
      </c>
      <c r="L81" s="40" t="str">
        <f aca="false">HYPERLINK("mailto:luisfelice@ciudad.com.ar","luisfelice@ciudad.com.ar")</f>
        <v>luisfelice@ciudad.com.ar</v>
      </c>
      <c r="M81" s="18" t="n">
        <v>40324</v>
      </c>
      <c r="N81" s="18" t="s">
        <v>241</v>
      </c>
      <c r="O81" s="18" t="s">
        <v>507</v>
      </c>
      <c r="P81" s="18" t="s">
        <v>119</v>
      </c>
      <c r="Q81" s="19" t="n">
        <v>1872</v>
      </c>
      <c r="R81" s="18" t="s">
        <v>508</v>
      </c>
      <c r="S81" s="24"/>
    </row>
    <row collapsed="false" customFormat="false" customHeight="false" hidden="false" ht="12.65" outlineLevel="0" r="82">
      <c r="A82" s="9" t="n">
        <v>81</v>
      </c>
      <c r="B82" s="10" t="s">
        <v>19</v>
      </c>
      <c r="C82" s="11" t="s">
        <v>509</v>
      </c>
      <c r="D82" s="11" t="s">
        <v>510</v>
      </c>
      <c r="E82" s="11" t="s">
        <v>108</v>
      </c>
      <c r="F82" s="13" t="s">
        <v>511</v>
      </c>
      <c r="G82" s="10" t="n">
        <v>28773</v>
      </c>
      <c r="H82" s="38" t="n">
        <v>34750490</v>
      </c>
      <c r="I82" s="11" t="s">
        <v>512</v>
      </c>
      <c r="J82" s="11" t="s">
        <v>513</v>
      </c>
      <c r="K82" s="22"/>
      <c r="L82" s="40" t="str">
        <f aca="false">HYPERLINK("mailto:afevre@cfevre.com.ar","afevre@cfevre.com.ar")</f>
        <v>afevre@cfevre.com.ar</v>
      </c>
      <c r="M82" s="18" t="n">
        <v>40324</v>
      </c>
      <c r="N82" s="18" t="s">
        <v>173</v>
      </c>
      <c r="O82" s="18" t="s">
        <v>514</v>
      </c>
      <c r="P82" s="18" t="s">
        <v>139</v>
      </c>
      <c r="Q82" s="19" t="n">
        <v>1426</v>
      </c>
      <c r="R82" s="18" t="s">
        <v>515</v>
      </c>
      <c r="S82" s="24"/>
    </row>
    <row collapsed="false" customFormat="false" customHeight="false" hidden="false" ht="12.65" outlineLevel="0" r="83">
      <c r="A83" s="9" t="n">
        <v>82</v>
      </c>
      <c r="B83" s="10" t="s">
        <v>19</v>
      </c>
      <c r="C83" s="11" t="s">
        <v>155</v>
      </c>
      <c r="D83" s="11" t="s">
        <v>516</v>
      </c>
      <c r="E83" s="11" t="s">
        <v>108</v>
      </c>
      <c r="F83" s="13" t="s">
        <v>517</v>
      </c>
      <c r="G83" s="10" t="n">
        <v>72158</v>
      </c>
      <c r="H83" s="38" t="n">
        <v>17770675</v>
      </c>
      <c r="I83" s="11" t="s">
        <v>518</v>
      </c>
      <c r="J83" s="11" t="s">
        <v>101</v>
      </c>
      <c r="K83" s="22"/>
      <c r="L83" s="40" t="str">
        <f aca="false">HYPERLINK("mailto:rgdirseguridad@yahoo.com.ar","rgdirseguridad@yahoo.com.ar")</f>
        <v>rgdirseguridad@yahoo.com.ar</v>
      </c>
      <c r="M83" s="18" t="n">
        <v>40324</v>
      </c>
      <c r="N83" s="18" t="s">
        <v>409</v>
      </c>
      <c r="O83" s="18" t="s">
        <v>519</v>
      </c>
      <c r="P83" s="18" t="s">
        <v>119</v>
      </c>
      <c r="Q83" s="19" t="n">
        <v>1870</v>
      </c>
      <c r="R83" s="18"/>
      <c r="S83" s="24"/>
    </row>
    <row collapsed="false" customFormat="false" customHeight="false" hidden="false" ht="12.65" outlineLevel="0" r="84">
      <c r="A84" s="9" t="n">
        <v>83</v>
      </c>
      <c r="B84" s="10" t="s">
        <v>19</v>
      </c>
      <c r="C84" s="11" t="s">
        <v>520</v>
      </c>
      <c r="D84" s="11" t="s">
        <v>521</v>
      </c>
      <c r="E84" s="11" t="s">
        <v>108</v>
      </c>
      <c r="F84" s="13" t="s">
        <v>522</v>
      </c>
      <c r="G84" s="10" t="n">
        <v>40587</v>
      </c>
      <c r="H84" s="38" t="n">
        <v>31617621</v>
      </c>
      <c r="I84" s="11" t="s">
        <v>523</v>
      </c>
      <c r="J84" s="11" t="s">
        <v>524</v>
      </c>
      <c r="K84" s="22"/>
      <c r="L84" s="39" t="str">
        <f aca="false">HYPERLINK("mailto:ernestosebastianmiranda@yahoo.com.ar","ernestosebastianmiranda@yahoo.com.ar")</f>
        <v>ernestosebastianmiranda@yahoo.com.ar</v>
      </c>
      <c r="M84" s="18" t="n">
        <v>40324</v>
      </c>
      <c r="N84" s="18" t="s">
        <v>525</v>
      </c>
      <c r="O84" s="18" t="s">
        <v>526</v>
      </c>
      <c r="P84" s="18" t="s">
        <v>527</v>
      </c>
      <c r="Q84" s="19" t="n">
        <v>1832</v>
      </c>
      <c r="R84" s="18"/>
      <c r="S84" s="24"/>
    </row>
    <row collapsed="false" customFormat="false" customHeight="false" hidden="false" ht="12.65" outlineLevel="0" r="85">
      <c r="A85" s="9" t="n">
        <v>84</v>
      </c>
      <c r="B85" s="10" t="s">
        <v>19</v>
      </c>
      <c r="C85" s="11" t="s">
        <v>528</v>
      </c>
      <c r="D85" s="11" t="s">
        <v>529</v>
      </c>
      <c r="E85" s="11" t="s">
        <v>108</v>
      </c>
      <c r="F85" s="13" t="s">
        <v>530</v>
      </c>
      <c r="G85" s="10" t="n">
        <v>39807</v>
      </c>
      <c r="H85" s="38" t="n">
        <v>27288638</v>
      </c>
      <c r="I85" s="11" t="s">
        <v>531</v>
      </c>
      <c r="J85" s="11" t="s">
        <v>101</v>
      </c>
      <c r="K85" s="22"/>
      <c r="L85" s="40" t="str">
        <f aca="false">HYPERLINK("mailto:reyde15copas@hotmail.com","reyde15copas@hotmail.com")</f>
        <v>reyde15copas@hotmail.com</v>
      </c>
      <c r="M85" s="18" t="n">
        <v>40324</v>
      </c>
      <c r="N85" s="18" t="s">
        <v>399</v>
      </c>
      <c r="O85" s="18" t="s">
        <v>532</v>
      </c>
      <c r="P85" s="18" t="s">
        <v>139</v>
      </c>
      <c r="Q85" s="19" t="n">
        <v>1100</v>
      </c>
      <c r="R85" s="18" t="s">
        <v>533</v>
      </c>
      <c r="S85" s="24"/>
    </row>
    <row collapsed="false" customFormat="false" customHeight="false" hidden="false" ht="12.65" outlineLevel="0" r="86">
      <c r="A86" s="9" t="n">
        <v>85</v>
      </c>
      <c r="B86" s="10" t="s">
        <v>19</v>
      </c>
      <c r="C86" s="11" t="s">
        <v>534</v>
      </c>
      <c r="D86" s="11" t="s">
        <v>535</v>
      </c>
      <c r="E86" s="11" t="s">
        <v>108</v>
      </c>
      <c r="F86" s="13" t="s">
        <v>536</v>
      </c>
      <c r="G86" s="10" t="n">
        <v>70760</v>
      </c>
      <c r="H86" s="38" t="n">
        <v>35401489</v>
      </c>
      <c r="I86" s="11" t="s">
        <v>537</v>
      </c>
      <c r="J86" s="11" t="s">
        <v>538</v>
      </c>
      <c r="K86" s="22"/>
      <c r="L86" s="40" t="str">
        <f aca="false">HYPERLINK("mailto:smoscufo@uade.edu.ar","smoscufo@uade.edu.ar")</f>
        <v>smoscufo@uade.edu.ar</v>
      </c>
      <c r="M86" s="18" t="n">
        <v>40324</v>
      </c>
      <c r="N86" s="18" t="s">
        <v>478</v>
      </c>
      <c r="O86" s="18" t="s">
        <v>539</v>
      </c>
      <c r="P86" s="18" t="s">
        <v>153</v>
      </c>
      <c r="Q86" s="19" t="n">
        <v>1878</v>
      </c>
      <c r="R86" s="18"/>
      <c r="S86" s="24"/>
    </row>
    <row collapsed="false" customFormat="false" customHeight="false" hidden="false" ht="12.65" outlineLevel="0" r="87">
      <c r="A87" s="9" t="n">
        <v>86</v>
      </c>
      <c r="B87" s="10" t="s">
        <v>19</v>
      </c>
      <c r="C87" s="11" t="s">
        <v>540</v>
      </c>
      <c r="D87" s="11" t="s">
        <v>541</v>
      </c>
      <c r="E87" s="11" t="s">
        <v>108</v>
      </c>
      <c r="F87" s="13" t="s">
        <v>542</v>
      </c>
      <c r="G87" s="10" t="n">
        <v>24890</v>
      </c>
      <c r="H87" s="38" t="n">
        <v>20471039</v>
      </c>
      <c r="I87" s="11" t="s">
        <v>543</v>
      </c>
      <c r="J87" s="11" t="s">
        <v>544</v>
      </c>
      <c r="K87" s="22"/>
      <c r="L87" s="40" t="str">
        <f aca="false">HYPERLINK("mailto:dlr@estudiovarese.com.ar","dlr@estudiovarese.com.ar")</f>
        <v>dlr@estudiovarese.com.ar</v>
      </c>
      <c r="M87" s="18" t="n">
        <v>40324</v>
      </c>
      <c r="N87" s="18" t="s">
        <v>545</v>
      </c>
      <c r="O87" s="18" t="s">
        <v>546</v>
      </c>
      <c r="P87" s="18" t="s">
        <v>547</v>
      </c>
      <c r="Q87" s="19" t="n">
        <v>1640</v>
      </c>
      <c r="R87" s="18"/>
      <c r="S87" s="24"/>
    </row>
    <row collapsed="false" customFormat="false" customHeight="false" hidden="false" ht="12.65" outlineLevel="0" r="88">
      <c r="A88" s="9" t="n">
        <v>87</v>
      </c>
      <c r="B88" s="10" t="s">
        <v>19</v>
      </c>
      <c r="C88" s="78" t="s">
        <v>20</v>
      </c>
      <c r="D88" s="11" t="s">
        <v>548</v>
      </c>
      <c r="E88" s="78" t="s">
        <v>143</v>
      </c>
      <c r="F88" s="13" t="s">
        <v>549</v>
      </c>
      <c r="G88" s="89" t="s">
        <v>143</v>
      </c>
      <c r="H88" s="38" t="n">
        <v>17677935</v>
      </c>
      <c r="I88" s="11" t="s">
        <v>550</v>
      </c>
      <c r="J88" s="11" t="s">
        <v>551</v>
      </c>
      <c r="K88" s="22"/>
      <c r="L88" s="40" t="str">
        <f aca="false">HYPERLINK("mailto:leandroblues@gmail.com","leandroblues@gmail.com")</f>
        <v>leandroblues@gmail.com</v>
      </c>
      <c r="M88" s="18" t="n">
        <v>40324</v>
      </c>
      <c r="N88" s="18" t="s">
        <v>409</v>
      </c>
      <c r="O88" s="18" t="s">
        <v>552</v>
      </c>
      <c r="P88" s="18" t="s">
        <v>119</v>
      </c>
      <c r="Q88" s="19" t="n">
        <v>1870</v>
      </c>
      <c r="R88" s="18"/>
      <c r="S88" s="24"/>
    </row>
    <row collapsed="false" customFormat="false" customHeight="false" hidden="false" ht="12.65" outlineLevel="0" r="89">
      <c r="A89" s="9" t="n">
        <v>88</v>
      </c>
      <c r="B89" s="10" t="s">
        <v>19</v>
      </c>
      <c r="C89" s="11" t="s">
        <v>553</v>
      </c>
      <c r="D89" s="11" t="s">
        <v>554</v>
      </c>
      <c r="E89" s="11" t="s">
        <v>108</v>
      </c>
      <c r="F89" s="13" t="s">
        <v>555</v>
      </c>
      <c r="G89" s="10" t="n">
        <v>7737</v>
      </c>
      <c r="H89" s="38" t="n">
        <v>93609271</v>
      </c>
      <c r="I89" s="11" t="s">
        <v>279</v>
      </c>
      <c r="J89" s="11" t="s">
        <v>556</v>
      </c>
      <c r="K89" s="22"/>
      <c r="L89" s="58" t="s">
        <v>279</v>
      </c>
      <c r="M89" s="18" t="n">
        <v>40367</v>
      </c>
      <c r="N89" s="18" t="s">
        <v>545</v>
      </c>
      <c r="O89" s="18" t="s">
        <v>557</v>
      </c>
      <c r="P89" s="18" t="s">
        <v>119</v>
      </c>
      <c r="Q89" s="19" t="n">
        <v>1870</v>
      </c>
      <c r="R89" s="18"/>
      <c r="S89" s="24"/>
    </row>
    <row collapsed="false" customFormat="false" customHeight="false" hidden="false" ht="12.65" outlineLevel="0" r="90">
      <c r="A90" s="9" t="n">
        <v>89</v>
      </c>
      <c r="B90" s="10" t="s">
        <v>19</v>
      </c>
      <c r="C90" s="11" t="s">
        <v>558</v>
      </c>
      <c r="D90" s="11" t="s">
        <v>559</v>
      </c>
      <c r="E90" s="11" t="s">
        <v>108</v>
      </c>
      <c r="F90" s="13" t="s">
        <v>560</v>
      </c>
      <c r="G90" s="10" t="n">
        <v>9281</v>
      </c>
      <c r="H90" s="38" t="n">
        <v>10588002</v>
      </c>
      <c r="I90" s="11" t="s">
        <v>561</v>
      </c>
      <c r="J90" s="11"/>
      <c r="K90" s="22"/>
      <c r="L90" s="40" t="str">
        <f aca="false">HYPERLINK("mailto:sergioadjami@hotmail.com","sergioadjami@hotmail.com")</f>
        <v>sergioadjami@hotmail.com</v>
      </c>
      <c r="M90" s="18" t="n">
        <v>40367</v>
      </c>
      <c r="N90" s="18" t="s">
        <v>241</v>
      </c>
      <c r="O90" s="18" t="s">
        <v>562</v>
      </c>
      <c r="P90" s="18" t="s">
        <v>139</v>
      </c>
      <c r="Q90" s="19" t="n">
        <v>1288</v>
      </c>
      <c r="R90" s="18" t="s">
        <v>563</v>
      </c>
      <c r="S90" s="24"/>
    </row>
    <row collapsed="false" customFormat="false" customHeight="false" hidden="false" ht="12.65" outlineLevel="0" r="91">
      <c r="A91" s="9" t="n">
        <v>90</v>
      </c>
      <c r="B91" s="10" t="s">
        <v>19</v>
      </c>
      <c r="C91" s="11" t="s">
        <v>564</v>
      </c>
      <c r="D91" s="11" t="s">
        <v>565</v>
      </c>
      <c r="E91" s="11" t="s">
        <v>108</v>
      </c>
      <c r="F91" s="13" t="s">
        <v>566</v>
      </c>
      <c r="G91" s="38" t="n">
        <v>18408</v>
      </c>
      <c r="H91" s="38" t="n">
        <v>32402624</v>
      </c>
      <c r="I91" s="11" t="s">
        <v>567</v>
      </c>
      <c r="J91" s="11" t="s">
        <v>568</v>
      </c>
      <c r="K91" s="22" t="s">
        <v>1674</v>
      </c>
      <c r="L91" s="40" t="str">
        <f aca="false">HYPERLINK("mailto:chelodegli@fibertel.com.ar","chelodegli@fibertel.com.ar")</f>
        <v>chelodegli@fibertel.com.ar</v>
      </c>
      <c r="M91" s="18" t="n">
        <v>40367</v>
      </c>
      <c r="N91" s="18" t="s">
        <v>399</v>
      </c>
      <c r="O91" s="18" t="s">
        <v>570</v>
      </c>
      <c r="P91" s="18" t="s">
        <v>571</v>
      </c>
      <c r="Q91" s="19" t="n">
        <v>1704</v>
      </c>
      <c r="R91" s="18"/>
      <c r="S91" s="24"/>
    </row>
    <row collapsed="false" customFormat="false" customHeight="false" hidden="false" ht="12.65" outlineLevel="0" r="92">
      <c r="A92" s="9" t="n">
        <v>91</v>
      </c>
      <c r="B92" s="10" t="s">
        <v>19</v>
      </c>
      <c r="C92" s="11" t="s">
        <v>574</v>
      </c>
      <c r="D92" s="11" t="s">
        <v>575</v>
      </c>
      <c r="E92" s="11" t="s">
        <v>108</v>
      </c>
      <c r="F92" s="13" t="s">
        <v>576</v>
      </c>
      <c r="G92" s="10" t="s">
        <v>577</v>
      </c>
      <c r="H92" s="38" t="n">
        <v>24498648</v>
      </c>
      <c r="I92" s="11" t="s">
        <v>578</v>
      </c>
      <c r="J92" s="11" t="s">
        <v>579</v>
      </c>
      <c r="K92" s="22"/>
      <c r="L92" s="40" t="str">
        <f aca="false">HYPERLINK("mailto:gracielapuente@speedy.com.ar","gracielapuente@speedy.com.ar")</f>
        <v>gracielapuente@speedy.com.ar</v>
      </c>
      <c r="M92" s="18" t="n">
        <v>40367</v>
      </c>
      <c r="N92" s="18" t="s">
        <v>241</v>
      </c>
      <c r="O92" s="18" t="s">
        <v>580</v>
      </c>
      <c r="P92" s="18" t="s">
        <v>527</v>
      </c>
      <c r="Q92" s="19" t="n">
        <v>1824</v>
      </c>
      <c r="R92" s="18"/>
      <c r="S92" s="24"/>
    </row>
    <row collapsed="false" customFormat="false" customHeight="false" hidden="false" ht="12.65" outlineLevel="0" r="93">
      <c r="A93" s="9" t="n">
        <v>92</v>
      </c>
      <c r="B93" s="10" t="s">
        <v>19</v>
      </c>
      <c r="C93" s="11" t="s">
        <v>581</v>
      </c>
      <c r="D93" s="11" t="s">
        <v>582</v>
      </c>
      <c r="E93" s="11" t="s">
        <v>108</v>
      </c>
      <c r="F93" s="13" t="s">
        <v>583</v>
      </c>
      <c r="G93" s="38" t="n">
        <v>23821</v>
      </c>
      <c r="H93" s="38" t="n">
        <v>24646646</v>
      </c>
      <c r="I93" s="11" t="s">
        <v>584</v>
      </c>
      <c r="J93" s="11" t="s">
        <v>585</v>
      </c>
      <c r="K93" s="22"/>
      <c r="L93" s="40" t="str">
        <f aca="false">HYPERLINK("mailto:amendez@uade.edu.ar","amendez@uade.edu.ar")</f>
        <v>amendez@uade.edu.ar</v>
      </c>
      <c r="M93" s="18" t="n">
        <v>40367</v>
      </c>
      <c r="N93" s="18" t="s">
        <v>241</v>
      </c>
      <c r="O93" s="18" t="s">
        <v>586</v>
      </c>
      <c r="P93" s="18" t="s">
        <v>119</v>
      </c>
      <c r="Q93" s="19" t="n">
        <v>1875</v>
      </c>
      <c r="R93" s="18" t="s">
        <v>181</v>
      </c>
      <c r="S93" s="24"/>
    </row>
    <row collapsed="false" customFormat="false" customHeight="false" hidden="false" ht="12.65" outlineLevel="0" r="94">
      <c r="A94" s="9" t="n">
        <v>93</v>
      </c>
      <c r="B94" s="10" t="s">
        <v>19</v>
      </c>
      <c r="C94" s="11" t="s">
        <v>587</v>
      </c>
      <c r="D94" s="11" t="s">
        <v>588</v>
      </c>
      <c r="E94" s="11" t="s">
        <v>108</v>
      </c>
      <c r="F94" s="13" t="s">
        <v>589</v>
      </c>
      <c r="G94" s="38" t="n">
        <v>36341</v>
      </c>
      <c r="H94" s="38" t="n">
        <v>29246952</v>
      </c>
      <c r="I94" s="11" t="s">
        <v>590</v>
      </c>
      <c r="J94" s="11" t="s">
        <v>101</v>
      </c>
      <c r="K94" s="22"/>
      <c r="L94" s="40" t="str">
        <f aca="false">HYPERLINK("mailto:frajuso@hotmail.com","frajuso@hotmail.com")</f>
        <v>frajuso@hotmail.com</v>
      </c>
      <c r="M94" s="18" t="n">
        <v>40367</v>
      </c>
      <c r="N94" s="18" t="s">
        <v>591</v>
      </c>
      <c r="O94" s="18" t="s">
        <v>592</v>
      </c>
      <c r="P94" s="18" t="s">
        <v>593</v>
      </c>
      <c r="Q94" s="19"/>
      <c r="R94" s="18"/>
      <c r="S94" s="24"/>
    </row>
    <row collapsed="false" customFormat="false" customHeight="false" hidden="false" ht="12.65" outlineLevel="0" r="95">
      <c r="A95" s="9" t="n">
        <v>94</v>
      </c>
      <c r="B95" s="10" t="s">
        <v>19</v>
      </c>
      <c r="C95" s="11" t="s">
        <v>594</v>
      </c>
      <c r="D95" s="11" t="s">
        <v>595</v>
      </c>
      <c r="E95" s="11" t="s">
        <v>108</v>
      </c>
      <c r="F95" s="13" t="s">
        <v>596</v>
      </c>
      <c r="G95" s="38" t="n">
        <v>11264</v>
      </c>
      <c r="H95" s="38" t="n">
        <v>11565075</v>
      </c>
      <c r="I95" s="11" t="s">
        <v>597</v>
      </c>
      <c r="J95" s="11" t="s">
        <v>598</v>
      </c>
      <c r="K95" s="22"/>
      <c r="L95" s="40" t="str">
        <f aca="false">HYPERLINK("mailto:javisuarez@arnet.com.ar","javisuarez@arnet.com.ar")</f>
        <v>javisuarez@arnet.com.ar</v>
      </c>
      <c r="M95" s="18" t="n">
        <v>40367</v>
      </c>
      <c r="N95" s="18" t="s">
        <v>241</v>
      </c>
      <c r="O95" s="18" t="s">
        <v>599</v>
      </c>
      <c r="P95" s="18" t="s">
        <v>600</v>
      </c>
      <c r="Q95" s="19" t="n">
        <v>1636</v>
      </c>
      <c r="R95" s="18"/>
      <c r="S95" s="24"/>
    </row>
    <row collapsed="false" customFormat="false" customHeight="false" hidden="false" ht="12.65" outlineLevel="0" r="96">
      <c r="A96" s="9" t="n">
        <v>95</v>
      </c>
      <c r="B96" s="10" t="s">
        <v>19</v>
      </c>
      <c r="C96" s="11" t="s">
        <v>412</v>
      </c>
      <c r="D96" s="11" t="s">
        <v>601</v>
      </c>
      <c r="E96" s="11" t="s">
        <v>108</v>
      </c>
      <c r="F96" s="13" t="s">
        <v>602</v>
      </c>
      <c r="G96" s="38" t="n">
        <v>14428</v>
      </c>
      <c r="H96" s="38" t="n">
        <v>16533603</v>
      </c>
      <c r="I96" s="11" t="s">
        <v>603</v>
      </c>
      <c r="J96" s="11" t="s">
        <v>604</v>
      </c>
      <c r="K96" s="22"/>
      <c r="L96" s="58" t="s">
        <v>279</v>
      </c>
      <c r="M96" s="18" t="n">
        <v>40367</v>
      </c>
      <c r="N96" s="18" t="s">
        <v>241</v>
      </c>
      <c r="O96" s="18" t="s">
        <v>605</v>
      </c>
      <c r="P96" s="18" t="s">
        <v>119</v>
      </c>
      <c r="Q96" s="19" t="n">
        <v>1874</v>
      </c>
      <c r="R96" s="18" t="s">
        <v>359</v>
      </c>
      <c r="S96" s="24"/>
    </row>
    <row collapsed="false" customFormat="false" customHeight="false" hidden="false" ht="12.65" outlineLevel="0" r="97">
      <c r="A97" s="9" t="n">
        <v>96</v>
      </c>
      <c r="B97" s="10" t="s">
        <v>19</v>
      </c>
      <c r="C97" s="11" t="s">
        <v>606</v>
      </c>
      <c r="D97" s="11" t="s">
        <v>607</v>
      </c>
      <c r="E97" s="11" t="s">
        <v>277</v>
      </c>
      <c r="F97" s="13" t="s">
        <v>608</v>
      </c>
      <c r="G97" s="10" t="s">
        <v>279</v>
      </c>
      <c r="H97" s="38" t="n">
        <v>23302690</v>
      </c>
      <c r="I97" s="11" t="s">
        <v>609</v>
      </c>
      <c r="J97" s="11" t="s">
        <v>610</v>
      </c>
      <c r="K97" s="22"/>
      <c r="L97" s="40" t="str">
        <f aca="false">HYPERLINK("mailto:neostone2008@hotmail.com","neostone2008@hotmail.com")</f>
        <v>neostone2008@hotmail.com</v>
      </c>
      <c r="M97" s="18" t="n">
        <v>40381</v>
      </c>
      <c r="N97" s="18" t="s">
        <v>322</v>
      </c>
      <c r="O97" s="18" t="s">
        <v>611</v>
      </c>
      <c r="P97" s="18" t="s">
        <v>188</v>
      </c>
      <c r="Q97" s="19"/>
      <c r="R97" s="18" t="s">
        <v>195</v>
      </c>
      <c r="S97" s="24"/>
    </row>
    <row collapsed="false" customFormat="false" customHeight="false" hidden="false" ht="12.65" outlineLevel="0" r="98">
      <c r="A98" s="91" t="n">
        <v>97</v>
      </c>
      <c r="B98" s="89" t="s">
        <v>19</v>
      </c>
      <c r="C98" s="78" t="s">
        <v>612</v>
      </c>
      <c r="D98" s="78" t="s">
        <v>613</v>
      </c>
      <c r="E98" s="78" t="s">
        <v>108</v>
      </c>
      <c r="F98" s="92" t="s">
        <v>614</v>
      </c>
      <c r="G98" s="89" t="s">
        <v>143</v>
      </c>
      <c r="H98" s="93" t="n">
        <v>11041558</v>
      </c>
      <c r="I98" s="78" t="s">
        <v>615</v>
      </c>
      <c r="J98" s="78" t="s">
        <v>616</v>
      </c>
      <c r="K98" s="94"/>
      <c r="L98" s="95" t="str">
        <f aca="false">HYPERLINK("mailto:jor434@hotmail.com","jor434@hotmail.com")</f>
        <v>jor434@hotmail.com</v>
      </c>
      <c r="M98" s="96" t="n">
        <v>40381</v>
      </c>
      <c r="N98" s="96" t="s">
        <v>399</v>
      </c>
      <c r="O98" s="96" t="s">
        <v>617</v>
      </c>
      <c r="P98" s="96" t="s">
        <v>119</v>
      </c>
      <c r="Q98" s="79" t="n">
        <v>1875</v>
      </c>
      <c r="R98" s="96" t="s">
        <v>181</v>
      </c>
      <c r="S98" s="97"/>
      <c r="T98" s="98" t="s">
        <v>618</v>
      </c>
    </row>
    <row collapsed="false" customFormat="false" customHeight="false" hidden="false" ht="12.65" outlineLevel="0" r="99">
      <c r="A99" s="9" t="n">
        <v>98</v>
      </c>
      <c r="B99" s="10" t="s">
        <v>25</v>
      </c>
      <c r="C99" s="11" t="s">
        <v>619</v>
      </c>
      <c r="D99" s="11" t="s">
        <v>620</v>
      </c>
      <c r="E99" s="11" t="s">
        <v>277</v>
      </c>
      <c r="F99" s="13" t="s">
        <v>621</v>
      </c>
      <c r="G99" s="10" t="s">
        <v>279</v>
      </c>
      <c r="H99" s="38" t="n">
        <v>16177743</v>
      </c>
      <c r="I99" s="11" t="s">
        <v>622</v>
      </c>
      <c r="J99" s="11" t="s">
        <v>623</v>
      </c>
      <c r="K99" s="22"/>
      <c r="L99" s="40" t="str">
        <f aca="false">HYPERLINK("mailto:lau9064@hotmail.com","lau9064@hotmail.com")</f>
        <v>lau9064@hotmail.com</v>
      </c>
      <c r="M99" s="18" t="n">
        <v>40402</v>
      </c>
      <c r="N99" s="18" t="s">
        <v>322</v>
      </c>
      <c r="O99" s="18" t="s">
        <v>624</v>
      </c>
      <c r="P99" s="18" t="s">
        <v>139</v>
      </c>
      <c r="Q99" s="19" t="n">
        <v>1437</v>
      </c>
      <c r="R99" s="18" t="s">
        <v>625</v>
      </c>
      <c r="S99" s="24"/>
    </row>
    <row collapsed="false" customFormat="false" customHeight="false" hidden="false" ht="12.65" outlineLevel="0" r="100">
      <c r="A100" s="9" t="n">
        <v>99</v>
      </c>
      <c r="B100" s="10" t="s">
        <v>19</v>
      </c>
      <c r="C100" s="78" t="s">
        <v>626</v>
      </c>
      <c r="D100" s="11" t="s">
        <v>627</v>
      </c>
      <c r="E100" s="78" t="s">
        <v>143</v>
      </c>
      <c r="F100" s="13" t="s">
        <v>628</v>
      </c>
      <c r="G100" s="89" t="s">
        <v>143</v>
      </c>
      <c r="H100" s="38" t="n">
        <v>34767490</v>
      </c>
      <c r="I100" s="11" t="s">
        <v>629</v>
      </c>
      <c r="J100" s="11" t="s">
        <v>630</v>
      </c>
      <c r="K100" s="22"/>
      <c r="L100" s="40" t="str">
        <f aca="false">HYPERLINK("mailto:juanma_sangreroja@yahoo.com.ar","juanma_sangreroja@yahoo.com.ar")</f>
        <v>juanma_sangreroja@yahoo.com.ar</v>
      </c>
      <c r="M100" s="18" t="n">
        <v>40423</v>
      </c>
      <c r="N100" s="18" t="s">
        <v>409</v>
      </c>
      <c r="O100" s="18" t="s">
        <v>631</v>
      </c>
      <c r="P100" s="18" t="s">
        <v>139</v>
      </c>
      <c r="Q100" s="19" t="n">
        <v>1414</v>
      </c>
      <c r="R100" s="18" t="s">
        <v>632</v>
      </c>
      <c r="S100" s="24"/>
    </row>
    <row collapsed="false" customFormat="false" customHeight="false" hidden="false" ht="12.65" outlineLevel="0" r="101">
      <c r="A101" s="9" t="n">
        <v>100</v>
      </c>
      <c r="B101" s="10" t="s">
        <v>19</v>
      </c>
      <c r="C101" s="78" t="s">
        <v>626</v>
      </c>
      <c r="D101" s="11" t="s">
        <v>245</v>
      </c>
      <c r="E101" s="78" t="s">
        <v>143</v>
      </c>
      <c r="F101" s="13" t="s">
        <v>633</v>
      </c>
      <c r="G101" s="89" t="s">
        <v>143</v>
      </c>
      <c r="H101" s="38" t="n">
        <v>8490974</v>
      </c>
      <c r="I101" s="11" t="s">
        <v>634</v>
      </c>
      <c r="J101" s="11" t="s">
        <v>630</v>
      </c>
      <c r="K101" s="22"/>
      <c r="L101" s="40" t="str">
        <f aca="false">HYPERLINK("mailto:jcayala@cabal.com.ar","jcayala@cabal.com.ar")</f>
        <v>jcayala@cabal.com.ar</v>
      </c>
      <c r="M101" s="18" t="n">
        <v>40423</v>
      </c>
      <c r="N101" s="18" t="s">
        <v>409</v>
      </c>
      <c r="O101" s="18" t="s">
        <v>631</v>
      </c>
      <c r="P101" s="18" t="s">
        <v>139</v>
      </c>
      <c r="Q101" s="19" t="n">
        <v>1414</v>
      </c>
      <c r="R101" s="18" t="s">
        <v>632</v>
      </c>
      <c r="S101" s="24"/>
    </row>
    <row collapsed="false" customFormat="false" customHeight="false" hidden="false" ht="12.65" outlineLevel="0" r="102">
      <c r="A102" s="9" t="n">
        <v>101</v>
      </c>
      <c r="B102" s="10" t="s">
        <v>19</v>
      </c>
      <c r="C102" s="78" t="s">
        <v>635</v>
      </c>
      <c r="D102" s="11" t="s">
        <v>636</v>
      </c>
      <c r="E102" s="78" t="s">
        <v>143</v>
      </c>
      <c r="F102" s="13" t="s">
        <v>637</v>
      </c>
      <c r="G102" s="89" t="s">
        <v>143</v>
      </c>
      <c r="H102" s="38" t="n">
        <v>24366158</v>
      </c>
      <c r="I102" s="11" t="s">
        <v>638</v>
      </c>
      <c r="J102" s="11" t="s">
        <v>639</v>
      </c>
      <c r="K102" s="22"/>
      <c r="L102" s="40" t="str">
        <f aca="false">HYPERLINK("mailto:perezher@gmail.com","perezher@gmail.com")</f>
        <v>perezher@gmail.com</v>
      </c>
      <c r="M102" s="18" t="n">
        <v>40423</v>
      </c>
      <c r="N102" s="18" t="s">
        <v>409</v>
      </c>
      <c r="O102" s="18" t="s">
        <v>640</v>
      </c>
      <c r="P102" s="18" t="s">
        <v>139</v>
      </c>
      <c r="Q102" s="19" t="n">
        <v>1431</v>
      </c>
      <c r="R102" s="18" t="s">
        <v>641</v>
      </c>
      <c r="S102" s="24"/>
    </row>
    <row collapsed="false" customFormat="false" customHeight="false" hidden="false" ht="12.65" outlineLevel="0" r="103">
      <c r="A103" s="9" t="n">
        <v>102</v>
      </c>
      <c r="B103" s="10" t="s">
        <v>19</v>
      </c>
      <c r="C103" s="11" t="s">
        <v>642</v>
      </c>
      <c r="D103" s="11" t="s">
        <v>643</v>
      </c>
      <c r="E103" s="11" t="s">
        <v>108</v>
      </c>
      <c r="F103" s="13" t="s">
        <v>644</v>
      </c>
      <c r="G103" s="38" t="n">
        <v>52397</v>
      </c>
      <c r="H103" s="38" t="n">
        <v>7788543</v>
      </c>
      <c r="I103" s="11" t="s">
        <v>645</v>
      </c>
      <c r="J103" s="11" t="s">
        <v>646</v>
      </c>
      <c r="K103" s="22"/>
      <c r="L103" s="40" t="str">
        <f aca="false">HYPERLINK("mailto:agueromanolo@yahoo.com.ar","agueromanolo@yahoo.com.ar")</f>
        <v>agueromanolo@yahoo.com.ar</v>
      </c>
      <c r="M103" s="18" t="n">
        <v>40423</v>
      </c>
      <c r="N103" s="18"/>
      <c r="O103" s="18" t="s">
        <v>647</v>
      </c>
      <c r="P103" s="18" t="s">
        <v>119</v>
      </c>
      <c r="Q103" s="19" t="n">
        <v>1827</v>
      </c>
      <c r="R103" s="18"/>
      <c r="S103" s="20"/>
      <c r="T103" s="8"/>
    </row>
    <row collapsed="false" customFormat="false" customHeight="false" hidden="false" ht="12.65" outlineLevel="0" r="104">
      <c r="A104" s="9" t="n">
        <v>103</v>
      </c>
      <c r="B104" s="10" t="s">
        <v>19</v>
      </c>
      <c r="C104" s="11" t="s">
        <v>642</v>
      </c>
      <c r="D104" s="11" t="s">
        <v>648</v>
      </c>
      <c r="E104" s="11" t="s">
        <v>108</v>
      </c>
      <c r="F104" s="13" t="s">
        <v>649</v>
      </c>
      <c r="G104" s="38" t="n">
        <v>52398</v>
      </c>
      <c r="H104" s="38" t="n">
        <v>34180602</v>
      </c>
      <c r="I104" s="11" t="s">
        <v>650</v>
      </c>
      <c r="J104" s="11" t="s">
        <v>651</v>
      </c>
      <c r="K104" s="22"/>
      <c r="L104" s="40" t="str">
        <f aca="false">HYPERLINK("mailto:maxisanles@hotmail.com","maxisanles@hotmail.com")</f>
        <v>maxisanles@hotmail.com</v>
      </c>
      <c r="M104" s="18" t="n">
        <v>40423</v>
      </c>
      <c r="N104" s="18"/>
      <c r="O104" s="18" t="s">
        <v>652</v>
      </c>
      <c r="P104" s="18" t="s">
        <v>527</v>
      </c>
      <c r="Q104" s="19" t="n">
        <v>1832</v>
      </c>
      <c r="R104" s="18"/>
      <c r="S104" s="20"/>
      <c r="T104" s="8"/>
    </row>
    <row collapsed="false" customFormat="false" customHeight="false" hidden="false" ht="12.65" outlineLevel="0" r="105">
      <c r="A105" s="9" t="n">
        <v>104</v>
      </c>
      <c r="B105" s="10" t="s">
        <v>19</v>
      </c>
      <c r="C105" s="11" t="s">
        <v>653</v>
      </c>
      <c r="D105" s="11" t="s">
        <v>383</v>
      </c>
      <c r="E105" s="11" t="s">
        <v>108</v>
      </c>
      <c r="F105" s="13" t="s">
        <v>654</v>
      </c>
      <c r="G105" s="38" t="n">
        <v>27862</v>
      </c>
      <c r="H105" s="38" t="n">
        <v>31930803</v>
      </c>
      <c r="I105" s="11" t="s">
        <v>655</v>
      </c>
      <c r="J105" s="11" t="s">
        <v>656</v>
      </c>
      <c r="K105" s="22"/>
      <c r="L105" s="40" t="str">
        <f aca="false">HYPERLINK("mailto:sebasrei@gmail.com","sebasrei@gmail.com")</f>
        <v>sebasrei@gmail.com</v>
      </c>
      <c r="M105" s="18" t="n">
        <v>40423</v>
      </c>
      <c r="N105" s="18"/>
      <c r="O105" s="18" t="s">
        <v>657</v>
      </c>
      <c r="P105" s="18" t="s">
        <v>119</v>
      </c>
      <c r="Q105" s="19" t="n">
        <v>1870</v>
      </c>
      <c r="R105" s="18"/>
      <c r="S105" s="20"/>
      <c r="T105" s="8"/>
    </row>
    <row collapsed="false" customFormat="false" customHeight="false" hidden="false" ht="12.65" outlineLevel="0" r="106">
      <c r="A106" s="9" t="n">
        <v>105</v>
      </c>
      <c r="B106" s="10" t="s">
        <v>19</v>
      </c>
      <c r="C106" s="11" t="s">
        <v>658</v>
      </c>
      <c r="D106" s="11" t="s">
        <v>659</v>
      </c>
      <c r="E106" s="11" t="s">
        <v>277</v>
      </c>
      <c r="F106" s="10" t="n">
        <v>105</v>
      </c>
      <c r="G106" s="38" t="s">
        <v>279</v>
      </c>
      <c r="H106" s="38" t="n">
        <v>18270317</v>
      </c>
      <c r="I106" s="11" t="s">
        <v>660</v>
      </c>
      <c r="J106" s="11" t="s">
        <v>661</v>
      </c>
      <c r="K106" s="22"/>
      <c r="L106" s="40" t="str">
        <f aca="false">HYPERLINK("mailto:feralmiron@gmail.com","feralmiron@gmail.com")</f>
        <v>feralmiron@gmail.com</v>
      </c>
      <c r="M106" s="18" t="n">
        <v>40451</v>
      </c>
      <c r="N106" s="18" t="s">
        <v>208</v>
      </c>
      <c r="O106" s="18" t="s">
        <v>662</v>
      </c>
      <c r="P106" s="18" t="s">
        <v>663</v>
      </c>
      <c r="Q106" s="19" t="n">
        <v>6660</v>
      </c>
      <c r="R106" s="18" t="s">
        <v>664</v>
      </c>
      <c r="S106" s="24"/>
    </row>
    <row collapsed="false" customFormat="false" customHeight="false" hidden="false" ht="12.65" outlineLevel="0" r="107">
      <c r="A107" s="9" t="n">
        <v>106</v>
      </c>
      <c r="B107" s="10" t="s">
        <v>19</v>
      </c>
      <c r="C107" s="11" t="s">
        <v>665</v>
      </c>
      <c r="D107" s="11" t="s">
        <v>666</v>
      </c>
      <c r="E107" s="11" t="s">
        <v>108</v>
      </c>
      <c r="F107" s="10" t="n">
        <v>106</v>
      </c>
      <c r="G107" s="38" t="n">
        <v>22639</v>
      </c>
      <c r="H107" s="38" t="n">
        <v>24734445</v>
      </c>
      <c r="I107" s="11" t="s">
        <v>101</v>
      </c>
      <c r="J107" s="11" t="s">
        <v>667</v>
      </c>
      <c r="K107" s="22"/>
      <c r="L107" s="58" t="s">
        <v>279</v>
      </c>
      <c r="M107" s="18" t="n">
        <v>40451</v>
      </c>
      <c r="N107" s="18" t="s">
        <v>545</v>
      </c>
      <c r="O107" s="18" t="s">
        <v>668</v>
      </c>
      <c r="P107" s="18" t="s">
        <v>669</v>
      </c>
      <c r="Q107" s="19"/>
      <c r="R107" s="18" t="s">
        <v>664</v>
      </c>
      <c r="S107" s="24"/>
    </row>
    <row collapsed="false" customFormat="false" customHeight="false" hidden="false" ht="12.65" outlineLevel="0" r="108">
      <c r="A108" s="9" t="n">
        <v>107</v>
      </c>
      <c r="B108" s="10" t="s">
        <v>19</v>
      </c>
      <c r="C108" s="11" t="s">
        <v>670</v>
      </c>
      <c r="D108" s="11" t="s">
        <v>671</v>
      </c>
      <c r="E108" s="11" t="s">
        <v>108</v>
      </c>
      <c r="F108" s="10" t="n">
        <v>107</v>
      </c>
      <c r="G108" s="38" t="n">
        <v>15576</v>
      </c>
      <c r="H108" s="38" t="n">
        <v>26096482</v>
      </c>
      <c r="I108" s="11" t="s">
        <v>672</v>
      </c>
      <c r="J108" s="11" t="s">
        <v>673</v>
      </c>
      <c r="K108" s="22"/>
      <c r="L108" s="40" t="str">
        <f aca="false">HYPERLINK("mailto:mas.cai@hotmail.com","mas.cai@hotmail.com")</f>
        <v>mas.cai@hotmail.com</v>
      </c>
      <c r="M108" s="18" t="n">
        <v>40451</v>
      </c>
      <c r="N108" s="18" t="s">
        <v>117</v>
      </c>
      <c r="O108" s="18" t="s">
        <v>674</v>
      </c>
      <c r="P108" s="18" t="s">
        <v>675</v>
      </c>
      <c r="Q108" s="19" t="n">
        <v>1648</v>
      </c>
      <c r="R108" s="18"/>
      <c r="S108" s="24"/>
    </row>
    <row collapsed="false" customFormat="false" customHeight="false" hidden="false" ht="12.65" outlineLevel="0" r="109">
      <c r="A109" s="9" t="n">
        <v>108</v>
      </c>
      <c r="B109" s="10" t="s">
        <v>19</v>
      </c>
      <c r="C109" s="78" t="s">
        <v>676</v>
      </c>
      <c r="D109" s="11" t="s">
        <v>677</v>
      </c>
      <c r="E109" s="11" t="s">
        <v>108</v>
      </c>
      <c r="F109" s="10" t="n">
        <v>108</v>
      </c>
      <c r="G109" s="93" t="s">
        <v>143</v>
      </c>
      <c r="H109" s="38" t="n">
        <v>17315838</v>
      </c>
      <c r="I109" s="11" t="s">
        <v>678</v>
      </c>
      <c r="J109" s="11" t="s">
        <v>679</v>
      </c>
      <c r="K109" s="22"/>
      <c r="L109" s="40" t="str">
        <f aca="false">HYPERLINK("mailto:clegaz@hotmail.com","clegaz@hotmail.com")</f>
        <v>clegaz@hotmail.com</v>
      </c>
      <c r="M109" s="18" t="n">
        <v>40451</v>
      </c>
      <c r="N109" s="18" t="s">
        <v>241</v>
      </c>
      <c r="O109" s="18" t="s">
        <v>680</v>
      </c>
      <c r="P109" s="18" t="s">
        <v>153</v>
      </c>
      <c r="Q109" s="19"/>
      <c r="R109" s="18" t="s">
        <v>681</v>
      </c>
      <c r="S109" s="24"/>
    </row>
    <row collapsed="false" customFormat="false" customHeight="false" hidden="false" ht="12.65" outlineLevel="0" r="110">
      <c r="A110" s="9" t="n">
        <v>109</v>
      </c>
      <c r="B110" s="10" t="s">
        <v>19</v>
      </c>
      <c r="C110" s="11" t="s">
        <v>682</v>
      </c>
      <c r="D110" s="11" t="s">
        <v>683</v>
      </c>
      <c r="E110" s="11" t="s">
        <v>108</v>
      </c>
      <c r="F110" s="10" t="n">
        <v>109</v>
      </c>
      <c r="G110" s="38" t="n">
        <v>15315</v>
      </c>
      <c r="H110" s="38" t="n">
        <v>33368268</v>
      </c>
      <c r="I110" s="11" t="s">
        <v>684</v>
      </c>
      <c r="J110" s="11" t="s">
        <v>685</v>
      </c>
      <c r="K110" s="22"/>
      <c r="L110" s="40" t="str">
        <f aca="false">HYPERLINK("mailto:gonlombardi@hotmail.com","gonlombardi@hotmail.com")</f>
        <v>gonlombardi@hotmail.com</v>
      </c>
      <c r="M110" s="18" t="n">
        <v>40451</v>
      </c>
      <c r="N110" s="18" t="s">
        <v>173</v>
      </c>
      <c r="O110" s="18" t="s">
        <v>686</v>
      </c>
      <c r="P110" s="18" t="s">
        <v>119</v>
      </c>
      <c r="Q110" s="19" t="n">
        <v>1870</v>
      </c>
      <c r="R110" s="18"/>
      <c r="S110" s="24"/>
    </row>
    <row collapsed="false" customFormat="false" customHeight="false" hidden="false" ht="12.65" outlineLevel="0" r="111">
      <c r="A111" s="9" t="n">
        <v>110</v>
      </c>
      <c r="B111" s="10" t="s">
        <v>25</v>
      </c>
      <c r="C111" s="11" t="s">
        <v>37</v>
      </c>
      <c r="D111" s="11" t="s">
        <v>687</v>
      </c>
      <c r="E111" s="11" t="s">
        <v>108</v>
      </c>
      <c r="F111" s="10" t="n">
        <v>110</v>
      </c>
      <c r="G111" s="38" t="n">
        <v>5349</v>
      </c>
      <c r="H111" s="38" t="n">
        <v>33780134</v>
      </c>
      <c r="I111" s="11" t="s">
        <v>688</v>
      </c>
      <c r="J111" s="11" t="s">
        <v>689</v>
      </c>
      <c r="K111" s="22"/>
      <c r="L111" s="40" t="str">
        <f aca="false">HYPERLINK("mailto:candelariakelly@yahoo.com.ar","candelariakelly@yahoo.com.ar")</f>
        <v>candelariakelly@yahoo.com.ar</v>
      </c>
      <c r="M111" s="18" t="n">
        <v>40451</v>
      </c>
      <c r="N111" s="18" t="s">
        <v>493</v>
      </c>
      <c r="O111" s="18" t="s">
        <v>690</v>
      </c>
      <c r="P111" s="18" t="s">
        <v>139</v>
      </c>
      <c r="Q111" s="19" t="n">
        <v>1425</v>
      </c>
      <c r="R111" s="18" t="s">
        <v>330</v>
      </c>
      <c r="S111" s="24"/>
    </row>
    <row collapsed="false" customFormat="false" customHeight="false" hidden="false" ht="12.65" outlineLevel="0" r="112">
      <c r="A112" s="9" t="n">
        <v>111</v>
      </c>
      <c r="B112" s="10" t="s">
        <v>25</v>
      </c>
      <c r="C112" s="78" t="s">
        <v>691</v>
      </c>
      <c r="D112" s="11" t="s">
        <v>692</v>
      </c>
      <c r="E112" s="11" t="s">
        <v>108</v>
      </c>
      <c r="F112" s="10" t="n">
        <v>111</v>
      </c>
      <c r="G112" s="89" t="s">
        <v>143</v>
      </c>
      <c r="H112" s="38" t="n">
        <v>3601223</v>
      </c>
      <c r="I112" s="11" t="s">
        <v>101</v>
      </c>
      <c r="J112" s="11" t="s">
        <v>101</v>
      </c>
      <c r="K112" s="22"/>
      <c r="L112" s="58" t="s">
        <v>279</v>
      </c>
      <c r="M112" s="18" t="n">
        <v>40465</v>
      </c>
      <c r="N112" s="18" t="s">
        <v>409</v>
      </c>
      <c r="O112" s="18" t="s">
        <v>693</v>
      </c>
      <c r="P112" s="18" t="s">
        <v>119</v>
      </c>
      <c r="Q112" s="19" t="n">
        <v>1870</v>
      </c>
      <c r="R112" s="18"/>
      <c r="S112" s="24"/>
    </row>
    <row collapsed="false" customFormat="false" customHeight="false" hidden="false" ht="12.65" outlineLevel="0" r="113">
      <c r="A113" s="9" t="n">
        <v>112</v>
      </c>
      <c r="B113" s="10" t="s">
        <v>25</v>
      </c>
      <c r="C113" s="78" t="s">
        <v>20</v>
      </c>
      <c r="D113" s="11" t="s">
        <v>694</v>
      </c>
      <c r="E113" s="11" t="s">
        <v>108</v>
      </c>
      <c r="F113" s="10" t="n">
        <v>112</v>
      </c>
      <c r="G113" s="89" t="s">
        <v>143</v>
      </c>
      <c r="H113" s="38" t="n">
        <v>18319010</v>
      </c>
      <c r="I113" s="11" t="s">
        <v>101</v>
      </c>
      <c r="J113" s="11" t="s">
        <v>101</v>
      </c>
      <c r="K113" s="22"/>
      <c r="L113" s="40" t="str">
        <f aca="false">HYPERLINK("mailto:eliva2008@gmail.com","eliva2008@gmail.com")</f>
        <v>eliva2008@gmail.com</v>
      </c>
      <c r="M113" s="18" t="n">
        <v>40465</v>
      </c>
      <c r="N113" s="18" t="s">
        <v>409</v>
      </c>
      <c r="O113" s="18" t="s">
        <v>695</v>
      </c>
      <c r="P113" s="18" t="s">
        <v>119</v>
      </c>
      <c r="Q113" s="19" t="n">
        <v>1870</v>
      </c>
      <c r="R113" s="18"/>
      <c r="S113" s="24"/>
    </row>
    <row collapsed="false" customFormat="false" customHeight="false" hidden="false" ht="12.65" outlineLevel="0" r="114">
      <c r="A114" s="9" t="n">
        <v>113</v>
      </c>
      <c r="B114" s="10" t="s">
        <v>25</v>
      </c>
      <c r="C114" s="78" t="s">
        <v>696</v>
      </c>
      <c r="D114" s="11" t="s">
        <v>697</v>
      </c>
      <c r="E114" s="11" t="s">
        <v>108</v>
      </c>
      <c r="F114" s="10" t="n">
        <v>113</v>
      </c>
      <c r="G114" s="89" t="s">
        <v>143</v>
      </c>
      <c r="H114" s="38" t="n">
        <v>23471511</v>
      </c>
      <c r="I114" s="11" t="s">
        <v>698</v>
      </c>
      <c r="J114" s="11" t="s">
        <v>673</v>
      </c>
      <c r="K114" s="10"/>
      <c r="L114" s="45" t="str">
        <f aca="false">HYPERLINK("mailto:guadalupecoto@yahoo.com.ar","guadalupecoto@yahoo.com.ar")</f>
        <v>guadalupecoto@yahoo.com.ar</v>
      </c>
      <c r="M114" s="18" t="n">
        <v>40514</v>
      </c>
      <c r="N114" s="18" t="s">
        <v>699</v>
      </c>
      <c r="O114" s="18" t="s">
        <v>674</v>
      </c>
      <c r="P114" s="18" t="s">
        <v>675</v>
      </c>
      <c r="Q114" s="19" t="n">
        <v>1648</v>
      </c>
      <c r="R114" s="18"/>
      <c r="S114" s="24"/>
    </row>
    <row collapsed="false" customFormat="false" customHeight="false" hidden="false" ht="12.65" outlineLevel="0" r="115">
      <c r="A115" s="9" t="n">
        <v>114</v>
      </c>
      <c r="B115" s="10" t="s">
        <v>19</v>
      </c>
      <c r="C115" s="11" t="s">
        <v>700</v>
      </c>
      <c r="D115" s="11" t="s">
        <v>701</v>
      </c>
      <c r="E115" s="11" t="s">
        <v>108</v>
      </c>
      <c r="F115" s="10" t="n">
        <v>114</v>
      </c>
      <c r="G115" s="38" t="n">
        <v>12677</v>
      </c>
      <c r="H115" s="38" t="n">
        <v>30778995</v>
      </c>
      <c r="I115" s="11" t="s">
        <v>702</v>
      </c>
      <c r="J115" s="11" t="s">
        <v>703</v>
      </c>
      <c r="K115" s="10"/>
      <c r="L115" s="45" t="str">
        <f aca="false">HYPERLINK("mailto:daroeichen@hotmail.com","daroeichen@hotmail.com")</f>
        <v>daroeichen@hotmail.com</v>
      </c>
      <c r="M115" s="18" t="n">
        <v>40514</v>
      </c>
      <c r="N115" s="18" t="s">
        <v>241</v>
      </c>
      <c r="O115" s="18" t="s">
        <v>704</v>
      </c>
      <c r="P115" s="18" t="s">
        <v>139</v>
      </c>
      <c r="Q115" s="19" t="n">
        <v>1416</v>
      </c>
      <c r="R115" s="18" t="s">
        <v>467</v>
      </c>
      <c r="S115" s="24"/>
    </row>
    <row collapsed="false" customFormat="false" customHeight="false" hidden="false" ht="12.65" outlineLevel="0" r="116">
      <c r="A116" s="9" t="n">
        <v>115</v>
      </c>
      <c r="B116" s="10" t="s">
        <v>19</v>
      </c>
      <c r="C116" s="11" t="s">
        <v>670</v>
      </c>
      <c r="D116" s="11" t="s">
        <v>245</v>
      </c>
      <c r="E116" s="11" t="s">
        <v>108</v>
      </c>
      <c r="F116" s="10" t="n">
        <v>115</v>
      </c>
      <c r="G116" s="38" t="n">
        <v>29038</v>
      </c>
      <c r="H116" s="38" t="n">
        <v>7767365</v>
      </c>
      <c r="I116" s="11" t="s">
        <v>101</v>
      </c>
      <c r="J116" s="11" t="s">
        <v>705</v>
      </c>
      <c r="K116" s="10"/>
      <c r="L116" s="66" t="s">
        <v>279</v>
      </c>
      <c r="M116" s="18" t="n">
        <v>40514</v>
      </c>
      <c r="N116" s="18" t="s">
        <v>493</v>
      </c>
      <c r="O116" s="18" t="s">
        <v>706</v>
      </c>
      <c r="P116" s="18" t="s">
        <v>263</v>
      </c>
      <c r="Q116" s="19"/>
      <c r="R116" s="18" t="s">
        <v>263</v>
      </c>
      <c r="S116" s="24"/>
    </row>
    <row collapsed="false" customFormat="false" customHeight="false" hidden="false" ht="12.65" outlineLevel="0" r="117">
      <c r="A117" s="9" t="n">
        <v>116</v>
      </c>
      <c r="B117" s="10" t="s">
        <v>19</v>
      </c>
      <c r="C117" s="11" t="s">
        <v>707</v>
      </c>
      <c r="D117" s="11" t="s">
        <v>708</v>
      </c>
      <c r="E117" s="11" t="s">
        <v>108</v>
      </c>
      <c r="F117" s="10" t="n">
        <v>116</v>
      </c>
      <c r="G117" s="89" t="s">
        <v>143</v>
      </c>
      <c r="H117" s="38" t="n">
        <v>27940799</v>
      </c>
      <c r="I117" s="11" t="s">
        <v>101</v>
      </c>
      <c r="J117" s="11" t="s">
        <v>709</v>
      </c>
      <c r="K117" s="10"/>
      <c r="L117" s="45" t="str">
        <f aca="false">HYPERLINK("mailto:gonzi_camba@hotmail.com","gonzi_camba@hotmail.com")</f>
        <v>gonzi_camba@hotmail.com</v>
      </c>
      <c r="M117" s="18" t="n">
        <v>40514</v>
      </c>
      <c r="N117" s="18" t="s">
        <v>117</v>
      </c>
      <c r="O117" s="18" t="s">
        <v>710</v>
      </c>
      <c r="P117" s="18" t="s">
        <v>119</v>
      </c>
      <c r="Q117" s="19" t="n">
        <v>1870</v>
      </c>
      <c r="R117" s="18"/>
      <c r="S117" s="24"/>
    </row>
    <row collapsed="false" customFormat="false" customHeight="false" hidden="false" ht="12.65" outlineLevel="0" r="118">
      <c r="A118" s="9" t="n">
        <v>117</v>
      </c>
      <c r="B118" s="10" t="s">
        <v>19</v>
      </c>
      <c r="C118" s="11" t="s">
        <v>711</v>
      </c>
      <c r="D118" s="11" t="s">
        <v>636</v>
      </c>
      <c r="E118" s="11" t="s">
        <v>108</v>
      </c>
      <c r="F118" s="10" t="n">
        <v>117</v>
      </c>
      <c r="G118" s="38" t="n">
        <v>17763</v>
      </c>
      <c r="H118" s="38" t="n">
        <v>24405377</v>
      </c>
      <c r="I118" s="11" t="s">
        <v>712</v>
      </c>
      <c r="J118" s="11" t="s">
        <v>713</v>
      </c>
      <c r="K118" s="10"/>
      <c r="L118" s="45" t="str">
        <f aca="false">HYPERLINK("mailto:hernan_olive@hotmail.com","hernan_olive@hotmail.com")</f>
        <v>hernan_olive@hotmail.com</v>
      </c>
      <c r="M118" s="18" t="n">
        <v>40514</v>
      </c>
      <c r="N118" s="18" t="s">
        <v>525</v>
      </c>
      <c r="O118" s="18" t="s">
        <v>714</v>
      </c>
      <c r="P118" s="18" t="s">
        <v>139</v>
      </c>
      <c r="Q118" s="19" t="n">
        <v>1279</v>
      </c>
      <c r="R118" s="18" t="s">
        <v>563</v>
      </c>
      <c r="S118" s="24"/>
    </row>
    <row collapsed="false" customFormat="false" customHeight="false" hidden="false" ht="12.65" outlineLevel="0" r="119">
      <c r="A119" s="9" t="n">
        <v>118</v>
      </c>
      <c r="B119" s="10" t="s">
        <v>19</v>
      </c>
      <c r="C119" s="11" t="s">
        <v>715</v>
      </c>
      <c r="D119" s="11" t="s">
        <v>716</v>
      </c>
      <c r="E119" s="11" t="s">
        <v>108</v>
      </c>
      <c r="F119" s="10" t="n">
        <v>118</v>
      </c>
      <c r="G119" s="89" t="s">
        <v>143</v>
      </c>
      <c r="H119" s="38" t="n">
        <v>17391681</v>
      </c>
      <c r="I119" s="11" t="s">
        <v>717</v>
      </c>
      <c r="J119" s="11" t="s">
        <v>718</v>
      </c>
      <c r="K119" s="10"/>
      <c r="L119" s="45" t="str">
        <f aca="false">HYPERLINK("mailto:danielricocai@hotmail.com","danielricocai@hotmail.com")</f>
        <v>danielricocai@hotmail.com</v>
      </c>
      <c r="M119" s="18" t="n">
        <v>40514</v>
      </c>
      <c r="N119" s="18" t="s">
        <v>719</v>
      </c>
      <c r="O119" s="18" t="s">
        <v>720</v>
      </c>
      <c r="P119" s="18" t="s">
        <v>119</v>
      </c>
      <c r="Q119" s="19" t="n">
        <v>1870</v>
      </c>
      <c r="R119" s="18"/>
      <c r="S119" s="24"/>
    </row>
    <row collapsed="false" customFormat="false" customHeight="false" hidden="false" ht="12.65" outlineLevel="0" r="120">
      <c r="A120" s="9" t="n">
        <v>119</v>
      </c>
      <c r="B120" s="10" t="s">
        <v>25</v>
      </c>
      <c r="C120" s="11" t="s">
        <v>721</v>
      </c>
      <c r="D120" s="11" t="s">
        <v>722</v>
      </c>
      <c r="E120" s="11" t="s">
        <v>108</v>
      </c>
      <c r="F120" s="10" t="n">
        <v>119</v>
      </c>
      <c r="G120" s="89" t="s">
        <v>143</v>
      </c>
      <c r="H120" s="38" t="n">
        <v>25264965</v>
      </c>
      <c r="I120" s="11" t="s">
        <v>723</v>
      </c>
      <c r="J120" s="11" t="s">
        <v>724</v>
      </c>
      <c r="K120" s="10"/>
      <c r="L120" s="45" t="str">
        <f aca="false">HYPERLINK("mailto:rominabernao@hotmail.com","rominabernao@hotmail.com")</f>
        <v>rominabernao@hotmail.com</v>
      </c>
      <c r="M120" s="18" t="n">
        <v>40486</v>
      </c>
      <c r="N120" s="18" t="s">
        <v>493</v>
      </c>
      <c r="O120" s="18" t="s">
        <v>725</v>
      </c>
      <c r="P120" s="18" t="s">
        <v>726</v>
      </c>
      <c r="Q120" s="19"/>
      <c r="R120" s="18"/>
      <c r="S120" s="24"/>
    </row>
    <row collapsed="false" customFormat="false" customHeight="false" hidden="false" ht="12.65" outlineLevel="0" r="121">
      <c r="A121" s="9" t="n">
        <v>120</v>
      </c>
      <c r="B121" s="10" t="s">
        <v>19</v>
      </c>
      <c r="C121" s="11" t="s">
        <v>727</v>
      </c>
      <c r="D121" s="11" t="s">
        <v>298</v>
      </c>
      <c r="E121" s="11" t="s">
        <v>277</v>
      </c>
      <c r="F121" s="10" t="n">
        <v>120</v>
      </c>
      <c r="G121" s="10" t="s">
        <v>279</v>
      </c>
      <c r="H121" s="38" t="n">
        <v>8529138</v>
      </c>
      <c r="I121" s="11" t="s">
        <v>728</v>
      </c>
      <c r="J121" s="11" t="s">
        <v>101</v>
      </c>
      <c r="K121" s="10"/>
      <c r="L121" s="66" t="s">
        <v>279</v>
      </c>
      <c r="M121" s="18" t="n">
        <v>40486</v>
      </c>
      <c r="N121" s="18" t="s">
        <v>409</v>
      </c>
      <c r="O121" s="18" t="s">
        <v>729</v>
      </c>
      <c r="P121" s="18" t="s">
        <v>119</v>
      </c>
      <c r="Q121" s="19" t="n">
        <v>1870</v>
      </c>
      <c r="R121" s="18"/>
      <c r="S121" s="24"/>
    </row>
    <row collapsed="false" customFormat="false" customHeight="false" hidden="false" ht="12.65" outlineLevel="0" r="122">
      <c r="A122" s="9" t="n">
        <v>121</v>
      </c>
      <c r="B122" s="10" t="s">
        <v>19</v>
      </c>
      <c r="C122" s="11" t="s">
        <v>730</v>
      </c>
      <c r="D122" s="11" t="s">
        <v>731</v>
      </c>
      <c r="E122" s="11" t="s">
        <v>108</v>
      </c>
      <c r="F122" s="10" t="n">
        <v>121</v>
      </c>
      <c r="G122" s="38" t="n">
        <v>11932</v>
      </c>
      <c r="H122" s="38" t="n">
        <v>16401723</v>
      </c>
      <c r="I122" s="11" t="s">
        <v>732</v>
      </c>
      <c r="J122" s="11" t="s">
        <v>733</v>
      </c>
      <c r="K122" s="10"/>
      <c r="L122" s="45" t="str">
        <f aca="false">HYPERLINK("mailto:mdcorral@hotmail.com","mdcorral@hotmail.com")</f>
        <v>mdcorral@hotmail.com</v>
      </c>
      <c r="M122" s="18" t="n">
        <v>40514</v>
      </c>
      <c r="N122" s="18" t="s">
        <v>117</v>
      </c>
      <c r="O122" s="18" t="s">
        <v>734</v>
      </c>
      <c r="P122" s="18" t="s">
        <v>119</v>
      </c>
      <c r="Q122" s="19" t="n">
        <v>1875</v>
      </c>
      <c r="R122" s="18" t="s">
        <v>181</v>
      </c>
      <c r="S122" s="24"/>
    </row>
    <row collapsed="false" customFormat="false" customHeight="false" hidden="false" ht="12.65" outlineLevel="0" r="123">
      <c r="A123" s="9" t="n">
        <v>122</v>
      </c>
      <c r="B123" s="10" t="s">
        <v>19</v>
      </c>
      <c r="C123" s="11" t="s">
        <v>735</v>
      </c>
      <c r="D123" s="11" t="s">
        <v>736</v>
      </c>
      <c r="E123" s="11" t="s">
        <v>108</v>
      </c>
      <c r="F123" s="10" t="n">
        <v>122</v>
      </c>
      <c r="G123" s="38" t="n">
        <v>16902</v>
      </c>
      <c r="H123" s="38" t="n">
        <v>34368953</v>
      </c>
      <c r="I123" s="11" t="s">
        <v>737</v>
      </c>
      <c r="J123" s="11" t="s">
        <v>738</v>
      </c>
      <c r="K123" s="10"/>
      <c r="L123" s="45" t="str">
        <f aca="false">HYPERLINK("mailto:martin.caruso@am.sony.com","martin.caruso@am.sony.com")</f>
        <v>martin.caruso@am.sony.com</v>
      </c>
      <c r="M123" s="18" t="n">
        <v>40514</v>
      </c>
      <c r="N123" s="18" t="s">
        <v>173</v>
      </c>
      <c r="O123" s="18" t="s">
        <v>739</v>
      </c>
      <c r="P123" s="18" t="s">
        <v>119</v>
      </c>
      <c r="Q123" s="19" t="n">
        <v>1875</v>
      </c>
      <c r="R123" s="18" t="s">
        <v>181</v>
      </c>
      <c r="S123" s="24"/>
    </row>
    <row collapsed="false" customFormat="false" customHeight="false" hidden="false" ht="12.65" outlineLevel="0" r="124">
      <c r="A124" s="9" t="n">
        <v>123</v>
      </c>
      <c r="B124" s="10" t="s">
        <v>19</v>
      </c>
      <c r="C124" s="78" t="s">
        <v>740</v>
      </c>
      <c r="D124" s="11" t="s">
        <v>443</v>
      </c>
      <c r="E124" s="11" t="s">
        <v>277</v>
      </c>
      <c r="F124" s="10" t="n">
        <f aca="false">A124</f>
        <v>123</v>
      </c>
      <c r="G124" s="93" t="s">
        <v>143</v>
      </c>
      <c r="H124" s="38" t="n">
        <v>33304937</v>
      </c>
      <c r="I124" s="11" t="s">
        <v>101</v>
      </c>
      <c r="J124" s="11" t="s">
        <v>101</v>
      </c>
      <c r="K124" s="22" t="s">
        <v>101</v>
      </c>
      <c r="L124" s="40" t="str">
        <f aca="false">HYPERLINK("mailto:fmaltamirano@gmail.com","fmaltamirano@gmail.com")</f>
        <v>fmaltamirano@gmail.com</v>
      </c>
      <c r="M124" s="18" t="n">
        <v>40570</v>
      </c>
      <c r="N124" s="18" t="s">
        <v>741</v>
      </c>
      <c r="O124" s="18" t="s">
        <v>742</v>
      </c>
      <c r="P124" s="18" t="s">
        <v>382</v>
      </c>
      <c r="Q124" s="19" t="n">
        <v>1812</v>
      </c>
      <c r="R124" s="18" t="s">
        <v>743</v>
      </c>
      <c r="S124" s="24"/>
    </row>
    <row collapsed="false" customFormat="false" customHeight="false" hidden="false" ht="12.65" outlineLevel="0" r="125">
      <c r="A125" s="9" t="n">
        <v>124</v>
      </c>
      <c r="B125" s="10" t="s">
        <v>19</v>
      </c>
      <c r="C125" s="11" t="s">
        <v>744</v>
      </c>
      <c r="D125" s="11" t="s">
        <v>745</v>
      </c>
      <c r="E125" s="11" t="s">
        <v>108</v>
      </c>
      <c r="F125" s="10" t="n">
        <f aca="false">A125</f>
        <v>124</v>
      </c>
      <c r="G125" s="38" t="n">
        <v>7074</v>
      </c>
      <c r="H125" s="38" t="n">
        <v>93510488</v>
      </c>
      <c r="I125" s="11" t="s">
        <v>746</v>
      </c>
      <c r="J125" s="11" t="s">
        <v>747</v>
      </c>
      <c r="K125" s="22" t="s">
        <v>101</v>
      </c>
      <c r="L125" s="58" t="s">
        <v>279</v>
      </c>
      <c r="M125" s="18" t="n">
        <v>40570</v>
      </c>
      <c r="N125" s="18" t="s">
        <v>493</v>
      </c>
      <c r="O125" s="18" t="s">
        <v>748</v>
      </c>
      <c r="P125" s="18" t="s">
        <v>119</v>
      </c>
      <c r="Q125" s="19" t="n">
        <v>1870</v>
      </c>
      <c r="R125" s="18"/>
      <c r="S125" s="24"/>
    </row>
    <row collapsed="false" customFormat="false" customHeight="false" hidden="false" ht="12.65" outlineLevel="0" r="126">
      <c r="A126" s="9" t="n">
        <v>125</v>
      </c>
      <c r="B126" s="10" t="s">
        <v>19</v>
      </c>
      <c r="C126" s="11" t="s">
        <v>749</v>
      </c>
      <c r="D126" s="11" t="s">
        <v>750</v>
      </c>
      <c r="E126" s="67" t="n">
        <v>22662</v>
      </c>
      <c r="F126" s="10" t="n">
        <f aca="false">A126</f>
        <v>125</v>
      </c>
      <c r="G126" s="38" t="n">
        <v>22662</v>
      </c>
      <c r="H126" s="38" t="n">
        <v>23754278</v>
      </c>
      <c r="I126" s="11" t="s">
        <v>751</v>
      </c>
      <c r="J126" s="11" t="s">
        <v>752</v>
      </c>
      <c r="K126" s="22" t="s">
        <v>101</v>
      </c>
      <c r="L126" s="40" t="str">
        <f aca="false">HYPERLINK("mailto:filipeli_mariano@redlink.com.ar","filipeli_mariano@redlink.com.ar")</f>
        <v>filipeli_mariano@redlink.com.ar</v>
      </c>
      <c r="M126" s="18" t="n">
        <v>40570</v>
      </c>
      <c r="N126" s="18" t="s">
        <v>399</v>
      </c>
      <c r="O126" s="18" t="s">
        <v>753</v>
      </c>
      <c r="P126" s="18" t="s">
        <v>527</v>
      </c>
      <c r="Q126" s="19" t="n">
        <v>1832</v>
      </c>
      <c r="R126" s="18"/>
      <c r="S126" s="24"/>
    </row>
    <row collapsed="false" customFormat="false" customHeight="false" hidden="false" ht="12.65" outlineLevel="0" r="127">
      <c r="A127" s="9" t="n">
        <v>126</v>
      </c>
      <c r="B127" s="10" t="s">
        <v>19</v>
      </c>
      <c r="C127" s="11" t="s">
        <v>102</v>
      </c>
      <c r="D127" s="11" t="s">
        <v>754</v>
      </c>
      <c r="E127" s="11" t="s">
        <v>108</v>
      </c>
      <c r="F127" s="10" t="n">
        <f aca="false">A127</f>
        <v>126</v>
      </c>
      <c r="G127" s="38" t="n">
        <v>7757</v>
      </c>
      <c r="H127" s="38" t="n">
        <v>4866800</v>
      </c>
      <c r="I127" s="11" t="s">
        <v>101</v>
      </c>
      <c r="J127" s="11" t="s">
        <v>755</v>
      </c>
      <c r="K127" s="22" t="s">
        <v>101</v>
      </c>
      <c r="L127" s="58" t="s">
        <v>279</v>
      </c>
      <c r="M127" s="18" t="n">
        <v>40570</v>
      </c>
      <c r="N127" s="18" t="s">
        <v>756</v>
      </c>
      <c r="O127" s="18" t="s">
        <v>757</v>
      </c>
      <c r="P127" s="18" t="s">
        <v>119</v>
      </c>
      <c r="Q127" s="19" t="n">
        <v>1870</v>
      </c>
      <c r="R127" s="18" t="s">
        <v>132</v>
      </c>
      <c r="S127" s="24"/>
    </row>
    <row collapsed="false" customFormat="false" customHeight="false" hidden="false" ht="23.85" outlineLevel="0" r="128">
      <c r="A128" s="9" t="n">
        <v>127</v>
      </c>
      <c r="B128" s="10" t="s">
        <v>19</v>
      </c>
      <c r="C128" s="78" t="s">
        <v>758</v>
      </c>
      <c r="D128" s="11" t="s">
        <v>496</v>
      </c>
      <c r="E128" s="11" t="s">
        <v>108</v>
      </c>
      <c r="F128" s="10" t="n">
        <f aca="false">A128</f>
        <v>127</v>
      </c>
      <c r="G128" s="93" t="s">
        <v>143</v>
      </c>
      <c r="H128" s="93" t="s">
        <v>759</v>
      </c>
      <c r="I128" s="11" t="s">
        <v>101</v>
      </c>
      <c r="J128" s="11" t="s">
        <v>760</v>
      </c>
      <c r="K128" s="22" t="s">
        <v>101</v>
      </c>
      <c r="L128" s="58" t="s">
        <v>279</v>
      </c>
      <c r="M128" s="18" t="n">
        <v>40570</v>
      </c>
      <c r="N128" s="18" t="s">
        <v>545</v>
      </c>
      <c r="O128" s="18" t="s">
        <v>761</v>
      </c>
      <c r="P128" s="18" t="s">
        <v>139</v>
      </c>
      <c r="Q128" s="19" t="n">
        <v>1176</v>
      </c>
      <c r="R128" s="18" t="s">
        <v>762</v>
      </c>
      <c r="S128" s="24"/>
    </row>
    <row collapsed="false" customFormat="false" customHeight="false" hidden="false" ht="12.65" outlineLevel="0" r="129">
      <c r="A129" s="9" t="n">
        <v>128</v>
      </c>
      <c r="B129" s="10" t="s">
        <v>19</v>
      </c>
      <c r="C129" s="78" t="s">
        <v>763</v>
      </c>
      <c r="D129" s="11" t="s">
        <v>764</v>
      </c>
      <c r="E129" s="11" t="s">
        <v>277</v>
      </c>
      <c r="F129" s="10" t="n">
        <f aca="false">A129</f>
        <v>128</v>
      </c>
      <c r="G129" s="93" t="s">
        <v>143</v>
      </c>
      <c r="H129" s="38" t="n">
        <v>22878369</v>
      </c>
      <c r="I129" s="11" t="s">
        <v>765</v>
      </c>
      <c r="J129" s="11" t="s">
        <v>766</v>
      </c>
      <c r="K129" s="22" t="s">
        <v>101</v>
      </c>
      <c r="L129" s="40" t="str">
        <f aca="false">HYPERLINK("mailto:leonbarbaroja08@hotmail.com","leonbarbaroja08@hotmail.com")</f>
        <v>leonbarbaroja08@hotmail.com</v>
      </c>
      <c r="M129" s="18" t="n">
        <v>40570</v>
      </c>
      <c r="N129" s="18" t="s">
        <v>741</v>
      </c>
      <c r="O129" s="18" t="s">
        <v>767</v>
      </c>
      <c r="P129" s="18" t="s">
        <v>119</v>
      </c>
      <c r="Q129" s="19"/>
      <c r="R129" s="18"/>
      <c r="S129" s="24"/>
    </row>
    <row collapsed="false" customFormat="false" customHeight="false" hidden="false" ht="12.65" outlineLevel="0" r="130">
      <c r="A130" s="9" t="n">
        <v>129</v>
      </c>
      <c r="B130" s="10" t="s">
        <v>25</v>
      </c>
      <c r="C130" s="78" t="s">
        <v>768</v>
      </c>
      <c r="D130" s="11" t="s">
        <v>769</v>
      </c>
      <c r="E130" s="11" t="s">
        <v>277</v>
      </c>
      <c r="F130" s="10" t="n">
        <f aca="false">A130</f>
        <v>129</v>
      </c>
      <c r="G130" s="93" t="s">
        <v>143</v>
      </c>
      <c r="H130" s="38" t="n">
        <v>16747657</v>
      </c>
      <c r="I130" s="11" t="s">
        <v>770</v>
      </c>
      <c r="J130" s="11" t="s">
        <v>771</v>
      </c>
      <c r="K130" s="22" t="s">
        <v>101</v>
      </c>
      <c r="L130" s="40" t="str">
        <f aca="false">HYPERLINK("mailto:gabrielaigle@yahoo.com.ar","gabrielaigle@yahoo.com.ar")</f>
        <v>gabrielaigle@yahoo.com.ar</v>
      </c>
      <c r="M130" s="18" t="n">
        <v>40570</v>
      </c>
      <c r="N130" s="18" t="s">
        <v>741</v>
      </c>
      <c r="O130" s="18" t="s">
        <v>772</v>
      </c>
      <c r="P130" s="18" t="s">
        <v>119</v>
      </c>
      <c r="Q130" s="19" t="n">
        <v>1872</v>
      </c>
      <c r="R130" s="18" t="s">
        <v>508</v>
      </c>
      <c r="S130" s="24"/>
    </row>
    <row collapsed="false" customFormat="false" customHeight="false" hidden="false" ht="12.65" outlineLevel="0" r="131">
      <c r="A131" s="9" t="n">
        <v>130</v>
      </c>
      <c r="B131" s="10" t="s">
        <v>19</v>
      </c>
      <c r="C131" s="11" t="s">
        <v>773</v>
      </c>
      <c r="D131" s="11" t="s">
        <v>774</v>
      </c>
      <c r="E131" s="11" t="s">
        <v>108</v>
      </c>
      <c r="F131" s="10" t="n">
        <f aca="false">A131</f>
        <v>130</v>
      </c>
      <c r="G131" s="38" t="n">
        <v>42345</v>
      </c>
      <c r="H131" s="38" t="n">
        <v>26274369</v>
      </c>
      <c r="I131" s="11" t="s">
        <v>775</v>
      </c>
      <c r="J131" s="11" t="s">
        <v>776</v>
      </c>
      <c r="K131" s="22" t="s">
        <v>101</v>
      </c>
      <c r="L131" s="40" t="s">
        <v>777</v>
      </c>
      <c r="M131" s="18" t="n">
        <v>40570</v>
      </c>
      <c r="N131" s="18" t="s">
        <v>778</v>
      </c>
      <c r="O131" s="18" t="s">
        <v>779</v>
      </c>
      <c r="P131" s="18" t="s">
        <v>119</v>
      </c>
      <c r="Q131" s="19" t="n">
        <v>1870</v>
      </c>
      <c r="R131" s="18"/>
      <c r="S131" s="24"/>
    </row>
    <row collapsed="false" customFormat="false" customHeight="false" hidden="false" ht="12.65" outlineLevel="0" r="132">
      <c r="A132" s="9" t="n">
        <v>131</v>
      </c>
      <c r="B132" s="10" t="s">
        <v>19</v>
      </c>
      <c r="C132" s="11" t="s">
        <v>780</v>
      </c>
      <c r="D132" s="11" t="s">
        <v>781</v>
      </c>
      <c r="E132" s="11" t="s">
        <v>108</v>
      </c>
      <c r="F132" s="10" t="n">
        <f aca="false">A132</f>
        <v>131</v>
      </c>
      <c r="G132" s="38" t="n">
        <v>9886</v>
      </c>
      <c r="H132" s="38" t="n">
        <v>12267584</v>
      </c>
      <c r="I132" s="11" t="s">
        <v>782</v>
      </c>
      <c r="J132" s="11" t="s">
        <v>101</v>
      </c>
      <c r="K132" s="22" t="s">
        <v>101</v>
      </c>
      <c r="L132" s="40" t="s">
        <v>783</v>
      </c>
      <c r="M132" s="18" t="n">
        <v>40570</v>
      </c>
      <c r="N132" s="18" t="s">
        <v>741</v>
      </c>
      <c r="O132" s="18" t="s">
        <v>784</v>
      </c>
      <c r="P132" s="18" t="s">
        <v>119</v>
      </c>
      <c r="Q132" s="19" t="n">
        <v>1870</v>
      </c>
      <c r="R132" s="18"/>
      <c r="S132" s="24"/>
    </row>
    <row collapsed="false" customFormat="false" customHeight="false" hidden="false" ht="12.65" outlineLevel="0" r="133">
      <c r="A133" s="9" t="n">
        <v>132</v>
      </c>
      <c r="B133" s="10" t="s">
        <v>19</v>
      </c>
      <c r="C133" s="78" t="s">
        <v>785</v>
      </c>
      <c r="D133" s="11" t="s">
        <v>736</v>
      </c>
      <c r="E133" s="11" t="s">
        <v>277</v>
      </c>
      <c r="F133" s="10" t="n">
        <f aca="false">A133</f>
        <v>132</v>
      </c>
      <c r="G133" s="38" t="s">
        <v>279</v>
      </c>
      <c r="H133" s="38" t="n">
        <v>92424363</v>
      </c>
      <c r="I133" s="11" t="s">
        <v>101</v>
      </c>
      <c r="J133" s="11" t="s">
        <v>786</v>
      </c>
      <c r="K133" s="22" t="s">
        <v>101</v>
      </c>
      <c r="L133" s="40" t="str">
        <f aca="false">HYPERLINK("mailto:webcomp2@fibertel.com.ar","webcomp2@fibertel.com.ar")</f>
        <v>webcomp2@fibertel.com.ar</v>
      </c>
      <c r="M133" s="18" t="n">
        <v>40570</v>
      </c>
      <c r="N133" s="18" t="s">
        <v>493</v>
      </c>
      <c r="O133" s="18" t="s">
        <v>787</v>
      </c>
      <c r="P133" s="18" t="s">
        <v>139</v>
      </c>
      <c r="Q133" s="19"/>
      <c r="R133" s="18" t="s">
        <v>330</v>
      </c>
      <c r="S133" s="24"/>
    </row>
    <row collapsed="false" customFormat="false" customHeight="false" hidden="false" ht="12.65" outlineLevel="0" r="134">
      <c r="A134" s="9" t="n">
        <v>133</v>
      </c>
      <c r="B134" s="10" t="s">
        <v>19</v>
      </c>
      <c r="C134" s="11" t="s">
        <v>788</v>
      </c>
      <c r="D134" s="11" t="s">
        <v>789</v>
      </c>
      <c r="E134" s="11" t="s">
        <v>108</v>
      </c>
      <c r="F134" s="10" t="n">
        <f aca="false">A134</f>
        <v>133</v>
      </c>
      <c r="G134" s="38" t="n">
        <v>1020</v>
      </c>
      <c r="H134" s="38" t="n">
        <v>4323716</v>
      </c>
      <c r="I134" s="11" t="s">
        <v>790</v>
      </c>
      <c r="J134" s="11" t="s">
        <v>791</v>
      </c>
      <c r="K134" s="22" t="s">
        <v>101</v>
      </c>
      <c r="L134" s="58" t="s">
        <v>279</v>
      </c>
      <c r="M134" s="18" t="n">
        <v>40570</v>
      </c>
      <c r="N134" s="18" t="s">
        <v>792</v>
      </c>
      <c r="O134" s="18" t="s">
        <v>793</v>
      </c>
      <c r="P134" s="18" t="s">
        <v>139</v>
      </c>
      <c r="Q134" s="19" t="n">
        <v>1268</v>
      </c>
      <c r="R134" s="18" t="s">
        <v>563</v>
      </c>
      <c r="S134" s="24"/>
    </row>
    <row collapsed="false" customFormat="false" customHeight="false" hidden="false" ht="12.65" outlineLevel="0" r="135">
      <c r="A135" s="9" t="n">
        <v>134</v>
      </c>
      <c r="B135" s="10" t="s">
        <v>19</v>
      </c>
      <c r="C135" s="11" t="s">
        <v>794</v>
      </c>
      <c r="D135" s="11" t="s">
        <v>339</v>
      </c>
      <c r="E135" s="11" t="s">
        <v>277</v>
      </c>
      <c r="F135" s="10" t="n">
        <f aca="false">A135</f>
        <v>134</v>
      </c>
      <c r="G135" s="38" t="s">
        <v>279</v>
      </c>
      <c r="H135" s="38" t="n">
        <v>92322235</v>
      </c>
      <c r="I135" s="11" t="s">
        <v>795</v>
      </c>
      <c r="J135" s="11" t="s">
        <v>796</v>
      </c>
      <c r="K135" s="22" t="s">
        <v>101</v>
      </c>
      <c r="L135" s="40" t="str">
        <f aca="false">HYPERLINK("mailto:christiansavino@hotmail.com","christiansavino@hotmail.com")</f>
        <v>christiansavino@hotmail.com</v>
      </c>
      <c r="M135" s="18" t="n">
        <v>40570</v>
      </c>
      <c r="N135" s="18" t="s">
        <v>545</v>
      </c>
      <c r="O135" s="18" t="s">
        <v>797</v>
      </c>
      <c r="P135" s="18" t="s">
        <v>798</v>
      </c>
      <c r="Q135" s="19"/>
      <c r="R135" s="18" t="s">
        <v>799</v>
      </c>
      <c r="S135" s="24"/>
    </row>
    <row collapsed="false" customFormat="false" customHeight="false" hidden="false" ht="12.65" outlineLevel="0" r="136">
      <c r="A136" s="9" t="n">
        <v>135</v>
      </c>
      <c r="B136" s="10" t="s">
        <v>19</v>
      </c>
      <c r="C136" s="11" t="s">
        <v>794</v>
      </c>
      <c r="D136" s="11" t="s">
        <v>736</v>
      </c>
      <c r="E136" s="11" t="s">
        <v>277</v>
      </c>
      <c r="F136" s="10" t="n">
        <f aca="false">A136</f>
        <v>135</v>
      </c>
      <c r="G136" s="38" t="s">
        <v>279</v>
      </c>
      <c r="H136" s="38" t="n">
        <v>23904723</v>
      </c>
      <c r="I136" s="11" t="s">
        <v>800</v>
      </c>
      <c r="J136" s="11" t="s">
        <v>801</v>
      </c>
      <c r="K136" s="22" t="s">
        <v>101</v>
      </c>
      <c r="L136" s="40" t="str">
        <f aca="false">HYPERLINK("mailto:martinsavino@hotmail.com","martinsavino@hotmail.com")</f>
        <v>martinsavino@hotmail.com</v>
      </c>
      <c r="M136" s="18" t="n">
        <v>40570</v>
      </c>
      <c r="N136" s="18" t="s">
        <v>545</v>
      </c>
      <c r="O136" s="18" t="s">
        <v>802</v>
      </c>
      <c r="P136" s="18" t="s">
        <v>139</v>
      </c>
      <c r="Q136" s="19" t="n">
        <v>1704</v>
      </c>
      <c r="R136" s="18" t="s">
        <v>803</v>
      </c>
      <c r="S136" s="24"/>
    </row>
    <row collapsed="false" customFormat="false" customHeight="false" hidden="false" ht="12.65" outlineLevel="0" r="137">
      <c r="A137" s="9" t="n">
        <v>136</v>
      </c>
      <c r="B137" s="10" t="s">
        <v>19</v>
      </c>
      <c r="C137" s="11" t="s">
        <v>804</v>
      </c>
      <c r="D137" s="11" t="s">
        <v>805</v>
      </c>
      <c r="E137" s="11" t="s">
        <v>108</v>
      </c>
      <c r="F137" s="10" t="n">
        <f aca="false">A137</f>
        <v>136</v>
      </c>
      <c r="G137" s="38" t="n">
        <v>34913</v>
      </c>
      <c r="H137" s="38" t="n">
        <v>11293950</v>
      </c>
      <c r="I137" s="11" t="s">
        <v>806</v>
      </c>
      <c r="J137" s="11" t="s">
        <v>807</v>
      </c>
      <c r="K137" s="22" t="s">
        <v>808</v>
      </c>
      <c r="L137" s="40" t="str">
        <f aca="false">HYPERLINK("mailto:gesargentina@gmail.com","gesargentina@gmail.com")</f>
        <v>gesargentina@gmail.com</v>
      </c>
      <c r="M137" s="18" t="n">
        <v>40570</v>
      </c>
      <c r="N137" s="18" t="s">
        <v>173</v>
      </c>
      <c r="O137" s="18" t="s">
        <v>809</v>
      </c>
      <c r="P137" s="18" t="s">
        <v>139</v>
      </c>
      <c r="Q137" s="19" t="n">
        <v>1408</v>
      </c>
      <c r="R137" s="18" t="s">
        <v>210</v>
      </c>
      <c r="S137" s="24"/>
    </row>
    <row collapsed="false" customFormat="false" customHeight="false" hidden="false" ht="12.65" outlineLevel="0" r="138">
      <c r="A138" s="9" t="n">
        <v>137</v>
      </c>
      <c r="B138" s="10" t="s">
        <v>19</v>
      </c>
      <c r="C138" s="11" t="s">
        <v>251</v>
      </c>
      <c r="D138" s="11" t="s">
        <v>810</v>
      </c>
      <c r="E138" s="11" t="s">
        <v>277</v>
      </c>
      <c r="F138" s="10" t="n">
        <f aca="false">A138</f>
        <v>137</v>
      </c>
      <c r="G138" s="38" t="s">
        <v>279</v>
      </c>
      <c r="H138" s="38" t="n">
        <v>30333399</v>
      </c>
      <c r="I138" s="11" t="s">
        <v>811</v>
      </c>
      <c r="J138" s="11" t="s">
        <v>812</v>
      </c>
      <c r="K138" s="22" t="s">
        <v>101</v>
      </c>
      <c r="L138" s="40" t="str">
        <f aca="false">HYPERLINK("mailto:pumads_7@yahoo.com.ar","pumads_7@yahoo.com.ar")</f>
        <v>pumads_7@yahoo.com.ar</v>
      </c>
      <c r="M138" s="18" t="n">
        <v>40570</v>
      </c>
      <c r="N138" s="18" t="s">
        <v>591</v>
      </c>
      <c r="O138" s="18" t="s">
        <v>256</v>
      </c>
      <c r="P138" s="18" t="s">
        <v>188</v>
      </c>
      <c r="Q138" s="19" t="n">
        <v>1824</v>
      </c>
      <c r="R138" s="18" t="s">
        <v>202</v>
      </c>
      <c r="S138" s="24"/>
    </row>
    <row collapsed="false" customFormat="false" customHeight="false" hidden="false" ht="12.65" outlineLevel="0" r="139">
      <c r="A139" s="9" t="n">
        <v>138</v>
      </c>
      <c r="B139" s="10" t="s">
        <v>19</v>
      </c>
      <c r="C139" s="11" t="s">
        <v>813</v>
      </c>
      <c r="D139" s="11" t="s">
        <v>814</v>
      </c>
      <c r="E139" s="11" t="s">
        <v>277</v>
      </c>
      <c r="F139" s="10" t="n">
        <f aca="false">A139</f>
        <v>138</v>
      </c>
      <c r="G139" s="38" t="s">
        <v>279</v>
      </c>
      <c r="H139" s="38" t="n">
        <v>35470723</v>
      </c>
      <c r="I139" s="11" t="s">
        <v>815</v>
      </c>
      <c r="J139" s="11" t="s">
        <v>816</v>
      </c>
      <c r="K139" s="22" t="s">
        <v>101</v>
      </c>
      <c r="L139" s="40" t="str">
        <f aca="false">HYPERLINK("mailto:andreszega@hotmail.com","andreszega@hotmail.com")</f>
        <v>andreszega@hotmail.com</v>
      </c>
      <c r="M139" s="18" t="n">
        <v>40591</v>
      </c>
      <c r="N139" s="18" t="s">
        <v>741</v>
      </c>
      <c r="O139" s="18" t="s">
        <v>817</v>
      </c>
      <c r="P139" s="18" t="s">
        <v>818</v>
      </c>
      <c r="Q139" s="19" t="n">
        <v>5186</v>
      </c>
      <c r="R139" s="18" t="s">
        <v>819</v>
      </c>
      <c r="S139" s="24"/>
    </row>
    <row collapsed="false" customFormat="false" customHeight="false" hidden="false" ht="12.65" outlineLevel="0" r="140">
      <c r="A140" s="9" t="n">
        <v>139</v>
      </c>
      <c r="B140" s="10" t="s">
        <v>19</v>
      </c>
      <c r="C140" s="11" t="s">
        <v>788</v>
      </c>
      <c r="D140" s="11" t="s">
        <v>820</v>
      </c>
      <c r="E140" s="11" t="s">
        <v>108</v>
      </c>
      <c r="F140" s="10" t="n">
        <f aca="false">A140</f>
        <v>139</v>
      </c>
      <c r="G140" s="38" t="n">
        <v>17373</v>
      </c>
      <c r="H140" s="38" t="n">
        <v>36400756</v>
      </c>
      <c r="I140" s="11" t="s">
        <v>821</v>
      </c>
      <c r="J140" s="11" t="s">
        <v>822</v>
      </c>
      <c r="K140" s="10"/>
      <c r="L140" s="40" t="str">
        <f aca="false">HYPERLINK("mailto:fifty_tachito@hotmail.com","fifty_tachito@hotmail.com")</f>
        <v>fifty_tachito@hotmail.com</v>
      </c>
      <c r="M140" s="18" t="n">
        <v>40640</v>
      </c>
      <c r="N140" s="18" t="s">
        <v>525</v>
      </c>
      <c r="O140" s="18" t="s">
        <v>823</v>
      </c>
      <c r="P140" s="18" t="s">
        <v>139</v>
      </c>
      <c r="Q140" s="19" t="n">
        <v>1424</v>
      </c>
      <c r="R140" s="18" t="s">
        <v>250</v>
      </c>
      <c r="S140" s="24"/>
    </row>
    <row collapsed="false" customFormat="false" customHeight="false" hidden="false" ht="12.65" outlineLevel="0" r="141">
      <c r="A141" s="9" t="n">
        <v>140</v>
      </c>
      <c r="B141" s="10" t="s">
        <v>19</v>
      </c>
      <c r="C141" s="11" t="s">
        <v>824</v>
      </c>
      <c r="D141" s="11" t="s">
        <v>825</v>
      </c>
      <c r="E141" s="11" t="s">
        <v>108</v>
      </c>
      <c r="F141" s="10" t="n">
        <f aca="false">A141</f>
        <v>140</v>
      </c>
      <c r="G141" s="38" t="n">
        <v>90948</v>
      </c>
      <c r="H141" s="38" t="n">
        <v>29678481</v>
      </c>
      <c r="I141" s="11" t="s">
        <v>826</v>
      </c>
      <c r="J141" s="11"/>
      <c r="K141" s="11" t="s">
        <v>101</v>
      </c>
      <c r="L141" s="40" t="str">
        <f aca="false">HYPERLINK("mailto:tatiroda7@hotmail.com","tatiroda7@hotmail.com")</f>
        <v>tatiroda7@hotmail.com</v>
      </c>
      <c r="M141" s="18" t="n">
        <v>40640</v>
      </c>
      <c r="N141" s="18" t="s">
        <v>525</v>
      </c>
      <c r="O141" s="18" t="s">
        <v>827</v>
      </c>
      <c r="P141" s="18" t="s">
        <v>828</v>
      </c>
      <c r="Q141" s="19" t="n">
        <v>1900</v>
      </c>
      <c r="R141" s="18"/>
      <c r="S141" s="24"/>
    </row>
    <row collapsed="false" customFormat="false" customHeight="false" hidden="false" ht="12.65" outlineLevel="0" r="142">
      <c r="A142" s="9" t="n">
        <v>141</v>
      </c>
      <c r="B142" s="10" t="s">
        <v>19</v>
      </c>
      <c r="C142" s="11" t="s">
        <v>829</v>
      </c>
      <c r="D142" s="11" t="s">
        <v>830</v>
      </c>
      <c r="E142" s="11" t="s">
        <v>108</v>
      </c>
      <c r="F142" s="10" t="n">
        <f aca="false">A142</f>
        <v>141</v>
      </c>
      <c r="G142" s="38" t="s">
        <v>279</v>
      </c>
      <c r="H142" s="38" t="n">
        <v>12302173</v>
      </c>
      <c r="I142" s="11" t="s">
        <v>831</v>
      </c>
      <c r="J142" s="11"/>
      <c r="K142" s="11" t="s">
        <v>101</v>
      </c>
      <c r="L142" s="40" t="str">
        <f aca="false">HYPERLINK("mailto:luisrepetto@ciudad.com.ar","luisrepetto@ciudad.com.ar")</f>
        <v>luisrepetto@ciudad.com.ar</v>
      </c>
      <c r="M142" s="18" t="n">
        <v>40640</v>
      </c>
      <c r="N142" s="18" t="s">
        <v>832</v>
      </c>
      <c r="O142" s="18" t="s">
        <v>833</v>
      </c>
      <c r="P142" s="18" t="s">
        <v>119</v>
      </c>
      <c r="Q142" s="19" t="n">
        <v>1875</v>
      </c>
      <c r="R142" s="18" t="s">
        <v>181</v>
      </c>
      <c r="S142" s="24"/>
    </row>
    <row collapsed="false" customFormat="false" customHeight="false" hidden="false" ht="12.65" outlineLevel="0" r="143">
      <c r="A143" s="9" t="n">
        <v>142</v>
      </c>
      <c r="B143" s="10" t="s">
        <v>19</v>
      </c>
      <c r="C143" s="11" t="s">
        <v>69</v>
      </c>
      <c r="D143" s="11" t="s">
        <v>834</v>
      </c>
      <c r="E143" s="11" t="s">
        <v>108</v>
      </c>
      <c r="F143" s="10" t="n">
        <f aca="false">A143</f>
        <v>142</v>
      </c>
      <c r="G143" s="38" t="n">
        <v>10455</v>
      </c>
      <c r="H143" s="38" t="n">
        <v>22706200</v>
      </c>
      <c r="I143" s="11"/>
      <c r="J143" s="11" t="s">
        <v>835</v>
      </c>
      <c r="K143" s="11" t="s">
        <v>101</v>
      </c>
      <c r="L143" s="40" t="str">
        <f aca="false">HYPERLINK("mailto:jorgealonso60@hotmail.com","jorgealonso60@hotmail.com")</f>
        <v>jorgealonso60@hotmail.com</v>
      </c>
      <c r="M143" s="18" t="n">
        <v>40640</v>
      </c>
      <c r="N143" s="18" t="s">
        <v>756</v>
      </c>
      <c r="O143" s="18" t="s">
        <v>836</v>
      </c>
      <c r="P143" s="18" t="s">
        <v>119</v>
      </c>
      <c r="Q143" s="19"/>
      <c r="R143" s="18"/>
      <c r="S143" s="24"/>
    </row>
    <row collapsed="false" customFormat="false" customHeight="false" hidden="false" ht="12.65" outlineLevel="0" r="144">
      <c r="A144" s="9" t="n">
        <v>143</v>
      </c>
      <c r="B144" s="10" t="s">
        <v>19</v>
      </c>
      <c r="C144" s="11" t="s">
        <v>837</v>
      </c>
      <c r="D144" s="11" t="s">
        <v>838</v>
      </c>
      <c r="E144" s="11" t="s">
        <v>108</v>
      </c>
      <c r="F144" s="10" t="n">
        <f aca="false">A144</f>
        <v>143</v>
      </c>
      <c r="G144" s="38" t="n">
        <v>24102</v>
      </c>
      <c r="H144" s="38" t="n">
        <v>32242964</v>
      </c>
      <c r="I144" s="11" t="s">
        <v>839</v>
      </c>
      <c r="J144" s="11" t="s">
        <v>840</v>
      </c>
      <c r="K144" s="11" t="s">
        <v>101</v>
      </c>
      <c r="L144" s="40" t="str">
        <f aca="false">HYPERLINK("mailto:maximo_starvaggi@hotmail.com","maximo_starvaggi@hotmail.com")</f>
        <v>maximo_starvaggi@hotmail.com</v>
      </c>
      <c r="M144" s="18" t="n">
        <v>40640</v>
      </c>
      <c r="N144" s="18" t="s">
        <v>525</v>
      </c>
      <c r="O144" s="18" t="s">
        <v>841</v>
      </c>
      <c r="P144" s="18" t="s">
        <v>139</v>
      </c>
      <c r="Q144" s="19" t="n">
        <v>1427</v>
      </c>
      <c r="R144" s="18" t="s">
        <v>762</v>
      </c>
      <c r="S144" s="24"/>
    </row>
    <row collapsed="false" customFormat="false" customHeight="false" hidden="false" ht="12.65" outlineLevel="0" r="145">
      <c r="A145" s="9" t="n">
        <v>144</v>
      </c>
      <c r="B145" s="10" t="s">
        <v>19</v>
      </c>
      <c r="C145" s="11" t="s">
        <v>837</v>
      </c>
      <c r="D145" s="11" t="s">
        <v>842</v>
      </c>
      <c r="E145" s="11" t="s">
        <v>108</v>
      </c>
      <c r="F145" s="10" t="n">
        <f aca="false">A145</f>
        <v>144</v>
      </c>
      <c r="G145" s="38" t="n">
        <v>24100</v>
      </c>
      <c r="H145" s="38" t="n">
        <v>10548606</v>
      </c>
      <c r="I145" s="11" t="s">
        <v>843</v>
      </c>
      <c r="J145" s="11" t="s">
        <v>840</v>
      </c>
      <c r="K145" s="11" t="s">
        <v>101</v>
      </c>
      <c r="L145" s="40" t="str">
        <f aca="false">HYPERLINK("mailto:hugo_starvaggi@hotmail.com","hugo_starvaggi@hotmail.com")</f>
        <v>hugo_starvaggi@hotmail.com</v>
      </c>
      <c r="M145" s="18" t="n">
        <v>40640</v>
      </c>
      <c r="N145" s="18" t="s">
        <v>525</v>
      </c>
      <c r="O145" s="18" t="s">
        <v>841</v>
      </c>
      <c r="P145" s="18" t="s">
        <v>139</v>
      </c>
      <c r="Q145" s="19" t="n">
        <v>1427</v>
      </c>
      <c r="R145" s="18" t="s">
        <v>762</v>
      </c>
      <c r="S145" s="24"/>
    </row>
    <row collapsed="false" customFormat="false" customHeight="false" hidden="false" ht="12.65" outlineLevel="0" r="146">
      <c r="A146" s="9" t="n">
        <v>145</v>
      </c>
      <c r="B146" s="10" t="s">
        <v>19</v>
      </c>
      <c r="C146" s="11" t="s">
        <v>844</v>
      </c>
      <c r="D146" s="11" t="s">
        <v>845</v>
      </c>
      <c r="E146" s="11" t="s">
        <v>108</v>
      </c>
      <c r="F146" s="10" t="n">
        <f aca="false">A146</f>
        <v>145</v>
      </c>
      <c r="G146" s="38" t="n">
        <v>22670</v>
      </c>
      <c r="H146" s="38" t="n">
        <v>28649024</v>
      </c>
      <c r="I146" s="11" t="s">
        <v>846</v>
      </c>
      <c r="J146" s="11" t="s">
        <v>847</v>
      </c>
      <c r="K146" s="11" t="s">
        <v>101</v>
      </c>
      <c r="L146" s="40" t="str">
        <f aca="false">HYPERLINK("mailto:danic.rama@gmail.com","danic.rama@gmail.com")</f>
        <v>danic.rama@gmail.com</v>
      </c>
      <c r="M146" s="18" t="n">
        <v>40640</v>
      </c>
      <c r="N146" s="18" t="s">
        <v>525</v>
      </c>
      <c r="O146" s="18" t="s">
        <v>848</v>
      </c>
      <c r="P146" s="18" t="s">
        <v>153</v>
      </c>
      <c r="Q146" s="19" t="n">
        <v>1878</v>
      </c>
      <c r="R146" s="18"/>
      <c r="S146" s="24"/>
    </row>
    <row collapsed="false" customFormat="false" customHeight="false" hidden="false" ht="12.65" outlineLevel="0" r="147">
      <c r="A147" s="9" t="n">
        <v>146</v>
      </c>
      <c r="B147" s="10" t="s">
        <v>19</v>
      </c>
      <c r="C147" s="11" t="s">
        <v>849</v>
      </c>
      <c r="D147" s="11" t="s">
        <v>850</v>
      </c>
      <c r="E147" s="11" t="s">
        <v>108</v>
      </c>
      <c r="F147" s="10" t="n">
        <f aca="false">A147</f>
        <v>146</v>
      </c>
      <c r="G147" s="38" t="n">
        <v>34142</v>
      </c>
      <c r="H147" s="38" t="n">
        <v>33597123</v>
      </c>
      <c r="I147" s="11" t="s">
        <v>851</v>
      </c>
      <c r="J147" s="11" t="s">
        <v>852</v>
      </c>
      <c r="K147" s="11" t="s">
        <v>101</v>
      </c>
      <c r="L147" s="40" t="str">
        <f aca="false">HYPERLINK("mailto:luchobolla@gmail.com","luchobolla@gmail.com")</f>
        <v>luchobolla@gmail.com</v>
      </c>
      <c r="M147" s="18" t="n">
        <v>40640</v>
      </c>
      <c r="N147" s="18" t="s">
        <v>525</v>
      </c>
      <c r="O147" s="18" t="s">
        <v>853</v>
      </c>
      <c r="P147" s="18" t="s">
        <v>139</v>
      </c>
      <c r="Q147" s="19" t="n">
        <v>1406</v>
      </c>
      <c r="R147" s="18" t="s">
        <v>250</v>
      </c>
      <c r="S147" s="24"/>
    </row>
    <row collapsed="false" customFormat="false" customHeight="false" hidden="false" ht="12.65" outlineLevel="0" r="148">
      <c r="A148" s="9" t="n">
        <v>147</v>
      </c>
      <c r="B148" s="10" t="s">
        <v>19</v>
      </c>
      <c r="C148" s="78" t="s">
        <v>854</v>
      </c>
      <c r="D148" s="11" t="s">
        <v>855</v>
      </c>
      <c r="E148" s="11" t="s">
        <v>108</v>
      </c>
      <c r="F148" s="10" t="n">
        <f aca="false">A148</f>
        <v>147</v>
      </c>
      <c r="G148" s="93" t="s">
        <v>143</v>
      </c>
      <c r="H148" s="38" t="n">
        <v>27655511</v>
      </c>
      <c r="I148" s="11" t="s">
        <v>856</v>
      </c>
      <c r="J148" s="11" t="s">
        <v>857</v>
      </c>
      <c r="K148" s="11" t="s">
        <v>101</v>
      </c>
      <c r="L148" s="40" t="str">
        <f aca="false">HYPERLINK("mailto:germandimaio@yahoo.com.ar","germandimaio@yahoo.com.ar")</f>
        <v>germandimaio@yahoo.com.ar</v>
      </c>
      <c r="M148" s="18" t="n">
        <v>40640</v>
      </c>
      <c r="N148" s="18" t="s">
        <v>858</v>
      </c>
      <c r="O148" s="18" t="s">
        <v>859</v>
      </c>
      <c r="P148" s="18" t="s">
        <v>139</v>
      </c>
      <c r="Q148" s="19" t="n">
        <v>1075</v>
      </c>
      <c r="R148" s="18" t="s">
        <v>533</v>
      </c>
      <c r="S148" s="24"/>
    </row>
    <row collapsed="false" customFormat="false" customHeight="false" hidden="false" ht="12.65" outlineLevel="0" r="149">
      <c r="A149" s="9" t="n">
        <v>148</v>
      </c>
      <c r="B149" s="10" t="s">
        <v>25</v>
      </c>
      <c r="C149" s="11" t="s">
        <v>133</v>
      </c>
      <c r="D149" s="11" t="s">
        <v>860</v>
      </c>
      <c r="E149" s="11" t="s">
        <v>277</v>
      </c>
      <c r="F149" s="10" t="n">
        <f aca="false">A149</f>
        <v>148</v>
      </c>
      <c r="G149" s="38" t="s">
        <v>279</v>
      </c>
      <c r="H149" s="38" t="n">
        <v>26427927</v>
      </c>
      <c r="I149" s="11" t="s">
        <v>861</v>
      </c>
      <c r="J149" s="11" t="s">
        <v>321</v>
      </c>
      <c r="K149" s="11" t="s">
        <v>101</v>
      </c>
      <c r="L149" s="40" t="str">
        <f aca="false">HYPERLINK("mailto:patriciacasal2006@hotmail.com","patriciacasal2006@hotmail.com")</f>
        <v>patriciacasal2006@hotmail.com</v>
      </c>
      <c r="M149" s="18" t="n">
        <v>40640</v>
      </c>
      <c r="N149" s="18" t="s">
        <v>322</v>
      </c>
      <c r="O149" s="18" t="s">
        <v>323</v>
      </c>
      <c r="P149" s="18" t="s">
        <v>188</v>
      </c>
      <c r="Q149" s="19" t="n">
        <v>1178</v>
      </c>
      <c r="R149" s="18" t="s">
        <v>202</v>
      </c>
      <c r="S149" s="24"/>
    </row>
    <row collapsed="false" customFormat="false" customHeight="false" hidden="false" ht="12.65" outlineLevel="0" r="150">
      <c r="A150" s="9" t="n">
        <v>149</v>
      </c>
      <c r="B150" s="10" t="s">
        <v>19</v>
      </c>
      <c r="C150" s="11" t="s">
        <v>862</v>
      </c>
      <c r="D150" s="11" t="s">
        <v>863</v>
      </c>
      <c r="E150" s="11" t="s">
        <v>108</v>
      </c>
      <c r="F150" s="10" t="n">
        <f aca="false">A150</f>
        <v>149</v>
      </c>
      <c r="G150" s="38" t="n">
        <v>28963</v>
      </c>
      <c r="H150" s="38" t="n">
        <v>27593124</v>
      </c>
      <c r="I150" s="11" t="s">
        <v>864</v>
      </c>
      <c r="J150" s="11" t="s">
        <v>865</v>
      </c>
      <c r="K150" s="11" t="s">
        <v>101</v>
      </c>
      <c r="L150" s="40" t="str">
        <f aca="false">HYPERLINK("mailto:coutocai79@hotmail.com","coutocai79@hotmail.com")</f>
        <v>coutocai79@hotmail.com</v>
      </c>
      <c r="M150" s="18" t="n">
        <v>40640</v>
      </c>
      <c r="N150" s="18" t="s">
        <v>322</v>
      </c>
      <c r="O150" s="18" t="s">
        <v>866</v>
      </c>
      <c r="P150" s="18" t="s">
        <v>119</v>
      </c>
      <c r="Q150" s="19"/>
      <c r="R150" s="18"/>
      <c r="S150" s="24"/>
    </row>
    <row collapsed="false" customFormat="false" customHeight="false" hidden="false" ht="12.65" outlineLevel="0" r="151">
      <c r="A151" s="9" t="n">
        <v>150</v>
      </c>
      <c r="B151" s="10" t="s">
        <v>19</v>
      </c>
      <c r="C151" s="11" t="s">
        <v>867</v>
      </c>
      <c r="D151" s="11" t="s">
        <v>868</v>
      </c>
      <c r="E151" s="11" t="s">
        <v>277</v>
      </c>
      <c r="F151" s="10" t="n">
        <f aca="false">A151</f>
        <v>150</v>
      </c>
      <c r="G151" s="38" t="s">
        <v>279</v>
      </c>
      <c r="H151" s="38" t="n">
        <v>14152846</v>
      </c>
      <c r="I151" s="11" t="s">
        <v>869</v>
      </c>
      <c r="J151" s="11" t="s">
        <v>870</v>
      </c>
      <c r="K151" s="11" t="s">
        <v>871</v>
      </c>
      <c r="L151" s="40" t="str">
        <f aca="false">HYPERLINK("mailto:ralvarez@eaya.com.ar","ralvarez@eaya.com.ar")</f>
        <v>ralvarez@eaya.com.ar</v>
      </c>
      <c r="M151" s="18" t="n">
        <v>40667</v>
      </c>
      <c r="N151" s="18" t="s">
        <v>409</v>
      </c>
      <c r="O151" s="18" t="s">
        <v>872</v>
      </c>
      <c r="P151" s="18" t="s">
        <v>873</v>
      </c>
      <c r="Q151" s="19" t="n">
        <v>1638</v>
      </c>
      <c r="R151" s="18"/>
      <c r="S151" s="24"/>
    </row>
    <row collapsed="false" customFormat="false" customHeight="false" hidden="false" ht="12.65" outlineLevel="0" r="152">
      <c r="A152" s="9" t="n">
        <v>151</v>
      </c>
      <c r="B152" s="10" t="s">
        <v>19</v>
      </c>
      <c r="C152" s="11" t="s">
        <v>867</v>
      </c>
      <c r="D152" s="11" t="s">
        <v>874</v>
      </c>
      <c r="E152" s="11" t="s">
        <v>108</v>
      </c>
      <c r="F152" s="10" t="n">
        <v>151</v>
      </c>
      <c r="G152" s="38" t="n">
        <v>22827</v>
      </c>
      <c r="H152" s="38" t="n">
        <v>37606724</v>
      </c>
      <c r="I152" s="11"/>
      <c r="J152" s="11" t="s">
        <v>870</v>
      </c>
      <c r="K152" s="11" t="s">
        <v>871</v>
      </c>
      <c r="L152" s="40" t="str">
        <f aca="false">HYPERLINK("mailto:jialvarez@eaya.com.ar","jialvarez@eaya.com.ar")</f>
        <v>jialvarez@eaya.com.ar</v>
      </c>
      <c r="M152" s="18" t="n">
        <v>40667</v>
      </c>
      <c r="N152" s="18" t="s">
        <v>409</v>
      </c>
      <c r="O152" s="18" t="s">
        <v>872</v>
      </c>
      <c r="P152" s="18" t="s">
        <v>873</v>
      </c>
      <c r="Q152" s="19" t="n">
        <v>1638</v>
      </c>
      <c r="R152" s="18"/>
      <c r="S152" s="24"/>
    </row>
    <row collapsed="false" customFormat="false" customHeight="false" hidden="false" ht="12.65" outlineLevel="0" r="153">
      <c r="A153" s="9" t="n">
        <v>152</v>
      </c>
      <c r="B153" s="10" t="s">
        <v>25</v>
      </c>
      <c r="C153" s="11" t="s">
        <v>875</v>
      </c>
      <c r="D153" s="11" t="s">
        <v>876</v>
      </c>
      <c r="E153" s="11" t="s">
        <v>108</v>
      </c>
      <c r="F153" s="10" t="n">
        <v>152</v>
      </c>
      <c r="G153" s="38" t="n">
        <v>3050</v>
      </c>
      <c r="H153" s="38" t="n">
        <v>27355237</v>
      </c>
      <c r="I153" s="11" t="s">
        <v>877</v>
      </c>
      <c r="J153" s="11" t="s">
        <v>116</v>
      </c>
      <c r="K153" s="11"/>
      <c r="L153" s="40" t="str">
        <f aca="false">HYPERLINK("mailto:rominavendola@hotmail.com","rominavendola@hotmail.com")</f>
        <v>rominavendola@hotmail.com</v>
      </c>
      <c r="M153" s="18" t="n">
        <v>40667</v>
      </c>
      <c r="N153" s="18" t="s">
        <v>878</v>
      </c>
      <c r="O153" s="18" t="s">
        <v>879</v>
      </c>
      <c r="P153" s="18" t="s">
        <v>119</v>
      </c>
      <c r="Q153" s="19" t="n">
        <v>1870</v>
      </c>
      <c r="R153" s="18" t="s">
        <v>132</v>
      </c>
      <c r="S153" s="24"/>
    </row>
    <row collapsed="false" customFormat="false" customHeight="false" hidden="false" ht="12.65" outlineLevel="0" r="154">
      <c r="A154" s="9" t="n">
        <v>153</v>
      </c>
      <c r="B154" s="10" t="s">
        <v>19</v>
      </c>
      <c r="C154" s="11" t="s">
        <v>880</v>
      </c>
      <c r="D154" s="11" t="s">
        <v>881</v>
      </c>
      <c r="E154" s="11" t="s">
        <v>108</v>
      </c>
      <c r="F154" s="10" t="n">
        <v>153</v>
      </c>
      <c r="G154" s="38" t="n">
        <v>13891</v>
      </c>
      <c r="H154" s="38" t="n">
        <v>25820878</v>
      </c>
      <c r="I154" s="11" t="s">
        <v>882</v>
      </c>
      <c r="J154" s="11" t="s">
        <v>883</v>
      </c>
      <c r="K154" s="11"/>
      <c r="L154" s="40" t="str">
        <f aca="false">HYPERLINK("mailto:jmrodriguez@bejerman.com.ar","jmrodriguez@bejerman.com.ar")</f>
        <v>jmrodriguez@bejerman.com.ar</v>
      </c>
      <c r="M154" s="18" t="n">
        <v>40667</v>
      </c>
      <c r="N154" s="18" t="s">
        <v>525</v>
      </c>
      <c r="O154" s="18" t="s">
        <v>884</v>
      </c>
      <c r="P154" s="18" t="s">
        <v>119</v>
      </c>
      <c r="Q154" s="19" t="n">
        <v>1870</v>
      </c>
      <c r="R154" s="18" t="s">
        <v>885</v>
      </c>
      <c r="S154" s="24"/>
    </row>
    <row collapsed="false" customFormat="false" customHeight="false" hidden="false" ht="12.65" outlineLevel="0" r="155">
      <c r="A155" s="9" t="n">
        <v>154</v>
      </c>
      <c r="B155" s="10" t="s">
        <v>19</v>
      </c>
      <c r="C155" s="11" t="s">
        <v>886</v>
      </c>
      <c r="D155" s="11" t="s">
        <v>887</v>
      </c>
      <c r="E155" s="11" t="s">
        <v>108</v>
      </c>
      <c r="F155" s="10" t="n">
        <f aca="false">A155</f>
        <v>154</v>
      </c>
      <c r="G155" s="38" t="n">
        <v>14256</v>
      </c>
      <c r="H155" s="38" t="n">
        <v>26863437</v>
      </c>
      <c r="I155" s="11" t="s">
        <v>888</v>
      </c>
      <c r="J155" s="11" t="s">
        <v>889</v>
      </c>
      <c r="K155" s="11"/>
      <c r="L155" s="40" t="str">
        <f aca="false">HYPERLINK("mailto:nicopolo@hotmail.com","nicopolo@hotmail.com")</f>
        <v>nicopolo@hotmail.com</v>
      </c>
      <c r="M155" s="18" t="n">
        <v>40667</v>
      </c>
      <c r="N155" s="18" t="s">
        <v>525</v>
      </c>
      <c r="O155" s="18" t="s">
        <v>890</v>
      </c>
      <c r="P155" s="18" t="s">
        <v>119</v>
      </c>
      <c r="Q155" s="19" t="n">
        <v>1872</v>
      </c>
      <c r="R155" s="18" t="s">
        <v>508</v>
      </c>
      <c r="S155" s="24"/>
    </row>
    <row collapsed="false" customFormat="false" customHeight="false" hidden="false" ht="12.65" outlineLevel="0" r="156">
      <c r="A156" s="9" t="n">
        <v>155</v>
      </c>
      <c r="B156" s="10" t="s">
        <v>19</v>
      </c>
      <c r="C156" s="11" t="s">
        <v>891</v>
      </c>
      <c r="D156" s="11" t="s">
        <v>892</v>
      </c>
      <c r="E156" s="11" t="s">
        <v>108</v>
      </c>
      <c r="F156" s="10" t="n">
        <f aca="false">A156</f>
        <v>155</v>
      </c>
      <c r="G156" s="38" t="n">
        <v>13313</v>
      </c>
      <c r="H156" s="38" t="n">
        <v>13890526</v>
      </c>
      <c r="I156" s="11" t="s">
        <v>893</v>
      </c>
      <c r="J156" s="11"/>
      <c r="K156" s="11"/>
      <c r="L156" s="40" t="str">
        <f aca="false">HYPERLINK("mailto:norberto_bujan@live.com.ar","norberto_bujan@live.com.ar")</f>
        <v>norberto_bujan@live.com.ar</v>
      </c>
      <c r="M156" s="18" t="n">
        <v>40667</v>
      </c>
      <c r="N156" s="18" t="s">
        <v>525</v>
      </c>
      <c r="O156" s="18" t="s">
        <v>894</v>
      </c>
      <c r="P156" s="18" t="s">
        <v>154</v>
      </c>
      <c r="Q156" s="19" t="n">
        <v>1876</v>
      </c>
      <c r="R156" s="18"/>
      <c r="S156" s="24"/>
    </row>
    <row collapsed="false" customFormat="false" customHeight="false" hidden="false" ht="12.65" outlineLevel="0" r="157">
      <c r="A157" s="9" t="n">
        <v>156</v>
      </c>
      <c r="B157" s="10" t="s">
        <v>19</v>
      </c>
      <c r="C157" s="11" t="s">
        <v>895</v>
      </c>
      <c r="D157" s="11" t="s">
        <v>896</v>
      </c>
      <c r="E157" s="11" t="s">
        <v>108</v>
      </c>
      <c r="F157" s="10" t="n">
        <v>156</v>
      </c>
      <c r="G157" s="38" t="s">
        <v>897</v>
      </c>
      <c r="H157" s="38" t="n">
        <v>11912643</v>
      </c>
      <c r="I157" s="11" t="s">
        <v>898</v>
      </c>
      <c r="J157" s="11" t="s">
        <v>899</v>
      </c>
      <c r="K157" s="11"/>
      <c r="L157" s="40" t="str">
        <f aca="false">HYPERLINK("mailto:rodolfovilar@gmail.com","rodolfovilar@gmail.com")</f>
        <v>rodolfovilar@gmail.com</v>
      </c>
      <c r="M157" s="18" t="n">
        <v>40667</v>
      </c>
      <c r="N157" s="18" t="s">
        <v>900</v>
      </c>
      <c r="O157" s="18" t="s">
        <v>901</v>
      </c>
      <c r="P157" s="18" t="s">
        <v>139</v>
      </c>
      <c r="Q157" s="19" t="n">
        <v>1078</v>
      </c>
      <c r="R157" s="18" t="s">
        <v>432</v>
      </c>
      <c r="S157" s="24"/>
    </row>
    <row collapsed="false" customFormat="false" customHeight="false" hidden="false" ht="12.65" outlineLevel="0" r="158">
      <c r="A158" s="9" t="n">
        <v>157</v>
      </c>
      <c r="B158" s="10" t="s">
        <v>19</v>
      </c>
      <c r="C158" s="11" t="s">
        <v>902</v>
      </c>
      <c r="D158" s="11" t="s">
        <v>903</v>
      </c>
      <c r="E158" s="11" t="s">
        <v>108</v>
      </c>
      <c r="F158" s="10" t="n">
        <v>157</v>
      </c>
      <c r="G158" s="38" t="s">
        <v>904</v>
      </c>
      <c r="H158" s="38" t="n">
        <v>27224747</v>
      </c>
      <c r="I158" s="11" t="s">
        <v>905</v>
      </c>
      <c r="J158" s="11" t="s">
        <v>906</v>
      </c>
      <c r="K158" s="11"/>
      <c r="L158" s="40" t="str">
        <f aca="false">HYPERLINK("mailto:pipogaraventa@hotmail.com","pipogaraventa@hotmail.com")</f>
        <v>pipogaraventa@hotmail.com</v>
      </c>
      <c r="M158" s="18" t="n">
        <v>40667</v>
      </c>
      <c r="N158" s="18" t="s">
        <v>878</v>
      </c>
      <c r="O158" s="18" t="s">
        <v>907</v>
      </c>
      <c r="P158" s="18" t="s">
        <v>139</v>
      </c>
      <c r="Q158" s="19" t="n">
        <v>1117</v>
      </c>
      <c r="R158" s="18" t="s">
        <v>908</v>
      </c>
      <c r="S158" s="24"/>
    </row>
    <row collapsed="false" customFormat="false" customHeight="false" hidden="false" ht="12.65" outlineLevel="0" r="159">
      <c r="A159" s="9" t="n">
        <v>158</v>
      </c>
      <c r="B159" s="10" t="s">
        <v>19</v>
      </c>
      <c r="C159" s="11" t="s">
        <v>909</v>
      </c>
      <c r="D159" s="11" t="s">
        <v>910</v>
      </c>
      <c r="E159" s="11" t="s">
        <v>277</v>
      </c>
      <c r="F159" s="10" t="n">
        <v>158</v>
      </c>
      <c r="G159" s="38" t="s">
        <v>279</v>
      </c>
      <c r="H159" s="38" t="n">
        <v>24856617</v>
      </c>
      <c r="I159" s="11" t="s">
        <v>911</v>
      </c>
      <c r="J159" s="11" t="s">
        <v>912</v>
      </c>
      <c r="K159" s="11"/>
      <c r="L159" s="40" t="str">
        <f aca="false">HYPERLINK("mailto:fermiguez@gmail.com","fermiguez@gmail.com")</f>
        <v>fermiguez@gmail.com</v>
      </c>
      <c r="M159" s="18" t="n">
        <v>40667</v>
      </c>
      <c r="N159" s="18" t="s">
        <v>525</v>
      </c>
      <c r="O159" s="18" t="s">
        <v>913</v>
      </c>
      <c r="P159" s="18" t="s">
        <v>139</v>
      </c>
      <c r="Q159" s="19" t="n">
        <v>1406</v>
      </c>
      <c r="R159" s="18" t="s">
        <v>223</v>
      </c>
      <c r="S159" s="24"/>
    </row>
    <row collapsed="false" customFormat="false" customHeight="false" hidden="false" ht="12.65" outlineLevel="0" r="160">
      <c r="A160" s="9" t="n">
        <v>159</v>
      </c>
      <c r="B160" s="10" t="s">
        <v>19</v>
      </c>
      <c r="C160" s="11" t="s">
        <v>914</v>
      </c>
      <c r="D160" s="11" t="s">
        <v>915</v>
      </c>
      <c r="E160" s="11" t="s">
        <v>108</v>
      </c>
      <c r="F160" s="10" t="n">
        <v>159</v>
      </c>
      <c r="G160" s="38" t="n">
        <v>21181</v>
      </c>
      <c r="H160" s="38" t="n">
        <v>26280511</v>
      </c>
      <c r="I160" s="11" t="s">
        <v>916</v>
      </c>
      <c r="J160" s="11" t="s">
        <v>917</v>
      </c>
      <c r="K160" s="11"/>
      <c r="L160" s="40" t="str">
        <f aca="false">HYPERLINK("mailto:diego@migliorisi.com.ar","diego@migliorisi.com.ar")</f>
        <v>diego@migliorisi.com.ar</v>
      </c>
      <c r="M160" s="18" t="n">
        <v>40667</v>
      </c>
      <c r="N160" s="18" t="s">
        <v>117</v>
      </c>
      <c r="O160" s="18" t="s">
        <v>918</v>
      </c>
      <c r="P160" s="18" t="s">
        <v>139</v>
      </c>
      <c r="Q160" s="19" t="n">
        <v>1414</v>
      </c>
      <c r="R160" s="18" t="s">
        <v>632</v>
      </c>
      <c r="S160" s="20"/>
      <c r="T160" s="8"/>
    </row>
    <row collapsed="false" customFormat="false" customHeight="false" hidden="false" ht="12.65" outlineLevel="0" r="161">
      <c r="A161" s="9" t="n">
        <v>160</v>
      </c>
      <c r="B161" s="10" t="s">
        <v>19</v>
      </c>
      <c r="C161" s="11" t="s">
        <v>919</v>
      </c>
      <c r="D161" s="11" t="s">
        <v>443</v>
      </c>
      <c r="E161" s="11" t="s">
        <v>108</v>
      </c>
      <c r="F161" s="10" t="n">
        <v>160</v>
      </c>
      <c r="G161" s="38" t="n">
        <v>17635</v>
      </c>
      <c r="H161" s="38" t="n">
        <v>33737817</v>
      </c>
      <c r="I161" s="11" t="s">
        <v>920</v>
      </c>
      <c r="J161" s="11" t="s">
        <v>921</v>
      </c>
      <c r="K161" s="11"/>
      <c r="L161" s="40" t="str">
        <f aca="false">HYPERLINK("mailto:facu9_4@hotmail.com","facu9_4@hotmail.com")</f>
        <v>facu9_4@hotmail.com</v>
      </c>
      <c r="M161" s="18" t="n">
        <v>40667</v>
      </c>
      <c r="N161" s="18" t="s">
        <v>525</v>
      </c>
      <c r="O161" s="18" t="s">
        <v>922</v>
      </c>
      <c r="P161" s="18" t="s">
        <v>119</v>
      </c>
      <c r="Q161" s="19" t="n">
        <v>1870</v>
      </c>
      <c r="R161" s="18"/>
      <c r="S161" s="20"/>
      <c r="T161" s="8"/>
    </row>
    <row collapsed="false" customFormat="false" customHeight="false" hidden="false" ht="12.65" outlineLevel="0" r="162">
      <c r="A162" s="9" t="n">
        <v>161</v>
      </c>
      <c r="B162" s="10" t="s">
        <v>19</v>
      </c>
      <c r="C162" s="11" t="s">
        <v>923</v>
      </c>
      <c r="D162" s="11" t="s">
        <v>924</v>
      </c>
      <c r="E162" s="11" t="s">
        <v>108</v>
      </c>
      <c r="F162" s="10" t="n">
        <f aca="false">A162</f>
        <v>161</v>
      </c>
      <c r="G162" s="38" t="n">
        <v>46714</v>
      </c>
      <c r="H162" s="38" t="n">
        <v>38787749</v>
      </c>
      <c r="I162" s="11" t="s">
        <v>925</v>
      </c>
      <c r="J162" s="11" t="s">
        <v>926</v>
      </c>
      <c r="K162" s="11"/>
      <c r="L162" s="40" t="str">
        <f aca="false">HYPERLINK("mailto:gonzalo.lemme@hotmail.com","gonzalo.lemme@hotmail.com")</f>
        <v>gonzalo.lemme@hotmail.com</v>
      </c>
      <c r="M162" s="18" t="n">
        <v>40667</v>
      </c>
      <c r="N162" s="18" t="s">
        <v>525</v>
      </c>
      <c r="O162" s="18" t="s">
        <v>927</v>
      </c>
      <c r="P162" s="18" t="s">
        <v>139</v>
      </c>
      <c r="Q162" s="19" t="n">
        <v>1233</v>
      </c>
      <c r="R162" s="18" t="s">
        <v>928</v>
      </c>
      <c r="S162" s="24"/>
    </row>
    <row collapsed="false" customFormat="false" customHeight="false" hidden="false" ht="12.65" outlineLevel="0" r="163">
      <c r="A163" s="9" t="n">
        <v>162</v>
      </c>
      <c r="B163" s="10" t="s">
        <v>19</v>
      </c>
      <c r="C163" s="11" t="s">
        <v>880</v>
      </c>
      <c r="D163" s="11" t="s">
        <v>929</v>
      </c>
      <c r="E163" s="11" t="s">
        <v>277</v>
      </c>
      <c r="F163" s="10" t="n">
        <f aca="false">A163</f>
        <v>162</v>
      </c>
      <c r="G163" s="38" t="s">
        <v>279</v>
      </c>
      <c r="H163" s="38" t="n">
        <v>23306535</v>
      </c>
      <c r="I163" s="11" t="s">
        <v>930</v>
      </c>
      <c r="J163" s="11" t="s">
        <v>931</v>
      </c>
      <c r="K163" s="11" t="s">
        <v>932</v>
      </c>
      <c r="L163" s="40" t="str">
        <f aca="false">HYPERLINK("mailto:heroconsultora@speedy.com.ar","heroconsultora@speedy.com.ar")</f>
        <v>heroconsultora@speedy.com.ar</v>
      </c>
      <c r="M163" s="18" t="n">
        <v>40667</v>
      </c>
      <c r="N163" s="18" t="s">
        <v>525</v>
      </c>
      <c r="O163" s="18" t="s">
        <v>933</v>
      </c>
      <c r="P163" s="18" t="s">
        <v>119</v>
      </c>
      <c r="Q163" s="19" t="n">
        <v>1870</v>
      </c>
      <c r="R163" s="18"/>
      <c r="S163" s="24"/>
    </row>
    <row collapsed="false" customFormat="false" customHeight="false" hidden="false" ht="12.65" outlineLevel="0" r="164">
      <c r="A164" s="9" t="n">
        <v>163</v>
      </c>
      <c r="B164" s="10" t="s">
        <v>19</v>
      </c>
      <c r="C164" s="11" t="s">
        <v>934</v>
      </c>
      <c r="D164" s="11" t="s">
        <v>935</v>
      </c>
      <c r="E164" s="11" t="s">
        <v>108</v>
      </c>
      <c r="F164" s="10" t="n">
        <f aca="false">A164</f>
        <v>163</v>
      </c>
      <c r="G164" s="38" t="n">
        <v>11858</v>
      </c>
      <c r="H164" s="38" t="n">
        <v>20329307</v>
      </c>
      <c r="I164" s="11" t="s">
        <v>936</v>
      </c>
      <c r="J164" s="11" t="s">
        <v>937</v>
      </c>
      <c r="K164" s="11"/>
      <c r="L164" s="40" t="str">
        <f aca="false">HYPERLINK("mailto:maperezottonello@hotmail.com","maperezottonello@hotmail.com")</f>
        <v>maperezottonello@hotmail.com</v>
      </c>
      <c r="M164" s="18" t="n">
        <v>40667</v>
      </c>
      <c r="N164" s="18" t="s">
        <v>322</v>
      </c>
      <c r="O164" s="18" t="s">
        <v>938</v>
      </c>
      <c r="P164" s="18" t="s">
        <v>119</v>
      </c>
      <c r="Q164" s="19" t="n">
        <v>1870</v>
      </c>
      <c r="R164" s="18" t="s">
        <v>885</v>
      </c>
      <c r="S164" s="24"/>
    </row>
    <row collapsed="false" customFormat="false" customHeight="false" hidden="false" ht="12.65" outlineLevel="0" r="165">
      <c r="A165" s="9" t="n">
        <v>164</v>
      </c>
      <c r="B165" s="10" t="s">
        <v>19</v>
      </c>
      <c r="C165" s="11" t="s">
        <v>939</v>
      </c>
      <c r="D165" s="11" t="s">
        <v>940</v>
      </c>
      <c r="E165" s="11" t="s">
        <v>108</v>
      </c>
      <c r="F165" s="10" t="n">
        <f aca="false">A165</f>
        <v>164</v>
      </c>
      <c r="G165" s="38" t="s">
        <v>941</v>
      </c>
      <c r="H165" s="38" t="n">
        <v>10089912</v>
      </c>
      <c r="I165" s="11" t="s">
        <v>942</v>
      </c>
      <c r="J165" s="11" t="s">
        <v>943</v>
      </c>
      <c r="K165" s="11"/>
      <c r="L165" s="40" t="str">
        <f aca="false">HYPERLINK("mailto:heroconsultora@speedy.com.ar"," ")</f>
        <v> </v>
      </c>
      <c r="M165" s="18" t="n">
        <v>40667</v>
      </c>
      <c r="N165" s="18" t="s">
        <v>525</v>
      </c>
      <c r="O165" s="18" t="s">
        <v>944</v>
      </c>
      <c r="P165" s="18" t="s">
        <v>480</v>
      </c>
      <c r="Q165" s="19" t="n">
        <v>1822</v>
      </c>
      <c r="R165" s="18"/>
      <c r="S165" s="24"/>
    </row>
    <row collapsed="false" customFormat="false" customHeight="false" hidden="false" ht="12.65" outlineLevel="0" r="166">
      <c r="A166" s="91" t="n">
        <v>165</v>
      </c>
      <c r="B166" s="89" t="s">
        <v>19</v>
      </c>
      <c r="C166" s="78" t="s">
        <v>945</v>
      </c>
      <c r="D166" s="78" t="s">
        <v>946</v>
      </c>
      <c r="E166" s="78" t="s">
        <v>108</v>
      </c>
      <c r="F166" s="89" t="n">
        <f aca="false">A166</f>
        <v>165</v>
      </c>
      <c r="G166" s="93" t="n">
        <v>25985</v>
      </c>
      <c r="H166" s="93" t="n">
        <v>24366500</v>
      </c>
      <c r="I166" s="78" t="s">
        <v>947</v>
      </c>
      <c r="J166" s="78" t="s">
        <v>948</v>
      </c>
      <c r="K166" s="78"/>
      <c r="L166" s="95" t="str">
        <f aca="false">HYPERLINK("mailto:marcelo_serenelli@hotmail.com","marcelo_serenelli@hotmail.com")</f>
        <v>marcelo_serenelli@hotmail.com</v>
      </c>
      <c r="M166" s="96" t="n">
        <v>40667</v>
      </c>
      <c r="N166" s="96" t="s">
        <v>525</v>
      </c>
      <c r="O166" s="96" t="s">
        <v>949</v>
      </c>
      <c r="P166" s="96" t="s">
        <v>950</v>
      </c>
      <c r="Q166" s="79" t="n">
        <v>1712</v>
      </c>
      <c r="R166" s="96"/>
      <c r="S166" s="97"/>
      <c r="T166" s="98" t="s">
        <v>618</v>
      </c>
    </row>
    <row collapsed="false" customFormat="false" customHeight="false" hidden="false" ht="12.65" outlineLevel="0" r="167">
      <c r="A167" s="9" t="n">
        <v>166</v>
      </c>
      <c r="B167" s="10" t="s">
        <v>19</v>
      </c>
      <c r="C167" s="11" t="s">
        <v>951</v>
      </c>
      <c r="D167" s="11" t="s">
        <v>952</v>
      </c>
      <c r="E167" s="11" t="s">
        <v>277</v>
      </c>
      <c r="F167" s="10" t="n">
        <f aca="false">A167</f>
        <v>166</v>
      </c>
      <c r="G167" s="38" t="s">
        <v>279</v>
      </c>
      <c r="H167" s="38" t="n">
        <v>23060756</v>
      </c>
      <c r="I167" s="11"/>
      <c r="J167" s="11" t="s">
        <v>953</v>
      </c>
      <c r="K167" s="11"/>
      <c r="L167" s="40" t="str">
        <f aca="false">HYPERLINK("mailto:sebagayoso2@hotmail.com","sebagayoso2@hotmail.com")</f>
        <v>sebagayoso2@hotmail.com</v>
      </c>
      <c r="M167" s="18" t="n">
        <v>40682</v>
      </c>
      <c r="N167" s="18" t="s">
        <v>322</v>
      </c>
      <c r="O167" s="18" t="s">
        <v>954</v>
      </c>
      <c r="P167" s="18" t="s">
        <v>188</v>
      </c>
      <c r="Q167" s="19" t="n">
        <v>1824</v>
      </c>
      <c r="R167" s="18" t="s">
        <v>955</v>
      </c>
      <c r="S167" s="24"/>
    </row>
    <row collapsed="false" customFormat="false" customHeight="false" hidden="false" ht="12.65" outlineLevel="0" r="168">
      <c r="A168" s="9" t="n">
        <v>167</v>
      </c>
      <c r="B168" s="10" t="s">
        <v>19</v>
      </c>
      <c r="C168" s="11" t="s">
        <v>956</v>
      </c>
      <c r="D168" s="11" t="s">
        <v>957</v>
      </c>
      <c r="E168" s="11" t="s">
        <v>108</v>
      </c>
      <c r="F168" s="10" t="n">
        <f aca="false">A168</f>
        <v>167</v>
      </c>
      <c r="G168" s="38" t="n">
        <v>12717</v>
      </c>
      <c r="H168" s="38" t="n">
        <v>24978019</v>
      </c>
      <c r="I168" s="11" t="s">
        <v>958</v>
      </c>
      <c r="J168" s="11" t="s">
        <v>959</v>
      </c>
      <c r="K168" s="11"/>
      <c r="L168" s="40" t="str">
        <f aca="false">HYPERLINK("mailto:cmarfernandez@hotmail.com","cmarfernandez@hotmail.com")</f>
        <v>cmarfernandez@hotmail.com</v>
      </c>
      <c r="M168" s="18" t="n">
        <v>40689</v>
      </c>
      <c r="N168" s="18" t="s">
        <v>525</v>
      </c>
      <c r="O168" s="18" t="s">
        <v>960</v>
      </c>
      <c r="P168" s="18" t="s">
        <v>153</v>
      </c>
      <c r="Q168" s="19" t="n">
        <v>1878</v>
      </c>
      <c r="R168" s="18"/>
      <c r="S168" s="24"/>
    </row>
    <row collapsed="false" customFormat="false" customHeight="false" hidden="false" ht="12.65" outlineLevel="0" r="169">
      <c r="A169" s="9" t="n">
        <v>168</v>
      </c>
      <c r="B169" s="10" t="s">
        <v>19</v>
      </c>
      <c r="C169" s="11" t="s">
        <v>961</v>
      </c>
      <c r="D169" s="11" t="s">
        <v>962</v>
      </c>
      <c r="E169" s="11" t="s">
        <v>108</v>
      </c>
      <c r="F169" s="10" t="n">
        <f aca="false">A169</f>
        <v>168</v>
      </c>
      <c r="G169" s="38" t="n">
        <v>31767</v>
      </c>
      <c r="H169" s="38" t="n">
        <v>33607112</v>
      </c>
      <c r="I169" s="11" t="s">
        <v>963</v>
      </c>
      <c r="J169" s="11" t="s">
        <v>964</v>
      </c>
      <c r="K169" s="11"/>
      <c r="L169" s="40" t="str">
        <f aca="false">HYPERLINK("mailto:ndabundo@bago.com.ar","ndabundo@bago.com.ar")</f>
        <v>ndabundo@bago.com.ar</v>
      </c>
      <c r="M169" s="18" t="n">
        <v>40689</v>
      </c>
      <c r="N169" s="18" t="s">
        <v>525</v>
      </c>
      <c r="O169" s="18" t="s">
        <v>965</v>
      </c>
      <c r="P169" s="18" t="s">
        <v>966</v>
      </c>
      <c r="Q169" s="19" t="n">
        <v>1882</v>
      </c>
      <c r="R169" s="18"/>
      <c r="S169" s="24"/>
    </row>
    <row collapsed="false" customFormat="false" customHeight="false" hidden="false" ht="12.65" outlineLevel="0" r="170">
      <c r="A170" s="9" t="n">
        <v>169</v>
      </c>
      <c r="B170" s="10" t="s">
        <v>19</v>
      </c>
      <c r="C170" s="11" t="s">
        <v>967</v>
      </c>
      <c r="D170" s="11" t="s">
        <v>968</v>
      </c>
      <c r="E170" s="11" t="s">
        <v>108</v>
      </c>
      <c r="F170" s="10" t="n">
        <f aca="false">A170</f>
        <v>169</v>
      </c>
      <c r="G170" s="38" t="n">
        <v>6791</v>
      </c>
      <c r="H170" s="38" t="n">
        <v>11553494</v>
      </c>
      <c r="I170" s="11" t="s">
        <v>969</v>
      </c>
      <c r="J170" s="11" t="s">
        <v>970</v>
      </c>
      <c r="K170" s="11" t="s">
        <v>101</v>
      </c>
      <c r="L170" s="40" t="str">
        <f aca="false">HYPERLINK("mailto:danielnorbertovaldez@yahoo.com.ar","danielnorbertovaldez@yahoo.com.ar")</f>
        <v>danielnorbertovaldez@yahoo.com.ar</v>
      </c>
      <c r="M170" s="18" t="n">
        <v>40689</v>
      </c>
      <c r="N170" s="18" t="s">
        <v>591</v>
      </c>
      <c r="O170" s="18" t="s">
        <v>971</v>
      </c>
      <c r="P170" s="18" t="s">
        <v>188</v>
      </c>
      <c r="Q170" s="19" t="n">
        <v>1824</v>
      </c>
      <c r="R170" s="18" t="s">
        <v>955</v>
      </c>
      <c r="S170" s="20"/>
      <c r="T170" s="8"/>
    </row>
    <row collapsed="false" customFormat="false" customHeight="false" hidden="false" ht="12.65" outlineLevel="0" r="171">
      <c r="A171" s="9" t="n">
        <v>170</v>
      </c>
      <c r="B171" s="10" t="s">
        <v>19</v>
      </c>
      <c r="C171" s="11" t="s">
        <v>972</v>
      </c>
      <c r="D171" s="11" t="s">
        <v>973</v>
      </c>
      <c r="E171" s="11" t="s">
        <v>108</v>
      </c>
      <c r="F171" s="10" t="n">
        <f aca="false">A171</f>
        <v>170</v>
      </c>
      <c r="G171" s="38" t="n">
        <v>28431</v>
      </c>
      <c r="H171" s="38" t="n">
        <v>32156378</v>
      </c>
      <c r="I171" s="11" t="s">
        <v>974</v>
      </c>
      <c r="J171" s="11" t="s">
        <v>975</v>
      </c>
      <c r="K171" s="11"/>
      <c r="L171" s="40" t="str">
        <f aca="false">HYPERLINK("mailto:dbeichel@hotmail.com","dbeichel@hotmail.com")</f>
        <v>dbeichel@hotmail.com</v>
      </c>
      <c r="M171" s="18" t="n">
        <v>40689</v>
      </c>
      <c r="N171" s="18" t="s">
        <v>525</v>
      </c>
      <c r="O171" s="18" t="s">
        <v>976</v>
      </c>
      <c r="P171" s="18" t="s">
        <v>139</v>
      </c>
      <c r="Q171" s="19" t="n">
        <v>1431</v>
      </c>
      <c r="R171" s="18" t="s">
        <v>641</v>
      </c>
      <c r="S171" s="20"/>
      <c r="T171" s="8"/>
    </row>
    <row collapsed="false" customFormat="false" customHeight="false" hidden="false" ht="12.65" outlineLevel="0" r="172">
      <c r="A172" s="9" t="n">
        <v>171</v>
      </c>
      <c r="B172" s="10" t="s">
        <v>19</v>
      </c>
      <c r="C172" s="11" t="s">
        <v>972</v>
      </c>
      <c r="D172" s="11" t="s">
        <v>977</v>
      </c>
      <c r="E172" s="11" t="s">
        <v>108</v>
      </c>
      <c r="F172" s="10" t="n">
        <f aca="false">A172</f>
        <v>171</v>
      </c>
      <c r="G172" s="38" t="n">
        <v>28084</v>
      </c>
      <c r="H172" s="38" t="n">
        <v>32848802</v>
      </c>
      <c r="I172" s="11" t="s">
        <v>978</v>
      </c>
      <c r="J172" s="11" t="s">
        <v>979</v>
      </c>
      <c r="K172" s="11"/>
      <c r="L172" s="40" t="str">
        <f aca="false">HYPERLINK("mailto:gemibeigel@hotmail.com","gemibeigel@hotmail.com")</f>
        <v>gemibeigel@hotmail.com</v>
      </c>
      <c r="M172" s="18" t="n">
        <v>40689</v>
      </c>
      <c r="N172" s="18" t="s">
        <v>525</v>
      </c>
      <c r="O172" s="18" t="s">
        <v>980</v>
      </c>
      <c r="P172" s="18" t="s">
        <v>139</v>
      </c>
      <c r="Q172" s="19" t="n">
        <v>1431</v>
      </c>
      <c r="R172" s="18" t="s">
        <v>641</v>
      </c>
      <c r="S172" s="20"/>
      <c r="T172" s="8"/>
    </row>
    <row collapsed="false" customFormat="false" customHeight="false" hidden="false" ht="12.65" outlineLevel="0" r="173">
      <c r="A173" s="9" t="n">
        <v>172</v>
      </c>
      <c r="B173" s="10" t="s">
        <v>19</v>
      </c>
      <c r="C173" s="11" t="s">
        <v>981</v>
      </c>
      <c r="D173" s="11" t="s">
        <v>982</v>
      </c>
      <c r="E173" s="11" t="s">
        <v>108</v>
      </c>
      <c r="F173" s="10" t="n">
        <f aca="false">A173</f>
        <v>172</v>
      </c>
      <c r="G173" s="38" t="n">
        <v>14429</v>
      </c>
      <c r="H173" s="38" t="n">
        <v>17833308</v>
      </c>
      <c r="I173" s="11" t="s">
        <v>983</v>
      </c>
      <c r="J173" s="11" t="s">
        <v>984</v>
      </c>
      <c r="K173" s="11"/>
      <c r="L173" s="40" t="str">
        <f aca="false">HYPERLINK("mailto:marceoro@live.com.ar","marceoro@live.com.ar")</f>
        <v>marceoro@live.com.ar</v>
      </c>
      <c r="M173" s="18" t="n">
        <v>40703</v>
      </c>
      <c r="N173" s="18" t="s">
        <v>985</v>
      </c>
      <c r="O173" s="18" t="s">
        <v>986</v>
      </c>
      <c r="P173" s="18" t="s">
        <v>188</v>
      </c>
      <c r="Q173" s="19" t="n">
        <v>1824</v>
      </c>
      <c r="R173" s="18" t="s">
        <v>202</v>
      </c>
      <c r="S173" s="20" t="s">
        <v>987</v>
      </c>
      <c r="T173" s="8"/>
    </row>
    <row collapsed="false" customFormat="false" customHeight="false" hidden="false" ht="12.65" outlineLevel="0" r="174">
      <c r="A174" s="9" t="n">
        <v>173</v>
      </c>
      <c r="B174" s="10" t="s">
        <v>19</v>
      </c>
      <c r="C174" s="78" t="s">
        <v>988</v>
      </c>
      <c r="D174" s="11" t="s">
        <v>989</v>
      </c>
      <c r="E174" s="11" t="s">
        <v>108</v>
      </c>
      <c r="F174" s="10" t="n">
        <f aca="false">A174</f>
        <v>173</v>
      </c>
      <c r="G174" s="38" t="n">
        <v>17007</v>
      </c>
      <c r="H174" s="38" t="s">
        <v>341</v>
      </c>
      <c r="I174" s="11"/>
      <c r="J174" s="11" t="s">
        <v>990</v>
      </c>
      <c r="K174" s="11"/>
      <c r="L174" s="40"/>
      <c r="M174" s="18" t="n">
        <v>40703</v>
      </c>
      <c r="N174" s="18" t="s">
        <v>409</v>
      </c>
      <c r="O174" s="18" t="s">
        <v>991</v>
      </c>
      <c r="P174" s="18" t="s">
        <v>119</v>
      </c>
      <c r="Q174" s="19" t="n">
        <v>1872</v>
      </c>
      <c r="R174" s="18" t="s">
        <v>508</v>
      </c>
      <c r="S174" s="20"/>
      <c r="T174" s="8"/>
    </row>
    <row collapsed="false" customFormat="false" customHeight="false" hidden="false" ht="12.65" outlineLevel="0" r="175">
      <c r="A175" s="9" t="n">
        <v>174</v>
      </c>
      <c r="B175" s="10" t="s">
        <v>19</v>
      </c>
      <c r="C175" s="11" t="s">
        <v>988</v>
      </c>
      <c r="D175" s="11" t="s">
        <v>992</v>
      </c>
      <c r="E175" s="11" t="s">
        <v>108</v>
      </c>
      <c r="F175" s="10" t="n">
        <f aca="false">A175</f>
        <v>174</v>
      </c>
      <c r="G175" s="38" t="n">
        <v>19650</v>
      </c>
      <c r="H175" s="38" t="s">
        <v>993</v>
      </c>
      <c r="I175" s="11"/>
      <c r="J175" s="11" t="s">
        <v>990</v>
      </c>
      <c r="K175" s="11"/>
      <c r="L175" s="40" t="str">
        <f aca="false">HYPERLINK("mailto:jgangi@estudiogangi.com.ar","jgangi@estudiogangi.com.ar")</f>
        <v>jgangi@estudiogangi.com.ar</v>
      </c>
      <c r="M175" s="18" t="n">
        <v>40703</v>
      </c>
      <c r="N175" s="18" t="s">
        <v>409</v>
      </c>
      <c r="O175" s="18" t="s">
        <v>991</v>
      </c>
      <c r="P175" s="18" t="s">
        <v>119</v>
      </c>
      <c r="Q175" s="19" t="n">
        <v>1872</v>
      </c>
      <c r="R175" s="18" t="s">
        <v>508</v>
      </c>
      <c r="S175" s="20" t="s">
        <v>994</v>
      </c>
      <c r="T175" s="8"/>
    </row>
    <row collapsed="false" customFormat="false" customHeight="false" hidden="false" ht="12.65" outlineLevel="0" r="176">
      <c r="A176" s="9" t="n">
        <v>175</v>
      </c>
      <c r="B176" s="10" t="s">
        <v>19</v>
      </c>
      <c r="C176" s="11" t="s">
        <v>995</v>
      </c>
      <c r="D176" s="11" t="s">
        <v>736</v>
      </c>
      <c r="E176" s="11" t="s">
        <v>108</v>
      </c>
      <c r="F176" s="10" t="n">
        <f aca="false">A176</f>
        <v>175</v>
      </c>
      <c r="G176" s="38" t="n">
        <v>17433</v>
      </c>
      <c r="H176" s="38" t="n">
        <v>29040906</v>
      </c>
      <c r="I176" s="11" t="s">
        <v>996</v>
      </c>
      <c r="J176" s="11" t="s">
        <v>997</v>
      </c>
      <c r="K176" s="11"/>
      <c r="L176" s="40" t="str">
        <f aca="false">HYPERLINK("mailto:aubonemartin@hotmail.com.ar","aubonemartin@hotmail.com.ar")</f>
        <v>aubonemartin@hotmail.com.ar</v>
      </c>
      <c r="M176" s="18" t="n">
        <v>40703</v>
      </c>
      <c r="N176" s="18"/>
      <c r="O176" s="18" t="s">
        <v>998</v>
      </c>
      <c r="P176" s="18" t="s">
        <v>999</v>
      </c>
      <c r="Q176" s="19" t="n">
        <v>1642</v>
      </c>
      <c r="R176" s="18"/>
      <c r="S176" s="20" t="s">
        <v>1000</v>
      </c>
      <c r="T176" s="8"/>
    </row>
    <row collapsed="false" customFormat="false" customHeight="false" hidden="false" ht="12.65" outlineLevel="0" r="177">
      <c r="A177" s="9" t="n">
        <v>176</v>
      </c>
      <c r="B177" s="10" t="s">
        <v>19</v>
      </c>
      <c r="C177" s="11" t="s">
        <v>934</v>
      </c>
      <c r="D177" s="11" t="s">
        <v>1001</v>
      </c>
      <c r="E177" s="11" t="s">
        <v>108</v>
      </c>
      <c r="F177" s="10" t="n">
        <f aca="false">A177</f>
        <v>176</v>
      </c>
      <c r="G177" s="38" t="n">
        <v>6325</v>
      </c>
      <c r="H177" s="38" t="n">
        <v>7719983</v>
      </c>
      <c r="I177" s="11"/>
      <c r="J177" s="11" t="s">
        <v>1002</v>
      </c>
      <c r="K177" s="11"/>
      <c r="L177" s="40"/>
      <c r="M177" s="18" t="n">
        <v>40703</v>
      </c>
      <c r="N177" s="18" t="s">
        <v>1003</v>
      </c>
      <c r="O177" s="18" t="s">
        <v>1004</v>
      </c>
      <c r="P177" s="18" t="s">
        <v>119</v>
      </c>
      <c r="Q177" s="19" t="n">
        <v>1870</v>
      </c>
      <c r="R177" s="18"/>
      <c r="S177" s="20" t="s">
        <v>1005</v>
      </c>
      <c r="T177" s="8"/>
    </row>
    <row collapsed="false" customFormat="false" customHeight="false" hidden="false" ht="12.65" outlineLevel="0" r="178">
      <c r="A178" s="9" t="n">
        <v>177</v>
      </c>
      <c r="B178" s="10" t="s">
        <v>19</v>
      </c>
      <c r="C178" s="11" t="s">
        <v>1006</v>
      </c>
      <c r="D178" s="11" t="s">
        <v>1007</v>
      </c>
      <c r="E178" s="11" t="s">
        <v>108</v>
      </c>
      <c r="F178" s="10" t="n">
        <f aca="false">A178</f>
        <v>177</v>
      </c>
      <c r="G178" s="38" t="n">
        <v>26350</v>
      </c>
      <c r="H178" s="38" t="n">
        <v>33366304</v>
      </c>
      <c r="I178" s="11" t="s">
        <v>1008</v>
      </c>
      <c r="J178" s="11" t="s">
        <v>1009</v>
      </c>
      <c r="K178" s="11"/>
      <c r="L178" s="40" t="str">
        <f aca="false">HYPERLINK("mailto:jmignaburu@hotmail.com","jmignaburu@hotmail.com")</f>
        <v>jmignaburu@hotmail.com</v>
      </c>
      <c r="M178" s="18" t="n">
        <v>40703</v>
      </c>
      <c r="N178" s="18"/>
      <c r="O178" s="18" t="s">
        <v>1010</v>
      </c>
      <c r="P178" s="18" t="s">
        <v>153</v>
      </c>
      <c r="Q178" s="19" t="n">
        <v>1876</v>
      </c>
      <c r="R178" s="18" t="s">
        <v>154</v>
      </c>
      <c r="S178" s="20" t="s">
        <v>1011</v>
      </c>
      <c r="T178" s="8"/>
    </row>
    <row collapsed="false" customFormat="false" customHeight="false" hidden="false" ht="12.65" outlineLevel="0" r="179">
      <c r="A179" s="9" t="n">
        <v>178</v>
      </c>
      <c r="B179" s="10" t="s">
        <v>19</v>
      </c>
      <c r="C179" s="78" t="s">
        <v>880</v>
      </c>
      <c r="D179" s="11" t="s">
        <v>1012</v>
      </c>
      <c r="E179" s="11" t="s">
        <v>108</v>
      </c>
      <c r="F179" s="10" t="n">
        <f aca="false">A179</f>
        <v>178</v>
      </c>
      <c r="G179" s="38" t="s">
        <v>279</v>
      </c>
      <c r="H179" s="38" t="s">
        <v>1013</v>
      </c>
      <c r="I179" s="11" t="s">
        <v>1014</v>
      </c>
      <c r="J179" s="11" t="s">
        <v>1015</v>
      </c>
      <c r="K179" s="11"/>
      <c r="L179" s="40" t="str">
        <f aca="false">HYPERLINK("mailto:jmignaburu@hotmail.com","????")</f>
        <v>????</v>
      </c>
      <c r="M179" s="18" t="n">
        <v>40703</v>
      </c>
      <c r="N179" s="18"/>
      <c r="O179" s="18" t="s">
        <v>1016</v>
      </c>
      <c r="P179" s="18" t="s">
        <v>119</v>
      </c>
      <c r="Q179" s="19" t="n">
        <v>1870</v>
      </c>
      <c r="R179" s="18"/>
      <c r="S179" s="20" t="s">
        <v>1017</v>
      </c>
      <c r="T179" s="8"/>
    </row>
    <row collapsed="false" customFormat="false" customHeight="false" hidden="false" ht="12.65" outlineLevel="0" r="180">
      <c r="A180" s="9" t="n">
        <v>179</v>
      </c>
      <c r="B180" s="10" t="s">
        <v>19</v>
      </c>
      <c r="C180" s="11" t="s">
        <v>1018</v>
      </c>
      <c r="D180" s="11" t="s">
        <v>1019</v>
      </c>
      <c r="E180" s="11" t="s">
        <v>108</v>
      </c>
      <c r="F180" s="10" t="n">
        <f aca="false">A180</f>
        <v>179</v>
      </c>
      <c r="G180" s="38" t="n">
        <v>32012</v>
      </c>
      <c r="H180" s="38" t="n">
        <v>28802676</v>
      </c>
      <c r="I180" s="11" t="s">
        <v>1020</v>
      </c>
      <c r="J180" s="11" t="s">
        <v>1021</v>
      </c>
      <c r="K180" s="11"/>
      <c r="L180" s="40" t="str">
        <f aca="false">HYPERLINK("mailto:heberganza@metlife.com.ar","heberganza@metlife.com.ar")</f>
        <v>heberganza@metlife.com.ar</v>
      </c>
      <c r="M180" s="18" t="n">
        <v>40703</v>
      </c>
      <c r="N180" s="18"/>
      <c r="O180" s="18" t="s">
        <v>1022</v>
      </c>
      <c r="P180" s="18" t="s">
        <v>119</v>
      </c>
      <c r="Q180" s="19" t="n">
        <v>1870</v>
      </c>
      <c r="R180" s="18"/>
      <c r="S180" s="20" t="s">
        <v>1023</v>
      </c>
      <c r="T180" s="8"/>
    </row>
    <row collapsed="false" customFormat="false" customHeight="false" hidden="false" ht="12.65" outlineLevel="0" r="181">
      <c r="A181" s="9" t="n">
        <v>180</v>
      </c>
      <c r="B181" s="10" t="s">
        <v>25</v>
      </c>
      <c r="C181" s="78" t="s">
        <v>804</v>
      </c>
      <c r="D181" s="11" t="s">
        <v>1024</v>
      </c>
      <c r="E181" s="11" t="s">
        <v>108</v>
      </c>
      <c r="F181" s="10" t="n">
        <f aca="false">A181</f>
        <v>180</v>
      </c>
      <c r="G181" s="38" t="n">
        <v>8278</v>
      </c>
      <c r="H181" s="38" t="s">
        <v>341</v>
      </c>
      <c r="I181" s="11" t="s">
        <v>1025</v>
      </c>
      <c r="J181" s="11" t="s">
        <v>1026</v>
      </c>
      <c r="K181" s="11"/>
      <c r="L181" s="40" t="str">
        <f aca="false">HYPERLINK("mailto:industriasvae@hotmail.com","industriasvae@hotmail.com")</f>
        <v>industriasvae@hotmail.com</v>
      </c>
      <c r="M181" s="18" t="n">
        <v>40703</v>
      </c>
      <c r="N181" s="18"/>
      <c r="O181" s="18" t="s">
        <v>809</v>
      </c>
      <c r="P181" s="18" t="s">
        <v>139</v>
      </c>
      <c r="Q181" s="19" t="n">
        <v>1408</v>
      </c>
      <c r="R181" s="18" t="s">
        <v>210</v>
      </c>
      <c r="S181" s="20" t="s">
        <v>1027</v>
      </c>
      <c r="T181" s="8"/>
    </row>
    <row collapsed="false" customFormat="false" customHeight="false" hidden="false" ht="12.65" outlineLevel="0" r="182">
      <c r="A182" s="70" t="n">
        <v>181</v>
      </c>
      <c r="B182" s="71" t="s">
        <v>19</v>
      </c>
      <c r="C182" s="72" t="s">
        <v>1028</v>
      </c>
      <c r="D182" s="72" t="s">
        <v>1029</v>
      </c>
      <c r="E182" s="72" t="s">
        <v>108</v>
      </c>
      <c r="F182" s="71" t="n">
        <v>181</v>
      </c>
      <c r="G182" s="38" t="n">
        <v>21307</v>
      </c>
      <c r="H182" s="38" t="n">
        <v>20341190</v>
      </c>
      <c r="I182" s="72" t="s">
        <v>1030</v>
      </c>
      <c r="J182" s="72" t="s">
        <v>1031</v>
      </c>
      <c r="K182" s="72"/>
      <c r="L182" s="73" t="str">
        <f aca="false">HYPERLINK("mailto:jorgerojo68@hotmail.com","jorgerojo68@hotmail.com")</f>
        <v>jorgerojo68@hotmail.com</v>
      </c>
      <c r="M182" s="74" t="n">
        <v>40710</v>
      </c>
      <c r="N182" s="75" t="s">
        <v>525</v>
      </c>
      <c r="O182" s="75" t="s">
        <v>1032</v>
      </c>
      <c r="P182" s="75" t="s">
        <v>139</v>
      </c>
      <c r="Q182" s="19" t="n">
        <v>1425</v>
      </c>
      <c r="R182" s="75" t="s">
        <v>330</v>
      </c>
      <c r="S182" s="76" t="s">
        <v>1033</v>
      </c>
      <c r="T182" s="8"/>
    </row>
    <row collapsed="false" customFormat="false" customHeight="false" hidden="false" ht="12.65" outlineLevel="0" r="183">
      <c r="A183" s="70" t="n">
        <v>182</v>
      </c>
      <c r="B183" s="71" t="s">
        <v>19</v>
      </c>
      <c r="C183" s="72" t="s">
        <v>1034</v>
      </c>
      <c r="D183" s="72" t="s">
        <v>1035</v>
      </c>
      <c r="E183" s="72" t="s">
        <v>108</v>
      </c>
      <c r="F183" s="71" t="n">
        <v>182</v>
      </c>
      <c r="G183" s="38" t="n">
        <v>14175</v>
      </c>
      <c r="H183" s="38" t="n">
        <v>27061458</v>
      </c>
      <c r="I183" s="72" t="s">
        <v>1036</v>
      </c>
      <c r="J183" s="72" t="s">
        <v>1037</v>
      </c>
      <c r="K183" s="72"/>
      <c r="L183" s="73" t="str">
        <f aca="false">HYPERLINK("mailto:damiandeglauve@gmail.com","damiandeglauve@gmail.com")</f>
        <v>damiandeglauve@gmail.com</v>
      </c>
      <c r="M183" s="74" t="n">
        <v>40710</v>
      </c>
      <c r="N183" s="75" t="s">
        <v>173</v>
      </c>
      <c r="O183" s="75" t="s">
        <v>1038</v>
      </c>
      <c r="P183" s="75" t="s">
        <v>139</v>
      </c>
      <c r="Q183" s="19" t="n">
        <v>1437</v>
      </c>
      <c r="R183" s="75" t="s">
        <v>311</v>
      </c>
      <c r="S183" s="76" t="s">
        <v>1039</v>
      </c>
      <c r="T183" s="8"/>
    </row>
    <row collapsed="false" customFormat="false" customHeight="false" hidden="false" ht="12.65" outlineLevel="0" r="184">
      <c r="A184" s="70" t="n">
        <v>183</v>
      </c>
      <c r="B184" s="71" t="s">
        <v>19</v>
      </c>
      <c r="C184" s="72" t="s">
        <v>1040</v>
      </c>
      <c r="D184" s="72" t="s">
        <v>1041</v>
      </c>
      <c r="E184" s="72" t="s">
        <v>108</v>
      </c>
      <c r="F184" s="71" t="n">
        <v>183</v>
      </c>
      <c r="G184" s="38" t="n">
        <v>17334</v>
      </c>
      <c r="H184" s="38" t="n">
        <v>37760545</v>
      </c>
      <c r="I184" s="72" t="s">
        <v>1042</v>
      </c>
      <c r="J184" s="72" t="s">
        <v>1043</v>
      </c>
      <c r="K184" s="72"/>
      <c r="L184" s="73" t="str">
        <f aca="false">HYPERLINK("mailto:leita.14@hotmail.com","leita.14@hotmail.com")</f>
        <v>leita.14@hotmail.com</v>
      </c>
      <c r="M184" s="74" t="n">
        <v>40710</v>
      </c>
      <c r="N184" s="75" t="s">
        <v>525</v>
      </c>
      <c r="O184" s="75" t="s">
        <v>1044</v>
      </c>
      <c r="P184" s="75" t="s">
        <v>119</v>
      </c>
      <c r="Q184" s="19" t="n">
        <v>1874</v>
      </c>
      <c r="R184" s="75" t="s">
        <v>359</v>
      </c>
      <c r="S184" s="76" t="s">
        <v>1045</v>
      </c>
      <c r="T184" s="8"/>
    </row>
    <row collapsed="false" customFormat="false" customHeight="false" hidden="false" ht="12.65" outlineLevel="0" r="185">
      <c r="A185" s="9" t="n">
        <v>184</v>
      </c>
      <c r="B185" s="10" t="s">
        <v>25</v>
      </c>
      <c r="C185" s="11" t="s">
        <v>1046</v>
      </c>
      <c r="D185" s="11" t="s">
        <v>1047</v>
      </c>
      <c r="E185" s="11" t="s">
        <v>108</v>
      </c>
      <c r="F185" s="13" t="s">
        <v>1048</v>
      </c>
      <c r="G185" s="38" t="n">
        <v>4737</v>
      </c>
      <c r="H185" s="38" t="n">
        <v>32917036</v>
      </c>
      <c r="I185" s="11" t="s">
        <v>1049</v>
      </c>
      <c r="J185" s="11"/>
      <c r="K185" s="22"/>
      <c r="L185" s="77" t="str">
        <f aca="false">HYPERLINK("mailto:rossilucila@yahoo.com.ar","rossilucila@yahoo.com.ar")</f>
        <v>rossilucila@yahoo.com.ar</v>
      </c>
      <c r="M185" s="18" t="n">
        <v>40717</v>
      </c>
      <c r="N185" s="18" t="s">
        <v>591</v>
      </c>
      <c r="O185" s="18" t="s">
        <v>1050</v>
      </c>
      <c r="P185" s="18" t="s">
        <v>139</v>
      </c>
      <c r="Q185" s="19" t="n">
        <v>1406</v>
      </c>
      <c r="R185" s="18" t="s">
        <v>454</v>
      </c>
      <c r="S185" s="24" t="s">
        <v>1051</v>
      </c>
    </row>
    <row collapsed="false" customFormat="false" customHeight="false" hidden="false" ht="12.65" outlineLevel="0" r="186">
      <c r="A186" s="9" t="n">
        <v>185</v>
      </c>
      <c r="B186" s="10" t="s">
        <v>19</v>
      </c>
      <c r="C186" s="11" t="s">
        <v>1052</v>
      </c>
      <c r="D186" s="11" t="s">
        <v>1053</v>
      </c>
      <c r="E186" s="67" t="s">
        <v>108</v>
      </c>
      <c r="F186" s="10" t="n">
        <f aca="false">A186</f>
        <v>185</v>
      </c>
      <c r="G186" s="38" t="n">
        <v>13583</v>
      </c>
      <c r="H186" s="38" t="n">
        <v>21675594</v>
      </c>
      <c r="I186" s="11" t="s">
        <v>1054</v>
      </c>
      <c r="J186" s="11" t="s">
        <v>1055</v>
      </c>
      <c r="K186" s="22"/>
      <c r="L186" s="40" t="str">
        <f aca="false">HYPERLINK("mailto:pietromera@hotmail.com","pietromera@hotmail.com")</f>
        <v>pietromera@hotmail.com</v>
      </c>
      <c r="M186" s="18" t="n">
        <v>40717</v>
      </c>
      <c r="N186" s="18" t="s">
        <v>525</v>
      </c>
      <c r="O186" s="18" t="s">
        <v>1056</v>
      </c>
      <c r="P186" s="18" t="s">
        <v>263</v>
      </c>
      <c r="Q186" s="19" t="n">
        <v>1826</v>
      </c>
      <c r="R186" s="18"/>
      <c r="S186" s="24" t="s">
        <v>987</v>
      </c>
    </row>
    <row collapsed="false" customFormat="false" customHeight="false" hidden="false" ht="12.65" outlineLevel="0" r="187">
      <c r="A187" s="9" t="n">
        <v>186</v>
      </c>
      <c r="B187" s="10" t="s">
        <v>19</v>
      </c>
      <c r="C187" s="11" t="s">
        <v>1057</v>
      </c>
      <c r="D187" s="11" t="s">
        <v>1058</v>
      </c>
      <c r="E187" s="67" t="s">
        <v>108</v>
      </c>
      <c r="F187" s="10" t="n">
        <f aca="false">A187</f>
        <v>186</v>
      </c>
      <c r="G187" s="38" t="n">
        <v>53919</v>
      </c>
      <c r="H187" s="38" t="n">
        <v>24136362</v>
      </c>
      <c r="I187" s="11" t="s">
        <v>1059</v>
      </c>
      <c r="J187" s="11" t="s">
        <v>1060</v>
      </c>
      <c r="K187" s="22"/>
      <c r="L187" s="40" t="str">
        <f aca="false">HYPERLINK("mailto:estudio.jscorrea@iplanmail.com.ar","estudio.jscorrea@iplanmail.com.ar")</f>
        <v>estudio.jscorrea@iplanmail.com.ar</v>
      </c>
      <c r="M187" s="18" t="n">
        <v>40717</v>
      </c>
      <c r="N187" s="18" t="s">
        <v>699</v>
      </c>
      <c r="O187" s="18" t="s">
        <v>1061</v>
      </c>
      <c r="P187" s="18" t="s">
        <v>139</v>
      </c>
      <c r="Q187" s="19" t="n">
        <v>1047</v>
      </c>
      <c r="R187" s="18" t="s">
        <v>1062</v>
      </c>
      <c r="S187" s="24" t="s">
        <v>1023</v>
      </c>
    </row>
    <row collapsed="false" customFormat="false" customHeight="false" hidden="false" ht="12.65" outlineLevel="0" r="188">
      <c r="A188" s="9" t="n">
        <v>187</v>
      </c>
      <c r="B188" s="10" t="s">
        <v>19</v>
      </c>
      <c r="C188" s="11" t="s">
        <v>1063</v>
      </c>
      <c r="D188" s="11" t="s">
        <v>1064</v>
      </c>
      <c r="E188" s="67" t="s">
        <v>108</v>
      </c>
      <c r="F188" s="10" t="n">
        <f aca="false">A188</f>
        <v>187</v>
      </c>
      <c r="G188" s="38" t="n">
        <v>11333</v>
      </c>
      <c r="H188" s="38" t="n">
        <v>21438881</v>
      </c>
      <c r="I188" s="11" t="s">
        <v>1065</v>
      </c>
      <c r="J188" s="11" t="s">
        <v>1066</v>
      </c>
      <c r="K188" s="22"/>
      <c r="L188" s="40" t="str">
        <f aca="false">HYPERLINK("mailto:emiliozubini@hotmail.com","emiliozubini@hotmail.com")</f>
        <v>emiliozubini@hotmail.com</v>
      </c>
      <c r="M188" s="18" t="n">
        <v>40717</v>
      </c>
      <c r="N188" s="18" t="s">
        <v>525</v>
      </c>
      <c r="O188" s="18" t="s">
        <v>1067</v>
      </c>
      <c r="P188" s="18" t="s">
        <v>139</v>
      </c>
      <c r="Q188" s="19" t="n">
        <v>1270</v>
      </c>
      <c r="R188" s="18" t="s">
        <v>563</v>
      </c>
      <c r="S188" s="24" t="s">
        <v>1023</v>
      </c>
    </row>
    <row collapsed="false" customFormat="false" customHeight="false" hidden="false" ht="12.65" outlineLevel="0" r="189">
      <c r="A189" s="9" t="n">
        <v>188</v>
      </c>
      <c r="B189" s="10" t="s">
        <v>19</v>
      </c>
      <c r="C189" s="11" t="s">
        <v>1068</v>
      </c>
      <c r="D189" s="11" t="s">
        <v>910</v>
      </c>
      <c r="E189" s="67" t="s">
        <v>108</v>
      </c>
      <c r="F189" s="10" t="n">
        <f aca="false">A189</f>
        <v>188</v>
      </c>
      <c r="G189" s="38" t="n">
        <v>31384</v>
      </c>
      <c r="H189" s="38" t="n">
        <v>28037878</v>
      </c>
      <c r="I189" s="11" t="s">
        <v>1069</v>
      </c>
      <c r="J189" s="11" t="s">
        <v>1070</v>
      </c>
      <c r="K189" s="22"/>
      <c r="L189" s="40" t="str">
        <f aca="false">HYPERLINK("mailto:fpratto800@hotmail.com","fpratto800@hotmail.com")</f>
        <v>fpratto800@hotmail.com</v>
      </c>
      <c r="M189" s="18" t="n">
        <v>40731</v>
      </c>
      <c r="N189" s="18" t="s">
        <v>525</v>
      </c>
      <c r="O189" s="18" t="s">
        <v>1071</v>
      </c>
      <c r="P189" s="18" t="s">
        <v>119</v>
      </c>
      <c r="Q189" s="19" t="n">
        <v>1870</v>
      </c>
      <c r="R189" s="18"/>
      <c r="S189" s="24" t="s">
        <v>1033</v>
      </c>
    </row>
    <row collapsed="false" customFormat="false" customHeight="false" hidden="false" ht="23.85" outlineLevel="0" r="190">
      <c r="A190" s="9" t="n">
        <v>189</v>
      </c>
      <c r="B190" s="10" t="s">
        <v>19</v>
      </c>
      <c r="C190" s="78" t="s">
        <v>934</v>
      </c>
      <c r="D190" s="11" t="s">
        <v>1072</v>
      </c>
      <c r="E190" s="67" t="s">
        <v>108</v>
      </c>
      <c r="F190" s="10" t="n">
        <f aca="false">A190</f>
        <v>189</v>
      </c>
      <c r="G190" s="93" t="s">
        <v>1675</v>
      </c>
      <c r="H190" s="38" t="n">
        <v>28037878</v>
      </c>
      <c r="I190" s="78" t="s">
        <v>343</v>
      </c>
      <c r="J190" s="11" t="s">
        <v>1073</v>
      </c>
      <c r="K190" s="22"/>
      <c r="L190" s="40"/>
      <c r="M190" s="18" t="n">
        <v>40731</v>
      </c>
      <c r="N190" s="18" t="s">
        <v>1074</v>
      </c>
      <c r="O190" s="18" t="s">
        <v>1075</v>
      </c>
      <c r="P190" s="18" t="s">
        <v>139</v>
      </c>
      <c r="Q190" s="79" t="s">
        <v>343</v>
      </c>
      <c r="R190" s="18" t="s">
        <v>1076</v>
      </c>
      <c r="S190" s="24" t="s">
        <v>1077</v>
      </c>
    </row>
    <row collapsed="false" customFormat="false" customHeight="false" hidden="false" ht="12.65" outlineLevel="0" r="191">
      <c r="A191" s="9" t="n">
        <v>190</v>
      </c>
      <c r="B191" s="10" t="s">
        <v>19</v>
      </c>
      <c r="C191" s="11" t="s">
        <v>1078</v>
      </c>
      <c r="D191" s="11" t="s">
        <v>1079</v>
      </c>
      <c r="E191" s="67" t="s">
        <v>277</v>
      </c>
      <c r="F191" s="10" t="n">
        <f aca="false">A191</f>
        <v>190</v>
      </c>
      <c r="G191" s="38" t="s">
        <v>279</v>
      </c>
      <c r="H191" s="38" t="n">
        <v>7725661</v>
      </c>
      <c r="I191" s="11"/>
      <c r="J191" s="11" t="s">
        <v>1080</v>
      </c>
      <c r="K191" s="22"/>
      <c r="L191" s="40"/>
      <c r="M191" s="18" t="n">
        <v>40731</v>
      </c>
      <c r="N191" s="18"/>
      <c r="O191" s="18" t="s">
        <v>1081</v>
      </c>
      <c r="P191" s="18" t="s">
        <v>119</v>
      </c>
      <c r="Q191" s="19" t="n">
        <v>1870</v>
      </c>
      <c r="R191" s="18"/>
      <c r="S191" s="24" t="s">
        <v>1005</v>
      </c>
    </row>
    <row collapsed="false" customFormat="false" customHeight="false" hidden="false" ht="12.65" outlineLevel="0" r="192">
      <c r="A192" s="9" t="n">
        <v>191</v>
      </c>
      <c r="B192" s="10" t="s">
        <v>19</v>
      </c>
      <c r="C192" s="11" t="s">
        <v>1082</v>
      </c>
      <c r="D192" s="11" t="s">
        <v>1083</v>
      </c>
      <c r="E192" s="67" t="s">
        <v>108</v>
      </c>
      <c r="F192" s="10" t="n">
        <f aca="false">A192</f>
        <v>191</v>
      </c>
      <c r="G192" s="38" t="n">
        <v>20334</v>
      </c>
      <c r="H192" s="38" t="n">
        <v>30778479</v>
      </c>
      <c r="I192" s="11" t="s">
        <v>1084</v>
      </c>
      <c r="J192" s="11" t="s">
        <v>1085</v>
      </c>
      <c r="K192" s="22"/>
      <c r="L192" s="40" t="str">
        <f aca="false">HYPERLINK("mailto:adrian@viejaesquina.com","adrian@viejaesquina.com")</f>
        <v>adrian@viejaesquina.com</v>
      </c>
      <c r="M192" s="18" t="n">
        <v>40731</v>
      </c>
      <c r="N192" s="18"/>
      <c r="O192" s="18" t="s">
        <v>1086</v>
      </c>
      <c r="P192" s="18" t="s">
        <v>119</v>
      </c>
      <c r="Q192" s="19" t="n">
        <v>1872</v>
      </c>
      <c r="R192" s="18" t="s">
        <v>508</v>
      </c>
      <c r="S192" s="24" t="s">
        <v>1087</v>
      </c>
    </row>
    <row collapsed="false" customFormat="false" customHeight="false" hidden="false" ht="12.65" outlineLevel="0" r="193">
      <c r="A193" s="9" t="n">
        <v>192</v>
      </c>
      <c r="B193" s="10" t="s">
        <v>19</v>
      </c>
      <c r="C193" s="11" t="s">
        <v>1088</v>
      </c>
      <c r="D193" s="11" t="s">
        <v>1089</v>
      </c>
      <c r="E193" s="67" t="s">
        <v>108</v>
      </c>
      <c r="F193" s="10" t="n">
        <f aca="false">A193</f>
        <v>192</v>
      </c>
      <c r="G193" s="38" t="n">
        <v>13052</v>
      </c>
      <c r="H193" s="38" t="n">
        <v>25614528</v>
      </c>
      <c r="I193" s="11" t="s">
        <v>1090</v>
      </c>
      <c r="J193" s="11"/>
      <c r="K193" s="22"/>
      <c r="L193" s="40" t="str">
        <f aca="false">HYPERLINK("mailto:titorevilla@hotmail.com","titorevilla@hotmail.com")</f>
        <v>titorevilla@hotmail.com</v>
      </c>
      <c r="M193" s="18" t="n">
        <v>40731</v>
      </c>
      <c r="N193" s="18" t="s">
        <v>1091</v>
      </c>
      <c r="O193" s="18" t="s">
        <v>1092</v>
      </c>
      <c r="P193" s="18" t="s">
        <v>153</v>
      </c>
      <c r="Q193" s="19" t="n">
        <v>1879</v>
      </c>
      <c r="R193" s="18"/>
      <c r="S193" s="24" t="s">
        <v>1093</v>
      </c>
    </row>
    <row collapsed="false" customFormat="false" customHeight="false" hidden="false" ht="12.65" outlineLevel="0" r="194">
      <c r="A194" s="9" t="n">
        <v>193</v>
      </c>
      <c r="B194" s="10" t="s">
        <v>19</v>
      </c>
      <c r="C194" s="11" t="s">
        <v>1094</v>
      </c>
      <c r="D194" s="11" t="s">
        <v>1095</v>
      </c>
      <c r="E194" s="67" t="s">
        <v>277</v>
      </c>
      <c r="F194" s="10" t="n">
        <f aca="false">A194</f>
        <v>193</v>
      </c>
      <c r="G194" s="38" t="s">
        <v>279</v>
      </c>
      <c r="H194" s="38" t="n">
        <v>26088112</v>
      </c>
      <c r="I194" s="11" t="s">
        <v>1096</v>
      </c>
      <c r="J194" s="11" t="s">
        <v>1097</v>
      </c>
      <c r="K194" s="22"/>
      <c r="L194" s="40"/>
      <c r="M194" s="18" t="n">
        <v>40731</v>
      </c>
      <c r="N194" s="18"/>
      <c r="O194" s="18" t="s">
        <v>1098</v>
      </c>
      <c r="P194" s="18" t="s">
        <v>593</v>
      </c>
      <c r="Q194" s="19" t="n">
        <v>1852</v>
      </c>
      <c r="R194" s="18"/>
      <c r="S194" s="24" t="s">
        <v>1005</v>
      </c>
    </row>
    <row collapsed="false" customFormat="false" customHeight="false" hidden="false" ht="12.65" outlineLevel="0" r="195">
      <c r="A195" s="9" t="n">
        <v>194</v>
      </c>
      <c r="B195" s="10" t="s">
        <v>19</v>
      </c>
      <c r="C195" s="11" t="s">
        <v>1099</v>
      </c>
      <c r="D195" s="11" t="s">
        <v>648</v>
      </c>
      <c r="E195" s="67" t="s">
        <v>108</v>
      </c>
      <c r="F195" s="10" t="n">
        <f aca="false">A195</f>
        <v>194</v>
      </c>
      <c r="G195" s="38" t="n">
        <v>30115</v>
      </c>
      <c r="H195" s="38" t="n">
        <v>37173539</v>
      </c>
      <c r="I195" s="11" t="s">
        <v>1100</v>
      </c>
      <c r="J195" s="11"/>
      <c r="K195" s="22"/>
      <c r="L195" s="40" t="str">
        <f aca="false">HYPERLINK("mailto:maxi.micheli@hotmail.com","maxi.micheli@hotmail.com")</f>
        <v>maxi.micheli@hotmail.com</v>
      </c>
      <c r="M195" s="18" t="n">
        <v>40731</v>
      </c>
      <c r="N195" s="18"/>
      <c r="O195" s="18" t="s">
        <v>1101</v>
      </c>
      <c r="P195" s="18" t="s">
        <v>139</v>
      </c>
      <c r="Q195" s="79" t="s">
        <v>343</v>
      </c>
      <c r="R195" s="18" t="s">
        <v>908</v>
      </c>
      <c r="S195" s="24" t="s">
        <v>1102</v>
      </c>
    </row>
    <row collapsed="false" customFormat="false" customHeight="false" hidden="false" ht="12.65" outlineLevel="0" r="196">
      <c r="A196" s="9" t="n">
        <v>195</v>
      </c>
      <c r="B196" s="10" t="s">
        <v>19</v>
      </c>
      <c r="C196" s="11" t="s">
        <v>1103</v>
      </c>
      <c r="D196" s="11" t="s">
        <v>1104</v>
      </c>
      <c r="E196" s="67" t="s">
        <v>108</v>
      </c>
      <c r="F196" s="10" t="n">
        <f aca="false">A196</f>
        <v>195</v>
      </c>
      <c r="G196" s="38" t="n">
        <v>13475</v>
      </c>
      <c r="H196" s="38" t="n">
        <v>21834988</v>
      </c>
      <c r="I196" s="11" t="s">
        <v>1105</v>
      </c>
      <c r="J196" s="11" t="s">
        <v>1106</v>
      </c>
      <c r="K196" s="22"/>
      <c r="L196" s="40" t="str">
        <f aca="false">HYPERLINK("mailto:guirojo@hotmail.com","guirojo@hotmail.com")</f>
        <v>guirojo@hotmail.com</v>
      </c>
      <c r="M196" s="18" t="n">
        <v>40731</v>
      </c>
      <c r="N196" s="18"/>
      <c r="O196" s="18" t="s">
        <v>1107</v>
      </c>
      <c r="P196" s="18" t="s">
        <v>119</v>
      </c>
      <c r="Q196" s="19" t="n">
        <v>1870</v>
      </c>
      <c r="R196" s="18"/>
      <c r="S196" s="24" t="s">
        <v>1033</v>
      </c>
    </row>
    <row collapsed="false" customFormat="false" customHeight="false" hidden="false" ht="12.65" outlineLevel="0" r="197">
      <c r="A197" s="9" t="n">
        <v>196</v>
      </c>
      <c r="B197" s="10" t="s">
        <v>19</v>
      </c>
      <c r="C197" s="11" t="s">
        <v>1108</v>
      </c>
      <c r="D197" s="11" t="s">
        <v>366</v>
      </c>
      <c r="E197" s="67" t="s">
        <v>277</v>
      </c>
      <c r="F197" s="10" t="n">
        <f aca="false">A197</f>
        <v>196</v>
      </c>
      <c r="G197" s="38" t="s">
        <v>279</v>
      </c>
      <c r="H197" s="38" t="n">
        <v>33058164</v>
      </c>
      <c r="I197" s="11" t="s">
        <v>1109</v>
      </c>
      <c r="J197" s="11" t="s">
        <v>1110</v>
      </c>
      <c r="K197" s="22"/>
      <c r="L197" s="40" t="str">
        <f aca="false">HYPERLINK("mailto:fedetoural@hotmail.com","fedetoural@hotmail.com")</f>
        <v>fedetoural@hotmail.com</v>
      </c>
      <c r="M197" s="18" t="n">
        <v>40731</v>
      </c>
      <c r="N197" s="18"/>
      <c r="O197" s="18" t="s">
        <v>1111</v>
      </c>
      <c r="P197" s="18" t="s">
        <v>999</v>
      </c>
      <c r="Q197" s="19" t="n">
        <v>1640</v>
      </c>
      <c r="R197" s="18"/>
      <c r="S197" s="24" t="s">
        <v>1033</v>
      </c>
    </row>
    <row collapsed="false" customFormat="false" customHeight="false" hidden="false" ht="12.65" outlineLevel="0" r="198">
      <c r="A198" s="9" t="n">
        <v>197</v>
      </c>
      <c r="B198" s="10" t="s">
        <v>19</v>
      </c>
      <c r="C198" s="11" t="s">
        <v>547</v>
      </c>
      <c r="D198" s="11" t="s">
        <v>1112</v>
      </c>
      <c r="E198" s="67" t="s">
        <v>108</v>
      </c>
      <c r="F198" s="10" t="n">
        <f aca="false">A198</f>
        <v>197</v>
      </c>
      <c r="G198" s="38" t="n">
        <v>25379</v>
      </c>
      <c r="H198" s="38" t="n">
        <v>34178520</v>
      </c>
      <c r="I198" s="11" t="s">
        <v>1113</v>
      </c>
      <c r="J198" s="11" t="s">
        <v>357</v>
      </c>
      <c r="K198" s="22"/>
      <c r="L198" s="40" t="str">
        <f aca="false">HYPERLINK("mailto:gonzalomartinez_rer@hotmail.com","gonzalomartinez_rer@hotmail.com")</f>
        <v>gonzalomartinez_rer@hotmail.com</v>
      </c>
      <c r="M198" s="18" t="n">
        <v>40731</v>
      </c>
      <c r="N198" s="18"/>
      <c r="O198" s="18" t="s">
        <v>1114</v>
      </c>
      <c r="P198" s="18" t="s">
        <v>119</v>
      </c>
      <c r="Q198" s="19" t="n">
        <v>1874</v>
      </c>
      <c r="R198" s="18" t="s">
        <v>359</v>
      </c>
      <c r="S198" s="24" t="s">
        <v>1033</v>
      </c>
    </row>
    <row collapsed="false" customFormat="false" customHeight="false" hidden="false" ht="12.65" outlineLevel="0" r="199">
      <c r="A199" s="9" t="n">
        <v>198</v>
      </c>
      <c r="B199" s="10" t="s">
        <v>19</v>
      </c>
      <c r="C199" s="11" t="s">
        <v>1115</v>
      </c>
      <c r="D199" s="11" t="s">
        <v>1116</v>
      </c>
      <c r="E199" s="67" t="s">
        <v>108</v>
      </c>
      <c r="F199" s="10" t="n">
        <f aca="false">A199</f>
        <v>198</v>
      </c>
      <c r="G199" s="38" t="n">
        <v>48796</v>
      </c>
      <c r="H199" s="38" t="n">
        <v>28108799</v>
      </c>
      <c r="I199" s="11" t="s">
        <v>1117</v>
      </c>
      <c r="J199" s="11"/>
      <c r="K199" s="22"/>
      <c r="L199" s="40" t="str">
        <f aca="false">HYPERLINK("mailto:toyendiablado@hotmail.com","toyendiablado@hotmail.com")</f>
        <v>toyendiablado@hotmail.com</v>
      </c>
      <c r="M199" s="18" t="n">
        <v>40731</v>
      </c>
      <c r="N199" s="18"/>
      <c r="O199" s="18" t="s">
        <v>1118</v>
      </c>
      <c r="P199" s="18" t="s">
        <v>1119</v>
      </c>
      <c r="Q199" s="19" t="n">
        <v>1646</v>
      </c>
      <c r="R199" s="18"/>
      <c r="S199" s="24" t="s">
        <v>1033</v>
      </c>
    </row>
    <row collapsed="false" customFormat="false" customHeight="false" hidden="false" ht="12.65" outlineLevel="0" r="200">
      <c r="A200" s="9" t="n">
        <v>199</v>
      </c>
      <c r="B200" s="10" t="s">
        <v>19</v>
      </c>
      <c r="C200" s="11" t="s">
        <v>1120</v>
      </c>
      <c r="D200" s="11" t="s">
        <v>627</v>
      </c>
      <c r="E200" s="67" t="s">
        <v>108</v>
      </c>
      <c r="F200" s="10" t="n">
        <f aca="false">A200</f>
        <v>199</v>
      </c>
      <c r="G200" s="38" t="n">
        <v>15711</v>
      </c>
      <c r="H200" s="38" t="n">
        <v>28643743</v>
      </c>
      <c r="I200" s="11"/>
      <c r="J200" s="11" t="s">
        <v>1121</v>
      </c>
      <c r="K200" s="22"/>
      <c r="L200" s="40" t="str">
        <f aca="false">HYPERLINK("mailto:mecuentaelboli@hotmail.com","mecuentaelboli@hotmail.com")</f>
        <v>mecuentaelboli@hotmail.com</v>
      </c>
      <c r="M200" s="18" t="n">
        <v>40731</v>
      </c>
      <c r="N200" s="18"/>
      <c r="O200" s="18" t="s">
        <v>1122</v>
      </c>
      <c r="P200" s="18" t="s">
        <v>999</v>
      </c>
      <c r="Q200" s="19" t="n">
        <v>1642</v>
      </c>
      <c r="R200" s="18"/>
      <c r="S200" s="24" t="s">
        <v>1123</v>
      </c>
    </row>
    <row collapsed="false" customFormat="false" customHeight="false" hidden="false" ht="12.65" outlineLevel="0" r="201">
      <c r="A201" s="9" t="n">
        <v>200</v>
      </c>
      <c r="B201" s="10" t="s">
        <v>19</v>
      </c>
      <c r="C201" s="11" t="s">
        <v>1124</v>
      </c>
      <c r="D201" s="11" t="s">
        <v>1125</v>
      </c>
      <c r="E201" s="67" t="s">
        <v>108</v>
      </c>
      <c r="F201" s="10" t="n">
        <f aca="false">A201</f>
        <v>200</v>
      </c>
      <c r="G201" s="38" t="n">
        <v>15937</v>
      </c>
      <c r="H201" s="38" t="n">
        <v>32949948</v>
      </c>
      <c r="I201" s="11" t="s">
        <v>1126</v>
      </c>
      <c r="J201" s="11" t="s">
        <v>1127</v>
      </c>
      <c r="K201" s="22"/>
      <c r="L201" s="40" t="str">
        <f aca="false">HYPERLINK("mailto:fede-ribas@hotmail.com","fede-ribas@hotmail.com")</f>
        <v>fede-ribas@hotmail.com</v>
      </c>
      <c r="M201" s="18" t="n">
        <v>40745</v>
      </c>
      <c r="N201" s="18" t="s">
        <v>1128</v>
      </c>
      <c r="O201" s="18" t="s">
        <v>1129</v>
      </c>
      <c r="P201" s="18" t="s">
        <v>119</v>
      </c>
      <c r="Q201" s="19" t="n">
        <v>1049</v>
      </c>
      <c r="R201" s="18" t="s">
        <v>181</v>
      </c>
      <c r="S201" s="24" t="s">
        <v>1033</v>
      </c>
    </row>
    <row collapsed="false" customFormat="false" customHeight="false" hidden="false" ht="12.65" outlineLevel="0" r="202">
      <c r="A202" s="9" t="n">
        <v>201</v>
      </c>
      <c r="B202" s="10" t="s">
        <v>19</v>
      </c>
      <c r="C202" s="78" t="s">
        <v>1130</v>
      </c>
      <c r="D202" s="11" t="s">
        <v>1131</v>
      </c>
      <c r="E202" s="67" t="s">
        <v>108</v>
      </c>
      <c r="F202" s="10" t="n">
        <f aca="false">A202</f>
        <v>201</v>
      </c>
      <c r="G202" s="38" t="n">
        <v>33226</v>
      </c>
      <c r="H202" s="38" t="n">
        <v>33991447</v>
      </c>
      <c r="I202" s="11" t="s">
        <v>1132</v>
      </c>
      <c r="J202" s="78" t="s">
        <v>343</v>
      </c>
      <c r="K202" s="22"/>
      <c r="L202" s="40" t="str">
        <f aca="false">HYPERLINK("mailto:gaunafer@hotmail.com","gaunafer@hotmail.com")</f>
        <v>gaunafer@hotmail.com</v>
      </c>
      <c r="M202" s="18" t="n">
        <v>40745</v>
      </c>
      <c r="N202" s="18" t="s">
        <v>1128</v>
      </c>
      <c r="O202" s="18" t="s">
        <v>1133</v>
      </c>
      <c r="P202" s="18" t="s">
        <v>119</v>
      </c>
      <c r="Q202" s="19" t="n">
        <v>1874</v>
      </c>
      <c r="R202" s="18"/>
      <c r="S202" s="24" t="s">
        <v>1134</v>
      </c>
    </row>
    <row collapsed="false" customFormat="false" customHeight="false" hidden="false" ht="12.65" outlineLevel="0" r="203">
      <c r="A203" s="9" t="n">
        <v>202</v>
      </c>
      <c r="B203" s="10" t="s">
        <v>19</v>
      </c>
      <c r="C203" s="11" t="s">
        <v>1135</v>
      </c>
      <c r="D203" s="11" t="s">
        <v>855</v>
      </c>
      <c r="E203" s="67" t="s">
        <v>108</v>
      </c>
      <c r="F203" s="10" t="n">
        <f aca="false">A203</f>
        <v>202</v>
      </c>
      <c r="G203" s="38" t="n">
        <v>21231</v>
      </c>
      <c r="H203" s="38" t="n">
        <v>31380762</v>
      </c>
      <c r="I203" s="11" t="s">
        <v>1136</v>
      </c>
      <c r="J203" s="11"/>
      <c r="K203" s="22"/>
      <c r="L203" s="40" t="str">
        <f aca="false">HYPERLINK("mailto:german_ifc@hotmail.com","german_ifc@hotmail.com")</f>
        <v>german_ifc@hotmail.com</v>
      </c>
      <c r="M203" s="18" t="n">
        <v>40745</v>
      </c>
      <c r="N203" s="18" t="s">
        <v>1137</v>
      </c>
      <c r="O203" s="18" t="s">
        <v>1138</v>
      </c>
      <c r="P203" s="18" t="s">
        <v>119</v>
      </c>
      <c r="Q203" s="19" t="n">
        <v>1870</v>
      </c>
      <c r="R203" s="18"/>
      <c r="S203" s="24" t="s">
        <v>1033</v>
      </c>
    </row>
    <row collapsed="false" customFormat="false" customHeight="false" hidden="false" ht="12.65" outlineLevel="0" r="204">
      <c r="A204" s="9" t="n">
        <v>203</v>
      </c>
      <c r="B204" s="10" t="s">
        <v>19</v>
      </c>
      <c r="C204" s="11" t="s">
        <v>707</v>
      </c>
      <c r="D204" s="11" t="s">
        <v>1139</v>
      </c>
      <c r="E204" s="67" t="s">
        <v>108</v>
      </c>
      <c r="F204" s="10" t="n">
        <f aca="false">A204</f>
        <v>203</v>
      </c>
      <c r="G204" s="38" t="n">
        <v>45034</v>
      </c>
      <c r="H204" s="38" t="n">
        <v>35072660</v>
      </c>
      <c r="I204" s="11" t="s">
        <v>1140</v>
      </c>
      <c r="J204" s="11" t="s">
        <v>1141</v>
      </c>
      <c r="K204" s="22"/>
      <c r="L204" s="40" t="str">
        <f aca="false">HYPERLINK("mailto:fgodoy@hanseatica.com","fgodoy@hanseatica.com")</f>
        <v>fgodoy@hanseatica.com</v>
      </c>
      <c r="M204" s="18" t="n">
        <v>40745</v>
      </c>
      <c r="N204" s="18" t="s">
        <v>1137</v>
      </c>
      <c r="O204" s="18" t="s">
        <v>1142</v>
      </c>
      <c r="P204" s="18" t="s">
        <v>1143</v>
      </c>
      <c r="Q204" s="19" t="n">
        <v>1846</v>
      </c>
      <c r="R204" s="18"/>
      <c r="S204" s="24" t="s">
        <v>1033</v>
      </c>
    </row>
    <row collapsed="false" customFormat="false" customHeight="false" hidden="false" ht="12.65" outlineLevel="0" r="205">
      <c r="A205" s="9" t="n">
        <v>204</v>
      </c>
      <c r="B205" s="10" t="s">
        <v>25</v>
      </c>
      <c r="C205" s="11" t="s">
        <v>1144</v>
      </c>
      <c r="D205" s="11" t="s">
        <v>1145</v>
      </c>
      <c r="E205" s="67" t="s">
        <v>108</v>
      </c>
      <c r="F205" s="10" t="n">
        <f aca="false">A205</f>
        <v>204</v>
      </c>
      <c r="G205" s="38" t="n">
        <v>7357</v>
      </c>
      <c r="H205" s="38" t="n">
        <v>33258386</v>
      </c>
      <c r="I205" s="11" t="s">
        <v>1146</v>
      </c>
      <c r="J205" s="11" t="s">
        <v>1147</v>
      </c>
      <c r="K205" s="22"/>
      <c r="L205" s="40" t="str">
        <f aca="false">HYPERLINK("mailto:yamicele_ar@hotmail.com","yamicele_ar@hotmail.com")</f>
        <v>yamicele_ar@hotmail.com</v>
      </c>
      <c r="M205" s="18" t="n">
        <v>40745</v>
      </c>
      <c r="N205" s="18" t="s">
        <v>1137</v>
      </c>
      <c r="O205" s="18" t="s">
        <v>1148</v>
      </c>
      <c r="P205" s="18" t="s">
        <v>154</v>
      </c>
      <c r="Q205" s="19" t="n">
        <v>1878</v>
      </c>
      <c r="R205" s="18"/>
      <c r="S205" s="24" t="s">
        <v>1149</v>
      </c>
    </row>
    <row collapsed="false" customFormat="false" customHeight="false" hidden="false" ht="12.65" outlineLevel="0" r="206">
      <c r="A206" s="9" t="n">
        <v>205</v>
      </c>
      <c r="B206" s="10" t="s">
        <v>19</v>
      </c>
      <c r="C206" s="11" t="s">
        <v>956</v>
      </c>
      <c r="D206" s="11" t="s">
        <v>1150</v>
      </c>
      <c r="E206" s="67" t="s">
        <v>108</v>
      </c>
      <c r="F206" s="10" t="n">
        <f aca="false">A206</f>
        <v>205</v>
      </c>
      <c r="G206" s="38" t="n">
        <v>13985</v>
      </c>
      <c r="H206" s="38" t="n">
        <v>24665572</v>
      </c>
      <c r="I206" s="11" t="s">
        <v>1151</v>
      </c>
      <c r="J206" s="11" t="s">
        <v>1152</v>
      </c>
      <c r="K206" s="22"/>
      <c r="L206" s="40" t="str">
        <f aca="false">HYPERLINK("mailto:surferboyleo@hotmail.com","surferboyleo@hotmail.com")</f>
        <v>surferboyleo@hotmail.com</v>
      </c>
      <c r="M206" s="18" t="n">
        <v>40745</v>
      </c>
      <c r="N206" s="18" t="s">
        <v>525</v>
      </c>
      <c r="O206" s="18" t="s">
        <v>1153</v>
      </c>
      <c r="P206" s="18" t="s">
        <v>119</v>
      </c>
      <c r="Q206" s="19" t="n">
        <v>1870</v>
      </c>
      <c r="R206" s="18"/>
      <c r="S206" s="24" t="s">
        <v>1154</v>
      </c>
    </row>
    <row collapsed="false" customFormat="false" customHeight="false" hidden="false" ht="12.65" outlineLevel="0" r="207">
      <c r="A207" s="9" t="n">
        <v>206</v>
      </c>
      <c r="B207" s="10" t="s">
        <v>19</v>
      </c>
      <c r="C207" s="11" t="s">
        <v>1155</v>
      </c>
      <c r="D207" s="11" t="s">
        <v>1156</v>
      </c>
      <c r="E207" s="67" t="s">
        <v>108</v>
      </c>
      <c r="F207" s="10" t="n">
        <f aca="false">A207</f>
        <v>206</v>
      </c>
      <c r="G207" s="38" t="n">
        <v>12718</v>
      </c>
      <c r="H207" s="38" t="n">
        <v>21486689</v>
      </c>
      <c r="I207" s="11" t="s">
        <v>1157</v>
      </c>
      <c r="J207" s="11"/>
      <c r="K207" s="22"/>
      <c r="L207" s="40" t="str">
        <f aca="false">HYPERLINK("mailto:martinhompanera@hotmail.com","martinhompanera@hotmail.com")</f>
        <v>martinhompanera@hotmail.com</v>
      </c>
      <c r="M207" s="18" t="n">
        <v>40745</v>
      </c>
      <c r="N207" s="18" t="s">
        <v>525</v>
      </c>
      <c r="O207" s="18" t="s">
        <v>1158</v>
      </c>
      <c r="P207" s="18" t="s">
        <v>119</v>
      </c>
      <c r="Q207" s="19" t="n">
        <v>1872</v>
      </c>
      <c r="R207" s="18"/>
      <c r="S207" s="24" t="s">
        <v>1033</v>
      </c>
    </row>
    <row collapsed="false" customFormat="false" customHeight="false" hidden="false" ht="12.65" outlineLevel="0" r="208">
      <c r="A208" s="9" t="n">
        <v>207</v>
      </c>
      <c r="B208" s="10" t="s">
        <v>19</v>
      </c>
      <c r="C208" s="78" t="s">
        <v>867</v>
      </c>
      <c r="D208" s="11" t="s">
        <v>1159</v>
      </c>
      <c r="E208" s="67" t="s">
        <v>277</v>
      </c>
      <c r="F208" s="10" t="n">
        <f aca="false">A208</f>
        <v>207</v>
      </c>
      <c r="G208" s="38" t="s">
        <v>279</v>
      </c>
      <c r="H208" s="38" t="n">
        <v>16236078</v>
      </c>
      <c r="I208" s="11" t="s">
        <v>1160</v>
      </c>
      <c r="J208" s="11" t="s">
        <v>1161</v>
      </c>
      <c r="K208" s="22"/>
      <c r="L208" s="95" t="str">
        <f aca="false">HYPERLINK("mailto:yamicele_ar@hotmail.com","??????")</f>
        <v>??????</v>
      </c>
      <c r="M208" s="18" t="n">
        <v>40745</v>
      </c>
      <c r="N208" s="18" t="s">
        <v>1137</v>
      </c>
      <c r="O208" s="18" t="s">
        <v>1162</v>
      </c>
      <c r="P208" s="18" t="s">
        <v>119</v>
      </c>
      <c r="Q208" s="19" t="s">
        <v>344</v>
      </c>
      <c r="R208" s="18"/>
      <c r="S208" s="24" t="s">
        <v>1077</v>
      </c>
    </row>
    <row collapsed="false" customFormat="false" customHeight="false" hidden="false" ht="12.65" outlineLevel="0" r="209">
      <c r="A209" s="9" t="n">
        <v>208</v>
      </c>
      <c r="B209" s="10" t="s">
        <v>19</v>
      </c>
      <c r="C209" s="11" t="s">
        <v>1163</v>
      </c>
      <c r="D209" s="11" t="s">
        <v>1164</v>
      </c>
      <c r="E209" s="67" t="s">
        <v>108</v>
      </c>
      <c r="F209" s="10" t="n">
        <f aca="false">A209</f>
        <v>208</v>
      </c>
      <c r="G209" s="38" t="n">
        <v>30331</v>
      </c>
      <c r="H209" s="38" t="n">
        <v>35324245</v>
      </c>
      <c r="I209" s="11" t="s">
        <v>1165</v>
      </c>
      <c r="J209" s="11" t="s">
        <v>1166</v>
      </c>
      <c r="K209" s="22"/>
      <c r="L209" s="40" t="str">
        <f aca="false">HYPERLINK("mailto:yamicele_ar@hotmail.com","nicocai90qhotmail.com")</f>
        <v>nicocai90qhotmail.com</v>
      </c>
      <c r="M209" s="18" t="n">
        <v>40766</v>
      </c>
      <c r="N209" s="18" t="s">
        <v>1167</v>
      </c>
      <c r="O209" s="18" t="s">
        <v>1168</v>
      </c>
      <c r="P209" s="18" t="s">
        <v>139</v>
      </c>
      <c r="Q209" s="19" t="n">
        <v>1424</v>
      </c>
      <c r="R209" s="18" t="s">
        <v>454</v>
      </c>
      <c r="S209" s="24" t="s">
        <v>1102</v>
      </c>
    </row>
    <row collapsed="false" customFormat="false" customHeight="false" hidden="false" ht="12.65" outlineLevel="0" r="210">
      <c r="A210" s="9" t="n">
        <v>209</v>
      </c>
      <c r="B210" s="10" t="s">
        <v>19</v>
      </c>
      <c r="C210" s="11" t="s">
        <v>1169</v>
      </c>
      <c r="D210" s="11" t="s">
        <v>627</v>
      </c>
      <c r="E210" s="67" t="s">
        <v>108</v>
      </c>
      <c r="F210" s="10" t="n">
        <f aca="false">A210</f>
        <v>209</v>
      </c>
      <c r="G210" s="38" t="n">
        <v>25464</v>
      </c>
      <c r="H210" s="38" t="n">
        <v>34496923</v>
      </c>
      <c r="I210" s="11" t="s">
        <v>1170</v>
      </c>
      <c r="J210" s="11" t="s">
        <v>1171</v>
      </c>
      <c r="K210" s="22"/>
      <c r="L210" s="40" t="str">
        <f aca="false">HYPERLINK("mailto:juansi89@hotmail.com","juansi89@hotmail.com")</f>
        <v>juansi89@hotmail.com</v>
      </c>
      <c r="M210" s="18" t="n">
        <v>40766</v>
      </c>
      <c r="N210" s="18" t="s">
        <v>1167</v>
      </c>
      <c r="O210" s="18" t="s">
        <v>1676</v>
      </c>
      <c r="P210" s="18" t="s">
        <v>139</v>
      </c>
      <c r="Q210" s="19" t="n">
        <v>1424</v>
      </c>
      <c r="R210" s="18" t="s">
        <v>250</v>
      </c>
      <c r="S210" s="24" t="s">
        <v>1033</v>
      </c>
    </row>
    <row collapsed="false" customFormat="false" customHeight="false" hidden="false" ht="12.65" outlineLevel="0" r="211">
      <c r="A211" s="9" t="n">
        <v>210</v>
      </c>
      <c r="B211" s="10" t="s">
        <v>19</v>
      </c>
      <c r="C211" s="11" t="s">
        <v>1173</v>
      </c>
      <c r="D211" s="11" t="s">
        <v>1174</v>
      </c>
      <c r="E211" s="67" t="s">
        <v>108</v>
      </c>
      <c r="F211" s="10" t="n">
        <f aca="false">A211</f>
        <v>210</v>
      </c>
      <c r="G211" s="38" t="n">
        <v>45889</v>
      </c>
      <c r="H211" s="38" t="n">
        <v>32789615</v>
      </c>
      <c r="I211" s="11" t="s">
        <v>1175</v>
      </c>
      <c r="J211" s="11" t="s">
        <v>1176</v>
      </c>
      <c r="K211" s="22"/>
      <c r="L211" s="40" t="str">
        <f aca="false">HYPERLINK("mailto:francodevenezia@hotmail.com.ar","francodevenezia@hotmail.com.ar")</f>
        <v>francodevenezia@hotmail.com.ar</v>
      </c>
      <c r="M211" s="18" t="n">
        <v>40766</v>
      </c>
      <c r="N211" s="18" t="s">
        <v>1128</v>
      </c>
      <c r="O211" s="18" t="s">
        <v>1177</v>
      </c>
      <c r="P211" s="18" t="s">
        <v>119</v>
      </c>
      <c r="Q211" s="79" t="n">
        <v>1424</v>
      </c>
      <c r="R211" s="18" t="s">
        <v>181</v>
      </c>
      <c r="S211" s="24" t="s">
        <v>1033</v>
      </c>
    </row>
    <row collapsed="false" customFormat="false" customHeight="false" hidden="false" ht="12.65" outlineLevel="0" r="212">
      <c r="A212" s="9" t="n">
        <v>211</v>
      </c>
      <c r="B212" s="10" t="s">
        <v>19</v>
      </c>
      <c r="C212" s="11" t="s">
        <v>956</v>
      </c>
      <c r="D212" s="11" t="s">
        <v>1178</v>
      </c>
      <c r="E212" s="67" t="s">
        <v>108</v>
      </c>
      <c r="F212" s="10" t="n">
        <f aca="false">A212</f>
        <v>211</v>
      </c>
      <c r="G212" s="38" t="n">
        <v>24007</v>
      </c>
      <c r="H212" s="38" t="n">
        <v>45631374</v>
      </c>
      <c r="I212" s="11" t="s">
        <v>958</v>
      </c>
      <c r="J212" s="11" t="s">
        <v>958</v>
      </c>
      <c r="K212" s="22"/>
      <c r="L212" s="40" t="str">
        <f aca="false">HYPERLINK("mailto:cmarfernandez@hotmail.com","cmarfernandez@hotmail.com")</f>
        <v>cmarfernandez@hotmail.com</v>
      </c>
      <c r="M212" s="18" t="n">
        <v>40766</v>
      </c>
      <c r="N212" s="18" t="s">
        <v>525</v>
      </c>
      <c r="O212" s="18" t="s">
        <v>960</v>
      </c>
      <c r="P212" s="18" t="s">
        <v>153</v>
      </c>
      <c r="Q212" s="19" t="n">
        <v>1879</v>
      </c>
      <c r="R212" s="18" t="s">
        <v>1179</v>
      </c>
      <c r="S212" s="24" t="s">
        <v>1005</v>
      </c>
    </row>
    <row collapsed="false" customFormat="false" customHeight="false" hidden="false" ht="12.65" outlineLevel="0" r="213">
      <c r="A213" s="9" t="n">
        <v>212</v>
      </c>
      <c r="B213" s="10" t="s">
        <v>19</v>
      </c>
      <c r="C213" s="11" t="s">
        <v>1180</v>
      </c>
      <c r="D213" s="11" t="s">
        <v>1181</v>
      </c>
      <c r="E213" s="67" t="s">
        <v>108</v>
      </c>
      <c r="F213" s="10" t="n">
        <f aca="false">A213</f>
        <v>212</v>
      </c>
      <c r="G213" s="38" t="n">
        <v>37259</v>
      </c>
      <c r="H213" s="38" t="n">
        <v>36941189</v>
      </c>
      <c r="I213" s="11"/>
      <c r="J213" s="11" t="n">
        <v>431109</v>
      </c>
      <c r="K213" s="22"/>
      <c r="L213" s="40"/>
      <c r="M213" s="18" t="n">
        <v>40780</v>
      </c>
      <c r="N213" s="18" t="s">
        <v>478</v>
      </c>
      <c r="O213" s="18" t="s">
        <v>1182</v>
      </c>
      <c r="P213" s="18" t="s">
        <v>1183</v>
      </c>
      <c r="Q213" s="19" t="n">
        <v>2804</v>
      </c>
      <c r="R213" s="18"/>
      <c r="S213" s="24" t="s">
        <v>1102</v>
      </c>
    </row>
    <row collapsed="false" customFormat="false" customHeight="false" hidden="false" ht="12.65" outlineLevel="0" r="214">
      <c r="A214" s="9" t="n">
        <v>213</v>
      </c>
      <c r="B214" s="10" t="s">
        <v>19</v>
      </c>
      <c r="C214" s="11" t="s">
        <v>1180</v>
      </c>
      <c r="D214" s="11" t="s">
        <v>245</v>
      </c>
      <c r="E214" s="67" t="s">
        <v>108</v>
      </c>
      <c r="F214" s="10" t="n">
        <f aca="false">A214</f>
        <v>213</v>
      </c>
      <c r="G214" s="38" t="n">
        <v>37256</v>
      </c>
      <c r="H214" s="38" t="n">
        <v>92557277</v>
      </c>
      <c r="I214" s="11" t="n">
        <v>34899537580</v>
      </c>
      <c r="J214" s="11" t="n">
        <v>420397</v>
      </c>
      <c r="K214" s="22"/>
      <c r="L214" s="40"/>
      <c r="M214" s="18" t="n">
        <v>40780</v>
      </c>
      <c r="N214" s="18" t="s">
        <v>478</v>
      </c>
      <c r="O214" s="18" t="s">
        <v>1182</v>
      </c>
      <c r="P214" s="18" t="s">
        <v>1183</v>
      </c>
      <c r="Q214" s="19" t="n">
        <v>2804</v>
      </c>
      <c r="R214" s="18"/>
      <c r="S214" s="24" t="s">
        <v>1033</v>
      </c>
    </row>
    <row collapsed="false" customFormat="false" customHeight="false" hidden="false" ht="12.65" outlineLevel="0" r="215">
      <c r="A215" s="9" t="n">
        <v>214</v>
      </c>
      <c r="B215" s="10" t="s">
        <v>19</v>
      </c>
      <c r="C215" s="11" t="s">
        <v>547</v>
      </c>
      <c r="D215" s="11" t="s">
        <v>1184</v>
      </c>
      <c r="E215" s="67" t="s">
        <v>108</v>
      </c>
      <c r="F215" s="10" t="n">
        <f aca="false">A215</f>
        <v>214</v>
      </c>
      <c r="G215" s="38" t="n">
        <v>33785</v>
      </c>
      <c r="H215" s="38" t="n">
        <v>4739793</v>
      </c>
      <c r="I215" s="11" t="n">
        <v>3489446216</v>
      </c>
      <c r="J215" s="11" t="s">
        <v>1185</v>
      </c>
      <c r="K215" s="22"/>
      <c r="L215" s="40"/>
      <c r="M215" s="18" t="n">
        <v>40780</v>
      </c>
      <c r="N215" s="18" t="s">
        <v>478</v>
      </c>
      <c r="O215" s="18" t="s">
        <v>1186</v>
      </c>
      <c r="P215" s="18" t="s">
        <v>1183</v>
      </c>
      <c r="Q215" s="19" t="n">
        <v>2804</v>
      </c>
      <c r="R215" s="18"/>
      <c r="S215" s="24" t="s">
        <v>1005</v>
      </c>
    </row>
    <row collapsed="false" customFormat="false" customHeight="false" hidden="false" ht="12.65" outlineLevel="0" r="216">
      <c r="A216" s="9" t="n">
        <v>215</v>
      </c>
      <c r="B216" s="10" t="s">
        <v>19</v>
      </c>
      <c r="C216" s="11" t="s">
        <v>1187</v>
      </c>
      <c r="D216" s="11" t="s">
        <v>1188</v>
      </c>
      <c r="E216" s="67" t="s">
        <v>108</v>
      </c>
      <c r="F216" s="10" t="n">
        <f aca="false">A216</f>
        <v>215</v>
      </c>
      <c r="G216" s="38" t="n">
        <v>12927</v>
      </c>
      <c r="H216" s="38" t="n">
        <v>22388863</v>
      </c>
      <c r="I216" s="11" t="s">
        <v>1189</v>
      </c>
      <c r="J216" s="11"/>
      <c r="K216" s="22"/>
      <c r="L216" s="40" t="str">
        <f aca="false">HYPERLINK("mailto:gatogol@hotmail.com","gatogol@hotmail.com")</f>
        <v>gatogol@hotmail.com</v>
      </c>
      <c r="M216" s="18" t="n">
        <v>40780</v>
      </c>
      <c r="N216" s="18" t="s">
        <v>756</v>
      </c>
      <c r="O216" s="18" t="s">
        <v>1190</v>
      </c>
      <c r="P216" s="18" t="s">
        <v>1191</v>
      </c>
      <c r="Q216" s="19" t="n">
        <v>1824</v>
      </c>
      <c r="R216" s="18" t="s">
        <v>955</v>
      </c>
      <c r="S216" s="24" t="s">
        <v>1077</v>
      </c>
    </row>
    <row collapsed="false" customFormat="false" customHeight="false" hidden="false" ht="12.65" outlineLevel="0" r="217">
      <c r="A217" s="9" t="n">
        <v>216</v>
      </c>
      <c r="B217" s="10" t="s">
        <v>19</v>
      </c>
      <c r="C217" s="11" t="s">
        <v>1192</v>
      </c>
      <c r="D217" s="11" t="s">
        <v>1193</v>
      </c>
      <c r="E217" s="67" t="s">
        <v>108</v>
      </c>
      <c r="F217" s="10" t="n">
        <f aca="false">A217</f>
        <v>216</v>
      </c>
      <c r="G217" s="38" t="n">
        <v>13790</v>
      </c>
      <c r="H217" s="38" t="n">
        <v>16533559</v>
      </c>
      <c r="I217" s="11" t="s">
        <v>1194</v>
      </c>
      <c r="J217" s="11" t="s">
        <v>1195</v>
      </c>
      <c r="K217" s="22"/>
      <c r="L217" s="40" t="s">
        <v>1196</v>
      </c>
      <c r="M217" s="18" t="n">
        <v>40780</v>
      </c>
      <c r="N217" s="18" t="s">
        <v>525</v>
      </c>
      <c r="O217" s="18" t="s">
        <v>1197</v>
      </c>
      <c r="P217" s="18" t="s">
        <v>119</v>
      </c>
      <c r="Q217" s="19" t="n">
        <v>1875</v>
      </c>
      <c r="R217" s="18" t="s">
        <v>181</v>
      </c>
      <c r="S217" s="24" t="s">
        <v>1077</v>
      </c>
    </row>
    <row collapsed="false" customFormat="false" customHeight="false" hidden="false" ht="12.65" outlineLevel="0" r="218">
      <c r="A218" s="9" t="n">
        <v>217</v>
      </c>
      <c r="B218" s="10" t="s">
        <v>19</v>
      </c>
      <c r="C218" s="11" t="s">
        <v>1198</v>
      </c>
      <c r="D218" s="11" t="s">
        <v>1199</v>
      </c>
      <c r="E218" s="67" t="s">
        <v>108</v>
      </c>
      <c r="F218" s="10" t="n">
        <f aca="false">A218</f>
        <v>217</v>
      </c>
      <c r="G218" s="38" t="n">
        <v>28475</v>
      </c>
      <c r="H218" s="38" t="n">
        <v>28068281</v>
      </c>
      <c r="I218" s="11" t="s">
        <v>1200</v>
      </c>
      <c r="J218" s="11" t="s">
        <v>1201</v>
      </c>
      <c r="K218" s="22"/>
      <c r="L218" s="40" t="str">
        <f aca="false">HYPERLINK("mailto:claudio_checchia@hotmail.com","claudio_checchia@hotmail.com")</f>
        <v>claudio_checchia@hotmail.com</v>
      </c>
      <c r="M218" s="18" t="n">
        <v>40780</v>
      </c>
      <c r="N218" s="18" t="s">
        <v>525</v>
      </c>
      <c r="O218" s="18" t="s">
        <v>1202</v>
      </c>
      <c r="P218" s="18" t="s">
        <v>263</v>
      </c>
      <c r="Q218" s="19" t="n">
        <v>1826</v>
      </c>
      <c r="R218" s="18"/>
      <c r="S218" s="24" t="s">
        <v>1203</v>
      </c>
    </row>
    <row collapsed="false" customFormat="false" customHeight="false" hidden="false" ht="12.65" outlineLevel="0" r="219">
      <c r="A219" s="9" t="n">
        <v>219</v>
      </c>
      <c r="B219" s="10" t="s">
        <v>19</v>
      </c>
      <c r="C219" s="11" t="s">
        <v>251</v>
      </c>
      <c r="D219" s="11" t="s">
        <v>1204</v>
      </c>
      <c r="E219" s="67" t="s">
        <v>108</v>
      </c>
      <c r="F219" s="10" t="n">
        <f aca="false">A219</f>
        <v>219</v>
      </c>
      <c r="G219" s="84" t="s">
        <v>341</v>
      </c>
      <c r="H219" s="38" t="n">
        <v>50578775</v>
      </c>
      <c r="I219" s="11" t="s">
        <v>1205</v>
      </c>
      <c r="J219" s="11"/>
      <c r="K219" s="22"/>
      <c r="L219" s="40" t="str">
        <f aca="false">HYPERLINK("mailto:aygnazzy@solcexsrl.com","aygnazzy@solcexsrl.com")</f>
        <v>aygnazzy@solcexsrl.com</v>
      </c>
      <c r="M219" s="18" t="n">
        <v>40787</v>
      </c>
      <c r="N219" s="18" t="s">
        <v>591</v>
      </c>
      <c r="O219" s="18" t="s">
        <v>1206</v>
      </c>
      <c r="P219" s="18" t="s">
        <v>527</v>
      </c>
      <c r="Q219" s="19" t="n">
        <v>1834</v>
      </c>
      <c r="R219" s="18"/>
      <c r="S219" s="24"/>
    </row>
    <row collapsed="false" customFormat="false" customHeight="false" hidden="false" ht="12.65" outlineLevel="0" r="220">
      <c r="A220" s="9" t="n">
        <v>220</v>
      </c>
      <c r="B220" s="10" t="s">
        <v>25</v>
      </c>
      <c r="C220" s="11" t="s">
        <v>1208</v>
      </c>
      <c r="D220" s="11" t="s">
        <v>1209</v>
      </c>
      <c r="E220" s="67" t="s">
        <v>277</v>
      </c>
      <c r="F220" s="10" t="n">
        <f aca="false">A220</f>
        <v>220</v>
      </c>
      <c r="G220" s="85" t="s">
        <v>279</v>
      </c>
      <c r="H220" s="38" t="n">
        <v>21494061</v>
      </c>
      <c r="I220" s="11" t="s">
        <v>1210</v>
      </c>
      <c r="J220" s="11" t="s">
        <v>1211</v>
      </c>
      <c r="K220" s="22"/>
      <c r="L220" s="40" t="str">
        <f aca="false">HYPERLINK("mailto:eventoestilo@hotmail.com","eventoestilo@hotmail.com")</f>
        <v>eventoestilo@hotmail.com</v>
      </c>
      <c r="M220" s="18" t="n">
        <v>40787</v>
      </c>
      <c r="N220" s="18" t="s">
        <v>322</v>
      </c>
      <c r="O220" s="18" t="s">
        <v>1212</v>
      </c>
      <c r="P220" s="18" t="s">
        <v>1213</v>
      </c>
      <c r="Q220" s="19" t="n">
        <v>1704</v>
      </c>
      <c r="R220" s="18"/>
      <c r="S220" s="24" t="s">
        <v>1214</v>
      </c>
    </row>
    <row collapsed="false" customFormat="false" customHeight="false" hidden="false" ht="12.65" outlineLevel="0" r="221">
      <c r="A221" s="9" t="n">
        <v>221</v>
      </c>
      <c r="B221" s="10" t="s">
        <v>19</v>
      </c>
      <c r="C221" s="11" t="s">
        <v>1215</v>
      </c>
      <c r="D221" s="11" t="s">
        <v>1216</v>
      </c>
      <c r="E221" s="67" t="s">
        <v>108</v>
      </c>
      <c r="F221" s="10" t="n">
        <f aca="false">A221</f>
        <v>221</v>
      </c>
      <c r="G221" s="38" t="n">
        <v>33733</v>
      </c>
      <c r="H221" s="38" t="n">
        <v>35961867</v>
      </c>
      <c r="I221" s="11" t="s">
        <v>1217</v>
      </c>
      <c r="J221" s="11" t="s">
        <v>1218</v>
      </c>
      <c r="K221" s="22"/>
      <c r="L221" s="40" t="str">
        <f aca="false">HYPERLINK("mailto:endiablado_cazz@hotmail.com","endiablado_cazz@hotmail.com")</f>
        <v>endiablado_cazz@hotmail.com</v>
      </c>
      <c r="M221" s="18" t="n">
        <v>40787</v>
      </c>
      <c r="N221" s="18" t="s">
        <v>525</v>
      </c>
      <c r="O221" s="18" t="s">
        <v>1219</v>
      </c>
      <c r="P221" s="18" t="s">
        <v>139</v>
      </c>
      <c r="Q221" s="19" t="n">
        <v>1875</v>
      </c>
      <c r="R221" s="18" t="s">
        <v>1220</v>
      </c>
      <c r="S221" s="24" t="s">
        <v>1077</v>
      </c>
    </row>
    <row collapsed="false" customFormat="false" customHeight="false" hidden="false" ht="12.65" outlineLevel="0" r="222">
      <c r="A222" s="9" t="n">
        <v>222</v>
      </c>
      <c r="B222" s="10" t="s">
        <v>19</v>
      </c>
      <c r="C222" s="11" t="s">
        <v>1221</v>
      </c>
      <c r="D222" s="11" t="s">
        <v>1222</v>
      </c>
      <c r="E222" s="67" t="s">
        <v>108</v>
      </c>
      <c r="F222" s="10" t="n">
        <f aca="false">A222</f>
        <v>222</v>
      </c>
      <c r="G222" s="38" t="n">
        <v>39380</v>
      </c>
      <c r="H222" s="38" t="n">
        <v>27823008</v>
      </c>
      <c r="I222" s="11" t="s">
        <v>1223</v>
      </c>
      <c r="J222" s="11" t="s">
        <v>1224</v>
      </c>
      <c r="K222" s="22"/>
      <c r="L222" s="40" t="str">
        <f aca="false">HYPERLINK("mailto:batiediego@gmail.com","batiediego@gmail.com")</f>
        <v>batiediego@gmail.com</v>
      </c>
      <c r="M222" s="18" t="n">
        <v>40787</v>
      </c>
      <c r="N222" s="18" t="s">
        <v>525</v>
      </c>
      <c r="O222" s="18" t="s">
        <v>1225</v>
      </c>
      <c r="P222" s="18" t="s">
        <v>139</v>
      </c>
      <c r="Q222" s="19" t="s">
        <v>341</v>
      </c>
      <c r="R222" s="18" t="s">
        <v>337</v>
      </c>
      <c r="S222" s="24" t="s">
        <v>1226</v>
      </c>
    </row>
    <row collapsed="false" customFormat="false" customHeight="false" hidden="false" ht="12.65" outlineLevel="0" r="223">
      <c r="A223" s="9" t="n">
        <v>223</v>
      </c>
      <c r="B223" s="10" t="s">
        <v>19</v>
      </c>
      <c r="C223" s="11" t="s">
        <v>1227</v>
      </c>
      <c r="D223" s="11" t="s">
        <v>1228</v>
      </c>
      <c r="E223" s="67" t="s">
        <v>108</v>
      </c>
      <c r="F223" s="10" t="n">
        <f aca="false">A223</f>
        <v>223</v>
      </c>
      <c r="G223" s="38" t="n">
        <v>10658</v>
      </c>
      <c r="H223" s="38" t="n">
        <v>12088584</v>
      </c>
      <c r="I223" s="11" t="s">
        <v>1229</v>
      </c>
      <c r="J223" s="11" t="s">
        <v>1230</v>
      </c>
      <c r="K223" s="22"/>
      <c r="L223" s="40" t="str">
        <f aca="false">HYPERLINK("mailto:rojopasion9@yahoo.com.ar","rojopasion9@yahoo.com.ar")</f>
        <v>rojopasion9@yahoo.com.ar</v>
      </c>
      <c r="M223" s="18" t="n">
        <v>40787</v>
      </c>
      <c r="N223" s="18" t="s">
        <v>525</v>
      </c>
      <c r="O223" s="18" t="s">
        <v>1231</v>
      </c>
      <c r="P223" s="18" t="s">
        <v>139</v>
      </c>
      <c r="Q223" s="19" t="n">
        <v>1258</v>
      </c>
      <c r="R223" s="18" t="s">
        <v>928</v>
      </c>
      <c r="S223" s="24" t="s">
        <v>1232</v>
      </c>
    </row>
    <row collapsed="false" customFormat="false" customHeight="false" hidden="false" ht="12.65" outlineLevel="0" r="224">
      <c r="A224" s="9" t="n">
        <v>224</v>
      </c>
      <c r="B224" s="10" t="s">
        <v>19</v>
      </c>
      <c r="C224" s="11" t="s">
        <v>1233</v>
      </c>
      <c r="D224" s="11" t="s">
        <v>1234</v>
      </c>
      <c r="E224" s="67" t="s">
        <v>108</v>
      </c>
      <c r="F224" s="10" t="n">
        <f aca="false">A224</f>
        <v>224</v>
      </c>
      <c r="G224" s="38" t="n">
        <v>43081</v>
      </c>
      <c r="H224" s="38" t="n">
        <v>32887093</v>
      </c>
      <c r="I224" s="11" t="s">
        <v>1235</v>
      </c>
      <c r="J224" s="11" t="s">
        <v>1236</v>
      </c>
      <c r="K224" s="22"/>
      <c r="L224" s="40" t="str">
        <f aca="false">HYPERLINK("mailto:itgus4@hotmail.com","itgus4@hotmail.com")</f>
        <v>itgus4@hotmail.com</v>
      </c>
      <c r="M224" s="18" t="n">
        <v>40787</v>
      </c>
      <c r="N224" s="18" t="s">
        <v>525</v>
      </c>
      <c r="O224" s="18" t="s">
        <v>1237</v>
      </c>
      <c r="P224" s="18" t="s">
        <v>1238</v>
      </c>
      <c r="Q224" s="19" t="n">
        <v>1618</v>
      </c>
      <c r="R224" s="18"/>
      <c r="S224" s="24" t="s">
        <v>1033</v>
      </c>
    </row>
    <row collapsed="false" customFormat="false" customHeight="false" hidden="false" ht="12.65" outlineLevel="0" r="225">
      <c r="A225" s="9" t="n">
        <v>225</v>
      </c>
      <c r="B225" s="10" t="s">
        <v>19</v>
      </c>
      <c r="C225" s="11" t="s">
        <v>1239</v>
      </c>
      <c r="D225" s="11" t="s">
        <v>1240</v>
      </c>
      <c r="E225" s="67" t="s">
        <v>108</v>
      </c>
      <c r="F225" s="10" t="n">
        <f aca="false">A225</f>
        <v>225</v>
      </c>
      <c r="G225" s="38" t="n">
        <v>23421</v>
      </c>
      <c r="H225" s="38" t="n">
        <v>36593980</v>
      </c>
      <c r="I225" s="11"/>
      <c r="J225" s="11" t="s">
        <v>1241</v>
      </c>
      <c r="K225" s="22"/>
      <c r="L225" s="40" t="str">
        <f aca="false">HYPERLINK("mailto:hernii_3@hotmail.com","hernii_3@hotmail.com")</f>
        <v>hernii_3@hotmail.com</v>
      </c>
      <c r="M225" s="18" t="n">
        <v>40787</v>
      </c>
      <c r="N225" s="18" t="s">
        <v>525</v>
      </c>
      <c r="O225" s="18" t="s">
        <v>1242</v>
      </c>
      <c r="P225" s="18" t="s">
        <v>1243</v>
      </c>
      <c r="Q225" s="19" t="n">
        <v>1874</v>
      </c>
      <c r="R225" s="18"/>
      <c r="S225" s="24" t="s">
        <v>1102</v>
      </c>
    </row>
    <row collapsed="false" customFormat="false" customHeight="false" hidden="false" ht="12.65" outlineLevel="0" r="226">
      <c r="A226" s="9" t="n">
        <v>226</v>
      </c>
      <c r="B226" s="10" t="s">
        <v>19</v>
      </c>
      <c r="C226" s="11" t="s">
        <v>1244</v>
      </c>
      <c r="D226" s="11" t="s">
        <v>1245</v>
      </c>
      <c r="E226" s="67" t="s">
        <v>108</v>
      </c>
      <c r="F226" s="10" t="n">
        <f aca="false">A226</f>
        <v>226</v>
      </c>
      <c r="G226" s="38" t="n">
        <v>45725</v>
      </c>
      <c r="H226" s="38" t="n">
        <v>23497932</v>
      </c>
      <c r="I226" s="11" t="s">
        <v>1246</v>
      </c>
      <c r="J226" s="11" t="s">
        <v>1247</v>
      </c>
      <c r="K226" s="22"/>
      <c r="L226" s="40" t="str">
        <f aca="false">HYPERLINK("mailto:sergiobarbui@hotmail.com","sergiobarbui@hotmail.com")</f>
        <v>sergiobarbui@hotmail.com</v>
      </c>
      <c r="M226" s="18" t="n">
        <v>40787</v>
      </c>
      <c r="N226" s="18" t="s">
        <v>525</v>
      </c>
      <c r="O226" s="18" t="s">
        <v>1248</v>
      </c>
      <c r="P226" s="18" t="s">
        <v>139</v>
      </c>
      <c r="Q226" s="19" t="n">
        <v>1016</v>
      </c>
      <c r="R226" s="18" t="s">
        <v>908</v>
      </c>
      <c r="S226" s="24" t="s">
        <v>1051</v>
      </c>
    </row>
    <row collapsed="false" customFormat="false" customHeight="false" hidden="false" ht="12.65" outlineLevel="0" r="227">
      <c r="A227" s="9" t="n">
        <v>227</v>
      </c>
      <c r="B227" s="10" t="s">
        <v>19</v>
      </c>
      <c r="C227" s="11" t="s">
        <v>1249</v>
      </c>
      <c r="D227" s="11" t="s">
        <v>1250</v>
      </c>
      <c r="E227" s="67" t="s">
        <v>108</v>
      </c>
      <c r="F227" s="10" t="n">
        <f aca="false">A227</f>
        <v>227</v>
      </c>
      <c r="G227" s="38" t="n">
        <v>26026</v>
      </c>
      <c r="H227" s="38" t="n">
        <v>31270597</v>
      </c>
      <c r="I227" s="11" t="s">
        <v>1251</v>
      </c>
      <c r="J227" s="11" t="s">
        <v>1252</v>
      </c>
      <c r="K227" s="22"/>
      <c r="L227" s="40" t="str">
        <f aca="false">HYPERLINK("mailto:hernanfag@hotmail.com","hernanfag@hotmail.com")</f>
        <v>hernanfag@hotmail.com</v>
      </c>
      <c r="M227" s="18" t="n">
        <v>40787</v>
      </c>
      <c r="N227" s="18" t="s">
        <v>525</v>
      </c>
      <c r="O227" s="18" t="s">
        <v>1253</v>
      </c>
      <c r="P227" s="18" t="s">
        <v>139</v>
      </c>
      <c r="Q227" s="19" t="n">
        <v>1271</v>
      </c>
      <c r="R227" s="18" t="s">
        <v>563</v>
      </c>
      <c r="S227" s="24" t="s">
        <v>1102</v>
      </c>
    </row>
    <row collapsed="false" customFormat="false" customHeight="false" hidden="false" ht="12.65" outlineLevel="0" r="228">
      <c r="A228" s="9" t="n">
        <v>228</v>
      </c>
      <c r="B228" s="10" t="s">
        <v>19</v>
      </c>
      <c r="C228" s="11" t="s">
        <v>1254</v>
      </c>
      <c r="D228" s="11" t="s">
        <v>1255</v>
      </c>
      <c r="E228" s="67" t="s">
        <v>277</v>
      </c>
      <c r="F228" s="10" t="n">
        <f aca="false">A228</f>
        <v>228</v>
      </c>
      <c r="G228" s="38" t="s">
        <v>279</v>
      </c>
      <c r="H228" s="38" t="n">
        <v>6188851</v>
      </c>
      <c r="I228" s="11" t="s">
        <v>1256</v>
      </c>
      <c r="J228" s="11" t="s">
        <v>1257</v>
      </c>
      <c r="K228" s="22"/>
      <c r="L228" s="40" t="str">
        <f aca="false">HYPERLINK("mailto:repuestosdimasur@yahoo.com.ar","repuestosdimasur@yahoo.com.ar")</f>
        <v>repuestosdimasur@yahoo.com.ar</v>
      </c>
      <c r="M228" s="18" t="n">
        <v>40787</v>
      </c>
      <c r="N228" s="18" t="s">
        <v>525</v>
      </c>
      <c r="O228" s="18" t="s">
        <v>1258</v>
      </c>
      <c r="P228" s="18" t="s">
        <v>119</v>
      </c>
      <c r="Q228" s="19" t="n">
        <v>1875</v>
      </c>
      <c r="R228" s="18"/>
      <c r="S228" s="24" t="s">
        <v>987</v>
      </c>
    </row>
    <row collapsed="false" customFormat="false" customHeight="false" hidden="false" ht="12.65" outlineLevel="0" r="229">
      <c r="A229" s="9" t="n">
        <v>229</v>
      </c>
      <c r="B229" s="10" t="s">
        <v>19</v>
      </c>
      <c r="C229" s="11" t="s">
        <v>1259</v>
      </c>
      <c r="D229" s="11" t="s">
        <v>366</v>
      </c>
      <c r="E229" s="67" t="s">
        <v>108</v>
      </c>
      <c r="F229" s="10" t="n">
        <f aca="false">A229</f>
        <v>229</v>
      </c>
      <c r="G229" s="38" t="n">
        <v>45196</v>
      </c>
      <c r="H229" s="38" t="n">
        <v>31494620</v>
      </c>
      <c r="I229" s="11" t="s">
        <v>1260</v>
      </c>
      <c r="J229" s="11" t="s">
        <v>1261</v>
      </c>
      <c r="K229" s="22"/>
      <c r="L229" s="40" t="str">
        <f aca="false">HYPERLINK("mailto:federico.melgarejo@gmail.com","federico.melgarejo@gmail.com")</f>
        <v>federico.melgarejo@gmail.com</v>
      </c>
      <c r="M229" s="18" t="n">
        <v>40787</v>
      </c>
      <c r="N229" s="18" t="s">
        <v>525</v>
      </c>
      <c r="O229" s="18" t="s">
        <v>1262</v>
      </c>
      <c r="P229" s="18" t="s">
        <v>1263</v>
      </c>
      <c r="Q229" s="19" t="n">
        <v>1785</v>
      </c>
      <c r="R229" s="18"/>
      <c r="S229" s="24" t="s">
        <v>1154</v>
      </c>
    </row>
    <row collapsed="false" customFormat="false" customHeight="false" hidden="false" ht="12.65" outlineLevel="0" r="230">
      <c r="A230" s="9" t="n">
        <v>230</v>
      </c>
      <c r="B230" s="10" t="s">
        <v>19</v>
      </c>
      <c r="C230" s="11" t="s">
        <v>1264</v>
      </c>
      <c r="D230" s="11" t="s">
        <v>1265</v>
      </c>
      <c r="E230" s="67" t="s">
        <v>108</v>
      </c>
      <c r="F230" s="10" t="n">
        <f aca="false">A230</f>
        <v>230</v>
      </c>
      <c r="G230" s="38" t="n">
        <v>25284</v>
      </c>
      <c r="H230" s="38" t="n">
        <v>37124260</v>
      </c>
      <c r="I230" s="11" t="s">
        <v>1266</v>
      </c>
      <c r="J230" s="11" t="s">
        <v>1267</v>
      </c>
      <c r="K230" s="22"/>
      <c r="L230" s="86" t="str">
        <f aca="false">HYPERLINK("mailto:juliandinahet@hotmail.com","juliandinahet@hotmail.com")</f>
        <v>juliandinahet@hotmail.com</v>
      </c>
      <c r="M230" s="18" t="n">
        <v>40794</v>
      </c>
      <c r="N230" s="18" t="s">
        <v>525</v>
      </c>
      <c r="O230" s="18" t="s">
        <v>1268</v>
      </c>
      <c r="P230" s="18" t="s">
        <v>119</v>
      </c>
      <c r="Q230" s="19" t="n">
        <v>1875</v>
      </c>
      <c r="R230" s="18" t="s">
        <v>181</v>
      </c>
      <c r="S230" s="24" t="s">
        <v>1102</v>
      </c>
    </row>
    <row collapsed="false" customFormat="false" customHeight="false" hidden="false" ht="12.65" outlineLevel="0" r="231">
      <c r="A231" s="9" t="n">
        <v>231</v>
      </c>
      <c r="B231" s="10" t="s">
        <v>19</v>
      </c>
      <c r="C231" s="11" t="s">
        <v>1269</v>
      </c>
      <c r="D231" s="11" t="s">
        <v>1270</v>
      </c>
      <c r="E231" s="67" t="s">
        <v>108</v>
      </c>
      <c r="F231" s="10" t="n">
        <f aca="false">A231</f>
        <v>231</v>
      </c>
      <c r="G231" s="38" t="n">
        <v>22799</v>
      </c>
      <c r="H231" s="38" t="n">
        <v>34154296</v>
      </c>
      <c r="I231" s="11" t="s">
        <v>1271</v>
      </c>
      <c r="J231" s="11"/>
      <c r="K231" s="22"/>
      <c r="L231" s="40" t="str">
        <f aca="false">HYPERLINK("mailto:ecapi@hotmail.com","ecapi@hotmail.com")</f>
        <v>ecapi@hotmail.com</v>
      </c>
      <c r="M231" s="18" t="n">
        <v>40808</v>
      </c>
      <c r="N231" s="18"/>
      <c r="O231" s="18" t="s">
        <v>1272</v>
      </c>
      <c r="P231" s="18"/>
      <c r="Q231" s="19"/>
      <c r="R231" s="18"/>
      <c r="S231" s="24" t="s">
        <v>1033</v>
      </c>
    </row>
    <row collapsed="false" customFormat="false" customHeight="false" hidden="false" ht="12.65" outlineLevel="0" r="232">
      <c r="A232" s="9" t="n">
        <v>232</v>
      </c>
      <c r="B232" s="10" t="s">
        <v>19</v>
      </c>
      <c r="C232" s="11" t="s">
        <v>1273</v>
      </c>
      <c r="D232" s="11" t="s">
        <v>1274</v>
      </c>
      <c r="E232" s="67" t="s">
        <v>108</v>
      </c>
      <c r="F232" s="10" t="n">
        <f aca="false">A232</f>
        <v>232</v>
      </c>
      <c r="G232" s="38" t="n">
        <v>21581</v>
      </c>
      <c r="H232" s="38" t="n">
        <v>26927267</v>
      </c>
      <c r="I232" s="11" t="s">
        <v>1275</v>
      </c>
      <c r="J232" s="11" t="s">
        <v>1276</v>
      </c>
      <c r="K232" s="22"/>
      <c r="L232" s="40" t="str">
        <f aca="false">HYPERLINK("mailto:aprisiglione@hotmail.com","aprisiglione@hotmail.com")</f>
        <v>aprisiglione@hotmail.com</v>
      </c>
      <c r="M232" s="18" t="n">
        <v>40808</v>
      </c>
      <c r="N232" s="18"/>
      <c r="O232" s="18" t="s">
        <v>1277</v>
      </c>
      <c r="P232" s="18" t="s">
        <v>153</v>
      </c>
      <c r="Q232" s="19" t="n">
        <v>1876</v>
      </c>
      <c r="R232" s="18"/>
      <c r="S232" s="24" t="s">
        <v>1033</v>
      </c>
    </row>
    <row collapsed="false" customFormat="false" customHeight="false" hidden="false" ht="12.65" outlineLevel="0" r="233">
      <c r="A233" s="9" t="n">
        <v>233</v>
      </c>
      <c r="B233" s="10" t="s">
        <v>19</v>
      </c>
      <c r="C233" s="11" t="s">
        <v>1278</v>
      </c>
      <c r="D233" s="11" t="s">
        <v>1279</v>
      </c>
      <c r="E233" s="67" t="s">
        <v>108</v>
      </c>
      <c r="F233" s="10" t="n">
        <f aca="false">A233</f>
        <v>233</v>
      </c>
      <c r="G233" s="38" t="n">
        <v>27393</v>
      </c>
      <c r="H233" s="38" t="n">
        <v>24155357</v>
      </c>
      <c r="I233" s="11" t="s">
        <v>1280</v>
      </c>
      <c r="J233" s="11" t="s">
        <v>1281</v>
      </c>
      <c r="K233" s="22"/>
      <c r="L233" s="40" t="str">
        <f aca="false">HYPERLINK("mailto:arielcai_74@hotmail.com","arielcai_74@hotmail.com")</f>
        <v>arielcai_74@hotmail.com</v>
      </c>
      <c r="M233" s="18" t="n">
        <v>40808</v>
      </c>
      <c r="N233" s="18"/>
      <c r="O233" s="18" t="s">
        <v>1282</v>
      </c>
      <c r="P233" s="18" t="s">
        <v>799</v>
      </c>
      <c r="Q233" s="19"/>
      <c r="R233" s="18"/>
      <c r="S233" s="24" t="s">
        <v>1033</v>
      </c>
    </row>
    <row collapsed="false" customFormat="false" customHeight="false" hidden="false" ht="12.65" outlineLevel="0" r="234">
      <c r="A234" s="9" t="n">
        <v>234</v>
      </c>
      <c r="B234" s="10" t="s">
        <v>19</v>
      </c>
      <c r="C234" s="11" t="s">
        <v>1283</v>
      </c>
      <c r="D234" s="11" t="s">
        <v>736</v>
      </c>
      <c r="E234" s="67" t="s">
        <v>108</v>
      </c>
      <c r="F234" s="10" t="n">
        <f aca="false">A234</f>
        <v>234</v>
      </c>
      <c r="G234" s="38" t="n">
        <v>27764</v>
      </c>
      <c r="H234" s="38" t="n">
        <v>36159372</v>
      </c>
      <c r="I234" s="11" t="s">
        <v>1284</v>
      </c>
      <c r="J234" s="11" t="s">
        <v>1285</v>
      </c>
      <c r="K234" s="22"/>
      <c r="L234" s="40" t="str">
        <f aca="false">HYPERLINK("mailto:martinsimarro@live.com","martinsimarro@live.com")</f>
        <v>martinsimarro@live.com</v>
      </c>
      <c r="M234" s="18" t="n">
        <v>40808</v>
      </c>
      <c r="N234" s="18" t="s">
        <v>525</v>
      </c>
      <c r="O234" s="18" t="s">
        <v>1286</v>
      </c>
      <c r="P234" s="18" t="s">
        <v>168</v>
      </c>
      <c r="Q234" s="19" t="n">
        <v>2818</v>
      </c>
      <c r="R234" s="18"/>
      <c r="S234" s="24" t="s">
        <v>1102</v>
      </c>
    </row>
    <row collapsed="false" customFormat="false" customHeight="false" hidden="false" ht="12.65" outlineLevel="0" r="235">
      <c r="A235" s="9" t="n">
        <v>235</v>
      </c>
      <c r="B235" s="10" t="s">
        <v>19</v>
      </c>
      <c r="C235" s="11" t="s">
        <v>1287</v>
      </c>
      <c r="D235" s="11" t="s">
        <v>1288</v>
      </c>
      <c r="E235" s="67" t="s">
        <v>277</v>
      </c>
      <c r="F235" s="10" t="n">
        <f aca="false">A235</f>
        <v>235</v>
      </c>
      <c r="G235" s="38" t="s">
        <v>279</v>
      </c>
      <c r="H235" s="38" t="n">
        <v>17810586</v>
      </c>
      <c r="I235" s="11" t="s">
        <v>1289</v>
      </c>
      <c r="J235" s="11" t="s">
        <v>1290</v>
      </c>
      <c r="K235" s="22"/>
      <c r="L235" s="40" t="str">
        <f aca="false">HYPERLINK("mailto:cookie-time@live.com","cookie-time@live.com")</f>
        <v>cookie-time@live.com</v>
      </c>
      <c r="M235" s="18" t="n">
        <v>40808</v>
      </c>
      <c r="N235" s="18" t="s">
        <v>525</v>
      </c>
      <c r="O235" s="18" t="s">
        <v>1291</v>
      </c>
      <c r="P235" s="18" t="s">
        <v>1191</v>
      </c>
      <c r="Q235" s="19"/>
      <c r="R235" s="18"/>
      <c r="S235" s="24" t="s">
        <v>987</v>
      </c>
    </row>
    <row collapsed="false" customFormat="false" customHeight="false" hidden="false" ht="12.65" outlineLevel="0" r="236">
      <c r="A236" s="9" t="n">
        <v>236</v>
      </c>
      <c r="B236" s="10" t="s">
        <v>19</v>
      </c>
      <c r="C236" s="11" t="s">
        <v>1292</v>
      </c>
      <c r="D236" s="11" t="s">
        <v>1293</v>
      </c>
      <c r="E236" s="67" t="s">
        <v>277</v>
      </c>
      <c r="F236" s="10" t="n">
        <f aca="false">A236</f>
        <v>236</v>
      </c>
      <c r="G236" s="38" t="s">
        <v>279</v>
      </c>
      <c r="H236" s="38" t="n">
        <v>34203600</v>
      </c>
      <c r="I236" s="11" t="s">
        <v>1294</v>
      </c>
      <c r="J236" s="11" t="s">
        <v>1295</v>
      </c>
      <c r="K236" s="22"/>
      <c r="L236" s="40" t="str">
        <f aca="false">HYPERLINK("mailto:melli_23@hotmail.com","melli_23@hotmail.com")</f>
        <v>melli_23@hotmail.com</v>
      </c>
      <c r="M236" s="18" t="n">
        <v>40808</v>
      </c>
      <c r="N236" s="18"/>
      <c r="O236" s="18" t="s">
        <v>1296</v>
      </c>
      <c r="P236" s="18" t="s">
        <v>139</v>
      </c>
      <c r="Q236" s="19" t="n">
        <v>2345</v>
      </c>
      <c r="R236" s="18" t="s">
        <v>641</v>
      </c>
      <c r="S236" s="24" t="s">
        <v>1102</v>
      </c>
    </row>
    <row collapsed="false" customFormat="false" customHeight="false" hidden="false" ht="12.65" outlineLevel="0" r="237">
      <c r="A237" s="9" t="n">
        <v>237</v>
      </c>
      <c r="B237" s="10" t="s">
        <v>19</v>
      </c>
      <c r="C237" s="11" t="s">
        <v>768</v>
      </c>
      <c r="D237" s="11" t="s">
        <v>736</v>
      </c>
      <c r="E237" s="67" t="s">
        <v>108</v>
      </c>
      <c r="F237" s="10" t="n">
        <f aca="false">A237</f>
        <v>237</v>
      </c>
      <c r="G237" s="38" t="n">
        <v>14431</v>
      </c>
      <c r="H237" s="38" t="n">
        <v>25285110</v>
      </c>
      <c r="I237" s="11" t="s">
        <v>1297</v>
      </c>
      <c r="J237" s="11" t="s">
        <v>1298</v>
      </c>
      <c r="K237" s="22"/>
      <c r="L237" s="40" t="str">
        <f aca="false">HYPERLINK("mailto:meiglesias@gmail.com","meiglesias@gmail.com")</f>
        <v>meiglesias@gmail.com</v>
      </c>
      <c r="M237" s="18" t="n">
        <v>40808</v>
      </c>
      <c r="N237" s="18"/>
      <c r="O237" s="18" t="s">
        <v>1299</v>
      </c>
      <c r="P237" s="18" t="s">
        <v>153</v>
      </c>
      <c r="Q237" s="19" t="n">
        <v>1878</v>
      </c>
      <c r="R237" s="18"/>
      <c r="S237" s="24" t="s">
        <v>1051</v>
      </c>
    </row>
    <row collapsed="false" customFormat="false" customHeight="false" hidden="false" ht="12.65" outlineLevel="0" r="238">
      <c r="A238" s="9" t="n">
        <v>238</v>
      </c>
      <c r="B238" s="10" t="s">
        <v>19</v>
      </c>
      <c r="C238" s="11" t="s">
        <v>1300</v>
      </c>
      <c r="D238" s="11" t="s">
        <v>1301</v>
      </c>
      <c r="E238" s="67" t="s">
        <v>277</v>
      </c>
      <c r="F238" s="10" t="n">
        <f aca="false">A238</f>
        <v>238</v>
      </c>
      <c r="G238" s="38" t="s">
        <v>279</v>
      </c>
      <c r="H238" s="38" t="n">
        <v>32727759</v>
      </c>
      <c r="I238" s="11" t="s">
        <v>1302</v>
      </c>
      <c r="J238" s="11" t="s">
        <v>1303</v>
      </c>
      <c r="K238" s="22"/>
      <c r="L238" s="40" t="str">
        <f aca="false">HYPERLINK("mailto:nwozniuk@yahoo.com.ar","nwozniuk@yahoo.com.ar")</f>
        <v>nwozniuk@yahoo.com.ar</v>
      </c>
      <c r="M238" s="18" t="n">
        <v>40808</v>
      </c>
      <c r="N238" s="18" t="s">
        <v>117</v>
      </c>
      <c r="O238" s="18" t="s">
        <v>1304</v>
      </c>
      <c r="P238" s="18" t="s">
        <v>480</v>
      </c>
      <c r="Q238" s="19"/>
      <c r="R238" s="18"/>
      <c r="S238" s="24"/>
    </row>
    <row collapsed="false" customFormat="false" customHeight="false" hidden="false" ht="12.65" outlineLevel="0" r="239">
      <c r="A239" s="9" t="n">
        <v>239</v>
      </c>
      <c r="B239" s="10" t="s">
        <v>19</v>
      </c>
      <c r="C239" s="11" t="s">
        <v>1305</v>
      </c>
      <c r="D239" s="11" t="s">
        <v>113</v>
      </c>
      <c r="E239" s="67" t="s">
        <v>108</v>
      </c>
      <c r="F239" s="10" t="n">
        <f aca="false">A239</f>
        <v>239</v>
      </c>
      <c r="G239" s="38" t="n">
        <v>30416</v>
      </c>
      <c r="H239" s="38" t="n">
        <v>30642397</v>
      </c>
      <c r="I239" s="11" t="s">
        <v>1306</v>
      </c>
      <c r="J239" s="11" t="s">
        <v>1307</v>
      </c>
      <c r="K239" s="22"/>
      <c r="L239" s="40" t="str">
        <f aca="false">HYPERLINK("mailto:rodri.reynoso@gmail.com","rodri.reynoso@gmail.com")</f>
        <v>rodri.reynoso@gmail.com</v>
      </c>
      <c r="M239" s="18" t="n">
        <v>40808</v>
      </c>
      <c r="N239" s="18"/>
      <c r="O239" s="18" t="s">
        <v>1308</v>
      </c>
      <c r="P239" s="18" t="s">
        <v>139</v>
      </c>
      <c r="Q239" s="19"/>
      <c r="R239" s="18" t="s">
        <v>488</v>
      </c>
      <c r="S239" s="24" t="s">
        <v>1154</v>
      </c>
    </row>
    <row collapsed="false" customFormat="false" customHeight="false" hidden="false" ht="12.65" outlineLevel="0" r="240">
      <c r="A240" s="9" t="n">
        <v>240</v>
      </c>
      <c r="B240" s="10" t="s">
        <v>19</v>
      </c>
      <c r="C240" s="11" t="s">
        <v>155</v>
      </c>
      <c r="D240" s="11" t="s">
        <v>1309</v>
      </c>
      <c r="E240" s="67" t="s">
        <v>108</v>
      </c>
      <c r="F240" s="10" t="n">
        <f aca="false">A240</f>
        <v>240</v>
      </c>
      <c r="G240" s="38" t="n">
        <v>36362</v>
      </c>
      <c r="H240" s="38" t="n">
        <v>36169511</v>
      </c>
      <c r="I240" s="11" t="s">
        <v>1310</v>
      </c>
      <c r="J240" s="11" t="s">
        <v>1311</v>
      </c>
      <c r="K240" s="22"/>
      <c r="L240" s="40" t="str">
        <f aca="false">HYPERLINK("mailto:alan.gonzalez@live.com.ar","alan.gonzalez@live.com.ar")</f>
        <v>alan.gonzalez@live.com.ar</v>
      </c>
      <c r="M240" s="18" t="n">
        <v>40808</v>
      </c>
      <c r="N240" s="18"/>
      <c r="O240" s="18" t="s">
        <v>1312</v>
      </c>
      <c r="P240" s="18" t="s">
        <v>571</v>
      </c>
      <c r="Q240" s="19" t="n">
        <v>1704</v>
      </c>
      <c r="R240" s="18"/>
      <c r="S240" s="24" t="s">
        <v>1313</v>
      </c>
    </row>
    <row collapsed="false" customFormat="false" customHeight="false" hidden="false" ht="12.65" outlineLevel="0" r="241">
      <c r="A241" s="9" t="n">
        <v>241</v>
      </c>
      <c r="B241" s="10" t="s">
        <v>19</v>
      </c>
      <c r="C241" s="11" t="s">
        <v>1314</v>
      </c>
      <c r="D241" s="11" t="s">
        <v>1315</v>
      </c>
      <c r="E241" s="67" t="s">
        <v>108</v>
      </c>
      <c r="F241" s="10" t="n">
        <f aca="false">A241</f>
        <v>241</v>
      </c>
      <c r="G241" s="38" t="n">
        <v>15144</v>
      </c>
      <c r="H241" s="38" t="n">
        <v>30916157</v>
      </c>
      <c r="I241" s="11" t="s">
        <v>1316</v>
      </c>
      <c r="J241" s="11" t="s">
        <v>1317</v>
      </c>
      <c r="K241" s="22"/>
      <c r="L241" s="40" t="str">
        <f aca="false">HYPERLINK("mailto:pitysangineto@hotmail.com","pitysangineto@hotmail.com")</f>
        <v>pitysangineto@hotmail.com</v>
      </c>
      <c r="M241" s="18" t="n">
        <v>40808</v>
      </c>
      <c r="N241" s="18"/>
      <c r="O241" s="18" t="s">
        <v>1318</v>
      </c>
      <c r="P241" s="18" t="s">
        <v>119</v>
      </c>
      <c r="Q241" s="19"/>
      <c r="R241" s="18" t="s">
        <v>508</v>
      </c>
      <c r="S241" s="24" t="s">
        <v>1319</v>
      </c>
    </row>
    <row collapsed="false" customFormat="false" customHeight="false" hidden="false" ht="12.65" outlineLevel="0" r="242">
      <c r="A242" s="9" t="n">
        <v>242</v>
      </c>
      <c r="B242" s="10" t="s">
        <v>19</v>
      </c>
      <c r="C242" s="11" t="s">
        <v>1320</v>
      </c>
      <c r="D242" s="11" t="s">
        <v>774</v>
      </c>
      <c r="E242" s="67" t="s">
        <v>108</v>
      </c>
      <c r="F242" s="10" t="n">
        <f aca="false">A242</f>
        <v>242</v>
      </c>
      <c r="G242" s="38" t="n">
        <v>18203</v>
      </c>
      <c r="H242" s="38" t="n">
        <v>32677941</v>
      </c>
      <c r="I242" s="11" t="s">
        <v>1321</v>
      </c>
      <c r="J242" s="11"/>
      <c r="K242" s="22"/>
      <c r="L242" s="40" t="str">
        <f aca="false">HYPERLINK("mailto:diegorojo_86@hotmail.com","diegorojo_86@hotmail.com")</f>
        <v>diegorojo_86@hotmail.com</v>
      </c>
      <c r="M242" s="18" t="n">
        <v>40808</v>
      </c>
      <c r="N242" s="18"/>
      <c r="O242" s="18" t="s">
        <v>1322</v>
      </c>
      <c r="P242" s="18" t="s">
        <v>119</v>
      </c>
      <c r="Q242" s="19" t="n">
        <v>1870</v>
      </c>
      <c r="R242" s="18"/>
      <c r="S242" s="24" t="s">
        <v>1033</v>
      </c>
    </row>
    <row collapsed="false" customFormat="false" customHeight="false" hidden="false" ht="12.65" outlineLevel="0" r="243">
      <c r="A243" s="9" t="n">
        <v>243</v>
      </c>
      <c r="B243" s="10" t="s">
        <v>19</v>
      </c>
      <c r="C243" s="11" t="s">
        <v>956</v>
      </c>
      <c r="D243" s="11" t="s">
        <v>1323</v>
      </c>
      <c r="E243" s="67" t="s">
        <v>108</v>
      </c>
      <c r="F243" s="10" t="n">
        <f aca="false">A243</f>
        <v>243</v>
      </c>
      <c r="G243" s="38" t="n">
        <v>38855</v>
      </c>
      <c r="H243" s="38" t="n">
        <v>14060232</v>
      </c>
      <c r="I243" s="11" t="s">
        <v>1324</v>
      </c>
      <c r="J243" s="11"/>
      <c r="K243" s="22"/>
      <c r="L243" s="40" t="str">
        <f aca="false">HYPERLINK("mailto:orf2007@gmail.com","orf2007@gmail.com")</f>
        <v>orf2007@gmail.com</v>
      </c>
      <c r="M243" s="18" t="n">
        <v>40808</v>
      </c>
      <c r="N243" s="18"/>
      <c r="O243" s="18" t="s">
        <v>1325</v>
      </c>
      <c r="P243" s="18" t="s">
        <v>593</v>
      </c>
      <c r="Q243" s="19" t="n">
        <v>1852</v>
      </c>
      <c r="R243" s="18"/>
      <c r="S243" s="24" t="s">
        <v>1033</v>
      </c>
    </row>
    <row collapsed="false" customFormat="false" customHeight="false" hidden="false" ht="12.65" outlineLevel="0" r="244">
      <c r="A244" s="9" t="n">
        <v>244</v>
      </c>
      <c r="B244" s="10" t="s">
        <v>19</v>
      </c>
      <c r="C244" s="11" t="s">
        <v>1326</v>
      </c>
      <c r="D244" s="11" t="s">
        <v>1327</v>
      </c>
      <c r="E244" s="67" t="s">
        <v>277</v>
      </c>
      <c r="F244" s="10" t="n">
        <f aca="false">A244</f>
        <v>244</v>
      </c>
      <c r="G244" s="38" t="s">
        <v>279</v>
      </c>
      <c r="H244" s="38" t="n">
        <v>20368479</v>
      </c>
      <c r="I244" s="11" t="s">
        <v>1328</v>
      </c>
      <c r="J244" s="11"/>
      <c r="K244" s="22"/>
      <c r="L244" s="40" t="str">
        <f aca="false">HYPERLINK("mailto:apcarreno@hotmail.com","apcarreno@hotmail.com")</f>
        <v>apcarreno@hotmail.com</v>
      </c>
      <c r="M244" s="18" t="n">
        <v>40808</v>
      </c>
      <c r="N244" s="18"/>
      <c r="O244" s="18" t="s">
        <v>1329</v>
      </c>
      <c r="P244" s="18" t="s">
        <v>1330</v>
      </c>
      <c r="Q244" s="19" t="n">
        <v>1663</v>
      </c>
      <c r="R244" s="18"/>
      <c r="S244" s="24" t="s">
        <v>1077</v>
      </c>
    </row>
    <row collapsed="false" customFormat="false" customHeight="false" hidden="false" ht="12.65" outlineLevel="0" r="245">
      <c r="A245" s="9" t="n">
        <v>245</v>
      </c>
      <c r="B245" s="10" t="s">
        <v>19</v>
      </c>
      <c r="C245" s="11" t="s">
        <v>1331</v>
      </c>
      <c r="D245" s="11" t="s">
        <v>1332</v>
      </c>
      <c r="E245" s="67" t="s">
        <v>108</v>
      </c>
      <c r="F245" s="10" t="n">
        <v>245</v>
      </c>
      <c r="G245" s="38" t="n">
        <v>35627</v>
      </c>
      <c r="H245" s="38" t="n">
        <v>28924989</v>
      </c>
      <c r="I245" s="11" t="s">
        <v>1333</v>
      </c>
      <c r="J245" s="11" t="s">
        <v>1334</v>
      </c>
      <c r="K245" s="22"/>
      <c r="L245" s="40" t="s">
        <v>1335</v>
      </c>
      <c r="M245" s="18" t="n">
        <v>40808</v>
      </c>
      <c r="N245" s="18" t="s">
        <v>1091</v>
      </c>
      <c r="O245" s="18" t="s">
        <v>1336</v>
      </c>
      <c r="P245" s="18" t="s">
        <v>139</v>
      </c>
      <c r="Q245" s="19" t="n">
        <v>1291</v>
      </c>
      <c r="R245" s="18" t="s">
        <v>563</v>
      </c>
      <c r="S245" s="24" t="s">
        <v>1033</v>
      </c>
    </row>
    <row collapsed="false" customFormat="false" customHeight="false" hidden="false" ht="12.65" outlineLevel="0" r="246">
      <c r="A246" s="9" t="n">
        <v>246</v>
      </c>
      <c r="B246" s="10" t="s">
        <v>19</v>
      </c>
      <c r="C246" s="11" t="s">
        <v>1337</v>
      </c>
      <c r="D246" s="11" t="s">
        <v>1338</v>
      </c>
      <c r="E246" s="67" t="s">
        <v>108</v>
      </c>
      <c r="F246" s="10" t="n">
        <f aca="false">A246</f>
        <v>246</v>
      </c>
      <c r="G246" s="38" t="n">
        <v>11924</v>
      </c>
      <c r="H246" s="38" t="n">
        <v>23769559</v>
      </c>
      <c r="I246" s="11" t="s">
        <v>1339</v>
      </c>
      <c r="J246" s="11" t="s">
        <v>1340</v>
      </c>
      <c r="K246" s="22"/>
      <c r="L246" s="40" t="str">
        <f aca="false">HYPERLINK("mailto:sbogliano74@hotmail.com","sbogliano74@hotmail.com")</f>
        <v>sbogliano74@hotmail.com</v>
      </c>
      <c r="M246" s="18" t="n">
        <v>40808</v>
      </c>
      <c r="N246" s="18"/>
      <c r="O246" s="18" t="s">
        <v>1341</v>
      </c>
      <c r="P246" s="18" t="s">
        <v>139</v>
      </c>
      <c r="Q246" s="19" t="n">
        <v>1252</v>
      </c>
      <c r="R246" s="18" t="s">
        <v>432</v>
      </c>
      <c r="S246" s="24" t="s">
        <v>1033</v>
      </c>
    </row>
    <row collapsed="false" customFormat="false" customHeight="false" hidden="false" ht="12.65" outlineLevel="0" r="247">
      <c r="A247" s="9" t="n">
        <v>247</v>
      </c>
      <c r="B247" s="10" t="s">
        <v>19</v>
      </c>
      <c r="C247" s="11" t="s">
        <v>1342</v>
      </c>
      <c r="D247" s="11" t="s">
        <v>1343</v>
      </c>
      <c r="E247" s="67" t="s">
        <v>108</v>
      </c>
      <c r="F247" s="10" t="n">
        <f aca="false">A247</f>
        <v>247</v>
      </c>
      <c r="G247" s="38" t="n">
        <v>22677</v>
      </c>
      <c r="H247" s="38" t="n">
        <v>13436149</v>
      </c>
      <c r="I247" s="11" t="s">
        <v>1344</v>
      </c>
      <c r="J247" s="11" t="s">
        <v>1345</v>
      </c>
      <c r="K247" s="22"/>
      <c r="L247" s="40" t="str">
        <f aca="false">HYPERLINK("mailto:eltordo2004@hotmail.com","eltordo2004@hotmail.com")</f>
        <v>eltordo2004@hotmail.com</v>
      </c>
      <c r="M247" s="18" t="n">
        <v>40808</v>
      </c>
      <c r="N247" s="18"/>
      <c r="O247" s="18" t="s">
        <v>1346</v>
      </c>
      <c r="P247" s="18" t="s">
        <v>411</v>
      </c>
      <c r="Q247" s="19" t="n">
        <v>1890</v>
      </c>
      <c r="R247" s="18"/>
      <c r="S247" s="24" t="s">
        <v>1023</v>
      </c>
    </row>
    <row collapsed="false" customFormat="false" customHeight="false" hidden="false" ht="12.65" outlineLevel="0" r="248">
      <c r="A248" s="9" t="n">
        <v>248</v>
      </c>
      <c r="B248" s="10" t="s">
        <v>19</v>
      </c>
      <c r="C248" s="11" t="s">
        <v>1342</v>
      </c>
      <c r="D248" s="11" t="s">
        <v>176</v>
      </c>
      <c r="E248" s="67" t="s">
        <v>108</v>
      </c>
      <c r="F248" s="10" t="n">
        <f aca="false">A248</f>
        <v>248</v>
      </c>
      <c r="G248" s="38" t="n">
        <v>22678</v>
      </c>
      <c r="H248" s="38" t="n">
        <v>32480749</v>
      </c>
      <c r="I248" s="11" t="s">
        <v>1347</v>
      </c>
      <c r="J248" s="11" t="s">
        <v>1345</v>
      </c>
      <c r="K248" s="22"/>
      <c r="L248" s="40" t="str">
        <f aca="false">HYPERLINK("mailto:pablo.gros@hotmail.com","pablo.gros@hotmail.com")</f>
        <v>pablo.gros@hotmail.com</v>
      </c>
      <c r="M248" s="18" t="n">
        <v>40808</v>
      </c>
      <c r="N248" s="18"/>
      <c r="O248" s="18" t="s">
        <v>1346</v>
      </c>
      <c r="P248" s="18" t="s">
        <v>411</v>
      </c>
      <c r="Q248" s="19" t="n">
        <v>1890</v>
      </c>
      <c r="R248" s="18"/>
      <c r="S248" s="24" t="s">
        <v>1033</v>
      </c>
    </row>
    <row collapsed="false" customFormat="false" customHeight="false" hidden="false" ht="12.65" outlineLevel="0" r="249">
      <c r="A249" s="9" t="n">
        <v>249</v>
      </c>
      <c r="B249" s="10" t="s">
        <v>19</v>
      </c>
      <c r="C249" s="11" t="s">
        <v>1348</v>
      </c>
      <c r="D249" s="11" t="s">
        <v>1349</v>
      </c>
      <c r="E249" s="67" t="s">
        <v>108</v>
      </c>
      <c r="F249" s="10" t="n">
        <f aca="false">A249</f>
        <v>249</v>
      </c>
      <c r="G249" s="38" t="n">
        <v>41124</v>
      </c>
      <c r="H249" s="38" t="n">
        <v>31727708</v>
      </c>
      <c r="I249" s="11" t="s">
        <v>1350</v>
      </c>
      <c r="J249" s="11" t="s">
        <v>1351</v>
      </c>
      <c r="K249" s="22"/>
      <c r="L249" s="40" t="str">
        <f aca="false">HYPERLINK("mailto:daro_garay@hotmail.com","daro_garay@hotmail.com")</f>
        <v>daro_garay@hotmail.com</v>
      </c>
      <c r="M249" s="18" t="n">
        <v>40808</v>
      </c>
      <c r="N249" s="18"/>
      <c r="O249" s="18" t="s">
        <v>1352</v>
      </c>
      <c r="P249" s="18" t="s">
        <v>119</v>
      </c>
      <c r="Q249" s="19" t="n">
        <v>1875</v>
      </c>
      <c r="R249" s="18" t="s">
        <v>181</v>
      </c>
      <c r="S249" s="24" t="s">
        <v>1033</v>
      </c>
    </row>
    <row collapsed="false" customFormat="false" customHeight="false" hidden="false" ht="12.65" outlineLevel="0" r="250">
      <c r="A250" s="9" t="n">
        <v>250</v>
      </c>
      <c r="B250" s="10" t="s">
        <v>25</v>
      </c>
      <c r="C250" s="11" t="s">
        <v>1353</v>
      </c>
      <c r="D250" s="11" t="s">
        <v>1354</v>
      </c>
      <c r="E250" s="67" t="s">
        <v>108</v>
      </c>
      <c r="F250" s="10" t="n">
        <f aca="false">A250</f>
        <v>250</v>
      </c>
      <c r="G250" s="38" t="n">
        <v>10264</v>
      </c>
      <c r="H250" s="38" t="n">
        <v>32576419</v>
      </c>
      <c r="I250" s="11" t="s">
        <v>1350</v>
      </c>
      <c r="J250" s="11" t="s">
        <v>1351</v>
      </c>
      <c r="K250" s="22"/>
      <c r="L250" s="40" t="str">
        <f aca="false">HYPERLINK("mailto:camargonadia@hotmail.com","camargonadia@hotmail.com")</f>
        <v>camargonadia@hotmail.com</v>
      </c>
      <c r="M250" s="18" t="n">
        <v>40808</v>
      </c>
      <c r="N250" s="18"/>
      <c r="O250" s="18" t="s">
        <v>1352</v>
      </c>
      <c r="P250" s="18" t="s">
        <v>119</v>
      </c>
      <c r="Q250" s="19" t="n">
        <v>1875</v>
      </c>
      <c r="R250" s="18" t="s">
        <v>181</v>
      </c>
      <c r="S250" s="24" t="s">
        <v>1355</v>
      </c>
    </row>
    <row collapsed="false" customFormat="false" customHeight="false" hidden="false" ht="12.65" outlineLevel="0" r="251">
      <c r="A251" s="9" t="n">
        <v>251</v>
      </c>
      <c r="B251" s="10" t="s">
        <v>25</v>
      </c>
      <c r="C251" s="11" t="s">
        <v>69</v>
      </c>
      <c r="D251" s="11" t="s">
        <v>1356</v>
      </c>
      <c r="E251" s="67" t="s">
        <v>108</v>
      </c>
      <c r="F251" s="10" t="n">
        <f aca="false">A251</f>
        <v>251</v>
      </c>
      <c r="G251" s="38" t="n">
        <v>2036</v>
      </c>
      <c r="H251" s="38" t="n">
        <v>17754500</v>
      </c>
      <c r="I251" s="11" t="s">
        <v>1357</v>
      </c>
      <c r="J251" s="11"/>
      <c r="K251" s="22"/>
      <c r="L251" s="40" t="str">
        <f aca="false">HYPERLINK("mailto:silvinaalonso@gmail.com","silvinaalonso@gmail.com")</f>
        <v>silvinaalonso@gmail.com</v>
      </c>
      <c r="M251" s="18" t="n">
        <v>40822</v>
      </c>
      <c r="N251" s="18" t="s">
        <v>1358</v>
      </c>
      <c r="O251" s="18" t="s">
        <v>1359</v>
      </c>
      <c r="P251" s="18" t="s">
        <v>139</v>
      </c>
      <c r="Q251" s="19" t="n">
        <v>1222</v>
      </c>
      <c r="R251" s="18" t="s">
        <v>432</v>
      </c>
      <c r="S251" s="24" t="s">
        <v>1355</v>
      </c>
    </row>
    <row collapsed="false" customFormat="false" customHeight="false" hidden="false" ht="12.65" outlineLevel="0" r="252">
      <c r="A252" s="9" t="n">
        <v>252</v>
      </c>
      <c r="B252" s="10" t="s">
        <v>25</v>
      </c>
      <c r="C252" s="11" t="s">
        <v>1360</v>
      </c>
      <c r="D252" s="11" t="s">
        <v>1361</v>
      </c>
      <c r="E252" s="67" t="s">
        <v>108</v>
      </c>
      <c r="F252" s="10" t="n">
        <f aca="false">A252</f>
        <v>252</v>
      </c>
      <c r="G252" s="38" t="n">
        <v>7698</v>
      </c>
      <c r="H252" s="38" t="n">
        <v>35630878</v>
      </c>
      <c r="I252" s="11" t="s">
        <v>1362</v>
      </c>
      <c r="J252" s="11" t="s">
        <v>1363</v>
      </c>
      <c r="K252" s="22"/>
      <c r="L252" s="40" t="str">
        <f aca="false">HYPERLINK("mailto:yaninappedroni@hotmail.com","yaninappedroni@hotmail.com")</f>
        <v>yaninappedroni@hotmail.com</v>
      </c>
      <c r="M252" s="18" t="n">
        <v>40822</v>
      </c>
      <c r="N252" s="18"/>
      <c r="O252" s="18" t="s">
        <v>1364</v>
      </c>
      <c r="P252" s="18" t="s">
        <v>119</v>
      </c>
      <c r="Q252" s="19"/>
      <c r="R252" s="18"/>
      <c r="S252" s="24" t="s">
        <v>1355</v>
      </c>
    </row>
    <row collapsed="false" customFormat="false" customHeight="false" hidden="false" ht="23.85" outlineLevel="0" r="253">
      <c r="A253" s="9" t="n">
        <v>253</v>
      </c>
      <c r="B253" s="10" t="s">
        <v>19</v>
      </c>
      <c r="C253" s="11" t="s">
        <v>1365</v>
      </c>
      <c r="D253" s="11" t="s">
        <v>1366</v>
      </c>
      <c r="E253" s="67" t="s">
        <v>277</v>
      </c>
      <c r="F253" s="10" t="n">
        <v>253</v>
      </c>
      <c r="G253" s="38" t="s">
        <v>279</v>
      </c>
      <c r="H253" s="38" t="n">
        <v>24031844</v>
      </c>
      <c r="I253" s="11" t="s">
        <v>1367</v>
      </c>
      <c r="J253" s="11" t="s">
        <v>1368</v>
      </c>
      <c r="K253" s="22"/>
      <c r="L253" s="40" t="str">
        <f aca="false">HYPERLINK("mailto:guillermo_gabriel1974@yahoo.com.ar","guillermo_gabriel1974@yahoo.com.ar")</f>
        <v>guillermo_gabriel1974@yahoo.com.ar</v>
      </c>
      <c r="M253" s="18" t="n">
        <v>40822</v>
      </c>
      <c r="N253" s="18"/>
      <c r="O253" s="18" t="s">
        <v>1369</v>
      </c>
      <c r="P253" s="18" t="s">
        <v>181</v>
      </c>
      <c r="Q253" s="19" t="n">
        <v>1876</v>
      </c>
      <c r="R253" s="18"/>
      <c r="S253" s="24" t="s">
        <v>1033</v>
      </c>
    </row>
    <row collapsed="false" customFormat="false" customHeight="false" hidden="false" ht="12.65" outlineLevel="0" r="254">
      <c r="A254" s="9" t="n">
        <v>254</v>
      </c>
      <c r="B254" s="10" t="s">
        <v>19</v>
      </c>
      <c r="C254" s="11" t="s">
        <v>1370</v>
      </c>
      <c r="D254" s="11" t="s">
        <v>1371</v>
      </c>
      <c r="E254" s="67" t="s">
        <v>108</v>
      </c>
      <c r="F254" s="10" t="n">
        <v>254</v>
      </c>
      <c r="G254" s="38" t="n">
        <v>15751</v>
      </c>
      <c r="H254" s="38" t="n">
        <v>30040906</v>
      </c>
      <c r="I254" s="11" t="s">
        <v>1372</v>
      </c>
      <c r="J254" s="11" t="s">
        <v>1373</v>
      </c>
      <c r="K254" s="22"/>
      <c r="L254" s="40" t="str">
        <f aca="false">HYPERLINK("mailto:maticai@hotmail.com","maticai@hotmail.com")</f>
        <v>maticai@hotmail.com</v>
      </c>
      <c r="M254" s="18" t="n">
        <v>40822</v>
      </c>
      <c r="N254" s="18"/>
      <c r="O254" s="18" t="s">
        <v>1374</v>
      </c>
      <c r="P254" s="18" t="s">
        <v>411</v>
      </c>
      <c r="Q254" s="19" t="n">
        <v>1884</v>
      </c>
      <c r="R254" s="18"/>
      <c r="S254" s="24" t="s">
        <v>1375</v>
      </c>
    </row>
    <row collapsed="false" customFormat="false" customHeight="false" hidden="false" ht="12.65" outlineLevel="0" r="255">
      <c r="A255" s="9" t="n">
        <v>255</v>
      </c>
      <c r="B255" s="10" t="s">
        <v>19</v>
      </c>
      <c r="C255" s="11" t="s">
        <v>1376</v>
      </c>
      <c r="D255" s="11" t="s">
        <v>1377</v>
      </c>
      <c r="E255" s="67" t="s">
        <v>108</v>
      </c>
      <c r="F255" s="10" t="n">
        <v>255</v>
      </c>
      <c r="G255" s="38" t="n">
        <v>11948</v>
      </c>
      <c r="H255" s="38" t="n">
        <v>13260309</v>
      </c>
      <c r="I255" s="11" t="s">
        <v>1378</v>
      </c>
      <c r="J255" s="11" t="s">
        <v>1379</v>
      </c>
      <c r="K255" s="22"/>
      <c r="L255" s="40"/>
      <c r="M255" s="18" t="n">
        <v>40822</v>
      </c>
      <c r="N255" s="18"/>
      <c r="O255" s="18" t="s">
        <v>1380</v>
      </c>
      <c r="P255" s="18" t="s">
        <v>411</v>
      </c>
      <c r="Q255" s="19" t="n">
        <v>1884</v>
      </c>
      <c r="R255" s="18"/>
      <c r="S255" s="24" t="s">
        <v>1375</v>
      </c>
    </row>
    <row collapsed="false" customFormat="false" customHeight="false" hidden="false" ht="12.65" outlineLevel="0" r="256">
      <c r="A256" s="9" t="n">
        <v>256</v>
      </c>
      <c r="B256" s="10" t="s">
        <v>19</v>
      </c>
      <c r="C256" s="11" t="s">
        <v>1381</v>
      </c>
      <c r="D256" s="11" t="s">
        <v>1382</v>
      </c>
      <c r="E256" s="67" t="s">
        <v>108</v>
      </c>
      <c r="F256" s="10" t="n">
        <v>256</v>
      </c>
      <c r="G256" s="38" t="n">
        <v>12916</v>
      </c>
      <c r="H256" s="38" t="n">
        <v>22706839</v>
      </c>
      <c r="I256" s="11" t="s">
        <v>1383</v>
      </c>
      <c r="J256" s="11" t="s">
        <v>1384</v>
      </c>
      <c r="K256" s="22"/>
      <c r="L256" s="40" t="str">
        <f aca="false">HYPERLINK("mailto:cberardinelli@hotmail.com","cberardinelli@hotmail.com")</f>
        <v>cberardinelli@hotmail.com</v>
      </c>
      <c r="M256" s="18" t="n">
        <v>40822</v>
      </c>
      <c r="N256" s="18"/>
      <c r="O256" s="18" t="s">
        <v>1385</v>
      </c>
      <c r="P256" s="18" t="s">
        <v>501</v>
      </c>
      <c r="Q256" s="19" t="n">
        <v>1834</v>
      </c>
      <c r="R256" s="18"/>
      <c r="S256" s="24" t="s">
        <v>1386</v>
      </c>
    </row>
    <row collapsed="false" customFormat="false" customHeight="false" hidden="false" ht="12.65" outlineLevel="0" r="257">
      <c r="A257" s="9" t="n">
        <v>257</v>
      </c>
      <c r="B257" s="10" t="s">
        <v>19</v>
      </c>
      <c r="C257" s="11" t="s">
        <v>1387</v>
      </c>
      <c r="D257" s="11" t="s">
        <v>1388</v>
      </c>
      <c r="E257" s="67" t="s">
        <v>108</v>
      </c>
      <c r="F257" s="10" t="n">
        <f aca="false">A257</f>
        <v>257</v>
      </c>
      <c r="G257" s="38" t="n">
        <v>43105</v>
      </c>
      <c r="H257" s="38" t="n">
        <v>32846210</v>
      </c>
      <c r="I257" s="11" t="s">
        <v>1389</v>
      </c>
      <c r="J257" s="11" t="s">
        <v>1390</v>
      </c>
      <c r="K257" s="22"/>
      <c r="L257" s="40" t="str">
        <f aca="false">HYPERLINK("mailto:ezequiel_ganza@hotmail.com","ezequiel_ganza@hotmail.com")</f>
        <v>ezequiel_ganza@hotmail.com</v>
      </c>
      <c r="M257" s="18" t="n">
        <v>40822</v>
      </c>
      <c r="N257" s="18"/>
      <c r="O257" s="18" t="s">
        <v>1391</v>
      </c>
      <c r="P257" s="18" t="s">
        <v>139</v>
      </c>
      <c r="Q257" s="19" t="n">
        <v>1832</v>
      </c>
      <c r="R257" s="18" t="s">
        <v>1062</v>
      </c>
      <c r="S257" s="24" t="s">
        <v>1102</v>
      </c>
    </row>
    <row collapsed="false" customFormat="false" customHeight="false" hidden="false" ht="12.65" outlineLevel="0" r="258">
      <c r="A258" s="9" t="n">
        <v>258</v>
      </c>
      <c r="B258" s="10" t="s">
        <v>25</v>
      </c>
      <c r="C258" s="11" t="s">
        <v>1387</v>
      </c>
      <c r="D258" s="11" t="s">
        <v>1392</v>
      </c>
      <c r="E258" s="67" t="s">
        <v>108</v>
      </c>
      <c r="F258" s="10" t="n">
        <f aca="false">A258</f>
        <v>258</v>
      </c>
      <c r="G258" s="38" t="n">
        <v>10836</v>
      </c>
      <c r="H258" s="38" t="n">
        <v>31727623</v>
      </c>
      <c r="I258" s="11" t="s">
        <v>1393</v>
      </c>
      <c r="J258" s="11" t="s">
        <v>1390</v>
      </c>
      <c r="K258" s="22"/>
      <c r="L258" s="40" t="str">
        <f aca="false">HYPERLINK("mailto:lau_ganzah@hotmail.com","lau_ganzah@hotmail.com")</f>
        <v>lau_ganzah@hotmail.com</v>
      </c>
      <c r="M258" s="18" t="n">
        <v>40822</v>
      </c>
      <c r="N258" s="18"/>
      <c r="O258" s="18" t="s">
        <v>1391</v>
      </c>
      <c r="P258" s="18" t="s">
        <v>139</v>
      </c>
      <c r="Q258" s="19" t="n">
        <v>1832</v>
      </c>
      <c r="R258" s="18" t="s">
        <v>1062</v>
      </c>
      <c r="S258" s="24" t="s">
        <v>1102</v>
      </c>
    </row>
    <row collapsed="false" customFormat="false" customHeight="false" hidden="false" ht="12.65" outlineLevel="0" r="259">
      <c r="A259" s="9" t="n">
        <v>259</v>
      </c>
      <c r="B259" s="10" t="s">
        <v>19</v>
      </c>
      <c r="C259" s="11" t="s">
        <v>1394</v>
      </c>
      <c r="D259" s="11" t="s">
        <v>1395</v>
      </c>
      <c r="E259" s="67" t="s">
        <v>108</v>
      </c>
      <c r="F259" s="10" t="n">
        <f aca="false">A259</f>
        <v>259</v>
      </c>
      <c r="G259" s="38" t="n">
        <v>21099</v>
      </c>
      <c r="H259" s="38" t="n">
        <v>32655994</v>
      </c>
      <c r="I259" s="11" t="s">
        <v>1396</v>
      </c>
      <c r="J259" s="11" t="s">
        <v>1397</v>
      </c>
      <c r="K259" s="22"/>
      <c r="L259" s="40" t="str">
        <f aca="false">HYPERLINK("mailto:german.scoglio@gmail.com","german.scoglio@gmail.com")</f>
        <v>german.scoglio@gmail.com</v>
      </c>
      <c r="M259" s="18" t="n">
        <v>40822</v>
      </c>
      <c r="N259" s="18"/>
      <c r="O259" s="18" t="s">
        <v>1398</v>
      </c>
      <c r="P259" s="18" t="s">
        <v>181</v>
      </c>
      <c r="Q259" s="19" t="n">
        <v>1875</v>
      </c>
      <c r="R259" s="18"/>
      <c r="S259" s="24" t="s">
        <v>1386</v>
      </c>
    </row>
    <row collapsed="false" customFormat="false" customHeight="false" hidden="false" ht="12.65" outlineLevel="0" r="260">
      <c r="A260" s="9" t="n">
        <v>260</v>
      </c>
      <c r="B260" s="10" t="s">
        <v>19</v>
      </c>
      <c r="C260" s="11" t="s">
        <v>1394</v>
      </c>
      <c r="D260" s="11" t="s">
        <v>1399</v>
      </c>
      <c r="E260" s="67" t="s">
        <v>108</v>
      </c>
      <c r="F260" s="10" t="n">
        <f aca="false">A260</f>
        <v>260</v>
      </c>
      <c r="G260" s="38" t="n">
        <v>21100</v>
      </c>
      <c r="H260" s="38" t="n">
        <v>32655993</v>
      </c>
      <c r="I260" s="11" t="s">
        <v>1400</v>
      </c>
      <c r="J260" s="11" t="s">
        <v>1397</v>
      </c>
      <c r="K260" s="22"/>
      <c r="L260" s="40" t="str">
        <f aca="false">HYPERLINK("mailto:pabloscoglio@gmail.com","pabloscoglio@gmail.com")</f>
        <v>pabloscoglio@gmail.com</v>
      </c>
      <c r="M260" s="18" t="n">
        <v>40822</v>
      </c>
      <c r="N260" s="18"/>
      <c r="O260" s="18" t="s">
        <v>1398</v>
      </c>
      <c r="P260" s="18" t="s">
        <v>181</v>
      </c>
      <c r="Q260" s="19" t="n">
        <v>1875</v>
      </c>
      <c r="R260" s="18"/>
      <c r="S260" s="24" t="s">
        <v>1386</v>
      </c>
    </row>
    <row collapsed="false" customFormat="false" customHeight="false" hidden="false" ht="12.65" outlineLevel="0" r="261">
      <c r="A261" s="9" t="n">
        <v>261</v>
      </c>
      <c r="B261" s="10" t="s">
        <v>19</v>
      </c>
      <c r="C261" s="11" t="s">
        <v>1401</v>
      </c>
      <c r="D261" s="11" t="s">
        <v>1402</v>
      </c>
      <c r="E261" s="67" t="s">
        <v>277</v>
      </c>
      <c r="F261" s="10" t="n">
        <f aca="false">A261</f>
        <v>261</v>
      </c>
      <c r="G261" s="38" t="s">
        <v>279</v>
      </c>
      <c r="H261" s="38" t="n">
        <v>24908737</v>
      </c>
      <c r="I261" s="11" t="s">
        <v>1403</v>
      </c>
      <c r="J261" s="11" t="s">
        <v>1404</v>
      </c>
      <c r="K261" s="22"/>
      <c r="L261" s="40" t="str">
        <f aca="false">HYPERLINK("mailto:obramat@fibertel.com.ar","obramat@fibertel.com.ar")</f>
        <v>obramat@fibertel.com.ar</v>
      </c>
      <c r="M261" s="18" t="n">
        <v>40836</v>
      </c>
      <c r="N261" s="18"/>
      <c r="O261" s="18" t="s">
        <v>1405</v>
      </c>
      <c r="P261" s="18" t="s">
        <v>1406</v>
      </c>
      <c r="Q261" s="19"/>
      <c r="R261" s="18" t="s">
        <v>1407</v>
      </c>
      <c r="S261" s="24" t="s">
        <v>1033</v>
      </c>
    </row>
    <row collapsed="false" customFormat="false" customHeight="false" hidden="false" ht="23.85" outlineLevel="0" r="262">
      <c r="A262" s="9" t="n">
        <v>262</v>
      </c>
      <c r="B262" s="10" t="s">
        <v>19</v>
      </c>
      <c r="C262" s="11" t="s">
        <v>1408</v>
      </c>
      <c r="D262" s="11" t="s">
        <v>1409</v>
      </c>
      <c r="E262" s="67" t="s">
        <v>277</v>
      </c>
      <c r="F262" s="10" t="n">
        <f aca="false">A262</f>
        <v>262</v>
      </c>
      <c r="G262" s="38" t="s">
        <v>279</v>
      </c>
      <c r="H262" s="38" t="n">
        <v>35868343</v>
      </c>
      <c r="I262" s="11" t="s">
        <v>1410</v>
      </c>
      <c r="J262" s="11" t="s">
        <v>1411</v>
      </c>
      <c r="K262" s="22"/>
      <c r="L262" s="40" t="str">
        <f aca="false">HYPERLINK("mailto:emaa.mdq@hotmail.com","emaa.mdq@hotmail.com")</f>
        <v>emaa.mdq@hotmail.com</v>
      </c>
      <c r="M262" s="18" t="n">
        <v>40836</v>
      </c>
      <c r="N262" s="18"/>
      <c r="O262" s="18" t="s">
        <v>1412</v>
      </c>
      <c r="P262" s="18" t="s">
        <v>669</v>
      </c>
      <c r="Q262" s="19"/>
      <c r="R262" s="18" t="s">
        <v>1413</v>
      </c>
      <c r="S262" s="24" t="s">
        <v>1102</v>
      </c>
    </row>
    <row collapsed="false" customFormat="false" customHeight="false" hidden="false" ht="12.65" outlineLevel="0" r="263">
      <c r="A263" s="9" t="n">
        <v>263</v>
      </c>
      <c r="B263" s="10" t="s">
        <v>19</v>
      </c>
      <c r="C263" s="11" t="s">
        <v>1414</v>
      </c>
      <c r="D263" s="11" t="s">
        <v>1415</v>
      </c>
      <c r="E263" s="67" t="s">
        <v>277</v>
      </c>
      <c r="F263" s="10" t="n">
        <f aca="false">A263</f>
        <v>263</v>
      </c>
      <c r="G263" s="38" t="s">
        <v>279</v>
      </c>
      <c r="H263" s="38" t="n">
        <v>36889815</v>
      </c>
      <c r="I263" s="11" t="s">
        <v>1416</v>
      </c>
      <c r="J263" s="11"/>
      <c r="K263" s="22"/>
      <c r="L263" s="40" t="str">
        <f aca="false">HYPERLINK("mailto:joo.mendezz@hotmail.com","joo.mendezz@hotmail.com")</f>
        <v>joo.mendezz@hotmail.com</v>
      </c>
      <c r="M263" s="18" t="n">
        <v>40836</v>
      </c>
      <c r="N263" s="18"/>
      <c r="O263" s="18" t="s">
        <v>1417</v>
      </c>
      <c r="P263" s="18" t="s">
        <v>1418</v>
      </c>
      <c r="Q263" s="19"/>
      <c r="R263" s="18" t="s">
        <v>1413</v>
      </c>
      <c r="S263" s="24" t="s">
        <v>1102</v>
      </c>
    </row>
    <row collapsed="false" customFormat="false" customHeight="false" hidden="false" ht="12.65" outlineLevel="0" r="264">
      <c r="A264" s="9" t="n">
        <v>264</v>
      </c>
      <c r="B264" s="10" t="s">
        <v>19</v>
      </c>
      <c r="C264" s="11" t="s">
        <v>1419</v>
      </c>
      <c r="D264" s="11" t="s">
        <v>1420</v>
      </c>
      <c r="E264" s="67" t="s">
        <v>277</v>
      </c>
      <c r="F264" s="10" t="n">
        <f aca="false">A264</f>
        <v>264</v>
      </c>
      <c r="G264" s="38" t="s">
        <v>279</v>
      </c>
      <c r="H264" s="38" t="n">
        <v>29096463</v>
      </c>
      <c r="I264" s="11" t="s">
        <v>1421</v>
      </c>
      <c r="J264" s="11" t="s">
        <v>1422</v>
      </c>
      <c r="K264" s="22"/>
      <c r="L264" s="40" t="str">
        <f aca="false">HYPERLINK("mailto:pablocarra85@hotmail.com","pablocarra85@hotmail.com")</f>
        <v>pablocarra85@hotmail.com</v>
      </c>
      <c r="M264" s="18" t="n">
        <v>40836</v>
      </c>
      <c r="N264" s="18"/>
      <c r="O264" s="18" t="s">
        <v>1423</v>
      </c>
      <c r="P264" s="18" t="s">
        <v>1424</v>
      </c>
      <c r="Q264" s="19"/>
      <c r="R264" s="18" t="s">
        <v>1425</v>
      </c>
      <c r="S264" s="24" t="s">
        <v>1033</v>
      </c>
    </row>
    <row collapsed="false" customFormat="false" customHeight="false" hidden="false" ht="12.65" outlineLevel="0" r="265">
      <c r="A265" s="9" t="n">
        <v>265</v>
      </c>
      <c r="B265" s="10" t="s">
        <v>19</v>
      </c>
      <c r="C265" s="11" t="s">
        <v>1426</v>
      </c>
      <c r="D265" s="11" t="s">
        <v>1427</v>
      </c>
      <c r="E265" s="67" t="s">
        <v>277</v>
      </c>
      <c r="F265" s="10" t="n">
        <f aca="false">A265</f>
        <v>265</v>
      </c>
      <c r="G265" s="38" t="s">
        <v>279</v>
      </c>
      <c r="H265" s="38" t="n">
        <v>35771029</v>
      </c>
      <c r="I265" s="11" t="s">
        <v>1428</v>
      </c>
      <c r="J265" s="11" t="s">
        <v>1429</v>
      </c>
      <c r="K265" s="22"/>
      <c r="L265" s="40" t="str">
        <f aca="false">HYPERLINK("mailto:cristian.romang@hotmail.com","cristian.romang@hotmail.com")</f>
        <v>cristian.romang@hotmail.com</v>
      </c>
      <c r="M265" s="18" t="n">
        <v>40836</v>
      </c>
      <c r="N265" s="18"/>
      <c r="O265" s="18" t="s">
        <v>1430</v>
      </c>
      <c r="P265" s="18" t="s">
        <v>1431</v>
      </c>
      <c r="Q265" s="19"/>
      <c r="R265" s="18" t="s">
        <v>1432</v>
      </c>
      <c r="S265" s="24" t="s">
        <v>1102</v>
      </c>
    </row>
    <row collapsed="false" customFormat="false" customHeight="false" hidden="false" ht="12.65" outlineLevel="0" r="266">
      <c r="A266" s="9" t="n">
        <v>266</v>
      </c>
      <c r="B266" s="10" t="s">
        <v>19</v>
      </c>
      <c r="C266" s="11" t="s">
        <v>1433</v>
      </c>
      <c r="D266" s="11" t="s">
        <v>1434</v>
      </c>
      <c r="E266" s="67" t="s">
        <v>277</v>
      </c>
      <c r="F266" s="10" t="n">
        <f aca="false">A266</f>
        <v>266</v>
      </c>
      <c r="G266" s="38" t="s">
        <v>279</v>
      </c>
      <c r="H266" s="38" t="n">
        <v>36850148</v>
      </c>
      <c r="I266" s="11"/>
      <c r="J266" s="11"/>
      <c r="K266" s="22"/>
      <c r="L266" s="40" t="str">
        <f aca="false">HYPERLINK("mailto:ale.relmuan@gmail.com","ale.relmuan@gmail.com")</f>
        <v>ale.relmuan@gmail.com</v>
      </c>
      <c r="M266" s="18" t="n">
        <v>40836</v>
      </c>
      <c r="N266" s="18"/>
      <c r="O266" s="18" t="s">
        <v>1435</v>
      </c>
      <c r="P266" s="18" t="s">
        <v>1436</v>
      </c>
      <c r="Q266" s="19"/>
      <c r="R266" s="18" t="s">
        <v>1437</v>
      </c>
      <c r="S266" s="24" t="s">
        <v>1102</v>
      </c>
    </row>
    <row collapsed="false" customFormat="false" customHeight="false" hidden="false" ht="12.65" outlineLevel="0" r="267">
      <c r="A267" s="9" t="n">
        <v>267</v>
      </c>
      <c r="B267" s="10" t="s">
        <v>19</v>
      </c>
      <c r="C267" s="11" t="s">
        <v>1438</v>
      </c>
      <c r="D267" s="11" t="s">
        <v>1439</v>
      </c>
      <c r="E267" s="67" t="s">
        <v>277</v>
      </c>
      <c r="F267" s="10" t="n">
        <f aca="false">A267</f>
        <v>267</v>
      </c>
      <c r="G267" s="38" t="s">
        <v>279</v>
      </c>
      <c r="H267" s="38" t="n">
        <v>31984225</v>
      </c>
      <c r="I267" s="11" t="s">
        <v>1440</v>
      </c>
      <c r="J267" s="11"/>
      <c r="K267" s="22"/>
      <c r="L267" s="40" t="str">
        <f aca="false">HYPERLINK("mailto:xeventos@hotmail.com","xeventos@hotmail.com")</f>
        <v>xeventos@hotmail.com</v>
      </c>
      <c r="M267" s="18" t="n">
        <v>40836</v>
      </c>
      <c r="N267" s="18"/>
      <c r="O267" s="18" t="s">
        <v>1441</v>
      </c>
      <c r="P267" s="18" t="s">
        <v>669</v>
      </c>
      <c r="Q267" s="19"/>
      <c r="R267" s="18" t="s">
        <v>1413</v>
      </c>
      <c r="S267" s="24" t="s">
        <v>1134</v>
      </c>
    </row>
    <row collapsed="false" customFormat="false" customHeight="false" hidden="false" ht="12.65" outlineLevel="0" r="268">
      <c r="A268" s="9" t="n">
        <v>268</v>
      </c>
      <c r="B268" s="10" t="s">
        <v>19</v>
      </c>
      <c r="C268" s="11" t="s">
        <v>1442</v>
      </c>
      <c r="D268" s="11" t="s">
        <v>1443</v>
      </c>
      <c r="E268" s="67" t="s">
        <v>277</v>
      </c>
      <c r="F268" s="10" t="n">
        <f aca="false">A268</f>
        <v>268</v>
      </c>
      <c r="G268" s="38" t="s">
        <v>279</v>
      </c>
      <c r="H268" s="38" t="n">
        <v>12707227</v>
      </c>
      <c r="I268" s="11" t="s">
        <v>1444</v>
      </c>
      <c r="J268" s="11" t="s">
        <v>1445</v>
      </c>
      <c r="K268" s="22"/>
      <c r="L268" s="40" t="str">
        <f aca="false">HYPERLINK("mailto:rober582009@hotmail.com","rober582009@hotmail.com")</f>
        <v>rober582009@hotmail.com</v>
      </c>
      <c r="M268" s="18" t="n">
        <v>40836</v>
      </c>
      <c r="N268" s="18"/>
      <c r="O268" s="18" t="s">
        <v>1446</v>
      </c>
      <c r="P268" s="18" t="s">
        <v>669</v>
      </c>
      <c r="Q268" s="19"/>
      <c r="R268" s="18" t="s">
        <v>1413</v>
      </c>
      <c r="S268" s="24" t="s">
        <v>1023</v>
      </c>
    </row>
    <row collapsed="false" customFormat="false" customHeight="false" hidden="false" ht="12.65" outlineLevel="0" r="269">
      <c r="A269" s="9" t="n">
        <v>269</v>
      </c>
      <c r="B269" s="10" t="s">
        <v>19</v>
      </c>
      <c r="C269" s="11" t="s">
        <v>1447</v>
      </c>
      <c r="D269" s="11" t="s">
        <v>1448</v>
      </c>
      <c r="E269" s="67" t="s">
        <v>277</v>
      </c>
      <c r="F269" s="10" t="n">
        <f aca="false">A269</f>
        <v>269</v>
      </c>
      <c r="G269" s="38" t="s">
        <v>279</v>
      </c>
      <c r="H269" s="38" t="n">
        <v>31120127</v>
      </c>
      <c r="I269" s="11" t="s">
        <v>1449</v>
      </c>
      <c r="J269" s="11" t="s">
        <v>1450</v>
      </c>
      <c r="K269" s="22"/>
      <c r="L269" s="40" t="str">
        <f aca="false">HYPERLINK("mailto:joaquinito33@gmail.com","joaquinito33@gmail.com")</f>
        <v>joaquinito33@gmail.com</v>
      </c>
      <c r="M269" s="18" t="n">
        <v>40836</v>
      </c>
      <c r="N269" s="18"/>
      <c r="O269" s="18" t="s">
        <v>1451</v>
      </c>
      <c r="P269" s="18" t="s">
        <v>1425</v>
      </c>
      <c r="Q269" s="19"/>
      <c r="R269" s="18" t="s">
        <v>1425</v>
      </c>
      <c r="S269" s="24" t="s">
        <v>1102</v>
      </c>
    </row>
    <row collapsed="false" customFormat="false" customHeight="false" hidden="false" ht="12.65" outlineLevel="0" r="270">
      <c r="A270" s="9" t="n">
        <v>270</v>
      </c>
      <c r="B270" s="10" t="s">
        <v>19</v>
      </c>
      <c r="C270" s="11" t="s">
        <v>1452</v>
      </c>
      <c r="D270" s="11" t="s">
        <v>834</v>
      </c>
      <c r="E270" s="67" t="s">
        <v>277</v>
      </c>
      <c r="F270" s="10" t="n">
        <f aca="false">A270</f>
        <v>270</v>
      </c>
      <c r="G270" s="38" t="s">
        <v>279</v>
      </c>
      <c r="H270" s="38" t="n">
        <v>13336238</v>
      </c>
      <c r="I270" s="11" t="s">
        <v>1453</v>
      </c>
      <c r="J270" s="11" t="s">
        <v>1454</v>
      </c>
      <c r="K270" s="22"/>
      <c r="L270" s="40" t="str">
        <f aca="false">HYPERLINK("mailto:jorgehcarbone@hotmail.com","jorgehcarbone@hotmail.com")</f>
        <v>jorgehcarbone@hotmail.com</v>
      </c>
      <c r="M270" s="18" t="n">
        <v>40836</v>
      </c>
      <c r="N270" s="18"/>
      <c r="O270" s="18" t="s">
        <v>1455</v>
      </c>
      <c r="P270" s="18" t="s">
        <v>1456</v>
      </c>
      <c r="Q270" s="19"/>
      <c r="R270" s="18" t="s">
        <v>1413</v>
      </c>
      <c r="S270" s="24" t="s">
        <v>1023</v>
      </c>
    </row>
    <row collapsed="false" customFormat="false" customHeight="false" hidden="false" ht="12.65" outlineLevel="0" r="271">
      <c r="A271" s="9" t="n">
        <v>271</v>
      </c>
      <c r="B271" s="10" t="s">
        <v>19</v>
      </c>
      <c r="C271" s="11" t="s">
        <v>1457</v>
      </c>
      <c r="D271" s="11" t="s">
        <v>1458</v>
      </c>
      <c r="E271" s="67" t="s">
        <v>277</v>
      </c>
      <c r="F271" s="10" t="n">
        <f aca="false">A271</f>
        <v>271</v>
      </c>
      <c r="G271" s="38" t="s">
        <v>279</v>
      </c>
      <c r="H271" s="38" t="n">
        <v>33824081</v>
      </c>
      <c r="I271" s="11" t="s">
        <v>1459</v>
      </c>
      <c r="J271" s="11" t="s">
        <v>1460</v>
      </c>
      <c r="K271" s="22"/>
      <c r="L271" s="40" t="str">
        <f aca="false">HYPERLINK("mailto:andressodiro@hotmail.com","andressodiro@hotmail.com")</f>
        <v>andressodiro@hotmail.com</v>
      </c>
      <c r="M271" s="18" t="n">
        <v>40836</v>
      </c>
      <c r="N271" s="18"/>
      <c r="O271" s="18" t="s">
        <v>1461</v>
      </c>
      <c r="P271" s="18" t="s">
        <v>1462</v>
      </c>
      <c r="Q271" s="19"/>
      <c r="R271" s="18" t="s">
        <v>1463</v>
      </c>
      <c r="S271" s="24" t="s">
        <v>1102</v>
      </c>
    </row>
    <row collapsed="false" customFormat="false" customHeight="false" hidden="false" ht="12.65" outlineLevel="0" r="272">
      <c r="A272" s="9" t="n">
        <v>272</v>
      </c>
      <c r="B272" s="10" t="s">
        <v>19</v>
      </c>
      <c r="C272" s="11" t="s">
        <v>1464</v>
      </c>
      <c r="D272" s="11" t="s">
        <v>1465</v>
      </c>
      <c r="E272" s="67" t="s">
        <v>277</v>
      </c>
      <c r="F272" s="10" t="n">
        <f aca="false">A272</f>
        <v>272</v>
      </c>
      <c r="G272" s="38" t="s">
        <v>279</v>
      </c>
      <c r="H272" s="38" t="n">
        <v>34274981</v>
      </c>
      <c r="I272" s="11" t="s">
        <v>1466</v>
      </c>
      <c r="J272" s="11" t="s">
        <v>1467</v>
      </c>
      <c r="K272" s="22"/>
      <c r="L272" s="40" t="str">
        <f aca="false">HYPERLINK("mailto:an_milogis@hotmail.com","an_milogis@hotmail.com")</f>
        <v>an_milogis@hotmail.com</v>
      </c>
      <c r="M272" s="18" t="n">
        <v>40836</v>
      </c>
      <c r="N272" s="18"/>
      <c r="O272" s="18" t="s">
        <v>1468</v>
      </c>
      <c r="P272" s="18" t="s">
        <v>1469</v>
      </c>
      <c r="Q272" s="19"/>
      <c r="R272" s="18" t="s">
        <v>1470</v>
      </c>
      <c r="S272" s="24" t="s">
        <v>1102</v>
      </c>
    </row>
    <row collapsed="false" customFormat="false" customHeight="false" hidden="false" ht="12.65" outlineLevel="0" r="273">
      <c r="A273" s="9" t="n">
        <v>273</v>
      </c>
      <c r="B273" s="10" t="s">
        <v>19</v>
      </c>
      <c r="C273" s="11" t="s">
        <v>468</v>
      </c>
      <c r="D273" s="11" t="s">
        <v>830</v>
      </c>
      <c r="E273" s="67" t="s">
        <v>277</v>
      </c>
      <c r="F273" s="10" t="n">
        <f aca="false">A273</f>
        <v>273</v>
      </c>
      <c r="G273" s="38" t="s">
        <v>279</v>
      </c>
      <c r="H273" s="38" t="n">
        <v>27043813</v>
      </c>
      <c r="I273" s="11" t="s">
        <v>1471</v>
      </c>
      <c r="J273" s="11"/>
      <c r="K273" s="22"/>
      <c r="L273" s="40" t="str">
        <f aca="false">HYPERLINK("mailto:ld_maldonado_1@hotmail.com","ld_maldonado_1@hotmail.com")</f>
        <v>ld_maldonado_1@hotmail.com</v>
      </c>
      <c r="M273" s="18" t="n">
        <v>40836</v>
      </c>
      <c r="N273" s="18"/>
      <c r="O273" s="18" t="s">
        <v>1472</v>
      </c>
      <c r="P273" s="18" t="s">
        <v>1473</v>
      </c>
      <c r="Q273" s="19"/>
      <c r="R273" s="18" t="s">
        <v>1473</v>
      </c>
      <c r="S273" s="24" t="s">
        <v>1474</v>
      </c>
    </row>
    <row collapsed="false" customFormat="false" customHeight="false" hidden="false" ht="12.65" outlineLevel="0" r="274">
      <c r="A274" s="9" t="n">
        <v>274</v>
      </c>
      <c r="B274" s="10" t="s">
        <v>19</v>
      </c>
      <c r="C274" s="11" t="s">
        <v>1475</v>
      </c>
      <c r="D274" s="11" t="s">
        <v>339</v>
      </c>
      <c r="E274" s="67" t="s">
        <v>108</v>
      </c>
      <c r="F274" s="10" t="n">
        <v>274</v>
      </c>
      <c r="G274" s="38" t="n">
        <v>44411</v>
      </c>
      <c r="H274" s="38" t="n">
        <v>32100630</v>
      </c>
      <c r="I274" s="11" t="s">
        <v>1476</v>
      </c>
      <c r="J274" s="11" t="s">
        <v>1477</v>
      </c>
      <c r="K274" s="22"/>
      <c r="L274" s="40" t="str">
        <f aca="false">HYPERLINK("mailto:chritianlopezvega@hotmail.com","chritianlopezvega@hotmail.com")</f>
        <v>chritianlopezvega@hotmail.com</v>
      </c>
      <c r="M274" s="18" t="n">
        <v>40836</v>
      </c>
      <c r="N274" s="18"/>
      <c r="O274" s="18" t="s">
        <v>1478</v>
      </c>
      <c r="P274" s="18" t="s">
        <v>1470</v>
      </c>
      <c r="Q274" s="19" t="n">
        <v>1876</v>
      </c>
      <c r="R274" s="18" t="s">
        <v>1470</v>
      </c>
      <c r="S274" s="24" t="s">
        <v>1102</v>
      </c>
    </row>
    <row collapsed="false" customFormat="false" customHeight="false" hidden="false" ht="12.65" outlineLevel="0" r="275">
      <c r="A275" s="9" t="n">
        <v>275</v>
      </c>
      <c r="B275" s="10" t="s">
        <v>19</v>
      </c>
      <c r="C275" s="11" t="s">
        <v>1480</v>
      </c>
      <c r="D275" s="11" t="s">
        <v>1481</v>
      </c>
      <c r="E275" s="67" t="s">
        <v>108</v>
      </c>
      <c r="F275" s="10" t="n">
        <f aca="false">A275</f>
        <v>275</v>
      </c>
      <c r="G275" s="38" t="n">
        <v>87897</v>
      </c>
      <c r="H275" s="38" t="n">
        <v>27956813</v>
      </c>
      <c r="I275" s="11"/>
      <c r="J275" s="11" t="s">
        <v>1482</v>
      </c>
      <c r="K275" s="22"/>
      <c r="L275" s="40" t="str">
        <f aca="false">HYPERLINK("mailto:destroyerg@hotmail.com","destroyerg@hotmail.com")</f>
        <v>destroyerg@hotmail.com</v>
      </c>
      <c r="M275" s="18" t="n">
        <v>40836</v>
      </c>
      <c r="N275" s="18"/>
      <c r="O275" s="18" t="s">
        <v>1483</v>
      </c>
      <c r="P275" s="18" t="s">
        <v>1463</v>
      </c>
      <c r="Q275" s="19"/>
      <c r="R275" s="18" t="s">
        <v>1463</v>
      </c>
      <c r="S275" s="24" t="s">
        <v>1033</v>
      </c>
    </row>
    <row collapsed="false" customFormat="false" customHeight="false" hidden="false" ht="12.65" outlineLevel="0" r="276">
      <c r="A276" s="9" t="n">
        <v>276</v>
      </c>
      <c r="B276" s="10" t="s">
        <v>19</v>
      </c>
      <c r="C276" s="11" t="s">
        <v>1484</v>
      </c>
      <c r="D276" s="11" t="s">
        <v>443</v>
      </c>
      <c r="E276" s="67" t="s">
        <v>108</v>
      </c>
      <c r="F276" s="10" t="n">
        <f aca="false">A276</f>
        <v>276</v>
      </c>
      <c r="G276" s="38" t="n">
        <v>78309</v>
      </c>
      <c r="H276" s="38" t="n">
        <v>32147014</v>
      </c>
      <c r="I276" s="11" t="s">
        <v>1485</v>
      </c>
      <c r="J276" s="11" t="s">
        <v>1486</v>
      </c>
      <c r="K276" s="22"/>
      <c r="L276" s="40" t="str">
        <f aca="false">HYPERLINK("mailto:facundoatalaya86@hotmail.com","facundoatalaya86@hotmail.com")</f>
        <v>facundoatalaya86@hotmail.com</v>
      </c>
      <c r="M276" s="18" t="n">
        <v>40836</v>
      </c>
      <c r="N276" s="18"/>
      <c r="O276" s="18" t="s">
        <v>1677</v>
      </c>
      <c r="P276" s="18" t="s">
        <v>828</v>
      </c>
      <c r="Q276" s="19"/>
      <c r="R276" s="18" t="s">
        <v>1413</v>
      </c>
      <c r="S276" s="24" t="s">
        <v>1102</v>
      </c>
    </row>
    <row collapsed="false" customFormat="false" customHeight="false" hidden="false" ht="12.65" outlineLevel="0" r="277">
      <c r="A277" s="9" t="n">
        <v>277</v>
      </c>
      <c r="B277" s="10" t="s">
        <v>19</v>
      </c>
      <c r="C277" s="11" t="s">
        <v>1046</v>
      </c>
      <c r="D277" s="11" t="s">
        <v>1488</v>
      </c>
      <c r="E277" s="67" t="s">
        <v>108</v>
      </c>
      <c r="F277" s="10" t="n">
        <f aca="false">A277</f>
        <v>277</v>
      </c>
      <c r="G277" s="38" t="n">
        <v>93064</v>
      </c>
      <c r="H277" s="38" t="n">
        <v>5175670</v>
      </c>
      <c r="I277" s="11" t="s">
        <v>1489</v>
      </c>
      <c r="J277" s="11" t="s">
        <v>1490</v>
      </c>
      <c r="K277" s="22"/>
      <c r="L277" s="40" t="str">
        <f aca="false">HYPERLINK("mailto:wrossi555@speedy.com.ar","wrossi555@speedy.com.ar")</f>
        <v>wrossi555@speedy.com.ar</v>
      </c>
      <c r="M277" s="18" t="n">
        <v>40836</v>
      </c>
      <c r="N277" s="18"/>
      <c r="O277" s="18" t="s">
        <v>1491</v>
      </c>
      <c r="P277" s="18" t="s">
        <v>1492</v>
      </c>
      <c r="Q277" s="19"/>
      <c r="R277" s="18" t="s">
        <v>1493</v>
      </c>
      <c r="S277" s="24" t="s">
        <v>1494</v>
      </c>
    </row>
    <row collapsed="false" customFormat="false" customHeight="false" hidden="false" ht="12.65" outlineLevel="0" r="278">
      <c r="A278" s="9" t="n">
        <v>278</v>
      </c>
      <c r="B278" s="10" t="s">
        <v>19</v>
      </c>
      <c r="C278" s="11" t="s">
        <v>1495</v>
      </c>
      <c r="D278" s="11" t="s">
        <v>1496</v>
      </c>
      <c r="E278" s="67" t="s">
        <v>277</v>
      </c>
      <c r="F278" s="10" t="n">
        <f aca="false">A278</f>
        <v>278</v>
      </c>
      <c r="G278" s="38" t="s">
        <v>279</v>
      </c>
      <c r="H278" s="38" t="n">
        <v>27565447</v>
      </c>
      <c r="I278" s="11" t="s">
        <v>1497</v>
      </c>
      <c r="J278" s="11" t="s">
        <v>1498</v>
      </c>
      <c r="K278" s="22"/>
      <c r="L278" s="40" t="str">
        <f aca="false">HYPERLINK("mailto:pablospiojos87@hotmail.com","pablospiojos87@hotmail.com")</f>
        <v>pablospiojos87@hotmail.com</v>
      </c>
      <c r="M278" s="18" t="n">
        <v>40836</v>
      </c>
      <c r="N278" s="18"/>
      <c r="O278" s="18" t="s">
        <v>1499</v>
      </c>
      <c r="P278" s="18" t="s">
        <v>1500</v>
      </c>
      <c r="Q278" s="19"/>
      <c r="R278" s="18" t="s">
        <v>1463</v>
      </c>
      <c r="S278" s="24" t="s">
        <v>1093</v>
      </c>
    </row>
    <row collapsed="false" customFormat="false" customHeight="false" hidden="false" ht="12.65" outlineLevel="0" r="279">
      <c r="A279" s="9" t="n">
        <v>279</v>
      </c>
      <c r="B279" s="10" t="s">
        <v>19</v>
      </c>
      <c r="C279" s="11" t="s">
        <v>1501</v>
      </c>
      <c r="D279" s="11" t="s">
        <v>1502</v>
      </c>
      <c r="E279" s="67" t="s">
        <v>108</v>
      </c>
      <c r="F279" s="10" t="n">
        <f aca="false">A279</f>
        <v>279</v>
      </c>
      <c r="G279" s="38" t="n">
        <v>32888</v>
      </c>
      <c r="H279" s="38" t="n">
        <v>20412331</v>
      </c>
      <c r="I279" s="11" t="s">
        <v>1503</v>
      </c>
      <c r="J279" s="11"/>
      <c r="K279" s="22"/>
      <c r="L279" s="40" t="str">
        <f aca="false">HYPERLINK("mailto:melapablo@hotmail.com","melapablo@hotmail.com")</f>
        <v>melapablo@hotmail.com</v>
      </c>
      <c r="M279" s="18" t="n">
        <v>40836</v>
      </c>
      <c r="N279" s="18"/>
      <c r="O279" s="18" t="s">
        <v>1504</v>
      </c>
      <c r="P279" s="18" t="s">
        <v>669</v>
      </c>
      <c r="Q279" s="19"/>
      <c r="R279" s="18" t="s">
        <v>1413</v>
      </c>
      <c r="S279" s="24" t="s">
        <v>1033</v>
      </c>
    </row>
    <row collapsed="false" customFormat="false" customHeight="false" hidden="false" ht="12.65" outlineLevel="0" r="280">
      <c r="A280" s="9" t="n">
        <v>280</v>
      </c>
      <c r="B280" s="10" t="s">
        <v>19</v>
      </c>
      <c r="C280" s="11" t="s">
        <v>1505</v>
      </c>
      <c r="D280" s="11" t="s">
        <v>1506</v>
      </c>
      <c r="E280" s="67" t="s">
        <v>108</v>
      </c>
      <c r="F280" s="10" t="n">
        <f aca="false">A280</f>
        <v>280</v>
      </c>
      <c r="G280" s="38" t="n">
        <v>40653</v>
      </c>
      <c r="H280" s="38" t="n">
        <v>32446856</v>
      </c>
      <c r="I280" s="11" t="s">
        <v>1507</v>
      </c>
      <c r="J280" s="11" t="s">
        <v>1508</v>
      </c>
      <c r="K280" s="22"/>
      <c r="L280" s="40" t="str">
        <f aca="false">HYPERLINK("mailto:brizu_666@hotmail.com","brizu_666@hotmail.com")</f>
        <v>brizu_666@hotmail.com</v>
      </c>
      <c r="M280" s="18" t="n">
        <v>40836</v>
      </c>
      <c r="N280" s="18"/>
      <c r="O280" s="18" t="s">
        <v>1509</v>
      </c>
      <c r="P280" s="18" t="s">
        <v>1510</v>
      </c>
      <c r="Q280" s="19"/>
      <c r="R280" s="18" t="s">
        <v>1510</v>
      </c>
      <c r="S280" s="24" t="s">
        <v>1102</v>
      </c>
    </row>
    <row collapsed="false" customFormat="false" customHeight="false" hidden="false" ht="12.65" outlineLevel="0" r="281">
      <c r="A281" s="9" t="n">
        <v>281</v>
      </c>
      <c r="B281" s="10" t="s">
        <v>19</v>
      </c>
      <c r="C281" s="11" t="s">
        <v>1511</v>
      </c>
      <c r="D281" s="11" t="s">
        <v>736</v>
      </c>
      <c r="E281" s="67" t="s">
        <v>108</v>
      </c>
      <c r="F281" s="10" t="n">
        <f aca="false">A281</f>
        <v>281</v>
      </c>
      <c r="G281" s="38" t="n">
        <v>45679</v>
      </c>
      <c r="H281" s="38" t="n">
        <v>30308794</v>
      </c>
      <c r="I281" s="11" t="s">
        <v>1512</v>
      </c>
      <c r="J281" s="11"/>
      <c r="K281" s="22"/>
      <c r="L281" s="40" t="str">
        <f aca="false">HYPERLINK("mailto:muriasmr@hotmail.com","muriasmr@hotmail.com")</f>
        <v>muriasmr@hotmail.com</v>
      </c>
      <c r="M281" s="18" t="n">
        <v>40836</v>
      </c>
      <c r="N281" s="18"/>
      <c r="O281" s="18" t="s">
        <v>1513</v>
      </c>
      <c r="P281" s="18" t="s">
        <v>1514</v>
      </c>
      <c r="Q281" s="19"/>
      <c r="R281" s="18"/>
      <c r="S281" s="24" t="s">
        <v>1102</v>
      </c>
    </row>
    <row collapsed="false" customFormat="false" customHeight="false" hidden="false" ht="12.65" outlineLevel="0" r="282">
      <c r="A282" s="9" t="n">
        <v>282</v>
      </c>
      <c r="B282" s="10" t="s">
        <v>19</v>
      </c>
      <c r="C282" s="11" t="s">
        <v>1515</v>
      </c>
      <c r="D282" s="11" t="s">
        <v>736</v>
      </c>
      <c r="E282" s="67" t="s">
        <v>108</v>
      </c>
      <c r="F282" s="10" t="n">
        <f aca="false">A282</f>
        <v>282</v>
      </c>
      <c r="G282" s="38" t="n">
        <v>32781</v>
      </c>
      <c r="H282" s="38" t="n">
        <v>34452010</v>
      </c>
      <c r="I282" s="11" t="s">
        <v>1516</v>
      </c>
      <c r="J282" s="11" t="s">
        <v>1517</v>
      </c>
      <c r="K282" s="22"/>
      <c r="L282" s="40" t="str">
        <f aca="false">HYPERLINK("mailto:martinarbona@yahoo.com.ar","martinarbona@yahoo.com.ar")</f>
        <v>martinarbona@yahoo.com.ar</v>
      </c>
      <c r="M282" s="18" t="n">
        <v>40836</v>
      </c>
      <c r="N282" s="18"/>
      <c r="O282" s="18" t="s">
        <v>1518</v>
      </c>
      <c r="P282" s="18" t="s">
        <v>1519</v>
      </c>
      <c r="Q282" s="19"/>
      <c r="R282" s="18" t="s">
        <v>1413</v>
      </c>
      <c r="S282" s="24" t="s">
        <v>1102</v>
      </c>
    </row>
    <row collapsed="false" customFormat="false" customHeight="false" hidden="false" ht="12.65" outlineLevel="0" r="283">
      <c r="A283" s="9" t="n">
        <v>283</v>
      </c>
      <c r="B283" s="10" t="s">
        <v>19</v>
      </c>
      <c r="C283" s="11" t="s">
        <v>1520</v>
      </c>
      <c r="D283" s="11" t="s">
        <v>1420</v>
      </c>
      <c r="E283" s="67" t="s">
        <v>108</v>
      </c>
      <c r="F283" s="10" t="n">
        <f aca="false">A283</f>
        <v>283</v>
      </c>
      <c r="G283" s="38" t="n">
        <v>41484</v>
      </c>
      <c r="H283" s="38" t="n">
        <v>32892190</v>
      </c>
      <c r="I283" s="11" t="s">
        <v>1521</v>
      </c>
      <c r="J283" s="11" t="s">
        <v>1522</v>
      </c>
      <c r="K283" s="22"/>
      <c r="L283" s="40" t="str">
        <f aca="false">HYPERLINK("mailto:jprojo@hotmail.com","jprojo@hotmail.com")</f>
        <v>jprojo@hotmail.com</v>
      </c>
      <c r="M283" s="18" t="n">
        <v>40836</v>
      </c>
      <c r="N283" s="18"/>
      <c r="O283" s="18" t="s">
        <v>1523</v>
      </c>
      <c r="P283" s="18" t="s">
        <v>1431</v>
      </c>
      <c r="Q283" s="19"/>
      <c r="R283" s="18" t="s">
        <v>1432</v>
      </c>
      <c r="S283" s="24" t="s">
        <v>1102</v>
      </c>
    </row>
    <row collapsed="false" customFormat="false" customHeight="false" hidden="false" ht="12.65" outlineLevel="0" r="284">
      <c r="A284" s="9" t="n">
        <v>284</v>
      </c>
      <c r="B284" s="10" t="s">
        <v>19</v>
      </c>
      <c r="C284" s="11" t="s">
        <v>1524</v>
      </c>
      <c r="D284" s="11" t="s">
        <v>1525</v>
      </c>
      <c r="E284" s="67" t="s">
        <v>108</v>
      </c>
      <c r="F284" s="10" t="n">
        <f aca="false">A284</f>
        <v>284</v>
      </c>
      <c r="G284" s="38" t="n">
        <v>35206</v>
      </c>
      <c r="H284" s="38" t="n">
        <v>27240791</v>
      </c>
      <c r="I284" s="11" t="s">
        <v>1526</v>
      </c>
      <c r="J284" s="11" t="s">
        <v>1527</v>
      </c>
      <c r="K284" s="22"/>
      <c r="L284" s="40" t="str">
        <f aca="false">HYPERLINK("mailto:iag_8@hotmail.com","iag_8@hotmail.com")</f>
        <v>iag_8@hotmail.com</v>
      </c>
      <c r="M284" s="18" t="n">
        <v>40836</v>
      </c>
      <c r="N284" s="18"/>
      <c r="O284" s="18" t="s">
        <v>1528</v>
      </c>
      <c r="P284" s="18" t="s">
        <v>669</v>
      </c>
      <c r="Q284" s="19"/>
      <c r="R284" s="18" t="s">
        <v>1413</v>
      </c>
      <c r="S284" s="24" t="s">
        <v>1033</v>
      </c>
    </row>
    <row collapsed="false" customFormat="false" customHeight="false" hidden="false" ht="12.65" outlineLevel="0" r="285">
      <c r="A285" s="9" t="n">
        <v>285</v>
      </c>
      <c r="B285" s="10" t="s">
        <v>19</v>
      </c>
      <c r="C285" s="11" t="s">
        <v>1529</v>
      </c>
      <c r="D285" s="11" t="s">
        <v>1409</v>
      </c>
      <c r="E285" s="67" t="s">
        <v>108</v>
      </c>
      <c r="F285" s="10" t="n">
        <f aca="false">A285</f>
        <v>285</v>
      </c>
      <c r="G285" s="38" t="n">
        <v>15869</v>
      </c>
      <c r="H285" s="38" t="n">
        <v>26650812</v>
      </c>
      <c r="I285" s="11" t="s">
        <v>1530</v>
      </c>
      <c r="J285" s="11" t="s">
        <v>1531</v>
      </c>
      <c r="K285" s="22"/>
      <c r="L285" s="40" t="str">
        <f aca="false">HYPERLINK("mailto:emanuelpr@gmail.com","emanuelpr@gmail.com")</f>
        <v>emanuelpr@gmail.com</v>
      </c>
      <c r="M285" s="18" t="n">
        <v>40836</v>
      </c>
      <c r="N285" s="18"/>
      <c r="O285" s="18" t="s">
        <v>1532</v>
      </c>
      <c r="P285" s="18" t="s">
        <v>1533</v>
      </c>
      <c r="Q285" s="19"/>
      <c r="R285" s="18" t="s">
        <v>1413</v>
      </c>
      <c r="S285" s="24" t="s">
        <v>1534</v>
      </c>
    </row>
    <row collapsed="false" customFormat="false" customHeight="false" hidden="false" ht="12.65" outlineLevel="0" r="286">
      <c r="A286" s="9" t="n">
        <v>286</v>
      </c>
      <c r="B286" s="10" t="s">
        <v>19</v>
      </c>
      <c r="C286" s="11" t="s">
        <v>1535</v>
      </c>
      <c r="D286" s="11" t="s">
        <v>1536</v>
      </c>
      <c r="E286" s="67" t="s">
        <v>108</v>
      </c>
      <c r="F286" s="10" t="n">
        <f aca="false">A286</f>
        <v>286</v>
      </c>
      <c r="G286" s="38" t="n">
        <v>42159</v>
      </c>
      <c r="H286" s="38" t="n">
        <v>20945070</v>
      </c>
      <c r="I286" s="11" t="s">
        <v>1537</v>
      </c>
      <c r="J286" s="11"/>
      <c r="K286" s="22"/>
      <c r="L286" s="40" t="str">
        <f aca="false">HYPERLINK("mailto:marcejbarrionuevo@hotmail.com","marcejbarrionuevo@hotmail.com")</f>
        <v>marcejbarrionuevo@hotmail.com</v>
      </c>
      <c r="M286" s="18" t="n">
        <v>40836</v>
      </c>
      <c r="N286" s="18"/>
      <c r="O286" s="18" t="s">
        <v>1538</v>
      </c>
      <c r="P286" s="18" t="s">
        <v>1539</v>
      </c>
      <c r="Q286" s="19"/>
      <c r="R286" s="18" t="s">
        <v>1413</v>
      </c>
      <c r="S286" s="24" t="s">
        <v>1033</v>
      </c>
    </row>
    <row collapsed="false" customFormat="false" customHeight="false" hidden="false" ht="12.65" outlineLevel="0" r="287">
      <c r="A287" s="9" t="n">
        <v>287</v>
      </c>
      <c r="B287" s="10" t="s">
        <v>19</v>
      </c>
      <c r="C287" s="11" t="s">
        <v>1540</v>
      </c>
      <c r="D287" s="11" t="s">
        <v>834</v>
      </c>
      <c r="E287" s="67" t="s">
        <v>108</v>
      </c>
      <c r="F287" s="10" t="n">
        <f aca="false">A287</f>
        <v>287</v>
      </c>
      <c r="G287" s="38" t="n">
        <v>90500</v>
      </c>
      <c r="H287" s="38" t="n">
        <v>14784155</v>
      </c>
      <c r="I287" s="11" t="s">
        <v>1541</v>
      </c>
      <c r="J287" s="11" t="s">
        <v>1542</v>
      </c>
      <c r="K287" s="22"/>
      <c r="L287" s="40" t="str">
        <f aca="false">HYPERLINK("mailto:jorgehpereyra@yahoo.com.ar","jorgehpereyra@yahoo.com.ar")</f>
        <v>jorgehpereyra@yahoo.com.ar</v>
      </c>
      <c r="M287" s="18" t="n">
        <v>40836</v>
      </c>
      <c r="N287" s="18"/>
      <c r="O287" s="18" t="s">
        <v>1543</v>
      </c>
      <c r="P287" s="18" t="s">
        <v>669</v>
      </c>
      <c r="Q287" s="19"/>
      <c r="R287" s="18" t="s">
        <v>1413</v>
      </c>
      <c r="S287" s="24" t="s">
        <v>1033</v>
      </c>
    </row>
    <row collapsed="false" customFormat="false" customHeight="false" hidden="false" ht="12.65" outlineLevel="0" r="288">
      <c r="A288" s="9" t="n">
        <v>288</v>
      </c>
      <c r="B288" s="10" t="s">
        <v>19</v>
      </c>
      <c r="C288" s="11" t="s">
        <v>1544</v>
      </c>
      <c r="D288" s="11" t="s">
        <v>1545</v>
      </c>
      <c r="E288" s="67" t="s">
        <v>277</v>
      </c>
      <c r="F288" s="10" t="n">
        <f aca="false">A288</f>
        <v>288</v>
      </c>
      <c r="G288" s="38" t="s">
        <v>279</v>
      </c>
      <c r="H288" s="38" t="n">
        <v>32428293</v>
      </c>
      <c r="I288" s="11" t="s">
        <v>1546</v>
      </c>
      <c r="J288" s="11" t="s">
        <v>1547</v>
      </c>
      <c r="K288" s="22"/>
      <c r="L288" s="40" t="str">
        <f aca="false">HYPERLINK("mailto:cristiang.castro@yahoo.com.ar","cristiang.castro@yahoo.com.ar")</f>
        <v>cristiang.castro@yahoo.com.ar</v>
      </c>
      <c r="M288" s="18" t="n">
        <v>40836</v>
      </c>
      <c r="N288" s="18"/>
      <c r="O288" s="18" t="s">
        <v>1548</v>
      </c>
      <c r="P288" s="18" t="s">
        <v>1549</v>
      </c>
      <c r="Q288" s="19"/>
      <c r="R288" s="18" t="s">
        <v>1549</v>
      </c>
      <c r="S288" s="24" t="s">
        <v>1033</v>
      </c>
    </row>
    <row collapsed="false" customFormat="false" customHeight="false" hidden="false" ht="12.65" outlineLevel="0" r="289">
      <c r="A289" s="9" t="n">
        <v>288</v>
      </c>
      <c r="B289" s="10" t="s">
        <v>19</v>
      </c>
      <c r="C289" s="11" t="s">
        <v>1544</v>
      </c>
      <c r="D289" s="11" t="s">
        <v>1545</v>
      </c>
      <c r="E289" s="67" t="s">
        <v>277</v>
      </c>
      <c r="F289" s="10" t="n">
        <f aca="false">A289</f>
        <v>288</v>
      </c>
      <c r="G289" s="38" t="s">
        <v>279</v>
      </c>
      <c r="H289" s="38" t="n">
        <v>32428293</v>
      </c>
      <c r="I289" s="11" t="s">
        <v>1546</v>
      </c>
      <c r="J289" s="11" t="s">
        <v>1547</v>
      </c>
      <c r="K289" s="22"/>
      <c r="L289" s="40" t="str">
        <f aca="false">HYPERLINK("mailto:cristiang.castro@yahoo.com.ar","cristiang.castro@yahoo.com.ar")</f>
        <v>cristiang.castro@yahoo.com.ar</v>
      </c>
      <c r="M289" s="18" t="n">
        <v>40836</v>
      </c>
      <c r="N289" s="18"/>
      <c r="O289" s="18" t="s">
        <v>1548</v>
      </c>
      <c r="P289" s="18" t="s">
        <v>1549</v>
      </c>
      <c r="Q289" s="19"/>
      <c r="R289" s="18" t="s">
        <v>1549</v>
      </c>
      <c r="S289" s="24" t="s">
        <v>1033</v>
      </c>
    </row>
    <row collapsed="false" customFormat="false" customHeight="false" hidden="false" ht="12.65" outlineLevel="0" r="290">
      <c r="A290" s="9" t="n">
        <v>289</v>
      </c>
      <c r="B290" s="10" t="s">
        <v>19</v>
      </c>
      <c r="C290" s="11" t="s">
        <v>1550</v>
      </c>
      <c r="D290" s="11" t="s">
        <v>1551</v>
      </c>
      <c r="E290" s="67" t="s">
        <v>277</v>
      </c>
      <c r="F290" s="10" t="n">
        <f aca="false">A290</f>
        <v>289</v>
      </c>
      <c r="G290" s="38" t="s">
        <v>279</v>
      </c>
      <c r="H290" s="38" t="n">
        <v>24871900</v>
      </c>
      <c r="I290" s="11" t="s">
        <v>1552</v>
      </c>
      <c r="J290" s="11" t="s">
        <v>1553</v>
      </c>
      <c r="K290" s="22"/>
      <c r="L290" s="40" t="str">
        <f aca="false">HYPERLINK("mailto:eduardogterneny@hotmail.com","eduardogterneny@hotmail.com")</f>
        <v>eduardogterneny@hotmail.com</v>
      </c>
      <c r="M290" s="18" t="n">
        <v>40836</v>
      </c>
      <c r="N290" s="18"/>
      <c r="O290" s="18" t="s">
        <v>1554</v>
      </c>
      <c r="P290" s="18" t="s">
        <v>119</v>
      </c>
      <c r="Q290" s="19"/>
      <c r="R290" s="18" t="s">
        <v>885</v>
      </c>
      <c r="S290" s="24" t="s">
        <v>1033</v>
      </c>
    </row>
    <row collapsed="false" customFormat="false" customHeight="false" hidden="false" ht="12.65" outlineLevel="0" r="291">
      <c r="A291" s="9" t="n">
        <v>290</v>
      </c>
      <c r="B291" s="10" t="s">
        <v>19</v>
      </c>
      <c r="C291" s="11" t="s">
        <v>1555</v>
      </c>
      <c r="D291" s="11" t="s">
        <v>1556</v>
      </c>
      <c r="E291" s="67" t="s">
        <v>108</v>
      </c>
      <c r="F291" s="10" t="n">
        <f aca="false">A291</f>
        <v>290</v>
      </c>
      <c r="G291" s="38" t="n">
        <v>45269</v>
      </c>
      <c r="H291" s="38" t="n">
        <v>28169029</v>
      </c>
      <c r="I291" s="11" t="s">
        <v>1557</v>
      </c>
      <c r="J291" s="11" t="s">
        <v>1558</v>
      </c>
      <c r="K291" s="22"/>
      <c r="L291" s="40" t="str">
        <f aca="false">HYPERLINK("mailto:lucas.tettamanti@gmail.com","lucas.tettamanti@gmail.com")</f>
        <v>lucas.tettamanti@gmail.com</v>
      </c>
      <c r="M291" s="18" t="n">
        <v>40850</v>
      </c>
      <c r="N291" s="18"/>
      <c r="O291" s="18" t="s">
        <v>1559</v>
      </c>
      <c r="P291" s="18" t="s">
        <v>139</v>
      </c>
      <c r="Q291" s="19"/>
      <c r="R291" s="18" t="s">
        <v>330</v>
      </c>
      <c r="S291" s="24" t="s">
        <v>1386</v>
      </c>
    </row>
    <row collapsed="false" customFormat="false" customHeight="false" hidden="false" ht="12.65" outlineLevel="0" r="292">
      <c r="A292" s="9" t="n">
        <v>291</v>
      </c>
      <c r="B292" s="10" t="s">
        <v>19</v>
      </c>
      <c r="C292" s="11" t="s">
        <v>1560</v>
      </c>
      <c r="D292" s="11" t="s">
        <v>736</v>
      </c>
      <c r="E292" s="67" t="s">
        <v>108</v>
      </c>
      <c r="F292" s="10" t="n">
        <f aca="false">A292</f>
        <v>291</v>
      </c>
      <c r="G292" s="38" t="n">
        <v>26242</v>
      </c>
      <c r="H292" s="38" t="n">
        <v>31875904</v>
      </c>
      <c r="I292" s="11" t="s">
        <v>1561</v>
      </c>
      <c r="J292" s="11" t="s">
        <v>1562</v>
      </c>
      <c r="K292" s="22"/>
      <c r="L292" s="40" t="str">
        <f aca="false">HYPERLINK("mailto:martin_dipasquo@hotmail.com","martin_dipasquo@hotmail.com")</f>
        <v>martin_dipasquo@hotmail.com</v>
      </c>
      <c r="M292" s="18" t="n">
        <v>40850</v>
      </c>
      <c r="N292" s="18"/>
      <c r="O292" s="18" t="s">
        <v>1563</v>
      </c>
      <c r="P292" s="18" t="s">
        <v>139</v>
      </c>
      <c r="Q292" s="19"/>
      <c r="R292" s="18" t="s">
        <v>1564</v>
      </c>
      <c r="S292" s="24" t="s">
        <v>1102</v>
      </c>
    </row>
    <row collapsed="false" customFormat="false" customHeight="false" hidden="false" ht="12.65" outlineLevel="0" r="293">
      <c r="A293" s="9" t="n">
        <v>292</v>
      </c>
      <c r="B293" s="10" t="s">
        <v>19</v>
      </c>
      <c r="C293" s="11" t="s">
        <v>1565</v>
      </c>
      <c r="D293" s="11" t="s">
        <v>1371</v>
      </c>
      <c r="E293" s="67" t="s">
        <v>108</v>
      </c>
      <c r="F293" s="10" t="n">
        <f aca="false">A293</f>
        <v>292</v>
      </c>
      <c r="G293" s="38" t="n">
        <v>42713</v>
      </c>
      <c r="H293" s="38" t="n">
        <v>23463797</v>
      </c>
      <c r="I293" s="11" t="s">
        <v>1566</v>
      </c>
      <c r="J293" s="11"/>
      <c r="K293" s="22"/>
      <c r="L293" s="40" t="str">
        <f aca="false">HYPERLINK("mailto:mcimas@gmail.com","mcimas@gmail.com")</f>
        <v>mcimas@gmail.com</v>
      </c>
      <c r="M293" s="18" t="n">
        <v>40850</v>
      </c>
      <c r="N293" s="18"/>
      <c r="O293" s="18" t="s">
        <v>1567</v>
      </c>
      <c r="P293" s="18" t="s">
        <v>139</v>
      </c>
      <c r="Q293" s="19"/>
      <c r="R293" s="18" t="s">
        <v>250</v>
      </c>
      <c r="S293" s="24" t="s">
        <v>1033</v>
      </c>
    </row>
    <row collapsed="false" customFormat="false" customHeight="false" hidden="false" ht="12.65" outlineLevel="0" r="294">
      <c r="A294" s="9" t="n">
        <v>293</v>
      </c>
      <c r="B294" s="10" t="s">
        <v>19</v>
      </c>
      <c r="C294" s="11" t="s">
        <v>1568</v>
      </c>
      <c r="D294" s="11" t="s">
        <v>1569</v>
      </c>
      <c r="E294" s="67" t="s">
        <v>108</v>
      </c>
      <c r="F294" s="10" t="n">
        <f aca="false">A294</f>
        <v>293</v>
      </c>
      <c r="G294" s="38" t="n">
        <v>17838</v>
      </c>
      <c r="H294" s="38" t="n">
        <v>18004951</v>
      </c>
      <c r="I294" s="11" t="s">
        <v>1570</v>
      </c>
      <c r="J294" s="11" t="s">
        <v>1571</v>
      </c>
      <c r="K294" s="22"/>
      <c r="L294" s="40" t="str">
        <f aca="false">HYPERLINK("mailto:newroberto@hotmail.com","newroberto@hotmail.com")</f>
        <v>newroberto@hotmail.com</v>
      </c>
      <c r="M294" s="18" t="n">
        <v>40850</v>
      </c>
      <c r="N294" s="18"/>
      <c r="O294" s="18" t="s">
        <v>1572</v>
      </c>
      <c r="P294" s="18" t="s">
        <v>119</v>
      </c>
      <c r="Q294" s="19"/>
      <c r="R294" s="18" t="s">
        <v>181</v>
      </c>
      <c r="S294" s="24" t="s">
        <v>1033</v>
      </c>
    </row>
    <row collapsed="false" customFormat="false" customHeight="false" hidden="false" ht="12.65" outlineLevel="0" r="295">
      <c r="A295" s="9" t="n">
        <v>294</v>
      </c>
      <c r="B295" s="10" t="s">
        <v>19</v>
      </c>
      <c r="C295" s="11" t="s">
        <v>243</v>
      </c>
      <c r="D295" s="11" t="s">
        <v>1573</v>
      </c>
      <c r="E295" s="67" t="s">
        <v>108</v>
      </c>
      <c r="F295" s="10" t="n">
        <f aca="false">A295</f>
        <v>294</v>
      </c>
      <c r="G295" s="38" t="n">
        <v>39076</v>
      </c>
      <c r="H295" s="38" t="n">
        <v>16680992</v>
      </c>
      <c r="I295" s="11" t="s">
        <v>1574</v>
      </c>
      <c r="J295" s="11" t="s">
        <v>1575</v>
      </c>
      <c r="K295" s="22"/>
      <c r="L295" s="40" t="str">
        <f aca="false">HYPERLINK("mailto:nuneznes@hotmail.com","nuneznes@hotmail.com")</f>
        <v>nuneznes@hotmail.com</v>
      </c>
      <c r="M295" s="18" t="n">
        <v>40850</v>
      </c>
      <c r="N295" s="18"/>
      <c r="O295" s="18" t="s">
        <v>1576</v>
      </c>
      <c r="P295" s="18" t="s">
        <v>139</v>
      </c>
      <c r="Q295" s="19"/>
      <c r="R295" s="18" t="s">
        <v>515</v>
      </c>
      <c r="S295" s="24" t="s">
        <v>1577</v>
      </c>
    </row>
    <row collapsed="false" customFormat="false" customHeight="false" hidden="false" ht="12.65" outlineLevel="0" r="296">
      <c r="A296" s="9" t="n">
        <v>295</v>
      </c>
      <c r="B296" s="10" t="s">
        <v>25</v>
      </c>
      <c r="C296" s="11" t="s">
        <v>1578</v>
      </c>
      <c r="D296" s="11" t="s">
        <v>1579</v>
      </c>
      <c r="E296" s="67" t="s">
        <v>108</v>
      </c>
      <c r="F296" s="10" t="n">
        <f aca="false">A296</f>
        <v>295</v>
      </c>
      <c r="G296" s="38" t="n">
        <v>8737</v>
      </c>
      <c r="H296" s="38" t="n">
        <v>17968639</v>
      </c>
      <c r="I296" s="11" t="s">
        <v>1580</v>
      </c>
      <c r="J296" s="11" t="s">
        <v>1581</v>
      </c>
      <c r="K296" s="22"/>
      <c r="L296" s="40" t="str">
        <f aca="false">HYPERLINK("mailto:marcetarditti@speedy.com.ar","marcetarditti@speedy.com.ar")</f>
        <v>marcetarditti@speedy.com.ar</v>
      </c>
      <c r="M296" s="18" t="n">
        <v>40850</v>
      </c>
      <c r="N296" s="18" t="s">
        <v>1358</v>
      </c>
      <c r="O296" s="18" t="s">
        <v>1582</v>
      </c>
      <c r="P296" s="18" t="s">
        <v>139</v>
      </c>
      <c r="Q296" s="19"/>
      <c r="R296" s="18" t="s">
        <v>1583</v>
      </c>
      <c r="S296" s="24" t="s">
        <v>1584</v>
      </c>
    </row>
    <row collapsed="false" customFormat="false" customHeight="false" hidden="false" ht="23.85" outlineLevel="0" r="297">
      <c r="A297" s="9" t="n">
        <v>296</v>
      </c>
      <c r="B297" s="10" t="s">
        <v>19</v>
      </c>
      <c r="C297" s="11" t="s">
        <v>1585</v>
      </c>
      <c r="D297" s="11" t="s">
        <v>1586</v>
      </c>
      <c r="E297" s="67" t="s">
        <v>277</v>
      </c>
      <c r="F297" s="10" t="n">
        <f aca="false">A297</f>
        <v>296</v>
      </c>
      <c r="G297" s="38" t="s">
        <v>279</v>
      </c>
      <c r="H297" s="38" t="n">
        <v>26175004</v>
      </c>
      <c r="I297" s="11" t="s">
        <v>1587</v>
      </c>
      <c r="J297" s="11" t="s">
        <v>1588</v>
      </c>
      <c r="K297" s="22"/>
      <c r="L297" s="40" t="str">
        <f aca="false">HYPERLINK("mailto:alfredovictordanielsosa@hotmail.com","alfredovictordanielsosa@hotmail.com")</f>
        <v>alfredovictordanielsosa@hotmail.com</v>
      </c>
      <c r="M297" s="18" t="n">
        <v>40850</v>
      </c>
      <c r="N297" s="18" t="s">
        <v>525</v>
      </c>
      <c r="O297" s="18" t="s">
        <v>1589</v>
      </c>
      <c r="P297" s="18" t="s">
        <v>1590</v>
      </c>
      <c r="Q297" s="19"/>
      <c r="R297" s="18"/>
      <c r="S297" s="24" t="s">
        <v>1077</v>
      </c>
    </row>
    <row collapsed="false" customFormat="false" customHeight="false" hidden="false" ht="12.65" outlineLevel="0" r="298">
      <c r="A298" s="9" t="n">
        <v>297</v>
      </c>
      <c r="B298" s="10" t="s">
        <v>19</v>
      </c>
      <c r="C298" s="11" t="s">
        <v>1591</v>
      </c>
      <c r="D298" s="11" t="s">
        <v>868</v>
      </c>
      <c r="E298" s="67" t="s">
        <v>108</v>
      </c>
      <c r="F298" s="10" t="n">
        <f aca="false">A298</f>
        <v>297</v>
      </c>
      <c r="G298" s="38" t="n">
        <v>39166</v>
      </c>
      <c r="H298" s="38" t="n">
        <v>32449784</v>
      </c>
      <c r="I298" s="11" t="s">
        <v>1592</v>
      </c>
      <c r="J298" s="11" t="s">
        <v>1593</v>
      </c>
      <c r="K298" s="22"/>
      <c r="L298" s="40" t="str">
        <f aca="false">HYPERLINK("mailto:rsolotun@gmail.com","rsolotun@gmail.com")</f>
        <v>rsolotun@gmail.com</v>
      </c>
      <c r="M298" s="18" t="n">
        <v>40850</v>
      </c>
      <c r="N298" s="18" t="s">
        <v>525</v>
      </c>
      <c r="O298" s="18" t="s">
        <v>1594</v>
      </c>
      <c r="P298" s="18" t="s">
        <v>139</v>
      </c>
      <c r="Q298" s="19"/>
      <c r="R298" s="18" t="s">
        <v>1564</v>
      </c>
      <c r="S298" s="24" t="s">
        <v>1033</v>
      </c>
    </row>
    <row collapsed="false" customFormat="false" customHeight="false" hidden="false" ht="12.65" outlineLevel="0" r="299">
      <c r="A299" s="9" t="n">
        <v>298</v>
      </c>
      <c r="B299" s="10" t="s">
        <v>19</v>
      </c>
      <c r="C299" s="11" t="s">
        <v>1595</v>
      </c>
      <c r="D299" s="11" t="s">
        <v>1596</v>
      </c>
      <c r="E299" s="67" t="s">
        <v>108</v>
      </c>
      <c r="F299" s="10" t="n">
        <f aca="false">A299</f>
        <v>298</v>
      </c>
      <c r="G299" s="38" t="n">
        <v>37999</v>
      </c>
      <c r="H299" s="38" t="n">
        <v>32796037</v>
      </c>
      <c r="I299" s="11" t="s">
        <v>1597</v>
      </c>
      <c r="J299" s="11" t="s">
        <v>1598</v>
      </c>
      <c r="K299" s="22"/>
      <c r="L299" s="40" t="str">
        <f aca="false">HYPERLINK("mailto:diabloo.del.sur@hotmail.com","diabloo.del.sur@hotmail.com")</f>
        <v>diabloo.del.sur@hotmail.com</v>
      </c>
      <c r="M299" s="18" t="n">
        <v>40850</v>
      </c>
      <c r="N299" s="18" t="s">
        <v>1599</v>
      </c>
      <c r="O299" s="18" t="s">
        <v>1600</v>
      </c>
      <c r="P299" s="18" t="s">
        <v>527</v>
      </c>
      <c r="Q299" s="19"/>
      <c r="R299" s="18"/>
      <c r="S299" s="24" t="s">
        <v>1033</v>
      </c>
    </row>
    <row collapsed="false" customFormat="false" customHeight="false" hidden="false" ht="12.65" outlineLevel="0" r="300">
      <c r="A300" s="9" t="n">
        <v>299</v>
      </c>
      <c r="B300" s="10" t="s">
        <v>25</v>
      </c>
      <c r="C300" s="11" t="s">
        <v>956</v>
      </c>
      <c r="D300" s="11" t="s">
        <v>1601</v>
      </c>
      <c r="E300" s="67" t="s">
        <v>108</v>
      </c>
      <c r="F300" s="10" t="n">
        <f aca="false">A300</f>
        <v>299</v>
      </c>
      <c r="G300" s="38" t="n">
        <v>8860</v>
      </c>
      <c r="H300" s="38" t="n">
        <v>35873717</v>
      </c>
      <c r="I300" s="11" t="s">
        <v>1602</v>
      </c>
      <c r="J300" s="11" t="s">
        <v>1603</v>
      </c>
      <c r="K300" s="22"/>
      <c r="L300" s="40" t="str">
        <f aca="false">HYPERLINK("mailto:diablita_nadia16@hotmail.com","diablita_nadia16@hotmail.com")</f>
        <v>diablita_nadia16@hotmail.com</v>
      </c>
      <c r="M300" s="18" t="n">
        <v>40850</v>
      </c>
      <c r="N300" s="18" t="s">
        <v>1599</v>
      </c>
      <c r="O300" s="18" t="s">
        <v>1604</v>
      </c>
      <c r="P300" s="18" t="s">
        <v>593</v>
      </c>
      <c r="Q300" s="19"/>
      <c r="R300" s="18"/>
      <c r="S300" s="24" t="s">
        <v>1102</v>
      </c>
    </row>
    <row collapsed="false" customFormat="false" customHeight="false" hidden="false" ht="12.65" outlineLevel="0" r="301">
      <c r="A301" s="9" t="n">
        <v>300</v>
      </c>
      <c r="B301" s="10" t="s">
        <v>19</v>
      </c>
      <c r="C301" s="11" t="s">
        <v>1605</v>
      </c>
      <c r="D301" s="11" t="s">
        <v>1606</v>
      </c>
      <c r="E301" s="67" t="s">
        <v>108</v>
      </c>
      <c r="F301" s="10" t="n">
        <f aca="false">A301</f>
        <v>300</v>
      </c>
      <c r="G301" s="38" t="n">
        <v>30569</v>
      </c>
      <c r="H301" s="38" t="n">
        <v>92390501</v>
      </c>
      <c r="I301" s="11" t="s">
        <v>1607</v>
      </c>
      <c r="J301" s="11" t="s">
        <v>1608</v>
      </c>
      <c r="K301" s="22"/>
      <c r="L301" s="40" t="str">
        <f aca="false">HYPERLINK("mailto:diablo66639@hotmail.com","diablo66639@hotmail.com")</f>
        <v>diablo66639@hotmail.com</v>
      </c>
      <c r="M301" s="18" t="n">
        <v>40850</v>
      </c>
      <c r="N301" s="18" t="s">
        <v>525</v>
      </c>
      <c r="O301" s="18" t="s">
        <v>1609</v>
      </c>
      <c r="P301" s="18" t="s">
        <v>119</v>
      </c>
      <c r="Q301" s="19"/>
      <c r="R301" s="18" t="s">
        <v>1610</v>
      </c>
      <c r="S301" s="24" t="s">
        <v>1033</v>
      </c>
    </row>
    <row collapsed="false" customFormat="false" customHeight="false" hidden="false" ht="12.65" outlineLevel="0" r="302">
      <c r="A302" s="9" t="n">
        <v>301</v>
      </c>
      <c r="B302" s="10" t="s">
        <v>19</v>
      </c>
      <c r="C302" s="11" t="s">
        <v>1611</v>
      </c>
      <c r="D302" s="11" t="s">
        <v>1612</v>
      </c>
      <c r="E302" s="67" t="s">
        <v>108</v>
      </c>
      <c r="F302" s="10" t="n">
        <f aca="false">A302</f>
        <v>301</v>
      </c>
      <c r="G302" s="38" t="n">
        <v>26751</v>
      </c>
      <c r="H302" s="38" t="n">
        <v>35630736</v>
      </c>
      <c r="I302" s="11" t="s">
        <v>1613</v>
      </c>
      <c r="J302" s="11" t="s">
        <v>1614</v>
      </c>
      <c r="K302" s="22"/>
      <c r="L302" s="40" t="str">
        <f aca="false">HYPERLINK("mailto:diablita_nadia16@hotmail.com","jhony_del_rojoqhotmail.com")</f>
        <v>jhony_del_rojoqhotmail.com</v>
      </c>
      <c r="M302" s="18" t="n">
        <v>40850</v>
      </c>
      <c r="N302" s="18" t="s">
        <v>525</v>
      </c>
      <c r="O302" s="18" t="s">
        <v>1615</v>
      </c>
      <c r="P302" s="18" t="s">
        <v>119</v>
      </c>
      <c r="Q302" s="19"/>
      <c r="R302" s="18"/>
      <c r="S302" s="24"/>
    </row>
    <row collapsed="false" customFormat="false" customHeight="false" hidden="false" ht="12.65" outlineLevel="0" r="303">
      <c r="A303" s="9" t="n">
        <v>302</v>
      </c>
      <c r="B303" s="10" t="s">
        <v>19</v>
      </c>
      <c r="C303" s="11" t="s">
        <v>1616</v>
      </c>
      <c r="D303" s="11" t="s">
        <v>1617</v>
      </c>
      <c r="E303" s="67" t="s">
        <v>108</v>
      </c>
      <c r="F303" s="10" t="n">
        <f aca="false">A303</f>
        <v>302</v>
      </c>
      <c r="G303" s="38" t="n">
        <v>39147</v>
      </c>
      <c r="H303" s="38" t="n">
        <v>18178811</v>
      </c>
      <c r="I303" s="11" t="s">
        <v>1618</v>
      </c>
      <c r="J303" s="11"/>
      <c r="K303" s="22"/>
      <c r="L303" s="40" t="str">
        <f aca="false">HYPERLINK("mailto:jorgecao_66@hotmail.com","jorgecao_66@hotmail.com")</f>
        <v>jorgecao_66@hotmail.com</v>
      </c>
      <c r="M303" s="18" t="n">
        <v>40850</v>
      </c>
      <c r="N303" s="18" t="s">
        <v>525</v>
      </c>
      <c r="O303" s="18" t="s">
        <v>1619</v>
      </c>
      <c r="P303" s="18" t="s">
        <v>1191</v>
      </c>
      <c r="Q303" s="19" t="n">
        <v>1824</v>
      </c>
      <c r="R303" s="18" t="s">
        <v>955</v>
      </c>
      <c r="S303" s="24" t="s">
        <v>1033</v>
      </c>
    </row>
    <row collapsed="false" customFormat="false" customHeight="false" hidden="false" ht="12.65" outlineLevel="0" r="304">
      <c r="A304" s="9" t="n">
        <v>303</v>
      </c>
      <c r="B304" s="10" t="s">
        <v>19</v>
      </c>
      <c r="C304" s="11" t="s">
        <v>1616</v>
      </c>
      <c r="D304" s="11" t="s">
        <v>1620</v>
      </c>
      <c r="E304" s="67" t="s">
        <v>277</v>
      </c>
      <c r="F304" s="10" t="n">
        <f aca="false">A304</f>
        <v>303</v>
      </c>
      <c r="G304" s="38" t="s">
        <v>279</v>
      </c>
      <c r="H304" s="38" t="n">
        <v>39665669</v>
      </c>
      <c r="I304" s="11" t="s">
        <v>1621</v>
      </c>
      <c r="J304" s="11"/>
      <c r="K304" s="22"/>
      <c r="L304" s="40" t="str">
        <f aca="false">HYPERLINK("mailto:maurodelrojo_96@hotmail.com","maurodelrojo_96@hotmail.com")</f>
        <v>maurodelrojo_96@hotmail.com</v>
      </c>
      <c r="M304" s="18" t="n">
        <v>40850</v>
      </c>
      <c r="N304" s="18" t="s">
        <v>525</v>
      </c>
      <c r="O304" s="18" t="s">
        <v>1619</v>
      </c>
      <c r="P304" s="18" t="s">
        <v>1191</v>
      </c>
      <c r="Q304" s="19" t="n">
        <v>1824</v>
      </c>
      <c r="R304" s="18" t="s">
        <v>955</v>
      </c>
      <c r="S304" s="24" t="s">
        <v>1102</v>
      </c>
    </row>
    <row collapsed="false" customFormat="false" customHeight="false" hidden="false" ht="12.65" outlineLevel="0" r="305">
      <c r="A305" s="9" t="n">
        <v>304</v>
      </c>
      <c r="B305" s="10" t="s">
        <v>19</v>
      </c>
      <c r="C305" s="11" t="s">
        <v>1622</v>
      </c>
      <c r="D305" s="11" t="s">
        <v>1623</v>
      </c>
      <c r="E305" s="67" t="s">
        <v>108</v>
      </c>
      <c r="F305" s="10" t="n">
        <f aca="false">A305</f>
        <v>304</v>
      </c>
      <c r="G305" s="38" t="n">
        <v>5451</v>
      </c>
      <c r="H305" s="38" t="n">
        <v>7722373</v>
      </c>
      <c r="I305" s="11"/>
      <c r="J305" s="11" t="s">
        <v>1624</v>
      </c>
      <c r="K305" s="22"/>
      <c r="L305" s="40"/>
      <c r="M305" s="18" t="n">
        <v>40850</v>
      </c>
      <c r="N305" s="18" t="s">
        <v>525</v>
      </c>
      <c r="O305" s="18" t="s">
        <v>1625</v>
      </c>
      <c r="P305" s="18" t="s">
        <v>168</v>
      </c>
      <c r="Q305" s="19" t="n">
        <v>1828</v>
      </c>
      <c r="R305" s="18"/>
      <c r="S305" s="24" t="s">
        <v>1005</v>
      </c>
    </row>
    <row collapsed="false" customFormat="false" customHeight="false" hidden="false" ht="12.65" outlineLevel="0" r="306">
      <c r="A306" s="9" t="n">
        <v>305</v>
      </c>
      <c r="B306" s="10" t="s">
        <v>19</v>
      </c>
      <c r="C306" s="11" t="s">
        <v>1626</v>
      </c>
      <c r="D306" s="11" t="s">
        <v>1627</v>
      </c>
      <c r="E306" s="67" t="s">
        <v>108</v>
      </c>
      <c r="F306" s="10" t="n">
        <f aca="false">A306</f>
        <v>305</v>
      </c>
      <c r="G306" s="38" t="n">
        <v>20200</v>
      </c>
      <c r="H306" s="38" t="n">
        <v>10938055</v>
      </c>
      <c r="I306" s="11" t="s">
        <v>1628</v>
      </c>
      <c r="J306" s="11" t="s">
        <v>1629</v>
      </c>
      <c r="K306" s="22"/>
      <c r="L306" s="40" t="str">
        <f aca="false">HYPERLINK("mailto:tito.villarreal@yahoo.com.ar","tito.villarreal@yahoo.com.ar")</f>
        <v>tito.villarreal@yahoo.com.ar</v>
      </c>
      <c r="M306" s="18" t="n">
        <v>40850</v>
      </c>
      <c r="N306" s="18" t="s">
        <v>525</v>
      </c>
      <c r="O306" s="18" t="s">
        <v>1630</v>
      </c>
      <c r="P306" s="18" t="s">
        <v>139</v>
      </c>
      <c r="Q306" s="19"/>
      <c r="R306" s="18" t="s">
        <v>1631</v>
      </c>
      <c r="S306" s="24" t="s">
        <v>1033</v>
      </c>
    </row>
    <row collapsed="false" customFormat="false" customHeight="false" hidden="false" ht="12.65" outlineLevel="0" r="307">
      <c r="A307" s="9" t="n">
        <v>306</v>
      </c>
      <c r="B307" s="10" t="s">
        <v>25</v>
      </c>
      <c r="C307" s="11" t="s">
        <v>1632</v>
      </c>
      <c r="D307" s="11" t="s">
        <v>1633</v>
      </c>
      <c r="E307" s="67" t="s">
        <v>108</v>
      </c>
      <c r="F307" s="10" t="n">
        <f aca="false">A307</f>
        <v>306</v>
      </c>
      <c r="G307" s="38" t="n">
        <v>5805</v>
      </c>
      <c r="H307" s="38" t="n">
        <v>30953541</v>
      </c>
      <c r="I307" s="11" t="s">
        <v>1634</v>
      </c>
      <c r="J307" s="11" t="s">
        <v>568</v>
      </c>
      <c r="K307" s="22"/>
      <c r="L307" s="40" t="str">
        <f aca="false">HYPERLINK("mailto:soltortasartesanales@gmail.com","soltortasartesanales@gmail.com")</f>
        <v>soltortasartesanales@gmail.com</v>
      </c>
      <c r="M307" s="18" t="n">
        <v>40850</v>
      </c>
      <c r="N307" s="18" t="s">
        <v>1635</v>
      </c>
      <c r="O307" s="18" t="s">
        <v>570</v>
      </c>
      <c r="P307" s="18" t="s">
        <v>139</v>
      </c>
      <c r="Q307" s="19" t="n">
        <v>1704</v>
      </c>
      <c r="R307" s="18" t="s">
        <v>223</v>
      </c>
      <c r="S307" s="24" t="s">
        <v>1637</v>
      </c>
    </row>
    <row collapsed="false" customFormat="false" customHeight="false" hidden="false" ht="12.65" outlineLevel="0" r="308">
      <c r="A308" s="9" t="n">
        <v>307</v>
      </c>
      <c r="B308" s="10" t="s">
        <v>19</v>
      </c>
      <c r="C308" s="11" t="s">
        <v>1639</v>
      </c>
      <c r="D308" s="11" t="s">
        <v>1640</v>
      </c>
      <c r="E308" s="67" t="s">
        <v>108</v>
      </c>
      <c r="F308" s="10" t="n">
        <f aca="false">A308</f>
        <v>307</v>
      </c>
      <c r="G308" s="38" t="n">
        <v>10942</v>
      </c>
      <c r="H308" s="38" t="n">
        <v>23066800</v>
      </c>
      <c r="I308" s="11" t="s">
        <v>1641</v>
      </c>
      <c r="J308" s="11"/>
      <c r="K308" s="22"/>
      <c r="L308" s="40" t="str">
        <f aca="false">HYPERLINK("mailto:chelovolonte@hotmail.com","chelovolonte@hotmail.com")</f>
        <v>chelovolonte@hotmail.com</v>
      </c>
      <c r="M308" s="18" t="n">
        <v>40850</v>
      </c>
      <c r="N308" s="18" t="s">
        <v>525</v>
      </c>
      <c r="O308" s="18" t="s">
        <v>1642</v>
      </c>
      <c r="P308" s="18" t="s">
        <v>1643</v>
      </c>
      <c r="Q308" s="19" t="n">
        <v>1846</v>
      </c>
      <c r="R308" s="18" t="s">
        <v>1143</v>
      </c>
      <c r="S308" s="24" t="s">
        <v>1033</v>
      </c>
    </row>
    <row collapsed="false" customFormat="false" customHeight="false" hidden="false" ht="12.65" outlineLevel="0" r="309">
      <c r="A309" s="9" t="n">
        <v>308</v>
      </c>
      <c r="B309" s="10" t="s">
        <v>19</v>
      </c>
      <c r="C309" s="11" t="s">
        <v>700</v>
      </c>
      <c r="D309" s="11" t="s">
        <v>1012</v>
      </c>
      <c r="E309" s="67" t="s">
        <v>108</v>
      </c>
      <c r="F309" s="10" t="n">
        <f aca="false">A309</f>
        <v>308</v>
      </c>
      <c r="G309" s="38" t="n">
        <v>7435</v>
      </c>
      <c r="H309" s="38" t="n">
        <v>10817941</v>
      </c>
      <c r="I309" s="11" t="s">
        <v>1644</v>
      </c>
      <c r="J309" s="11" t="s">
        <v>1645</v>
      </c>
      <c r="K309" s="22"/>
      <c r="L309" s="40" t="str">
        <f aca="false">HYPERLINK("mailto:danieleich@hotmail.com","danieleich@hotmail.com")</f>
        <v>danieleich@hotmail.com</v>
      </c>
      <c r="M309" s="18" t="n">
        <v>40850</v>
      </c>
      <c r="N309" s="18" t="s">
        <v>525</v>
      </c>
      <c r="O309" s="18" t="s">
        <v>1646</v>
      </c>
      <c r="P309" s="18" t="s">
        <v>153</v>
      </c>
      <c r="Q309" s="19" t="n">
        <v>1878</v>
      </c>
      <c r="R309" s="18"/>
      <c r="S309" s="24" t="s">
        <v>1647</v>
      </c>
    </row>
    <row collapsed="false" customFormat="false" customHeight="false" hidden="false" ht="12.65" outlineLevel="0" r="310">
      <c r="A310" s="9" t="n">
        <v>309</v>
      </c>
      <c r="B310" s="10" t="s">
        <v>19</v>
      </c>
      <c r="C310" s="11" t="s">
        <v>1648</v>
      </c>
      <c r="D310" s="11" t="s">
        <v>245</v>
      </c>
      <c r="E310" s="67" t="s">
        <v>108</v>
      </c>
      <c r="F310" s="10" t="n">
        <f aca="false">A310</f>
        <v>309</v>
      </c>
      <c r="G310" s="38" t="n">
        <v>18586</v>
      </c>
      <c r="H310" s="38" t="n">
        <v>33787972</v>
      </c>
      <c r="I310" s="11" t="s">
        <v>1649</v>
      </c>
      <c r="J310" s="11" t="s">
        <v>1650</v>
      </c>
      <c r="K310" s="22"/>
      <c r="L310" s="40" t="str">
        <f aca="false">HYPERLINK("mailto:jucarve88@hotmail.com","jucarve88@hotmail.com")</f>
        <v>jucarve88@hotmail.com</v>
      </c>
      <c r="M310" s="18" t="n">
        <v>40850</v>
      </c>
      <c r="N310" s="18" t="s">
        <v>525</v>
      </c>
      <c r="O310" s="18" t="s">
        <v>1651</v>
      </c>
      <c r="P310" s="18" t="s">
        <v>1191</v>
      </c>
      <c r="Q310" s="19" t="n">
        <v>1824</v>
      </c>
      <c r="R310" s="18" t="s">
        <v>1652</v>
      </c>
      <c r="S310" s="24" t="s">
        <v>1033</v>
      </c>
    </row>
    <row collapsed="false" customFormat="false" customHeight="false" hidden="false" ht="12.65" outlineLevel="0" r="311">
      <c r="A311" s="9" t="n">
        <v>310</v>
      </c>
      <c r="B311" s="10" t="s">
        <v>19</v>
      </c>
      <c r="C311" s="11" t="s">
        <v>1648</v>
      </c>
      <c r="D311" s="11" t="s">
        <v>1653</v>
      </c>
      <c r="E311" s="67" t="s">
        <v>108</v>
      </c>
      <c r="F311" s="10" t="n">
        <f aca="false">A311</f>
        <v>310</v>
      </c>
      <c r="G311" s="38" t="n">
        <v>10281</v>
      </c>
      <c r="H311" s="38" t="n">
        <v>12167496</v>
      </c>
      <c r="I311" s="11" t="s">
        <v>1654</v>
      </c>
      <c r="J311" s="11" t="s">
        <v>1650</v>
      </c>
      <c r="K311" s="22"/>
      <c r="L311" s="40" t="str">
        <f aca="false">HYPERLINK("mailto:vencros@hotmail.com","vencros@hotmail.com")</f>
        <v>vencros@hotmail.com</v>
      </c>
      <c r="M311" s="18" t="n">
        <v>40850</v>
      </c>
      <c r="N311" s="18" t="s">
        <v>525</v>
      </c>
      <c r="O311" s="18" t="s">
        <v>1651</v>
      </c>
      <c r="P311" s="18" t="s">
        <v>1191</v>
      </c>
      <c r="Q311" s="19" t="n">
        <v>1824</v>
      </c>
      <c r="R311" s="18" t="s">
        <v>1652</v>
      </c>
      <c r="S311" s="24" t="s">
        <v>987</v>
      </c>
    </row>
    <row collapsed="false" customFormat="false" customHeight="false" hidden="false" ht="12.65" outlineLevel="0" r="312">
      <c r="A312" s="9" t="n">
        <v>311</v>
      </c>
      <c r="B312" s="10" t="s">
        <v>19</v>
      </c>
      <c r="C312" s="11" t="s">
        <v>1655</v>
      </c>
      <c r="D312" s="11" t="s">
        <v>1656</v>
      </c>
      <c r="E312" s="67" t="s">
        <v>108</v>
      </c>
      <c r="F312" s="10" t="n">
        <f aca="false">A312</f>
        <v>311</v>
      </c>
      <c r="G312" s="38" t="n">
        <v>58829</v>
      </c>
      <c r="H312" s="38" t="n">
        <v>21982014</v>
      </c>
      <c r="I312" s="11" t="s">
        <v>1657</v>
      </c>
      <c r="J312" s="11"/>
      <c r="K312" s="22"/>
      <c r="L312" s="40" t="str">
        <f aca="false">HYPERLINK("mailto:manetti.diego@vps.com","manetti.diego@vps.com")</f>
        <v>manetti.diego@vps.com</v>
      </c>
      <c r="M312" s="18" t="n">
        <v>40850</v>
      </c>
      <c r="N312" s="18" t="s">
        <v>525</v>
      </c>
      <c r="O312" s="18" t="s">
        <v>1658</v>
      </c>
      <c r="P312" s="18" t="s">
        <v>119</v>
      </c>
      <c r="Q312" s="19" t="n">
        <v>1870</v>
      </c>
      <c r="R312" s="18"/>
      <c r="S312" s="24" t="s">
        <v>1033</v>
      </c>
    </row>
    <row collapsed="false" customFormat="false" customHeight="false" hidden="false" ht="12.65" outlineLevel="0" r="313">
      <c r="A313" s="9" t="n">
        <v>312</v>
      </c>
      <c r="B313" s="10" t="s">
        <v>19</v>
      </c>
      <c r="C313" s="11" t="s">
        <v>1659</v>
      </c>
      <c r="D313" s="11" t="s">
        <v>1660</v>
      </c>
      <c r="E313" s="67" t="s">
        <v>108</v>
      </c>
      <c r="F313" s="10" t="n">
        <f aca="false">A313</f>
        <v>312</v>
      </c>
      <c r="G313" s="38" t="n">
        <v>17796</v>
      </c>
      <c r="H313" s="38" t="n">
        <v>30664340</v>
      </c>
      <c r="I313" s="11" t="s">
        <v>1661</v>
      </c>
      <c r="J313" s="11" t="s">
        <v>1662</v>
      </c>
      <c r="K313" s="22"/>
      <c r="L313" s="40" t="str">
        <f aca="false">HYPERLINK("mailto:malvino@hotmail.com","malvino@hotmail.com")</f>
        <v>malvino@hotmail.com</v>
      </c>
      <c r="M313" s="18" t="n">
        <v>40850</v>
      </c>
      <c r="N313" s="18" t="s">
        <v>525</v>
      </c>
      <c r="O313" s="18" t="s">
        <v>1663</v>
      </c>
      <c r="P313" s="18" t="s">
        <v>1191</v>
      </c>
      <c r="Q313" s="19" t="n">
        <v>1824</v>
      </c>
      <c r="R313" s="18"/>
      <c r="S313" s="24" t="s">
        <v>1664</v>
      </c>
    </row>
    <row collapsed="false" customFormat="false" customHeight="false" hidden="false" ht="12.65" outlineLevel="0" r="314">
      <c r="A314" s="9" t="n">
        <v>313</v>
      </c>
      <c r="B314" s="10" t="s">
        <v>19</v>
      </c>
      <c r="C314" s="11" t="s">
        <v>1665</v>
      </c>
      <c r="D314" s="11" t="s">
        <v>1666</v>
      </c>
      <c r="E314" s="67" t="s">
        <v>108</v>
      </c>
      <c r="F314" s="10" t="n">
        <f aca="false">A314</f>
        <v>313</v>
      </c>
      <c r="G314" s="38" t="n">
        <v>20593</v>
      </c>
      <c r="H314" s="38" t="n">
        <v>34339381</v>
      </c>
      <c r="I314" s="11" t="s">
        <v>1667</v>
      </c>
      <c r="J314" s="11" t="s">
        <v>1668</v>
      </c>
      <c r="K314" s="22"/>
      <c r="L314" s="40" t="str">
        <f aca="false">HYPERLINK("mailto:gastonadolfo@hotmail.com","gastonadolfo@hotmail.com")</f>
        <v>gastonadolfo@hotmail.com</v>
      </c>
      <c r="M314" s="18" t="n">
        <v>40850</v>
      </c>
      <c r="N314" s="18" t="s">
        <v>525</v>
      </c>
      <c r="O314" s="18" t="s">
        <v>1669</v>
      </c>
      <c r="P314" s="18" t="s">
        <v>119</v>
      </c>
      <c r="Q314" s="19" t="n">
        <v>1824</v>
      </c>
      <c r="R314" s="18" t="s">
        <v>508</v>
      </c>
      <c r="S314" s="24" t="s">
        <v>1033</v>
      </c>
    </row>
  </sheetData>
  <autoFilter ref="A1:T250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" min="1" style="1" width="11.5411764705882"/>
    <col collapsed="false" hidden="false" max="3" min="3" style="1" width="14.2901960784314"/>
    <col collapsed="false" hidden="false" max="4" min="4" style="1" width="20.3490196078431"/>
    <col collapsed="false" hidden="false" max="5" min="5" style="1" width="11.3960784313726"/>
    <col collapsed="false" hidden="false" max="6" min="6" style="1" width="4.03529411764706"/>
    <col collapsed="false" hidden="false" max="7" min="7" style="1" width="10.2470588235294"/>
    <col collapsed="false" hidden="false" max="8" min="8" style="1" width="13.1333333333333"/>
    <col collapsed="false" hidden="false" max="9" min="9" style="1" width="12.2627450980392"/>
    <col collapsed="false" hidden="false" max="10" min="10" style="1" width="14.2901960784314"/>
    <col collapsed="false" hidden="false" max="11" min="11" style="1" width="15.0039215686275"/>
    <col collapsed="false" hidden="false" max="12" min="12" style="1" width="30.3058823529412"/>
    <col collapsed="false" hidden="false" max="13" min="13" style="1" width="10.2470588235294"/>
    <col collapsed="false" hidden="false" max="14" min="14" style="1" width="21.2078431372549"/>
    <col collapsed="false" hidden="false" max="15" min="15" style="1" width="49.3450980392157"/>
    <col collapsed="false" hidden="false" max="16" min="16" style="1" width="25.1058823529412"/>
    <col collapsed="false" hidden="false" max="17" min="17" style="1" width="7.07450980392157"/>
    <col collapsed="false" hidden="false" max="18" min="18" style="1" width="25.1058823529412"/>
    <col collapsed="false" hidden="false" max="19" min="19" style="1" width="32.8941176470588"/>
    <col collapsed="false" hidden="false" max="1025" min="20" style="1" width="11.5411764705882"/>
  </cols>
  <sheetData>
    <row collapsed="false" customFormat="false" customHeight="false" hidden="false" ht="12.65" outlineLevel="0" r="1">
      <c r="A1" s="99" t="n">
        <v>1</v>
      </c>
      <c r="B1" s="100" t="s">
        <v>19</v>
      </c>
      <c r="C1" s="101" t="s">
        <v>20</v>
      </c>
      <c r="D1" s="12" t="s">
        <v>21</v>
      </c>
      <c r="E1" s="102" t="s">
        <v>22</v>
      </c>
      <c r="F1" s="103" t="s">
        <v>23</v>
      </c>
      <c r="G1" s="14" t="n">
        <v>10426</v>
      </c>
      <c r="H1" s="15" t="n">
        <v>4867823</v>
      </c>
      <c r="I1" s="12" t="s">
        <v>24</v>
      </c>
      <c r="J1" s="12"/>
      <c r="K1" s="16"/>
      <c r="L1" s="17" t="str">
        <f aca="false">HYPERLINK("mailto:rvazquez@cabal.coop","rvazquez@cabal.coop")</f>
        <v>rvazquez@cabal.coop</v>
      </c>
      <c r="M1" s="80"/>
      <c r="N1" s="80"/>
      <c r="O1" s="80"/>
      <c r="P1" s="80"/>
      <c r="Q1" s="104"/>
      <c r="R1" s="80"/>
      <c r="S1" s="105"/>
      <c r="T1" s="8"/>
    </row>
    <row collapsed="false" customFormat="false" customHeight="false" hidden="false" ht="12.65" outlineLevel="0" r="2">
      <c r="A2" s="9" t="n">
        <v>2</v>
      </c>
      <c r="B2" s="10" t="s">
        <v>25</v>
      </c>
      <c r="C2" s="11" t="s">
        <v>26</v>
      </c>
      <c r="D2" s="12" t="s">
        <v>27</v>
      </c>
      <c r="E2" s="12" t="s">
        <v>22</v>
      </c>
      <c r="F2" s="13" t="s">
        <v>28</v>
      </c>
      <c r="G2" s="14" t="s">
        <v>29</v>
      </c>
      <c r="H2" s="15" t="n">
        <v>14263333</v>
      </c>
      <c r="I2" s="12" t="s">
        <v>30</v>
      </c>
      <c r="J2" s="12" t="s">
        <v>31</v>
      </c>
      <c r="K2" s="16"/>
      <c r="L2" s="21" t="str">
        <f aca="false">HYPERLINK("mailto:pata_villaverde@yahoo.com.ar","pata_villaverde@yahoo.com.ar")</f>
        <v>pata_villaverde@yahoo.com.ar</v>
      </c>
      <c r="M2" s="18"/>
      <c r="N2" s="18"/>
      <c r="O2" s="18"/>
      <c r="P2" s="18"/>
      <c r="Q2" s="19"/>
      <c r="R2" s="18"/>
      <c r="S2" s="20"/>
      <c r="T2" s="8"/>
    </row>
    <row collapsed="false" customFormat="false" customHeight="false" hidden="false" ht="12.65" outlineLevel="0" r="3">
      <c r="A3" s="9" t="n">
        <v>3</v>
      </c>
      <c r="B3" s="10" t="s">
        <v>19</v>
      </c>
      <c r="C3" s="11" t="s">
        <v>32</v>
      </c>
      <c r="D3" s="12" t="s">
        <v>33</v>
      </c>
      <c r="E3" s="12" t="s">
        <v>22</v>
      </c>
      <c r="F3" s="13" t="s">
        <v>34</v>
      </c>
      <c r="G3" s="14" t="n">
        <v>15283</v>
      </c>
      <c r="H3" s="15" t="n">
        <v>13356315</v>
      </c>
      <c r="I3" s="12" t="s">
        <v>35</v>
      </c>
      <c r="J3" s="12" t="s">
        <v>36</v>
      </c>
      <c r="K3" s="16"/>
      <c r="L3" s="17" t="str">
        <f aca="false">HYPERLINK("mailto:jcantero@hytsa.com.ar","jcantero@hytsa.com.ar")</f>
        <v>jcantero@hytsa.com.ar</v>
      </c>
      <c r="M3" s="18"/>
      <c r="N3" s="18"/>
      <c r="O3" s="18"/>
      <c r="P3" s="18"/>
      <c r="Q3" s="19"/>
      <c r="R3" s="18"/>
      <c r="S3" s="20"/>
      <c r="T3" s="8"/>
    </row>
    <row collapsed="false" customFormat="false" customHeight="false" hidden="false" ht="12.65" outlineLevel="0" r="4">
      <c r="A4" s="9" t="n">
        <v>4</v>
      </c>
      <c r="B4" s="10" t="s">
        <v>19</v>
      </c>
      <c r="C4" s="11" t="s">
        <v>37</v>
      </c>
      <c r="D4" s="12" t="s">
        <v>38</v>
      </c>
      <c r="E4" s="12" t="s">
        <v>22</v>
      </c>
      <c r="F4" s="13" t="s">
        <v>39</v>
      </c>
      <c r="G4" s="14" t="n">
        <v>17804</v>
      </c>
      <c r="H4" s="15" t="n">
        <v>11574126</v>
      </c>
      <c r="I4" s="12" t="s">
        <v>40</v>
      </c>
      <c r="J4" s="11" t="s">
        <v>41</v>
      </c>
      <c r="K4" s="22"/>
      <c r="L4" s="17" t="str">
        <f aca="false">HYPERLINK("mailto:joselkelly@yahoo.com.ar","joselkelly@yahoo.com.ar")</f>
        <v>joselkelly@yahoo.com.ar</v>
      </c>
      <c r="M4" s="18"/>
      <c r="N4" s="18"/>
      <c r="O4" s="18"/>
      <c r="P4" s="18"/>
      <c r="Q4" s="19"/>
      <c r="R4" s="18"/>
      <c r="S4" s="20"/>
      <c r="T4" s="8"/>
    </row>
    <row collapsed="false" customFormat="false" customHeight="false" hidden="false" ht="12.65" outlineLevel="0" r="5">
      <c r="A5" s="9" t="n">
        <v>5</v>
      </c>
      <c r="B5" s="10" t="s">
        <v>19</v>
      </c>
      <c r="C5" s="11" t="s">
        <v>42</v>
      </c>
      <c r="D5" s="12" t="s">
        <v>38</v>
      </c>
      <c r="E5" s="12" t="s">
        <v>22</v>
      </c>
      <c r="F5" s="13" t="s">
        <v>43</v>
      </c>
      <c r="G5" s="14" t="n">
        <v>25541</v>
      </c>
      <c r="H5" s="15" t="n">
        <v>16463317</v>
      </c>
      <c r="I5" s="12" t="s">
        <v>44</v>
      </c>
      <c r="J5" s="12" t="s">
        <v>45</v>
      </c>
      <c r="K5" s="16" t="s">
        <v>46</v>
      </c>
      <c r="L5" s="17" t="str">
        <f aca="false">HYPERLINK("mailto:jvarela@cabal.coop","jvarela@cabal.coop")</f>
        <v>jvarela@cabal.coop</v>
      </c>
      <c r="M5" s="18"/>
      <c r="N5" s="18"/>
      <c r="O5" s="18"/>
      <c r="P5" s="18"/>
      <c r="Q5" s="19"/>
      <c r="R5" s="18"/>
      <c r="S5" s="20"/>
      <c r="T5" s="8"/>
    </row>
    <row collapsed="false" customFormat="false" customHeight="false" hidden="false" ht="12.65" outlineLevel="0" r="6">
      <c r="A6" s="9" t="n">
        <v>6</v>
      </c>
      <c r="B6" s="10" t="s">
        <v>19</v>
      </c>
      <c r="C6" s="11" t="s">
        <v>47</v>
      </c>
      <c r="D6" s="12" t="s">
        <v>48</v>
      </c>
      <c r="E6" s="12" t="s">
        <v>22</v>
      </c>
      <c r="F6" s="13" t="s">
        <v>49</v>
      </c>
      <c r="G6" s="14" t="n">
        <v>20205</v>
      </c>
      <c r="H6" s="15" t="n">
        <v>13394058</v>
      </c>
      <c r="I6" s="12" t="s">
        <v>50</v>
      </c>
      <c r="J6" s="12"/>
      <c r="K6" s="16"/>
      <c r="L6" s="17" t="str">
        <f aca="false">HYPERLINK("mailto:ckeblaitis@yahoo.com.ar","ckeblaitis@yahoo.com.ar")</f>
        <v>ckeblaitis@yahoo.com.ar</v>
      </c>
      <c r="M6" s="18"/>
      <c r="N6" s="18"/>
      <c r="O6" s="18"/>
      <c r="P6" s="18"/>
      <c r="Q6" s="19"/>
      <c r="R6" s="18"/>
      <c r="S6" s="20"/>
      <c r="T6" s="8"/>
    </row>
    <row collapsed="false" customFormat="false" customHeight="false" hidden="false" ht="12.65" outlineLevel="0" r="7">
      <c r="A7" s="9" t="n">
        <v>7</v>
      </c>
      <c r="B7" s="10" t="s">
        <v>19</v>
      </c>
      <c r="C7" s="11" t="s">
        <v>51</v>
      </c>
      <c r="D7" s="12" t="s">
        <v>52</v>
      </c>
      <c r="E7" s="12" t="s">
        <v>22</v>
      </c>
      <c r="F7" s="13" t="s">
        <v>53</v>
      </c>
      <c r="G7" s="14" t="n">
        <v>18069</v>
      </c>
      <c r="H7" s="15" t="n">
        <v>22744033</v>
      </c>
      <c r="I7" s="12" t="s">
        <v>54</v>
      </c>
      <c r="J7" s="12" t="s">
        <v>55</v>
      </c>
      <c r="K7" s="16" t="s">
        <v>56</v>
      </c>
      <c r="L7" s="17" t="str">
        <f aca="false">HYPERLINK("mailto:campanaroja@gmail.com","campanaroja@gmail.com")</f>
        <v>campanaroja@gmail.com</v>
      </c>
      <c r="M7" s="18"/>
      <c r="N7" s="18"/>
      <c r="O7" s="18"/>
      <c r="P7" s="18"/>
      <c r="Q7" s="19"/>
      <c r="R7" s="18"/>
      <c r="S7" s="20"/>
      <c r="T7" s="8"/>
    </row>
    <row collapsed="false" customFormat="false" customHeight="false" hidden="false" ht="12.65" outlineLevel="0" r="8">
      <c r="A8" s="9" t="n">
        <v>8</v>
      </c>
      <c r="B8" s="10" t="s">
        <v>19</v>
      </c>
      <c r="C8" s="11" t="s">
        <v>57</v>
      </c>
      <c r="D8" s="12" t="s">
        <v>58</v>
      </c>
      <c r="E8" s="12" t="s">
        <v>22</v>
      </c>
      <c r="F8" s="13" t="s">
        <v>59</v>
      </c>
      <c r="G8" s="14" t="n">
        <v>10984</v>
      </c>
      <c r="H8" s="15" t="n">
        <v>13337022</v>
      </c>
      <c r="I8" s="12" t="s">
        <v>60</v>
      </c>
      <c r="J8" s="12" t="s">
        <v>61</v>
      </c>
      <c r="K8" s="16" t="s">
        <v>62</v>
      </c>
      <c r="L8" s="17" t="str">
        <f aca="false">HYPERLINK("mailto:SBagalio@bancocredicoop.coop","SBagalio@bancocredicoop.coop")</f>
        <v>SBagalio@bancocredicoop.coop</v>
      </c>
      <c r="M8" s="18"/>
      <c r="N8" s="18"/>
      <c r="O8" s="18"/>
      <c r="P8" s="18"/>
      <c r="Q8" s="19"/>
      <c r="R8" s="18"/>
      <c r="S8" s="20"/>
      <c r="T8" s="8"/>
    </row>
    <row collapsed="false" customFormat="false" customHeight="false" hidden="false" ht="12.65" outlineLevel="0" r="9">
      <c r="A9" s="9" t="n">
        <v>9</v>
      </c>
      <c r="B9" s="10" t="s">
        <v>19</v>
      </c>
      <c r="C9" s="11" t="s">
        <v>63</v>
      </c>
      <c r="D9" s="12" t="s">
        <v>64</v>
      </c>
      <c r="E9" s="12" t="s">
        <v>22</v>
      </c>
      <c r="F9" s="13" t="s">
        <v>65</v>
      </c>
      <c r="G9" s="14" t="n">
        <v>22481</v>
      </c>
      <c r="H9" s="15" t="n">
        <v>14804736</v>
      </c>
      <c r="I9" s="12" t="s">
        <v>66</v>
      </c>
      <c r="J9" s="12" t="s">
        <v>67</v>
      </c>
      <c r="K9" s="16" t="s">
        <v>68</v>
      </c>
      <c r="L9" s="17" t="str">
        <f aca="false">HYPERLINK("mailto:petotti@yahoo.com.ar","petotti@yahoo.com.ar")</f>
        <v>petotti@yahoo.com.ar</v>
      </c>
      <c r="M9" s="18"/>
      <c r="N9" s="18"/>
      <c r="O9" s="18"/>
      <c r="P9" s="18"/>
      <c r="Q9" s="19"/>
      <c r="R9" s="18"/>
      <c r="S9" s="20"/>
      <c r="T9" s="8"/>
    </row>
    <row collapsed="false" customFormat="false" customHeight="false" hidden="false" ht="12.65" outlineLevel="0" r="10">
      <c r="A10" s="9" t="n">
        <v>10</v>
      </c>
      <c r="B10" s="10" t="s">
        <v>19</v>
      </c>
      <c r="C10" s="11" t="s">
        <v>69</v>
      </c>
      <c r="D10" s="12" t="s">
        <v>70</v>
      </c>
      <c r="E10" s="12" t="s">
        <v>22</v>
      </c>
      <c r="F10" s="13" t="s">
        <v>71</v>
      </c>
      <c r="G10" s="14" t="s">
        <v>72</v>
      </c>
      <c r="H10" s="15" t="n">
        <v>10320107</v>
      </c>
      <c r="I10" s="12" t="s">
        <v>73</v>
      </c>
      <c r="J10" s="12" t="s">
        <v>74</v>
      </c>
      <c r="K10" s="16" t="s">
        <v>75</v>
      </c>
      <c r="L10" s="17" t="str">
        <f aca="false">HYPERLINK("mailto:mamurcio_@hotmail.com","mamurcio_@hotmail.com")</f>
        <v>mamurcio_@hotmail.com</v>
      </c>
      <c r="M10" s="18"/>
      <c r="N10" s="18"/>
      <c r="O10" s="18"/>
      <c r="P10" s="18"/>
      <c r="Q10" s="19"/>
      <c r="R10" s="18"/>
      <c r="S10" s="20"/>
      <c r="T10" s="8"/>
    </row>
    <row collapsed="false" customFormat="false" customHeight="false" hidden="false" ht="12.65" outlineLevel="0" r="11">
      <c r="A11" s="9" t="n">
        <v>11</v>
      </c>
      <c r="B11" s="10" t="s">
        <v>19</v>
      </c>
      <c r="C11" s="11" t="s">
        <v>76</v>
      </c>
      <c r="D11" s="12" t="s">
        <v>77</v>
      </c>
      <c r="E11" s="12" t="s">
        <v>22</v>
      </c>
      <c r="F11" s="13" t="s">
        <v>78</v>
      </c>
      <c r="G11" s="14" t="n">
        <v>13046</v>
      </c>
      <c r="H11" s="15" t="n">
        <v>10083265</v>
      </c>
      <c r="I11" s="12" t="s">
        <v>79</v>
      </c>
      <c r="J11" s="12" t="s">
        <v>80</v>
      </c>
      <c r="K11" s="16" t="s">
        <v>81</v>
      </c>
      <c r="L11" s="17" t="str">
        <f aca="false">HYPERLINK("mailto:claudiociancio@speedy.com.ar","claudiociancio@speedy.com.ar")</f>
        <v>claudiociancio@speedy.com.ar</v>
      </c>
      <c r="M11" s="18"/>
      <c r="N11" s="18"/>
      <c r="O11" s="18"/>
      <c r="P11" s="18"/>
      <c r="Q11" s="19"/>
      <c r="R11" s="18"/>
      <c r="S11" s="20"/>
      <c r="T11" s="8"/>
    </row>
    <row collapsed="false" customFormat="false" customHeight="false" hidden="false" ht="12.65" outlineLevel="0" r="12">
      <c r="A12" s="9" t="n">
        <v>12</v>
      </c>
      <c r="B12" s="10" t="s">
        <v>19</v>
      </c>
      <c r="C12" s="11" t="s">
        <v>82</v>
      </c>
      <c r="D12" s="12" t="s">
        <v>83</v>
      </c>
      <c r="E12" s="12" t="s">
        <v>22</v>
      </c>
      <c r="F12" s="13" t="s">
        <v>84</v>
      </c>
      <c r="G12" s="14" t="n">
        <v>18161</v>
      </c>
      <c r="H12" s="15" t="n">
        <v>8068717</v>
      </c>
      <c r="I12" s="12" t="s">
        <v>85</v>
      </c>
      <c r="J12" s="12" t="s">
        <v>86</v>
      </c>
      <c r="K12" s="16" t="s">
        <v>87</v>
      </c>
      <c r="L12" s="17" t="str">
        <f aca="false">HYPERLINK("mailto:fernandeza@cabal.coop","fernandeza@cabal.coop")</f>
        <v>fernandeza@cabal.coop</v>
      </c>
      <c r="M12" s="18"/>
      <c r="N12" s="18"/>
      <c r="O12" s="18"/>
      <c r="P12" s="18"/>
      <c r="Q12" s="19"/>
      <c r="R12" s="18"/>
      <c r="S12" s="20"/>
      <c r="T12" s="8"/>
    </row>
    <row collapsed="false" customFormat="false" customHeight="false" hidden="false" ht="12.65" outlineLevel="0" r="13">
      <c r="A13" s="9" t="n">
        <v>13</v>
      </c>
      <c r="B13" s="10" t="s">
        <v>19</v>
      </c>
      <c r="C13" s="11" t="s">
        <v>88</v>
      </c>
      <c r="D13" s="12" t="s">
        <v>89</v>
      </c>
      <c r="E13" s="12" t="s">
        <v>22</v>
      </c>
      <c r="F13" s="13" t="s">
        <v>90</v>
      </c>
      <c r="G13" s="14" t="s">
        <v>91</v>
      </c>
      <c r="H13" s="15" t="n">
        <v>92801714</v>
      </c>
      <c r="I13" s="12" t="s">
        <v>92</v>
      </c>
      <c r="J13" s="12" t="s">
        <v>93</v>
      </c>
      <c r="K13" s="16"/>
      <c r="L13" s="17" t="str">
        <f aca="false">HYPERLINK("mailto:rmrutigliano@gmail.com","rmrutigliano@gmail.com")</f>
        <v>rmrutigliano@gmail.com</v>
      </c>
      <c r="M13" s="18"/>
      <c r="N13" s="18"/>
      <c r="O13" s="18"/>
      <c r="P13" s="18"/>
      <c r="Q13" s="19"/>
      <c r="R13" s="18"/>
      <c r="S13" s="20"/>
      <c r="T13" s="8"/>
    </row>
    <row collapsed="false" customFormat="false" customHeight="false" hidden="false" ht="12.65" outlineLevel="0" r="14">
      <c r="A14" s="9" t="n">
        <v>14</v>
      </c>
      <c r="B14" s="10" t="s">
        <v>25</v>
      </c>
      <c r="C14" s="11" t="s">
        <v>51</v>
      </c>
      <c r="D14" s="11" t="s">
        <v>94</v>
      </c>
      <c r="E14" s="11" t="s">
        <v>22</v>
      </c>
      <c r="F14" s="13" t="s">
        <v>95</v>
      </c>
      <c r="G14" s="14" t="s">
        <v>96</v>
      </c>
      <c r="H14" s="15" t="n">
        <v>2169742</v>
      </c>
      <c r="I14" s="12" t="s">
        <v>97</v>
      </c>
      <c r="J14" s="12" t="s">
        <v>31</v>
      </c>
      <c r="K14" s="16"/>
      <c r="L14" s="21" t="str">
        <f aca="false">HYPERLINK("mailto:pata_villaverde@yahoo.com.ar","pata_villaverde@yahoo.com.ar")</f>
        <v>pata_villaverde@yahoo.com.ar</v>
      </c>
      <c r="M14" s="18"/>
      <c r="N14" s="18"/>
      <c r="O14" s="18"/>
      <c r="P14" s="18"/>
      <c r="Q14" s="19"/>
      <c r="R14" s="18"/>
      <c r="S14" s="20"/>
      <c r="T14" s="8"/>
    </row>
    <row collapsed="false" customFormat="false" customHeight="false" hidden="false" ht="12.65" outlineLevel="0" r="15">
      <c r="A15" s="9" t="n">
        <v>15</v>
      </c>
      <c r="B15" s="10" t="s">
        <v>19</v>
      </c>
      <c r="C15" s="12" t="s">
        <v>57</v>
      </c>
      <c r="D15" s="12" t="s">
        <v>98</v>
      </c>
      <c r="E15" s="12" t="s">
        <v>22</v>
      </c>
      <c r="F15" s="13" t="s">
        <v>99</v>
      </c>
      <c r="G15" s="14" t="s">
        <v>100</v>
      </c>
      <c r="H15" s="15" t="n">
        <v>35159393</v>
      </c>
      <c r="I15" s="12" t="s">
        <v>101</v>
      </c>
      <c r="J15" s="12" t="s">
        <v>61</v>
      </c>
      <c r="K15" s="16"/>
      <c r="L15" s="17"/>
      <c r="M15" s="18"/>
      <c r="N15" s="18"/>
      <c r="O15" s="18"/>
      <c r="P15" s="18"/>
      <c r="Q15" s="19"/>
      <c r="R15" s="18"/>
      <c r="S15" s="20"/>
      <c r="T15" s="8"/>
    </row>
    <row collapsed="false" customFormat="false" customHeight="false" hidden="false" ht="12.65" outlineLevel="0" r="16">
      <c r="A16" s="9" t="n">
        <v>16</v>
      </c>
      <c r="B16" s="10" t="s">
        <v>25</v>
      </c>
      <c r="C16" s="12" t="s">
        <v>102</v>
      </c>
      <c r="D16" s="12" t="s">
        <v>103</v>
      </c>
      <c r="E16" s="12" t="s">
        <v>22</v>
      </c>
      <c r="F16" s="13" t="s">
        <v>104</v>
      </c>
      <c r="G16" s="14" t="s">
        <v>105</v>
      </c>
      <c r="H16" s="15" t="n">
        <v>13663556</v>
      </c>
      <c r="I16" s="12" t="s">
        <v>101</v>
      </c>
      <c r="J16" s="12" t="s">
        <v>61</v>
      </c>
      <c r="K16" s="16"/>
      <c r="L16" s="17"/>
      <c r="M16" s="18"/>
      <c r="N16" s="18"/>
      <c r="O16" s="18"/>
      <c r="P16" s="18"/>
      <c r="Q16" s="19"/>
      <c r="R16" s="18"/>
      <c r="S16" s="20"/>
      <c r="T16" s="8"/>
    </row>
    <row collapsed="false" customFormat="false" customHeight="false" hidden="false" ht="12.65" outlineLevel="0" r="17">
      <c r="A17" s="9" t="n">
        <v>17</v>
      </c>
      <c r="B17" s="10" t="s">
        <v>19</v>
      </c>
      <c r="C17" s="12" t="s">
        <v>106</v>
      </c>
      <c r="D17" s="12" t="s">
        <v>107</v>
      </c>
      <c r="E17" s="12" t="s">
        <v>108</v>
      </c>
      <c r="F17" s="13" t="s">
        <v>109</v>
      </c>
      <c r="G17" s="10" t="n">
        <v>14400</v>
      </c>
      <c r="H17" s="15" t="n">
        <v>21429330</v>
      </c>
      <c r="I17" s="12" t="s">
        <v>110</v>
      </c>
      <c r="J17" s="12" t="s">
        <v>111</v>
      </c>
      <c r="K17" s="16"/>
      <c r="L17" s="17" t="str">
        <f aca="false">HYPERLINK("mailto:fernando7505@yahoo.com.ar","fernando7505@yahoo.com.ar")</f>
        <v>fernando7505@yahoo.com.ar</v>
      </c>
      <c r="M17" s="18"/>
      <c r="N17" s="18"/>
      <c r="O17" s="18"/>
      <c r="P17" s="18"/>
      <c r="Q17" s="19"/>
      <c r="R17" s="18"/>
      <c r="S17" s="20"/>
      <c r="T17" s="8"/>
    </row>
    <row collapsed="false" customFormat="false" customHeight="false" hidden="false" ht="12.65" outlineLevel="0" r="18">
      <c r="A18" s="9" t="n">
        <v>18</v>
      </c>
      <c r="B18" s="10" t="s">
        <v>19</v>
      </c>
      <c r="C18" s="12" t="s">
        <v>112</v>
      </c>
      <c r="D18" s="12" t="s">
        <v>113</v>
      </c>
      <c r="E18" s="12" t="s">
        <v>108</v>
      </c>
      <c r="F18" s="13" t="s">
        <v>114</v>
      </c>
      <c r="G18" s="14" t="n">
        <v>19258</v>
      </c>
      <c r="H18" s="15" t="n">
        <v>24713899</v>
      </c>
      <c r="I18" s="12" t="s">
        <v>115</v>
      </c>
      <c r="J18" s="12" t="s">
        <v>116</v>
      </c>
      <c r="K18" s="22"/>
      <c r="L18" s="23" t="str">
        <f aca="false">HYPERLINK("mailto:rodrigoelcodo666@hotmail.com","rodrigoelcodo666@hotmail.com")</f>
        <v>rodrigoelcodo666@hotmail.com</v>
      </c>
      <c r="M18" s="18"/>
      <c r="N18" s="18" t="s">
        <v>117</v>
      </c>
      <c r="O18" s="18" t="s">
        <v>118</v>
      </c>
      <c r="P18" s="18" t="s">
        <v>119</v>
      </c>
      <c r="Q18" s="19" t="n">
        <v>1870</v>
      </c>
      <c r="R18" s="18"/>
      <c r="S18" s="24"/>
    </row>
    <row collapsed="false" customFormat="false" customHeight="false" hidden="false" ht="12.65" outlineLevel="0" r="19">
      <c r="A19" s="9" t="n">
        <v>19</v>
      </c>
      <c r="B19" s="10" t="s">
        <v>19</v>
      </c>
      <c r="C19" s="12" t="s">
        <v>120</v>
      </c>
      <c r="D19" s="12" t="s">
        <v>121</v>
      </c>
      <c r="E19" s="12" t="s">
        <v>108</v>
      </c>
      <c r="F19" s="13" t="s">
        <v>122</v>
      </c>
      <c r="G19" s="14" t="n">
        <v>24863</v>
      </c>
      <c r="H19" s="15" t="n">
        <v>26959089</v>
      </c>
      <c r="I19" s="12" t="s">
        <v>123</v>
      </c>
      <c r="J19" s="12" t="s">
        <v>124</v>
      </c>
      <c r="K19" s="22"/>
      <c r="L19" s="23" t="str">
        <f aca="false">HYPERLINK("mailto:plotearttesa@yahoo.com.ar","plotearttesa@yahoo.com.ar")</f>
        <v>plotearttesa@yahoo.com.ar</v>
      </c>
      <c r="M19" s="18"/>
      <c r="N19" s="18" t="s">
        <v>117</v>
      </c>
      <c r="O19" s="18" t="s">
        <v>125</v>
      </c>
      <c r="P19" s="18" t="s">
        <v>119</v>
      </c>
      <c r="Q19" s="19" t="n">
        <v>1870</v>
      </c>
      <c r="R19" s="18"/>
      <c r="S19" s="24"/>
    </row>
    <row collapsed="false" customFormat="false" customHeight="false" hidden="false" ht="12.65" outlineLevel="0" r="20">
      <c r="A20" s="9" t="n">
        <v>20</v>
      </c>
      <c r="B20" s="10" t="s">
        <v>19</v>
      </c>
      <c r="C20" s="12" t="s">
        <v>126</v>
      </c>
      <c r="D20" s="12" t="s">
        <v>127</v>
      </c>
      <c r="E20" s="12" t="s">
        <v>108</v>
      </c>
      <c r="F20" s="13" t="s">
        <v>128</v>
      </c>
      <c r="G20" s="14" t="n">
        <v>93833</v>
      </c>
      <c r="H20" s="15" t="n">
        <v>34151193</v>
      </c>
      <c r="I20" s="12" t="s">
        <v>129</v>
      </c>
      <c r="J20" s="12" t="s">
        <v>130</v>
      </c>
      <c r="K20" s="22"/>
      <c r="L20" s="23" t="str">
        <f aca="false">HYPERLINK("mailto:kapanguero88@hotmail.com","kapanguero88@hotmail.com")</f>
        <v>kapanguero88@hotmail.com</v>
      </c>
      <c r="M20" s="18"/>
      <c r="N20" s="18" t="s">
        <v>117</v>
      </c>
      <c r="O20" s="18" t="s">
        <v>131</v>
      </c>
      <c r="P20" s="18" t="s">
        <v>119</v>
      </c>
      <c r="Q20" s="19" t="n">
        <v>1870</v>
      </c>
      <c r="R20" s="18" t="s">
        <v>132</v>
      </c>
      <c r="S20" s="24"/>
    </row>
    <row collapsed="false" customFormat="false" customHeight="false" hidden="false" ht="12.65" outlineLevel="0" r="21">
      <c r="A21" s="9" t="n">
        <v>21</v>
      </c>
      <c r="B21" s="10" t="s">
        <v>19</v>
      </c>
      <c r="C21" s="12" t="s">
        <v>133</v>
      </c>
      <c r="D21" s="12" t="s">
        <v>134</v>
      </c>
      <c r="E21" s="12" t="s">
        <v>108</v>
      </c>
      <c r="F21" s="13" t="s">
        <v>135</v>
      </c>
      <c r="G21" s="14" t="n">
        <v>13342</v>
      </c>
      <c r="H21" s="15" t="n">
        <v>20394721</v>
      </c>
      <c r="I21" s="12" t="s">
        <v>136</v>
      </c>
      <c r="J21" s="12" t="s">
        <v>137</v>
      </c>
      <c r="K21" s="22"/>
      <c r="L21" s="23" t="str">
        <f aca="false">HYPERLINK("mailto:escorpiondiabolico@hotmail.com","escorpiondiabolico@hotmail.com")</f>
        <v>escorpiondiabolico@hotmail.com</v>
      </c>
      <c r="M21" s="18"/>
      <c r="N21" s="18" t="s">
        <v>117</v>
      </c>
      <c r="O21" s="18" t="s">
        <v>138</v>
      </c>
      <c r="P21" s="18" t="s">
        <v>139</v>
      </c>
      <c r="Q21" s="19"/>
      <c r="R21" s="18"/>
      <c r="S21" s="24"/>
    </row>
    <row collapsed="false" customFormat="false" customHeight="false" hidden="false" ht="23.85" outlineLevel="0" r="22">
      <c r="A22" s="25" t="n">
        <v>22</v>
      </c>
      <c r="B22" s="26" t="s">
        <v>19</v>
      </c>
      <c r="C22" s="27" t="s">
        <v>140</v>
      </c>
      <c r="D22" s="27" t="s">
        <v>141</v>
      </c>
      <c r="E22" s="27" t="s">
        <v>108</v>
      </c>
      <c r="F22" s="28" t="s">
        <v>142</v>
      </c>
      <c r="G22" s="29" t="s">
        <v>143</v>
      </c>
      <c r="H22" s="30" t="n">
        <v>13679768</v>
      </c>
      <c r="I22" s="27" t="s">
        <v>144</v>
      </c>
      <c r="J22" s="27" t="s">
        <v>101</v>
      </c>
      <c r="K22" s="31" t="s">
        <v>145</v>
      </c>
      <c r="L22" s="32" t="str">
        <f aca="false">HYPERLINK("mailto:hector@valcarce,com,ar","hector@valcarce,com,ar")</f>
        <v>hector@valcarce,com,ar</v>
      </c>
      <c r="M22" s="33"/>
      <c r="N22" s="33"/>
      <c r="O22" s="33" t="s">
        <v>146</v>
      </c>
      <c r="P22" s="33" t="s">
        <v>119</v>
      </c>
      <c r="Q22" s="34" t="n">
        <v>1870</v>
      </c>
      <c r="R22" s="33"/>
      <c r="S22" s="35"/>
    </row>
    <row collapsed="false" customFormat="false" customHeight="false" hidden="false" ht="12.65" outlineLevel="0" r="23">
      <c r="A23" s="9" t="n">
        <v>23</v>
      </c>
      <c r="B23" s="10" t="s">
        <v>19</v>
      </c>
      <c r="C23" s="12" t="s">
        <v>147</v>
      </c>
      <c r="D23" s="12" t="s">
        <v>148</v>
      </c>
      <c r="E23" s="12" t="s">
        <v>108</v>
      </c>
      <c r="F23" s="13" t="s">
        <v>149</v>
      </c>
      <c r="G23" s="14" t="n">
        <v>69896</v>
      </c>
      <c r="H23" s="15" t="n">
        <v>16987685</v>
      </c>
      <c r="I23" s="12" t="s">
        <v>150</v>
      </c>
      <c r="J23" s="12" t="s">
        <v>151</v>
      </c>
      <c r="K23" s="22"/>
      <c r="L23" s="23" t="str">
        <f aca="false">HYPERLINK("mailto:rgcamara@gmail.com","rgcamara@gmail.com")</f>
        <v>rgcamara@gmail.com</v>
      </c>
      <c r="M23" s="18"/>
      <c r="N23" s="18"/>
      <c r="O23" s="18" t="s">
        <v>152</v>
      </c>
      <c r="P23" s="18" t="s">
        <v>153</v>
      </c>
      <c r="Q23" s="19" t="n">
        <v>1320</v>
      </c>
      <c r="R23" s="18" t="s">
        <v>154</v>
      </c>
      <c r="S23" s="24"/>
    </row>
    <row collapsed="false" customFormat="false" customHeight="false" hidden="false" ht="12.65" outlineLevel="0" r="24">
      <c r="A24" s="9" t="n">
        <v>24</v>
      </c>
      <c r="B24" s="10" t="s">
        <v>25</v>
      </c>
      <c r="C24" s="12" t="s">
        <v>155</v>
      </c>
      <c r="D24" s="12" t="s">
        <v>156</v>
      </c>
      <c r="E24" s="12" t="s">
        <v>108</v>
      </c>
      <c r="F24" s="13" t="s">
        <v>157</v>
      </c>
      <c r="G24" s="14" t="n">
        <v>1039</v>
      </c>
      <c r="H24" s="15" t="n">
        <v>6666273</v>
      </c>
      <c r="I24" s="12" t="s">
        <v>158</v>
      </c>
      <c r="J24" s="12" t="s">
        <v>159</v>
      </c>
      <c r="K24" s="22"/>
      <c r="L24" s="23" t="s">
        <v>160</v>
      </c>
      <c r="M24" s="18"/>
      <c r="N24" s="18" t="s">
        <v>117</v>
      </c>
      <c r="O24" s="18" t="s">
        <v>161</v>
      </c>
      <c r="P24" s="18" t="s">
        <v>119</v>
      </c>
      <c r="Q24" s="19" t="n">
        <v>1870</v>
      </c>
      <c r="R24" s="18"/>
      <c r="S24" s="24"/>
    </row>
    <row collapsed="false" customFormat="false" customHeight="false" hidden="false" ht="12.65" outlineLevel="0" r="25">
      <c r="A25" s="9" t="n">
        <v>25</v>
      </c>
      <c r="B25" s="10" t="s">
        <v>19</v>
      </c>
      <c r="C25" s="12" t="s">
        <v>162</v>
      </c>
      <c r="D25" s="12" t="s">
        <v>163</v>
      </c>
      <c r="E25" s="12" t="s">
        <v>108</v>
      </c>
      <c r="F25" s="13" t="s">
        <v>164</v>
      </c>
      <c r="G25" s="14" t="n">
        <v>11014</v>
      </c>
      <c r="H25" s="15" t="n">
        <v>11389259</v>
      </c>
      <c r="I25" s="12" t="s">
        <v>165</v>
      </c>
      <c r="J25" s="12" t="s">
        <v>166</v>
      </c>
      <c r="K25" s="22"/>
      <c r="L25" s="21" t="str">
        <f aca="false">HYPERLINK("mailto:scala@dicomtec.com","scala@dicomtec.com")</f>
        <v>scala@dicomtec.com</v>
      </c>
      <c r="M25" s="18"/>
      <c r="N25" s="18"/>
      <c r="O25" s="18" t="s">
        <v>167</v>
      </c>
      <c r="P25" s="18" t="s">
        <v>168</v>
      </c>
      <c r="Q25" s="19" t="n">
        <v>1828</v>
      </c>
      <c r="R25" s="18"/>
      <c r="S25" s="24"/>
    </row>
    <row collapsed="false" customFormat="false" customHeight="false" hidden="false" ht="12.65" outlineLevel="0" r="26">
      <c r="A26" s="25" t="n">
        <v>26</v>
      </c>
      <c r="B26" s="26" t="s">
        <v>19</v>
      </c>
      <c r="C26" s="27" t="s">
        <v>63</v>
      </c>
      <c r="D26" s="27" t="s">
        <v>169</v>
      </c>
      <c r="E26" s="27" t="s">
        <v>108</v>
      </c>
      <c r="F26" s="28" t="s">
        <v>170</v>
      </c>
      <c r="G26" s="29" t="s">
        <v>143</v>
      </c>
      <c r="H26" s="30" t="n">
        <v>13411736</v>
      </c>
      <c r="I26" s="27" t="s">
        <v>171</v>
      </c>
      <c r="J26" s="27" t="s">
        <v>172</v>
      </c>
      <c r="K26" s="31"/>
      <c r="L26" s="36" t="str">
        <f aca="false">HYPERLINK("mailto:oscarllopez@ciudad.com.ar","oscarllopez@ciudad.com.ar")</f>
        <v>oscarllopez@ciudad.com.ar</v>
      </c>
      <c r="M26" s="33"/>
      <c r="N26" s="33" t="s">
        <v>173</v>
      </c>
      <c r="O26" s="33" t="s">
        <v>174</v>
      </c>
      <c r="P26" s="33" t="s">
        <v>139</v>
      </c>
      <c r="Q26" s="34"/>
      <c r="R26" s="33"/>
      <c r="S26" s="35"/>
    </row>
    <row collapsed="false" customFormat="false" customHeight="false" hidden="false" ht="12.65" outlineLevel="0" r="27">
      <c r="A27" s="9" t="n">
        <v>27</v>
      </c>
      <c r="B27" s="10" t="s">
        <v>19</v>
      </c>
      <c r="C27" s="12" t="s">
        <v>175</v>
      </c>
      <c r="D27" s="12" t="s">
        <v>176</v>
      </c>
      <c r="E27" s="12" t="s">
        <v>108</v>
      </c>
      <c r="F27" s="13" t="s">
        <v>177</v>
      </c>
      <c r="G27" s="14" t="n">
        <v>87248</v>
      </c>
      <c r="H27" s="15" t="n">
        <v>29374762</v>
      </c>
      <c r="I27" s="12" t="s">
        <v>178</v>
      </c>
      <c r="J27" s="12" t="s">
        <v>179</v>
      </c>
      <c r="K27" s="22"/>
      <c r="L27" s="37" t="str">
        <f aca="false">HYPERLINK("mailto:blanki@fullzero.com.ar","blanki@fullzero.com.ar")</f>
        <v>blanki@fullzero.com.ar</v>
      </c>
      <c r="M27" s="18"/>
      <c r="N27" s="18" t="s">
        <v>117</v>
      </c>
      <c r="O27" s="18" t="s">
        <v>180</v>
      </c>
      <c r="P27" s="18" t="s">
        <v>119</v>
      </c>
      <c r="Q27" s="19" t="n">
        <v>1875</v>
      </c>
      <c r="R27" s="18" t="s">
        <v>181</v>
      </c>
      <c r="S27" s="24"/>
    </row>
    <row collapsed="false" customFormat="false" customHeight="false" hidden="false" ht="12.65" outlineLevel="0" r="28">
      <c r="A28" s="9" t="n">
        <v>28</v>
      </c>
      <c r="B28" s="10" t="s">
        <v>19</v>
      </c>
      <c r="C28" s="12" t="s">
        <v>182</v>
      </c>
      <c r="D28" s="12" t="s">
        <v>183</v>
      </c>
      <c r="E28" s="12" t="s">
        <v>108</v>
      </c>
      <c r="F28" s="13" t="s">
        <v>184</v>
      </c>
      <c r="G28" s="14" t="n">
        <v>18437</v>
      </c>
      <c r="H28" s="15" t="n">
        <v>21881925</v>
      </c>
      <c r="I28" s="12" t="s">
        <v>185</v>
      </c>
      <c r="J28" s="12" t="s">
        <v>101</v>
      </c>
      <c r="K28" s="16" t="s">
        <v>186</v>
      </c>
      <c r="L28" s="23" t="str">
        <f aca="false">HYPERLINK("mailto:armando.fellin@international-star.com.ar","armando.fellin@international-star.com.ar")</f>
        <v>armando.fellin@international-star.com.ar</v>
      </c>
      <c r="M28" s="18"/>
      <c r="N28" s="18"/>
      <c r="O28" s="18" t="s">
        <v>187</v>
      </c>
      <c r="P28" s="18" t="s">
        <v>188</v>
      </c>
      <c r="Q28" s="19" t="n">
        <v>1822</v>
      </c>
      <c r="R28" s="18"/>
      <c r="S28" s="24"/>
    </row>
    <row collapsed="false" customFormat="false" customHeight="false" hidden="false" ht="12.65" outlineLevel="0" r="29">
      <c r="A29" s="9" t="n">
        <v>29</v>
      </c>
      <c r="B29" s="10" t="s">
        <v>19</v>
      </c>
      <c r="C29" s="12" t="s">
        <v>189</v>
      </c>
      <c r="D29" s="12" t="s">
        <v>190</v>
      </c>
      <c r="E29" s="12" t="s">
        <v>108</v>
      </c>
      <c r="F29" s="13" t="s">
        <v>191</v>
      </c>
      <c r="G29" s="14" t="n">
        <v>73554</v>
      </c>
      <c r="H29" s="15" t="n">
        <v>14767423</v>
      </c>
      <c r="I29" s="12" t="s">
        <v>192</v>
      </c>
      <c r="J29" s="12" t="s">
        <v>193</v>
      </c>
      <c r="K29" s="22"/>
      <c r="L29" s="23" t="str">
        <f aca="false">HYPERLINK("mailto:omarlu79@yahoo.com.ar","omarlu79@yahoo.com.ar")</f>
        <v>omarlu79@yahoo.com.ar</v>
      </c>
      <c r="M29" s="18"/>
      <c r="N29" s="18"/>
      <c r="O29" s="18" t="s">
        <v>194</v>
      </c>
      <c r="P29" s="18" t="s">
        <v>188</v>
      </c>
      <c r="Q29" s="19" t="n">
        <v>1824</v>
      </c>
      <c r="R29" s="18" t="s">
        <v>195</v>
      </c>
      <c r="S29" s="24"/>
    </row>
    <row collapsed="false" customFormat="false" customHeight="false" hidden="false" ht="12.65" outlineLevel="0" r="30">
      <c r="A30" s="9" t="n">
        <v>30</v>
      </c>
      <c r="B30" s="10" t="s">
        <v>19</v>
      </c>
      <c r="C30" s="12" t="s">
        <v>196</v>
      </c>
      <c r="D30" s="12" t="s">
        <v>197</v>
      </c>
      <c r="E30" s="12" t="s">
        <v>108</v>
      </c>
      <c r="F30" s="13" t="s">
        <v>198</v>
      </c>
      <c r="G30" s="14" t="n">
        <v>22718</v>
      </c>
      <c r="H30" s="15" t="n">
        <v>26359285</v>
      </c>
      <c r="I30" s="12" t="s">
        <v>199</v>
      </c>
      <c r="J30" s="12" t="s">
        <v>200</v>
      </c>
      <c r="K30" s="22"/>
      <c r="L30" s="23" t="str">
        <f aca="false">HYPERLINK("mailto:fernandomiel@hotmail.com","fernandomiel@hotmail.com")</f>
        <v>fernandomiel@hotmail.com</v>
      </c>
      <c r="M30" s="18"/>
      <c r="N30" s="18"/>
      <c r="O30" s="18" t="s">
        <v>201</v>
      </c>
      <c r="P30" s="18" t="s">
        <v>188</v>
      </c>
      <c r="Q30" s="19" t="n">
        <v>1824</v>
      </c>
      <c r="R30" s="18" t="s">
        <v>202</v>
      </c>
      <c r="S30" s="24"/>
    </row>
    <row collapsed="false" customFormat="false" customHeight="false" hidden="false" ht="12.65" outlineLevel="0" r="31">
      <c r="A31" s="9" t="n">
        <v>31</v>
      </c>
      <c r="B31" s="10" t="s">
        <v>19</v>
      </c>
      <c r="C31" s="12" t="s">
        <v>203</v>
      </c>
      <c r="D31" s="12" t="s">
        <v>204</v>
      </c>
      <c r="E31" s="12" t="s">
        <v>108</v>
      </c>
      <c r="F31" s="13" t="s">
        <v>205</v>
      </c>
      <c r="G31" s="14" t="n">
        <v>21837</v>
      </c>
      <c r="H31" s="15" t="n">
        <v>25187488</v>
      </c>
      <c r="I31" s="12" t="s">
        <v>206</v>
      </c>
      <c r="J31" s="12" t="s">
        <v>207</v>
      </c>
      <c r="K31" s="22"/>
      <c r="L31" s="23" t="str">
        <f aca="false">HYPERLINK("mailto:cristian.marcello@renault.com","cristian.marcello@renault.com")</f>
        <v>cristian.marcello@renault.com</v>
      </c>
      <c r="M31" s="18"/>
      <c r="N31" s="18" t="s">
        <v>208</v>
      </c>
      <c r="O31" s="18" t="s">
        <v>209</v>
      </c>
      <c r="P31" s="18" t="s">
        <v>139</v>
      </c>
      <c r="Q31" s="19" t="n">
        <v>1485</v>
      </c>
      <c r="R31" s="18" t="s">
        <v>210</v>
      </c>
      <c r="S31" s="24"/>
    </row>
    <row collapsed="false" customFormat="false" customHeight="false" hidden="false" ht="12.65" outlineLevel="0" r="32">
      <c r="A32" s="9" t="n">
        <v>32</v>
      </c>
      <c r="B32" s="10" t="s">
        <v>19</v>
      </c>
      <c r="C32" s="12" t="s">
        <v>211</v>
      </c>
      <c r="D32" s="12" t="s">
        <v>212</v>
      </c>
      <c r="E32" s="12" t="s">
        <v>108</v>
      </c>
      <c r="F32" s="13" t="s">
        <v>213</v>
      </c>
      <c r="G32" s="14" t="n">
        <v>49010</v>
      </c>
      <c r="H32" s="15" t="n">
        <v>11912981</v>
      </c>
      <c r="I32" s="12" t="s">
        <v>214</v>
      </c>
      <c r="J32" s="12" t="s">
        <v>215</v>
      </c>
      <c r="K32" s="22"/>
      <c r="L32" s="23" t="str">
        <f aca="false">HYPERLINK("mailto:ruben.troyon@hotmail.com","ruben.troyon@hotmail.com")</f>
        <v>ruben.troyon@hotmail.com</v>
      </c>
      <c r="M32" s="18"/>
      <c r="N32" s="18" t="s">
        <v>208</v>
      </c>
      <c r="O32" s="18" t="s">
        <v>216</v>
      </c>
      <c r="P32" s="18" t="s">
        <v>168</v>
      </c>
      <c r="Q32" s="19" t="n">
        <v>1828</v>
      </c>
      <c r="R32" s="18"/>
      <c r="S32" s="24"/>
    </row>
    <row collapsed="false" customFormat="false" customHeight="false" hidden="false" ht="12.65" outlineLevel="0" r="33">
      <c r="A33" s="9" t="n">
        <v>33</v>
      </c>
      <c r="B33" s="10" t="s">
        <v>25</v>
      </c>
      <c r="C33" s="12" t="s">
        <v>217</v>
      </c>
      <c r="D33" s="12" t="s">
        <v>218</v>
      </c>
      <c r="E33" s="12" t="s">
        <v>108</v>
      </c>
      <c r="F33" s="13" t="s">
        <v>219</v>
      </c>
      <c r="G33" s="14" t="n">
        <v>6711</v>
      </c>
      <c r="H33" s="15" t="n">
        <v>27767746</v>
      </c>
      <c r="I33" s="12" t="s">
        <v>220</v>
      </c>
      <c r="J33" s="12" t="s">
        <v>221</v>
      </c>
      <c r="K33" s="22"/>
      <c r="L33" s="23" t="str">
        <f aca="false">HYPERLINK("mailto:grusso@cuatrocabezas.com","grusso@cuatrocabezas.com")</f>
        <v>grusso@cuatrocabezas.com</v>
      </c>
      <c r="M33" s="18"/>
      <c r="N33" s="18" t="s">
        <v>173</v>
      </c>
      <c r="O33" s="18" t="s">
        <v>222</v>
      </c>
      <c r="P33" s="18" t="s">
        <v>139</v>
      </c>
      <c r="Q33" s="19" t="n">
        <v>1406</v>
      </c>
      <c r="R33" s="18" t="s">
        <v>223</v>
      </c>
      <c r="S33" s="24"/>
    </row>
    <row collapsed="false" customFormat="false" customHeight="false" hidden="false" ht="12.65" outlineLevel="0" r="34">
      <c r="A34" s="9" t="n">
        <v>34</v>
      </c>
      <c r="B34" s="10" t="s">
        <v>25</v>
      </c>
      <c r="C34" s="12" t="s">
        <v>224</v>
      </c>
      <c r="D34" s="12" t="s">
        <v>225</v>
      </c>
      <c r="E34" s="12" t="s">
        <v>108</v>
      </c>
      <c r="F34" s="13" t="s">
        <v>226</v>
      </c>
      <c r="G34" s="14" t="n">
        <v>6712</v>
      </c>
      <c r="H34" s="15" t="n">
        <v>5900157</v>
      </c>
      <c r="I34" s="12" t="s">
        <v>227</v>
      </c>
      <c r="J34" s="12" t="s">
        <v>221</v>
      </c>
      <c r="K34" s="22"/>
      <c r="L34" s="23"/>
      <c r="M34" s="18"/>
      <c r="N34" s="18" t="s">
        <v>173</v>
      </c>
      <c r="O34" s="18" t="s">
        <v>222</v>
      </c>
      <c r="P34" s="18" t="s">
        <v>139</v>
      </c>
      <c r="Q34" s="19" t="n">
        <v>1406</v>
      </c>
      <c r="R34" s="18" t="s">
        <v>223</v>
      </c>
      <c r="S34" s="24"/>
    </row>
    <row collapsed="false" customFormat="false" customHeight="false" hidden="false" ht="12.65" outlineLevel="0" r="35">
      <c r="A35" s="9" t="n">
        <v>35</v>
      </c>
      <c r="B35" s="10" t="s">
        <v>19</v>
      </c>
      <c r="C35" s="12" t="s">
        <v>228</v>
      </c>
      <c r="D35" s="12" t="s">
        <v>229</v>
      </c>
      <c r="E35" s="12" t="s">
        <v>108</v>
      </c>
      <c r="F35" s="13" t="s">
        <v>230</v>
      </c>
      <c r="G35" s="14" t="n">
        <v>90436</v>
      </c>
      <c r="H35" s="15" t="n">
        <v>7785822</v>
      </c>
      <c r="I35" s="12" t="s">
        <v>231</v>
      </c>
      <c r="J35" s="12" t="s">
        <v>232</v>
      </c>
      <c r="K35" s="22"/>
      <c r="L35" s="23" t="s">
        <v>233</v>
      </c>
      <c r="M35" s="18"/>
      <c r="N35" s="18"/>
      <c r="O35" s="18" t="s">
        <v>234</v>
      </c>
      <c r="P35" s="18" t="s">
        <v>235</v>
      </c>
      <c r="Q35" s="19" t="n">
        <v>1890</v>
      </c>
      <c r="R35" s="18" t="s">
        <v>235</v>
      </c>
      <c r="S35" s="24"/>
    </row>
    <row collapsed="false" customFormat="false" customHeight="false" hidden="false" ht="12.65" outlineLevel="0" r="36">
      <c r="A36" s="9" t="n">
        <v>36</v>
      </c>
      <c r="B36" s="10" t="s">
        <v>19</v>
      </c>
      <c r="C36" s="12" t="s">
        <v>236</v>
      </c>
      <c r="D36" s="12" t="s">
        <v>237</v>
      </c>
      <c r="E36" s="12" t="s">
        <v>108</v>
      </c>
      <c r="F36" s="13" t="s">
        <v>238</v>
      </c>
      <c r="G36" s="14" t="n">
        <v>13963</v>
      </c>
      <c r="H36" s="15" t="n">
        <v>8573080</v>
      </c>
      <c r="I36" s="12" t="s">
        <v>239</v>
      </c>
      <c r="J36" s="12" t="s">
        <v>240</v>
      </c>
      <c r="K36" s="22"/>
      <c r="L36" s="21" t="str">
        <f aca="false">HYPERLINK("mailto:pata_villaverde@yahoo.com.ar","jorgelos@fibertel.com.ar")</f>
        <v>jorgelos@fibertel.com.ar</v>
      </c>
      <c r="M36" s="18"/>
      <c r="N36" s="18" t="s">
        <v>241</v>
      </c>
      <c r="O36" s="18" t="s">
        <v>242</v>
      </c>
      <c r="P36" s="18" t="s">
        <v>139</v>
      </c>
      <c r="Q36" s="19" t="n">
        <v>1429</v>
      </c>
      <c r="R36" s="18" t="s">
        <v>243</v>
      </c>
      <c r="S36" s="24"/>
    </row>
    <row collapsed="false" customFormat="false" customHeight="false" hidden="false" ht="12.65" outlineLevel="0" r="37">
      <c r="A37" s="9" t="n">
        <v>37</v>
      </c>
      <c r="B37" s="10" t="s">
        <v>19</v>
      </c>
      <c r="C37" s="12" t="s">
        <v>244</v>
      </c>
      <c r="D37" s="12" t="s">
        <v>245</v>
      </c>
      <c r="E37" s="12" t="s">
        <v>108</v>
      </c>
      <c r="F37" s="13" t="s">
        <v>246</v>
      </c>
      <c r="G37" s="14" t="n">
        <v>12638</v>
      </c>
      <c r="H37" s="15" t="n">
        <v>11956695</v>
      </c>
      <c r="I37" s="12" t="s">
        <v>247</v>
      </c>
      <c r="J37" s="12" t="s">
        <v>248</v>
      </c>
      <c r="K37" s="22"/>
      <c r="L37" s="23" t="str">
        <f aca="false">HYPERLINK("mailto:hector@valcarce,com,ar","jcc_1958@yahoo.com")</f>
        <v>jcc_1958@yahoo.com</v>
      </c>
      <c r="M37" s="18"/>
      <c r="N37" s="18" t="s">
        <v>241</v>
      </c>
      <c r="O37" s="18" t="s">
        <v>249</v>
      </c>
      <c r="P37" s="18" t="s">
        <v>139</v>
      </c>
      <c r="Q37" s="19" t="n">
        <v>1416</v>
      </c>
      <c r="R37" s="18" t="s">
        <v>250</v>
      </c>
      <c r="S37" s="24"/>
    </row>
    <row collapsed="false" customFormat="false" customHeight="false" hidden="false" ht="12.65" outlineLevel="0" r="38">
      <c r="A38" s="9" t="n">
        <v>38</v>
      </c>
      <c r="B38" s="10" t="s">
        <v>19</v>
      </c>
      <c r="C38" s="12" t="s">
        <v>251</v>
      </c>
      <c r="D38" s="12" t="s">
        <v>252</v>
      </c>
      <c r="E38" s="12" t="s">
        <v>108</v>
      </c>
      <c r="F38" s="13" t="s">
        <v>253</v>
      </c>
      <c r="G38" s="14" t="n">
        <v>40315</v>
      </c>
      <c r="H38" s="15" t="n">
        <v>25983815</v>
      </c>
      <c r="I38" s="12" t="s">
        <v>254</v>
      </c>
      <c r="J38" s="12" t="s">
        <v>255</v>
      </c>
      <c r="K38" s="22"/>
      <c r="L38" s="23" t="str">
        <f aca="false">HYPERLINK("mailto:rvazquez@cabal.coop","aygnazzi@solcexsrl.com")</f>
        <v>aygnazzi@solcexsrl.com</v>
      </c>
      <c r="M38" s="18"/>
      <c r="N38" s="18"/>
      <c r="O38" s="18" t="s">
        <v>256</v>
      </c>
      <c r="P38" s="18" t="s">
        <v>188</v>
      </c>
      <c r="Q38" s="19" t="n">
        <v>1824</v>
      </c>
      <c r="R38" s="18" t="s">
        <v>202</v>
      </c>
      <c r="S38" s="24"/>
    </row>
    <row collapsed="false" customFormat="false" customHeight="false" hidden="false" ht="12.65" outlineLevel="0" r="39">
      <c r="A39" s="9" t="n">
        <v>39</v>
      </c>
      <c r="B39" s="10" t="s">
        <v>19</v>
      </c>
      <c r="C39" s="11" t="s">
        <v>257</v>
      </c>
      <c r="D39" s="11" t="s">
        <v>258</v>
      </c>
      <c r="E39" s="11" t="s">
        <v>108</v>
      </c>
      <c r="F39" s="13" t="s">
        <v>259</v>
      </c>
      <c r="G39" s="10" t="n">
        <v>19748</v>
      </c>
      <c r="H39" s="38" t="n">
        <v>31032178</v>
      </c>
      <c r="I39" s="11" t="s">
        <v>260</v>
      </c>
      <c r="J39" s="11" t="s">
        <v>261</v>
      </c>
      <c r="K39" s="22"/>
      <c r="L39" s="39"/>
      <c r="M39" s="18"/>
      <c r="N39" s="18"/>
      <c r="O39" s="18" t="s">
        <v>262</v>
      </c>
      <c r="P39" s="18" t="s">
        <v>263</v>
      </c>
      <c r="Q39" s="19" t="n">
        <v>1826</v>
      </c>
      <c r="R39" s="18" t="s">
        <v>263</v>
      </c>
      <c r="S39" s="24"/>
    </row>
    <row collapsed="false" customFormat="false" customHeight="false" hidden="false" ht="12.65" outlineLevel="0" r="40">
      <c r="A40" s="9" t="n">
        <v>40</v>
      </c>
      <c r="B40" s="10" t="s">
        <v>19</v>
      </c>
      <c r="C40" s="11" t="s">
        <v>203</v>
      </c>
      <c r="D40" s="11" t="s">
        <v>264</v>
      </c>
      <c r="E40" s="11" t="s">
        <v>108</v>
      </c>
      <c r="F40" s="13" t="s">
        <v>265</v>
      </c>
      <c r="G40" s="10" t="n">
        <v>69718</v>
      </c>
      <c r="H40" s="38" t="n">
        <v>31753191</v>
      </c>
      <c r="I40" s="11" t="s">
        <v>101</v>
      </c>
      <c r="J40" s="11" t="s">
        <v>266</v>
      </c>
      <c r="K40" s="22"/>
      <c r="L40" s="40" t="str">
        <f aca="false">HYPERLINK("mailto:jvarela@cabal.coop","alanmarcello@gmail.com")</f>
        <v>alanmarcello@gmail.com</v>
      </c>
      <c r="M40" s="18"/>
      <c r="N40" s="18"/>
      <c r="O40" s="18" t="s">
        <v>267</v>
      </c>
      <c r="P40" s="18" t="s">
        <v>139</v>
      </c>
      <c r="Q40" s="19" t="n">
        <v>1408</v>
      </c>
      <c r="R40" s="18" t="s">
        <v>268</v>
      </c>
      <c r="S40" s="24"/>
    </row>
    <row collapsed="false" customFormat="false" customHeight="false" hidden="false" ht="12.65" outlineLevel="0" r="41">
      <c r="A41" s="9" t="n">
        <v>41</v>
      </c>
      <c r="B41" s="10" t="s">
        <v>19</v>
      </c>
      <c r="C41" s="11" t="s">
        <v>269</v>
      </c>
      <c r="D41" s="11" t="s">
        <v>270</v>
      </c>
      <c r="E41" s="11" t="s">
        <v>108</v>
      </c>
      <c r="F41" s="13" t="s">
        <v>271</v>
      </c>
      <c r="G41" s="10" t="s">
        <v>272</v>
      </c>
      <c r="H41" s="38" t="n">
        <v>14825395</v>
      </c>
      <c r="I41" s="11" t="s">
        <v>273</v>
      </c>
      <c r="J41" s="11" t="s">
        <v>101</v>
      </c>
      <c r="K41" s="22"/>
      <c r="L41" s="40" t="str">
        <f aca="false">HYPERLINK("mailto:ckeblaitis@yahoo.com.ar","faldelacosta@hotmail.com")</f>
        <v>faldelacosta@hotmail.com</v>
      </c>
      <c r="M41" s="18"/>
      <c r="N41" s="18"/>
      <c r="O41" s="18" t="s">
        <v>274</v>
      </c>
      <c r="P41" s="18" t="s">
        <v>119</v>
      </c>
      <c r="Q41" s="19"/>
      <c r="R41" s="18"/>
      <c r="S41" s="24"/>
    </row>
    <row collapsed="false" customFormat="false" customHeight="false" hidden="false" ht="12.65" outlineLevel="0" r="42">
      <c r="A42" s="9" t="n">
        <v>43</v>
      </c>
      <c r="B42" s="10" t="s">
        <v>25</v>
      </c>
      <c r="C42" s="11" t="s">
        <v>283</v>
      </c>
      <c r="D42" s="11" t="s">
        <v>284</v>
      </c>
      <c r="E42" s="11" t="s">
        <v>108</v>
      </c>
      <c r="F42" s="13" t="s">
        <v>285</v>
      </c>
      <c r="G42" s="10" t="n">
        <v>34624</v>
      </c>
      <c r="H42" s="38" t="n">
        <v>31914322</v>
      </c>
      <c r="I42" s="11" t="s">
        <v>286</v>
      </c>
      <c r="J42" s="11" t="s">
        <v>287</v>
      </c>
      <c r="K42" s="22"/>
      <c r="L42" s="40" t="str">
        <f aca="false">HYPERLINK("mailto:campanaroja@gmail.com","mflor_fioriti@hotmail.com")</f>
        <v>mflor_fioriti@hotmail.com</v>
      </c>
      <c r="M42" s="18"/>
      <c r="N42" s="18" t="s">
        <v>117</v>
      </c>
      <c r="O42" s="18" t="s">
        <v>288</v>
      </c>
      <c r="P42" s="18" t="s">
        <v>289</v>
      </c>
      <c r="Q42" s="19" t="n">
        <v>1842</v>
      </c>
      <c r="R42" s="18"/>
      <c r="S42" s="24"/>
    </row>
    <row collapsed="false" customFormat="false" customHeight="false" hidden="false" ht="12.65" outlineLevel="0" r="43">
      <c r="A43" s="9" t="n">
        <v>44</v>
      </c>
      <c r="B43" s="10" t="s">
        <v>19</v>
      </c>
      <c r="C43" s="11" t="s">
        <v>290</v>
      </c>
      <c r="D43" s="11" t="s">
        <v>291</v>
      </c>
      <c r="E43" s="11" t="s">
        <v>108</v>
      </c>
      <c r="F43" s="13" t="s">
        <v>292</v>
      </c>
      <c r="G43" s="10" t="n">
        <v>52109</v>
      </c>
      <c r="H43" s="38" t="n">
        <v>27635539</v>
      </c>
      <c r="I43" s="11" t="s">
        <v>293</v>
      </c>
      <c r="J43" s="11" t="s">
        <v>294</v>
      </c>
      <c r="K43" s="22"/>
      <c r="L43" s="40" t="str">
        <f aca="false">HYPERLINK("mailto:SBagalio@bancocredicoop.coop","brunoseba@hotmail.com")</f>
        <v>brunoseba@hotmail.com</v>
      </c>
      <c r="M43" s="18"/>
      <c r="N43" s="18" t="s">
        <v>117</v>
      </c>
      <c r="O43" s="18" t="s">
        <v>295</v>
      </c>
      <c r="P43" s="18" t="s">
        <v>139</v>
      </c>
      <c r="Q43" s="19" t="n">
        <v>1187</v>
      </c>
      <c r="R43" s="18" t="s">
        <v>296</v>
      </c>
      <c r="S43" s="24"/>
    </row>
    <row collapsed="false" customFormat="false" customHeight="false" hidden="false" ht="12.65" outlineLevel="0" r="44">
      <c r="A44" s="25" t="n">
        <v>45</v>
      </c>
      <c r="B44" s="26" t="s">
        <v>19</v>
      </c>
      <c r="C44" s="41" t="s">
        <v>297</v>
      </c>
      <c r="D44" s="41" t="s">
        <v>298</v>
      </c>
      <c r="E44" s="41" t="s">
        <v>108</v>
      </c>
      <c r="F44" s="28" t="s">
        <v>299</v>
      </c>
      <c r="G44" s="42" t="s">
        <v>143</v>
      </c>
      <c r="H44" s="43" t="n">
        <v>16402828</v>
      </c>
      <c r="I44" s="41" t="s">
        <v>300</v>
      </c>
      <c r="J44" s="41" t="s">
        <v>301</v>
      </c>
      <c r="K44" s="31"/>
      <c r="L44" s="44" t="str">
        <f aca="false">HYPERLINK("mailto:petotti@yahoo.com.ar","hdcarro@hotmail.com")</f>
        <v>hdcarro@hotmail.com</v>
      </c>
      <c r="M44" s="33"/>
      <c r="N44" s="33" t="s">
        <v>241</v>
      </c>
      <c r="O44" s="33" t="s">
        <v>302</v>
      </c>
      <c r="P44" s="33" t="s">
        <v>119</v>
      </c>
      <c r="Q44" s="34" t="n">
        <v>1868</v>
      </c>
      <c r="R44" s="33"/>
      <c r="S44" s="35"/>
    </row>
    <row collapsed="false" customFormat="false" customHeight="false" hidden="false" ht="12.65" outlineLevel="0" r="45">
      <c r="A45" s="9" t="n">
        <v>46</v>
      </c>
      <c r="B45" s="10" t="s">
        <v>19</v>
      </c>
      <c r="C45" s="11" t="s">
        <v>303</v>
      </c>
      <c r="D45" s="11" t="s">
        <v>304</v>
      </c>
      <c r="E45" s="11" t="s">
        <v>108</v>
      </c>
      <c r="F45" s="13" t="s">
        <v>305</v>
      </c>
      <c r="G45" s="10" t="n">
        <v>24600</v>
      </c>
      <c r="H45" s="38" t="n">
        <v>25909953</v>
      </c>
      <c r="I45" s="11" t="s">
        <v>306</v>
      </c>
      <c r="J45" s="11" t="s">
        <v>307</v>
      </c>
      <c r="K45" s="22" t="s">
        <v>308</v>
      </c>
      <c r="L45" s="39" t="s">
        <v>309</v>
      </c>
      <c r="M45" s="18"/>
      <c r="N45" s="18" t="s">
        <v>117</v>
      </c>
      <c r="O45" s="18" t="s">
        <v>310</v>
      </c>
      <c r="P45" s="18" t="s">
        <v>139</v>
      </c>
      <c r="Q45" s="19"/>
      <c r="R45" s="18" t="s">
        <v>311</v>
      </c>
      <c r="S45" s="24"/>
    </row>
    <row collapsed="false" customFormat="false" customHeight="false" hidden="false" ht="12.65" outlineLevel="0" r="46">
      <c r="A46" s="9" t="n">
        <v>47</v>
      </c>
      <c r="B46" s="10" t="s">
        <v>25</v>
      </c>
      <c r="C46" s="11" t="s">
        <v>312</v>
      </c>
      <c r="D46" s="11" t="s">
        <v>313</v>
      </c>
      <c r="E46" s="11" t="s">
        <v>108</v>
      </c>
      <c r="F46" s="13" t="s">
        <v>314</v>
      </c>
      <c r="G46" s="10" t="n">
        <v>1778</v>
      </c>
      <c r="H46" s="38" t="n">
        <v>12596878</v>
      </c>
      <c r="I46" s="11" t="s">
        <v>315</v>
      </c>
      <c r="J46" s="11" t="s">
        <v>316</v>
      </c>
      <c r="K46" s="22"/>
      <c r="L46" s="45" t="str">
        <f aca="false">HYPERLINK("mailto:mamurcio_@hotmail.com","anabellapaz@yahoo.com.ar")</f>
        <v>anabellapaz@yahoo.com.ar</v>
      </c>
      <c r="M46" s="18"/>
      <c r="N46" s="18" t="s">
        <v>173</v>
      </c>
      <c r="O46" s="18" t="s">
        <v>317</v>
      </c>
      <c r="P46" s="18" t="s">
        <v>119</v>
      </c>
      <c r="Q46" s="19" t="n">
        <v>1870</v>
      </c>
      <c r="R46" s="18"/>
      <c r="S46" s="24"/>
    </row>
    <row collapsed="false" customFormat="false" customHeight="false" hidden="false" ht="12.65" outlineLevel="0" r="47">
      <c r="A47" s="9" t="n">
        <v>48</v>
      </c>
      <c r="B47" s="10" t="s">
        <v>25</v>
      </c>
      <c r="C47" s="11" t="s">
        <v>133</v>
      </c>
      <c r="D47" s="11" t="s">
        <v>318</v>
      </c>
      <c r="E47" s="11" t="s">
        <v>108</v>
      </c>
      <c r="F47" s="13" t="s">
        <v>319</v>
      </c>
      <c r="G47" s="10" t="n">
        <v>3862</v>
      </c>
      <c r="H47" s="38" t="n">
        <v>25597915</v>
      </c>
      <c r="I47" s="11" t="s">
        <v>320</v>
      </c>
      <c r="J47" s="11" t="s">
        <v>321</v>
      </c>
      <c r="K47" s="22"/>
      <c r="L47" s="40" t="str">
        <f aca="false">HYPERLINK("mailto:lcasal07@hotmail.com","lcasal07@hotmail.com")</f>
        <v>lcasal07@hotmail.com</v>
      </c>
      <c r="M47" s="18" t="n">
        <v>40297</v>
      </c>
      <c r="N47" s="18" t="s">
        <v>322</v>
      </c>
      <c r="O47" s="18" t="s">
        <v>323</v>
      </c>
      <c r="P47" s="18" t="s">
        <v>188</v>
      </c>
      <c r="Q47" s="19" t="n">
        <v>1824</v>
      </c>
      <c r="R47" s="18" t="s">
        <v>202</v>
      </c>
      <c r="S47" s="24"/>
    </row>
    <row collapsed="false" customFormat="false" customHeight="false" hidden="false" ht="12.65" outlineLevel="0" r="48">
      <c r="A48" s="9" t="n">
        <v>49</v>
      </c>
      <c r="B48" s="10" t="s">
        <v>19</v>
      </c>
      <c r="C48" s="11" t="s">
        <v>324</v>
      </c>
      <c r="D48" s="11" t="s">
        <v>325</v>
      </c>
      <c r="E48" s="11" t="s">
        <v>108</v>
      </c>
      <c r="F48" s="13" t="s">
        <v>326</v>
      </c>
      <c r="G48" s="10" t="n">
        <v>21608</v>
      </c>
      <c r="H48" s="38" t="n">
        <v>27949093</v>
      </c>
      <c r="I48" s="11" t="s">
        <v>327</v>
      </c>
      <c r="J48" s="11" t="s">
        <v>328</v>
      </c>
      <c r="K48" s="22"/>
      <c r="L48" s="40" t="str">
        <f aca="false">HYPERLINK("mailto:lucasdorado@hotmail.com","lucasdorado@hotmail.com")</f>
        <v>lucasdorado@hotmail.com</v>
      </c>
      <c r="M48" s="18" t="n">
        <v>40297</v>
      </c>
      <c r="N48" s="18" t="s">
        <v>241</v>
      </c>
      <c r="O48" s="18" t="s">
        <v>329</v>
      </c>
      <c r="P48" s="18" t="s">
        <v>139</v>
      </c>
      <c r="Q48" s="19" t="n">
        <v>1425</v>
      </c>
      <c r="R48" s="18" t="s">
        <v>330</v>
      </c>
      <c r="S48" s="24"/>
    </row>
    <row collapsed="false" customFormat="false" customHeight="false" hidden="false" ht="23.85" outlineLevel="0" r="49">
      <c r="A49" s="46" t="n">
        <v>51</v>
      </c>
      <c r="B49" s="47" t="s">
        <v>19</v>
      </c>
      <c r="C49" s="48" t="s">
        <v>338</v>
      </c>
      <c r="D49" s="48" t="s">
        <v>339</v>
      </c>
      <c r="E49" s="48" t="s">
        <v>108</v>
      </c>
      <c r="F49" s="49" t="s">
        <v>340</v>
      </c>
      <c r="G49" s="47" t="s">
        <v>341</v>
      </c>
      <c r="H49" s="50" t="n">
        <v>22501805</v>
      </c>
      <c r="I49" s="51" t="s">
        <v>342</v>
      </c>
      <c r="J49" s="48" t="s">
        <v>101</v>
      </c>
      <c r="K49" s="52"/>
      <c r="L49" s="53" t="str">
        <f aca="false">HYPERLINK("mailto:luis.san-martin@renault.com","infoauboneyasoc.com.ar")</f>
        <v>infoauboneyasoc.com.ar</v>
      </c>
      <c r="M49" s="54" t="s">
        <v>343</v>
      </c>
      <c r="N49" s="54" t="s">
        <v>343</v>
      </c>
      <c r="O49" s="54" t="s">
        <v>343</v>
      </c>
      <c r="P49" s="54" t="s">
        <v>343</v>
      </c>
      <c r="Q49" s="55" t="s">
        <v>344</v>
      </c>
      <c r="R49" s="54" t="s">
        <v>343</v>
      </c>
      <c r="S49" s="56"/>
    </row>
    <row collapsed="false" customFormat="false" customHeight="false" hidden="false" ht="12.65" outlineLevel="0" r="50">
      <c r="A50" s="9" t="n">
        <v>52</v>
      </c>
      <c r="B50" s="10" t="s">
        <v>19</v>
      </c>
      <c r="C50" s="12" t="s">
        <v>345</v>
      </c>
      <c r="D50" s="12" t="s">
        <v>346</v>
      </c>
      <c r="E50" s="12" t="s">
        <v>108</v>
      </c>
      <c r="F50" s="13" t="s">
        <v>347</v>
      </c>
      <c r="G50" s="14" t="n">
        <v>12590</v>
      </c>
      <c r="H50" s="15" t="n">
        <v>4937173</v>
      </c>
      <c r="I50" s="12" t="s">
        <v>348</v>
      </c>
      <c r="J50" s="12" t="s">
        <v>349</v>
      </c>
      <c r="K50" s="22"/>
      <c r="L50" s="22" t="s">
        <v>279</v>
      </c>
      <c r="M50" s="18" t="n">
        <v>40318</v>
      </c>
      <c r="N50" s="18" t="s">
        <v>322</v>
      </c>
      <c r="O50" s="18" t="s">
        <v>350</v>
      </c>
      <c r="P50" s="18" t="s">
        <v>139</v>
      </c>
      <c r="Q50" s="19"/>
      <c r="R50" s="18" t="s">
        <v>330</v>
      </c>
      <c r="S50" s="24"/>
    </row>
    <row collapsed="false" customFormat="false" customHeight="false" hidden="false" ht="12.65" outlineLevel="0" r="51">
      <c r="A51" s="9" t="n">
        <v>53</v>
      </c>
      <c r="B51" s="10" t="s">
        <v>19</v>
      </c>
      <c r="C51" s="12" t="s">
        <v>155</v>
      </c>
      <c r="D51" s="12" t="s">
        <v>176</v>
      </c>
      <c r="E51" s="12" t="s">
        <v>108</v>
      </c>
      <c r="F51" s="13" t="s">
        <v>351</v>
      </c>
      <c r="G51" s="14" t="n">
        <v>74120</v>
      </c>
      <c r="H51" s="15" t="n">
        <v>27779429</v>
      </c>
      <c r="I51" s="12" t="s">
        <v>352</v>
      </c>
      <c r="J51" s="12" t="s">
        <v>353</v>
      </c>
      <c r="K51" s="22"/>
      <c r="L51" s="23" t="str">
        <f aca="false">HYPERLINK("mailto:ladrondemicerebro792@hotmail.com","ladrondemicerebro792@hotmail.com")</f>
        <v>ladrondemicerebro792@hotmail.com</v>
      </c>
      <c r="M51" s="18" t="n">
        <v>40318</v>
      </c>
      <c r="N51" s="18" t="s">
        <v>208</v>
      </c>
      <c r="O51" s="18" t="s">
        <v>354</v>
      </c>
      <c r="P51" s="18" t="s">
        <v>119</v>
      </c>
      <c r="Q51" s="19" t="n">
        <v>1875</v>
      </c>
      <c r="R51" s="18" t="s">
        <v>181</v>
      </c>
      <c r="S51" s="24"/>
    </row>
    <row collapsed="false" customFormat="false" customHeight="false" hidden="false" ht="12.65" outlineLevel="0" r="52">
      <c r="A52" s="9" t="n">
        <v>54</v>
      </c>
      <c r="B52" s="10" t="s">
        <v>19</v>
      </c>
      <c r="C52" s="12" t="s">
        <v>51</v>
      </c>
      <c r="D52" s="12" t="s">
        <v>113</v>
      </c>
      <c r="E52" s="12" t="s">
        <v>108</v>
      </c>
      <c r="F52" s="13" t="s">
        <v>355</v>
      </c>
      <c r="G52" s="14" t="n">
        <v>75469</v>
      </c>
      <c r="H52" s="15" t="n">
        <v>31940803</v>
      </c>
      <c r="I52" s="12" t="s">
        <v>356</v>
      </c>
      <c r="J52" s="12" t="s">
        <v>357</v>
      </c>
      <c r="K52" s="22"/>
      <c r="L52" s="37" t="str">
        <f aca="false">HYPERLINK("mailto:rogo12345@hotmail.com","rogo12345@hotmail.com")</f>
        <v>rogo12345@hotmail.com</v>
      </c>
      <c r="M52" s="18" t="n">
        <v>40318</v>
      </c>
      <c r="N52" s="18" t="s">
        <v>208</v>
      </c>
      <c r="O52" s="18" t="s">
        <v>358</v>
      </c>
      <c r="P52" s="18" t="s">
        <v>119</v>
      </c>
      <c r="Q52" s="19" t="n">
        <v>1875</v>
      </c>
      <c r="R52" s="18" t="s">
        <v>359</v>
      </c>
      <c r="S52" s="24"/>
    </row>
    <row collapsed="false" customFormat="false" customHeight="false" hidden="false" ht="12.65" outlineLevel="0" r="53">
      <c r="A53" s="9" t="n">
        <v>55</v>
      </c>
      <c r="B53" s="10" t="s">
        <v>19</v>
      </c>
      <c r="C53" s="12" t="s">
        <v>360</v>
      </c>
      <c r="D53" s="12" t="s">
        <v>361</v>
      </c>
      <c r="E53" s="12" t="s">
        <v>108</v>
      </c>
      <c r="F53" s="13" t="s">
        <v>362</v>
      </c>
      <c r="G53" s="14" t="n">
        <v>17709</v>
      </c>
      <c r="H53" s="15" t="n">
        <v>25477199</v>
      </c>
      <c r="I53" s="12" t="s">
        <v>363</v>
      </c>
      <c r="J53" s="12" t="s">
        <v>364</v>
      </c>
      <c r="K53" s="22"/>
      <c r="L53" s="37" t="str">
        <f aca="false">HYPERLINK("mailto:darilo_cai@yahoo.com.ar","darilo_cai@yahoo.com.ar")</f>
        <v>darilo_cai@yahoo.com.ar</v>
      </c>
      <c r="M53" s="18" t="n">
        <v>40318</v>
      </c>
      <c r="N53" s="18" t="s">
        <v>208</v>
      </c>
      <c r="O53" s="18" t="s">
        <v>365</v>
      </c>
      <c r="P53" s="18" t="s">
        <v>119</v>
      </c>
      <c r="Q53" s="19" t="n">
        <v>1875</v>
      </c>
      <c r="R53" s="18" t="s">
        <v>181</v>
      </c>
      <c r="S53" s="24"/>
    </row>
    <row collapsed="false" customFormat="false" customHeight="false" hidden="false" ht="12.65" outlineLevel="0" r="54">
      <c r="A54" s="25" t="n">
        <v>56</v>
      </c>
      <c r="B54" s="26" t="s">
        <v>19</v>
      </c>
      <c r="C54" s="41" t="s">
        <v>360</v>
      </c>
      <c r="D54" s="41" t="s">
        <v>366</v>
      </c>
      <c r="E54" s="41" t="s">
        <v>108</v>
      </c>
      <c r="F54" s="28" t="s">
        <v>367</v>
      </c>
      <c r="G54" s="42" t="s">
        <v>143</v>
      </c>
      <c r="H54" s="43" t="n">
        <v>33944979</v>
      </c>
      <c r="I54" s="41" t="s">
        <v>101</v>
      </c>
      <c r="J54" s="41" t="s">
        <v>101</v>
      </c>
      <c r="K54" s="31"/>
      <c r="L54" s="44" t="str">
        <f aca="false">HYPERLINK("mailto:fitu08@hotmail.com","fitu08@hotmail.com")</f>
        <v>fitu08@hotmail.com</v>
      </c>
      <c r="M54" s="33" t="n">
        <v>40318</v>
      </c>
      <c r="N54" s="33" t="s">
        <v>208</v>
      </c>
      <c r="O54" s="33" t="s">
        <v>368</v>
      </c>
      <c r="P54" s="33" t="s">
        <v>119</v>
      </c>
      <c r="Q54" s="34" t="n">
        <v>1870</v>
      </c>
      <c r="R54" s="33"/>
      <c r="S54" s="35"/>
    </row>
    <row collapsed="false" customFormat="false" customHeight="false" hidden="false" ht="12.65" outlineLevel="0" r="55">
      <c r="A55" s="9" t="n">
        <v>57</v>
      </c>
      <c r="B55" s="10" t="s">
        <v>19</v>
      </c>
      <c r="C55" s="11" t="s">
        <v>360</v>
      </c>
      <c r="D55" s="11" t="s">
        <v>1671</v>
      </c>
      <c r="E55" s="11" t="s">
        <v>108</v>
      </c>
      <c r="F55" s="13" t="s">
        <v>1672</v>
      </c>
      <c r="G55" s="10" t="n">
        <v>44153</v>
      </c>
      <c r="H55" s="38" t="n">
        <v>7663739</v>
      </c>
      <c r="I55" s="11" t="s">
        <v>101</v>
      </c>
      <c r="J55" s="11" t="s">
        <v>1673</v>
      </c>
      <c r="K55" s="22"/>
      <c r="L55" s="40" t="str">
        <f aca="false">HYPERLINK("mailto:lcarzoglio49@hotmail.com","lcarzoglio49@hotmail.com")</f>
        <v>lcarzoglio49@hotmail.com</v>
      </c>
      <c r="M55" s="18" t="n">
        <v>40318</v>
      </c>
      <c r="N55" s="18" t="s">
        <v>208</v>
      </c>
      <c r="O55" s="18" t="s">
        <v>368</v>
      </c>
      <c r="P55" s="18" t="s">
        <v>119</v>
      </c>
      <c r="Q55" s="19" t="n">
        <v>1870</v>
      </c>
      <c r="R55" s="18"/>
      <c r="S55" s="24"/>
    </row>
    <row collapsed="false" customFormat="false" customHeight="false" hidden="false" ht="12.65" outlineLevel="0" r="56">
      <c r="A56" s="9" t="n">
        <v>59</v>
      </c>
      <c r="B56" s="10" t="s">
        <v>19</v>
      </c>
      <c r="C56" s="11" t="s">
        <v>377</v>
      </c>
      <c r="D56" s="11" t="s">
        <v>378</v>
      </c>
      <c r="E56" s="11" t="s">
        <v>108</v>
      </c>
      <c r="F56" s="13" t="s">
        <v>379</v>
      </c>
      <c r="G56" s="10" t="n">
        <v>32836</v>
      </c>
      <c r="H56" s="38" t="n">
        <v>7610223</v>
      </c>
      <c r="I56" s="11" t="s">
        <v>279</v>
      </c>
      <c r="J56" s="11" t="s">
        <v>380</v>
      </c>
      <c r="K56" s="22"/>
      <c r="L56" s="40" t="str">
        <f aca="false">HYPERLINK("mailto:horasand48@yahoo.com.ar","horasand48@yahoo.com.ar")</f>
        <v>horasand48@yahoo.com.ar</v>
      </c>
      <c r="M56" s="18" t="n">
        <v>40318</v>
      </c>
      <c r="N56" s="18"/>
      <c r="O56" s="18" t="s">
        <v>381</v>
      </c>
      <c r="P56" s="18" t="s">
        <v>382</v>
      </c>
      <c r="Q56" s="19" t="n">
        <v>1708</v>
      </c>
      <c r="R56" s="18"/>
      <c r="S56" s="24"/>
    </row>
    <row collapsed="false" customFormat="false" customHeight="false" hidden="false" ht="12.65" outlineLevel="0" r="57">
      <c r="A57" s="25" t="n">
        <v>60</v>
      </c>
      <c r="B57" s="26" t="s">
        <v>19</v>
      </c>
      <c r="C57" s="41" t="s">
        <v>377</v>
      </c>
      <c r="D57" s="41" t="s">
        <v>383</v>
      </c>
      <c r="E57" s="41" t="s">
        <v>108</v>
      </c>
      <c r="F57" s="28" t="s">
        <v>384</v>
      </c>
      <c r="G57" s="42" t="s">
        <v>143</v>
      </c>
      <c r="H57" s="43" t="n">
        <v>31205758</v>
      </c>
      <c r="I57" s="41" t="s">
        <v>279</v>
      </c>
      <c r="J57" s="41" t="s">
        <v>380</v>
      </c>
      <c r="K57" s="31"/>
      <c r="L57" s="44"/>
      <c r="M57" s="33" t="n">
        <v>40318</v>
      </c>
      <c r="N57" s="33"/>
      <c r="O57" s="33" t="s">
        <v>381</v>
      </c>
      <c r="P57" s="33" t="s">
        <v>382</v>
      </c>
      <c r="Q57" s="34" t="n">
        <v>1708</v>
      </c>
      <c r="R57" s="33"/>
      <c r="S57" s="35"/>
    </row>
    <row collapsed="false" customFormat="false" customHeight="false" hidden="false" ht="12.65" outlineLevel="0" r="58">
      <c r="A58" s="9" t="n">
        <v>62</v>
      </c>
      <c r="B58" s="10" t="s">
        <v>19</v>
      </c>
      <c r="C58" s="11" t="s">
        <v>389</v>
      </c>
      <c r="D58" s="11" t="s">
        <v>383</v>
      </c>
      <c r="E58" s="11" t="s">
        <v>108</v>
      </c>
      <c r="F58" s="13" t="s">
        <v>390</v>
      </c>
      <c r="G58" s="10" t="n">
        <v>16049</v>
      </c>
      <c r="H58" s="38" t="n">
        <v>26465416</v>
      </c>
      <c r="I58" s="11" t="s">
        <v>391</v>
      </c>
      <c r="J58" s="11" t="s">
        <v>392</v>
      </c>
      <c r="K58" s="22"/>
      <c r="L58" s="40" t="str">
        <f aca="false">HYPERLINK("mailto:doctorpoyo@yahoo.com.ar","doctorpoyo@yahoo.com.ar")</f>
        <v>doctorpoyo@yahoo.com.ar</v>
      </c>
      <c r="M58" s="18" t="n">
        <v>40318</v>
      </c>
      <c r="N58" s="18" t="s">
        <v>208</v>
      </c>
      <c r="O58" s="18" t="s">
        <v>393</v>
      </c>
      <c r="P58" s="18" t="s">
        <v>188</v>
      </c>
      <c r="Q58" s="19" t="n">
        <v>1824</v>
      </c>
      <c r="R58" s="18" t="s">
        <v>195</v>
      </c>
      <c r="S58" s="24"/>
    </row>
    <row collapsed="false" customFormat="false" customHeight="false" hidden="false" ht="12.65" outlineLevel="0" r="59">
      <c r="A59" s="25" t="n">
        <v>63</v>
      </c>
      <c r="B59" s="26" t="s">
        <v>19</v>
      </c>
      <c r="C59" s="41" t="s">
        <v>394</v>
      </c>
      <c r="D59" s="41" t="s">
        <v>395</v>
      </c>
      <c r="E59" s="41" t="s">
        <v>108</v>
      </c>
      <c r="F59" s="28" t="s">
        <v>396</v>
      </c>
      <c r="G59" s="42" t="s">
        <v>143</v>
      </c>
      <c r="H59" s="43" t="n">
        <v>22879550</v>
      </c>
      <c r="I59" s="41" t="s">
        <v>397</v>
      </c>
      <c r="J59" s="41" t="s">
        <v>398</v>
      </c>
      <c r="K59" s="31"/>
      <c r="L59" s="44" t="str">
        <f aca="false">HYPERLINK("mailto:cristian.baez@hsbc.com.ar","cristian.baez@hsbc.com.ar")</f>
        <v>cristian.baez@hsbc.com.ar</v>
      </c>
      <c r="M59" s="33" t="n">
        <v>40318</v>
      </c>
      <c r="N59" s="33" t="s">
        <v>399</v>
      </c>
      <c r="O59" s="33" t="s">
        <v>400</v>
      </c>
      <c r="P59" s="33" t="s">
        <v>188</v>
      </c>
      <c r="Q59" s="34" t="n">
        <v>1825</v>
      </c>
      <c r="R59" s="33" t="s">
        <v>195</v>
      </c>
      <c r="S59" s="35"/>
    </row>
    <row collapsed="false" customFormat="false" customHeight="false" hidden="false" ht="12.65" outlineLevel="0" r="60">
      <c r="A60" s="9" t="n">
        <v>64</v>
      </c>
      <c r="B60" s="10" t="s">
        <v>19</v>
      </c>
      <c r="C60" s="11" t="s">
        <v>312</v>
      </c>
      <c r="D60" s="11" t="s">
        <v>401</v>
      </c>
      <c r="E60" s="11" t="s">
        <v>108</v>
      </c>
      <c r="F60" s="13" t="s">
        <v>402</v>
      </c>
      <c r="G60" s="10" t="n">
        <v>1335</v>
      </c>
      <c r="H60" s="38" t="n">
        <v>4755497</v>
      </c>
      <c r="I60" s="11" t="s">
        <v>101</v>
      </c>
      <c r="J60" s="11" t="s">
        <v>403</v>
      </c>
      <c r="K60" s="22"/>
      <c r="L60" s="22" t="s">
        <v>279</v>
      </c>
      <c r="M60" s="18" t="n">
        <v>40318</v>
      </c>
      <c r="N60" s="18" t="s">
        <v>173</v>
      </c>
      <c r="O60" s="18" t="s">
        <v>404</v>
      </c>
      <c r="P60" s="18" t="s">
        <v>119</v>
      </c>
      <c r="Q60" s="19" t="n">
        <v>1870</v>
      </c>
      <c r="R60" s="18"/>
      <c r="S60" s="24"/>
    </row>
    <row collapsed="false" customFormat="false" customHeight="false" hidden="false" ht="12.65" outlineLevel="0" r="61">
      <c r="A61" s="9" t="n">
        <v>65</v>
      </c>
      <c r="B61" s="10" t="s">
        <v>19</v>
      </c>
      <c r="C61" s="11" t="s">
        <v>377</v>
      </c>
      <c r="D61" s="11" t="s">
        <v>405</v>
      </c>
      <c r="E61" s="11" t="s">
        <v>108</v>
      </c>
      <c r="F61" s="13" t="s">
        <v>406</v>
      </c>
      <c r="G61" s="10" t="n">
        <v>31969</v>
      </c>
      <c r="H61" s="38" t="n">
        <v>11951100</v>
      </c>
      <c r="I61" s="11" t="s">
        <v>407</v>
      </c>
      <c r="J61" s="11" t="s">
        <v>408</v>
      </c>
      <c r="K61" s="22"/>
      <c r="L61" s="22" t="s">
        <v>279</v>
      </c>
      <c r="M61" s="18" t="n">
        <v>40318</v>
      </c>
      <c r="N61" s="18" t="s">
        <v>409</v>
      </c>
      <c r="O61" s="18" t="s">
        <v>410</v>
      </c>
      <c r="P61" s="18" t="s">
        <v>411</v>
      </c>
      <c r="Q61" s="19" t="n">
        <v>1885</v>
      </c>
      <c r="R61" s="18"/>
      <c r="S61" s="24"/>
    </row>
    <row collapsed="false" customFormat="false" customHeight="false" hidden="false" ht="12.65" outlineLevel="0" r="62">
      <c r="A62" s="9" t="n">
        <v>66</v>
      </c>
      <c r="B62" s="10" t="s">
        <v>19</v>
      </c>
      <c r="C62" s="11" t="s">
        <v>412</v>
      </c>
      <c r="D62" s="11" t="s">
        <v>413</v>
      </c>
      <c r="E62" s="11" t="s">
        <v>108</v>
      </c>
      <c r="F62" s="13" t="s">
        <v>414</v>
      </c>
      <c r="G62" s="10" t="n">
        <v>41827</v>
      </c>
      <c r="H62" s="38" t="n">
        <v>29502284</v>
      </c>
      <c r="I62" s="11" t="s">
        <v>415</v>
      </c>
      <c r="J62" s="11" t="s">
        <v>416</v>
      </c>
      <c r="K62" s="22"/>
      <c r="L62" s="40" t="str">
        <f aca="false">HYPERLINK("mailto:guidens@gmail.com","guidens@gmail.com")</f>
        <v>guidens@gmail.com</v>
      </c>
      <c r="M62" s="18" t="n">
        <v>40318</v>
      </c>
      <c r="N62" s="18" t="s">
        <v>173</v>
      </c>
      <c r="O62" s="18" t="s">
        <v>417</v>
      </c>
      <c r="P62" s="18" t="s">
        <v>139</v>
      </c>
      <c r="Q62" s="19" t="n">
        <v>1407</v>
      </c>
      <c r="R62" s="18" t="s">
        <v>418</v>
      </c>
      <c r="S62" s="24"/>
    </row>
    <row collapsed="false" customFormat="false" customHeight="false" hidden="false" ht="12.65" outlineLevel="0" r="63">
      <c r="A63" s="9" t="n">
        <v>67</v>
      </c>
      <c r="B63" s="10" t="s">
        <v>19</v>
      </c>
      <c r="C63" s="11" t="s">
        <v>419</v>
      </c>
      <c r="D63" s="11" t="s">
        <v>420</v>
      </c>
      <c r="E63" s="11" t="s">
        <v>108</v>
      </c>
      <c r="F63" s="13" t="s">
        <v>421</v>
      </c>
      <c r="G63" s="10" t="n">
        <v>14048</v>
      </c>
      <c r="H63" s="38" t="n">
        <v>11734924</v>
      </c>
      <c r="I63" s="11" t="s">
        <v>422</v>
      </c>
      <c r="J63" s="11" t="s">
        <v>423</v>
      </c>
      <c r="K63" s="22"/>
      <c r="L63" s="40" t="str">
        <f aca="false">HYPERLINK("mailto:sicilianodr@yahoo.com.ar","sicilianodr@yahoo.com.ar")</f>
        <v>sicilianodr@yahoo.com.ar</v>
      </c>
      <c r="M63" s="18" t="n">
        <v>40318</v>
      </c>
      <c r="N63" s="18" t="s">
        <v>173</v>
      </c>
      <c r="O63" s="18" t="s">
        <v>424</v>
      </c>
      <c r="P63" s="18" t="s">
        <v>139</v>
      </c>
      <c r="Q63" s="19" t="n">
        <v>1408</v>
      </c>
      <c r="R63" s="18" t="s">
        <v>425</v>
      </c>
      <c r="S63" s="24"/>
    </row>
    <row collapsed="false" customFormat="false" customHeight="false" hidden="false" ht="12.65" outlineLevel="0" r="64">
      <c r="A64" s="9" t="n">
        <v>68</v>
      </c>
      <c r="B64" s="10" t="s">
        <v>19</v>
      </c>
      <c r="C64" s="11" t="s">
        <v>426</v>
      </c>
      <c r="D64" s="11" t="s">
        <v>427</v>
      </c>
      <c r="E64" s="11" t="s">
        <v>108</v>
      </c>
      <c r="F64" s="13" t="s">
        <v>428</v>
      </c>
      <c r="G64" s="10" t="n">
        <v>10902</v>
      </c>
      <c r="H64" s="38" t="n">
        <v>16913612</v>
      </c>
      <c r="I64" s="11" t="s">
        <v>429</v>
      </c>
      <c r="J64" s="11" t="s">
        <v>430</v>
      </c>
      <c r="K64" s="22"/>
      <c r="L64" s="40" t="str">
        <f aca="false">HYPERLINK("mailto:anibalratti@hotmail.com","anibalratti@hotmail.com")</f>
        <v>anibalratti@hotmail.com</v>
      </c>
      <c r="M64" s="18" t="n">
        <v>40318</v>
      </c>
      <c r="N64" s="18"/>
      <c r="O64" s="18" t="s">
        <v>431</v>
      </c>
      <c r="P64" s="18" t="s">
        <v>139</v>
      </c>
      <c r="Q64" s="19" t="n">
        <v>1251</v>
      </c>
      <c r="R64" s="18" t="s">
        <v>432</v>
      </c>
      <c r="S64" s="24"/>
    </row>
    <row collapsed="false" customFormat="false" customHeight="false" hidden="false" ht="12.65" outlineLevel="0" r="65">
      <c r="A65" s="9" t="n">
        <v>69</v>
      </c>
      <c r="B65" s="10" t="s">
        <v>25</v>
      </c>
      <c r="C65" s="12" t="s">
        <v>63</v>
      </c>
      <c r="D65" s="12" t="s">
        <v>433</v>
      </c>
      <c r="E65" s="12" t="s">
        <v>108</v>
      </c>
      <c r="F65" s="13" t="s">
        <v>434</v>
      </c>
      <c r="G65" s="14" t="n">
        <v>32576</v>
      </c>
      <c r="H65" s="15" t="n">
        <v>31058329</v>
      </c>
      <c r="I65" s="12" t="s">
        <v>435</v>
      </c>
      <c r="J65" s="12" t="s">
        <v>436</v>
      </c>
      <c r="K65" s="22"/>
      <c r="L65" s="37" t="str">
        <f aca="false">HYPERLINK("mailto:carolina_lopez_84@hotmail.com","carolina_lopez_84@hotmail.com")</f>
        <v>carolina_lopez_84@hotmail.com</v>
      </c>
      <c r="M65" s="18" t="n">
        <v>40318</v>
      </c>
      <c r="N65" s="18"/>
      <c r="O65" s="18" t="s">
        <v>437</v>
      </c>
      <c r="P65" s="18" t="s">
        <v>168</v>
      </c>
      <c r="Q65" s="19" t="n">
        <v>1828</v>
      </c>
      <c r="R65" s="18"/>
      <c r="S65" s="24"/>
    </row>
    <row collapsed="false" customFormat="false" customHeight="false" hidden="false" ht="12.65" outlineLevel="0" r="66">
      <c r="A66" s="9" t="n">
        <v>70</v>
      </c>
      <c r="B66" s="10" t="s">
        <v>25</v>
      </c>
      <c r="C66" s="12" t="s">
        <v>63</v>
      </c>
      <c r="D66" s="12" t="s">
        <v>103</v>
      </c>
      <c r="E66" s="12" t="s">
        <v>108</v>
      </c>
      <c r="F66" s="13" t="s">
        <v>438</v>
      </c>
      <c r="G66" s="14" t="n">
        <v>32575</v>
      </c>
      <c r="H66" s="15" t="n">
        <v>34123726</v>
      </c>
      <c r="I66" s="12" t="s">
        <v>439</v>
      </c>
      <c r="J66" s="12" t="s">
        <v>440</v>
      </c>
      <c r="K66" s="22"/>
      <c r="L66" s="37" t="str">
        <f aca="false">HYPERLINK("mailto:maria.eugenia.lopez@hotmail.com","maria.eugenia.lopez@hotmail.com")</f>
        <v>maria.eugenia.lopez@hotmail.com</v>
      </c>
      <c r="M66" s="18" t="n">
        <v>40318</v>
      </c>
      <c r="N66" s="18"/>
      <c r="O66" s="18" t="s">
        <v>441</v>
      </c>
      <c r="P66" s="18" t="s">
        <v>168</v>
      </c>
      <c r="Q66" s="19" t="n">
        <v>1828</v>
      </c>
      <c r="R66" s="18"/>
      <c r="S66" s="24"/>
    </row>
    <row collapsed="false" customFormat="false" customHeight="false" hidden="false" ht="12.65" outlineLevel="0" r="67">
      <c r="A67" s="9" t="n">
        <v>71</v>
      </c>
      <c r="B67" s="10" t="s">
        <v>19</v>
      </c>
      <c r="C67" s="12" t="s">
        <v>442</v>
      </c>
      <c r="D67" s="12" t="s">
        <v>443</v>
      </c>
      <c r="E67" s="12" t="s">
        <v>108</v>
      </c>
      <c r="F67" s="13" t="s">
        <v>444</v>
      </c>
      <c r="G67" s="14" t="n">
        <v>8879</v>
      </c>
      <c r="H67" s="15" t="n">
        <v>34256589</v>
      </c>
      <c r="I67" s="12" t="s">
        <v>445</v>
      </c>
      <c r="J67" s="12" t="s">
        <v>446</v>
      </c>
      <c r="K67" s="22"/>
      <c r="L67" s="37" t="str">
        <f aca="false">HYPERLINK("mailto:alba.facundo@yahoo.com.ar","alba.facundo@yahoo.com.ar")</f>
        <v>alba.facundo@yahoo.com.ar</v>
      </c>
      <c r="M67" s="18" t="n">
        <v>40318</v>
      </c>
      <c r="N67" s="18"/>
      <c r="O67" s="18" t="s">
        <v>447</v>
      </c>
      <c r="P67" s="18" t="s">
        <v>188</v>
      </c>
      <c r="Q67" s="19" t="n">
        <v>1824</v>
      </c>
      <c r="R67" s="18"/>
      <c r="S67" s="24"/>
    </row>
    <row collapsed="false" customFormat="false" customHeight="false" hidden="false" ht="12.65" outlineLevel="0" r="68">
      <c r="A68" s="9" t="n">
        <v>72</v>
      </c>
      <c r="B68" s="10" t="s">
        <v>19</v>
      </c>
      <c r="C68" s="12" t="s">
        <v>448</v>
      </c>
      <c r="D68" s="12" t="s">
        <v>449</v>
      </c>
      <c r="E68" s="12" t="s">
        <v>108</v>
      </c>
      <c r="F68" s="13" t="s">
        <v>450</v>
      </c>
      <c r="G68" s="14" t="n">
        <v>43895</v>
      </c>
      <c r="H68" s="15" t="n">
        <v>16623328</v>
      </c>
      <c r="I68" s="12" t="s">
        <v>451</v>
      </c>
      <c r="J68" s="12" t="s">
        <v>452</v>
      </c>
      <c r="K68" s="22"/>
      <c r="L68" s="37" t="str">
        <f aca="false">HYPERLINK("mailto:carlostass@hotmail.com","carlostass@hotmail.com")</f>
        <v>carlostass@hotmail.com</v>
      </c>
      <c r="M68" s="18" t="n">
        <v>40318</v>
      </c>
      <c r="N68" s="18" t="s">
        <v>241</v>
      </c>
      <c r="O68" s="18" t="s">
        <v>453</v>
      </c>
      <c r="P68" s="18" t="s">
        <v>139</v>
      </c>
      <c r="Q68" s="19" t="n">
        <v>1424</v>
      </c>
      <c r="R68" s="18" t="s">
        <v>454</v>
      </c>
      <c r="S68" s="24"/>
    </row>
    <row collapsed="false" customFormat="false" customHeight="false" hidden="false" ht="12.65" outlineLevel="0" r="69">
      <c r="A69" s="9" t="n">
        <v>73</v>
      </c>
      <c r="B69" s="10" t="s">
        <v>19</v>
      </c>
      <c r="C69" s="11" t="s">
        <v>455</v>
      </c>
      <c r="D69" s="11" t="s">
        <v>456</v>
      </c>
      <c r="E69" s="11" t="s">
        <v>108</v>
      </c>
      <c r="F69" s="13" t="s">
        <v>457</v>
      </c>
      <c r="G69" s="10" t="n">
        <v>9927</v>
      </c>
      <c r="H69" s="38" t="n">
        <v>16187976</v>
      </c>
      <c r="I69" s="11" t="s">
        <v>458</v>
      </c>
      <c r="J69" s="11" t="s">
        <v>459</v>
      </c>
      <c r="K69" s="22"/>
      <c r="L69" s="40" t="str">
        <f aca="false">HYPERLINK("mailto:ameal.eduardo@gmail.com","ameal.eduardo@gmail.com")</f>
        <v>ameal.eduardo@gmail.com</v>
      </c>
      <c r="M69" s="18" t="n">
        <v>40318</v>
      </c>
      <c r="N69" s="18" t="s">
        <v>208</v>
      </c>
      <c r="O69" s="18" t="s">
        <v>460</v>
      </c>
      <c r="P69" s="18" t="s">
        <v>119</v>
      </c>
      <c r="Q69" s="19" t="n">
        <v>1870</v>
      </c>
      <c r="R69" s="18"/>
      <c r="S69" s="24"/>
    </row>
    <row collapsed="false" customFormat="false" customHeight="false" hidden="false" ht="12.65" outlineLevel="0" r="70">
      <c r="A70" s="9" t="n">
        <v>74</v>
      </c>
      <c r="B70" s="10" t="s">
        <v>19</v>
      </c>
      <c r="C70" s="11" t="s">
        <v>461</v>
      </c>
      <c r="D70" s="11" t="s">
        <v>462</v>
      </c>
      <c r="E70" s="11" t="s">
        <v>108</v>
      </c>
      <c r="F70" s="13" t="s">
        <v>463</v>
      </c>
      <c r="G70" s="10" t="n">
        <v>80259</v>
      </c>
      <c r="H70" s="38" t="n">
        <v>33210670</v>
      </c>
      <c r="I70" s="11" t="s">
        <v>464</v>
      </c>
      <c r="J70" s="11" t="s">
        <v>465</v>
      </c>
      <c r="K70" s="22"/>
      <c r="L70" s="40" t="str">
        <f aca="false">HYPERLINK("mailto:sebastian_soler87@hotmail.com","sebastian_soler87@hotmail.com")</f>
        <v>sebastian_soler87@hotmail.com</v>
      </c>
      <c r="M70" s="18" t="n">
        <v>40318</v>
      </c>
      <c r="N70" s="18" t="s">
        <v>208</v>
      </c>
      <c r="O70" s="18" t="s">
        <v>466</v>
      </c>
      <c r="P70" s="18" t="s">
        <v>139</v>
      </c>
      <c r="Q70" s="19" t="n">
        <v>1407</v>
      </c>
      <c r="R70" s="18" t="s">
        <v>467</v>
      </c>
      <c r="S70" s="24"/>
    </row>
    <row collapsed="false" customFormat="false" customHeight="false" hidden="false" ht="12.65" outlineLevel="0" r="71">
      <c r="A71" s="9" t="n">
        <v>75</v>
      </c>
      <c r="B71" s="10" t="s">
        <v>19</v>
      </c>
      <c r="C71" s="11" t="s">
        <v>468</v>
      </c>
      <c r="D71" s="11" t="s">
        <v>469</v>
      </c>
      <c r="E71" s="11" t="s">
        <v>108</v>
      </c>
      <c r="F71" s="13" t="s">
        <v>470</v>
      </c>
      <c r="G71" s="10" t="n">
        <v>23714</v>
      </c>
      <c r="H71" s="38" t="n">
        <v>7719865</v>
      </c>
      <c r="I71" s="11" t="s">
        <v>471</v>
      </c>
      <c r="J71" s="11" t="s">
        <v>101</v>
      </c>
      <c r="K71" s="22"/>
      <c r="L71" s="39" t="str">
        <f aca="false">HYPERLINK("mailto:maldonadopellegrini@yahoo.com.ar","maldonadopellegrini@yahoo.com.ar")</f>
        <v>maldonadopellegrini@yahoo.com.ar</v>
      </c>
      <c r="M71" s="18" t="n">
        <v>40324</v>
      </c>
      <c r="N71" s="18" t="s">
        <v>322</v>
      </c>
      <c r="O71" s="18" t="s">
        <v>472</v>
      </c>
      <c r="P71" s="18" t="s">
        <v>188</v>
      </c>
      <c r="Q71" s="19" t="n">
        <v>1629</v>
      </c>
      <c r="R71" s="18" t="s">
        <v>202</v>
      </c>
      <c r="S71" s="24"/>
    </row>
    <row collapsed="false" customFormat="false" customHeight="false" hidden="false" ht="12.65" outlineLevel="0" r="72">
      <c r="A72" s="9" t="n">
        <v>76</v>
      </c>
      <c r="B72" s="10" t="s">
        <v>19</v>
      </c>
      <c r="C72" s="11" t="s">
        <v>473</v>
      </c>
      <c r="D72" s="11" t="s">
        <v>474</v>
      </c>
      <c r="E72" s="11" t="s">
        <v>108</v>
      </c>
      <c r="F72" s="13" t="s">
        <v>475</v>
      </c>
      <c r="G72" s="10" t="n">
        <v>21381</v>
      </c>
      <c r="H72" s="38" t="n">
        <v>32999804</v>
      </c>
      <c r="I72" s="11" t="s">
        <v>476</v>
      </c>
      <c r="J72" s="11" t="s">
        <v>477</v>
      </c>
      <c r="K72" s="22"/>
      <c r="L72" s="40" t="str">
        <f aca="false">HYPERLINK("mailto:lautarocai@hotmail.com","lautarocai@hotmail.com")</f>
        <v>lautarocai@hotmail.com</v>
      </c>
      <c r="M72" s="18" t="n">
        <v>40324</v>
      </c>
      <c r="N72" s="18" t="s">
        <v>478</v>
      </c>
      <c r="O72" s="18" t="s">
        <v>479</v>
      </c>
      <c r="P72" s="18" t="s">
        <v>480</v>
      </c>
      <c r="Q72" s="19" t="n">
        <v>1822</v>
      </c>
      <c r="R72" s="18"/>
      <c r="S72" s="24"/>
    </row>
    <row collapsed="false" customFormat="false" customHeight="false" hidden="false" ht="12.65" outlineLevel="0" r="73">
      <c r="A73" s="9" t="n">
        <v>77</v>
      </c>
      <c r="B73" s="10" t="s">
        <v>19</v>
      </c>
      <c r="C73" s="11" t="s">
        <v>481</v>
      </c>
      <c r="D73" s="11" t="s">
        <v>482</v>
      </c>
      <c r="E73" s="11" t="s">
        <v>108</v>
      </c>
      <c r="F73" s="13" t="s">
        <v>483</v>
      </c>
      <c r="G73" s="10" t="n">
        <v>47068</v>
      </c>
      <c r="H73" s="38" t="n">
        <v>29799320</v>
      </c>
      <c r="I73" s="11" t="s">
        <v>484</v>
      </c>
      <c r="J73" s="11" t="s">
        <v>485</v>
      </c>
      <c r="K73" s="22" t="s">
        <v>486</v>
      </c>
      <c r="L73" s="40" t="str">
        <f aca="false">HYPERLINK("mailto:kachabrun@hotmail.com","kachabrun@hotmail.com")</f>
        <v>kachabrun@hotmail.com</v>
      </c>
      <c r="M73" s="18" t="n">
        <v>40324</v>
      </c>
      <c r="N73" s="18" t="s">
        <v>478</v>
      </c>
      <c r="O73" s="18" t="s">
        <v>487</v>
      </c>
      <c r="P73" s="18" t="s">
        <v>139</v>
      </c>
      <c r="Q73" s="19" t="n">
        <v>1439</v>
      </c>
      <c r="R73" s="18" t="s">
        <v>488</v>
      </c>
      <c r="S73" s="24"/>
    </row>
    <row collapsed="false" customFormat="false" customHeight="false" hidden="false" ht="12.65" outlineLevel="0" r="74">
      <c r="A74" s="25" t="n">
        <v>80</v>
      </c>
      <c r="B74" s="26" t="s">
        <v>19</v>
      </c>
      <c r="C74" s="41" t="s">
        <v>502</v>
      </c>
      <c r="D74" s="41" t="s">
        <v>503</v>
      </c>
      <c r="E74" s="41" t="s">
        <v>108</v>
      </c>
      <c r="F74" s="28" t="s">
        <v>504</v>
      </c>
      <c r="G74" s="42" t="s">
        <v>143</v>
      </c>
      <c r="H74" s="43" t="n">
        <v>7784658</v>
      </c>
      <c r="I74" s="41" t="s">
        <v>505</v>
      </c>
      <c r="J74" s="41" t="s">
        <v>506</v>
      </c>
      <c r="K74" s="31" t="s">
        <v>506</v>
      </c>
      <c r="L74" s="44" t="str">
        <f aca="false">HYPERLINK("mailto:luisfelice@ciudad.com.ar","luisfelice@ciudad.com.ar")</f>
        <v>luisfelice@ciudad.com.ar</v>
      </c>
      <c r="M74" s="33" t="n">
        <v>40324</v>
      </c>
      <c r="N74" s="33" t="s">
        <v>241</v>
      </c>
      <c r="O74" s="33" t="s">
        <v>507</v>
      </c>
      <c r="P74" s="33" t="s">
        <v>119</v>
      </c>
      <c r="Q74" s="34" t="n">
        <v>1872</v>
      </c>
      <c r="R74" s="33" t="s">
        <v>508</v>
      </c>
      <c r="S74" s="35"/>
    </row>
    <row collapsed="false" customFormat="false" customHeight="false" hidden="false" ht="12.65" outlineLevel="0" r="75">
      <c r="A75" s="9" t="n">
        <v>81</v>
      </c>
      <c r="B75" s="10" t="s">
        <v>19</v>
      </c>
      <c r="C75" s="11" t="s">
        <v>509</v>
      </c>
      <c r="D75" s="11" t="s">
        <v>510</v>
      </c>
      <c r="E75" s="11" t="s">
        <v>108</v>
      </c>
      <c r="F75" s="13" t="s">
        <v>511</v>
      </c>
      <c r="G75" s="10" t="n">
        <v>28773</v>
      </c>
      <c r="H75" s="38" t="n">
        <v>34750490</v>
      </c>
      <c r="I75" s="11" t="s">
        <v>512</v>
      </c>
      <c r="J75" s="11" t="s">
        <v>513</v>
      </c>
      <c r="K75" s="22"/>
      <c r="L75" s="40" t="str">
        <f aca="false">HYPERLINK("mailto:afevre@cfevre.com.ar","afevre@cfevre.com.ar")</f>
        <v>afevre@cfevre.com.ar</v>
      </c>
      <c r="M75" s="18" t="n">
        <v>40324</v>
      </c>
      <c r="N75" s="18" t="s">
        <v>173</v>
      </c>
      <c r="O75" s="18" t="s">
        <v>514</v>
      </c>
      <c r="P75" s="18" t="s">
        <v>139</v>
      </c>
      <c r="Q75" s="19" t="n">
        <v>1426</v>
      </c>
      <c r="R75" s="18" t="s">
        <v>515</v>
      </c>
      <c r="S75" s="24"/>
    </row>
    <row collapsed="false" customFormat="false" customHeight="false" hidden="false" ht="12.65" outlineLevel="0" r="76">
      <c r="A76" s="9" t="n">
        <v>82</v>
      </c>
      <c r="B76" s="10" t="s">
        <v>19</v>
      </c>
      <c r="C76" s="11" t="s">
        <v>155</v>
      </c>
      <c r="D76" s="11" t="s">
        <v>516</v>
      </c>
      <c r="E76" s="11" t="s">
        <v>108</v>
      </c>
      <c r="F76" s="13" t="s">
        <v>517</v>
      </c>
      <c r="G76" s="10" t="n">
        <v>72158</v>
      </c>
      <c r="H76" s="38" t="n">
        <v>17770675</v>
      </c>
      <c r="I76" s="11" t="s">
        <v>518</v>
      </c>
      <c r="J76" s="11" t="s">
        <v>101</v>
      </c>
      <c r="K76" s="22"/>
      <c r="L76" s="40" t="str">
        <f aca="false">HYPERLINK("mailto:rgdirseguridad@yahoo.com.ar","rgdirseguridad@yahoo.com.ar")</f>
        <v>rgdirseguridad@yahoo.com.ar</v>
      </c>
      <c r="M76" s="18" t="n">
        <v>40324</v>
      </c>
      <c r="N76" s="18" t="s">
        <v>409</v>
      </c>
      <c r="O76" s="18" t="s">
        <v>519</v>
      </c>
      <c r="P76" s="18" t="s">
        <v>119</v>
      </c>
      <c r="Q76" s="19" t="n">
        <v>1870</v>
      </c>
      <c r="R76" s="18"/>
      <c r="S76" s="24"/>
    </row>
    <row collapsed="false" customFormat="false" customHeight="false" hidden="false" ht="12.65" outlineLevel="0" r="77">
      <c r="A77" s="9" t="n">
        <v>83</v>
      </c>
      <c r="B77" s="10" t="s">
        <v>19</v>
      </c>
      <c r="C77" s="11" t="s">
        <v>520</v>
      </c>
      <c r="D77" s="11" t="s">
        <v>521</v>
      </c>
      <c r="E77" s="11" t="s">
        <v>108</v>
      </c>
      <c r="F77" s="13" t="s">
        <v>522</v>
      </c>
      <c r="G77" s="10" t="n">
        <v>40587</v>
      </c>
      <c r="H77" s="38" t="n">
        <v>31617621</v>
      </c>
      <c r="I77" s="11" t="s">
        <v>523</v>
      </c>
      <c r="J77" s="11" t="s">
        <v>524</v>
      </c>
      <c r="K77" s="22"/>
      <c r="L77" s="39" t="str">
        <f aca="false">HYPERLINK("mailto:ernestosebastianmiranda@yahoo.com.ar","ernestosebastianmiranda@yahoo.com.ar")</f>
        <v>ernestosebastianmiranda@yahoo.com.ar</v>
      </c>
      <c r="M77" s="18" t="n">
        <v>40324</v>
      </c>
      <c r="N77" s="18" t="s">
        <v>525</v>
      </c>
      <c r="O77" s="18" t="s">
        <v>526</v>
      </c>
      <c r="P77" s="18" t="s">
        <v>527</v>
      </c>
      <c r="Q77" s="19" t="n">
        <v>1832</v>
      </c>
      <c r="R77" s="18"/>
      <c r="S77" s="24"/>
    </row>
    <row collapsed="false" customFormat="false" customHeight="false" hidden="false" ht="12.65" outlineLevel="0" r="78">
      <c r="A78" s="9" t="n">
        <v>84</v>
      </c>
      <c r="B78" s="10" t="s">
        <v>19</v>
      </c>
      <c r="C78" s="11" t="s">
        <v>528</v>
      </c>
      <c r="D78" s="11" t="s">
        <v>529</v>
      </c>
      <c r="E78" s="11" t="s">
        <v>108</v>
      </c>
      <c r="F78" s="13" t="s">
        <v>530</v>
      </c>
      <c r="G78" s="10" t="n">
        <v>39807</v>
      </c>
      <c r="H78" s="38" t="n">
        <v>27288638</v>
      </c>
      <c r="I78" s="11" t="s">
        <v>531</v>
      </c>
      <c r="J78" s="11" t="s">
        <v>101</v>
      </c>
      <c r="K78" s="22"/>
      <c r="L78" s="40" t="str">
        <f aca="false">HYPERLINK("mailto:reyde15copas@hotmail.com","reyde15copas@hotmail.com")</f>
        <v>reyde15copas@hotmail.com</v>
      </c>
      <c r="M78" s="18" t="n">
        <v>40324</v>
      </c>
      <c r="N78" s="18" t="s">
        <v>399</v>
      </c>
      <c r="O78" s="18" t="s">
        <v>532</v>
      </c>
      <c r="P78" s="18" t="s">
        <v>139</v>
      </c>
      <c r="Q78" s="19" t="n">
        <v>1100</v>
      </c>
      <c r="R78" s="18" t="s">
        <v>533</v>
      </c>
      <c r="S78" s="24"/>
    </row>
    <row collapsed="false" customFormat="false" customHeight="false" hidden="false" ht="12.65" outlineLevel="0" r="79">
      <c r="A79" s="9" t="n">
        <v>85</v>
      </c>
      <c r="B79" s="10" t="s">
        <v>19</v>
      </c>
      <c r="C79" s="11" t="s">
        <v>534</v>
      </c>
      <c r="D79" s="11" t="s">
        <v>535</v>
      </c>
      <c r="E79" s="11" t="s">
        <v>108</v>
      </c>
      <c r="F79" s="13" t="s">
        <v>536</v>
      </c>
      <c r="G79" s="10" t="n">
        <v>70760</v>
      </c>
      <c r="H79" s="38" t="n">
        <v>35401489</v>
      </c>
      <c r="I79" s="11" t="s">
        <v>537</v>
      </c>
      <c r="J79" s="11" t="s">
        <v>538</v>
      </c>
      <c r="K79" s="22"/>
      <c r="L79" s="40" t="str">
        <f aca="false">HYPERLINK("mailto:smoscufo@uade.edu.ar","smoscufo@uade.edu.ar")</f>
        <v>smoscufo@uade.edu.ar</v>
      </c>
      <c r="M79" s="18" t="n">
        <v>40324</v>
      </c>
      <c r="N79" s="18" t="s">
        <v>478</v>
      </c>
      <c r="O79" s="18" t="s">
        <v>539</v>
      </c>
      <c r="P79" s="18" t="s">
        <v>153</v>
      </c>
      <c r="Q79" s="19" t="n">
        <v>1878</v>
      </c>
      <c r="R79" s="18"/>
      <c r="S79" s="24"/>
    </row>
    <row collapsed="false" customFormat="false" customHeight="false" hidden="false" ht="12.65" outlineLevel="0" r="80">
      <c r="A80" s="9" t="n">
        <v>86</v>
      </c>
      <c r="B80" s="10" t="s">
        <v>19</v>
      </c>
      <c r="C80" s="11" t="s">
        <v>540</v>
      </c>
      <c r="D80" s="11" t="s">
        <v>541</v>
      </c>
      <c r="E80" s="11" t="s">
        <v>108</v>
      </c>
      <c r="F80" s="13" t="s">
        <v>542</v>
      </c>
      <c r="G80" s="10" t="n">
        <v>24890</v>
      </c>
      <c r="H80" s="38" t="n">
        <v>20471039</v>
      </c>
      <c r="I80" s="11" t="s">
        <v>543</v>
      </c>
      <c r="J80" s="11" t="s">
        <v>544</v>
      </c>
      <c r="K80" s="22"/>
      <c r="L80" s="40" t="str">
        <f aca="false">HYPERLINK("mailto:dlr@estudiovarese.com.ar","dlr@estudiovarese.com.ar")</f>
        <v>dlr@estudiovarese.com.ar</v>
      </c>
      <c r="M80" s="18" t="n">
        <v>40324</v>
      </c>
      <c r="N80" s="18" t="s">
        <v>545</v>
      </c>
      <c r="O80" s="18" t="s">
        <v>546</v>
      </c>
      <c r="P80" s="18" t="s">
        <v>547</v>
      </c>
      <c r="Q80" s="19" t="n">
        <v>1640</v>
      </c>
      <c r="R80" s="18"/>
      <c r="S80" s="24"/>
    </row>
    <row collapsed="false" customFormat="false" customHeight="false" hidden="false" ht="12.65" outlineLevel="0" r="81">
      <c r="A81" s="25" t="n">
        <v>87</v>
      </c>
      <c r="B81" s="26" t="s">
        <v>19</v>
      </c>
      <c r="C81" s="41" t="s">
        <v>20</v>
      </c>
      <c r="D81" s="41" t="s">
        <v>548</v>
      </c>
      <c r="E81" s="59" t="s">
        <v>143</v>
      </c>
      <c r="F81" s="28" t="s">
        <v>549</v>
      </c>
      <c r="G81" s="42" t="s">
        <v>143</v>
      </c>
      <c r="H81" s="43" t="n">
        <v>17677935</v>
      </c>
      <c r="I81" s="41" t="s">
        <v>550</v>
      </c>
      <c r="J81" s="41" t="s">
        <v>551</v>
      </c>
      <c r="K81" s="31"/>
      <c r="L81" s="44" t="str">
        <f aca="false">HYPERLINK("mailto:leandroblues@gmail.com","leandroblues@gmail.com")</f>
        <v>leandroblues@gmail.com</v>
      </c>
      <c r="M81" s="33" t="n">
        <v>40324</v>
      </c>
      <c r="N81" s="33" t="s">
        <v>409</v>
      </c>
      <c r="O81" s="33" t="s">
        <v>552</v>
      </c>
      <c r="P81" s="33" t="s">
        <v>119</v>
      </c>
      <c r="Q81" s="34" t="n">
        <v>1870</v>
      </c>
      <c r="R81" s="33"/>
      <c r="S81" s="35"/>
    </row>
    <row collapsed="false" customFormat="false" customHeight="false" hidden="false" ht="12.65" outlineLevel="0" r="82">
      <c r="A82" s="9" t="n">
        <v>88</v>
      </c>
      <c r="B82" s="10" t="s">
        <v>19</v>
      </c>
      <c r="C82" s="11" t="s">
        <v>553</v>
      </c>
      <c r="D82" s="11" t="s">
        <v>554</v>
      </c>
      <c r="E82" s="11" t="s">
        <v>108</v>
      </c>
      <c r="F82" s="13" t="s">
        <v>555</v>
      </c>
      <c r="G82" s="10" t="n">
        <v>7737</v>
      </c>
      <c r="H82" s="38" t="n">
        <v>93609271</v>
      </c>
      <c r="I82" s="11" t="s">
        <v>279</v>
      </c>
      <c r="J82" s="11" t="s">
        <v>556</v>
      </c>
      <c r="K82" s="22"/>
      <c r="L82" s="58" t="s">
        <v>279</v>
      </c>
      <c r="M82" s="18" t="n">
        <v>40367</v>
      </c>
      <c r="N82" s="18" t="s">
        <v>545</v>
      </c>
      <c r="O82" s="18" t="s">
        <v>557</v>
      </c>
      <c r="P82" s="18" t="s">
        <v>119</v>
      </c>
      <c r="Q82" s="19" t="n">
        <v>1870</v>
      </c>
      <c r="R82" s="18"/>
      <c r="S82" s="24"/>
    </row>
    <row collapsed="false" customFormat="false" customHeight="false" hidden="false" ht="12.65" outlineLevel="0" r="83">
      <c r="A83" s="9" t="n">
        <v>89</v>
      </c>
      <c r="B83" s="10" t="s">
        <v>19</v>
      </c>
      <c r="C83" s="11" t="s">
        <v>558</v>
      </c>
      <c r="D83" s="11" t="s">
        <v>559</v>
      </c>
      <c r="E83" s="11" t="s">
        <v>108</v>
      </c>
      <c r="F83" s="13" t="s">
        <v>560</v>
      </c>
      <c r="G83" s="10" t="n">
        <v>9281</v>
      </c>
      <c r="H83" s="38" t="n">
        <v>10588002</v>
      </c>
      <c r="I83" s="11" t="s">
        <v>561</v>
      </c>
      <c r="J83" s="11"/>
      <c r="K83" s="22"/>
      <c r="L83" s="40" t="str">
        <f aca="false">HYPERLINK("mailto:sergioadjami@hotmail.com","sergioadjami@hotmail.com")</f>
        <v>sergioadjami@hotmail.com</v>
      </c>
      <c r="M83" s="18" t="n">
        <v>40367</v>
      </c>
      <c r="N83" s="18" t="s">
        <v>241</v>
      </c>
      <c r="O83" s="18" t="s">
        <v>562</v>
      </c>
      <c r="P83" s="18" t="s">
        <v>139</v>
      </c>
      <c r="Q83" s="19" t="n">
        <v>1288</v>
      </c>
      <c r="R83" s="18" t="s">
        <v>563</v>
      </c>
      <c r="S83" s="24"/>
    </row>
    <row collapsed="false" customFormat="false" customHeight="false" hidden="false" ht="23.85" outlineLevel="0" r="84">
      <c r="A84" s="9" t="n">
        <v>90</v>
      </c>
      <c r="B84" s="10" t="s">
        <v>19</v>
      </c>
      <c r="C84" s="11" t="s">
        <v>564</v>
      </c>
      <c r="D84" s="11" t="s">
        <v>565</v>
      </c>
      <c r="E84" s="11" t="s">
        <v>108</v>
      </c>
      <c r="F84" s="13" t="s">
        <v>566</v>
      </c>
      <c r="G84" s="38" t="n">
        <v>18408</v>
      </c>
      <c r="H84" s="38" t="n">
        <v>32402624</v>
      </c>
      <c r="I84" s="11" t="s">
        <v>567</v>
      </c>
      <c r="J84" s="11" t="s">
        <v>568</v>
      </c>
      <c r="K84" s="22" t="s">
        <v>1674</v>
      </c>
      <c r="L84" s="40" t="str">
        <f aca="false">HYPERLINK("mailto:chelodegli@fibertel.com.ar","chelodegli@fibertel.com.ar")</f>
        <v>chelodegli@fibertel.com.ar</v>
      </c>
      <c r="M84" s="18" t="n">
        <v>40367</v>
      </c>
      <c r="N84" s="18" t="s">
        <v>399</v>
      </c>
      <c r="O84" s="18" t="s">
        <v>570</v>
      </c>
      <c r="P84" s="18" t="s">
        <v>571</v>
      </c>
      <c r="Q84" s="19" t="n">
        <v>1704</v>
      </c>
      <c r="R84" s="18"/>
      <c r="S84" s="24"/>
    </row>
    <row collapsed="false" customFormat="false" customHeight="false" hidden="false" ht="12.65" outlineLevel="0" r="85">
      <c r="A85" s="9" t="n">
        <v>91</v>
      </c>
      <c r="B85" s="10" t="s">
        <v>19</v>
      </c>
      <c r="C85" s="11" t="s">
        <v>574</v>
      </c>
      <c r="D85" s="11" t="s">
        <v>575</v>
      </c>
      <c r="E85" s="11" t="s">
        <v>108</v>
      </c>
      <c r="F85" s="13" t="s">
        <v>576</v>
      </c>
      <c r="G85" s="10" t="s">
        <v>577</v>
      </c>
      <c r="H85" s="38" t="n">
        <v>24498648</v>
      </c>
      <c r="I85" s="11" t="s">
        <v>578</v>
      </c>
      <c r="J85" s="11" t="s">
        <v>579</v>
      </c>
      <c r="K85" s="22"/>
      <c r="L85" s="40" t="str">
        <f aca="false">HYPERLINK("mailto:gracielapuente@speedy.com.ar","gracielapuente@speedy.com.ar")</f>
        <v>gracielapuente@speedy.com.ar</v>
      </c>
      <c r="M85" s="18" t="n">
        <v>40367</v>
      </c>
      <c r="N85" s="18" t="s">
        <v>241</v>
      </c>
      <c r="O85" s="18" t="s">
        <v>580</v>
      </c>
      <c r="P85" s="18" t="s">
        <v>527</v>
      </c>
      <c r="Q85" s="19" t="n">
        <v>1824</v>
      </c>
      <c r="R85" s="18"/>
      <c r="S85" s="24"/>
    </row>
    <row collapsed="false" customFormat="false" customHeight="false" hidden="false" ht="12.65" outlineLevel="0" r="86">
      <c r="A86" s="9" t="n">
        <v>92</v>
      </c>
      <c r="B86" s="10" t="s">
        <v>19</v>
      </c>
      <c r="C86" s="11" t="s">
        <v>581</v>
      </c>
      <c r="D86" s="11" t="s">
        <v>582</v>
      </c>
      <c r="E86" s="11" t="s">
        <v>108</v>
      </c>
      <c r="F86" s="13" t="s">
        <v>583</v>
      </c>
      <c r="G86" s="38" t="n">
        <v>23821</v>
      </c>
      <c r="H86" s="38" t="n">
        <v>24646646</v>
      </c>
      <c r="I86" s="11" t="s">
        <v>584</v>
      </c>
      <c r="J86" s="11" t="s">
        <v>585</v>
      </c>
      <c r="K86" s="22"/>
      <c r="L86" s="40" t="str">
        <f aca="false">HYPERLINK("mailto:amendez@uade.edu.ar","amendez@uade.edu.ar")</f>
        <v>amendez@uade.edu.ar</v>
      </c>
      <c r="M86" s="18" t="n">
        <v>40367</v>
      </c>
      <c r="N86" s="18" t="s">
        <v>241</v>
      </c>
      <c r="O86" s="18" t="s">
        <v>586</v>
      </c>
      <c r="P86" s="18" t="s">
        <v>119</v>
      </c>
      <c r="Q86" s="19" t="n">
        <v>1875</v>
      </c>
      <c r="R86" s="18" t="s">
        <v>181</v>
      </c>
      <c r="S86" s="24"/>
    </row>
    <row collapsed="false" customFormat="false" customHeight="false" hidden="false" ht="12.65" outlineLevel="0" r="87">
      <c r="A87" s="9" t="n">
        <v>93</v>
      </c>
      <c r="B87" s="10" t="s">
        <v>19</v>
      </c>
      <c r="C87" s="11" t="s">
        <v>587</v>
      </c>
      <c r="D87" s="11" t="s">
        <v>588</v>
      </c>
      <c r="E87" s="11" t="s">
        <v>108</v>
      </c>
      <c r="F87" s="13" t="s">
        <v>589</v>
      </c>
      <c r="G87" s="38" t="n">
        <v>36341</v>
      </c>
      <c r="H87" s="38" t="n">
        <v>29246952</v>
      </c>
      <c r="I87" s="11" t="s">
        <v>590</v>
      </c>
      <c r="J87" s="11" t="s">
        <v>101</v>
      </c>
      <c r="K87" s="22"/>
      <c r="L87" s="40" t="str">
        <f aca="false">HYPERLINK("mailto:frajuso@hotmail.com","frajuso@hotmail.com")</f>
        <v>frajuso@hotmail.com</v>
      </c>
      <c r="M87" s="18" t="n">
        <v>40367</v>
      </c>
      <c r="N87" s="18" t="s">
        <v>591</v>
      </c>
      <c r="O87" s="18" t="s">
        <v>592</v>
      </c>
      <c r="P87" s="18" t="s">
        <v>593</v>
      </c>
      <c r="Q87" s="19"/>
      <c r="R87" s="18"/>
      <c r="S87" s="24"/>
    </row>
    <row collapsed="false" customFormat="false" customHeight="false" hidden="false" ht="12.65" outlineLevel="0" r="88">
      <c r="A88" s="9" t="n">
        <v>94</v>
      </c>
      <c r="B88" s="10" t="s">
        <v>19</v>
      </c>
      <c r="C88" s="11" t="s">
        <v>594</v>
      </c>
      <c r="D88" s="11" t="s">
        <v>595</v>
      </c>
      <c r="E88" s="11" t="s">
        <v>108</v>
      </c>
      <c r="F88" s="13" t="s">
        <v>596</v>
      </c>
      <c r="G88" s="38" t="n">
        <v>11264</v>
      </c>
      <c r="H88" s="38" t="n">
        <v>11565075</v>
      </c>
      <c r="I88" s="11" t="s">
        <v>597</v>
      </c>
      <c r="J88" s="11" t="s">
        <v>598</v>
      </c>
      <c r="K88" s="22"/>
      <c r="L88" s="40" t="str">
        <f aca="false">HYPERLINK("mailto:javisuarez@arnet.com.ar","javisuarez@arnet.com.ar")</f>
        <v>javisuarez@arnet.com.ar</v>
      </c>
      <c r="M88" s="18" t="n">
        <v>40367</v>
      </c>
      <c r="N88" s="18" t="s">
        <v>241</v>
      </c>
      <c r="O88" s="18" t="s">
        <v>599</v>
      </c>
      <c r="P88" s="18" t="s">
        <v>600</v>
      </c>
      <c r="Q88" s="19" t="n">
        <v>1636</v>
      </c>
      <c r="R88" s="18"/>
      <c r="S88" s="24"/>
    </row>
    <row collapsed="false" customFormat="false" customHeight="false" hidden="false" ht="12.65" outlineLevel="0" r="89">
      <c r="A89" s="9" t="n">
        <v>95</v>
      </c>
      <c r="B89" s="10" t="s">
        <v>19</v>
      </c>
      <c r="C89" s="11" t="s">
        <v>412</v>
      </c>
      <c r="D89" s="11" t="s">
        <v>601</v>
      </c>
      <c r="E89" s="11" t="s">
        <v>108</v>
      </c>
      <c r="F89" s="13" t="s">
        <v>602</v>
      </c>
      <c r="G89" s="38" t="n">
        <v>14428</v>
      </c>
      <c r="H89" s="38" t="n">
        <v>16533603</v>
      </c>
      <c r="I89" s="11" t="s">
        <v>603</v>
      </c>
      <c r="J89" s="11" t="s">
        <v>604</v>
      </c>
      <c r="K89" s="22"/>
      <c r="L89" s="58" t="s">
        <v>279</v>
      </c>
      <c r="M89" s="18" t="n">
        <v>40367</v>
      </c>
      <c r="N89" s="18" t="s">
        <v>241</v>
      </c>
      <c r="O89" s="18" t="s">
        <v>605</v>
      </c>
      <c r="P89" s="18" t="s">
        <v>119</v>
      </c>
      <c r="Q89" s="19" t="n">
        <v>1874</v>
      </c>
      <c r="R89" s="18" t="s">
        <v>359</v>
      </c>
      <c r="S89" s="24"/>
    </row>
    <row collapsed="false" customFormat="false" customHeight="false" hidden="false" ht="12.65" outlineLevel="0" r="90">
      <c r="A90" s="46" t="n">
        <v>97</v>
      </c>
      <c r="B90" s="47" t="s">
        <v>19</v>
      </c>
      <c r="C90" s="48" t="s">
        <v>612</v>
      </c>
      <c r="D90" s="48" t="s">
        <v>613</v>
      </c>
      <c r="E90" s="48" t="s">
        <v>108</v>
      </c>
      <c r="F90" s="49" t="s">
        <v>614</v>
      </c>
      <c r="G90" s="47" t="s">
        <v>143</v>
      </c>
      <c r="H90" s="50" t="n">
        <v>11041558</v>
      </c>
      <c r="I90" s="48" t="s">
        <v>615</v>
      </c>
      <c r="J90" s="48" t="s">
        <v>616</v>
      </c>
      <c r="K90" s="52"/>
      <c r="L90" s="61" t="str">
        <f aca="false">HYPERLINK("mailto:jor434@hotmail.com","jor434@hotmail.com")</f>
        <v>jor434@hotmail.com</v>
      </c>
      <c r="M90" s="54" t="n">
        <v>40381</v>
      </c>
      <c r="N90" s="54" t="s">
        <v>399</v>
      </c>
      <c r="O90" s="54" t="s">
        <v>617</v>
      </c>
      <c r="P90" s="54" t="s">
        <v>119</v>
      </c>
      <c r="Q90" s="55" t="n">
        <v>1875</v>
      </c>
      <c r="R90" s="54" t="s">
        <v>181</v>
      </c>
      <c r="S90" s="56"/>
      <c r="T90" s="62" t="s">
        <v>618</v>
      </c>
    </row>
    <row collapsed="false" customFormat="false" customHeight="false" hidden="false" ht="12.65" outlineLevel="0" r="91">
      <c r="A91" s="25" t="n">
        <v>99</v>
      </c>
      <c r="B91" s="26" t="s">
        <v>19</v>
      </c>
      <c r="C91" s="41" t="s">
        <v>626</v>
      </c>
      <c r="D91" s="41" t="s">
        <v>627</v>
      </c>
      <c r="E91" s="59" t="s">
        <v>143</v>
      </c>
      <c r="F91" s="28" t="s">
        <v>628</v>
      </c>
      <c r="G91" s="42" t="s">
        <v>143</v>
      </c>
      <c r="H91" s="43" t="n">
        <v>34767490</v>
      </c>
      <c r="I91" s="41" t="s">
        <v>629</v>
      </c>
      <c r="J91" s="41" t="s">
        <v>630</v>
      </c>
      <c r="K91" s="31"/>
      <c r="L91" s="44" t="str">
        <f aca="false">HYPERLINK("mailto:juanma_sangreroja@yahoo.com.ar","juanma_sangreroja@yahoo.com.ar")</f>
        <v>juanma_sangreroja@yahoo.com.ar</v>
      </c>
      <c r="M91" s="33" t="n">
        <v>40423</v>
      </c>
      <c r="N91" s="33" t="s">
        <v>409</v>
      </c>
      <c r="O91" s="33" t="s">
        <v>631</v>
      </c>
      <c r="P91" s="33" t="s">
        <v>139</v>
      </c>
      <c r="Q91" s="34" t="n">
        <v>1414</v>
      </c>
      <c r="R91" s="33" t="s">
        <v>632</v>
      </c>
      <c r="S91" s="35"/>
    </row>
    <row collapsed="false" customFormat="false" customHeight="false" hidden="false" ht="12.65" outlineLevel="0" r="92">
      <c r="A92" s="25" t="n">
        <v>100</v>
      </c>
      <c r="B92" s="26" t="s">
        <v>19</v>
      </c>
      <c r="C92" s="41" t="s">
        <v>626</v>
      </c>
      <c r="D92" s="41" t="s">
        <v>245</v>
      </c>
      <c r="E92" s="59" t="s">
        <v>143</v>
      </c>
      <c r="F92" s="28" t="s">
        <v>633</v>
      </c>
      <c r="G92" s="42" t="s">
        <v>143</v>
      </c>
      <c r="H92" s="43" t="n">
        <v>8490974</v>
      </c>
      <c r="I92" s="41" t="s">
        <v>634</v>
      </c>
      <c r="J92" s="41" t="s">
        <v>630</v>
      </c>
      <c r="K92" s="31"/>
      <c r="L92" s="44" t="str">
        <f aca="false">HYPERLINK("mailto:jcayala@cabal.com.ar","jcayala@cabal.com.ar")</f>
        <v>jcayala@cabal.com.ar</v>
      </c>
      <c r="M92" s="33" t="n">
        <v>40423</v>
      </c>
      <c r="N92" s="33" t="s">
        <v>409</v>
      </c>
      <c r="O92" s="33" t="s">
        <v>631</v>
      </c>
      <c r="P92" s="33" t="s">
        <v>139</v>
      </c>
      <c r="Q92" s="34" t="n">
        <v>1414</v>
      </c>
      <c r="R92" s="33" t="s">
        <v>632</v>
      </c>
      <c r="S92" s="35"/>
    </row>
    <row collapsed="false" customFormat="false" customHeight="false" hidden="false" ht="12.65" outlineLevel="0" r="93">
      <c r="A93" s="25" t="n">
        <v>101</v>
      </c>
      <c r="B93" s="26" t="s">
        <v>19</v>
      </c>
      <c r="C93" s="41" t="s">
        <v>635</v>
      </c>
      <c r="D93" s="41" t="s">
        <v>636</v>
      </c>
      <c r="E93" s="59" t="s">
        <v>143</v>
      </c>
      <c r="F93" s="28" t="s">
        <v>637</v>
      </c>
      <c r="G93" s="42" t="s">
        <v>143</v>
      </c>
      <c r="H93" s="43" t="n">
        <v>24366158</v>
      </c>
      <c r="I93" s="41" t="s">
        <v>638</v>
      </c>
      <c r="J93" s="41" t="s">
        <v>639</v>
      </c>
      <c r="K93" s="31"/>
      <c r="L93" s="44" t="str">
        <f aca="false">HYPERLINK("mailto:perezher@gmail.com","perezher@gmail.com")</f>
        <v>perezher@gmail.com</v>
      </c>
      <c r="M93" s="33" t="n">
        <v>40423</v>
      </c>
      <c r="N93" s="33" t="s">
        <v>409</v>
      </c>
      <c r="O93" s="33" t="s">
        <v>640</v>
      </c>
      <c r="P93" s="33" t="s">
        <v>139</v>
      </c>
      <c r="Q93" s="34" t="n">
        <v>1431</v>
      </c>
      <c r="R93" s="33" t="s">
        <v>641</v>
      </c>
      <c r="S93" s="35"/>
    </row>
    <row collapsed="false" customFormat="false" customHeight="false" hidden="false" ht="12.65" outlineLevel="0" r="94">
      <c r="A94" s="9" t="n">
        <v>102</v>
      </c>
      <c r="B94" s="10" t="s">
        <v>19</v>
      </c>
      <c r="C94" s="11" t="s">
        <v>642</v>
      </c>
      <c r="D94" s="11" t="s">
        <v>643</v>
      </c>
      <c r="E94" s="11" t="s">
        <v>108</v>
      </c>
      <c r="F94" s="13" t="s">
        <v>644</v>
      </c>
      <c r="G94" s="38" t="n">
        <v>52397</v>
      </c>
      <c r="H94" s="38" t="n">
        <v>7788543</v>
      </c>
      <c r="I94" s="11" t="s">
        <v>645</v>
      </c>
      <c r="J94" s="11" t="s">
        <v>646</v>
      </c>
      <c r="K94" s="22"/>
      <c r="L94" s="40" t="str">
        <f aca="false">HYPERLINK("mailto:agueromanolo@yahoo.com.ar","agueromanolo@yahoo.com.ar")</f>
        <v>agueromanolo@yahoo.com.ar</v>
      </c>
      <c r="M94" s="18" t="n">
        <v>40423</v>
      </c>
      <c r="N94" s="18"/>
      <c r="O94" s="18" t="s">
        <v>647</v>
      </c>
      <c r="P94" s="18" t="s">
        <v>119</v>
      </c>
      <c r="Q94" s="19" t="n">
        <v>1827</v>
      </c>
      <c r="R94" s="18"/>
      <c r="S94" s="20"/>
      <c r="T94" s="8"/>
    </row>
    <row collapsed="false" customFormat="false" customHeight="false" hidden="false" ht="12.65" outlineLevel="0" r="95">
      <c r="A95" s="9" t="n">
        <v>103</v>
      </c>
      <c r="B95" s="10" t="s">
        <v>19</v>
      </c>
      <c r="C95" s="11" t="s">
        <v>642</v>
      </c>
      <c r="D95" s="11" t="s">
        <v>648</v>
      </c>
      <c r="E95" s="11" t="s">
        <v>108</v>
      </c>
      <c r="F95" s="13" t="s">
        <v>649</v>
      </c>
      <c r="G95" s="38" t="n">
        <v>52398</v>
      </c>
      <c r="H95" s="38" t="n">
        <v>34180602</v>
      </c>
      <c r="I95" s="11" t="s">
        <v>650</v>
      </c>
      <c r="J95" s="11" t="s">
        <v>651</v>
      </c>
      <c r="K95" s="22"/>
      <c r="L95" s="40" t="str">
        <f aca="false">HYPERLINK("mailto:maxisanles@hotmail.com","maxisanles@hotmail.com")</f>
        <v>maxisanles@hotmail.com</v>
      </c>
      <c r="M95" s="18" t="n">
        <v>40423</v>
      </c>
      <c r="N95" s="18"/>
      <c r="O95" s="18" t="s">
        <v>652</v>
      </c>
      <c r="P95" s="18" t="s">
        <v>527</v>
      </c>
      <c r="Q95" s="19" t="n">
        <v>1832</v>
      </c>
      <c r="R95" s="18"/>
      <c r="S95" s="20"/>
      <c r="T95" s="8"/>
    </row>
    <row collapsed="false" customFormat="false" customHeight="false" hidden="false" ht="12.65" outlineLevel="0" r="96">
      <c r="A96" s="9" t="n">
        <v>104</v>
      </c>
      <c r="B96" s="10" t="s">
        <v>19</v>
      </c>
      <c r="C96" s="11" t="s">
        <v>653</v>
      </c>
      <c r="D96" s="11" t="s">
        <v>383</v>
      </c>
      <c r="E96" s="11" t="s">
        <v>108</v>
      </c>
      <c r="F96" s="13" t="s">
        <v>654</v>
      </c>
      <c r="G96" s="38" t="n">
        <v>27862</v>
      </c>
      <c r="H96" s="38" t="n">
        <v>31930803</v>
      </c>
      <c r="I96" s="11" t="s">
        <v>655</v>
      </c>
      <c r="J96" s="11" t="s">
        <v>656</v>
      </c>
      <c r="K96" s="22"/>
      <c r="L96" s="40" t="str">
        <f aca="false">HYPERLINK("mailto:sebasrei@gmail.com","sebasrei@gmail.com")</f>
        <v>sebasrei@gmail.com</v>
      </c>
      <c r="M96" s="18" t="n">
        <v>40423</v>
      </c>
      <c r="N96" s="18"/>
      <c r="O96" s="18" t="s">
        <v>657</v>
      </c>
      <c r="P96" s="18" t="s">
        <v>119</v>
      </c>
      <c r="Q96" s="19" t="n">
        <v>1870</v>
      </c>
      <c r="R96" s="18"/>
      <c r="S96" s="20"/>
      <c r="T96" s="8"/>
    </row>
    <row collapsed="false" customFormat="false" customHeight="false" hidden="false" ht="12.65" outlineLevel="0" r="97">
      <c r="A97" s="9" t="n">
        <v>106</v>
      </c>
      <c r="B97" s="10" t="s">
        <v>19</v>
      </c>
      <c r="C97" s="11" t="s">
        <v>665</v>
      </c>
      <c r="D97" s="11" t="s">
        <v>666</v>
      </c>
      <c r="E97" s="11" t="s">
        <v>108</v>
      </c>
      <c r="F97" s="10" t="n">
        <v>106</v>
      </c>
      <c r="G97" s="38" t="n">
        <v>22639</v>
      </c>
      <c r="H97" s="38" t="n">
        <v>24734445</v>
      </c>
      <c r="I97" s="11" t="s">
        <v>101</v>
      </c>
      <c r="J97" s="11" t="s">
        <v>667</v>
      </c>
      <c r="K97" s="22"/>
      <c r="L97" s="58" t="s">
        <v>279</v>
      </c>
      <c r="M97" s="18" t="n">
        <v>40451</v>
      </c>
      <c r="N97" s="18" t="s">
        <v>545</v>
      </c>
      <c r="O97" s="18" t="s">
        <v>668</v>
      </c>
      <c r="P97" s="18" t="s">
        <v>669</v>
      </c>
      <c r="Q97" s="19"/>
      <c r="R97" s="18" t="s">
        <v>664</v>
      </c>
      <c r="S97" s="24"/>
    </row>
    <row collapsed="false" customFormat="false" customHeight="false" hidden="false" ht="12.65" outlineLevel="0" r="98">
      <c r="A98" s="9" t="n">
        <v>107</v>
      </c>
      <c r="B98" s="10" t="s">
        <v>19</v>
      </c>
      <c r="C98" s="11" t="s">
        <v>670</v>
      </c>
      <c r="D98" s="11" t="s">
        <v>671</v>
      </c>
      <c r="E98" s="11" t="s">
        <v>108</v>
      </c>
      <c r="F98" s="10" t="n">
        <v>107</v>
      </c>
      <c r="G98" s="38" t="n">
        <v>15576</v>
      </c>
      <c r="H98" s="38" t="n">
        <v>26096482</v>
      </c>
      <c r="I98" s="11" t="s">
        <v>672</v>
      </c>
      <c r="J98" s="11" t="s">
        <v>673</v>
      </c>
      <c r="K98" s="22"/>
      <c r="L98" s="40" t="str">
        <f aca="false">HYPERLINK("mailto:mas.cai@hotmail.com","mas.cai@hotmail.com")</f>
        <v>mas.cai@hotmail.com</v>
      </c>
      <c r="M98" s="18" t="n">
        <v>40451</v>
      </c>
      <c r="N98" s="18" t="s">
        <v>117</v>
      </c>
      <c r="O98" s="18" t="s">
        <v>674</v>
      </c>
      <c r="P98" s="18" t="s">
        <v>675</v>
      </c>
      <c r="Q98" s="19" t="n">
        <v>1648</v>
      </c>
      <c r="R98" s="18"/>
      <c r="S98" s="24"/>
    </row>
    <row collapsed="false" customFormat="false" customHeight="false" hidden="false" ht="12.65" outlineLevel="0" r="99">
      <c r="A99" s="25" t="n">
        <v>108</v>
      </c>
      <c r="B99" s="26" t="s">
        <v>19</v>
      </c>
      <c r="C99" s="41" t="s">
        <v>676</v>
      </c>
      <c r="D99" s="41" t="s">
        <v>677</v>
      </c>
      <c r="E99" s="41" t="s">
        <v>108</v>
      </c>
      <c r="F99" s="26" t="n">
        <v>108</v>
      </c>
      <c r="G99" s="63" t="s">
        <v>143</v>
      </c>
      <c r="H99" s="43" t="n">
        <v>17315838</v>
      </c>
      <c r="I99" s="41" t="s">
        <v>678</v>
      </c>
      <c r="J99" s="41" t="s">
        <v>679</v>
      </c>
      <c r="K99" s="31"/>
      <c r="L99" s="44" t="str">
        <f aca="false">HYPERLINK("mailto:clegaz@hotmail.com","clegaz@hotmail.com")</f>
        <v>clegaz@hotmail.com</v>
      </c>
      <c r="M99" s="33" t="n">
        <v>40451</v>
      </c>
      <c r="N99" s="33" t="s">
        <v>241</v>
      </c>
      <c r="O99" s="33" t="s">
        <v>680</v>
      </c>
      <c r="P99" s="33" t="s">
        <v>153</v>
      </c>
      <c r="Q99" s="34"/>
      <c r="R99" s="33" t="s">
        <v>681</v>
      </c>
      <c r="S99" s="35"/>
    </row>
    <row collapsed="false" customFormat="false" customHeight="false" hidden="false" ht="12.65" outlineLevel="0" r="100">
      <c r="A100" s="9" t="n">
        <v>109</v>
      </c>
      <c r="B100" s="10" t="s">
        <v>19</v>
      </c>
      <c r="C100" s="11" t="s">
        <v>682</v>
      </c>
      <c r="D100" s="11" t="s">
        <v>683</v>
      </c>
      <c r="E100" s="11" t="s">
        <v>108</v>
      </c>
      <c r="F100" s="10" t="n">
        <v>109</v>
      </c>
      <c r="G100" s="38" t="n">
        <v>15315</v>
      </c>
      <c r="H100" s="38" t="n">
        <v>33368268</v>
      </c>
      <c r="I100" s="11" t="s">
        <v>684</v>
      </c>
      <c r="J100" s="11" t="s">
        <v>685</v>
      </c>
      <c r="K100" s="22"/>
      <c r="L100" s="40" t="str">
        <f aca="false">HYPERLINK("mailto:gonlombardi@hotmail.com","gonlombardi@hotmail.com")</f>
        <v>gonlombardi@hotmail.com</v>
      </c>
      <c r="M100" s="18" t="n">
        <v>40451</v>
      </c>
      <c r="N100" s="18" t="s">
        <v>173</v>
      </c>
      <c r="O100" s="18" t="s">
        <v>686</v>
      </c>
      <c r="P100" s="18" t="s">
        <v>119</v>
      </c>
      <c r="Q100" s="19" t="n">
        <v>1870</v>
      </c>
      <c r="R100" s="18"/>
      <c r="S100" s="24"/>
    </row>
    <row collapsed="false" customFormat="false" customHeight="false" hidden="false" ht="12.65" outlineLevel="0" r="101">
      <c r="A101" s="9" t="n">
        <v>110</v>
      </c>
      <c r="B101" s="10" t="s">
        <v>25</v>
      </c>
      <c r="C101" s="11" t="s">
        <v>37</v>
      </c>
      <c r="D101" s="11" t="s">
        <v>687</v>
      </c>
      <c r="E101" s="11" t="s">
        <v>108</v>
      </c>
      <c r="F101" s="10" t="n">
        <v>110</v>
      </c>
      <c r="G101" s="38" t="n">
        <v>5349</v>
      </c>
      <c r="H101" s="38" t="n">
        <v>33780134</v>
      </c>
      <c r="I101" s="11" t="s">
        <v>688</v>
      </c>
      <c r="J101" s="11" t="s">
        <v>689</v>
      </c>
      <c r="K101" s="22"/>
      <c r="L101" s="40" t="str">
        <f aca="false">HYPERLINK("mailto:candelariakelly@yahoo.com.ar","candelariakelly@yahoo.com.ar")</f>
        <v>candelariakelly@yahoo.com.ar</v>
      </c>
      <c r="M101" s="18" t="n">
        <v>40451</v>
      </c>
      <c r="N101" s="18" t="s">
        <v>493</v>
      </c>
      <c r="O101" s="18" t="s">
        <v>690</v>
      </c>
      <c r="P101" s="18" t="s">
        <v>139</v>
      </c>
      <c r="Q101" s="19" t="n">
        <v>1425</v>
      </c>
      <c r="R101" s="18" t="s">
        <v>330</v>
      </c>
      <c r="S101" s="24"/>
    </row>
    <row collapsed="false" customFormat="false" customHeight="false" hidden="false" ht="12.65" outlineLevel="0" r="102">
      <c r="A102" s="25" t="n">
        <v>111</v>
      </c>
      <c r="B102" s="26" t="s">
        <v>25</v>
      </c>
      <c r="C102" s="41" t="s">
        <v>691</v>
      </c>
      <c r="D102" s="41" t="s">
        <v>692</v>
      </c>
      <c r="E102" s="41" t="s">
        <v>108</v>
      </c>
      <c r="F102" s="26" t="n">
        <v>111</v>
      </c>
      <c r="G102" s="42" t="s">
        <v>143</v>
      </c>
      <c r="H102" s="43" t="n">
        <v>3601223</v>
      </c>
      <c r="I102" s="41" t="s">
        <v>101</v>
      </c>
      <c r="J102" s="41" t="s">
        <v>101</v>
      </c>
      <c r="K102" s="31"/>
      <c r="L102" s="64" t="s">
        <v>279</v>
      </c>
      <c r="M102" s="33" t="n">
        <v>40465</v>
      </c>
      <c r="N102" s="33" t="s">
        <v>409</v>
      </c>
      <c r="O102" s="33" t="s">
        <v>693</v>
      </c>
      <c r="P102" s="33" t="s">
        <v>119</v>
      </c>
      <c r="Q102" s="34" t="n">
        <v>1870</v>
      </c>
      <c r="R102" s="33"/>
      <c r="S102" s="35"/>
    </row>
    <row collapsed="false" customFormat="false" customHeight="false" hidden="false" ht="12.65" outlineLevel="0" r="103">
      <c r="A103" s="25" t="n">
        <v>112</v>
      </c>
      <c r="B103" s="26" t="s">
        <v>25</v>
      </c>
      <c r="C103" s="41" t="s">
        <v>20</v>
      </c>
      <c r="D103" s="41" t="s">
        <v>694</v>
      </c>
      <c r="E103" s="41" t="s">
        <v>108</v>
      </c>
      <c r="F103" s="26" t="n">
        <v>112</v>
      </c>
      <c r="G103" s="42" t="s">
        <v>143</v>
      </c>
      <c r="H103" s="43" t="n">
        <v>18319010</v>
      </c>
      <c r="I103" s="41" t="s">
        <v>101</v>
      </c>
      <c r="J103" s="41" t="s">
        <v>101</v>
      </c>
      <c r="K103" s="31"/>
      <c r="L103" s="44" t="str">
        <f aca="false">HYPERLINK("mailto:eliva2008@gmail.com","eliva2008@gmail.com")</f>
        <v>eliva2008@gmail.com</v>
      </c>
      <c r="M103" s="33" t="n">
        <v>40465</v>
      </c>
      <c r="N103" s="33" t="s">
        <v>409</v>
      </c>
      <c r="O103" s="33" t="s">
        <v>695</v>
      </c>
      <c r="P103" s="33" t="s">
        <v>119</v>
      </c>
      <c r="Q103" s="34" t="n">
        <v>1870</v>
      </c>
      <c r="R103" s="33"/>
      <c r="S103" s="35"/>
    </row>
    <row collapsed="false" customFormat="false" customHeight="false" hidden="false" ht="12.65" outlineLevel="0" r="104">
      <c r="A104" s="25" t="n">
        <v>113</v>
      </c>
      <c r="B104" s="26" t="s">
        <v>25</v>
      </c>
      <c r="C104" s="41" t="s">
        <v>696</v>
      </c>
      <c r="D104" s="41" t="s">
        <v>697</v>
      </c>
      <c r="E104" s="41" t="s">
        <v>108</v>
      </c>
      <c r="F104" s="26" t="n">
        <v>113</v>
      </c>
      <c r="G104" s="42" t="s">
        <v>143</v>
      </c>
      <c r="H104" s="43" t="n">
        <v>23471511</v>
      </c>
      <c r="I104" s="41" t="s">
        <v>698</v>
      </c>
      <c r="J104" s="41" t="s">
        <v>673</v>
      </c>
      <c r="K104" s="26"/>
      <c r="L104" s="65" t="str">
        <f aca="false">HYPERLINK("mailto:guadalupecoto@yahoo.com.ar","guadalupecoto@yahoo.com.ar")</f>
        <v>guadalupecoto@yahoo.com.ar</v>
      </c>
      <c r="M104" s="33" t="n">
        <v>40514</v>
      </c>
      <c r="N104" s="33" t="s">
        <v>699</v>
      </c>
      <c r="O104" s="33" t="s">
        <v>674</v>
      </c>
      <c r="P104" s="33" t="s">
        <v>675</v>
      </c>
      <c r="Q104" s="34" t="n">
        <v>1648</v>
      </c>
      <c r="R104" s="33"/>
      <c r="S104" s="35"/>
    </row>
    <row collapsed="false" customFormat="false" customHeight="false" hidden="false" ht="12.65" outlineLevel="0" r="105">
      <c r="A105" s="9" t="n">
        <v>114</v>
      </c>
      <c r="B105" s="10" t="s">
        <v>19</v>
      </c>
      <c r="C105" s="11" t="s">
        <v>700</v>
      </c>
      <c r="D105" s="11" t="s">
        <v>701</v>
      </c>
      <c r="E105" s="11" t="s">
        <v>108</v>
      </c>
      <c r="F105" s="10" t="n">
        <v>114</v>
      </c>
      <c r="G105" s="38" t="n">
        <v>12677</v>
      </c>
      <c r="H105" s="38" t="n">
        <v>30778995</v>
      </c>
      <c r="I105" s="11" t="s">
        <v>702</v>
      </c>
      <c r="J105" s="11" t="s">
        <v>703</v>
      </c>
      <c r="K105" s="10"/>
      <c r="L105" s="45" t="str">
        <f aca="false">HYPERLINK("mailto:daroeichen@hotmail.com","daroeichen@hotmail.com")</f>
        <v>daroeichen@hotmail.com</v>
      </c>
      <c r="M105" s="18" t="n">
        <v>40514</v>
      </c>
      <c r="N105" s="18" t="s">
        <v>241</v>
      </c>
      <c r="O105" s="18" t="s">
        <v>704</v>
      </c>
      <c r="P105" s="18" t="s">
        <v>139</v>
      </c>
      <c r="Q105" s="19" t="n">
        <v>1416</v>
      </c>
      <c r="R105" s="18" t="s">
        <v>467</v>
      </c>
      <c r="S105" s="24"/>
    </row>
    <row collapsed="false" customFormat="false" customHeight="false" hidden="false" ht="12.65" outlineLevel="0" r="106">
      <c r="A106" s="9" t="n">
        <v>115</v>
      </c>
      <c r="B106" s="10" t="s">
        <v>19</v>
      </c>
      <c r="C106" s="11" t="s">
        <v>670</v>
      </c>
      <c r="D106" s="11" t="s">
        <v>245</v>
      </c>
      <c r="E106" s="11" t="s">
        <v>108</v>
      </c>
      <c r="F106" s="10" t="n">
        <v>115</v>
      </c>
      <c r="G106" s="38" t="n">
        <v>29038</v>
      </c>
      <c r="H106" s="38" t="n">
        <v>7767365</v>
      </c>
      <c r="I106" s="11" t="s">
        <v>101</v>
      </c>
      <c r="J106" s="11" t="s">
        <v>705</v>
      </c>
      <c r="K106" s="10"/>
      <c r="L106" s="66" t="s">
        <v>279</v>
      </c>
      <c r="M106" s="18" t="n">
        <v>40514</v>
      </c>
      <c r="N106" s="18" t="s">
        <v>493</v>
      </c>
      <c r="O106" s="18" t="s">
        <v>706</v>
      </c>
      <c r="P106" s="18" t="s">
        <v>263</v>
      </c>
      <c r="Q106" s="19"/>
      <c r="R106" s="18" t="s">
        <v>263</v>
      </c>
      <c r="S106" s="24"/>
    </row>
    <row collapsed="false" customFormat="false" customHeight="false" hidden="false" ht="12.65" outlineLevel="0" r="107">
      <c r="A107" s="25" t="n">
        <v>116</v>
      </c>
      <c r="B107" s="26" t="s">
        <v>19</v>
      </c>
      <c r="C107" s="41" t="s">
        <v>707</v>
      </c>
      <c r="D107" s="41" t="s">
        <v>708</v>
      </c>
      <c r="E107" s="41" t="s">
        <v>108</v>
      </c>
      <c r="F107" s="26" t="n">
        <v>116</v>
      </c>
      <c r="G107" s="42" t="s">
        <v>143</v>
      </c>
      <c r="H107" s="43" t="n">
        <v>27940799</v>
      </c>
      <c r="I107" s="41" t="s">
        <v>101</v>
      </c>
      <c r="J107" s="41" t="s">
        <v>709</v>
      </c>
      <c r="K107" s="26"/>
      <c r="L107" s="65" t="str">
        <f aca="false">HYPERLINK("mailto:gonzi_camba@hotmail.com","gonzi_camba@hotmail.com")</f>
        <v>gonzi_camba@hotmail.com</v>
      </c>
      <c r="M107" s="33" t="n">
        <v>40514</v>
      </c>
      <c r="N107" s="33" t="s">
        <v>117</v>
      </c>
      <c r="O107" s="33" t="s">
        <v>710</v>
      </c>
      <c r="P107" s="33" t="s">
        <v>119</v>
      </c>
      <c r="Q107" s="34" t="n">
        <v>1870</v>
      </c>
      <c r="R107" s="33"/>
      <c r="S107" s="35"/>
    </row>
    <row collapsed="false" customFormat="false" customHeight="false" hidden="false" ht="12.65" outlineLevel="0" r="108">
      <c r="A108" s="9" t="n">
        <v>117</v>
      </c>
      <c r="B108" s="10" t="s">
        <v>19</v>
      </c>
      <c r="C108" s="11" t="s">
        <v>711</v>
      </c>
      <c r="D108" s="11" t="s">
        <v>636</v>
      </c>
      <c r="E108" s="11" t="s">
        <v>108</v>
      </c>
      <c r="F108" s="10" t="n">
        <v>117</v>
      </c>
      <c r="G108" s="38" t="n">
        <v>17763</v>
      </c>
      <c r="H108" s="38" t="n">
        <v>24405377</v>
      </c>
      <c r="I108" s="11" t="s">
        <v>712</v>
      </c>
      <c r="J108" s="11" t="s">
        <v>713</v>
      </c>
      <c r="K108" s="10"/>
      <c r="L108" s="45" t="str">
        <f aca="false">HYPERLINK("mailto:hernan_olive@hotmail.com","hernan_olive@hotmail.com")</f>
        <v>hernan_olive@hotmail.com</v>
      </c>
      <c r="M108" s="18" t="n">
        <v>40514</v>
      </c>
      <c r="N108" s="18" t="s">
        <v>525</v>
      </c>
      <c r="O108" s="18" t="s">
        <v>714</v>
      </c>
      <c r="P108" s="18" t="s">
        <v>139</v>
      </c>
      <c r="Q108" s="19" t="n">
        <v>1279</v>
      </c>
      <c r="R108" s="18" t="s">
        <v>563</v>
      </c>
      <c r="S108" s="24"/>
    </row>
    <row collapsed="false" customFormat="false" customHeight="false" hidden="false" ht="12.65" outlineLevel="0" r="109">
      <c r="A109" s="25" t="n">
        <v>118</v>
      </c>
      <c r="B109" s="26" t="s">
        <v>19</v>
      </c>
      <c r="C109" s="41" t="s">
        <v>715</v>
      </c>
      <c r="D109" s="41" t="s">
        <v>716</v>
      </c>
      <c r="E109" s="41" t="s">
        <v>108</v>
      </c>
      <c r="F109" s="26" t="n">
        <v>118</v>
      </c>
      <c r="G109" s="42" t="s">
        <v>143</v>
      </c>
      <c r="H109" s="43" t="n">
        <v>17391681</v>
      </c>
      <c r="I109" s="41" t="s">
        <v>717</v>
      </c>
      <c r="J109" s="41" t="s">
        <v>718</v>
      </c>
      <c r="K109" s="26"/>
      <c r="L109" s="65" t="str">
        <f aca="false">HYPERLINK("mailto:danielricocai@hotmail.com","danielricocai@hotmail.com")</f>
        <v>danielricocai@hotmail.com</v>
      </c>
      <c r="M109" s="33" t="n">
        <v>40514</v>
      </c>
      <c r="N109" s="33" t="s">
        <v>719</v>
      </c>
      <c r="O109" s="33" t="s">
        <v>720</v>
      </c>
      <c r="P109" s="33" t="s">
        <v>119</v>
      </c>
      <c r="Q109" s="34" t="n">
        <v>1870</v>
      </c>
      <c r="R109" s="33"/>
      <c r="S109" s="35"/>
    </row>
    <row collapsed="false" customFormat="false" customHeight="false" hidden="false" ht="12.65" outlineLevel="0" r="110">
      <c r="A110" s="25" t="n">
        <v>119</v>
      </c>
      <c r="B110" s="26" t="s">
        <v>25</v>
      </c>
      <c r="C110" s="41" t="s">
        <v>721</v>
      </c>
      <c r="D110" s="41" t="s">
        <v>722</v>
      </c>
      <c r="E110" s="41" t="s">
        <v>108</v>
      </c>
      <c r="F110" s="26" t="n">
        <v>119</v>
      </c>
      <c r="G110" s="42" t="s">
        <v>143</v>
      </c>
      <c r="H110" s="43" t="n">
        <v>25264965</v>
      </c>
      <c r="I110" s="41" t="s">
        <v>723</v>
      </c>
      <c r="J110" s="41" t="s">
        <v>724</v>
      </c>
      <c r="K110" s="26"/>
      <c r="L110" s="65" t="str">
        <f aca="false">HYPERLINK("mailto:rominabernao@hotmail.com","rominabernao@hotmail.com")</f>
        <v>rominabernao@hotmail.com</v>
      </c>
      <c r="M110" s="33" t="n">
        <v>40486</v>
      </c>
      <c r="N110" s="33" t="s">
        <v>493</v>
      </c>
      <c r="O110" s="33" t="s">
        <v>725</v>
      </c>
      <c r="P110" s="33" t="s">
        <v>726</v>
      </c>
      <c r="Q110" s="34"/>
      <c r="R110" s="33"/>
      <c r="S110" s="35"/>
    </row>
    <row collapsed="false" customFormat="false" customHeight="false" hidden="false" ht="12.65" outlineLevel="0" r="111">
      <c r="A111" s="9" t="n">
        <v>121</v>
      </c>
      <c r="B111" s="10" t="s">
        <v>19</v>
      </c>
      <c r="C111" s="11" t="s">
        <v>730</v>
      </c>
      <c r="D111" s="11" t="s">
        <v>731</v>
      </c>
      <c r="E111" s="11" t="s">
        <v>108</v>
      </c>
      <c r="F111" s="10" t="n">
        <v>121</v>
      </c>
      <c r="G111" s="38" t="n">
        <v>11932</v>
      </c>
      <c r="H111" s="38" t="n">
        <v>16401723</v>
      </c>
      <c r="I111" s="11" t="s">
        <v>732</v>
      </c>
      <c r="J111" s="11" t="s">
        <v>733</v>
      </c>
      <c r="K111" s="10"/>
      <c r="L111" s="45" t="str">
        <f aca="false">HYPERLINK("mailto:mdcorral@hotmail.com","mdcorral@hotmail.com")</f>
        <v>mdcorral@hotmail.com</v>
      </c>
      <c r="M111" s="18" t="n">
        <v>40514</v>
      </c>
      <c r="N111" s="18" t="s">
        <v>117</v>
      </c>
      <c r="O111" s="18" t="s">
        <v>734</v>
      </c>
      <c r="P111" s="18" t="s">
        <v>119</v>
      </c>
      <c r="Q111" s="19" t="n">
        <v>1875</v>
      </c>
      <c r="R111" s="18" t="s">
        <v>181</v>
      </c>
      <c r="S111" s="24"/>
    </row>
    <row collapsed="false" customFormat="false" customHeight="false" hidden="false" ht="12.65" outlineLevel="0" r="112">
      <c r="A112" s="9" t="n">
        <v>122</v>
      </c>
      <c r="B112" s="10" t="s">
        <v>19</v>
      </c>
      <c r="C112" s="11" t="s">
        <v>735</v>
      </c>
      <c r="D112" s="11" t="s">
        <v>736</v>
      </c>
      <c r="E112" s="11" t="s">
        <v>108</v>
      </c>
      <c r="F112" s="10" t="n">
        <v>122</v>
      </c>
      <c r="G112" s="38" t="n">
        <v>16902</v>
      </c>
      <c r="H112" s="38" t="n">
        <v>34368953</v>
      </c>
      <c r="I112" s="11" t="s">
        <v>737</v>
      </c>
      <c r="J112" s="11" t="s">
        <v>738</v>
      </c>
      <c r="K112" s="10"/>
      <c r="L112" s="45" t="str">
        <f aca="false">HYPERLINK("mailto:martin.caruso@am.sony.com","martin.caruso@am.sony.com")</f>
        <v>martin.caruso@am.sony.com</v>
      </c>
      <c r="M112" s="18" t="n">
        <v>40514</v>
      </c>
      <c r="N112" s="18" t="s">
        <v>173</v>
      </c>
      <c r="O112" s="18" t="s">
        <v>739</v>
      </c>
      <c r="P112" s="18" t="s">
        <v>119</v>
      </c>
      <c r="Q112" s="19" t="n">
        <v>1875</v>
      </c>
      <c r="R112" s="18" t="s">
        <v>181</v>
      </c>
      <c r="S112" s="24"/>
    </row>
    <row collapsed="false" customFormat="false" customHeight="false" hidden="false" ht="12.65" outlineLevel="0" r="113">
      <c r="A113" s="9" t="n">
        <v>124</v>
      </c>
      <c r="B113" s="10" t="s">
        <v>19</v>
      </c>
      <c r="C113" s="11" t="s">
        <v>744</v>
      </c>
      <c r="D113" s="11" t="s">
        <v>745</v>
      </c>
      <c r="E113" s="11" t="s">
        <v>108</v>
      </c>
      <c r="F113" s="10" t="n">
        <v>124</v>
      </c>
      <c r="G113" s="38" t="n">
        <v>7074</v>
      </c>
      <c r="H113" s="38" t="n">
        <v>93510488</v>
      </c>
      <c r="I113" s="11" t="s">
        <v>746</v>
      </c>
      <c r="J113" s="11" t="s">
        <v>747</v>
      </c>
      <c r="K113" s="22" t="s">
        <v>101</v>
      </c>
      <c r="L113" s="58" t="s">
        <v>279</v>
      </c>
      <c r="M113" s="18" t="n">
        <v>40570</v>
      </c>
      <c r="N113" s="18" t="s">
        <v>493</v>
      </c>
      <c r="O113" s="18" t="s">
        <v>748</v>
      </c>
      <c r="P113" s="18" t="s">
        <v>119</v>
      </c>
      <c r="Q113" s="19" t="n">
        <v>1870</v>
      </c>
      <c r="R113" s="18"/>
      <c r="S113" s="24"/>
    </row>
    <row collapsed="false" customFormat="false" customHeight="false" hidden="false" ht="23.85" outlineLevel="0" r="114">
      <c r="A114" s="9" t="n">
        <v>125</v>
      </c>
      <c r="B114" s="10" t="s">
        <v>19</v>
      </c>
      <c r="C114" s="11" t="s">
        <v>749</v>
      </c>
      <c r="D114" s="11" t="s">
        <v>750</v>
      </c>
      <c r="E114" s="67" t="s">
        <v>108</v>
      </c>
      <c r="F114" s="10" t="n">
        <v>125</v>
      </c>
      <c r="G114" s="38" t="n">
        <v>22662</v>
      </c>
      <c r="H114" s="38" t="n">
        <v>23754278</v>
      </c>
      <c r="I114" s="11" t="s">
        <v>751</v>
      </c>
      <c r="J114" s="11" t="s">
        <v>752</v>
      </c>
      <c r="K114" s="22" t="s">
        <v>101</v>
      </c>
      <c r="L114" s="40" t="str">
        <f aca="false">HYPERLINK("mailto:filipeli_mariano@redlink.com.ar","filipeli_mariano@redlink.com.ar")</f>
        <v>filipeli_mariano@redlink.com.ar</v>
      </c>
      <c r="M114" s="18" t="n">
        <v>40570</v>
      </c>
      <c r="N114" s="18" t="s">
        <v>399</v>
      </c>
      <c r="O114" s="18" t="s">
        <v>753</v>
      </c>
      <c r="P114" s="18" t="s">
        <v>527</v>
      </c>
      <c r="Q114" s="19" t="n">
        <v>1832</v>
      </c>
      <c r="R114" s="18"/>
      <c r="S114" s="24"/>
    </row>
    <row collapsed="false" customFormat="false" customHeight="false" hidden="false" ht="12.65" outlineLevel="0" r="115">
      <c r="A115" s="9" t="n">
        <v>126</v>
      </c>
      <c r="B115" s="10" t="s">
        <v>19</v>
      </c>
      <c r="C115" s="11" t="s">
        <v>102</v>
      </c>
      <c r="D115" s="11" t="s">
        <v>754</v>
      </c>
      <c r="E115" s="11" t="s">
        <v>108</v>
      </c>
      <c r="F115" s="10" t="n">
        <v>126</v>
      </c>
      <c r="G115" s="38" t="n">
        <v>7757</v>
      </c>
      <c r="H115" s="38" t="n">
        <v>4866800</v>
      </c>
      <c r="I115" s="11" t="s">
        <v>101</v>
      </c>
      <c r="J115" s="11" t="s">
        <v>755</v>
      </c>
      <c r="K115" s="22" t="s">
        <v>101</v>
      </c>
      <c r="L115" s="58" t="s">
        <v>279</v>
      </c>
      <c r="M115" s="18" t="n">
        <v>40570</v>
      </c>
      <c r="N115" s="18" t="s">
        <v>756</v>
      </c>
      <c r="O115" s="18" t="s">
        <v>757</v>
      </c>
      <c r="P115" s="18" t="s">
        <v>119</v>
      </c>
      <c r="Q115" s="19" t="n">
        <v>1870</v>
      </c>
      <c r="R115" s="18" t="s">
        <v>132</v>
      </c>
      <c r="S115" s="24"/>
    </row>
    <row collapsed="false" customFormat="false" customHeight="false" hidden="false" ht="23.85" outlineLevel="0" r="116">
      <c r="A116" s="25" t="n">
        <v>127</v>
      </c>
      <c r="B116" s="26" t="s">
        <v>19</v>
      </c>
      <c r="C116" s="41" t="s">
        <v>758</v>
      </c>
      <c r="D116" s="41" t="s">
        <v>496</v>
      </c>
      <c r="E116" s="41" t="s">
        <v>108</v>
      </c>
      <c r="F116" s="26" t="n">
        <v>127</v>
      </c>
      <c r="G116" s="63" t="s">
        <v>143</v>
      </c>
      <c r="H116" s="63" t="s">
        <v>759</v>
      </c>
      <c r="I116" s="41" t="s">
        <v>101</v>
      </c>
      <c r="J116" s="41" t="s">
        <v>760</v>
      </c>
      <c r="K116" s="31" t="s">
        <v>101</v>
      </c>
      <c r="L116" s="64" t="s">
        <v>279</v>
      </c>
      <c r="M116" s="33" t="n">
        <v>40570</v>
      </c>
      <c r="N116" s="33" t="s">
        <v>545</v>
      </c>
      <c r="O116" s="33" t="s">
        <v>761</v>
      </c>
      <c r="P116" s="33" t="s">
        <v>139</v>
      </c>
      <c r="Q116" s="34" t="n">
        <v>1176</v>
      </c>
      <c r="R116" s="33" t="s">
        <v>762</v>
      </c>
      <c r="S116" s="35"/>
    </row>
    <row collapsed="false" customFormat="false" customHeight="false" hidden="false" ht="12.65" outlineLevel="0" r="117">
      <c r="A117" s="9" t="n">
        <v>130</v>
      </c>
      <c r="B117" s="10" t="s">
        <v>19</v>
      </c>
      <c r="C117" s="11" t="s">
        <v>773</v>
      </c>
      <c r="D117" s="11" t="s">
        <v>774</v>
      </c>
      <c r="E117" s="11" t="s">
        <v>108</v>
      </c>
      <c r="F117" s="10" t="n">
        <v>130</v>
      </c>
      <c r="G117" s="38" t="n">
        <v>42345</v>
      </c>
      <c r="H117" s="38" t="n">
        <v>26274369</v>
      </c>
      <c r="I117" s="11" t="s">
        <v>775</v>
      </c>
      <c r="J117" s="11" t="s">
        <v>776</v>
      </c>
      <c r="K117" s="22" t="s">
        <v>101</v>
      </c>
      <c r="L117" s="40" t="s">
        <v>777</v>
      </c>
      <c r="M117" s="18" t="n">
        <v>40570</v>
      </c>
      <c r="N117" s="18" t="s">
        <v>778</v>
      </c>
      <c r="O117" s="18" t="s">
        <v>779</v>
      </c>
      <c r="P117" s="18" t="s">
        <v>119</v>
      </c>
      <c r="Q117" s="19" t="n">
        <v>1870</v>
      </c>
      <c r="R117" s="18"/>
      <c r="S117" s="24"/>
    </row>
    <row collapsed="false" customFormat="false" customHeight="false" hidden="false" ht="12.65" outlineLevel="0" r="118">
      <c r="A118" s="9" t="n">
        <v>131</v>
      </c>
      <c r="B118" s="10" t="s">
        <v>19</v>
      </c>
      <c r="C118" s="11" t="s">
        <v>780</v>
      </c>
      <c r="D118" s="11" t="s">
        <v>781</v>
      </c>
      <c r="E118" s="11" t="s">
        <v>108</v>
      </c>
      <c r="F118" s="10" t="n">
        <v>131</v>
      </c>
      <c r="G118" s="38" t="n">
        <v>9886</v>
      </c>
      <c r="H118" s="38" t="n">
        <v>12267584</v>
      </c>
      <c r="I118" s="11" t="s">
        <v>782</v>
      </c>
      <c r="J118" s="11" t="s">
        <v>101</v>
      </c>
      <c r="K118" s="22" t="s">
        <v>101</v>
      </c>
      <c r="L118" s="40" t="s">
        <v>783</v>
      </c>
      <c r="M118" s="18" t="n">
        <v>40570</v>
      </c>
      <c r="N118" s="18" t="s">
        <v>741</v>
      </c>
      <c r="O118" s="18" t="s">
        <v>784</v>
      </c>
      <c r="P118" s="18" t="s">
        <v>119</v>
      </c>
      <c r="Q118" s="19" t="n">
        <v>1870</v>
      </c>
      <c r="R118" s="18"/>
      <c r="S118" s="24"/>
    </row>
    <row collapsed="false" customFormat="false" customHeight="false" hidden="false" ht="12.65" outlineLevel="0" r="119">
      <c r="A119" s="9" t="n">
        <v>133</v>
      </c>
      <c r="B119" s="10" t="s">
        <v>19</v>
      </c>
      <c r="C119" s="11" t="s">
        <v>788</v>
      </c>
      <c r="D119" s="11" t="s">
        <v>789</v>
      </c>
      <c r="E119" s="11" t="s">
        <v>108</v>
      </c>
      <c r="F119" s="10" t="n">
        <v>133</v>
      </c>
      <c r="G119" s="38" t="n">
        <v>1020</v>
      </c>
      <c r="H119" s="38" t="n">
        <v>4323716</v>
      </c>
      <c r="I119" s="11" t="s">
        <v>790</v>
      </c>
      <c r="J119" s="11" t="s">
        <v>791</v>
      </c>
      <c r="K119" s="22" t="s">
        <v>101</v>
      </c>
      <c r="L119" s="58" t="s">
        <v>279</v>
      </c>
      <c r="M119" s="18" t="n">
        <v>40570</v>
      </c>
      <c r="N119" s="18" t="s">
        <v>792</v>
      </c>
      <c r="O119" s="18" t="s">
        <v>793</v>
      </c>
      <c r="P119" s="18" t="s">
        <v>139</v>
      </c>
      <c r="Q119" s="19" t="n">
        <v>1268</v>
      </c>
      <c r="R119" s="18" t="s">
        <v>563</v>
      </c>
      <c r="S119" s="24"/>
    </row>
    <row collapsed="false" customFormat="false" customHeight="false" hidden="false" ht="12.65" outlineLevel="0" r="120">
      <c r="A120" s="9" t="n">
        <v>136</v>
      </c>
      <c r="B120" s="10" t="s">
        <v>19</v>
      </c>
      <c r="C120" s="11" t="s">
        <v>804</v>
      </c>
      <c r="D120" s="11" t="s">
        <v>805</v>
      </c>
      <c r="E120" s="11" t="s">
        <v>108</v>
      </c>
      <c r="F120" s="10" t="n">
        <v>136</v>
      </c>
      <c r="G120" s="38" t="n">
        <v>34913</v>
      </c>
      <c r="H120" s="38" t="n">
        <v>11293950</v>
      </c>
      <c r="I120" s="11" t="s">
        <v>806</v>
      </c>
      <c r="J120" s="11" t="s">
        <v>807</v>
      </c>
      <c r="K120" s="22" t="s">
        <v>808</v>
      </c>
      <c r="L120" s="40" t="str">
        <f aca="false">HYPERLINK("mailto:gesargentina@gmail.com","gesargentina@gmail.com")</f>
        <v>gesargentina@gmail.com</v>
      </c>
      <c r="M120" s="18" t="n">
        <v>40570</v>
      </c>
      <c r="N120" s="18" t="s">
        <v>173</v>
      </c>
      <c r="O120" s="18" t="s">
        <v>809</v>
      </c>
      <c r="P120" s="18" t="s">
        <v>139</v>
      </c>
      <c r="Q120" s="19" t="n">
        <v>1408</v>
      </c>
      <c r="R120" s="18" t="s">
        <v>210</v>
      </c>
      <c r="S120" s="24"/>
    </row>
    <row collapsed="false" customFormat="false" customHeight="false" hidden="false" ht="12.65" outlineLevel="0" r="121">
      <c r="A121" s="9" t="n">
        <v>139</v>
      </c>
      <c r="B121" s="10" t="s">
        <v>19</v>
      </c>
      <c r="C121" s="11" t="s">
        <v>788</v>
      </c>
      <c r="D121" s="11" t="s">
        <v>820</v>
      </c>
      <c r="E121" s="11" t="s">
        <v>108</v>
      </c>
      <c r="F121" s="10" t="n">
        <v>139</v>
      </c>
      <c r="G121" s="38" t="n">
        <v>17373</v>
      </c>
      <c r="H121" s="38" t="n">
        <v>36400756</v>
      </c>
      <c r="I121" s="11" t="s">
        <v>821</v>
      </c>
      <c r="J121" s="11" t="s">
        <v>822</v>
      </c>
      <c r="K121" s="10"/>
      <c r="L121" s="40" t="str">
        <f aca="false">HYPERLINK("mailto:fifty_tachito@hotmail.com","fifty_tachito@hotmail.com")</f>
        <v>fifty_tachito@hotmail.com</v>
      </c>
      <c r="M121" s="18" t="n">
        <v>40640</v>
      </c>
      <c r="N121" s="18" t="s">
        <v>525</v>
      </c>
      <c r="O121" s="18" t="s">
        <v>823</v>
      </c>
      <c r="P121" s="18" t="s">
        <v>139</v>
      </c>
      <c r="Q121" s="19" t="n">
        <v>1424</v>
      </c>
      <c r="R121" s="18" t="s">
        <v>250</v>
      </c>
      <c r="S121" s="24"/>
    </row>
    <row collapsed="false" customFormat="false" customHeight="false" hidden="false" ht="23.85" outlineLevel="0" r="122">
      <c r="A122" s="9" t="n">
        <v>140</v>
      </c>
      <c r="B122" s="10" t="s">
        <v>19</v>
      </c>
      <c r="C122" s="11" t="s">
        <v>824</v>
      </c>
      <c r="D122" s="11" t="s">
        <v>825</v>
      </c>
      <c r="E122" s="11" t="s">
        <v>108</v>
      </c>
      <c r="F122" s="10" t="n">
        <v>140</v>
      </c>
      <c r="G122" s="38" t="n">
        <v>90948</v>
      </c>
      <c r="H122" s="38" t="n">
        <v>29678481</v>
      </c>
      <c r="I122" s="11" t="s">
        <v>826</v>
      </c>
      <c r="J122" s="11"/>
      <c r="K122" s="11" t="s">
        <v>101</v>
      </c>
      <c r="L122" s="40" t="str">
        <f aca="false">HYPERLINK("mailto:tatiroda7@hotmail.com","tatiroda7@hotmail.com")</f>
        <v>tatiroda7@hotmail.com</v>
      </c>
      <c r="M122" s="18" t="n">
        <v>40640</v>
      </c>
      <c r="N122" s="18" t="s">
        <v>525</v>
      </c>
      <c r="O122" s="18" t="s">
        <v>827</v>
      </c>
      <c r="P122" s="18" t="s">
        <v>828</v>
      </c>
      <c r="Q122" s="19" t="n">
        <v>1900</v>
      </c>
      <c r="R122" s="18"/>
      <c r="S122" s="24"/>
    </row>
    <row collapsed="false" customFormat="false" customHeight="false" hidden="false" ht="12.65" outlineLevel="0" r="123">
      <c r="A123" s="9" t="n">
        <v>141</v>
      </c>
      <c r="B123" s="10" t="s">
        <v>19</v>
      </c>
      <c r="C123" s="11" t="s">
        <v>829</v>
      </c>
      <c r="D123" s="11" t="s">
        <v>830</v>
      </c>
      <c r="E123" s="11" t="s">
        <v>108</v>
      </c>
      <c r="F123" s="10" t="n">
        <v>141</v>
      </c>
      <c r="G123" s="38" t="s">
        <v>279</v>
      </c>
      <c r="H123" s="38" t="n">
        <v>12302173</v>
      </c>
      <c r="I123" s="11" t="s">
        <v>831</v>
      </c>
      <c r="J123" s="11"/>
      <c r="K123" s="11" t="s">
        <v>101</v>
      </c>
      <c r="L123" s="40" t="str">
        <f aca="false">HYPERLINK("mailto:luisrepetto@ciudad.com.ar","luisrepetto@ciudad.com.ar")</f>
        <v>luisrepetto@ciudad.com.ar</v>
      </c>
      <c r="M123" s="18" t="n">
        <v>40640</v>
      </c>
      <c r="N123" s="18" t="s">
        <v>832</v>
      </c>
      <c r="O123" s="18" t="s">
        <v>833</v>
      </c>
      <c r="P123" s="18" t="s">
        <v>119</v>
      </c>
      <c r="Q123" s="19" t="n">
        <v>1875</v>
      </c>
      <c r="R123" s="18" t="s">
        <v>181</v>
      </c>
      <c r="S123" s="24"/>
    </row>
    <row collapsed="false" customFormat="false" customHeight="false" hidden="false" ht="12.65" outlineLevel="0" r="124">
      <c r="A124" s="9" t="n">
        <v>142</v>
      </c>
      <c r="B124" s="10" t="s">
        <v>19</v>
      </c>
      <c r="C124" s="11" t="s">
        <v>69</v>
      </c>
      <c r="D124" s="11" t="s">
        <v>834</v>
      </c>
      <c r="E124" s="11" t="s">
        <v>108</v>
      </c>
      <c r="F124" s="10" t="n">
        <v>142</v>
      </c>
      <c r="G124" s="38" t="n">
        <v>10455</v>
      </c>
      <c r="H124" s="38" t="n">
        <v>22706200</v>
      </c>
      <c r="I124" s="11"/>
      <c r="J124" s="11" t="s">
        <v>835</v>
      </c>
      <c r="K124" s="11" t="s">
        <v>101</v>
      </c>
      <c r="L124" s="40" t="str">
        <f aca="false">HYPERLINK("mailto:jorgealonso60@hotmail.com","jorgealonso60@hotmail.com")</f>
        <v>jorgealonso60@hotmail.com</v>
      </c>
      <c r="M124" s="18" t="n">
        <v>40640</v>
      </c>
      <c r="N124" s="18" t="s">
        <v>756</v>
      </c>
      <c r="O124" s="18" t="s">
        <v>836</v>
      </c>
      <c r="P124" s="18" t="s">
        <v>119</v>
      </c>
      <c r="Q124" s="19"/>
      <c r="R124" s="18"/>
      <c r="S124" s="24"/>
    </row>
    <row collapsed="false" customFormat="false" customHeight="false" hidden="false" ht="12.65" outlineLevel="0" r="125">
      <c r="A125" s="9" t="n">
        <v>143</v>
      </c>
      <c r="B125" s="10" t="s">
        <v>19</v>
      </c>
      <c r="C125" s="11" t="s">
        <v>837</v>
      </c>
      <c r="D125" s="11" t="s">
        <v>838</v>
      </c>
      <c r="E125" s="11" t="s">
        <v>108</v>
      </c>
      <c r="F125" s="10" t="n">
        <v>143</v>
      </c>
      <c r="G125" s="38" t="n">
        <v>24102</v>
      </c>
      <c r="H125" s="38" t="n">
        <v>32242964</v>
      </c>
      <c r="I125" s="11" t="s">
        <v>839</v>
      </c>
      <c r="J125" s="11" t="s">
        <v>840</v>
      </c>
      <c r="K125" s="11" t="s">
        <v>101</v>
      </c>
      <c r="L125" s="40" t="str">
        <f aca="false">HYPERLINK("mailto:maximo_starvaggi@hotmail.com","maximo_starvaggi@hotmail.com")</f>
        <v>maximo_starvaggi@hotmail.com</v>
      </c>
      <c r="M125" s="18" t="n">
        <v>40640</v>
      </c>
      <c r="N125" s="18" t="s">
        <v>525</v>
      </c>
      <c r="O125" s="18" t="s">
        <v>841</v>
      </c>
      <c r="P125" s="18" t="s">
        <v>139</v>
      </c>
      <c r="Q125" s="19" t="n">
        <v>1427</v>
      </c>
      <c r="R125" s="18" t="s">
        <v>762</v>
      </c>
      <c r="S125" s="24"/>
    </row>
    <row collapsed="false" customFormat="false" customHeight="false" hidden="false" ht="12.65" outlineLevel="0" r="126">
      <c r="A126" s="9" t="n">
        <v>144</v>
      </c>
      <c r="B126" s="10" t="s">
        <v>19</v>
      </c>
      <c r="C126" s="11" t="s">
        <v>837</v>
      </c>
      <c r="D126" s="11" t="s">
        <v>842</v>
      </c>
      <c r="E126" s="11" t="s">
        <v>108</v>
      </c>
      <c r="F126" s="10" t="n">
        <v>144</v>
      </c>
      <c r="G126" s="38" t="n">
        <v>24100</v>
      </c>
      <c r="H126" s="38" t="n">
        <v>10548606</v>
      </c>
      <c r="I126" s="11" t="s">
        <v>843</v>
      </c>
      <c r="J126" s="11" t="s">
        <v>840</v>
      </c>
      <c r="K126" s="11" t="s">
        <v>101</v>
      </c>
      <c r="L126" s="40" t="str">
        <f aca="false">HYPERLINK("mailto:hugo_starvaggi@hotmail.com","hugo_starvaggi@hotmail.com")</f>
        <v>hugo_starvaggi@hotmail.com</v>
      </c>
      <c r="M126" s="18" t="n">
        <v>40640</v>
      </c>
      <c r="N126" s="18" t="s">
        <v>525</v>
      </c>
      <c r="O126" s="18" t="s">
        <v>841</v>
      </c>
      <c r="P126" s="18" t="s">
        <v>139</v>
      </c>
      <c r="Q126" s="19" t="n">
        <v>1427</v>
      </c>
      <c r="R126" s="18" t="s">
        <v>762</v>
      </c>
      <c r="S126" s="24"/>
    </row>
    <row collapsed="false" customFormat="false" customHeight="false" hidden="false" ht="12.65" outlineLevel="0" r="127">
      <c r="A127" s="9" t="n">
        <v>145</v>
      </c>
      <c r="B127" s="10" t="s">
        <v>19</v>
      </c>
      <c r="C127" s="11" t="s">
        <v>844</v>
      </c>
      <c r="D127" s="11" t="s">
        <v>845</v>
      </c>
      <c r="E127" s="11" t="s">
        <v>108</v>
      </c>
      <c r="F127" s="10" t="n">
        <v>145</v>
      </c>
      <c r="G127" s="38" t="n">
        <v>22670</v>
      </c>
      <c r="H127" s="38" t="n">
        <v>28649024</v>
      </c>
      <c r="I127" s="11" t="s">
        <v>846</v>
      </c>
      <c r="J127" s="11" t="s">
        <v>847</v>
      </c>
      <c r="K127" s="11" t="s">
        <v>101</v>
      </c>
      <c r="L127" s="40" t="str">
        <f aca="false">HYPERLINK("mailto:danic.rama@gmail.com","danic.rama@gmail.com")</f>
        <v>danic.rama@gmail.com</v>
      </c>
      <c r="M127" s="18" t="n">
        <v>40640</v>
      </c>
      <c r="N127" s="18" t="s">
        <v>525</v>
      </c>
      <c r="O127" s="18" t="s">
        <v>848</v>
      </c>
      <c r="P127" s="18" t="s">
        <v>153</v>
      </c>
      <c r="Q127" s="19" t="n">
        <v>1878</v>
      </c>
      <c r="R127" s="18"/>
      <c r="S127" s="24"/>
    </row>
    <row collapsed="false" customFormat="false" customHeight="false" hidden="false" ht="12.65" outlineLevel="0" r="128">
      <c r="A128" s="9" t="n">
        <v>146</v>
      </c>
      <c r="B128" s="10" t="s">
        <v>19</v>
      </c>
      <c r="C128" s="11" t="s">
        <v>849</v>
      </c>
      <c r="D128" s="11" t="s">
        <v>850</v>
      </c>
      <c r="E128" s="11" t="s">
        <v>108</v>
      </c>
      <c r="F128" s="10" t="n">
        <v>146</v>
      </c>
      <c r="G128" s="38" t="n">
        <v>34142</v>
      </c>
      <c r="H128" s="38" t="n">
        <v>33597123</v>
      </c>
      <c r="I128" s="11" t="s">
        <v>851</v>
      </c>
      <c r="J128" s="11" t="s">
        <v>852</v>
      </c>
      <c r="K128" s="11" t="s">
        <v>101</v>
      </c>
      <c r="L128" s="40" t="str">
        <f aca="false">HYPERLINK("mailto:luchobolla@gmail.com","luchobolla@gmail.com")</f>
        <v>luchobolla@gmail.com</v>
      </c>
      <c r="M128" s="18" t="n">
        <v>40640</v>
      </c>
      <c r="N128" s="18" t="s">
        <v>525</v>
      </c>
      <c r="O128" s="18" t="s">
        <v>853</v>
      </c>
      <c r="P128" s="18" t="s">
        <v>139</v>
      </c>
      <c r="Q128" s="19" t="n">
        <v>1406</v>
      </c>
      <c r="R128" s="18" t="s">
        <v>250</v>
      </c>
      <c r="S128" s="24"/>
    </row>
    <row collapsed="false" customFormat="false" customHeight="false" hidden="false" ht="12.65" outlineLevel="0" r="129">
      <c r="A129" s="25" t="n">
        <v>147</v>
      </c>
      <c r="B129" s="26" t="s">
        <v>19</v>
      </c>
      <c r="C129" s="41" t="s">
        <v>854</v>
      </c>
      <c r="D129" s="41" t="s">
        <v>855</v>
      </c>
      <c r="E129" s="41" t="s">
        <v>108</v>
      </c>
      <c r="F129" s="26" t="n">
        <v>147</v>
      </c>
      <c r="G129" s="63" t="s">
        <v>143</v>
      </c>
      <c r="H129" s="43" t="n">
        <v>27655511</v>
      </c>
      <c r="I129" s="41" t="s">
        <v>856</v>
      </c>
      <c r="J129" s="41" t="s">
        <v>857</v>
      </c>
      <c r="K129" s="41" t="s">
        <v>101</v>
      </c>
      <c r="L129" s="44" t="str">
        <f aca="false">HYPERLINK("mailto:germandimaio@yahoo.com.ar","germandimaio@yahoo.com.ar")</f>
        <v>germandimaio@yahoo.com.ar</v>
      </c>
      <c r="M129" s="33" t="n">
        <v>40640</v>
      </c>
      <c r="N129" s="33" t="s">
        <v>858</v>
      </c>
      <c r="O129" s="33" t="s">
        <v>859</v>
      </c>
      <c r="P129" s="33" t="s">
        <v>139</v>
      </c>
      <c r="Q129" s="34" t="n">
        <v>1075</v>
      </c>
      <c r="R129" s="33" t="s">
        <v>533</v>
      </c>
      <c r="S129" s="35"/>
    </row>
    <row collapsed="false" customFormat="false" customHeight="false" hidden="false" ht="12.65" outlineLevel="0" r="130">
      <c r="A130" s="9" t="n">
        <v>149</v>
      </c>
      <c r="B130" s="10" t="s">
        <v>19</v>
      </c>
      <c r="C130" s="11" t="s">
        <v>862</v>
      </c>
      <c r="D130" s="11" t="s">
        <v>863</v>
      </c>
      <c r="E130" s="11" t="s">
        <v>108</v>
      </c>
      <c r="F130" s="10" t="n">
        <v>149</v>
      </c>
      <c r="G130" s="38" t="n">
        <v>28963</v>
      </c>
      <c r="H130" s="38" t="n">
        <v>27593124</v>
      </c>
      <c r="I130" s="11" t="s">
        <v>864</v>
      </c>
      <c r="J130" s="11" t="s">
        <v>865</v>
      </c>
      <c r="K130" s="11" t="s">
        <v>101</v>
      </c>
      <c r="L130" s="40" t="str">
        <f aca="false">HYPERLINK("mailto:coutocai79@hotmail.com","coutocai79@hotmail.com")</f>
        <v>coutocai79@hotmail.com</v>
      </c>
      <c r="M130" s="18" t="n">
        <v>40640</v>
      </c>
      <c r="N130" s="18" t="s">
        <v>322</v>
      </c>
      <c r="O130" s="18" t="s">
        <v>866</v>
      </c>
      <c r="P130" s="18" t="s">
        <v>119</v>
      </c>
      <c r="Q130" s="19"/>
      <c r="R130" s="18"/>
      <c r="S130" s="24"/>
    </row>
    <row collapsed="false" customFormat="false" customHeight="false" hidden="false" ht="12.65" outlineLevel="0" r="131">
      <c r="A131" s="9" t="n">
        <v>151</v>
      </c>
      <c r="B131" s="10" t="s">
        <v>19</v>
      </c>
      <c r="C131" s="11" t="s">
        <v>867</v>
      </c>
      <c r="D131" s="11" t="s">
        <v>874</v>
      </c>
      <c r="E131" s="11" t="s">
        <v>108</v>
      </c>
      <c r="F131" s="10" t="n">
        <v>151</v>
      </c>
      <c r="G131" s="38" t="n">
        <v>22827</v>
      </c>
      <c r="H131" s="38" t="n">
        <v>37606724</v>
      </c>
      <c r="I131" s="11"/>
      <c r="J131" s="11" t="s">
        <v>870</v>
      </c>
      <c r="K131" s="11" t="s">
        <v>871</v>
      </c>
      <c r="L131" s="40" t="str">
        <f aca="false">HYPERLINK("mailto:jialvarez@eaya.com.ar","jialvarez@eaya.com.ar")</f>
        <v>jialvarez@eaya.com.ar</v>
      </c>
      <c r="M131" s="18" t="n">
        <v>40667</v>
      </c>
      <c r="N131" s="18" t="s">
        <v>409</v>
      </c>
      <c r="O131" s="18" t="s">
        <v>872</v>
      </c>
      <c r="P131" s="18" t="s">
        <v>873</v>
      </c>
      <c r="Q131" s="19" t="n">
        <v>1638</v>
      </c>
      <c r="R131" s="18"/>
      <c r="S131" s="24"/>
    </row>
    <row collapsed="false" customFormat="false" customHeight="false" hidden="false" ht="12.65" outlineLevel="0" r="132">
      <c r="A132" s="9" t="n">
        <v>152</v>
      </c>
      <c r="B132" s="10" t="s">
        <v>25</v>
      </c>
      <c r="C132" s="11" t="s">
        <v>875</v>
      </c>
      <c r="D132" s="11" t="s">
        <v>876</v>
      </c>
      <c r="E132" s="11" t="s">
        <v>108</v>
      </c>
      <c r="F132" s="10" t="n">
        <v>152</v>
      </c>
      <c r="G132" s="38" t="n">
        <v>3050</v>
      </c>
      <c r="H132" s="38" t="n">
        <v>27355237</v>
      </c>
      <c r="I132" s="11" t="s">
        <v>877</v>
      </c>
      <c r="J132" s="11" t="s">
        <v>116</v>
      </c>
      <c r="K132" s="11"/>
      <c r="L132" s="40" t="str">
        <f aca="false">HYPERLINK("mailto:rominavendola@hotmail.com","rominavendola@hotmail.com")</f>
        <v>rominavendola@hotmail.com</v>
      </c>
      <c r="M132" s="18" t="n">
        <v>40667</v>
      </c>
      <c r="N132" s="18" t="s">
        <v>878</v>
      </c>
      <c r="O132" s="18" t="s">
        <v>879</v>
      </c>
      <c r="P132" s="18" t="s">
        <v>119</v>
      </c>
      <c r="Q132" s="19" t="n">
        <v>1870</v>
      </c>
      <c r="R132" s="18" t="s">
        <v>132</v>
      </c>
      <c r="S132" s="24"/>
    </row>
    <row collapsed="false" customFormat="false" customHeight="false" hidden="false" ht="12.65" outlineLevel="0" r="133">
      <c r="A133" s="9" t="n">
        <v>153</v>
      </c>
      <c r="B133" s="10" t="s">
        <v>19</v>
      </c>
      <c r="C133" s="11" t="s">
        <v>880</v>
      </c>
      <c r="D133" s="11" t="s">
        <v>881</v>
      </c>
      <c r="E133" s="11" t="s">
        <v>108</v>
      </c>
      <c r="F133" s="10" t="n">
        <v>153</v>
      </c>
      <c r="G133" s="38" t="n">
        <v>13891</v>
      </c>
      <c r="H133" s="38" t="n">
        <v>25820878</v>
      </c>
      <c r="I133" s="11" t="s">
        <v>882</v>
      </c>
      <c r="J133" s="11" t="s">
        <v>883</v>
      </c>
      <c r="K133" s="11"/>
      <c r="L133" s="40" t="str">
        <f aca="false">HYPERLINK("mailto:jmrodriguez@bejerman.com.ar","jmrodriguez@bejerman.com.ar")</f>
        <v>jmrodriguez@bejerman.com.ar</v>
      </c>
      <c r="M133" s="18" t="n">
        <v>40667</v>
      </c>
      <c r="N133" s="18" t="s">
        <v>525</v>
      </c>
      <c r="O133" s="18" t="s">
        <v>884</v>
      </c>
      <c r="P133" s="18" t="s">
        <v>119</v>
      </c>
      <c r="Q133" s="19" t="n">
        <v>1870</v>
      </c>
      <c r="R133" s="18" t="s">
        <v>885</v>
      </c>
      <c r="S133" s="24"/>
    </row>
    <row collapsed="false" customFormat="false" customHeight="false" hidden="false" ht="12.65" outlineLevel="0" r="134">
      <c r="A134" s="9" t="n">
        <v>154</v>
      </c>
      <c r="B134" s="10" t="s">
        <v>19</v>
      </c>
      <c r="C134" s="11" t="s">
        <v>886</v>
      </c>
      <c r="D134" s="11" t="s">
        <v>887</v>
      </c>
      <c r="E134" s="11" t="s">
        <v>108</v>
      </c>
      <c r="F134" s="10" t="n">
        <v>154</v>
      </c>
      <c r="G134" s="38" t="n">
        <v>14256</v>
      </c>
      <c r="H134" s="38" t="n">
        <v>26863437</v>
      </c>
      <c r="I134" s="11" t="s">
        <v>888</v>
      </c>
      <c r="J134" s="11" t="s">
        <v>889</v>
      </c>
      <c r="K134" s="11"/>
      <c r="L134" s="40" t="str">
        <f aca="false">HYPERLINK("mailto:nicopolo@hotmail.com","nicopolo@hotmail.com")</f>
        <v>nicopolo@hotmail.com</v>
      </c>
      <c r="M134" s="18" t="n">
        <v>40667</v>
      </c>
      <c r="N134" s="18" t="s">
        <v>525</v>
      </c>
      <c r="O134" s="18" t="s">
        <v>890</v>
      </c>
      <c r="P134" s="18" t="s">
        <v>119</v>
      </c>
      <c r="Q134" s="19" t="n">
        <v>1872</v>
      </c>
      <c r="R134" s="18" t="s">
        <v>508</v>
      </c>
      <c r="S134" s="24"/>
    </row>
    <row collapsed="false" customFormat="false" customHeight="false" hidden="false" ht="12.65" outlineLevel="0" r="135">
      <c r="A135" s="9" t="n">
        <v>155</v>
      </c>
      <c r="B135" s="10" t="s">
        <v>19</v>
      </c>
      <c r="C135" s="11" t="s">
        <v>891</v>
      </c>
      <c r="D135" s="11" t="s">
        <v>892</v>
      </c>
      <c r="E135" s="11" t="s">
        <v>108</v>
      </c>
      <c r="F135" s="10" t="n">
        <v>155</v>
      </c>
      <c r="G135" s="38" t="n">
        <v>13313</v>
      </c>
      <c r="H135" s="38" t="n">
        <v>13890526</v>
      </c>
      <c r="I135" s="11" t="s">
        <v>893</v>
      </c>
      <c r="J135" s="11"/>
      <c r="K135" s="11"/>
      <c r="L135" s="40" t="str">
        <f aca="false">HYPERLINK("mailto:norberto_bujan@live.com.ar","norberto_bujan@live.com.ar")</f>
        <v>norberto_bujan@live.com.ar</v>
      </c>
      <c r="M135" s="18" t="n">
        <v>40667</v>
      </c>
      <c r="N135" s="18" t="s">
        <v>525</v>
      </c>
      <c r="O135" s="18" t="s">
        <v>894</v>
      </c>
      <c r="P135" s="18" t="s">
        <v>154</v>
      </c>
      <c r="Q135" s="19" t="n">
        <v>1876</v>
      </c>
      <c r="R135" s="18"/>
      <c r="S135" s="24"/>
    </row>
    <row collapsed="false" customFormat="false" customHeight="false" hidden="false" ht="12.65" outlineLevel="0" r="136">
      <c r="A136" s="46" t="n">
        <v>156</v>
      </c>
      <c r="B136" s="47" t="s">
        <v>19</v>
      </c>
      <c r="C136" s="48" t="s">
        <v>895</v>
      </c>
      <c r="D136" s="48" t="s">
        <v>896</v>
      </c>
      <c r="E136" s="48" t="s">
        <v>108</v>
      </c>
      <c r="F136" s="47" t="n">
        <v>156</v>
      </c>
      <c r="G136" s="50" t="s">
        <v>897</v>
      </c>
      <c r="H136" s="50" t="n">
        <v>11912643</v>
      </c>
      <c r="I136" s="48" t="s">
        <v>898</v>
      </c>
      <c r="J136" s="48" t="s">
        <v>899</v>
      </c>
      <c r="K136" s="48"/>
      <c r="L136" s="68" t="str">
        <f aca="false">HYPERLINK("mailto:rodolfovilar@gmail.com","rodolfovilar@gmail.com")</f>
        <v>rodolfovilar@gmail.com</v>
      </c>
      <c r="M136" s="54" t="n">
        <v>40667</v>
      </c>
      <c r="N136" s="54" t="s">
        <v>900</v>
      </c>
      <c r="O136" s="54" t="s">
        <v>901</v>
      </c>
      <c r="P136" s="54" t="s">
        <v>139</v>
      </c>
      <c r="Q136" s="55" t="n">
        <v>1078</v>
      </c>
      <c r="R136" s="54" t="s">
        <v>432</v>
      </c>
      <c r="S136" s="56"/>
    </row>
    <row collapsed="false" customFormat="false" customHeight="false" hidden="false" ht="12.65" outlineLevel="0" r="137">
      <c r="A137" s="9" t="n">
        <v>157</v>
      </c>
      <c r="B137" s="10" t="s">
        <v>19</v>
      </c>
      <c r="C137" s="11" t="s">
        <v>902</v>
      </c>
      <c r="D137" s="11" t="s">
        <v>903</v>
      </c>
      <c r="E137" s="11" t="s">
        <v>108</v>
      </c>
      <c r="F137" s="10" t="n">
        <v>157</v>
      </c>
      <c r="G137" s="38" t="s">
        <v>904</v>
      </c>
      <c r="H137" s="38" t="n">
        <v>27224747</v>
      </c>
      <c r="I137" s="11" t="s">
        <v>905</v>
      </c>
      <c r="J137" s="11" t="s">
        <v>906</v>
      </c>
      <c r="K137" s="11"/>
      <c r="L137" s="40" t="str">
        <f aca="false">HYPERLINK("mailto:pipogaraventa@hotmail.com","pipogaraventa@hotmail.com")</f>
        <v>pipogaraventa@hotmail.com</v>
      </c>
      <c r="M137" s="18" t="n">
        <v>40667</v>
      </c>
      <c r="N137" s="18" t="s">
        <v>878</v>
      </c>
      <c r="O137" s="18" t="s">
        <v>907</v>
      </c>
      <c r="P137" s="18" t="s">
        <v>139</v>
      </c>
      <c r="Q137" s="19" t="n">
        <v>1117</v>
      </c>
      <c r="R137" s="18" t="s">
        <v>908</v>
      </c>
      <c r="S137" s="24"/>
    </row>
    <row collapsed="false" customFormat="false" customHeight="false" hidden="false" ht="12.65" outlineLevel="0" r="138">
      <c r="A138" s="9" t="n">
        <v>159</v>
      </c>
      <c r="B138" s="10" t="s">
        <v>19</v>
      </c>
      <c r="C138" s="11" t="s">
        <v>914</v>
      </c>
      <c r="D138" s="11" t="s">
        <v>915</v>
      </c>
      <c r="E138" s="11" t="s">
        <v>108</v>
      </c>
      <c r="F138" s="10" t="n">
        <v>159</v>
      </c>
      <c r="G138" s="38" t="n">
        <v>21181</v>
      </c>
      <c r="H138" s="38" t="n">
        <v>26280511</v>
      </c>
      <c r="I138" s="11" t="s">
        <v>916</v>
      </c>
      <c r="J138" s="11" t="s">
        <v>917</v>
      </c>
      <c r="K138" s="11"/>
      <c r="L138" s="40" t="str">
        <f aca="false">HYPERLINK("mailto:diego@migliorisi.com.ar","diego@migliorisi.com.ar")</f>
        <v>diego@migliorisi.com.ar</v>
      </c>
      <c r="M138" s="18" t="n">
        <v>40667</v>
      </c>
      <c r="N138" s="18" t="s">
        <v>117</v>
      </c>
      <c r="O138" s="18" t="s">
        <v>918</v>
      </c>
      <c r="P138" s="18" t="s">
        <v>139</v>
      </c>
      <c r="Q138" s="19" t="n">
        <v>1414</v>
      </c>
      <c r="R138" s="18" t="s">
        <v>632</v>
      </c>
      <c r="S138" s="20"/>
      <c r="T138" s="8"/>
    </row>
    <row collapsed="false" customFormat="false" customHeight="false" hidden="false" ht="12.65" outlineLevel="0" r="139">
      <c r="A139" s="9" t="n">
        <v>160</v>
      </c>
      <c r="B139" s="10" t="s">
        <v>19</v>
      </c>
      <c r="C139" s="11" t="s">
        <v>919</v>
      </c>
      <c r="D139" s="11" t="s">
        <v>443</v>
      </c>
      <c r="E139" s="11" t="s">
        <v>108</v>
      </c>
      <c r="F139" s="10" t="n">
        <v>160</v>
      </c>
      <c r="G139" s="38" t="n">
        <v>17635</v>
      </c>
      <c r="H139" s="38" t="n">
        <v>33737817</v>
      </c>
      <c r="I139" s="11" t="s">
        <v>920</v>
      </c>
      <c r="J139" s="11" t="s">
        <v>921</v>
      </c>
      <c r="K139" s="11"/>
      <c r="L139" s="40" t="str">
        <f aca="false">HYPERLINK("mailto:facu9_4@hotmail.com","facu9_4@hotmail.com")</f>
        <v>facu9_4@hotmail.com</v>
      </c>
      <c r="M139" s="18" t="n">
        <v>40667</v>
      </c>
      <c r="N139" s="18" t="s">
        <v>525</v>
      </c>
      <c r="O139" s="18" t="s">
        <v>922</v>
      </c>
      <c r="P139" s="18" t="s">
        <v>119</v>
      </c>
      <c r="Q139" s="19" t="n">
        <v>1870</v>
      </c>
      <c r="R139" s="18"/>
      <c r="S139" s="20"/>
      <c r="T139" s="8"/>
    </row>
    <row collapsed="false" customFormat="false" customHeight="false" hidden="false" ht="12.65" outlineLevel="0" r="140">
      <c r="A140" s="9" t="n">
        <v>161</v>
      </c>
      <c r="B140" s="10" t="s">
        <v>19</v>
      </c>
      <c r="C140" s="11" t="s">
        <v>923</v>
      </c>
      <c r="D140" s="11" t="s">
        <v>924</v>
      </c>
      <c r="E140" s="11" t="s">
        <v>108</v>
      </c>
      <c r="F140" s="10" t="n">
        <v>161</v>
      </c>
      <c r="G140" s="38" t="n">
        <v>46714</v>
      </c>
      <c r="H140" s="38" t="n">
        <v>38787749</v>
      </c>
      <c r="I140" s="11" t="s">
        <v>925</v>
      </c>
      <c r="J140" s="11" t="s">
        <v>926</v>
      </c>
      <c r="K140" s="11"/>
      <c r="L140" s="40" t="str">
        <f aca="false">HYPERLINK("mailto:gonzalo.lemme@hotmail.com","gonzalo.lemme@hotmail.com")</f>
        <v>gonzalo.lemme@hotmail.com</v>
      </c>
      <c r="M140" s="18" t="n">
        <v>40667</v>
      </c>
      <c r="N140" s="18" t="s">
        <v>525</v>
      </c>
      <c r="O140" s="18" t="s">
        <v>927</v>
      </c>
      <c r="P140" s="18" t="s">
        <v>139</v>
      </c>
      <c r="Q140" s="19" t="n">
        <v>1233</v>
      </c>
      <c r="R140" s="18" t="s">
        <v>928</v>
      </c>
      <c r="S140" s="24"/>
    </row>
    <row collapsed="false" customFormat="false" customHeight="false" hidden="false" ht="12.65" outlineLevel="0" r="141">
      <c r="A141" s="9" t="n">
        <v>163</v>
      </c>
      <c r="B141" s="10" t="s">
        <v>19</v>
      </c>
      <c r="C141" s="11" t="s">
        <v>934</v>
      </c>
      <c r="D141" s="11" t="s">
        <v>935</v>
      </c>
      <c r="E141" s="11" t="s">
        <v>108</v>
      </c>
      <c r="F141" s="10" t="n">
        <v>163</v>
      </c>
      <c r="G141" s="38" t="n">
        <v>11858</v>
      </c>
      <c r="H141" s="38" t="n">
        <v>20329307</v>
      </c>
      <c r="I141" s="11" t="s">
        <v>936</v>
      </c>
      <c r="J141" s="11" t="s">
        <v>937</v>
      </c>
      <c r="K141" s="11"/>
      <c r="L141" s="40" t="str">
        <f aca="false">HYPERLINK("mailto:maperezottonello@hotmail.com","maperezottonello@hotmail.com")</f>
        <v>maperezottonello@hotmail.com</v>
      </c>
      <c r="M141" s="18" t="n">
        <v>40667</v>
      </c>
      <c r="N141" s="18" t="s">
        <v>322</v>
      </c>
      <c r="O141" s="18" t="s">
        <v>938</v>
      </c>
      <c r="P141" s="18" t="s">
        <v>119</v>
      </c>
      <c r="Q141" s="19" t="n">
        <v>1870</v>
      </c>
      <c r="R141" s="18" t="s">
        <v>885</v>
      </c>
      <c r="S141" s="24"/>
    </row>
    <row collapsed="false" customFormat="false" customHeight="false" hidden="false" ht="12.65" outlineLevel="0" r="142">
      <c r="A142" s="9" t="n">
        <v>164</v>
      </c>
      <c r="B142" s="10" t="s">
        <v>19</v>
      </c>
      <c r="C142" s="11" t="s">
        <v>939</v>
      </c>
      <c r="D142" s="11" t="s">
        <v>940</v>
      </c>
      <c r="E142" s="11" t="s">
        <v>108</v>
      </c>
      <c r="F142" s="10" t="n">
        <v>164</v>
      </c>
      <c r="G142" s="38" t="s">
        <v>941</v>
      </c>
      <c r="H142" s="38" t="n">
        <v>10089912</v>
      </c>
      <c r="I142" s="11" t="s">
        <v>942</v>
      </c>
      <c r="J142" s="11" t="s">
        <v>943</v>
      </c>
      <c r="K142" s="11"/>
      <c r="L142" s="40" t="str">
        <f aca="false">HYPERLINK("mailto:heroconsultora@speedy.com.ar"," ")</f>
        <v> </v>
      </c>
      <c r="M142" s="18" t="n">
        <v>40667</v>
      </c>
      <c r="N142" s="18" t="s">
        <v>525</v>
      </c>
      <c r="O142" s="18" t="s">
        <v>944</v>
      </c>
      <c r="P142" s="18" t="s">
        <v>480</v>
      </c>
      <c r="Q142" s="19" t="n">
        <v>1822</v>
      </c>
      <c r="R142" s="18"/>
      <c r="S142" s="24"/>
    </row>
    <row collapsed="false" customFormat="false" customHeight="false" hidden="false" ht="12.65" outlineLevel="0" r="143">
      <c r="A143" s="46" t="n">
        <v>165</v>
      </c>
      <c r="B143" s="47" t="s">
        <v>19</v>
      </c>
      <c r="C143" s="48" t="s">
        <v>945</v>
      </c>
      <c r="D143" s="48" t="s">
        <v>946</v>
      </c>
      <c r="E143" s="48" t="s">
        <v>108</v>
      </c>
      <c r="F143" s="47" t="n">
        <v>165</v>
      </c>
      <c r="G143" s="50" t="n">
        <v>25985</v>
      </c>
      <c r="H143" s="50" t="n">
        <v>24366500</v>
      </c>
      <c r="I143" s="48" t="s">
        <v>947</v>
      </c>
      <c r="J143" s="48" t="s">
        <v>948</v>
      </c>
      <c r="K143" s="48"/>
      <c r="L143" s="61" t="str">
        <f aca="false">HYPERLINK("mailto:marcelo_serenelli@hotmail.com","marcelo_serenelli@hotmail.com")</f>
        <v>marcelo_serenelli@hotmail.com</v>
      </c>
      <c r="M143" s="54" t="n">
        <v>40667</v>
      </c>
      <c r="N143" s="54" t="s">
        <v>525</v>
      </c>
      <c r="O143" s="54" t="s">
        <v>949</v>
      </c>
      <c r="P143" s="54" t="s">
        <v>950</v>
      </c>
      <c r="Q143" s="55" t="n">
        <v>1712</v>
      </c>
      <c r="R143" s="54"/>
      <c r="S143" s="56"/>
      <c r="T143" s="62" t="s">
        <v>618</v>
      </c>
    </row>
    <row collapsed="false" customFormat="false" customHeight="false" hidden="false" ht="12.65" outlineLevel="0" r="144">
      <c r="A144" s="9" t="n">
        <v>167</v>
      </c>
      <c r="B144" s="10" t="s">
        <v>19</v>
      </c>
      <c r="C144" s="11" t="s">
        <v>956</v>
      </c>
      <c r="D144" s="11" t="s">
        <v>957</v>
      </c>
      <c r="E144" s="11" t="s">
        <v>108</v>
      </c>
      <c r="F144" s="10" t="n">
        <v>167</v>
      </c>
      <c r="G144" s="38" t="n">
        <v>12717</v>
      </c>
      <c r="H144" s="38" t="n">
        <v>24978019</v>
      </c>
      <c r="I144" s="11" t="s">
        <v>958</v>
      </c>
      <c r="J144" s="11" t="s">
        <v>959</v>
      </c>
      <c r="K144" s="11"/>
      <c r="L144" s="40" t="str">
        <f aca="false">HYPERLINK("mailto:cmarfernandez@hotmail.com","cmarfernandez@hotmail.com")</f>
        <v>cmarfernandez@hotmail.com</v>
      </c>
      <c r="M144" s="18" t="n">
        <v>40689</v>
      </c>
      <c r="N144" s="18" t="s">
        <v>525</v>
      </c>
      <c r="O144" s="18" t="s">
        <v>960</v>
      </c>
      <c r="P144" s="18" t="s">
        <v>153</v>
      </c>
      <c r="Q144" s="19" t="n">
        <v>1878</v>
      </c>
      <c r="R144" s="18"/>
      <c r="S144" s="24"/>
    </row>
    <row collapsed="false" customFormat="false" customHeight="false" hidden="false" ht="12.65" outlineLevel="0" r="145">
      <c r="A145" s="9" t="n">
        <v>168</v>
      </c>
      <c r="B145" s="10" t="s">
        <v>19</v>
      </c>
      <c r="C145" s="11" t="s">
        <v>961</v>
      </c>
      <c r="D145" s="11" t="s">
        <v>962</v>
      </c>
      <c r="E145" s="11" t="s">
        <v>108</v>
      </c>
      <c r="F145" s="10" t="n">
        <v>168</v>
      </c>
      <c r="G145" s="38" t="n">
        <v>31767</v>
      </c>
      <c r="H145" s="38" t="n">
        <v>33607112</v>
      </c>
      <c r="I145" s="11" t="s">
        <v>963</v>
      </c>
      <c r="J145" s="11" t="s">
        <v>964</v>
      </c>
      <c r="K145" s="11"/>
      <c r="L145" s="40" t="str">
        <f aca="false">HYPERLINK("mailto:ndabundo@bago.com.ar","ndabundo@bago.com.ar")</f>
        <v>ndabundo@bago.com.ar</v>
      </c>
      <c r="M145" s="18" t="n">
        <v>40689</v>
      </c>
      <c r="N145" s="18" t="s">
        <v>525</v>
      </c>
      <c r="O145" s="18" t="s">
        <v>965</v>
      </c>
      <c r="P145" s="18" t="s">
        <v>966</v>
      </c>
      <c r="Q145" s="19" t="n">
        <v>1882</v>
      </c>
      <c r="R145" s="18"/>
      <c r="S145" s="24"/>
    </row>
    <row collapsed="false" customFormat="false" customHeight="false" hidden="false" ht="12.65" outlineLevel="0" r="146">
      <c r="A146" s="9" t="n">
        <v>169</v>
      </c>
      <c r="B146" s="10" t="s">
        <v>19</v>
      </c>
      <c r="C146" s="11" t="s">
        <v>967</v>
      </c>
      <c r="D146" s="11" t="s">
        <v>968</v>
      </c>
      <c r="E146" s="11" t="s">
        <v>108</v>
      </c>
      <c r="F146" s="10" t="n">
        <f aca="false">A146</f>
        <v>169</v>
      </c>
      <c r="G146" s="38" t="n">
        <v>6791</v>
      </c>
      <c r="H146" s="38" t="n">
        <v>11553494</v>
      </c>
      <c r="I146" s="11" t="s">
        <v>969</v>
      </c>
      <c r="J146" s="11" t="s">
        <v>970</v>
      </c>
      <c r="K146" s="11" t="s">
        <v>101</v>
      </c>
      <c r="L146" s="40" t="str">
        <f aca="false">HYPERLINK("mailto:danielnorbertovaldez@yahoo.com.ar","danielnorbertovaldez@yahoo.com.ar")</f>
        <v>danielnorbertovaldez@yahoo.com.ar</v>
      </c>
      <c r="M146" s="18" t="n">
        <v>40689</v>
      </c>
      <c r="N146" s="18" t="s">
        <v>591</v>
      </c>
      <c r="O146" s="18" t="s">
        <v>971</v>
      </c>
      <c r="P146" s="18" t="s">
        <v>188</v>
      </c>
      <c r="Q146" s="19" t="n">
        <v>1824</v>
      </c>
      <c r="R146" s="18" t="s">
        <v>955</v>
      </c>
      <c r="S146" s="20"/>
      <c r="T146" s="8"/>
    </row>
    <row collapsed="false" customFormat="false" customHeight="false" hidden="false" ht="12.65" outlineLevel="0" r="147">
      <c r="A147" s="9" t="n">
        <v>170</v>
      </c>
      <c r="B147" s="10" t="s">
        <v>19</v>
      </c>
      <c r="C147" s="11" t="s">
        <v>972</v>
      </c>
      <c r="D147" s="11" t="s">
        <v>973</v>
      </c>
      <c r="E147" s="11" t="s">
        <v>108</v>
      </c>
      <c r="F147" s="10" t="n">
        <f aca="false">A147</f>
        <v>170</v>
      </c>
      <c r="G147" s="38" t="n">
        <v>28431</v>
      </c>
      <c r="H147" s="38" t="n">
        <v>32156378</v>
      </c>
      <c r="I147" s="11" t="s">
        <v>974</v>
      </c>
      <c r="J147" s="11" t="s">
        <v>975</v>
      </c>
      <c r="K147" s="11"/>
      <c r="L147" s="40" t="str">
        <f aca="false">HYPERLINK("mailto:dbeichel@hotmail.com","dbeichel@hotmail.com")</f>
        <v>dbeichel@hotmail.com</v>
      </c>
      <c r="M147" s="18" t="n">
        <v>40689</v>
      </c>
      <c r="N147" s="18" t="s">
        <v>525</v>
      </c>
      <c r="O147" s="18" t="s">
        <v>976</v>
      </c>
      <c r="P147" s="18" t="s">
        <v>139</v>
      </c>
      <c r="Q147" s="19" t="n">
        <v>1431</v>
      </c>
      <c r="R147" s="18" t="s">
        <v>641</v>
      </c>
      <c r="S147" s="20"/>
      <c r="T147" s="8"/>
    </row>
    <row collapsed="false" customFormat="false" customHeight="false" hidden="false" ht="12.65" outlineLevel="0" r="148">
      <c r="A148" s="9" t="n">
        <v>171</v>
      </c>
      <c r="B148" s="10" t="s">
        <v>19</v>
      </c>
      <c r="C148" s="11" t="s">
        <v>972</v>
      </c>
      <c r="D148" s="11" t="s">
        <v>977</v>
      </c>
      <c r="E148" s="11" t="s">
        <v>108</v>
      </c>
      <c r="F148" s="10" t="n">
        <f aca="false">A148</f>
        <v>171</v>
      </c>
      <c r="G148" s="38" t="n">
        <v>28084</v>
      </c>
      <c r="H148" s="38" t="n">
        <v>32848802</v>
      </c>
      <c r="I148" s="11" t="s">
        <v>978</v>
      </c>
      <c r="J148" s="11" t="s">
        <v>979</v>
      </c>
      <c r="K148" s="11"/>
      <c r="L148" s="40" t="str">
        <f aca="false">HYPERLINK("mailto:gemibeigel@hotmail.com","gemibeigel@hotmail.com")</f>
        <v>gemibeigel@hotmail.com</v>
      </c>
      <c r="M148" s="18" t="n">
        <v>40689</v>
      </c>
      <c r="N148" s="18" t="s">
        <v>525</v>
      </c>
      <c r="O148" s="18" t="s">
        <v>980</v>
      </c>
      <c r="P148" s="18" t="s">
        <v>139</v>
      </c>
      <c r="Q148" s="19" t="n">
        <v>1431</v>
      </c>
      <c r="R148" s="18" t="s">
        <v>641</v>
      </c>
      <c r="S148" s="20"/>
      <c r="T148" s="8"/>
    </row>
    <row collapsed="false" customFormat="false" customHeight="false" hidden="false" ht="12.65" outlineLevel="0" r="149">
      <c r="A149" s="9" t="n">
        <v>172</v>
      </c>
      <c r="B149" s="10" t="s">
        <v>19</v>
      </c>
      <c r="C149" s="11" t="s">
        <v>981</v>
      </c>
      <c r="D149" s="11" t="s">
        <v>982</v>
      </c>
      <c r="E149" s="11" t="s">
        <v>108</v>
      </c>
      <c r="F149" s="10" t="n">
        <f aca="false">A149</f>
        <v>172</v>
      </c>
      <c r="G149" s="38" t="n">
        <v>14429</v>
      </c>
      <c r="H149" s="38" t="n">
        <v>17833308</v>
      </c>
      <c r="I149" s="11" t="s">
        <v>983</v>
      </c>
      <c r="J149" s="11" t="s">
        <v>984</v>
      </c>
      <c r="K149" s="11"/>
      <c r="L149" s="40" t="str">
        <f aca="false">HYPERLINK("mailto:marceoro@live.com.ar","marceoro@live.com.ar")</f>
        <v>marceoro@live.com.ar</v>
      </c>
      <c r="M149" s="18" t="n">
        <v>40703</v>
      </c>
      <c r="N149" s="18" t="s">
        <v>985</v>
      </c>
      <c r="O149" s="18" t="s">
        <v>986</v>
      </c>
      <c r="P149" s="18" t="s">
        <v>188</v>
      </c>
      <c r="Q149" s="19" t="n">
        <v>1824</v>
      </c>
      <c r="R149" s="18" t="s">
        <v>202</v>
      </c>
      <c r="S149" s="20" t="s">
        <v>987</v>
      </c>
      <c r="T149" s="8"/>
    </row>
    <row collapsed="false" customFormat="false" customHeight="false" hidden="false" ht="12.65" outlineLevel="0" r="150">
      <c r="A150" s="25" t="n">
        <v>173</v>
      </c>
      <c r="B150" s="26" t="s">
        <v>19</v>
      </c>
      <c r="C150" s="41" t="s">
        <v>988</v>
      </c>
      <c r="D150" s="41" t="s">
        <v>989</v>
      </c>
      <c r="E150" s="41" t="s">
        <v>108</v>
      </c>
      <c r="F150" s="26" t="n">
        <f aca="false">A150</f>
        <v>173</v>
      </c>
      <c r="G150" s="43" t="n">
        <v>17007</v>
      </c>
      <c r="H150" s="43" t="s">
        <v>341</v>
      </c>
      <c r="I150" s="41"/>
      <c r="J150" s="41" t="s">
        <v>990</v>
      </c>
      <c r="K150" s="41"/>
      <c r="L150" s="44"/>
      <c r="M150" s="33" t="n">
        <v>40703</v>
      </c>
      <c r="N150" s="33" t="s">
        <v>409</v>
      </c>
      <c r="O150" s="33" t="s">
        <v>991</v>
      </c>
      <c r="P150" s="33" t="s">
        <v>119</v>
      </c>
      <c r="Q150" s="34" t="n">
        <v>1872</v>
      </c>
      <c r="R150" s="33" t="s">
        <v>508</v>
      </c>
      <c r="S150" s="69"/>
      <c r="T150" s="8"/>
    </row>
    <row collapsed="false" customFormat="false" customHeight="false" hidden="false" ht="12.65" outlineLevel="0" r="151">
      <c r="A151" s="9" t="n">
        <v>174</v>
      </c>
      <c r="B151" s="10" t="s">
        <v>19</v>
      </c>
      <c r="C151" s="11" t="s">
        <v>988</v>
      </c>
      <c r="D151" s="11" t="s">
        <v>992</v>
      </c>
      <c r="E151" s="11" t="s">
        <v>108</v>
      </c>
      <c r="F151" s="10" t="n">
        <f aca="false">A151</f>
        <v>174</v>
      </c>
      <c r="G151" s="38" t="n">
        <v>19650</v>
      </c>
      <c r="H151" s="38" t="s">
        <v>993</v>
      </c>
      <c r="I151" s="11"/>
      <c r="J151" s="11" t="s">
        <v>990</v>
      </c>
      <c r="K151" s="11"/>
      <c r="L151" s="40" t="str">
        <f aca="false">HYPERLINK("mailto:jgangi@estudiogangi.com.ar","jgangi@estudiogangi.com.ar")</f>
        <v>jgangi@estudiogangi.com.ar</v>
      </c>
      <c r="M151" s="18" t="n">
        <v>40703</v>
      </c>
      <c r="N151" s="18" t="s">
        <v>409</v>
      </c>
      <c r="O151" s="18" t="s">
        <v>991</v>
      </c>
      <c r="P151" s="18" t="s">
        <v>119</v>
      </c>
      <c r="Q151" s="19" t="n">
        <v>1872</v>
      </c>
      <c r="R151" s="18" t="s">
        <v>508</v>
      </c>
      <c r="S151" s="20" t="s">
        <v>994</v>
      </c>
      <c r="T151" s="8"/>
    </row>
    <row collapsed="false" customFormat="false" customHeight="false" hidden="false" ht="23.85" outlineLevel="0" r="152">
      <c r="A152" s="9" t="n">
        <v>175</v>
      </c>
      <c r="B152" s="10" t="s">
        <v>19</v>
      </c>
      <c r="C152" s="11" t="s">
        <v>995</v>
      </c>
      <c r="D152" s="11" t="s">
        <v>736</v>
      </c>
      <c r="E152" s="11" t="s">
        <v>108</v>
      </c>
      <c r="F152" s="10" t="n">
        <f aca="false">A152</f>
        <v>175</v>
      </c>
      <c r="G152" s="38" t="n">
        <v>17433</v>
      </c>
      <c r="H152" s="38" t="n">
        <v>29040906</v>
      </c>
      <c r="I152" s="11" t="s">
        <v>996</v>
      </c>
      <c r="J152" s="11" t="s">
        <v>997</v>
      </c>
      <c r="K152" s="11"/>
      <c r="L152" s="40" t="str">
        <f aca="false">HYPERLINK("mailto:aubonemartin@hotmail.com.ar","aubonemartin@hotmail.com.ar")</f>
        <v>aubonemartin@hotmail.com.ar</v>
      </c>
      <c r="M152" s="18" t="n">
        <v>40703</v>
      </c>
      <c r="N152" s="18"/>
      <c r="O152" s="18" t="s">
        <v>998</v>
      </c>
      <c r="P152" s="18" t="s">
        <v>999</v>
      </c>
      <c r="Q152" s="19" t="n">
        <v>1642</v>
      </c>
      <c r="R152" s="18"/>
      <c r="S152" s="20" t="s">
        <v>1000</v>
      </c>
      <c r="T152" s="8"/>
    </row>
    <row collapsed="false" customFormat="false" customHeight="false" hidden="false" ht="12.65" outlineLevel="0" r="153">
      <c r="A153" s="9" t="n">
        <v>176</v>
      </c>
      <c r="B153" s="10" t="s">
        <v>19</v>
      </c>
      <c r="C153" s="11" t="s">
        <v>934</v>
      </c>
      <c r="D153" s="11" t="s">
        <v>1001</v>
      </c>
      <c r="E153" s="11" t="s">
        <v>108</v>
      </c>
      <c r="F153" s="10" t="n">
        <f aca="false">A153</f>
        <v>176</v>
      </c>
      <c r="G153" s="38" t="n">
        <v>6325</v>
      </c>
      <c r="H153" s="38" t="n">
        <v>7719983</v>
      </c>
      <c r="I153" s="11"/>
      <c r="J153" s="11" t="s">
        <v>1002</v>
      </c>
      <c r="K153" s="11"/>
      <c r="L153" s="40"/>
      <c r="M153" s="18" t="n">
        <v>40703</v>
      </c>
      <c r="N153" s="18" t="s">
        <v>1003</v>
      </c>
      <c r="O153" s="18" t="s">
        <v>1004</v>
      </c>
      <c r="P153" s="18" t="s">
        <v>119</v>
      </c>
      <c r="Q153" s="19" t="n">
        <v>1870</v>
      </c>
      <c r="R153" s="18"/>
      <c r="S153" s="20" t="s">
        <v>1005</v>
      </c>
      <c r="T153" s="8"/>
    </row>
    <row collapsed="false" customFormat="false" customHeight="false" hidden="false" ht="12.65" outlineLevel="0" r="154">
      <c r="A154" s="9" t="n">
        <v>177</v>
      </c>
      <c r="B154" s="10" t="s">
        <v>19</v>
      </c>
      <c r="C154" s="11" t="s">
        <v>1006</v>
      </c>
      <c r="D154" s="11" t="s">
        <v>1007</v>
      </c>
      <c r="E154" s="11" t="s">
        <v>108</v>
      </c>
      <c r="F154" s="10" t="n">
        <f aca="false">A154</f>
        <v>177</v>
      </c>
      <c r="G154" s="38" t="n">
        <v>26350</v>
      </c>
      <c r="H154" s="38" t="n">
        <v>33366304</v>
      </c>
      <c r="I154" s="11" t="s">
        <v>1008</v>
      </c>
      <c r="J154" s="11" t="s">
        <v>1009</v>
      </c>
      <c r="K154" s="11"/>
      <c r="L154" s="40" t="str">
        <f aca="false">HYPERLINK("mailto:jmignaburu@hotmail.com","jmignaburu@hotmail.com")</f>
        <v>jmignaburu@hotmail.com</v>
      </c>
      <c r="M154" s="18" t="n">
        <v>40703</v>
      </c>
      <c r="N154" s="18"/>
      <c r="O154" s="18" t="s">
        <v>1010</v>
      </c>
      <c r="P154" s="18" t="s">
        <v>153</v>
      </c>
      <c r="Q154" s="19" t="n">
        <v>1876</v>
      </c>
      <c r="R154" s="18" t="s">
        <v>154</v>
      </c>
      <c r="S154" s="20" t="s">
        <v>1011</v>
      </c>
      <c r="T154" s="8"/>
    </row>
    <row collapsed="false" customFormat="false" customHeight="false" hidden="false" ht="12.65" outlineLevel="0" r="155">
      <c r="A155" s="25" t="n">
        <v>178</v>
      </c>
      <c r="B155" s="26" t="s">
        <v>19</v>
      </c>
      <c r="C155" s="41" t="s">
        <v>880</v>
      </c>
      <c r="D155" s="41" t="s">
        <v>1012</v>
      </c>
      <c r="E155" s="41" t="s">
        <v>108</v>
      </c>
      <c r="F155" s="26" t="n">
        <f aca="false">A155</f>
        <v>178</v>
      </c>
      <c r="G155" s="43" t="s">
        <v>279</v>
      </c>
      <c r="H155" s="43" t="s">
        <v>1013</v>
      </c>
      <c r="I155" s="41" t="s">
        <v>1014</v>
      </c>
      <c r="J155" s="41" t="s">
        <v>1015</v>
      </c>
      <c r="K155" s="41"/>
      <c r="L155" s="44" t="str">
        <f aca="false">HYPERLINK("mailto:jmignaburu@hotmail.com","????")</f>
        <v>????</v>
      </c>
      <c r="M155" s="33" t="n">
        <v>40703</v>
      </c>
      <c r="N155" s="33"/>
      <c r="O155" s="33" t="s">
        <v>1016</v>
      </c>
      <c r="P155" s="33" t="s">
        <v>119</v>
      </c>
      <c r="Q155" s="34" t="n">
        <v>1870</v>
      </c>
      <c r="R155" s="33"/>
      <c r="S155" s="69" t="s">
        <v>1017</v>
      </c>
      <c r="T155" s="8"/>
    </row>
    <row collapsed="false" customFormat="false" customHeight="false" hidden="false" ht="12.65" outlineLevel="0" r="156">
      <c r="A156" s="9" t="n">
        <v>179</v>
      </c>
      <c r="B156" s="10" t="s">
        <v>19</v>
      </c>
      <c r="C156" s="11" t="s">
        <v>1018</v>
      </c>
      <c r="D156" s="11" t="s">
        <v>1019</v>
      </c>
      <c r="E156" s="11" t="s">
        <v>108</v>
      </c>
      <c r="F156" s="10" t="n">
        <f aca="false">A156</f>
        <v>179</v>
      </c>
      <c r="G156" s="38" t="n">
        <v>32012</v>
      </c>
      <c r="H156" s="38" t="n">
        <v>28802676</v>
      </c>
      <c r="I156" s="11" t="s">
        <v>1020</v>
      </c>
      <c r="J156" s="11" t="s">
        <v>1021</v>
      </c>
      <c r="K156" s="11"/>
      <c r="L156" s="40" t="str">
        <f aca="false">HYPERLINK("mailto:heberganza@metlife.com.ar","heberganza@metlife.com.ar")</f>
        <v>heberganza@metlife.com.ar</v>
      </c>
      <c r="M156" s="18" t="n">
        <v>40703</v>
      </c>
      <c r="N156" s="18"/>
      <c r="O156" s="18" t="s">
        <v>1022</v>
      </c>
      <c r="P156" s="18" t="s">
        <v>119</v>
      </c>
      <c r="Q156" s="19" t="n">
        <v>1870</v>
      </c>
      <c r="R156" s="18"/>
      <c r="S156" s="20" t="s">
        <v>1023</v>
      </c>
      <c r="T156" s="8"/>
    </row>
    <row collapsed="false" customFormat="false" customHeight="false" hidden="false" ht="12.65" outlineLevel="0" r="157">
      <c r="A157" s="25" t="n">
        <v>180</v>
      </c>
      <c r="B157" s="26" t="s">
        <v>25</v>
      </c>
      <c r="C157" s="41" t="s">
        <v>804</v>
      </c>
      <c r="D157" s="41" t="s">
        <v>1024</v>
      </c>
      <c r="E157" s="41" t="s">
        <v>108</v>
      </c>
      <c r="F157" s="26" t="n">
        <f aca="false">A157</f>
        <v>180</v>
      </c>
      <c r="G157" s="43" t="n">
        <v>8278</v>
      </c>
      <c r="H157" s="43" t="s">
        <v>341</v>
      </c>
      <c r="I157" s="41" t="s">
        <v>1025</v>
      </c>
      <c r="J157" s="41" t="s">
        <v>1026</v>
      </c>
      <c r="K157" s="41"/>
      <c r="L157" s="44" t="str">
        <f aca="false">HYPERLINK("mailto:industriasvae@hotmail.com","industriasvae@hotmail.com")</f>
        <v>industriasvae@hotmail.com</v>
      </c>
      <c r="M157" s="33" t="n">
        <v>40703</v>
      </c>
      <c r="N157" s="33"/>
      <c r="O157" s="33" t="s">
        <v>809</v>
      </c>
      <c r="P157" s="33" t="s">
        <v>139</v>
      </c>
      <c r="Q157" s="34" t="n">
        <v>1408</v>
      </c>
      <c r="R157" s="33" t="s">
        <v>210</v>
      </c>
      <c r="S157" s="69" t="s">
        <v>1027</v>
      </c>
      <c r="T157" s="8"/>
    </row>
    <row collapsed="false" customFormat="false" customHeight="false" hidden="false" ht="12.65" outlineLevel="0" r="158">
      <c r="A158" s="70" t="n">
        <v>181</v>
      </c>
      <c r="B158" s="71" t="s">
        <v>19</v>
      </c>
      <c r="C158" s="72" t="s">
        <v>1028</v>
      </c>
      <c r="D158" s="72" t="s">
        <v>1029</v>
      </c>
      <c r="E158" s="72" t="s">
        <v>108</v>
      </c>
      <c r="F158" s="71" t="n">
        <v>181</v>
      </c>
      <c r="G158" s="38" t="n">
        <v>21307</v>
      </c>
      <c r="H158" s="38" t="n">
        <v>20341190</v>
      </c>
      <c r="I158" s="72" t="s">
        <v>1030</v>
      </c>
      <c r="J158" s="72" t="s">
        <v>1031</v>
      </c>
      <c r="K158" s="72"/>
      <c r="L158" s="73" t="str">
        <f aca="false">HYPERLINK("mailto:jorgerojo68@hotmail.com","jorgerojo68@hotmail.com")</f>
        <v>jorgerojo68@hotmail.com</v>
      </c>
      <c r="M158" s="74" t="n">
        <v>40710</v>
      </c>
      <c r="N158" s="75" t="s">
        <v>525</v>
      </c>
      <c r="O158" s="75" t="s">
        <v>1032</v>
      </c>
      <c r="P158" s="75" t="s">
        <v>139</v>
      </c>
      <c r="Q158" s="19" t="n">
        <v>1425</v>
      </c>
      <c r="R158" s="75" t="s">
        <v>330</v>
      </c>
      <c r="S158" s="76" t="s">
        <v>1033</v>
      </c>
      <c r="T158" s="8"/>
    </row>
    <row collapsed="false" customFormat="false" customHeight="false" hidden="false" ht="12.65" outlineLevel="0" r="159">
      <c r="A159" s="70" t="n">
        <v>182</v>
      </c>
      <c r="B159" s="71" t="s">
        <v>19</v>
      </c>
      <c r="C159" s="72" t="s">
        <v>1034</v>
      </c>
      <c r="D159" s="72" t="s">
        <v>1035</v>
      </c>
      <c r="E159" s="72" t="s">
        <v>108</v>
      </c>
      <c r="F159" s="71" t="n">
        <v>182</v>
      </c>
      <c r="G159" s="38" t="n">
        <v>14175</v>
      </c>
      <c r="H159" s="38" t="n">
        <v>27061458</v>
      </c>
      <c r="I159" s="72" t="s">
        <v>1036</v>
      </c>
      <c r="J159" s="72" t="s">
        <v>1037</v>
      </c>
      <c r="K159" s="72"/>
      <c r="L159" s="73" t="str">
        <f aca="false">HYPERLINK("mailto:damiandeglauve@gmail.com","damiandeglauve@gmail.com")</f>
        <v>damiandeglauve@gmail.com</v>
      </c>
      <c r="M159" s="74" t="n">
        <v>40710</v>
      </c>
      <c r="N159" s="75" t="s">
        <v>173</v>
      </c>
      <c r="O159" s="75" t="s">
        <v>1038</v>
      </c>
      <c r="P159" s="75" t="s">
        <v>139</v>
      </c>
      <c r="Q159" s="19" t="n">
        <v>1437</v>
      </c>
      <c r="R159" s="75" t="s">
        <v>311</v>
      </c>
      <c r="S159" s="76" t="s">
        <v>1039</v>
      </c>
      <c r="T159" s="8"/>
    </row>
    <row collapsed="false" customFormat="false" customHeight="false" hidden="false" ht="12.65" outlineLevel="0" r="160">
      <c r="A160" s="70" t="n">
        <v>183</v>
      </c>
      <c r="B160" s="71" t="s">
        <v>19</v>
      </c>
      <c r="C160" s="72" t="s">
        <v>1040</v>
      </c>
      <c r="D160" s="72" t="s">
        <v>1041</v>
      </c>
      <c r="E160" s="72" t="s">
        <v>108</v>
      </c>
      <c r="F160" s="71" t="n">
        <v>183</v>
      </c>
      <c r="G160" s="38" t="n">
        <v>17334</v>
      </c>
      <c r="H160" s="38" t="n">
        <v>37760545</v>
      </c>
      <c r="I160" s="72" t="s">
        <v>1042</v>
      </c>
      <c r="J160" s="72" t="s">
        <v>1043</v>
      </c>
      <c r="K160" s="72"/>
      <c r="L160" s="73" t="str">
        <f aca="false">HYPERLINK("mailto:leita.14@hotmail.com","leita.14@hotmail.com")</f>
        <v>leita.14@hotmail.com</v>
      </c>
      <c r="M160" s="74" t="n">
        <v>40710</v>
      </c>
      <c r="N160" s="75" t="s">
        <v>525</v>
      </c>
      <c r="O160" s="75" t="s">
        <v>1044</v>
      </c>
      <c r="P160" s="75" t="s">
        <v>119</v>
      </c>
      <c r="Q160" s="19" t="n">
        <v>1874</v>
      </c>
      <c r="R160" s="75" t="s">
        <v>359</v>
      </c>
      <c r="S160" s="76" t="s">
        <v>1045</v>
      </c>
      <c r="T160" s="8"/>
    </row>
    <row collapsed="false" customFormat="false" customHeight="false" hidden="false" ht="12.65" outlineLevel="0" r="161">
      <c r="A161" s="9" t="n">
        <v>184</v>
      </c>
      <c r="B161" s="10" t="s">
        <v>25</v>
      </c>
      <c r="C161" s="11" t="s">
        <v>1046</v>
      </c>
      <c r="D161" s="11" t="s">
        <v>1047</v>
      </c>
      <c r="E161" s="11" t="s">
        <v>108</v>
      </c>
      <c r="F161" s="13" t="s">
        <v>1048</v>
      </c>
      <c r="G161" s="38" t="n">
        <v>4737</v>
      </c>
      <c r="H161" s="38" t="n">
        <v>32917036</v>
      </c>
      <c r="I161" s="11" t="s">
        <v>1049</v>
      </c>
      <c r="J161" s="11"/>
      <c r="K161" s="22"/>
      <c r="L161" s="77" t="str">
        <f aca="false">HYPERLINK("mailto:rossilucila@yahoo.com.ar","rossilucila@yahoo.com.ar")</f>
        <v>rossilucila@yahoo.com.ar</v>
      </c>
      <c r="M161" s="18" t="n">
        <v>40717</v>
      </c>
      <c r="N161" s="18" t="s">
        <v>591</v>
      </c>
      <c r="O161" s="18" t="s">
        <v>1050</v>
      </c>
      <c r="P161" s="18" t="s">
        <v>139</v>
      </c>
      <c r="Q161" s="19" t="n">
        <v>1406</v>
      </c>
      <c r="R161" s="18" t="s">
        <v>454</v>
      </c>
      <c r="S161" s="24" t="s">
        <v>1051</v>
      </c>
    </row>
    <row collapsed="false" customFormat="false" customHeight="false" hidden="false" ht="12.65" outlineLevel="0" r="162">
      <c r="A162" s="9" t="n">
        <v>185</v>
      </c>
      <c r="B162" s="10" t="s">
        <v>19</v>
      </c>
      <c r="C162" s="11" t="s">
        <v>1052</v>
      </c>
      <c r="D162" s="11" t="s">
        <v>1053</v>
      </c>
      <c r="E162" s="67" t="s">
        <v>108</v>
      </c>
      <c r="F162" s="10" t="n">
        <f aca="false">A162</f>
        <v>185</v>
      </c>
      <c r="G162" s="38" t="n">
        <v>13583</v>
      </c>
      <c r="H162" s="38" t="n">
        <v>21675594</v>
      </c>
      <c r="I162" s="11" t="s">
        <v>1054</v>
      </c>
      <c r="J162" s="11" t="s">
        <v>1055</v>
      </c>
      <c r="K162" s="22"/>
      <c r="L162" s="40" t="str">
        <f aca="false">HYPERLINK("mailto:pietromera@hotmail.com","pietromera@hotmail.com")</f>
        <v>pietromera@hotmail.com</v>
      </c>
      <c r="M162" s="18" t="n">
        <v>40717</v>
      </c>
      <c r="N162" s="18" t="s">
        <v>525</v>
      </c>
      <c r="O162" s="18" t="s">
        <v>1056</v>
      </c>
      <c r="P162" s="18" t="s">
        <v>263</v>
      </c>
      <c r="Q162" s="19" t="n">
        <v>1826</v>
      </c>
      <c r="R162" s="18"/>
      <c r="S162" s="24" t="s">
        <v>987</v>
      </c>
    </row>
    <row collapsed="false" customFormat="false" customHeight="false" hidden="false" ht="23.85" outlineLevel="0" r="163">
      <c r="A163" s="9" t="n">
        <v>186</v>
      </c>
      <c r="B163" s="10" t="s">
        <v>19</v>
      </c>
      <c r="C163" s="11" t="s">
        <v>1057</v>
      </c>
      <c r="D163" s="11" t="s">
        <v>1058</v>
      </c>
      <c r="E163" s="67" t="s">
        <v>108</v>
      </c>
      <c r="F163" s="10" t="n">
        <f aca="false">A163</f>
        <v>186</v>
      </c>
      <c r="G163" s="38" t="n">
        <v>53919</v>
      </c>
      <c r="H163" s="38" t="n">
        <v>24136362</v>
      </c>
      <c r="I163" s="11" t="s">
        <v>1059</v>
      </c>
      <c r="J163" s="11" t="s">
        <v>1060</v>
      </c>
      <c r="K163" s="22"/>
      <c r="L163" s="40" t="str">
        <f aca="false">HYPERLINK("mailto:estudio.jscorrea@iplanmail.com.ar","estudio.jscorrea@iplanmail.com.ar")</f>
        <v>estudio.jscorrea@iplanmail.com.ar</v>
      </c>
      <c r="M163" s="18" t="n">
        <v>40717</v>
      </c>
      <c r="N163" s="18" t="s">
        <v>699</v>
      </c>
      <c r="O163" s="18" t="s">
        <v>1061</v>
      </c>
      <c r="P163" s="18" t="s">
        <v>139</v>
      </c>
      <c r="Q163" s="19" t="n">
        <v>1047</v>
      </c>
      <c r="R163" s="18" t="s">
        <v>1062</v>
      </c>
      <c r="S163" s="24" t="s">
        <v>1023</v>
      </c>
    </row>
    <row collapsed="false" customFormat="false" customHeight="false" hidden="false" ht="12.65" outlineLevel="0" r="164">
      <c r="A164" s="9" t="n">
        <v>187</v>
      </c>
      <c r="B164" s="10" t="s">
        <v>19</v>
      </c>
      <c r="C164" s="11" t="s">
        <v>1063</v>
      </c>
      <c r="D164" s="11" t="s">
        <v>1064</v>
      </c>
      <c r="E164" s="67" t="s">
        <v>108</v>
      </c>
      <c r="F164" s="10" t="n">
        <f aca="false">A164</f>
        <v>187</v>
      </c>
      <c r="G164" s="38" t="n">
        <v>11333</v>
      </c>
      <c r="H164" s="38" t="n">
        <v>21438881</v>
      </c>
      <c r="I164" s="11" t="s">
        <v>1065</v>
      </c>
      <c r="J164" s="11" t="s">
        <v>1066</v>
      </c>
      <c r="K164" s="22"/>
      <c r="L164" s="40" t="str">
        <f aca="false">HYPERLINK("mailto:emiliozubini@hotmail.com","emiliozubini@hotmail.com")</f>
        <v>emiliozubini@hotmail.com</v>
      </c>
      <c r="M164" s="18" t="n">
        <v>40717</v>
      </c>
      <c r="N164" s="18" t="s">
        <v>525</v>
      </c>
      <c r="O164" s="18" t="s">
        <v>1067</v>
      </c>
      <c r="P164" s="18" t="s">
        <v>139</v>
      </c>
      <c r="Q164" s="19" t="n">
        <v>1270</v>
      </c>
      <c r="R164" s="18" t="s">
        <v>563</v>
      </c>
      <c r="S164" s="24" t="s">
        <v>1023</v>
      </c>
    </row>
    <row collapsed="false" customFormat="false" customHeight="false" hidden="false" ht="12.65" outlineLevel="0" r="165">
      <c r="A165" s="9" t="n">
        <v>188</v>
      </c>
      <c r="B165" s="10" t="s">
        <v>19</v>
      </c>
      <c r="C165" s="11" t="s">
        <v>1068</v>
      </c>
      <c r="D165" s="11" t="s">
        <v>910</v>
      </c>
      <c r="E165" s="67" t="s">
        <v>108</v>
      </c>
      <c r="F165" s="10" t="n">
        <f aca="false">A165</f>
        <v>188</v>
      </c>
      <c r="G165" s="38" t="n">
        <v>41384</v>
      </c>
      <c r="H165" s="38" t="n">
        <v>28037878</v>
      </c>
      <c r="I165" s="11" t="s">
        <v>1069</v>
      </c>
      <c r="J165" s="11" t="s">
        <v>1070</v>
      </c>
      <c r="K165" s="22"/>
      <c r="L165" s="40" t="str">
        <f aca="false">HYPERLINK("mailto:fpratto800@hotmail.com","fpratto800@hotmail.com")</f>
        <v>fpratto800@hotmail.com</v>
      </c>
      <c r="M165" s="18" t="n">
        <v>40731</v>
      </c>
      <c r="N165" s="18" t="s">
        <v>525</v>
      </c>
      <c r="O165" s="18" t="s">
        <v>1071</v>
      </c>
      <c r="P165" s="18" t="s">
        <v>119</v>
      </c>
      <c r="Q165" s="19" t="n">
        <v>1870</v>
      </c>
      <c r="R165" s="18"/>
      <c r="S165" s="24" t="s">
        <v>1033</v>
      </c>
    </row>
    <row collapsed="false" customFormat="false" customHeight="false" hidden="false" ht="12.65" outlineLevel="0" r="166">
      <c r="A166" s="9" t="n">
        <v>189</v>
      </c>
      <c r="B166" s="10" t="s">
        <v>19</v>
      </c>
      <c r="C166" s="11" t="s">
        <v>934</v>
      </c>
      <c r="D166" s="11" t="s">
        <v>1072</v>
      </c>
      <c r="E166" s="67" t="s">
        <v>108</v>
      </c>
      <c r="F166" s="10" t="n">
        <f aca="false">A166</f>
        <v>189</v>
      </c>
      <c r="G166" s="38" t="n">
        <v>8704</v>
      </c>
      <c r="H166" s="38" t="n">
        <v>28037878</v>
      </c>
      <c r="I166" s="78"/>
      <c r="J166" s="11" t="s">
        <v>1073</v>
      </c>
      <c r="K166" s="22"/>
      <c r="L166" s="40"/>
      <c r="M166" s="18" t="n">
        <v>40731</v>
      </c>
      <c r="N166" s="18" t="s">
        <v>1074</v>
      </c>
      <c r="O166" s="18" t="s">
        <v>1075</v>
      </c>
      <c r="P166" s="18" t="s">
        <v>139</v>
      </c>
      <c r="Q166" s="79"/>
      <c r="R166" s="18" t="s">
        <v>1076</v>
      </c>
      <c r="S166" s="24" t="s">
        <v>1077</v>
      </c>
    </row>
    <row collapsed="false" customFormat="false" customHeight="false" hidden="false" ht="12.65" outlineLevel="0" r="167">
      <c r="A167" s="9" t="n">
        <v>191</v>
      </c>
      <c r="B167" s="10" t="s">
        <v>19</v>
      </c>
      <c r="C167" s="11" t="s">
        <v>1082</v>
      </c>
      <c r="D167" s="11" t="s">
        <v>1083</v>
      </c>
      <c r="E167" s="67" t="s">
        <v>108</v>
      </c>
      <c r="F167" s="10" t="n">
        <v>191</v>
      </c>
      <c r="G167" s="38" t="n">
        <v>20334</v>
      </c>
      <c r="H167" s="38" t="n">
        <v>30778479</v>
      </c>
      <c r="I167" s="11" t="s">
        <v>1084</v>
      </c>
      <c r="J167" s="11" t="s">
        <v>1085</v>
      </c>
      <c r="K167" s="22"/>
      <c r="L167" s="40" t="str">
        <f aca="false">HYPERLINK("mailto:adrian@viejaesquina.com","adrian@viejaesquina.com")</f>
        <v>adrian@viejaesquina.com</v>
      </c>
      <c r="M167" s="18" t="n">
        <v>40731</v>
      </c>
      <c r="N167" s="18"/>
      <c r="O167" s="18" t="s">
        <v>1086</v>
      </c>
      <c r="P167" s="18" t="s">
        <v>119</v>
      </c>
      <c r="Q167" s="19" t="n">
        <v>1872</v>
      </c>
      <c r="R167" s="18" t="s">
        <v>508</v>
      </c>
      <c r="S167" s="24" t="s">
        <v>1087</v>
      </c>
    </row>
    <row collapsed="false" customFormat="false" customHeight="false" hidden="false" ht="12.65" outlineLevel="0" r="168">
      <c r="A168" s="9" t="n">
        <v>192</v>
      </c>
      <c r="B168" s="10" t="s">
        <v>19</v>
      </c>
      <c r="C168" s="11" t="s">
        <v>1088</v>
      </c>
      <c r="D168" s="11" t="s">
        <v>1089</v>
      </c>
      <c r="E168" s="67" t="s">
        <v>108</v>
      </c>
      <c r="F168" s="10" t="n">
        <v>192</v>
      </c>
      <c r="G168" s="38" t="n">
        <v>13052</v>
      </c>
      <c r="H168" s="38" t="n">
        <v>25614528</v>
      </c>
      <c r="I168" s="11" t="s">
        <v>1090</v>
      </c>
      <c r="J168" s="11"/>
      <c r="K168" s="22"/>
      <c r="L168" s="40" t="str">
        <f aca="false">HYPERLINK("mailto:titorevilla@hotmail.com","titorevilla@hotmail.com")</f>
        <v>titorevilla@hotmail.com</v>
      </c>
      <c r="M168" s="18" t="n">
        <v>40731</v>
      </c>
      <c r="N168" s="18" t="s">
        <v>1091</v>
      </c>
      <c r="O168" s="18" t="s">
        <v>1092</v>
      </c>
      <c r="P168" s="18" t="s">
        <v>153</v>
      </c>
      <c r="Q168" s="19" t="n">
        <v>1879</v>
      </c>
      <c r="R168" s="18"/>
      <c r="S168" s="24" t="s">
        <v>1093</v>
      </c>
    </row>
    <row collapsed="false" customFormat="false" customHeight="false" hidden="false" ht="23.85" outlineLevel="0" r="169">
      <c r="A169" s="9" t="n">
        <v>194</v>
      </c>
      <c r="B169" s="10" t="s">
        <v>19</v>
      </c>
      <c r="C169" s="11" t="s">
        <v>1099</v>
      </c>
      <c r="D169" s="11" t="s">
        <v>648</v>
      </c>
      <c r="E169" s="67" t="s">
        <v>108</v>
      </c>
      <c r="F169" s="10" t="n">
        <v>194</v>
      </c>
      <c r="G169" s="38" t="n">
        <v>30115</v>
      </c>
      <c r="H169" s="38" t="n">
        <v>37173539</v>
      </c>
      <c r="I169" s="11" t="s">
        <v>1100</v>
      </c>
      <c r="J169" s="11"/>
      <c r="K169" s="22"/>
      <c r="L169" s="40" t="str">
        <f aca="false">HYPERLINK("mailto:maxi.micheli@hotmail.com","maxi.micheli@hotmail.com")</f>
        <v>maxi.micheli@hotmail.com</v>
      </c>
      <c r="M169" s="18" t="n">
        <v>40731</v>
      </c>
      <c r="N169" s="18"/>
      <c r="O169" s="18" t="s">
        <v>1101</v>
      </c>
      <c r="P169" s="18" t="s">
        <v>139</v>
      </c>
      <c r="Q169" s="79" t="s">
        <v>343</v>
      </c>
      <c r="R169" s="18" t="s">
        <v>908</v>
      </c>
      <c r="S169" s="24" t="s">
        <v>1102</v>
      </c>
    </row>
    <row collapsed="false" customFormat="false" customHeight="false" hidden="false" ht="12.65" outlineLevel="0" r="170">
      <c r="A170" s="9" t="n">
        <v>195</v>
      </c>
      <c r="B170" s="10" t="s">
        <v>19</v>
      </c>
      <c r="C170" s="11" t="s">
        <v>1103</v>
      </c>
      <c r="D170" s="11" t="s">
        <v>1104</v>
      </c>
      <c r="E170" s="67" t="s">
        <v>108</v>
      </c>
      <c r="F170" s="10" t="n">
        <v>195</v>
      </c>
      <c r="G170" s="38" t="n">
        <v>13475</v>
      </c>
      <c r="H170" s="38" t="n">
        <v>21834988</v>
      </c>
      <c r="I170" s="11" t="s">
        <v>1105</v>
      </c>
      <c r="J170" s="11" t="s">
        <v>1106</v>
      </c>
      <c r="K170" s="22"/>
      <c r="L170" s="40" t="str">
        <f aca="false">HYPERLINK("mailto:guirojo@hotmail.com","guirojo@hotmail.com")</f>
        <v>guirojo@hotmail.com</v>
      </c>
      <c r="M170" s="18" t="n">
        <v>40731</v>
      </c>
      <c r="N170" s="18"/>
      <c r="O170" s="18" t="s">
        <v>1107</v>
      </c>
      <c r="P170" s="18" t="s">
        <v>119</v>
      </c>
      <c r="Q170" s="19" t="n">
        <v>1870</v>
      </c>
      <c r="R170" s="18"/>
      <c r="S170" s="24" t="s">
        <v>1033</v>
      </c>
    </row>
    <row collapsed="false" customFormat="false" customHeight="false" hidden="false" ht="12.65" outlineLevel="0" r="171">
      <c r="A171" s="9" t="n">
        <v>197</v>
      </c>
      <c r="B171" s="10" t="s">
        <v>19</v>
      </c>
      <c r="C171" s="11" t="s">
        <v>547</v>
      </c>
      <c r="D171" s="11" t="s">
        <v>1112</v>
      </c>
      <c r="E171" s="67" t="s">
        <v>108</v>
      </c>
      <c r="F171" s="10" t="n">
        <v>197</v>
      </c>
      <c r="G171" s="38" t="n">
        <v>25379</v>
      </c>
      <c r="H171" s="38" t="n">
        <v>34178520</v>
      </c>
      <c r="I171" s="11" t="s">
        <v>1113</v>
      </c>
      <c r="J171" s="11" t="s">
        <v>357</v>
      </c>
      <c r="K171" s="22"/>
      <c r="L171" s="40" t="str">
        <f aca="false">HYPERLINK("mailto:gonzalomartinez_rer@hotmail.com","gonzalomartinez_rer@hotmail.com")</f>
        <v>gonzalomartinez_rer@hotmail.com</v>
      </c>
      <c r="M171" s="18" t="n">
        <v>40731</v>
      </c>
      <c r="N171" s="18"/>
      <c r="O171" s="18" t="s">
        <v>1114</v>
      </c>
      <c r="P171" s="18" t="s">
        <v>119</v>
      </c>
      <c r="Q171" s="19" t="n">
        <v>1874</v>
      </c>
      <c r="R171" s="18" t="s">
        <v>359</v>
      </c>
      <c r="S171" s="24" t="s">
        <v>1033</v>
      </c>
    </row>
    <row collapsed="false" customFormat="false" customHeight="false" hidden="false" ht="12.65" outlineLevel="0" r="172">
      <c r="A172" s="9" t="n">
        <v>198</v>
      </c>
      <c r="B172" s="10" t="s">
        <v>19</v>
      </c>
      <c r="C172" s="11" t="s">
        <v>1115</v>
      </c>
      <c r="D172" s="11" t="s">
        <v>1116</v>
      </c>
      <c r="E172" s="67" t="s">
        <v>108</v>
      </c>
      <c r="F172" s="10" t="n">
        <v>198</v>
      </c>
      <c r="G172" s="38" t="n">
        <v>48796</v>
      </c>
      <c r="H172" s="38" t="n">
        <v>28108799</v>
      </c>
      <c r="I172" s="11" t="s">
        <v>1117</v>
      </c>
      <c r="J172" s="11"/>
      <c r="K172" s="22"/>
      <c r="L172" s="40" t="str">
        <f aca="false">HYPERLINK("mailto:toyendiablado@hotmail.com","toyendiablado@hotmail.com")</f>
        <v>toyendiablado@hotmail.com</v>
      </c>
      <c r="M172" s="18" t="n">
        <v>40731</v>
      </c>
      <c r="N172" s="18"/>
      <c r="O172" s="18" t="s">
        <v>1118</v>
      </c>
      <c r="P172" s="18" t="s">
        <v>1119</v>
      </c>
      <c r="Q172" s="19" t="n">
        <v>1646</v>
      </c>
      <c r="R172" s="18"/>
      <c r="S172" s="24" t="s">
        <v>1033</v>
      </c>
    </row>
    <row collapsed="false" customFormat="false" customHeight="false" hidden="false" ht="12.65" outlineLevel="0" r="173">
      <c r="A173" s="9" t="n">
        <v>199</v>
      </c>
      <c r="B173" s="10" t="s">
        <v>19</v>
      </c>
      <c r="C173" s="11" t="s">
        <v>1120</v>
      </c>
      <c r="D173" s="11" t="s">
        <v>627</v>
      </c>
      <c r="E173" s="67" t="s">
        <v>108</v>
      </c>
      <c r="F173" s="10" t="n">
        <v>199</v>
      </c>
      <c r="G173" s="38" t="n">
        <v>15711</v>
      </c>
      <c r="H173" s="38" t="n">
        <v>28643743</v>
      </c>
      <c r="I173" s="11"/>
      <c r="J173" s="11" t="s">
        <v>1121</v>
      </c>
      <c r="K173" s="22"/>
      <c r="L173" s="40" t="str">
        <f aca="false">HYPERLINK("mailto:mecuentaelboli@hotmail.com","mecuentaelboli@hotmail.com")</f>
        <v>mecuentaelboli@hotmail.com</v>
      </c>
      <c r="M173" s="18" t="n">
        <v>40731</v>
      </c>
      <c r="N173" s="18"/>
      <c r="O173" s="18" t="s">
        <v>1122</v>
      </c>
      <c r="P173" s="18" t="s">
        <v>999</v>
      </c>
      <c r="Q173" s="19" t="n">
        <v>1642</v>
      </c>
      <c r="R173" s="18"/>
      <c r="S173" s="24" t="s">
        <v>1123</v>
      </c>
    </row>
    <row collapsed="false" customFormat="false" customHeight="false" hidden="false" ht="12.65" outlineLevel="0" r="174">
      <c r="A174" s="9" t="n">
        <v>200</v>
      </c>
      <c r="B174" s="10" t="s">
        <v>19</v>
      </c>
      <c r="C174" s="11" t="s">
        <v>1124</v>
      </c>
      <c r="D174" s="11" t="s">
        <v>1125</v>
      </c>
      <c r="E174" s="67" t="s">
        <v>108</v>
      </c>
      <c r="F174" s="10" t="n">
        <v>200</v>
      </c>
      <c r="G174" s="38" t="n">
        <v>15937</v>
      </c>
      <c r="H174" s="38" t="n">
        <v>32949948</v>
      </c>
      <c r="I174" s="11" t="s">
        <v>1126</v>
      </c>
      <c r="J174" s="11" t="s">
        <v>1127</v>
      </c>
      <c r="K174" s="22"/>
      <c r="L174" s="40" t="str">
        <f aca="false">HYPERLINK("mailto:fede-ribas@hotmail.com","fede-ribas@hotmail.com")</f>
        <v>fede-ribas@hotmail.com</v>
      </c>
      <c r="M174" s="18" t="n">
        <v>40745</v>
      </c>
      <c r="N174" s="18" t="s">
        <v>1128</v>
      </c>
      <c r="O174" s="18" t="s">
        <v>1129</v>
      </c>
      <c r="P174" s="18" t="s">
        <v>119</v>
      </c>
      <c r="Q174" s="19" t="n">
        <v>1049</v>
      </c>
      <c r="R174" s="18" t="s">
        <v>181</v>
      </c>
      <c r="S174" s="24" t="s">
        <v>1033</v>
      </c>
    </row>
    <row collapsed="false" customFormat="false" customHeight="false" hidden="false" ht="12.65" outlineLevel="0" r="175">
      <c r="A175" s="25" t="n">
        <v>201</v>
      </c>
      <c r="B175" s="26" t="s">
        <v>19</v>
      </c>
      <c r="C175" s="41" t="s">
        <v>1130</v>
      </c>
      <c r="D175" s="41" t="s">
        <v>1131</v>
      </c>
      <c r="E175" s="81" t="s">
        <v>108</v>
      </c>
      <c r="F175" s="26" t="n">
        <v>201</v>
      </c>
      <c r="G175" s="43" t="n">
        <v>33226</v>
      </c>
      <c r="H175" s="43" t="n">
        <v>33991447</v>
      </c>
      <c r="I175" s="41" t="s">
        <v>1132</v>
      </c>
      <c r="J175" s="59" t="s">
        <v>343</v>
      </c>
      <c r="K175" s="31"/>
      <c r="L175" s="44" t="str">
        <f aca="false">HYPERLINK("mailto:gaunafer@hotmail.com","gaunafer@hotmail.com")</f>
        <v>gaunafer@hotmail.com</v>
      </c>
      <c r="M175" s="33" t="n">
        <v>40745</v>
      </c>
      <c r="N175" s="33" t="s">
        <v>1128</v>
      </c>
      <c r="O175" s="33" t="s">
        <v>1133</v>
      </c>
      <c r="P175" s="33" t="s">
        <v>119</v>
      </c>
      <c r="Q175" s="34" t="n">
        <v>1874</v>
      </c>
      <c r="R175" s="33"/>
      <c r="S175" s="35" t="s">
        <v>1134</v>
      </c>
    </row>
    <row collapsed="false" customFormat="false" customHeight="false" hidden="false" ht="12.65" outlineLevel="0" r="176">
      <c r="A176" s="9" t="n">
        <v>202</v>
      </c>
      <c r="B176" s="10" t="s">
        <v>19</v>
      </c>
      <c r="C176" s="11" t="s">
        <v>1135</v>
      </c>
      <c r="D176" s="11" t="s">
        <v>855</v>
      </c>
      <c r="E176" s="67" t="s">
        <v>108</v>
      </c>
      <c r="F176" s="10" t="n">
        <v>202</v>
      </c>
      <c r="G176" s="38" t="n">
        <v>21231</v>
      </c>
      <c r="H176" s="38" t="n">
        <v>31380762</v>
      </c>
      <c r="I176" s="11" t="s">
        <v>1136</v>
      </c>
      <c r="J176" s="11"/>
      <c r="K176" s="22"/>
      <c r="L176" s="40" t="str">
        <f aca="false">HYPERLINK("mailto:german_ifc@hotmail.com","german_ifc@hotmail.com")</f>
        <v>german_ifc@hotmail.com</v>
      </c>
      <c r="M176" s="18" t="n">
        <v>40745</v>
      </c>
      <c r="N176" s="18" t="s">
        <v>1137</v>
      </c>
      <c r="O176" s="18" t="s">
        <v>1138</v>
      </c>
      <c r="P176" s="18" t="s">
        <v>119</v>
      </c>
      <c r="Q176" s="19" t="n">
        <v>1870</v>
      </c>
      <c r="R176" s="18"/>
      <c r="S176" s="24" t="s">
        <v>1033</v>
      </c>
    </row>
    <row collapsed="false" customFormat="false" customHeight="false" hidden="false" ht="12.65" outlineLevel="0" r="177">
      <c r="A177" s="9" t="n">
        <v>203</v>
      </c>
      <c r="B177" s="10" t="s">
        <v>19</v>
      </c>
      <c r="C177" s="11" t="s">
        <v>707</v>
      </c>
      <c r="D177" s="11" t="s">
        <v>1139</v>
      </c>
      <c r="E177" s="67" t="s">
        <v>108</v>
      </c>
      <c r="F177" s="10" t="n">
        <v>203</v>
      </c>
      <c r="G177" s="38" t="n">
        <v>45034</v>
      </c>
      <c r="H177" s="38" t="n">
        <v>35072660</v>
      </c>
      <c r="I177" s="11" t="s">
        <v>1140</v>
      </c>
      <c r="J177" s="11" t="s">
        <v>1141</v>
      </c>
      <c r="K177" s="22"/>
      <c r="L177" s="40" t="str">
        <f aca="false">HYPERLINK("mailto:fgodoy@hanseatica.com","fgodoy@hanseatica.com")</f>
        <v>fgodoy@hanseatica.com</v>
      </c>
      <c r="M177" s="18" t="n">
        <v>40745</v>
      </c>
      <c r="N177" s="18" t="s">
        <v>1137</v>
      </c>
      <c r="O177" s="18" t="s">
        <v>1142</v>
      </c>
      <c r="P177" s="18" t="s">
        <v>1143</v>
      </c>
      <c r="Q177" s="19" t="n">
        <v>1846</v>
      </c>
      <c r="R177" s="18"/>
      <c r="S177" s="24" t="s">
        <v>1033</v>
      </c>
    </row>
    <row collapsed="false" customFormat="false" customHeight="false" hidden="false" ht="12.65" outlineLevel="0" r="178">
      <c r="A178" s="9" t="n">
        <v>204</v>
      </c>
      <c r="B178" s="10" t="s">
        <v>25</v>
      </c>
      <c r="C178" s="11" t="s">
        <v>1144</v>
      </c>
      <c r="D178" s="11" t="s">
        <v>1145</v>
      </c>
      <c r="E178" s="67" t="s">
        <v>108</v>
      </c>
      <c r="F178" s="10" t="n">
        <v>204</v>
      </c>
      <c r="G178" s="38" t="n">
        <v>7357</v>
      </c>
      <c r="H178" s="38" t="n">
        <v>33258386</v>
      </c>
      <c r="I178" s="11" t="s">
        <v>1146</v>
      </c>
      <c r="J178" s="11" t="s">
        <v>1147</v>
      </c>
      <c r="K178" s="22"/>
      <c r="L178" s="40" t="str">
        <f aca="false">HYPERLINK("mailto:yamicele_ar@hotmail.com","yamicele_ar@hotmail.com")</f>
        <v>yamicele_ar@hotmail.com</v>
      </c>
      <c r="M178" s="18" t="n">
        <v>40745</v>
      </c>
      <c r="N178" s="18" t="s">
        <v>1137</v>
      </c>
      <c r="O178" s="18" t="s">
        <v>1148</v>
      </c>
      <c r="P178" s="18" t="s">
        <v>154</v>
      </c>
      <c r="Q178" s="19" t="n">
        <v>1878</v>
      </c>
      <c r="R178" s="18"/>
      <c r="S178" s="24" t="s">
        <v>1149</v>
      </c>
    </row>
    <row collapsed="false" customFormat="false" customHeight="false" hidden="false" ht="12.65" outlineLevel="0" r="179">
      <c r="A179" s="9" t="n">
        <v>205</v>
      </c>
      <c r="B179" s="10" t="s">
        <v>19</v>
      </c>
      <c r="C179" s="11" t="s">
        <v>956</v>
      </c>
      <c r="D179" s="11" t="s">
        <v>1150</v>
      </c>
      <c r="E179" s="67" t="s">
        <v>108</v>
      </c>
      <c r="F179" s="10" t="n">
        <v>205</v>
      </c>
      <c r="G179" s="38" t="n">
        <v>13985</v>
      </c>
      <c r="H179" s="38" t="n">
        <v>24665572</v>
      </c>
      <c r="I179" s="11" t="s">
        <v>1151</v>
      </c>
      <c r="J179" s="11" t="s">
        <v>1152</v>
      </c>
      <c r="K179" s="22"/>
      <c r="L179" s="40" t="str">
        <f aca="false">HYPERLINK("mailto:surferboyleo@hotmail.com","surferboyleo@hotmail.com")</f>
        <v>surferboyleo@hotmail.com</v>
      </c>
      <c r="M179" s="18" t="n">
        <v>40745</v>
      </c>
      <c r="N179" s="18" t="s">
        <v>525</v>
      </c>
      <c r="O179" s="18" t="s">
        <v>1153</v>
      </c>
      <c r="P179" s="18" t="s">
        <v>119</v>
      </c>
      <c r="Q179" s="19" t="n">
        <v>1870</v>
      </c>
      <c r="R179" s="18"/>
      <c r="S179" s="24" t="s">
        <v>1154</v>
      </c>
    </row>
    <row collapsed="false" customFormat="false" customHeight="false" hidden="false" ht="12.65" outlineLevel="0" r="180">
      <c r="A180" s="9" t="n">
        <v>206</v>
      </c>
      <c r="B180" s="10" t="s">
        <v>19</v>
      </c>
      <c r="C180" s="11" t="s">
        <v>1155</v>
      </c>
      <c r="D180" s="11" t="s">
        <v>1156</v>
      </c>
      <c r="E180" s="67" t="s">
        <v>108</v>
      </c>
      <c r="F180" s="10" t="n">
        <v>206</v>
      </c>
      <c r="G180" s="38" t="n">
        <v>12718</v>
      </c>
      <c r="H180" s="38" t="n">
        <v>21486689</v>
      </c>
      <c r="I180" s="11" t="s">
        <v>1157</v>
      </c>
      <c r="J180" s="11"/>
      <c r="K180" s="22"/>
      <c r="L180" s="40" t="str">
        <f aca="false">HYPERLINK("mailto:martinhompanera@hotmail.com","martinhompanera@hotmail.com")</f>
        <v>martinhompanera@hotmail.com</v>
      </c>
      <c r="M180" s="18" t="n">
        <v>40745</v>
      </c>
      <c r="N180" s="18" t="s">
        <v>525</v>
      </c>
      <c r="O180" s="18" t="s">
        <v>1158</v>
      </c>
      <c r="P180" s="18" t="s">
        <v>119</v>
      </c>
      <c r="Q180" s="19" t="n">
        <v>1872</v>
      </c>
      <c r="R180" s="18"/>
      <c r="S180" s="24" t="s">
        <v>1033</v>
      </c>
    </row>
    <row collapsed="false" customFormat="false" customHeight="false" hidden="false" ht="12.65" outlineLevel="0" r="181">
      <c r="A181" s="9" t="n">
        <v>208</v>
      </c>
      <c r="B181" s="10" t="s">
        <v>19</v>
      </c>
      <c r="C181" s="11" t="s">
        <v>1163</v>
      </c>
      <c r="D181" s="11" t="s">
        <v>1164</v>
      </c>
      <c r="E181" s="67" t="s">
        <v>108</v>
      </c>
      <c r="F181" s="10" t="n">
        <v>208</v>
      </c>
      <c r="G181" s="38" t="n">
        <v>30331</v>
      </c>
      <c r="H181" s="38" t="n">
        <v>35324245</v>
      </c>
      <c r="I181" s="11" t="s">
        <v>1165</v>
      </c>
      <c r="J181" s="11" t="s">
        <v>1166</v>
      </c>
      <c r="K181" s="22"/>
      <c r="L181" s="40" t="str">
        <f aca="false">HYPERLINK("mailto:nico.cai90@hotmail.com","nico.cai90@hotmail.com")</f>
        <v>nico.cai90@hotmail.com</v>
      </c>
      <c r="M181" s="18" t="n">
        <v>40766</v>
      </c>
      <c r="N181" s="18" t="s">
        <v>1167</v>
      </c>
      <c r="O181" s="18" t="s">
        <v>1168</v>
      </c>
      <c r="P181" s="18" t="s">
        <v>139</v>
      </c>
      <c r="Q181" s="19" t="n">
        <v>1424</v>
      </c>
      <c r="R181" s="18" t="s">
        <v>454</v>
      </c>
      <c r="S181" s="24" t="s">
        <v>1102</v>
      </c>
    </row>
    <row collapsed="false" customFormat="false" customHeight="false" hidden="false" ht="23.85" outlineLevel="0" r="182">
      <c r="A182" s="9" t="n">
        <v>209</v>
      </c>
      <c r="B182" s="10" t="s">
        <v>19</v>
      </c>
      <c r="C182" s="11" t="s">
        <v>1169</v>
      </c>
      <c r="D182" s="11" t="s">
        <v>627</v>
      </c>
      <c r="E182" s="67" t="s">
        <v>108</v>
      </c>
      <c r="F182" s="10" t="n">
        <v>209</v>
      </c>
      <c r="G182" s="38" t="n">
        <v>25464</v>
      </c>
      <c r="H182" s="38" t="n">
        <v>34496923</v>
      </c>
      <c r="I182" s="11" t="s">
        <v>1170</v>
      </c>
      <c r="J182" s="11" t="s">
        <v>1171</v>
      </c>
      <c r="K182" s="22"/>
      <c r="L182" s="40" t="str">
        <f aca="false">HYPERLINK("mailto:juansi89@hotmail.com","juansi89@hotmail.com")</f>
        <v>juansi89@hotmail.com</v>
      </c>
      <c r="M182" s="18" t="n">
        <v>40766</v>
      </c>
      <c r="N182" s="18" t="s">
        <v>1167</v>
      </c>
      <c r="O182" s="18" t="s">
        <v>1676</v>
      </c>
      <c r="P182" s="18" t="s">
        <v>139</v>
      </c>
      <c r="Q182" s="19" t="n">
        <v>1424</v>
      </c>
      <c r="R182" s="18" t="s">
        <v>250</v>
      </c>
      <c r="S182" s="24" t="s">
        <v>1033</v>
      </c>
    </row>
    <row collapsed="false" customFormat="false" customHeight="false" hidden="false" ht="12.65" outlineLevel="0" r="183">
      <c r="A183" s="25" t="n">
        <v>210</v>
      </c>
      <c r="B183" s="26" t="s">
        <v>19</v>
      </c>
      <c r="C183" s="41" t="s">
        <v>1173</v>
      </c>
      <c r="D183" s="41" t="s">
        <v>1174</v>
      </c>
      <c r="E183" s="81" t="s">
        <v>108</v>
      </c>
      <c r="F183" s="26" t="n">
        <v>210</v>
      </c>
      <c r="G183" s="43" t="n">
        <v>45889</v>
      </c>
      <c r="H183" s="43" t="n">
        <v>32789615</v>
      </c>
      <c r="I183" s="41" t="s">
        <v>1175</v>
      </c>
      <c r="J183" s="41" t="s">
        <v>1176</v>
      </c>
      <c r="K183" s="31"/>
      <c r="L183" s="44" t="str">
        <f aca="false">HYPERLINK("mailto:francodevenezia@hotmail.com","francodevenezia@hotmail.com")</f>
        <v>francodevenezia@hotmail.com</v>
      </c>
      <c r="M183" s="33" t="n">
        <v>40766</v>
      </c>
      <c r="N183" s="33" t="s">
        <v>1128</v>
      </c>
      <c r="O183" s="33" t="s">
        <v>1177</v>
      </c>
      <c r="P183" s="33" t="s">
        <v>119</v>
      </c>
      <c r="Q183" s="83" t="n">
        <v>1424</v>
      </c>
      <c r="R183" s="33" t="s">
        <v>181</v>
      </c>
      <c r="S183" s="35" t="s">
        <v>1033</v>
      </c>
    </row>
    <row collapsed="false" customFormat="false" customHeight="false" hidden="false" ht="12.65" outlineLevel="0" r="184">
      <c r="A184" s="9" t="n">
        <v>211</v>
      </c>
      <c r="B184" s="10" t="s">
        <v>19</v>
      </c>
      <c r="C184" s="11" t="s">
        <v>956</v>
      </c>
      <c r="D184" s="11" t="s">
        <v>1178</v>
      </c>
      <c r="E184" s="67" t="s">
        <v>108</v>
      </c>
      <c r="F184" s="10" t="n">
        <v>211</v>
      </c>
      <c r="G184" s="38" t="n">
        <v>24007</v>
      </c>
      <c r="H184" s="38" t="n">
        <v>45631374</v>
      </c>
      <c r="I184" s="11" t="s">
        <v>958</v>
      </c>
      <c r="J184" s="11"/>
      <c r="K184" s="22"/>
      <c r="L184" s="40" t="str">
        <f aca="false">HYPERLINK("mailto:cmarfernandez@hotmail.com","cmarfernandez@hotmail.com")</f>
        <v>cmarfernandez@hotmail.com</v>
      </c>
      <c r="M184" s="18" t="n">
        <v>40766</v>
      </c>
      <c r="N184" s="18" t="s">
        <v>525</v>
      </c>
      <c r="O184" s="18" t="s">
        <v>960</v>
      </c>
      <c r="P184" s="18" t="s">
        <v>153</v>
      </c>
      <c r="Q184" s="19" t="n">
        <v>1879</v>
      </c>
      <c r="R184" s="18" t="s">
        <v>1179</v>
      </c>
      <c r="S184" s="24" t="s">
        <v>1005</v>
      </c>
    </row>
    <row collapsed="false" customFormat="false" customHeight="false" hidden="false" ht="12.65" outlineLevel="0" r="185">
      <c r="A185" s="9" t="n">
        <v>212</v>
      </c>
      <c r="B185" s="10" t="s">
        <v>19</v>
      </c>
      <c r="C185" s="11" t="s">
        <v>1180</v>
      </c>
      <c r="D185" s="11" t="s">
        <v>1181</v>
      </c>
      <c r="E185" s="67" t="s">
        <v>108</v>
      </c>
      <c r="F185" s="10" t="n">
        <v>212</v>
      </c>
      <c r="G185" s="38" t="n">
        <v>37259</v>
      </c>
      <c r="H185" s="38" t="n">
        <v>36941189</v>
      </c>
      <c r="I185" s="11"/>
      <c r="J185" s="11" t="n">
        <v>431109</v>
      </c>
      <c r="K185" s="22"/>
      <c r="L185" s="40"/>
      <c r="M185" s="18" t="n">
        <v>40780</v>
      </c>
      <c r="N185" s="18" t="s">
        <v>478</v>
      </c>
      <c r="O185" s="18" t="s">
        <v>1182</v>
      </c>
      <c r="P185" s="18" t="s">
        <v>1183</v>
      </c>
      <c r="Q185" s="19" t="n">
        <v>2804</v>
      </c>
      <c r="R185" s="18"/>
      <c r="S185" s="24" t="s">
        <v>1102</v>
      </c>
    </row>
    <row collapsed="false" customFormat="false" customHeight="false" hidden="false" ht="12.65" outlineLevel="0" r="186">
      <c r="A186" s="9" t="n">
        <v>213</v>
      </c>
      <c r="B186" s="10" t="s">
        <v>19</v>
      </c>
      <c r="C186" s="11" t="s">
        <v>1180</v>
      </c>
      <c r="D186" s="11" t="s">
        <v>245</v>
      </c>
      <c r="E186" s="67" t="s">
        <v>108</v>
      </c>
      <c r="F186" s="10" t="n">
        <v>213</v>
      </c>
      <c r="G186" s="38" t="n">
        <v>37256</v>
      </c>
      <c r="H186" s="38" t="n">
        <v>92557277</v>
      </c>
      <c r="I186" s="11" t="n">
        <v>34899537580</v>
      </c>
      <c r="J186" s="11" t="n">
        <v>420397</v>
      </c>
      <c r="K186" s="22"/>
      <c r="L186" s="40"/>
      <c r="M186" s="18" t="n">
        <v>40780</v>
      </c>
      <c r="N186" s="18" t="s">
        <v>478</v>
      </c>
      <c r="O186" s="18" t="s">
        <v>1182</v>
      </c>
      <c r="P186" s="18" t="s">
        <v>1183</v>
      </c>
      <c r="Q186" s="19" t="n">
        <v>2804</v>
      </c>
      <c r="R186" s="18"/>
      <c r="S186" s="24" t="s">
        <v>1033</v>
      </c>
    </row>
    <row collapsed="false" customFormat="false" customHeight="false" hidden="false" ht="12.65" outlineLevel="0" r="187">
      <c r="A187" s="9" t="n">
        <v>214</v>
      </c>
      <c r="B187" s="10" t="s">
        <v>19</v>
      </c>
      <c r="C187" s="11" t="s">
        <v>547</v>
      </c>
      <c r="D187" s="11" t="s">
        <v>1184</v>
      </c>
      <c r="E187" s="67" t="s">
        <v>108</v>
      </c>
      <c r="F187" s="10" t="n">
        <v>214</v>
      </c>
      <c r="G187" s="38" t="n">
        <v>33785</v>
      </c>
      <c r="H187" s="38" t="n">
        <v>4739793</v>
      </c>
      <c r="I187" s="11" t="n">
        <v>3489446216</v>
      </c>
      <c r="J187" s="11" t="s">
        <v>1185</v>
      </c>
      <c r="K187" s="22"/>
      <c r="L187" s="40"/>
      <c r="M187" s="18" t="n">
        <v>40780</v>
      </c>
      <c r="N187" s="18" t="s">
        <v>478</v>
      </c>
      <c r="O187" s="18" t="s">
        <v>1186</v>
      </c>
      <c r="P187" s="18" t="s">
        <v>1183</v>
      </c>
      <c r="Q187" s="19" t="n">
        <v>2804</v>
      </c>
      <c r="R187" s="18"/>
      <c r="S187" s="24" t="s">
        <v>1005</v>
      </c>
    </row>
    <row collapsed="false" customFormat="false" customHeight="false" hidden="false" ht="12.65" outlineLevel="0" r="188">
      <c r="A188" s="9" t="n">
        <v>215</v>
      </c>
      <c r="B188" s="10" t="s">
        <v>19</v>
      </c>
      <c r="C188" s="11" t="s">
        <v>1187</v>
      </c>
      <c r="D188" s="11" t="s">
        <v>1188</v>
      </c>
      <c r="E188" s="67" t="s">
        <v>108</v>
      </c>
      <c r="F188" s="10" t="n">
        <v>215</v>
      </c>
      <c r="G188" s="38" t="n">
        <v>12927</v>
      </c>
      <c r="H188" s="38" t="n">
        <v>22388863</v>
      </c>
      <c r="I188" s="11" t="s">
        <v>1189</v>
      </c>
      <c r="J188" s="11"/>
      <c r="K188" s="22"/>
      <c r="L188" s="40" t="str">
        <f aca="false">HYPERLINK("mailto:gatogol@hotmail.com","gatogol@hotmail.com")</f>
        <v>gatogol@hotmail.com</v>
      </c>
      <c r="M188" s="18" t="n">
        <v>40780</v>
      </c>
      <c r="N188" s="18" t="s">
        <v>756</v>
      </c>
      <c r="O188" s="18" t="s">
        <v>1190</v>
      </c>
      <c r="P188" s="18" t="s">
        <v>1191</v>
      </c>
      <c r="Q188" s="19" t="n">
        <v>1824</v>
      </c>
      <c r="R188" s="18" t="s">
        <v>955</v>
      </c>
      <c r="S188" s="24" t="s">
        <v>1077</v>
      </c>
    </row>
    <row collapsed="false" customFormat="false" customHeight="false" hidden="false" ht="12.65" outlineLevel="0" r="189">
      <c r="A189" s="9" t="n">
        <v>216</v>
      </c>
      <c r="B189" s="10" t="s">
        <v>19</v>
      </c>
      <c r="C189" s="11" t="s">
        <v>1192</v>
      </c>
      <c r="D189" s="11" t="s">
        <v>1193</v>
      </c>
      <c r="E189" s="67" t="s">
        <v>108</v>
      </c>
      <c r="F189" s="10" t="n">
        <v>216</v>
      </c>
      <c r="G189" s="38" t="n">
        <v>13790</v>
      </c>
      <c r="H189" s="38" t="n">
        <v>16533559</v>
      </c>
      <c r="I189" s="11" t="s">
        <v>1194</v>
      </c>
      <c r="J189" s="11" t="s">
        <v>1195</v>
      </c>
      <c r="K189" s="22"/>
      <c r="L189" s="40" t="s">
        <v>1196</v>
      </c>
      <c r="M189" s="18" t="n">
        <v>40780</v>
      </c>
      <c r="N189" s="18" t="s">
        <v>525</v>
      </c>
      <c r="O189" s="18" t="s">
        <v>1197</v>
      </c>
      <c r="P189" s="18" t="s">
        <v>119</v>
      </c>
      <c r="Q189" s="19" t="n">
        <v>1875</v>
      </c>
      <c r="R189" s="18" t="s">
        <v>181</v>
      </c>
      <c r="S189" s="24" t="s">
        <v>1077</v>
      </c>
    </row>
    <row collapsed="false" customFormat="false" customHeight="false" hidden="false" ht="12.65" outlineLevel="0" r="190">
      <c r="A190" s="9" t="n">
        <v>217</v>
      </c>
      <c r="B190" s="10" t="s">
        <v>19</v>
      </c>
      <c r="C190" s="11" t="s">
        <v>1198</v>
      </c>
      <c r="D190" s="11" t="s">
        <v>1199</v>
      </c>
      <c r="E190" s="67" t="s">
        <v>108</v>
      </c>
      <c r="F190" s="10" t="n">
        <v>217</v>
      </c>
      <c r="G190" s="38" t="n">
        <v>28475</v>
      </c>
      <c r="H190" s="38" t="n">
        <v>28068281</v>
      </c>
      <c r="I190" s="11" t="s">
        <v>1200</v>
      </c>
      <c r="J190" s="11" t="s">
        <v>1201</v>
      </c>
      <c r="K190" s="22"/>
      <c r="L190" s="40" t="str">
        <f aca="false">HYPERLINK("mailto:claudio_checchia@hotmail.com","claudio_checchia@hotmail.com")</f>
        <v>claudio_checchia@hotmail.com</v>
      </c>
      <c r="M190" s="18" t="n">
        <v>40780</v>
      </c>
      <c r="N190" s="18" t="s">
        <v>525</v>
      </c>
      <c r="O190" s="18" t="s">
        <v>1202</v>
      </c>
      <c r="P190" s="18" t="s">
        <v>263</v>
      </c>
      <c r="Q190" s="19" t="n">
        <v>1826</v>
      </c>
      <c r="R190" s="18"/>
      <c r="S190" s="24" t="s">
        <v>1203</v>
      </c>
    </row>
    <row collapsed="false" customFormat="false" customHeight="false" hidden="false" ht="12.65" outlineLevel="0" r="191">
      <c r="A191" s="9" t="n">
        <v>219</v>
      </c>
      <c r="B191" s="10" t="s">
        <v>19</v>
      </c>
      <c r="C191" s="11" t="s">
        <v>251</v>
      </c>
      <c r="D191" s="11" t="s">
        <v>1204</v>
      </c>
      <c r="E191" s="67" t="s">
        <v>108</v>
      </c>
      <c r="F191" s="10" t="n">
        <v>219</v>
      </c>
      <c r="G191" s="38" t="s">
        <v>341</v>
      </c>
      <c r="H191" s="38" t="n">
        <v>50578775</v>
      </c>
      <c r="I191" s="11" t="s">
        <v>1205</v>
      </c>
      <c r="J191" s="11"/>
      <c r="K191" s="22"/>
      <c r="L191" s="40" t="str">
        <f aca="false">HYPERLINK("mailto:aygnazzy@solcexsrl.com","aygnazzy@solcexsrl.com")</f>
        <v>aygnazzy@solcexsrl.com</v>
      </c>
      <c r="M191" s="18" t="n">
        <v>40787</v>
      </c>
      <c r="N191" s="18" t="s">
        <v>591</v>
      </c>
      <c r="O191" s="18" t="s">
        <v>1206</v>
      </c>
      <c r="P191" s="18" t="s">
        <v>527</v>
      </c>
      <c r="Q191" s="19" t="n">
        <v>1834</v>
      </c>
      <c r="R191" s="18"/>
      <c r="S191" s="24"/>
    </row>
    <row collapsed="false" customFormat="false" customHeight="false" hidden="false" ht="12.65" outlineLevel="0" r="192">
      <c r="A192" s="9" t="n">
        <v>221</v>
      </c>
      <c r="B192" s="10" t="s">
        <v>19</v>
      </c>
      <c r="C192" s="11" t="s">
        <v>1215</v>
      </c>
      <c r="D192" s="11" t="s">
        <v>1216</v>
      </c>
      <c r="E192" s="67" t="s">
        <v>108</v>
      </c>
      <c r="F192" s="10" t="n">
        <v>221</v>
      </c>
      <c r="G192" s="38" t="n">
        <v>33733</v>
      </c>
      <c r="H192" s="38" t="n">
        <v>35961867</v>
      </c>
      <c r="I192" s="11" t="s">
        <v>1217</v>
      </c>
      <c r="J192" s="11" t="s">
        <v>1218</v>
      </c>
      <c r="K192" s="22"/>
      <c r="L192" s="40" t="str">
        <f aca="false">HYPERLINK("mailto:endiablado_cazz@hotmail.com","endiablado_cazz@hotmail.com")</f>
        <v>endiablado_cazz@hotmail.com</v>
      </c>
      <c r="M192" s="18" t="n">
        <v>40787</v>
      </c>
      <c r="N192" s="18" t="s">
        <v>525</v>
      </c>
      <c r="O192" s="18" t="s">
        <v>1219</v>
      </c>
      <c r="P192" s="18" t="s">
        <v>139</v>
      </c>
      <c r="Q192" s="19" t="n">
        <v>1875</v>
      </c>
      <c r="R192" s="18" t="s">
        <v>1220</v>
      </c>
      <c r="S192" s="24" t="s">
        <v>1077</v>
      </c>
    </row>
    <row collapsed="false" customFormat="false" customHeight="false" hidden="false" ht="12.65" outlineLevel="0" r="193">
      <c r="A193" s="9" t="n">
        <v>222</v>
      </c>
      <c r="B193" s="10" t="s">
        <v>19</v>
      </c>
      <c r="C193" s="11" t="s">
        <v>1221</v>
      </c>
      <c r="D193" s="11" t="s">
        <v>1222</v>
      </c>
      <c r="E193" s="67" t="s">
        <v>108</v>
      </c>
      <c r="F193" s="10" t="n">
        <v>222</v>
      </c>
      <c r="G193" s="38" t="n">
        <v>39380</v>
      </c>
      <c r="H193" s="38" t="n">
        <v>27823008</v>
      </c>
      <c r="I193" s="11" t="s">
        <v>1223</v>
      </c>
      <c r="J193" s="11" t="s">
        <v>1224</v>
      </c>
      <c r="K193" s="22"/>
      <c r="L193" s="40" t="str">
        <f aca="false">HYPERLINK("mailto:batiediego@gmail.com","batiediego@gmail.com")</f>
        <v>batiediego@gmail.com</v>
      </c>
      <c r="M193" s="18" t="n">
        <v>40787</v>
      </c>
      <c r="N193" s="18" t="s">
        <v>525</v>
      </c>
      <c r="O193" s="18" t="s">
        <v>1225</v>
      </c>
      <c r="P193" s="18" t="s">
        <v>139</v>
      </c>
      <c r="Q193" s="19" t="s">
        <v>341</v>
      </c>
      <c r="R193" s="18" t="s">
        <v>337</v>
      </c>
      <c r="S193" s="24" t="s">
        <v>1226</v>
      </c>
    </row>
    <row collapsed="false" customFormat="false" customHeight="false" hidden="false" ht="12.65" outlineLevel="0" r="194">
      <c r="A194" s="9" t="n">
        <v>223</v>
      </c>
      <c r="B194" s="10" t="s">
        <v>19</v>
      </c>
      <c r="C194" s="11" t="s">
        <v>1227</v>
      </c>
      <c r="D194" s="11" t="s">
        <v>1228</v>
      </c>
      <c r="E194" s="67" t="s">
        <v>108</v>
      </c>
      <c r="F194" s="10" t="n">
        <v>223</v>
      </c>
      <c r="G194" s="38" t="n">
        <v>10658</v>
      </c>
      <c r="H194" s="38" t="n">
        <v>12088584</v>
      </c>
      <c r="I194" s="11" t="s">
        <v>1229</v>
      </c>
      <c r="J194" s="11" t="s">
        <v>1230</v>
      </c>
      <c r="K194" s="22"/>
      <c r="L194" s="40" t="str">
        <f aca="false">HYPERLINK("mailto:rojopasion9@yahoo.com.ar","rojopasion9@yahoo.com.ar")</f>
        <v>rojopasion9@yahoo.com.ar</v>
      </c>
      <c r="M194" s="18" t="n">
        <v>40787</v>
      </c>
      <c r="N194" s="18" t="s">
        <v>525</v>
      </c>
      <c r="O194" s="18" t="s">
        <v>1231</v>
      </c>
      <c r="P194" s="18" t="s">
        <v>139</v>
      </c>
      <c r="Q194" s="19" t="n">
        <v>1258</v>
      </c>
      <c r="R194" s="18" t="s">
        <v>928</v>
      </c>
      <c r="S194" s="24" t="s">
        <v>1232</v>
      </c>
    </row>
    <row collapsed="false" customFormat="false" customHeight="false" hidden="false" ht="12.65" outlineLevel="0" r="195">
      <c r="A195" s="9" t="n">
        <v>224</v>
      </c>
      <c r="B195" s="10" t="s">
        <v>19</v>
      </c>
      <c r="C195" s="11" t="s">
        <v>1233</v>
      </c>
      <c r="D195" s="11" t="s">
        <v>1234</v>
      </c>
      <c r="E195" s="67" t="s">
        <v>108</v>
      </c>
      <c r="F195" s="10" t="n">
        <v>224</v>
      </c>
      <c r="G195" s="38" t="n">
        <v>43081</v>
      </c>
      <c r="H195" s="38" t="n">
        <v>32887093</v>
      </c>
      <c r="I195" s="11" t="s">
        <v>1235</v>
      </c>
      <c r="J195" s="11" t="s">
        <v>1236</v>
      </c>
      <c r="K195" s="22"/>
      <c r="L195" s="40" t="str">
        <f aca="false">HYPERLINK("mailto:itgus4@hotmail.com","itgus4@hotmail.com")</f>
        <v>itgus4@hotmail.com</v>
      </c>
      <c r="M195" s="18" t="n">
        <v>40787</v>
      </c>
      <c r="N195" s="18" t="s">
        <v>525</v>
      </c>
      <c r="O195" s="18" t="s">
        <v>1237</v>
      </c>
      <c r="P195" s="18" t="s">
        <v>1238</v>
      </c>
      <c r="Q195" s="19" t="n">
        <v>1618</v>
      </c>
      <c r="R195" s="18"/>
      <c r="S195" s="24" t="s">
        <v>1033</v>
      </c>
    </row>
    <row collapsed="false" customFormat="false" customHeight="false" hidden="false" ht="12.65" outlineLevel="0" r="196">
      <c r="A196" s="9" t="n">
        <v>225</v>
      </c>
      <c r="B196" s="10" t="s">
        <v>19</v>
      </c>
      <c r="C196" s="11" t="s">
        <v>1239</v>
      </c>
      <c r="D196" s="11" t="s">
        <v>1240</v>
      </c>
      <c r="E196" s="67" t="s">
        <v>108</v>
      </c>
      <c r="F196" s="10" t="n">
        <v>225</v>
      </c>
      <c r="G196" s="38" t="n">
        <v>23421</v>
      </c>
      <c r="H196" s="38" t="n">
        <v>36593980</v>
      </c>
      <c r="I196" s="11"/>
      <c r="J196" s="11" t="s">
        <v>1241</v>
      </c>
      <c r="K196" s="22"/>
      <c r="L196" s="40" t="str">
        <f aca="false">HYPERLINK("mailto:hernii_3@hotmail.com","hernii_3@hotmail.com")</f>
        <v>hernii_3@hotmail.com</v>
      </c>
      <c r="M196" s="18" t="n">
        <v>40787</v>
      </c>
      <c r="N196" s="18" t="s">
        <v>525</v>
      </c>
      <c r="O196" s="18" t="s">
        <v>1242</v>
      </c>
      <c r="P196" s="18" t="s">
        <v>1243</v>
      </c>
      <c r="Q196" s="19" t="n">
        <v>1874</v>
      </c>
      <c r="R196" s="18"/>
      <c r="S196" s="24" t="s">
        <v>1102</v>
      </c>
    </row>
    <row collapsed="false" customFormat="false" customHeight="false" hidden="false" ht="12.65" outlineLevel="0" r="197">
      <c r="A197" s="9" t="n">
        <v>226</v>
      </c>
      <c r="B197" s="10" t="s">
        <v>19</v>
      </c>
      <c r="C197" s="11" t="s">
        <v>1244</v>
      </c>
      <c r="D197" s="11" t="s">
        <v>1245</v>
      </c>
      <c r="E197" s="67" t="s">
        <v>108</v>
      </c>
      <c r="F197" s="10" t="n">
        <v>226</v>
      </c>
      <c r="G197" s="38" t="n">
        <v>45725</v>
      </c>
      <c r="H197" s="38" t="n">
        <v>23497932</v>
      </c>
      <c r="I197" s="11" t="s">
        <v>1246</v>
      </c>
      <c r="J197" s="11" t="s">
        <v>1247</v>
      </c>
      <c r="K197" s="22"/>
      <c r="L197" s="40" t="str">
        <f aca="false">HYPERLINK("mailto:sergiobarbui@hotmail.com","sergiobarbui@hotmail.com")</f>
        <v>sergiobarbui@hotmail.com</v>
      </c>
      <c r="M197" s="18" t="n">
        <v>40787</v>
      </c>
      <c r="N197" s="18" t="s">
        <v>525</v>
      </c>
      <c r="O197" s="18" t="s">
        <v>1248</v>
      </c>
      <c r="P197" s="18" t="s">
        <v>139</v>
      </c>
      <c r="Q197" s="19" t="n">
        <v>1016</v>
      </c>
      <c r="R197" s="18" t="s">
        <v>908</v>
      </c>
      <c r="S197" s="24" t="s">
        <v>1051</v>
      </c>
    </row>
    <row collapsed="false" customFormat="false" customHeight="false" hidden="false" ht="12.65" outlineLevel="0" r="198">
      <c r="A198" s="9" t="n">
        <v>227</v>
      </c>
      <c r="B198" s="10" t="s">
        <v>19</v>
      </c>
      <c r="C198" s="11" t="s">
        <v>1249</v>
      </c>
      <c r="D198" s="11" t="s">
        <v>1250</v>
      </c>
      <c r="E198" s="67" t="s">
        <v>108</v>
      </c>
      <c r="F198" s="10" t="n">
        <v>227</v>
      </c>
      <c r="G198" s="38" t="n">
        <v>26026</v>
      </c>
      <c r="H198" s="38" t="n">
        <v>31270597</v>
      </c>
      <c r="I198" s="11" t="s">
        <v>1251</v>
      </c>
      <c r="J198" s="11" t="s">
        <v>1252</v>
      </c>
      <c r="K198" s="22"/>
      <c r="L198" s="40" t="str">
        <f aca="false">HYPERLINK("mailto:hernanfag@hotmail.com","hernanfag@hotmail.com")</f>
        <v>hernanfag@hotmail.com</v>
      </c>
      <c r="M198" s="18" t="n">
        <v>40787</v>
      </c>
      <c r="N198" s="18" t="s">
        <v>525</v>
      </c>
      <c r="O198" s="18" t="s">
        <v>1253</v>
      </c>
      <c r="P198" s="18" t="s">
        <v>139</v>
      </c>
      <c r="Q198" s="19" t="n">
        <v>1271</v>
      </c>
      <c r="R198" s="18" t="s">
        <v>563</v>
      </c>
      <c r="S198" s="24" t="s">
        <v>1102</v>
      </c>
    </row>
    <row collapsed="false" customFormat="false" customHeight="false" hidden="false" ht="12.65" outlineLevel="0" r="199">
      <c r="A199" s="9" t="n">
        <v>229</v>
      </c>
      <c r="B199" s="10" t="s">
        <v>19</v>
      </c>
      <c r="C199" s="11" t="s">
        <v>1259</v>
      </c>
      <c r="D199" s="11" t="s">
        <v>366</v>
      </c>
      <c r="E199" s="67" t="s">
        <v>108</v>
      </c>
      <c r="F199" s="10" t="n">
        <v>229</v>
      </c>
      <c r="G199" s="38" t="n">
        <v>45196</v>
      </c>
      <c r="H199" s="38" t="n">
        <v>31494620</v>
      </c>
      <c r="I199" s="11" t="s">
        <v>1260</v>
      </c>
      <c r="J199" s="11" t="s">
        <v>1261</v>
      </c>
      <c r="K199" s="22"/>
      <c r="L199" s="40" t="str">
        <f aca="false">HYPERLINK("mailto:federico.melgarejo@gmail.com","federico.melgarejo@gmail.com")</f>
        <v>federico.melgarejo@gmail.com</v>
      </c>
      <c r="M199" s="18" t="n">
        <v>40787</v>
      </c>
      <c r="N199" s="18" t="s">
        <v>525</v>
      </c>
      <c r="O199" s="18" t="s">
        <v>1262</v>
      </c>
      <c r="P199" s="18" t="s">
        <v>1263</v>
      </c>
      <c r="Q199" s="19" t="n">
        <v>1785</v>
      </c>
      <c r="R199" s="18"/>
      <c r="S199" s="24" t="s">
        <v>1154</v>
      </c>
    </row>
    <row collapsed="false" customFormat="false" customHeight="false" hidden="false" ht="12.65" outlineLevel="0" r="200">
      <c r="A200" s="9" t="n">
        <v>230</v>
      </c>
      <c r="B200" s="10" t="s">
        <v>19</v>
      </c>
      <c r="C200" s="11" t="s">
        <v>1264</v>
      </c>
      <c r="D200" s="11" t="s">
        <v>1265</v>
      </c>
      <c r="E200" s="67" t="s">
        <v>108</v>
      </c>
      <c r="F200" s="10" t="n">
        <v>230</v>
      </c>
      <c r="G200" s="38" t="n">
        <v>25284</v>
      </c>
      <c r="H200" s="38" t="n">
        <v>37124260</v>
      </c>
      <c r="I200" s="11" t="s">
        <v>1266</v>
      </c>
      <c r="J200" s="11" t="s">
        <v>1267</v>
      </c>
      <c r="K200" s="22"/>
      <c r="L200" s="86" t="str">
        <f aca="false">HYPERLINK("mailto:juliandinahet@hotmail.com","juliandinahet@hotmail.com")</f>
        <v>juliandinahet@hotmail.com</v>
      </c>
      <c r="M200" s="18" t="n">
        <v>40794</v>
      </c>
      <c r="N200" s="18" t="s">
        <v>525</v>
      </c>
      <c r="O200" s="18" t="s">
        <v>1268</v>
      </c>
      <c r="P200" s="18" t="s">
        <v>119</v>
      </c>
      <c r="Q200" s="19" t="n">
        <v>1875</v>
      </c>
      <c r="R200" s="18" t="s">
        <v>181</v>
      </c>
      <c r="S200" s="24" t="s">
        <v>1102</v>
      </c>
    </row>
    <row collapsed="false" customFormat="false" customHeight="false" hidden="false" ht="12.65" outlineLevel="0" r="201">
      <c r="A201" s="9" t="n">
        <v>231</v>
      </c>
      <c r="B201" s="10" t="s">
        <v>19</v>
      </c>
      <c r="C201" s="11" t="s">
        <v>1269</v>
      </c>
      <c r="D201" s="11" t="s">
        <v>1270</v>
      </c>
      <c r="E201" s="67" t="s">
        <v>108</v>
      </c>
      <c r="F201" s="10" t="n">
        <v>231</v>
      </c>
      <c r="G201" s="38" t="n">
        <v>22799</v>
      </c>
      <c r="H201" s="38" t="n">
        <v>34154296</v>
      </c>
      <c r="I201" s="11" t="s">
        <v>1271</v>
      </c>
      <c r="J201" s="11"/>
      <c r="K201" s="22"/>
      <c r="L201" s="40" t="str">
        <f aca="false">HYPERLINK("mailto:ecapi@hotmail.com","ecapi@hotmail.com")</f>
        <v>ecapi@hotmail.com</v>
      </c>
      <c r="M201" s="18" t="n">
        <v>40808</v>
      </c>
      <c r="N201" s="18"/>
      <c r="O201" s="18" t="s">
        <v>1272</v>
      </c>
      <c r="P201" s="18"/>
      <c r="Q201" s="19"/>
      <c r="R201" s="18"/>
      <c r="S201" s="24" t="s">
        <v>1033</v>
      </c>
    </row>
    <row collapsed="false" customFormat="false" customHeight="false" hidden="false" ht="12.65" outlineLevel="0" r="202">
      <c r="A202" s="9" t="n">
        <v>232</v>
      </c>
      <c r="B202" s="10" t="s">
        <v>19</v>
      </c>
      <c r="C202" s="11" t="s">
        <v>1273</v>
      </c>
      <c r="D202" s="11" t="s">
        <v>1274</v>
      </c>
      <c r="E202" s="67" t="s">
        <v>108</v>
      </c>
      <c r="F202" s="10" t="n">
        <v>232</v>
      </c>
      <c r="G202" s="38" t="n">
        <v>21581</v>
      </c>
      <c r="H202" s="38" t="n">
        <v>26927267</v>
      </c>
      <c r="I202" s="11" t="s">
        <v>1275</v>
      </c>
      <c r="J202" s="11" t="s">
        <v>1276</v>
      </c>
      <c r="K202" s="22"/>
      <c r="L202" s="40" t="str">
        <f aca="false">HYPERLINK("mailto:aprisiglione@hotmail.com","aprisiglione@hotmail.com")</f>
        <v>aprisiglione@hotmail.com</v>
      </c>
      <c r="M202" s="18" t="n">
        <v>40808</v>
      </c>
      <c r="N202" s="18"/>
      <c r="O202" s="18" t="s">
        <v>1277</v>
      </c>
      <c r="P202" s="18" t="s">
        <v>153</v>
      </c>
      <c r="Q202" s="19" t="n">
        <v>1876</v>
      </c>
      <c r="R202" s="18"/>
      <c r="S202" s="24" t="s">
        <v>1033</v>
      </c>
    </row>
    <row collapsed="false" customFormat="false" customHeight="false" hidden="false" ht="12.65" outlineLevel="0" r="203">
      <c r="A203" s="9" t="n">
        <v>233</v>
      </c>
      <c r="B203" s="10" t="s">
        <v>19</v>
      </c>
      <c r="C203" s="11" t="s">
        <v>1278</v>
      </c>
      <c r="D203" s="11" t="s">
        <v>1279</v>
      </c>
      <c r="E203" s="67" t="s">
        <v>108</v>
      </c>
      <c r="F203" s="10" t="n">
        <v>233</v>
      </c>
      <c r="G203" s="38" t="n">
        <v>27393</v>
      </c>
      <c r="H203" s="38" t="n">
        <v>24155357</v>
      </c>
      <c r="I203" s="11" t="s">
        <v>1280</v>
      </c>
      <c r="J203" s="11" t="s">
        <v>1281</v>
      </c>
      <c r="K203" s="22"/>
      <c r="L203" s="40" t="str">
        <f aca="false">HYPERLINK("mailto:arielcai_74@hotmail.com","arielcai_74@hotmail.com")</f>
        <v>arielcai_74@hotmail.com</v>
      </c>
      <c r="M203" s="18" t="n">
        <v>40808</v>
      </c>
      <c r="N203" s="18"/>
      <c r="O203" s="18" t="s">
        <v>1282</v>
      </c>
      <c r="P203" s="18" t="s">
        <v>799</v>
      </c>
      <c r="Q203" s="19"/>
      <c r="R203" s="18"/>
      <c r="S203" s="24" t="s">
        <v>1033</v>
      </c>
    </row>
    <row collapsed="false" customFormat="false" customHeight="false" hidden="false" ht="12.65" outlineLevel="0" r="204">
      <c r="A204" s="9" t="n">
        <v>234</v>
      </c>
      <c r="B204" s="10" t="s">
        <v>19</v>
      </c>
      <c r="C204" s="11" t="s">
        <v>1283</v>
      </c>
      <c r="D204" s="11" t="s">
        <v>736</v>
      </c>
      <c r="E204" s="67" t="s">
        <v>108</v>
      </c>
      <c r="F204" s="10" t="n">
        <v>234</v>
      </c>
      <c r="G204" s="38" t="n">
        <v>27764</v>
      </c>
      <c r="H204" s="38" t="n">
        <v>36159372</v>
      </c>
      <c r="I204" s="11" t="s">
        <v>1284</v>
      </c>
      <c r="J204" s="11" t="s">
        <v>1285</v>
      </c>
      <c r="K204" s="22"/>
      <c r="L204" s="40" t="str">
        <f aca="false">HYPERLINK("mailto:martinsimarro@live.com","martinsimarro@live.com")</f>
        <v>martinsimarro@live.com</v>
      </c>
      <c r="M204" s="18" t="n">
        <v>40808</v>
      </c>
      <c r="N204" s="18" t="s">
        <v>525</v>
      </c>
      <c r="O204" s="18" t="s">
        <v>1286</v>
      </c>
      <c r="P204" s="18" t="s">
        <v>168</v>
      </c>
      <c r="Q204" s="19" t="n">
        <v>2818</v>
      </c>
      <c r="R204" s="18"/>
      <c r="S204" s="24" t="s">
        <v>1102</v>
      </c>
    </row>
    <row collapsed="false" customFormat="false" customHeight="false" hidden="false" ht="12.65" outlineLevel="0" r="205">
      <c r="A205" s="9" t="n">
        <v>237</v>
      </c>
      <c r="B205" s="10" t="s">
        <v>19</v>
      </c>
      <c r="C205" s="11" t="s">
        <v>768</v>
      </c>
      <c r="D205" s="11" t="s">
        <v>736</v>
      </c>
      <c r="E205" s="67" t="s">
        <v>108</v>
      </c>
      <c r="F205" s="10" t="n">
        <v>237</v>
      </c>
      <c r="G205" s="38" t="n">
        <v>14431</v>
      </c>
      <c r="H205" s="38" t="n">
        <v>25285110</v>
      </c>
      <c r="I205" s="11" t="s">
        <v>1297</v>
      </c>
      <c r="J205" s="11" t="s">
        <v>1298</v>
      </c>
      <c r="K205" s="22"/>
      <c r="L205" s="40" t="str">
        <f aca="false">HYPERLINK("mailto:meiglesias@gmail.com","meiglesias@gmail.com")</f>
        <v>meiglesias@gmail.com</v>
      </c>
      <c r="M205" s="18" t="n">
        <v>40808</v>
      </c>
      <c r="N205" s="18"/>
      <c r="O205" s="18" t="s">
        <v>1299</v>
      </c>
      <c r="P205" s="18" t="s">
        <v>153</v>
      </c>
      <c r="Q205" s="19" t="n">
        <v>1878</v>
      </c>
      <c r="R205" s="18"/>
      <c r="S205" s="24" t="s">
        <v>1051</v>
      </c>
    </row>
    <row collapsed="false" customFormat="false" customHeight="false" hidden="false" ht="12.65" outlineLevel="0" r="206">
      <c r="A206" s="9" t="n">
        <v>239</v>
      </c>
      <c r="B206" s="10" t="s">
        <v>19</v>
      </c>
      <c r="C206" s="11" t="s">
        <v>1305</v>
      </c>
      <c r="D206" s="11" t="s">
        <v>113</v>
      </c>
      <c r="E206" s="67" t="s">
        <v>108</v>
      </c>
      <c r="F206" s="10" t="n">
        <v>239</v>
      </c>
      <c r="G206" s="38" t="n">
        <v>30416</v>
      </c>
      <c r="H206" s="38" t="n">
        <v>30642397</v>
      </c>
      <c r="I206" s="11" t="s">
        <v>1306</v>
      </c>
      <c r="J206" s="11" t="s">
        <v>1307</v>
      </c>
      <c r="K206" s="22"/>
      <c r="L206" s="40" t="str">
        <f aca="false">HYPERLINK("mailto:rodri.reynoso@gmail.com","rodri.reynoso@gmail.com")</f>
        <v>rodri.reynoso@gmail.com</v>
      </c>
      <c r="M206" s="18" t="n">
        <v>40808</v>
      </c>
      <c r="N206" s="18"/>
      <c r="O206" s="18" t="s">
        <v>1308</v>
      </c>
      <c r="P206" s="18" t="s">
        <v>139</v>
      </c>
      <c r="Q206" s="19"/>
      <c r="R206" s="18" t="s">
        <v>488</v>
      </c>
      <c r="S206" s="24" t="s">
        <v>1154</v>
      </c>
    </row>
    <row collapsed="false" customFormat="false" customHeight="false" hidden="false" ht="12.65" outlineLevel="0" r="207">
      <c r="A207" s="9" t="n">
        <v>240</v>
      </c>
      <c r="B207" s="10" t="s">
        <v>19</v>
      </c>
      <c r="C207" s="11" t="s">
        <v>155</v>
      </c>
      <c r="D207" s="11" t="s">
        <v>1309</v>
      </c>
      <c r="E207" s="67" t="s">
        <v>108</v>
      </c>
      <c r="F207" s="10" t="n">
        <v>240</v>
      </c>
      <c r="G207" s="38" t="n">
        <v>36362</v>
      </c>
      <c r="H207" s="38" t="n">
        <v>36169511</v>
      </c>
      <c r="I207" s="11" t="s">
        <v>1310</v>
      </c>
      <c r="J207" s="11" t="s">
        <v>1311</v>
      </c>
      <c r="K207" s="22"/>
      <c r="L207" s="40" t="str">
        <f aca="false">HYPERLINK("mailto:alan.gonzalez@live.com.ar","alan.gonzalez@live.com.ar")</f>
        <v>alan.gonzalez@live.com.ar</v>
      </c>
      <c r="M207" s="18" t="n">
        <v>40808</v>
      </c>
      <c r="N207" s="18"/>
      <c r="O207" s="18" t="s">
        <v>1312</v>
      </c>
      <c r="P207" s="18" t="s">
        <v>571</v>
      </c>
      <c r="Q207" s="19" t="n">
        <v>1704</v>
      </c>
      <c r="R207" s="18"/>
      <c r="S207" s="24" t="s">
        <v>1313</v>
      </c>
    </row>
    <row collapsed="false" customFormat="false" customHeight="false" hidden="false" ht="12.65" outlineLevel="0" r="208">
      <c r="A208" s="9" t="n">
        <v>241</v>
      </c>
      <c r="B208" s="10" t="s">
        <v>19</v>
      </c>
      <c r="C208" s="11" t="s">
        <v>1314</v>
      </c>
      <c r="D208" s="11" t="s">
        <v>1315</v>
      </c>
      <c r="E208" s="67" t="s">
        <v>108</v>
      </c>
      <c r="F208" s="10" t="n">
        <v>241</v>
      </c>
      <c r="G208" s="38" t="n">
        <v>15144</v>
      </c>
      <c r="H208" s="38" t="n">
        <v>30916157</v>
      </c>
      <c r="I208" s="11" t="s">
        <v>1316</v>
      </c>
      <c r="J208" s="11" t="s">
        <v>1317</v>
      </c>
      <c r="K208" s="22"/>
      <c r="L208" s="40" t="str">
        <f aca="false">HYPERLINK("mailto:pitysangineto@hotmail.com","pitysangineto@hotmail.com")</f>
        <v>pitysangineto@hotmail.com</v>
      </c>
      <c r="M208" s="18" t="n">
        <v>40808</v>
      </c>
      <c r="N208" s="18"/>
      <c r="O208" s="18" t="s">
        <v>1318</v>
      </c>
      <c r="P208" s="18" t="s">
        <v>119</v>
      </c>
      <c r="Q208" s="19"/>
      <c r="R208" s="18" t="s">
        <v>508</v>
      </c>
      <c r="S208" s="24" t="s">
        <v>1319</v>
      </c>
    </row>
    <row collapsed="false" customFormat="false" customHeight="false" hidden="false" ht="12.65" outlineLevel="0" r="209">
      <c r="A209" s="9" t="n">
        <v>242</v>
      </c>
      <c r="B209" s="10" t="s">
        <v>19</v>
      </c>
      <c r="C209" s="11" t="s">
        <v>1320</v>
      </c>
      <c r="D209" s="11" t="s">
        <v>774</v>
      </c>
      <c r="E209" s="67" t="s">
        <v>108</v>
      </c>
      <c r="F209" s="10" t="n">
        <v>242</v>
      </c>
      <c r="G209" s="38" t="n">
        <v>18203</v>
      </c>
      <c r="H209" s="38" t="n">
        <v>32677941</v>
      </c>
      <c r="I209" s="11" t="s">
        <v>1321</v>
      </c>
      <c r="J209" s="11"/>
      <c r="K209" s="22"/>
      <c r="L209" s="40" t="str">
        <f aca="false">HYPERLINK("mailto:diegorojo_86@hotmail.com","diegorojo_86@hotmail.com")</f>
        <v>diegorojo_86@hotmail.com</v>
      </c>
      <c r="M209" s="18" t="n">
        <v>40808</v>
      </c>
      <c r="N209" s="18"/>
      <c r="O209" s="18" t="s">
        <v>1322</v>
      </c>
      <c r="P209" s="18" t="s">
        <v>119</v>
      </c>
      <c r="Q209" s="19" t="n">
        <v>1870</v>
      </c>
      <c r="R209" s="18"/>
      <c r="S209" s="24" t="s">
        <v>1033</v>
      </c>
    </row>
    <row collapsed="false" customFormat="false" customHeight="false" hidden="false" ht="12.65" outlineLevel="0" r="210">
      <c r="A210" s="9" t="n">
        <v>243</v>
      </c>
      <c r="B210" s="10" t="s">
        <v>19</v>
      </c>
      <c r="C210" s="11" t="s">
        <v>956</v>
      </c>
      <c r="D210" s="11" t="s">
        <v>1323</v>
      </c>
      <c r="E210" s="67" t="s">
        <v>108</v>
      </c>
      <c r="F210" s="10" t="n">
        <v>243</v>
      </c>
      <c r="G210" s="38" t="n">
        <v>38855</v>
      </c>
      <c r="H210" s="38" t="n">
        <v>14060232</v>
      </c>
      <c r="I210" s="11" t="s">
        <v>1324</v>
      </c>
      <c r="J210" s="11"/>
      <c r="K210" s="22"/>
      <c r="L210" s="40" t="str">
        <f aca="false">HYPERLINK("mailto:orf2007@gmail.com","orf2007@gmail.com")</f>
        <v>orf2007@gmail.com</v>
      </c>
      <c r="M210" s="18" t="n">
        <v>40808</v>
      </c>
      <c r="N210" s="18"/>
      <c r="O210" s="18" t="s">
        <v>1325</v>
      </c>
      <c r="P210" s="18" t="s">
        <v>593</v>
      </c>
      <c r="Q210" s="19" t="n">
        <v>1852</v>
      </c>
      <c r="R210" s="18"/>
      <c r="S210" s="24" t="s">
        <v>1033</v>
      </c>
    </row>
    <row collapsed="false" customFormat="false" customHeight="false" hidden="false" ht="12.65" outlineLevel="0" r="211">
      <c r="A211" s="9" t="n">
        <v>245</v>
      </c>
      <c r="B211" s="10" t="s">
        <v>19</v>
      </c>
      <c r="C211" s="11" t="s">
        <v>1331</v>
      </c>
      <c r="D211" s="11" t="s">
        <v>1332</v>
      </c>
      <c r="E211" s="67" t="s">
        <v>108</v>
      </c>
      <c r="F211" s="10" t="n">
        <v>245</v>
      </c>
      <c r="G211" s="38" t="n">
        <v>35627</v>
      </c>
      <c r="H211" s="38" t="n">
        <v>28924989</v>
      </c>
      <c r="I211" s="11" t="s">
        <v>1333</v>
      </c>
      <c r="J211" s="11" t="s">
        <v>1334</v>
      </c>
      <c r="K211" s="22"/>
      <c r="L211" s="40" t="s">
        <v>1335</v>
      </c>
      <c r="M211" s="18" t="n">
        <v>40808</v>
      </c>
      <c r="N211" s="18" t="s">
        <v>1091</v>
      </c>
      <c r="O211" s="18" t="s">
        <v>1336</v>
      </c>
      <c r="P211" s="18" t="s">
        <v>139</v>
      </c>
      <c r="Q211" s="19" t="n">
        <v>1291</v>
      </c>
      <c r="R211" s="18" t="s">
        <v>563</v>
      </c>
      <c r="S211" s="24" t="s">
        <v>1033</v>
      </c>
    </row>
    <row collapsed="false" customFormat="false" customHeight="false" hidden="false" ht="12.65" outlineLevel="0" r="212">
      <c r="A212" s="9" t="n">
        <v>246</v>
      </c>
      <c r="B212" s="10" t="s">
        <v>19</v>
      </c>
      <c r="C212" s="11" t="s">
        <v>1337</v>
      </c>
      <c r="D212" s="11" t="s">
        <v>1338</v>
      </c>
      <c r="E212" s="67" t="s">
        <v>108</v>
      </c>
      <c r="F212" s="10" t="n">
        <v>246</v>
      </c>
      <c r="G212" s="38" t="n">
        <v>11924</v>
      </c>
      <c r="H212" s="38" t="n">
        <v>23769559</v>
      </c>
      <c r="I212" s="11" t="s">
        <v>1339</v>
      </c>
      <c r="J212" s="11" t="s">
        <v>1340</v>
      </c>
      <c r="K212" s="22"/>
      <c r="L212" s="40" t="str">
        <f aca="false">HYPERLINK("mailto:sbogliano74@hotmail.com","sbogliano74@hotmail.com")</f>
        <v>sbogliano74@hotmail.com</v>
      </c>
      <c r="M212" s="18" t="n">
        <v>40808</v>
      </c>
      <c r="N212" s="18"/>
      <c r="O212" s="18" t="s">
        <v>1341</v>
      </c>
      <c r="P212" s="18" t="s">
        <v>139</v>
      </c>
      <c r="Q212" s="19" t="n">
        <v>1252</v>
      </c>
      <c r="R212" s="18" t="s">
        <v>432</v>
      </c>
      <c r="S212" s="24" t="s">
        <v>1033</v>
      </c>
    </row>
    <row collapsed="false" customFormat="false" customHeight="false" hidden="false" ht="12.65" outlineLevel="0" r="213">
      <c r="A213" s="9" t="n">
        <v>247</v>
      </c>
      <c r="B213" s="10" t="s">
        <v>19</v>
      </c>
      <c r="C213" s="11" t="s">
        <v>1342</v>
      </c>
      <c r="D213" s="11" t="s">
        <v>1343</v>
      </c>
      <c r="E213" s="67" t="s">
        <v>108</v>
      </c>
      <c r="F213" s="10" t="n">
        <v>247</v>
      </c>
      <c r="G213" s="38" t="n">
        <v>22677</v>
      </c>
      <c r="H213" s="38" t="n">
        <v>13436149</v>
      </c>
      <c r="I213" s="11" t="s">
        <v>1344</v>
      </c>
      <c r="J213" s="11" t="s">
        <v>1345</v>
      </c>
      <c r="K213" s="22"/>
      <c r="L213" s="40" t="str">
        <f aca="false">HYPERLINK("mailto:eltordo2004@hotmail.com","eltordo2004@hotmail.com")</f>
        <v>eltordo2004@hotmail.com</v>
      </c>
      <c r="M213" s="18" t="n">
        <v>40808</v>
      </c>
      <c r="N213" s="18"/>
      <c r="O213" s="18" t="s">
        <v>1346</v>
      </c>
      <c r="P213" s="18" t="s">
        <v>411</v>
      </c>
      <c r="Q213" s="19" t="n">
        <v>1890</v>
      </c>
      <c r="R213" s="18"/>
      <c r="S213" s="24" t="s">
        <v>1023</v>
      </c>
    </row>
    <row collapsed="false" customFormat="false" customHeight="false" hidden="false" ht="12.65" outlineLevel="0" r="214">
      <c r="A214" s="9" t="n">
        <v>248</v>
      </c>
      <c r="B214" s="10" t="s">
        <v>19</v>
      </c>
      <c r="C214" s="11" t="s">
        <v>1342</v>
      </c>
      <c r="D214" s="11" t="s">
        <v>176</v>
      </c>
      <c r="E214" s="67" t="s">
        <v>108</v>
      </c>
      <c r="F214" s="10" t="n">
        <v>248</v>
      </c>
      <c r="G214" s="38" t="n">
        <v>22678</v>
      </c>
      <c r="H214" s="38" t="n">
        <v>32480749</v>
      </c>
      <c r="I214" s="11" t="s">
        <v>1347</v>
      </c>
      <c r="J214" s="11" t="s">
        <v>1345</v>
      </c>
      <c r="K214" s="22"/>
      <c r="L214" s="40" t="str">
        <f aca="false">HYPERLINK("mailto:pablo.gros@hotmail.com","pablo.gros@hotmail.com")</f>
        <v>pablo.gros@hotmail.com</v>
      </c>
      <c r="M214" s="18" t="n">
        <v>40808</v>
      </c>
      <c r="N214" s="18"/>
      <c r="O214" s="18" t="s">
        <v>1346</v>
      </c>
      <c r="P214" s="18" t="s">
        <v>411</v>
      </c>
      <c r="Q214" s="19" t="n">
        <v>1890</v>
      </c>
      <c r="R214" s="18"/>
      <c r="S214" s="24" t="s">
        <v>1033</v>
      </c>
    </row>
    <row collapsed="false" customFormat="false" customHeight="false" hidden="false" ht="12.65" outlineLevel="0" r="215">
      <c r="A215" s="9" t="n">
        <v>249</v>
      </c>
      <c r="B215" s="10" t="s">
        <v>19</v>
      </c>
      <c r="C215" s="11" t="s">
        <v>1348</v>
      </c>
      <c r="D215" s="11" t="s">
        <v>1349</v>
      </c>
      <c r="E215" s="67" t="s">
        <v>108</v>
      </c>
      <c r="F215" s="10" t="n">
        <v>249</v>
      </c>
      <c r="G215" s="38" t="n">
        <v>41124</v>
      </c>
      <c r="H215" s="38" t="n">
        <v>31727708</v>
      </c>
      <c r="I215" s="11" t="s">
        <v>1350</v>
      </c>
      <c r="J215" s="11" t="s">
        <v>1351</v>
      </c>
      <c r="K215" s="22"/>
      <c r="L215" s="40" t="str">
        <f aca="false">HYPERLINK("mailto:daro_garay@hotmail.com","daro_garay@hotmail.com")</f>
        <v>daro_garay@hotmail.com</v>
      </c>
      <c r="M215" s="18" t="n">
        <v>40808</v>
      </c>
      <c r="N215" s="18"/>
      <c r="O215" s="18" t="s">
        <v>1352</v>
      </c>
      <c r="P215" s="18" t="s">
        <v>119</v>
      </c>
      <c r="Q215" s="19" t="n">
        <v>1875</v>
      </c>
      <c r="R215" s="18" t="s">
        <v>181</v>
      </c>
      <c r="S215" s="24" t="s">
        <v>1033</v>
      </c>
    </row>
    <row collapsed="false" customFormat="false" customHeight="false" hidden="false" ht="12.65" outlineLevel="0" r="216">
      <c r="A216" s="9" t="n">
        <v>250</v>
      </c>
      <c r="B216" s="10" t="s">
        <v>25</v>
      </c>
      <c r="C216" s="11" t="s">
        <v>1353</v>
      </c>
      <c r="D216" s="11" t="s">
        <v>1354</v>
      </c>
      <c r="E216" s="67" t="s">
        <v>108</v>
      </c>
      <c r="F216" s="10" t="n">
        <v>250</v>
      </c>
      <c r="G216" s="38" t="n">
        <v>10264</v>
      </c>
      <c r="H216" s="38" t="n">
        <v>32576419</v>
      </c>
      <c r="I216" s="11" t="s">
        <v>1350</v>
      </c>
      <c r="J216" s="11" t="s">
        <v>1351</v>
      </c>
      <c r="K216" s="22"/>
      <c r="L216" s="40" t="str">
        <f aca="false">HYPERLINK("mailto:camargonadia@hotmail.com","camargonadia@hotmail.com")</f>
        <v>camargonadia@hotmail.com</v>
      </c>
      <c r="M216" s="18" t="n">
        <v>40808</v>
      </c>
      <c r="N216" s="18"/>
      <c r="O216" s="18" t="s">
        <v>1352</v>
      </c>
      <c r="P216" s="18" t="s">
        <v>119</v>
      </c>
      <c r="Q216" s="19" t="n">
        <v>1875</v>
      </c>
      <c r="R216" s="18" t="s">
        <v>181</v>
      </c>
      <c r="S216" s="24" t="s">
        <v>1355</v>
      </c>
    </row>
    <row collapsed="false" customFormat="false" customHeight="false" hidden="false" ht="12.65" outlineLevel="0" r="217">
      <c r="A217" s="9" t="n">
        <v>251</v>
      </c>
      <c r="B217" s="10" t="s">
        <v>25</v>
      </c>
      <c r="C217" s="11" t="s">
        <v>69</v>
      </c>
      <c r="D217" s="11" t="s">
        <v>1356</v>
      </c>
      <c r="E217" s="67" t="s">
        <v>108</v>
      </c>
      <c r="F217" s="10" t="n">
        <v>251</v>
      </c>
      <c r="G217" s="38" t="n">
        <v>2036</v>
      </c>
      <c r="H217" s="38" t="n">
        <v>17754500</v>
      </c>
      <c r="I217" s="11" t="s">
        <v>1357</v>
      </c>
      <c r="J217" s="11"/>
      <c r="K217" s="22"/>
      <c r="L217" s="40" t="str">
        <f aca="false">HYPERLINK("mailto:silvinaalonso@gmail.com","silvinaalonso@gmail.com")</f>
        <v>silvinaalonso@gmail.com</v>
      </c>
      <c r="M217" s="18" t="n">
        <v>40822</v>
      </c>
      <c r="N217" s="18" t="s">
        <v>1358</v>
      </c>
      <c r="O217" s="18" t="s">
        <v>1359</v>
      </c>
      <c r="P217" s="18" t="s">
        <v>139</v>
      </c>
      <c r="Q217" s="19" t="n">
        <v>1222</v>
      </c>
      <c r="R217" s="18" t="s">
        <v>432</v>
      </c>
      <c r="S217" s="24" t="s">
        <v>1355</v>
      </c>
    </row>
    <row collapsed="false" customFormat="false" customHeight="false" hidden="false" ht="12.65" outlineLevel="0" r="218">
      <c r="A218" s="9" t="n">
        <v>252</v>
      </c>
      <c r="B218" s="10" t="s">
        <v>25</v>
      </c>
      <c r="C218" s="11" t="s">
        <v>1360</v>
      </c>
      <c r="D218" s="11" t="s">
        <v>1361</v>
      </c>
      <c r="E218" s="67" t="s">
        <v>108</v>
      </c>
      <c r="F218" s="10" t="n">
        <v>252</v>
      </c>
      <c r="G218" s="38" t="n">
        <v>7698</v>
      </c>
      <c r="H218" s="38" t="n">
        <v>35630878</v>
      </c>
      <c r="I218" s="11" t="s">
        <v>1362</v>
      </c>
      <c r="J218" s="11" t="s">
        <v>1363</v>
      </c>
      <c r="K218" s="22"/>
      <c r="L218" s="40" t="str">
        <f aca="false">HYPERLINK("mailto:yaninappedroni@hotmail.com","yaninappedroni@hotmail.com")</f>
        <v>yaninappedroni@hotmail.com</v>
      </c>
      <c r="M218" s="18" t="n">
        <v>40822</v>
      </c>
      <c r="N218" s="18"/>
      <c r="O218" s="18" t="s">
        <v>1364</v>
      </c>
      <c r="P218" s="18" t="s">
        <v>119</v>
      </c>
      <c r="Q218" s="19"/>
      <c r="R218" s="18"/>
      <c r="S218" s="24" t="s">
        <v>1355</v>
      </c>
    </row>
    <row collapsed="false" customFormat="false" customHeight="false" hidden="false" ht="23.85" outlineLevel="0" r="219">
      <c r="A219" s="9" t="n">
        <v>254</v>
      </c>
      <c r="B219" s="10" t="s">
        <v>19</v>
      </c>
      <c r="C219" s="11" t="s">
        <v>1370</v>
      </c>
      <c r="D219" s="11" t="s">
        <v>1371</v>
      </c>
      <c r="E219" s="67" t="s">
        <v>108</v>
      </c>
      <c r="F219" s="10" t="n">
        <v>254</v>
      </c>
      <c r="G219" s="38" t="n">
        <v>15751</v>
      </c>
      <c r="H219" s="38" t="n">
        <v>30040906</v>
      </c>
      <c r="I219" s="11" t="s">
        <v>1372</v>
      </c>
      <c r="J219" s="11" t="s">
        <v>1373</v>
      </c>
      <c r="K219" s="22"/>
      <c r="L219" s="40" t="str">
        <f aca="false">HYPERLINK("mailto:maticai@hotmail.com","maticai@hotmail.com")</f>
        <v>maticai@hotmail.com</v>
      </c>
      <c r="M219" s="18" t="n">
        <v>40822</v>
      </c>
      <c r="N219" s="18"/>
      <c r="O219" s="18" t="s">
        <v>1374</v>
      </c>
      <c r="P219" s="18" t="s">
        <v>411</v>
      </c>
      <c r="Q219" s="19" t="n">
        <v>1884</v>
      </c>
      <c r="R219" s="18"/>
      <c r="S219" s="24" t="s">
        <v>1375</v>
      </c>
    </row>
    <row collapsed="false" customFormat="false" customHeight="false" hidden="false" ht="12.65" outlineLevel="0" r="220">
      <c r="A220" s="9" t="n">
        <v>255</v>
      </c>
      <c r="B220" s="10" t="s">
        <v>19</v>
      </c>
      <c r="C220" s="11" t="s">
        <v>1376</v>
      </c>
      <c r="D220" s="11" t="s">
        <v>1377</v>
      </c>
      <c r="E220" s="67" t="s">
        <v>108</v>
      </c>
      <c r="F220" s="10" t="n">
        <v>255</v>
      </c>
      <c r="G220" s="38" t="n">
        <v>11948</v>
      </c>
      <c r="H220" s="38" t="n">
        <v>13260309</v>
      </c>
      <c r="I220" s="11" t="s">
        <v>1378</v>
      </c>
      <c r="J220" s="11" t="s">
        <v>1379</v>
      </c>
      <c r="K220" s="22"/>
      <c r="L220" s="40"/>
      <c r="M220" s="18" t="n">
        <v>40822</v>
      </c>
      <c r="N220" s="18"/>
      <c r="O220" s="18" t="s">
        <v>1380</v>
      </c>
      <c r="P220" s="18" t="s">
        <v>411</v>
      </c>
      <c r="Q220" s="19" t="n">
        <v>1884</v>
      </c>
      <c r="R220" s="18"/>
      <c r="S220" s="24" t="s">
        <v>1375</v>
      </c>
    </row>
    <row collapsed="false" customFormat="false" customHeight="false" hidden="false" ht="12.65" outlineLevel="0" r="221">
      <c r="A221" s="9" t="n">
        <v>256</v>
      </c>
      <c r="B221" s="10" t="s">
        <v>19</v>
      </c>
      <c r="C221" s="11" t="s">
        <v>1381</v>
      </c>
      <c r="D221" s="11" t="s">
        <v>1382</v>
      </c>
      <c r="E221" s="67" t="s">
        <v>108</v>
      </c>
      <c r="F221" s="10" t="n">
        <v>256</v>
      </c>
      <c r="G221" s="38" t="n">
        <v>12916</v>
      </c>
      <c r="H221" s="38" t="n">
        <v>22706839</v>
      </c>
      <c r="I221" s="11" t="s">
        <v>1383</v>
      </c>
      <c r="J221" s="11" t="s">
        <v>1384</v>
      </c>
      <c r="K221" s="22"/>
      <c r="L221" s="40" t="str">
        <f aca="false">HYPERLINK("mailto:cberardinelli@hotmail.com","cberardinelli@hotmail.com")</f>
        <v>cberardinelli@hotmail.com</v>
      </c>
      <c r="M221" s="18" t="n">
        <v>40822</v>
      </c>
      <c r="N221" s="18"/>
      <c r="O221" s="18" t="s">
        <v>1385</v>
      </c>
      <c r="P221" s="18" t="s">
        <v>501</v>
      </c>
      <c r="Q221" s="19" t="n">
        <v>1834</v>
      </c>
      <c r="R221" s="18"/>
      <c r="S221" s="24" t="s">
        <v>1386</v>
      </c>
    </row>
    <row collapsed="false" customFormat="false" customHeight="false" hidden="false" ht="12.65" outlineLevel="0" r="222">
      <c r="A222" s="9" t="n">
        <v>257</v>
      </c>
      <c r="B222" s="10" t="s">
        <v>19</v>
      </c>
      <c r="C222" s="11" t="s">
        <v>1387</v>
      </c>
      <c r="D222" s="11" t="s">
        <v>1388</v>
      </c>
      <c r="E222" s="67" t="s">
        <v>108</v>
      </c>
      <c r="F222" s="10" t="n">
        <f aca="false">A222</f>
        <v>257</v>
      </c>
      <c r="G222" s="38" t="n">
        <v>43105</v>
      </c>
      <c r="H222" s="38" t="n">
        <v>32846210</v>
      </c>
      <c r="I222" s="11" t="s">
        <v>1389</v>
      </c>
      <c r="J222" s="11" t="s">
        <v>1390</v>
      </c>
      <c r="K222" s="22"/>
      <c r="L222" s="40" t="str">
        <f aca="false">HYPERLINK("mailto:ezequiel_ganza@hotmail.com","ezequiel_ganza@hotmail.com")</f>
        <v>ezequiel_ganza@hotmail.com</v>
      </c>
      <c r="M222" s="18" t="n">
        <v>40822</v>
      </c>
      <c r="N222" s="18"/>
      <c r="O222" s="18" t="s">
        <v>1391</v>
      </c>
      <c r="P222" s="18" t="s">
        <v>139</v>
      </c>
      <c r="Q222" s="19" t="n">
        <v>1832</v>
      </c>
      <c r="R222" s="18" t="s">
        <v>1062</v>
      </c>
      <c r="S222" s="24" t="s">
        <v>1102</v>
      </c>
    </row>
    <row collapsed="false" customFormat="false" customHeight="false" hidden="false" ht="12.65" outlineLevel="0" r="223">
      <c r="A223" s="9" t="n">
        <v>258</v>
      </c>
      <c r="B223" s="10" t="s">
        <v>25</v>
      </c>
      <c r="C223" s="11" t="s">
        <v>1387</v>
      </c>
      <c r="D223" s="11" t="s">
        <v>1392</v>
      </c>
      <c r="E223" s="67" t="s">
        <v>108</v>
      </c>
      <c r="F223" s="10" t="n">
        <f aca="false">A223</f>
        <v>258</v>
      </c>
      <c r="G223" s="38" t="n">
        <v>10836</v>
      </c>
      <c r="H223" s="38" t="n">
        <v>31727623</v>
      </c>
      <c r="I223" s="11" t="s">
        <v>1393</v>
      </c>
      <c r="J223" s="11" t="s">
        <v>1390</v>
      </c>
      <c r="K223" s="22"/>
      <c r="L223" s="40" t="str">
        <f aca="false">HYPERLINK("mailto:lau_ganzah@hotmail.com","lau_ganzah@hotmail.com")</f>
        <v>lau_ganzah@hotmail.com</v>
      </c>
      <c r="M223" s="18" t="n">
        <v>40822</v>
      </c>
      <c r="N223" s="18"/>
      <c r="O223" s="18" t="s">
        <v>1391</v>
      </c>
      <c r="P223" s="18" t="s">
        <v>139</v>
      </c>
      <c r="Q223" s="19" t="n">
        <v>1832</v>
      </c>
      <c r="R223" s="18" t="s">
        <v>1062</v>
      </c>
      <c r="S223" s="24" t="s">
        <v>1102</v>
      </c>
    </row>
    <row collapsed="false" customFormat="false" customHeight="false" hidden="false" ht="12.65" outlineLevel="0" r="224">
      <c r="A224" s="9" t="n">
        <v>259</v>
      </c>
      <c r="B224" s="10" t="s">
        <v>19</v>
      </c>
      <c r="C224" s="11" t="s">
        <v>1394</v>
      </c>
      <c r="D224" s="11" t="s">
        <v>1395</v>
      </c>
      <c r="E224" s="67" t="s">
        <v>108</v>
      </c>
      <c r="F224" s="10" t="n">
        <f aca="false">A224</f>
        <v>259</v>
      </c>
      <c r="G224" s="38" t="n">
        <v>21099</v>
      </c>
      <c r="H224" s="38" t="n">
        <v>32655994</v>
      </c>
      <c r="I224" s="11" t="s">
        <v>1396</v>
      </c>
      <c r="J224" s="11" t="s">
        <v>1397</v>
      </c>
      <c r="K224" s="22"/>
      <c r="L224" s="40" t="str">
        <f aca="false">HYPERLINK("mailto:german.scoglio@gmail.com","german.scoglio@gmail.com")</f>
        <v>german.scoglio@gmail.com</v>
      </c>
      <c r="M224" s="18" t="n">
        <v>40822</v>
      </c>
      <c r="N224" s="18"/>
      <c r="O224" s="18" t="s">
        <v>1398</v>
      </c>
      <c r="P224" s="18" t="s">
        <v>119</v>
      </c>
      <c r="Q224" s="19" t="n">
        <v>1875</v>
      </c>
      <c r="R224" s="18" t="s">
        <v>181</v>
      </c>
      <c r="S224" s="24" t="s">
        <v>1386</v>
      </c>
    </row>
    <row collapsed="false" customFormat="false" customHeight="false" hidden="false" ht="12.65" outlineLevel="0" r="225">
      <c r="A225" s="9" t="n">
        <v>260</v>
      </c>
      <c r="B225" s="10" t="s">
        <v>19</v>
      </c>
      <c r="C225" s="11" t="s">
        <v>1394</v>
      </c>
      <c r="D225" s="11" t="s">
        <v>1399</v>
      </c>
      <c r="E225" s="67" t="s">
        <v>108</v>
      </c>
      <c r="F225" s="10" t="n">
        <f aca="false">A225</f>
        <v>260</v>
      </c>
      <c r="G225" s="38" t="n">
        <v>21100</v>
      </c>
      <c r="H225" s="38" t="n">
        <v>32655993</v>
      </c>
      <c r="I225" s="11" t="s">
        <v>1400</v>
      </c>
      <c r="J225" s="11" t="s">
        <v>1397</v>
      </c>
      <c r="K225" s="22"/>
      <c r="L225" s="40" t="str">
        <f aca="false">HYPERLINK("mailto:pabloscoglio@gmail.com","pabloscoglio@gmail.com")</f>
        <v>pabloscoglio@gmail.com</v>
      </c>
      <c r="M225" s="18" t="n">
        <v>40822</v>
      </c>
      <c r="N225" s="18"/>
      <c r="O225" s="18" t="s">
        <v>1398</v>
      </c>
      <c r="P225" s="18" t="s">
        <v>119</v>
      </c>
      <c r="Q225" s="19" t="n">
        <v>1875</v>
      </c>
      <c r="R225" s="18" t="s">
        <v>181</v>
      </c>
      <c r="S225" s="24" t="s">
        <v>1386</v>
      </c>
    </row>
    <row collapsed="false" customFormat="false" customHeight="false" hidden="false" ht="23.85" outlineLevel="0" r="226">
      <c r="A226" s="9" t="n">
        <v>274</v>
      </c>
      <c r="B226" s="10" t="s">
        <v>19</v>
      </c>
      <c r="C226" s="11" t="s">
        <v>1475</v>
      </c>
      <c r="D226" s="11" t="s">
        <v>339</v>
      </c>
      <c r="E226" s="67" t="s">
        <v>108</v>
      </c>
      <c r="F226" s="10" t="n">
        <v>274</v>
      </c>
      <c r="G226" s="38" t="n">
        <v>44411</v>
      </c>
      <c r="H226" s="38" t="n">
        <v>32100630</v>
      </c>
      <c r="I226" s="11" t="s">
        <v>1476</v>
      </c>
      <c r="J226" s="11" t="s">
        <v>1477</v>
      </c>
      <c r="K226" s="22"/>
      <c r="L226" s="40" t="str">
        <f aca="false">HYPERLINK("mailto:chritianlopezvega@hotmail.com","chritianlopezvega@hotmail.com")</f>
        <v>chritianlopezvega@hotmail.com</v>
      </c>
      <c r="M226" s="18" t="n">
        <v>40836</v>
      </c>
      <c r="N226" s="18"/>
      <c r="O226" s="18" t="s">
        <v>1478</v>
      </c>
      <c r="P226" s="18" t="s">
        <v>1470</v>
      </c>
      <c r="Q226" s="19" t="n">
        <v>1876</v>
      </c>
      <c r="R226" s="18" t="s">
        <v>1470</v>
      </c>
      <c r="S226" s="24" t="s">
        <v>1102</v>
      </c>
    </row>
    <row collapsed="false" customFormat="false" customHeight="false" hidden="false" ht="12.65" outlineLevel="0" r="227">
      <c r="A227" s="9" t="n">
        <v>275</v>
      </c>
      <c r="B227" s="10" t="s">
        <v>19</v>
      </c>
      <c r="C227" s="11" t="s">
        <v>1480</v>
      </c>
      <c r="D227" s="11" t="s">
        <v>1481</v>
      </c>
      <c r="E227" s="67" t="s">
        <v>108</v>
      </c>
      <c r="F227" s="10" t="n">
        <v>275</v>
      </c>
      <c r="G227" s="38" t="n">
        <v>87897</v>
      </c>
      <c r="H227" s="38" t="n">
        <v>27956813</v>
      </c>
      <c r="I227" s="11"/>
      <c r="J227" s="11" t="s">
        <v>1482</v>
      </c>
      <c r="K227" s="22"/>
      <c r="L227" s="40" t="str">
        <f aca="false">HYPERLINK("mailto:destroyerg@hotmail.com","destroyerg@hotmail.com")</f>
        <v>destroyerg@hotmail.com</v>
      </c>
      <c r="M227" s="18" t="n">
        <v>40836</v>
      </c>
      <c r="N227" s="18"/>
      <c r="O227" s="18" t="s">
        <v>1483</v>
      </c>
      <c r="P227" s="18" t="s">
        <v>1463</v>
      </c>
      <c r="Q227" s="19"/>
      <c r="R227" s="18" t="s">
        <v>1463</v>
      </c>
      <c r="S227" s="24" t="s">
        <v>1033</v>
      </c>
    </row>
    <row collapsed="false" customFormat="false" customHeight="false" hidden="false" ht="12.65" outlineLevel="0" r="228">
      <c r="A228" s="9" t="n">
        <v>276</v>
      </c>
      <c r="B228" s="10" t="s">
        <v>19</v>
      </c>
      <c r="C228" s="11" t="s">
        <v>1484</v>
      </c>
      <c r="D228" s="11" t="s">
        <v>443</v>
      </c>
      <c r="E228" s="67" t="s">
        <v>108</v>
      </c>
      <c r="F228" s="10" t="n">
        <v>276</v>
      </c>
      <c r="G228" s="38" t="n">
        <v>78309</v>
      </c>
      <c r="H228" s="38" t="n">
        <v>32147014</v>
      </c>
      <c r="I228" s="11" t="s">
        <v>1485</v>
      </c>
      <c r="J228" s="11" t="s">
        <v>1486</v>
      </c>
      <c r="K228" s="22"/>
      <c r="L228" s="40" t="str">
        <f aca="false">HYPERLINK("mailto:facundoatalaya86@hotmail.com","facundoatalaya86@hotmail.com")</f>
        <v>facundoatalaya86@hotmail.com</v>
      </c>
      <c r="M228" s="18" t="n">
        <v>40836</v>
      </c>
      <c r="N228" s="18"/>
      <c r="O228" s="18" t="s">
        <v>1678</v>
      </c>
      <c r="P228" s="18" t="s">
        <v>828</v>
      </c>
      <c r="Q228" s="19"/>
      <c r="R228" s="18" t="s">
        <v>1413</v>
      </c>
      <c r="S228" s="24" t="s">
        <v>1102</v>
      </c>
    </row>
    <row collapsed="false" customFormat="false" customHeight="false" hidden="false" ht="23.85" outlineLevel="0" r="229">
      <c r="A229" s="9" t="n">
        <v>277</v>
      </c>
      <c r="B229" s="10" t="s">
        <v>19</v>
      </c>
      <c r="C229" s="11" t="s">
        <v>1046</v>
      </c>
      <c r="D229" s="11" t="s">
        <v>1488</v>
      </c>
      <c r="E229" s="67" t="s">
        <v>108</v>
      </c>
      <c r="F229" s="10" t="n">
        <v>277</v>
      </c>
      <c r="G229" s="38" t="n">
        <v>93064</v>
      </c>
      <c r="H229" s="38" t="n">
        <v>5175670</v>
      </c>
      <c r="I229" s="11" t="s">
        <v>1489</v>
      </c>
      <c r="J229" s="11" t="s">
        <v>1490</v>
      </c>
      <c r="K229" s="22"/>
      <c r="L229" s="40" t="str">
        <f aca="false">HYPERLINK("mailto:wrossi555@speedy.com.ar","wrossi555@speedy.com.ar")</f>
        <v>wrossi555@speedy.com.ar</v>
      </c>
      <c r="M229" s="18" t="n">
        <v>40836</v>
      </c>
      <c r="N229" s="18"/>
      <c r="O229" s="18" t="s">
        <v>1491</v>
      </c>
      <c r="P229" s="18" t="s">
        <v>1492</v>
      </c>
      <c r="Q229" s="19"/>
      <c r="R229" s="18" t="s">
        <v>1493</v>
      </c>
      <c r="S229" s="24" t="s">
        <v>1494</v>
      </c>
    </row>
    <row collapsed="false" customFormat="false" customHeight="false" hidden="false" ht="23.85" outlineLevel="0" r="230">
      <c r="A230" s="9" t="n">
        <v>279</v>
      </c>
      <c r="B230" s="10" t="s">
        <v>19</v>
      </c>
      <c r="C230" s="11" t="s">
        <v>1501</v>
      </c>
      <c r="D230" s="11" t="s">
        <v>1502</v>
      </c>
      <c r="E230" s="67" t="s">
        <v>108</v>
      </c>
      <c r="F230" s="10" t="n">
        <v>279</v>
      </c>
      <c r="G230" s="38" t="n">
        <v>32888</v>
      </c>
      <c r="H230" s="38" t="n">
        <v>20412331</v>
      </c>
      <c r="I230" s="11" t="s">
        <v>1503</v>
      </c>
      <c r="J230" s="11"/>
      <c r="K230" s="22"/>
      <c r="L230" s="40" t="str">
        <f aca="false">HYPERLINK("mailto:melapablo@hotmail.com","melapablo@hotmail.com")</f>
        <v>melapablo@hotmail.com</v>
      </c>
      <c r="M230" s="18" t="n">
        <v>40836</v>
      </c>
      <c r="N230" s="18"/>
      <c r="O230" s="18" t="s">
        <v>1504</v>
      </c>
      <c r="P230" s="18" t="s">
        <v>669</v>
      </c>
      <c r="Q230" s="19"/>
      <c r="R230" s="18" t="s">
        <v>1413</v>
      </c>
      <c r="S230" s="24" t="s">
        <v>1033</v>
      </c>
    </row>
    <row collapsed="false" customFormat="false" customHeight="false" hidden="false" ht="23.85" outlineLevel="0" r="231">
      <c r="A231" s="9" t="n">
        <v>280</v>
      </c>
      <c r="B231" s="10" t="s">
        <v>19</v>
      </c>
      <c r="C231" s="11" t="s">
        <v>1505</v>
      </c>
      <c r="D231" s="11" t="s">
        <v>1506</v>
      </c>
      <c r="E231" s="67" t="s">
        <v>108</v>
      </c>
      <c r="F231" s="10" t="n">
        <v>280</v>
      </c>
      <c r="G231" s="38" t="n">
        <v>40653</v>
      </c>
      <c r="H231" s="38" t="n">
        <v>32446856</v>
      </c>
      <c r="I231" s="11" t="s">
        <v>1507</v>
      </c>
      <c r="J231" s="11" t="s">
        <v>1508</v>
      </c>
      <c r="K231" s="22"/>
      <c r="L231" s="40" t="str">
        <f aca="false">HYPERLINK("mailto:brizu_666@hotmail.com","brizu_666@hotmail.com")</f>
        <v>brizu_666@hotmail.com</v>
      </c>
      <c r="M231" s="18" t="n">
        <v>40836</v>
      </c>
      <c r="N231" s="18"/>
      <c r="O231" s="18" t="s">
        <v>1509</v>
      </c>
      <c r="P231" s="18" t="s">
        <v>1510</v>
      </c>
      <c r="Q231" s="19"/>
      <c r="R231" s="18" t="s">
        <v>1510</v>
      </c>
      <c r="S231" s="24" t="s">
        <v>1102</v>
      </c>
    </row>
    <row collapsed="false" customFormat="false" customHeight="false" hidden="false" ht="23.85" outlineLevel="0" r="232">
      <c r="A232" s="9" t="n">
        <v>281</v>
      </c>
      <c r="B232" s="10" t="s">
        <v>19</v>
      </c>
      <c r="C232" s="11" t="s">
        <v>1511</v>
      </c>
      <c r="D232" s="11" t="s">
        <v>736</v>
      </c>
      <c r="E232" s="67" t="s">
        <v>108</v>
      </c>
      <c r="F232" s="10" t="n">
        <v>281</v>
      </c>
      <c r="G232" s="38" t="n">
        <v>45679</v>
      </c>
      <c r="H232" s="38" t="n">
        <v>30308794</v>
      </c>
      <c r="I232" s="11" t="s">
        <v>1512</v>
      </c>
      <c r="J232" s="11"/>
      <c r="K232" s="22"/>
      <c r="L232" s="40" t="str">
        <f aca="false">HYPERLINK("mailto:muriasmr@hotmail.com","muriasmr@hotmail.com")</f>
        <v>muriasmr@hotmail.com</v>
      </c>
      <c r="M232" s="18" t="n">
        <v>40836</v>
      </c>
      <c r="N232" s="18"/>
      <c r="O232" s="18" t="s">
        <v>1513</v>
      </c>
      <c r="P232" s="18" t="s">
        <v>1514</v>
      </c>
      <c r="Q232" s="19"/>
      <c r="R232" s="18"/>
      <c r="S232" s="24" t="s">
        <v>1102</v>
      </c>
    </row>
    <row collapsed="false" customFormat="false" customHeight="false" hidden="false" ht="23.85" outlineLevel="0" r="233">
      <c r="A233" s="9" t="n">
        <v>282</v>
      </c>
      <c r="B233" s="10" t="s">
        <v>19</v>
      </c>
      <c r="C233" s="11" t="s">
        <v>1515</v>
      </c>
      <c r="D233" s="11" t="s">
        <v>736</v>
      </c>
      <c r="E233" s="67" t="s">
        <v>108</v>
      </c>
      <c r="F233" s="10" t="n">
        <v>282</v>
      </c>
      <c r="G233" s="38" t="n">
        <v>32781</v>
      </c>
      <c r="H233" s="38" t="n">
        <v>34452010</v>
      </c>
      <c r="I233" s="11" t="s">
        <v>1516</v>
      </c>
      <c r="J233" s="11" t="s">
        <v>1517</v>
      </c>
      <c r="K233" s="22"/>
      <c r="L233" s="40" t="str">
        <f aca="false">HYPERLINK("mailto:martinarbona@yahoo.com.ar","martinarbona@yahoo.com.ar")</f>
        <v>martinarbona@yahoo.com.ar</v>
      </c>
      <c r="M233" s="18" t="n">
        <v>40836</v>
      </c>
      <c r="N233" s="18"/>
      <c r="O233" s="18" t="s">
        <v>1518</v>
      </c>
      <c r="P233" s="18" t="s">
        <v>1519</v>
      </c>
      <c r="Q233" s="19"/>
      <c r="R233" s="18" t="s">
        <v>1413</v>
      </c>
      <c r="S233" s="24" t="s">
        <v>1102</v>
      </c>
    </row>
    <row collapsed="false" customFormat="false" customHeight="false" hidden="false" ht="23.85" outlineLevel="0" r="234">
      <c r="A234" s="9" t="n">
        <v>283</v>
      </c>
      <c r="B234" s="10" t="s">
        <v>19</v>
      </c>
      <c r="C234" s="11" t="s">
        <v>1520</v>
      </c>
      <c r="D234" s="11" t="s">
        <v>1420</v>
      </c>
      <c r="E234" s="67" t="s">
        <v>108</v>
      </c>
      <c r="F234" s="10" t="n">
        <v>283</v>
      </c>
      <c r="G234" s="38" t="n">
        <v>41484</v>
      </c>
      <c r="H234" s="38" t="n">
        <v>32892190</v>
      </c>
      <c r="I234" s="11" t="s">
        <v>1521</v>
      </c>
      <c r="J234" s="11" t="s">
        <v>1522</v>
      </c>
      <c r="K234" s="22"/>
      <c r="L234" s="40" t="str">
        <f aca="false">HYPERLINK("mailto:jprojo@hotmail.com","jprojo@hotmail.com")</f>
        <v>jprojo@hotmail.com</v>
      </c>
      <c r="M234" s="18" t="n">
        <v>40836</v>
      </c>
      <c r="N234" s="18"/>
      <c r="O234" s="18" t="s">
        <v>1523</v>
      </c>
      <c r="P234" s="18" t="s">
        <v>1431</v>
      </c>
      <c r="Q234" s="19"/>
      <c r="R234" s="18" t="s">
        <v>1432</v>
      </c>
      <c r="S234" s="24" t="s">
        <v>1102</v>
      </c>
    </row>
    <row collapsed="false" customFormat="false" customHeight="false" hidden="false" ht="23.85" outlineLevel="0" r="235">
      <c r="A235" s="9" t="n">
        <v>284</v>
      </c>
      <c r="B235" s="10" t="s">
        <v>19</v>
      </c>
      <c r="C235" s="11" t="s">
        <v>1524</v>
      </c>
      <c r="D235" s="11" t="s">
        <v>1525</v>
      </c>
      <c r="E235" s="67" t="s">
        <v>108</v>
      </c>
      <c r="F235" s="10" t="n">
        <v>284</v>
      </c>
      <c r="G235" s="38" t="n">
        <v>35206</v>
      </c>
      <c r="H235" s="38" t="n">
        <v>27240791</v>
      </c>
      <c r="I235" s="11" t="s">
        <v>1526</v>
      </c>
      <c r="J235" s="11" t="s">
        <v>1527</v>
      </c>
      <c r="K235" s="22"/>
      <c r="L235" s="40" t="str">
        <f aca="false">HYPERLINK("mailto:iag_8@hotmail.com","iag_8@hotmail.com")</f>
        <v>iag_8@hotmail.com</v>
      </c>
      <c r="M235" s="18" t="n">
        <v>40836</v>
      </c>
      <c r="N235" s="18"/>
      <c r="O235" s="18" t="s">
        <v>1528</v>
      </c>
      <c r="P235" s="18" t="s">
        <v>669</v>
      </c>
      <c r="Q235" s="19"/>
      <c r="R235" s="18" t="s">
        <v>1413</v>
      </c>
      <c r="S235" s="24" t="s">
        <v>1033</v>
      </c>
    </row>
    <row collapsed="false" customFormat="false" customHeight="false" hidden="false" ht="23.85" outlineLevel="0" r="236">
      <c r="A236" s="9" t="n">
        <v>285</v>
      </c>
      <c r="B236" s="10" t="s">
        <v>19</v>
      </c>
      <c r="C236" s="11" t="s">
        <v>1529</v>
      </c>
      <c r="D236" s="11" t="s">
        <v>1409</v>
      </c>
      <c r="E236" s="67" t="s">
        <v>108</v>
      </c>
      <c r="F236" s="10" t="n">
        <v>285</v>
      </c>
      <c r="G236" s="38" t="n">
        <v>15869</v>
      </c>
      <c r="H236" s="38" t="n">
        <v>26650812</v>
      </c>
      <c r="I236" s="11" t="s">
        <v>1530</v>
      </c>
      <c r="J236" s="11" t="s">
        <v>1531</v>
      </c>
      <c r="K236" s="22"/>
      <c r="L236" s="40" t="str">
        <f aca="false">HYPERLINK("mailto:emanuelpr@gmail.com","emanuelpr@gmail.com")</f>
        <v>emanuelpr@gmail.com</v>
      </c>
      <c r="M236" s="18" t="n">
        <v>40836</v>
      </c>
      <c r="N236" s="18"/>
      <c r="O236" s="18" t="s">
        <v>1532</v>
      </c>
      <c r="P236" s="18" t="s">
        <v>1533</v>
      </c>
      <c r="Q236" s="19"/>
      <c r="R236" s="18" t="s">
        <v>1413</v>
      </c>
      <c r="S236" s="24" t="s">
        <v>1534</v>
      </c>
    </row>
    <row collapsed="false" customFormat="false" customHeight="false" hidden="false" ht="23.85" outlineLevel="0" r="237">
      <c r="A237" s="9" t="n">
        <v>286</v>
      </c>
      <c r="B237" s="10" t="s">
        <v>19</v>
      </c>
      <c r="C237" s="11" t="s">
        <v>1535</v>
      </c>
      <c r="D237" s="11" t="s">
        <v>1536</v>
      </c>
      <c r="E237" s="67" t="s">
        <v>108</v>
      </c>
      <c r="F237" s="10" t="n">
        <v>286</v>
      </c>
      <c r="G237" s="38" t="n">
        <v>42159</v>
      </c>
      <c r="H237" s="38" t="n">
        <v>20945070</v>
      </c>
      <c r="I237" s="11" t="s">
        <v>1537</v>
      </c>
      <c r="J237" s="11"/>
      <c r="K237" s="22"/>
      <c r="L237" s="40" t="str">
        <f aca="false">HYPERLINK("mailto:marcejbarrionuevo@hotmail.com","marcejbarrionuevo@hotmail.com")</f>
        <v>marcejbarrionuevo@hotmail.com</v>
      </c>
      <c r="M237" s="18" t="n">
        <v>40836</v>
      </c>
      <c r="N237" s="18"/>
      <c r="O237" s="18" t="s">
        <v>1538</v>
      </c>
      <c r="P237" s="18" t="s">
        <v>1539</v>
      </c>
      <c r="Q237" s="19"/>
      <c r="R237" s="18" t="s">
        <v>1413</v>
      </c>
      <c r="S237" s="24" t="s">
        <v>1033</v>
      </c>
    </row>
    <row collapsed="false" customFormat="false" customHeight="false" hidden="false" ht="23.85" outlineLevel="0" r="238">
      <c r="A238" s="9" t="n">
        <v>287</v>
      </c>
      <c r="B238" s="10" t="s">
        <v>19</v>
      </c>
      <c r="C238" s="11" t="s">
        <v>1540</v>
      </c>
      <c r="D238" s="11" t="s">
        <v>834</v>
      </c>
      <c r="E238" s="67" t="s">
        <v>108</v>
      </c>
      <c r="F238" s="10" t="n">
        <v>287</v>
      </c>
      <c r="G238" s="38" t="n">
        <v>90500</v>
      </c>
      <c r="H238" s="38" t="n">
        <v>14784155</v>
      </c>
      <c r="I238" s="11" t="s">
        <v>1541</v>
      </c>
      <c r="J238" s="11" t="s">
        <v>1542</v>
      </c>
      <c r="K238" s="22"/>
      <c r="L238" s="40" t="str">
        <f aca="false">HYPERLINK("mailto:jorgehpereyra@yahoo.com.ar","jorgehpereyra@yahoo.com.ar")</f>
        <v>jorgehpereyra@yahoo.com.ar</v>
      </c>
      <c r="M238" s="18" t="n">
        <v>40836</v>
      </c>
      <c r="N238" s="18"/>
      <c r="O238" s="18" t="s">
        <v>1543</v>
      </c>
      <c r="P238" s="18" t="s">
        <v>669</v>
      </c>
      <c r="Q238" s="19"/>
      <c r="R238" s="18" t="s">
        <v>1413</v>
      </c>
      <c r="S238" s="24" t="s">
        <v>1033</v>
      </c>
    </row>
    <row collapsed="false" customFormat="false" customHeight="false" hidden="false" ht="12.65" outlineLevel="0" r="239">
      <c r="A239" s="9" t="n">
        <v>290</v>
      </c>
      <c r="B239" s="10" t="s">
        <v>19</v>
      </c>
      <c r="C239" s="11" t="s">
        <v>1555</v>
      </c>
      <c r="D239" s="11" t="s">
        <v>1556</v>
      </c>
      <c r="E239" s="67" t="s">
        <v>108</v>
      </c>
      <c r="F239" s="10" t="n">
        <v>290</v>
      </c>
      <c r="G239" s="38" t="n">
        <v>45269</v>
      </c>
      <c r="H239" s="38" t="n">
        <v>28169029</v>
      </c>
      <c r="I239" s="11" t="s">
        <v>1557</v>
      </c>
      <c r="J239" s="11" t="s">
        <v>1558</v>
      </c>
      <c r="K239" s="22"/>
      <c r="L239" s="40" t="str">
        <f aca="false">HYPERLINK("mailto:lucas.tettamanti@gmail.com","lucas.tettamanti@gmail.com")</f>
        <v>lucas.tettamanti@gmail.com</v>
      </c>
      <c r="M239" s="18" t="n">
        <v>40850</v>
      </c>
      <c r="N239" s="18"/>
      <c r="O239" s="18" t="s">
        <v>1559</v>
      </c>
      <c r="P239" s="18" t="s">
        <v>139</v>
      </c>
      <c r="Q239" s="19"/>
      <c r="R239" s="18" t="s">
        <v>330</v>
      </c>
      <c r="S239" s="24" t="s">
        <v>1386</v>
      </c>
    </row>
    <row collapsed="false" customFormat="false" customHeight="false" hidden="false" ht="12.65" outlineLevel="0" r="240">
      <c r="A240" s="9" t="n">
        <v>291</v>
      </c>
      <c r="B240" s="10" t="s">
        <v>19</v>
      </c>
      <c r="C240" s="11" t="s">
        <v>1560</v>
      </c>
      <c r="D240" s="11" t="s">
        <v>736</v>
      </c>
      <c r="E240" s="67" t="s">
        <v>108</v>
      </c>
      <c r="F240" s="10" t="n">
        <v>291</v>
      </c>
      <c r="G240" s="38" t="n">
        <v>26242</v>
      </c>
      <c r="H240" s="38" t="n">
        <v>31875904</v>
      </c>
      <c r="I240" s="11" t="s">
        <v>1561</v>
      </c>
      <c r="J240" s="11" t="s">
        <v>1562</v>
      </c>
      <c r="K240" s="22"/>
      <c r="L240" s="40" t="str">
        <f aca="false">HYPERLINK("mailto:martin_dipasquo@hotmail.com","martin_dipasquo@hotmail.com")</f>
        <v>martin_dipasquo@hotmail.com</v>
      </c>
      <c r="M240" s="18" t="n">
        <v>40850</v>
      </c>
      <c r="N240" s="18"/>
      <c r="O240" s="18" t="s">
        <v>1563</v>
      </c>
      <c r="P240" s="18" t="s">
        <v>139</v>
      </c>
      <c r="Q240" s="19"/>
      <c r="R240" s="18" t="s">
        <v>1564</v>
      </c>
      <c r="S240" s="24" t="s">
        <v>1102</v>
      </c>
    </row>
    <row collapsed="false" customFormat="false" customHeight="false" hidden="false" ht="12.65" outlineLevel="0" r="241">
      <c r="A241" s="9" t="n">
        <v>292</v>
      </c>
      <c r="B241" s="10" t="s">
        <v>19</v>
      </c>
      <c r="C241" s="11" t="s">
        <v>1565</v>
      </c>
      <c r="D241" s="11" t="s">
        <v>1371</v>
      </c>
      <c r="E241" s="67" t="s">
        <v>108</v>
      </c>
      <c r="F241" s="10" t="n">
        <v>292</v>
      </c>
      <c r="G241" s="38" t="n">
        <v>42713</v>
      </c>
      <c r="H241" s="38" t="n">
        <v>23463797</v>
      </c>
      <c r="I241" s="11" t="s">
        <v>1566</v>
      </c>
      <c r="J241" s="11"/>
      <c r="K241" s="22"/>
      <c r="L241" s="40" t="str">
        <f aca="false">HYPERLINK("mailto:mcimas@gmail.com","mcimas@gmail.com")</f>
        <v>mcimas@gmail.com</v>
      </c>
      <c r="M241" s="18" t="n">
        <v>40850</v>
      </c>
      <c r="N241" s="18"/>
      <c r="O241" s="18" t="s">
        <v>1567</v>
      </c>
      <c r="P241" s="18" t="s">
        <v>139</v>
      </c>
      <c r="Q241" s="19"/>
      <c r="R241" s="18" t="s">
        <v>250</v>
      </c>
      <c r="S241" s="24" t="s">
        <v>1033</v>
      </c>
    </row>
    <row collapsed="false" customFormat="false" customHeight="false" hidden="false" ht="12.65" outlineLevel="0" r="242">
      <c r="A242" s="9" t="n">
        <v>293</v>
      </c>
      <c r="B242" s="10" t="s">
        <v>19</v>
      </c>
      <c r="C242" s="11" t="s">
        <v>1568</v>
      </c>
      <c r="D242" s="11" t="s">
        <v>1569</v>
      </c>
      <c r="E242" s="67" t="s">
        <v>108</v>
      </c>
      <c r="F242" s="10" t="n">
        <v>293</v>
      </c>
      <c r="G242" s="38" t="n">
        <v>17838</v>
      </c>
      <c r="H242" s="38" t="n">
        <v>18004951</v>
      </c>
      <c r="I242" s="11" t="s">
        <v>1570</v>
      </c>
      <c r="J242" s="11" t="s">
        <v>1571</v>
      </c>
      <c r="K242" s="22"/>
      <c r="L242" s="40" t="str">
        <f aca="false">HYPERLINK("mailto:newroberto@hotmail.com","newroberto@hotmail.com")</f>
        <v>newroberto@hotmail.com</v>
      </c>
      <c r="M242" s="18" t="n">
        <v>40850</v>
      </c>
      <c r="N242" s="18"/>
      <c r="O242" s="18" t="s">
        <v>1572</v>
      </c>
      <c r="P242" s="18" t="s">
        <v>119</v>
      </c>
      <c r="Q242" s="19"/>
      <c r="R242" s="18" t="s">
        <v>181</v>
      </c>
      <c r="S242" s="24" t="s">
        <v>1033</v>
      </c>
    </row>
    <row collapsed="false" customFormat="false" customHeight="false" hidden="false" ht="12.65" outlineLevel="0" r="243">
      <c r="A243" s="9" t="n">
        <v>294</v>
      </c>
      <c r="B243" s="10" t="s">
        <v>19</v>
      </c>
      <c r="C243" s="11" t="s">
        <v>243</v>
      </c>
      <c r="D243" s="11" t="s">
        <v>1573</v>
      </c>
      <c r="E243" s="67" t="s">
        <v>108</v>
      </c>
      <c r="F243" s="10" t="n">
        <v>294</v>
      </c>
      <c r="G243" s="38" t="n">
        <v>39076</v>
      </c>
      <c r="H243" s="38" t="n">
        <v>16680992</v>
      </c>
      <c r="I243" s="11" t="s">
        <v>1574</v>
      </c>
      <c r="J243" s="11" t="s">
        <v>1575</v>
      </c>
      <c r="K243" s="22"/>
      <c r="L243" s="40" t="str">
        <f aca="false">HYPERLINK("mailto:nuneznes@hotmail.com","nuneznes@hotmail.com")</f>
        <v>nuneznes@hotmail.com</v>
      </c>
      <c r="M243" s="18" t="n">
        <v>40850</v>
      </c>
      <c r="N243" s="18"/>
      <c r="O243" s="18" t="s">
        <v>1576</v>
      </c>
      <c r="P243" s="18" t="s">
        <v>139</v>
      </c>
      <c r="Q243" s="19"/>
      <c r="R243" s="18" t="s">
        <v>515</v>
      </c>
      <c r="S243" s="24" t="s">
        <v>1577</v>
      </c>
    </row>
    <row collapsed="false" customFormat="false" customHeight="false" hidden="false" ht="12.65" outlineLevel="0" r="244">
      <c r="A244" s="9" t="n">
        <v>295</v>
      </c>
      <c r="B244" s="10" t="s">
        <v>25</v>
      </c>
      <c r="C244" s="11" t="s">
        <v>1578</v>
      </c>
      <c r="D244" s="11" t="s">
        <v>1579</v>
      </c>
      <c r="E244" s="67" t="s">
        <v>108</v>
      </c>
      <c r="F244" s="10" t="n">
        <v>295</v>
      </c>
      <c r="G244" s="38" t="n">
        <v>8737</v>
      </c>
      <c r="H244" s="38" t="n">
        <v>17968639</v>
      </c>
      <c r="I244" s="11" t="s">
        <v>1580</v>
      </c>
      <c r="J244" s="11" t="s">
        <v>1581</v>
      </c>
      <c r="K244" s="22"/>
      <c r="L244" s="40" t="str">
        <f aca="false">HYPERLINK("mailto:marcetarditti@speedy.com.ar","marcetarditti@speedy.com.ar")</f>
        <v>marcetarditti@speedy.com.ar</v>
      </c>
      <c r="M244" s="18" t="n">
        <v>40850</v>
      </c>
      <c r="N244" s="18" t="s">
        <v>1358</v>
      </c>
      <c r="O244" s="18" t="s">
        <v>1582</v>
      </c>
      <c r="P244" s="18" t="s">
        <v>139</v>
      </c>
      <c r="Q244" s="19"/>
      <c r="R244" s="18" t="s">
        <v>1583</v>
      </c>
      <c r="S244" s="24" t="s">
        <v>1584</v>
      </c>
    </row>
    <row collapsed="false" customFormat="false" customHeight="false" hidden="false" ht="12.65" outlineLevel="0" r="245">
      <c r="A245" s="9" t="n">
        <v>297</v>
      </c>
      <c r="B245" s="10" t="s">
        <v>19</v>
      </c>
      <c r="C245" s="11" t="s">
        <v>1591</v>
      </c>
      <c r="D245" s="11" t="s">
        <v>868</v>
      </c>
      <c r="E245" s="67" t="s">
        <v>108</v>
      </c>
      <c r="F245" s="10" t="n">
        <v>297</v>
      </c>
      <c r="G245" s="38" t="n">
        <v>39166</v>
      </c>
      <c r="H245" s="38" t="n">
        <v>32449784</v>
      </c>
      <c r="I245" s="11" t="s">
        <v>1592</v>
      </c>
      <c r="J245" s="11" t="s">
        <v>1593</v>
      </c>
      <c r="K245" s="22"/>
      <c r="L245" s="40" t="str">
        <f aca="false">HYPERLINK("mailto:rsolotun@gmail.com","rsolotun@gmail.com")</f>
        <v>rsolotun@gmail.com</v>
      </c>
      <c r="M245" s="18" t="n">
        <v>40850</v>
      </c>
      <c r="N245" s="18" t="s">
        <v>525</v>
      </c>
      <c r="O245" s="18" t="s">
        <v>1594</v>
      </c>
      <c r="P245" s="18" t="s">
        <v>139</v>
      </c>
      <c r="Q245" s="19"/>
      <c r="R245" s="18" t="s">
        <v>1564</v>
      </c>
      <c r="S245" s="24" t="s">
        <v>1033</v>
      </c>
    </row>
    <row collapsed="false" customFormat="false" customHeight="false" hidden="false" ht="12.65" outlineLevel="0" r="246">
      <c r="A246" s="9" t="n">
        <v>298</v>
      </c>
      <c r="B246" s="10" t="s">
        <v>19</v>
      </c>
      <c r="C246" s="11" t="s">
        <v>1595</v>
      </c>
      <c r="D246" s="11" t="s">
        <v>1596</v>
      </c>
      <c r="E246" s="67" t="s">
        <v>108</v>
      </c>
      <c r="F246" s="10" t="n">
        <v>298</v>
      </c>
      <c r="G246" s="38" t="n">
        <v>37999</v>
      </c>
      <c r="H246" s="38" t="n">
        <v>32796037</v>
      </c>
      <c r="I246" s="11" t="s">
        <v>1597</v>
      </c>
      <c r="J246" s="11" t="s">
        <v>1598</v>
      </c>
      <c r="K246" s="22"/>
      <c r="L246" s="40" t="str">
        <f aca="false">HYPERLINK("mailto:diabloo.del.sur@hotmail.com","diabloo.del.sur@hotmail.com")</f>
        <v>diabloo.del.sur@hotmail.com</v>
      </c>
      <c r="M246" s="18" t="n">
        <v>40850</v>
      </c>
      <c r="N246" s="18" t="s">
        <v>1599</v>
      </c>
      <c r="O246" s="18" t="s">
        <v>1600</v>
      </c>
      <c r="P246" s="18" t="s">
        <v>527</v>
      </c>
      <c r="Q246" s="19"/>
      <c r="R246" s="18"/>
      <c r="S246" s="24" t="s">
        <v>1033</v>
      </c>
    </row>
    <row collapsed="false" customFormat="false" customHeight="false" hidden="false" ht="12.65" outlineLevel="0" r="247">
      <c r="A247" s="9" t="n">
        <v>299</v>
      </c>
      <c r="B247" s="10" t="s">
        <v>25</v>
      </c>
      <c r="C247" s="11" t="s">
        <v>956</v>
      </c>
      <c r="D247" s="11" t="s">
        <v>1601</v>
      </c>
      <c r="E247" s="67" t="s">
        <v>108</v>
      </c>
      <c r="F247" s="10" t="n">
        <v>299</v>
      </c>
      <c r="G247" s="38" t="n">
        <v>8860</v>
      </c>
      <c r="H247" s="38" t="n">
        <v>35873717</v>
      </c>
      <c r="I247" s="11" t="s">
        <v>1602</v>
      </c>
      <c r="J247" s="11" t="s">
        <v>1603</v>
      </c>
      <c r="K247" s="22"/>
      <c r="L247" s="40" t="str">
        <f aca="false">HYPERLINK("mailto:diablita_nadia16@hotmail.com","diablita_nadia16@hotmail.com")</f>
        <v>diablita_nadia16@hotmail.com</v>
      </c>
      <c r="M247" s="18" t="n">
        <v>40850</v>
      </c>
      <c r="N247" s="18" t="s">
        <v>1599</v>
      </c>
      <c r="O247" s="18" t="s">
        <v>1604</v>
      </c>
      <c r="P247" s="18" t="s">
        <v>593</v>
      </c>
      <c r="Q247" s="19"/>
      <c r="R247" s="18"/>
      <c r="S247" s="24" t="s">
        <v>1102</v>
      </c>
    </row>
    <row collapsed="false" customFormat="false" customHeight="false" hidden="false" ht="23.85" outlineLevel="0" r="248">
      <c r="A248" s="9" t="n">
        <v>300</v>
      </c>
      <c r="B248" s="10" t="s">
        <v>19</v>
      </c>
      <c r="C248" s="11" t="s">
        <v>1605</v>
      </c>
      <c r="D248" s="11" t="s">
        <v>1606</v>
      </c>
      <c r="E248" s="67" t="s">
        <v>108</v>
      </c>
      <c r="F248" s="10" t="n">
        <v>300</v>
      </c>
      <c r="G248" s="38" t="n">
        <v>30569</v>
      </c>
      <c r="H248" s="38" t="n">
        <v>92390501</v>
      </c>
      <c r="I248" s="11" t="s">
        <v>1607</v>
      </c>
      <c r="J248" s="11" t="s">
        <v>1608</v>
      </c>
      <c r="K248" s="22"/>
      <c r="L248" s="40" t="str">
        <f aca="false">HYPERLINK("mailto:diablo66639@hotmail.com","diablo66639@hotmail.com")</f>
        <v>diablo66639@hotmail.com</v>
      </c>
      <c r="M248" s="18" t="n">
        <v>40850</v>
      </c>
      <c r="N248" s="18" t="s">
        <v>525</v>
      </c>
      <c r="O248" s="18" t="s">
        <v>1609</v>
      </c>
      <c r="P248" s="18" t="s">
        <v>119</v>
      </c>
      <c r="Q248" s="19"/>
      <c r="R248" s="18" t="s">
        <v>1610</v>
      </c>
      <c r="S248" s="24" t="s">
        <v>1033</v>
      </c>
    </row>
    <row collapsed="false" customFormat="false" customHeight="false" hidden="false" ht="12.65" outlineLevel="0" r="249">
      <c r="A249" s="9" t="n">
        <v>301</v>
      </c>
      <c r="B249" s="10" t="s">
        <v>19</v>
      </c>
      <c r="C249" s="11" t="s">
        <v>1611</v>
      </c>
      <c r="D249" s="11" t="s">
        <v>1612</v>
      </c>
      <c r="E249" s="67" t="s">
        <v>108</v>
      </c>
      <c r="F249" s="10" t="n">
        <v>301</v>
      </c>
      <c r="G249" s="38" t="n">
        <v>26751</v>
      </c>
      <c r="H249" s="38" t="n">
        <v>35630736</v>
      </c>
      <c r="I249" s="11" t="s">
        <v>1613</v>
      </c>
      <c r="J249" s="11" t="s">
        <v>1614</v>
      </c>
      <c r="K249" s="22"/>
      <c r="L249" s="40" t="str">
        <f aca="false">HYPERLINK("mailto:diablita_nadia16@hotmail.com","jhony_del_rojoqhotmail.com")</f>
        <v>jhony_del_rojoqhotmail.com</v>
      </c>
      <c r="M249" s="18" t="n">
        <v>40850</v>
      </c>
      <c r="N249" s="18" t="s">
        <v>525</v>
      </c>
      <c r="O249" s="18" t="s">
        <v>1615</v>
      </c>
      <c r="P249" s="18" t="s">
        <v>119</v>
      </c>
      <c r="Q249" s="19"/>
      <c r="R249" s="18"/>
      <c r="S249" s="24"/>
    </row>
    <row collapsed="false" customFormat="false" customHeight="false" hidden="false" ht="12.65" outlineLevel="0" r="250">
      <c r="A250" s="9" t="n">
        <v>302</v>
      </c>
      <c r="B250" s="10" t="s">
        <v>19</v>
      </c>
      <c r="C250" s="11" t="s">
        <v>1616</v>
      </c>
      <c r="D250" s="11" t="s">
        <v>1617</v>
      </c>
      <c r="E250" s="67" t="s">
        <v>108</v>
      </c>
      <c r="F250" s="10" t="n">
        <v>302</v>
      </c>
      <c r="G250" s="38" t="n">
        <v>39147</v>
      </c>
      <c r="H250" s="38" t="n">
        <v>18178811</v>
      </c>
      <c r="I250" s="11" t="s">
        <v>1618</v>
      </c>
      <c r="J250" s="11"/>
      <c r="K250" s="22"/>
      <c r="L250" s="40" t="str">
        <f aca="false">HYPERLINK("mailto:jorgecao_66@hotmail.com","jorgecao_66@hotmail.com")</f>
        <v>jorgecao_66@hotmail.com</v>
      </c>
      <c r="M250" s="18" t="n">
        <v>40850</v>
      </c>
      <c r="N250" s="18" t="s">
        <v>525</v>
      </c>
      <c r="O250" s="18" t="s">
        <v>1619</v>
      </c>
      <c r="P250" s="18" t="s">
        <v>1191</v>
      </c>
      <c r="Q250" s="19" t="n">
        <v>1824</v>
      </c>
      <c r="R250" s="18" t="s">
        <v>955</v>
      </c>
      <c r="S250" s="24" t="s">
        <v>1033</v>
      </c>
    </row>
    <row collapsed="false" customFormat="false" customHeight="false" hidden="false" ht="12.65" outlineLevel="0" r="251">
      <c r="A251" s="9" t="n">
        <v>304</v>
      </c>
      <c r="B251" s="10" t="s">
        <v>19</v>
      </c>
      <c r="C251" s="11" t="s">
        <v>1622</v>
      </c>
      <c r="D251" s="11" t="s">
        <v>1623</v>
      </c>
      <c r="E251" s="67" t="s">
        <v>108</v>
      </c>
      <c r="F251" s="10" t="n">
        <v>304</v>
      </c>
      <c r="G251" s="38" t="n">
        <v>5451</v>
      </c>
      <c r="H251" s="38" t="n">
        <v>7722373</v>
      </c>
      <c r="I251" s="11"/>
      <c r="J251" s="11" t="s">
        <v>1624</v>
      </c>
      <c r="K251" s="22"/>
      <c r="L251" s="40"/>
      <c r="M251" s="18" t="n">
        <v>40850</v>
      </c>
      <c r="N251" s="18" t="s">
        <v>525</v>
      </c>
      <c r="O251" s="18" t="s">
        <v>1625</v>
      </c>
      <c r="P251" s="18" t="s">
        <v>168</v>
      </c>
      <c r="Q251" s="19" t="n">
        <v>1828</v>
      </c>
      <c r="R251" s="18"/>
      <c r="S251" s="24" t="s">
        <v>1005</v>
      </c>
    </row>
    <row collapsed="false" customFormat="false" customHeight="false" hidden="false" ht="12.65" outlineLevel="0" r="252">
      <c r="A252" s="9" t="n">
        <v>305</v>
      </c>
      <c r="B252" s="10" t="s">
        <v>19</v>
      </c>
      <c r="C252" s="11" t="s">
        <v>1626</v>
      </c>
      <c r="D252" s="11" t="s">
        <v>1627</v>
      </c>
      <c r="E252" s="67" t="s">
        <v>108</v>
      </c>
      <c r="F252" s="10" t="n">
        <v>305</v>
      </c>
      <c r="G252" s="38" t="n">
        <v>20200</v>
      </c>
      <c r="H252" s="38" t="n">
        <v>10938055</v>
      </c>
      <c r="I252" s="11" t="s">
        <v>1628</v>
      </c>
      <c r="J252" s="11" t="s">
        <v>1629</v>
      </c>
      <c r="K252" s="22"/>
      <c r="L252" s="40" t="str">
        <f aca="false">HYPERLINK("mailto:tito.villarreal@yahoo.com.ar","tito.villarreal@yahoo.com.ar")</f>
        <v>tito.villarreal@yahoo.com.ar</v>
      </c>
      <c r="M252" s="18" t="n">
        <v>40850</v>
      </c>
      <c r="N252" s="18" t="s">
        <v>525</v>
      </c>
      <c r="O252" s="18" t="s">
        <v>1630</v>
      </c>
      <c r="P252" s="18" t="s">
        <v>139</v>
      </c>
      <c r="Q252" s="19"/>
      <c r="R252" s="18" t="s">
        <v>1631</v>
      </c>
      <c r="S252" s="24" t="s">
        <v>1033</v>
      </c>
    </row>
    <row collapsed="false" customFormat="false" customHeight="false" hidden="false" ht="12.65" outlineLevel="0" r="253">
      <c r="A253" s="9" t="n">
        <v>306</v>
      </c>
      <c r="B253" s="10" t="s">
        <v>25</v>
      </c>
      <c r="C253" s="11" t="s">
        <v>1632</v>
      </c>
      <c r="D253" s="11" t="s">
        <v>1633</v>
      </c>
      <c r="E253" s="67" t="s">
        <v>108</v>
      </c>
      <c r="F253" s="10" t="n">
        <v>306</v>
      </c>
      <c r="G253" s="38" t="n">
        <v>5805</v>
      </c>
      <c r="H253" s="38" t="n">
        <v>30953541</v>
      </c>
      <c r="I253" s="11" t="s">
        <v>1634</v>
      </c>
      <c r="J253" s="11" t="s">
        <v>568</v>
      </c>
      <c r="K253" s="22"/>
      <c r="L253" s="40" t="str">
        <f aca="false">HYPERLINK("mailto:soltortasartesanales@gmail.com","soltortasartesanales@gmail.com")</f>
        <v>soltortasartesanales@gmail.com</v>
      </c>
      <c r="M253" s="18" t="n">
        <v>40850</v>
      </c>
      <c r="N253" s="18" t="s">
        <v>1635</v>
      </c>
      <c r="O253" s="18" t="s">
        <v>570</v>
      </c>
      <c r="P253" s="18" t="s">
        <v>139</v>
      </c>
      <c r="Q253" s="19" t="n">
        <v>1704</v>
      </c>
      <c r="R253" s="18" t="s">
        <v>223</v>
      </c>
      <c r="S253" s="24" t="s">
        <v>1637</v>
      </c>
    </row>
    <row collapsed="false" customFormat="false" customHeight="false" hidden="false" ht="12.65" outlineLevel="0" r="254">
      <c r="A254" s="9" t="n">
        <v>307</v>
      </c>
      <c r="B254" s="10" t="s">
        <v>19</v>
      </c>
      <c r="C254" s="11" t="s">
        <v>1639</v>
      </c>
      <c r="D254" s="11" t="s">
        <v>1640</v>
      </c>
      <c r="E254" s="67" t="s">
        <v>108</v>
      </c>
      <c r="F254" s="10" t="n">
        <v>307</v>
      </c>
      <c r="G254" s="38" t="n">
        <v>10942</v>
      </c>
      <c r="H254" s="38" t="n">
        <v>23066800</v>
      </c>
      <c r="I254" s="11" t="s">
        <v>1641</v>
      </c>
      <c r="J254" s="11"/>
      <c r="K254" s="22"/>
      <c r="L254" s="40" t="str">
        <f aca="false">HYPERLINK("mailto:chelovolonte@hotmail.com","chelovolonte@hotmail.com")</f>
        <v>chelovolonte@hotmail.com</v>
      </c>
      <c r="M254" s="18" t="n">
        <v>40850</v>
      </c>
      <c r="N254" s="18" t="s">
        <v>525</v>
      </c>
      <c r="O254" s="18" t="s">
        <v>1642</v>
      </c>
      <c r="P254" s="18" t="s">
        <v>1643</v>
      </c>
      <c r="Q254" s="19" t="n">
        <v>1846</v>
      </c>
      <c r="R254" s="18" t="s">
        <v>1143</v>
      </c>
      <c r="S254" s="24" t="s">
        <v>1033</v>
      </c>
    </row>
    <row collapsed="false" customFormat="false" customHeight="false" hidden="false" ht="12.65" outlineLevel="0" r="255">
      <c r="A255" s="9" t="n">
        <v>308</v>
      </c>
      <c r="B255" s="10" t="s">
        <v>19</v>
      </c>
      <c r="C255" s="11" t="s">
        <v>700</v>
      </c>
      <c r="D255" s="11" t="s">
        <v>1012</v>
      </c>
      <c r="E255" s="67" t="s">
        <v>108</v>
      </c>
      <c r="F255" s="10" t="n">
        <v>308</v>
      </c>
      <c r="G255" s="38" t="n">
        <v>7435</v>
      </c>
      <c r="H255" s="38" t="n">
        <v>10817941</v>
      </c>
      <c r="I255" s="11" t="s">
        <v>1644</v>
      </c>
      <c r="J255" s="11" t="s">
        <v>1645</v>
      </c>
      <c r="K255" s="22"/>
      <c r="L255" s="40" t="str">
        <f aca="false">HYPERLINK("mailto:danieleich@hotmail.com","danieleich@hotmail.com")</f>
        <v>danieleich@hotmail.com</v>
      </c>
      <c r="M255" s="18" t="n">
        <v>40850</v>
      </c>
      <c r="N255" s="18" t="s">
        <v>525</v>
      </c>
      <c r="O255" s="18" t="s">
        <v>1646</v>
      </c>
      <c r="P255" s="18" t="s">
        <v>153</v>
      </c>
      <c r="Q255" s="19" t="n">
        <v>1878</v>
      </c>
      <c r="R255" s="18"/>
      <c r="S255" s="24" t="s">
        <v>1647</v>
      </c>
    </row>
    <row collapsed="false" customFormat="false" customHeight="false" hidden="false" ht="12.65" outlineLevel="0" r="256">
      <c r="A256" s="9" t="n">
        <v>309</v>
      </c>
      <c r="B256" s="10" t="s">
        <v>19</v>
      </c>
      <c r="C256" s="11" t="s">
        <v>1648</v>
      </c>
      <c r="D256" s="11" t="s">
        <v>245</v>
      </c>
      <c r="E256" s="67" t="s">
        <v>108</v>
      </c>
      <c r="F256" s="10" t="n">
        <v>309</v>
      </c>
      <c r="G256" s="38" t="n">
        <v>18586</v>
      </c>
      <c r="H256" s="38" t="n">
        <v>33787972</v>
      </c>
      <c r="I256" s="11" t="s">
        <v>1649</v>
      </c>
      <c r="J256" s="11" t="s">
        <v>1650</v>
      </c>
      <c r="K256" s="22"/>
      <c r="L256" s="40" t="str">
        <f aca="false">HYPERLINK("mailto:jucarve88@hotmail.com","jucarve88@hotmail.com")</f>
        <v>jucarve88@hotmail.com</v>
      </c>
      <c r="M256" s="18" t="n">
        <v>40850</v>
      </c>
      <c r="N256" s="18" t="s">
        <v>525</v>
      </c>
      <c r="O256" s="18" t="s">
        <v>1651</v>
      </c>
      <c r="P256" s="18" t="s">
        <v>1191</v>
      </c>
      <c r="Q256" s="19" t="n">
        <v>1824</v>
      </c>
      <c r="R256" s="18" t="s">
        <v>1652</v>
      </c>
      <c r="S256" s="24" t="s">
        <v>1033</v>
      </c>
    </row>
    <row collapsed="false" customFormat="false" customHeight="false" hidden="false" ht="12.65" outlineLevel="0" r="257">
      <c r="A257" s="9" t="n">
        <v>310</v>
      </c>
      <c r="B257" s="10" t="s">
        <v>19</v>
      </c>
      <c r="C257" s="11" t="s">
        <v>1648</v>
      </c>
      <c r="D257" s="11" t="s">
        <v>1653</v>
      </c>
      <c r="E257" s="67" t="s">
        <v>108</v>
      </c>
      <c r="F257" s="10" t="n">
        <v>310</v>
      </c>
      <c r="G257" s="38" t="n">
        <v>10281</v>
      </c>
      <c r="H257" s="38" t="n">
        <v>12167496</v>
      </c>
      <c r="I257" s="11" t="s">
        <v>1654</v>
      </c>
      <c r="J257" s="11" t="s">
        <v>1650</v>
      </c>
      <c r="K257" s="22"/>
      <c r="L257" s="40" t="str">
        <f aca="false">HYPERLINK("mailto:vencros@hotmail.com","vencros@hotmail.com")</f>
        <v>vencros@hotmail.com</v>
      </c>
      <c r="M257" s="18" t="n">
        <v>40850</v>
      </c>
      <c r="N257" s="18" t="s">
        <v>525</v>
      </c>
      <c r="O257" s="18" t="s">
        <v>1651</v>
      </c>
      <c r="P257" s="18" t="s">
        <v>1191</v>
      </c>
      <c r="Q257" s="19" t="n">
        <v>1824</v>
      </c>
      <c r="R257" s="18" t="s">
        <v>1652</v>
      </c>
      <c r="S257" s="24" t="s">
        <v>987</v>
      </c>
    </row>
    <row collapsed="false" customFormat="false" customHeight="false" hidden="false" ht="12.65" outlineLevel="0" r="258">
      <c r="A258" s="9" t="n">
        <v>311</v>
      </c>
      <c r="B258" s="10" t="s">
        <v>19</v>
      </c>
      <c r="C258" s="11" t="s">
        <v>1655</v>
      </c>
      <c r="D258" s="11" t="s">
        <v>1656</v>
      </c>
      <c r="E258" s="67" t="s">
        <v>108</v>
      </c>
      <c r="F258" s="10" t="n">
        <v>311</v>
      </c>
      <c r="G258" s="38" t="n">
        <v>58829</v>
      </c>
      <c r="H258" s="38" t="n">
        <v>21982014</v>
      </c>
      <c r="I258" s="11" t="s">
        <v>1657</v>
      </c>
      <c r="J258" s="11"/>
      <c r="K258" s="22"/>
      <c r="L258" s="40" t="str">
        <f aca="false">HYPERLINK("mailto:manetti.diego@vps.com","manetti.diego@vps.com")</f>
        <v>manetti.diego@vps.com</v>
      </c>
      <c r="M258" s="18" t="n">
        <v>40850</v>
      </c>
      <c r="N258" s="18" t="s">
        <v>525</v>
      </c>
      <c r="O258" s="18" t="s">
        <v>1658</v>
      </c>
      <c r="P258" s="18" t="s">
        <v>119</v>
      </c>
      <c r="Q258" s="19" t="n">
        <v>1870</v>
      </c>
      <c r="R258" s="18"/>
      <c r="S258" s="24" t="s">
        <v>1033</v>
      </c>
    </row>
    <row collapsed="false" customFormat="false" customHeight="false" hidden="false" ht="12.65" outlineLevel="0" r="259">
      <c r="A259" s="9" t="n">
        <v>312</v>
      </c>
      <c r="B259" s="10" t="s">
        <v>19</v>
      </c>
      <c r="C259" s="11" t="s">
        <v>1659</v>
      </c>
      <c r="D259" s="11" t="s">
        <v>1660</v>
      </c>
      <c r="E259" s="67" t="s">
        <v>108</v>
      </c>
      <c r="F259" s="10" t="n">
        <v>312</v>
      </c>
      <c r="G259" s="38" t="n">
        <v>17796</v>
      </c>
      <c r="H259" s="38" t="n">
        <v>30664340</v>
      </c>
      <c r="I259" s="11" t="s">
        <v>1661</v>
      </c>
      <c r="J259" s="11" t="s">
        <v>1662</v>
      </c>
      <c r="K259" s="22"/>
      <c r="L259" s="40" t="str">
        <f aca="false">HYPERLINK("mailto:malvino@hotmail.com","malvino@hotmail.com")</f>
        <v>malvino@hotmail.com</v>
      </c>
      <c r="M259" s="18" t="n">
        <v>40850</v>
      </c>
      <c r="N259" s="18" t="s">
        <v>525</v>
      </c>
      <c r="O259" s="18" t="s">
        <v>1663</v>
      </c>
      <c r="P259" s="18" t="s">
        <v>1191</v>
      </c>
      <c r="Q259" s="19" t="n">
        <v>1824</v>
      </c>
      <c r="R259" s="18"/>
      <c r="S259" s="24" t="s">
        <v>1664</v>
      </c>
    </row>
    <row collapsed="false" customFormat="false" customHeight="false" hidden="false" ht="12.65" outlineLevel="0" r="260">
      <c r="A260" s="9" t="n">
        <v>313</v>
      </c>
      <c r="B260" s="10" t="s">
        <v>19</v>
      </c>
      <c r="C260" s="11" t="s">
        <v>1665</v>
      </c>
      <c r="D260" s="11" t="s">
        <v>1666</v>
      </c>
      <c r="E260" s="67" t="s">
        <v>108</v>
      </c>
      <c r="F260" s="10" t="n">
        <v>313</v>
      </c>
      <c r="G260" s="38" t="n">
        <v>20593</v>
      </c>
      <c r="H260" s="38" t="n">
        <v>34339381</v>
      </c>
      <c r="I260" s="11" t="s">
        <v>1667</v>
      </c>
      <c r="J260" s="11" t="s">
        <v>1668</v>
      </c>
      <c r="K260" s="22"/>
      <c r="L260" s="40" t="str">
        <f aca="false">HYPERLINK("mailto:gastonadolfo@hotmail.com","gastonadolfo@hotmail.com")</f>
        <v>gastonadolfo@hotmail.com</v>
      </c>
      <c r="M260" s="18" t="n">
        <v>40850</v>
      </c>
      <c r="N260" s="18" t="s">
        <v>525</v>
      </c>
      <c r="O260" s="18" t="s">
        <v>1669</v>
      </c>
      <c r="P260" s="18" t="s">
        <v>119</v>
      </c>
      <c r="Q260" s="19" t="n">
        <v>1824</v>
      </c>
      <c r="R260" s="18" t="s">
        <v>508</v>
      </c>
      <c r="S260" s="24" t="s">
        <v>1033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1" width="11.5411764705882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