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9315" windowHeight="696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J68" i="1" l="1"/>
  <c r="H68" i="1"/>
  <c r="I63" i="1"/>
  <c r="I64" i="1"/>
  <c r="I65" i="1"/>
  <c r="I66" i="1"/>
  <c r="L63" i="1"/>
  <c r="E69" i="1"/>
  <c r="E70" i="1"/>
  <c r="E71" i="1"/>
  <c r="E72" i="1"/>
  <c r="C70" i="1"/>
  <c r="C71" i="1"/>
  <c r="C72" i="1"/>
  <c r="F72" i="1" s="1"/>
  <c r="H66" i="1" s="1"/>
  <c r="C69" i="1"/>
  <c r="A70" i="1"/>
  <c r="A71" i="1"/>
  <c r="A72" i="1"/>
  <c r="A69" i="1"/>
  <c r="H65" i="1" l="1"/>
  <c r="F71" i="1"/>
  <c r="F70" i="1"/>
  <c r="H64" i="1" s="1"/>
  <c r="F69" i="1"/>
  <c r="D59" i="1"/>
  <c r="H63" i="1" l="1"/>
  <c r="I3" i="1"/>
  <c r="I4" i="1"/>
  <c r="I6" i="1"/>
  <c r="I9" i="1"/>
  <c r="I10" i="1"/>
  <c r="H4" i="1"/>
  <c r="H5" i="1"/>
  <c r="I5" i="1" s="1"/>
  <c r="H6" i="1"/>
  <c r="H7" i="1"/>
  <c r="I7" i="1" s="1"/>
  <c r="H8" i="1"/>
  <c r="I8" i="1" s="1"/>
  <c r="H9" i="1"/>
  <c r="H10" i="1"/>
  <c r="H11" i="1"/>
  <c r="I11" i="1" s="1"/>
  <c r="H12" i="1"/>
  <c r="I12" i="1" s="1"/>
  <c r="H3" i="1"/>
  <c r="B43" i="1" l="1"/>
  <c r="C32" i="1" l="1"/>
  <c r="C29" i="1"/>
  <c r="C30" i="1"/>
  <c r="C28" i="1"/>
  <c r="G16" i="1" l="1"/>
  <c r="C15" i="1"/>
  <c r="D12" i="1"/>
  <c r="J12" i="1" s="1"/>
  <c r="D9" i="1"/>
  <c r="J9" i="1" s="1"/>
  <c r="D10" i="1"/>
  <c r="J10" i="1" s="1"/>
  <c r="D11" i="1"/>
  <c r="J11" i="1" s="1"/>
  <c r="D8" i="1"/>
  <c r="J8" i="1" s="1"/>
  <c r="D7" i="1"/>
  <c r="J7" i="1" s="1"/>
  <c r="D3" i="1"/>
  <c r="J3" i="1" s="1"/>
  <c r="D4" i="1"/>
  <c r="J4" i="1" s="1"/>
  <c r="D5" i="1"/>
  <c r="J5" i="1" s="1"/>
  <c r="D6" i="1"/>
  <c r="J6" i="1" s="1"/>
</calcChain>
</file>

<file path=xl/sharedStrings.xml><?xml version="1.0" encoding="utf-8"?>
<sst xmlns="http://schemas.openxmlformats.org/spreadsheetml/2006/main" count="44" uniqueCount="42">
  <si>
    <t>Frequenz</t>
  </si>
  <si>
    <t>Zeit start</t>
  </si>
  <si>
    <t>Zeit stop</t>
  </si>
  <si>
    <t>Ablesefehler</t>
  </si>
  <si>
    <t>Abstand</t>
  </si>
  <si>
    <t>Resonanzfrequenz</t>
  </si>
  <si>
    <t>Steigung des Fits</t>
  </si>
  <si>
    <t>Ferhler in der Zeit</t>
  </si>
  <si>
    <t>Fehler in der Frequenz</t>
  </si>
  <si>
    <t>Gesamtfehler</t>
  </si>
  <si>
    <t>Gewicht1</t>
  </si>
  <si>
    <t xml:space="preserve">Gewicht2  </t>
  </si>
  <si>
    <t>Mittel:</t>
  </si>
  <si>
    <t xml:space="preserve">Verschiebung:  </t>
  </si>
  <si>
    <t>Drehwinkel</t>
  </si>
  <si>
    <t>Wert</t>
  </si>
  <si>
    <t>Fehler</t>
  </si>
  <si>
    <t>y</t>
  </si>
  <si>
    <t>Verschiebung der Spindrehkurven</t>
  </si>
  <si>
    <t>max1</t>
  </si>
  <si>
    <t>max2</t>
  </si>
  <si>
    <t>kl-fit</t>
  </si>
  <si>
    <t>k=</t>
  </si>
  <si>
    <t>l=</t>
  </si>
  <si>
    <t>Einstrahlspule</t>
  </si>
  <si>
    <t>2,6 cm</t>
  </si>
  <si>
    <t>1,7cm</t>
  </si>
  <si>
    <t>Durchmesser</t>
  </si>
  <si>
    <t>Länge</t>
  </si>
  <si>
    <t>Halbwertsbreite</t>
  </si>
  <si>
    <t>Amplitude</t>
  </si>
  <si>
    <t>max</t>
  </si>
  <si>
    <t>min</t>
  </si>
  <si>
    <t>Mittel</t>
  </si>
  <si>
    <t>t12</t>
  </si>
  <si>
    <t>Spindrehkurve Verschiebung</t>
  </si>
  <si>
    <t>links</t>
  </si>
  <si>
    <t>rechts</t>
  </si>
  <si>
    <t>NS-Werte</t>
  </si>
  <si>
    <t>Gewichte</t>
  </si>
  <si>
    <t>Summe</t>
  </si>
  <si>
    <t>Mittelwert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</si>
</sst>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tabSelected="1" topLeftCell="A43" workbookViewId="0">
      <selection activeCell="J69" sqref="J69"/>
    </sheetView>
  </sheetViews>
  <sheetFormatPr baseColWidth="10" defaultRowHeight="15" x14ac:dyDescent="0.25"/>
  <cols>
    <col min="1" max="1" width="17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30</v>
      </c>
    </row>
    <row r="2" spans="1:10" x14ac:dyDescent="0.25">
      <c r="F2" t="s">
        <v>31</v>
      </c>
      <c r="G2" t="s">
        <v>32</v>
      </c>
      <c r="H2" t="s">
        <v>33</v>
      </c>
      <c r="I2" t="s">
        <v>16</v>
      </c>
      <c r="J2" t="s">
        <v>34</v>
      </c>
    </row>
    <row r="3" spans="1:10" x14ac:dyDescent="0.25">
      <c r="A3">
        <v>4706.7950000000001</v>
      </c>
      <c r="B3">
        <v>4.6364900000000001E-2</v>
      </c>
      <c r="C3">
        <v>6.3947000000000004E-2</v>
      </c>
      <c r="D3">
        <f t="shared" ref="D3:D12" si="0">C3-B3</f>
        <v>1.7582100000000003E-2</v>
      </c>
      <c r="E3">
        <v>2.0000000000000001E-4</v>
      </c>
      <c r="F3">
        <v>-0.317297</v>
      </c>
      <c r="G3">
        <v>-0.26750000000000002</v>
      </c>
      <c r="H3">
        <f>(-G3-F3)/2</f>
        <v>0.29239850000000001</v>
      </c>
      <c r="I3">
        <f>+G3+H3</f>
        <v>2.489849999999999E-2</v>
      </c>
      <c r="J3">
        <f>0.02-D3</f>
        <v>2.4178999999999971E-3</v>
      </c>
    </row>
    <row r="4" spans="1:10" x14ac:dyDescent="0.25">
      <c r="A4">
        <v>4707.7920000000004</v>
      </c>
      <c r="B4">
        <v>3.9750000000000001E-2</v>
      </c>
      <c r="C4">
        <v>5.47891E-2</v>
      </c>
      <c r="D4">
        <f t="shared" si="0"/>
        <v>1.50391E-2</v>
      </c>
      <c r="F4">
        <v>-0.46430900000000003</v>
      </c>
      <c r="G4">
        <v>-0.42772399999999999</v>
      </c>
      <c r="H4">
        <f t="shared" ref="H4:H12" si="1">(-G4-F4)/2</f>
        <v>0.44601650000000004</v>
      </c>
      <c r="I4">
        <f t="shared" ref="I4:I12" si="2">+G4+H4</f>
        <v>1.8292500000000045E-2</v>
      </c>
      <c r="J4">
        <f t="shared" ref="J4:J12" si="3">0.02-D4</f>
        <v>4.9609000000000007E-3</v>
      </c>
    </row>
    <row r="5" spans="1:10" x14ac:dyDescent="0.25">
      <c r="A5">
        <v>4709.0020000000004</v>
      </c>
      <c r="B5">
        <v>6.8411600000000003E-2</v>
      </c>
      <c r="C5">
        <v>8.1989500000000007E-2</v>
      </c>
      <c r="D5">
        <f t="shared" si="0"/>
        <v>1.3577900000000004E-2</v>
      </c>
      <c r="F5">
        <v>-0.56390200000000001</v>
      </c>
      <c r="G5">
        <v>-0.53951199999999999</v>
      </c>
      <c r="H5">
        <f t="shared" si="1"/>
        <v>0.55170699999999995</v>
      </c>
      <c r="I5">
        <f t="shared" si="2"/>
        <v>1.2194999999999956E-2</v>
      </c>
      <c r="J5">
        <f t="shared" si="3"/>
        <v>6.4220999999999966E-3</v>
      </c>
    </row>
    <row r="6" spans="1:10" x14ac:dyDescent="0.25">
      <c r="A6">
        <v>4710.2659999999996</v>
      </c>
      <c r="B6">
        <v>4.5536800000000002E-2</v>
      </c>
      <c r="C6">
        <v>5.7785900000000001E-2</v>
      </c>
      <c r="D6">
        <f t="shared" si="0"/>
        <v>1.2249099999999999E-2</v>
      </c>
      <c r="F6">
        <v>-0.58626</v>
      </c>
      <c r="G6">
        <v>-0.56593499999999997</v>
      </c>
      <c r="H6">
        <f t="shared" si="1"/>
        <v>0.57609749999999993</v>
      </c>
      <c r="I6">
        <f t="shared" si="2"/>
        <v>1.0162499999999963E-2</v>
      </c>
      <c r="J6">
        <f t="shared" si="3"/>
        <v>7.7509000000000015E-3</v>
      </c>
    </row>
    <row r="7" spans="1:10" x14ac:dyDescent="0.25">
      <c r="A7">
        <v>4711.7910000000002</v>
      </c>
      <c r="B7">
        <v>5.1814199999999998E-2</v>
      </c>
      <c r="C7">
        <v>6.24047E-2</v>
      </c>
      <c r="D7">
        <f t="shared" si="0"/>
        <v>1.0590500000000003E-2</v>
      </c>
      <c r="F7">
        <v>-0.61065000000000003</v>
      </c>
      <c r="G7">
        <v>-0.59032499999999999</v>
      </c>
      <c r="H7">
        <f t="shared" si="1"/>
        <v>0.60048750000000006</v>
      </c>
      <c r="I7">
        <f t="shared" si="2"/>
        <v>1.0162500000000074E-2</v>
      </c>
      <c r="J7">
        <f t="shared" si="3"/>
        <v>9.4094999999999977E-3</v>
      </c>
    </row>
    <row r="8" spans="1:10" x14ac:dyDescent="0.25">
      <c r="A8">
        <v>4712.76</v>
      </c>
      <c r="B8">
        <v>5.5157400000000002E-2</v>
      </c>
      <c r="C8">
        <v>6.4718999999999999E-2</v>
      </c>
      <c r="D8">
        <f t="shared" si="0"/>
        <v>9.5615999999999965E-3</v>
      </c>
      <c r="F8">
        <v>-0.67569100000000004</v>
      </c>
      <c r="G8">
        <v>-0.65730900000000003</v>
      </c>
      <c r="H8">
        <f t="shared" si="1"/>
        <v>0.66650000000000009</v>
      </c>
      <c r="I8">
        <f t="shared" si="2"/>
        <v>9.1910000000000602E-3</v>
      </c>
      <c r="J8">
        <f t="shared" si="3"/>
        <v>1.0438400000000004E-2</v>
      </c>
    </row>
    <row r="9" spans="1:10" x14ac:dyDescent="0.25">
      <c r="A9">
        <v>4713.8900000000003</v>
      </c>
      <c r="B9">
        <v>5.2340400000000002E-2</v>
      </c>
      <c r="C9">
        <v>6.0736499999999999E-2</v>
      </c>
      <c r="D9">
        <f t="shared" si="0"/>
        <v>8.3960999999999966E-3</v>
      </c>
      <c r="F9">
        <v>-0.67772399999999999</v>
      </c>
      <c r="G9">
        <v>-0.64926799999999996</v>
      </c>
      <c r="H9">
        <f t="shared" si="1"/>
        <v>0.66349599999999997</v>
      </c>
      <c r="I9">
        <f t="shared" si="2"/>
        <v>1.4228000000000018E-2</v>
      </c>
      <c r="J9">
        <f t="shared" si="3"/>
        <v>1.1603900000000004E-2</v>
      </c>
    </row>
    <row r="10" spans="1:10" x14ac:dyDescent="0.25">
      <c r="A10">
        <v>4715.0230000000001</v>
      </c>
      <c r="B10">
        <v>5.3778699999999999E-2</v>
      </c>
      <c r="C10">
        <v>6.0901700000000003E-2</v>
      </c>
      <c r="D10">
        <f t="shared" si="0"/>
        <v>7.1230000000000043E-3</v>
      </c>
      <c r="F10">
        <v>-0.73835399999999995</v>
      </c>
      <c r="G10">
        <v>-0.67204299999999995</v>
      </c>
      <c r="H10">
        <f t="shared" si="1"/>
        <v>0.70519849999999995</v>
      </c>
      <c r="I10">
        <f t="shared" si="2"/>
        <v>3.3155500000000004E-2</v>
      </c>
      <c r="J10">
        <f t="shared" si="3"/>
        <v>1.2876999999999996E-2</v>
      </c>
    </row>
    <row r="11" spans="1:10" x14ac:dyDescent="0.25">
      <c r="A11">
        <v>4716.4489999999996</v>
      </c>
      <c r="B11">
        <v>7.2237999999999997E-2</v>
      </c>
      <c r="C11">
        <v>7.76424E-2</v>
      </c>
      <c r="D11">
        <f t="shared" si="0"/>
        <v>5.4044000000000036E-3</v>
      </c>
      <c r="F11">
        <v>-0.76122000000000001</v>
      </c>
      <c r="G11">
        <v>-0.71548800000000001</v>
      </c>
      <c r="H11">
        <f t="shared" si="1"/>
        <v>0.73835399999999995</v>
      </c>
      <c r="I11">
        <f t="shared" si="2"/>
        <v>2.2865999999999942E-2</v>
      </c>
      <c r="J11">
        <f t="shared" si="3"/>
        <v>1.4595599999999997E-2</v>
      </c>
    </row>
    <row r="12" spans="1:10" x14ac:dyDescent="0.25">
      <c r="A12">
        <v>4717.4780000000001</v>
      </c>
      <c r="B12">
        <v>7.45918E-2</v>
      </c>
      <c r="C12">
        <v>7.8489199999999995E-2</v>
      </c>
      <c r="D12">
        <f t="shared" si="0"/>
        <v>3.8973999999999953E-3</v>
      </c>
      <c r="F12">
        <v>-0.73835399999999995</v>
      </c>
      <c r="G12">
        <v>-0.69262199999999996</v>
      </c>
      <c r="H12">
        <f t="shared" si="1"/>
        <v>0.7154879999999999</v>
      </c>
      <c r="I12">
        <f t="shared" si="2"/>
        <v>2.2865999999999942E-2</v>
      </c>
      <c r="J12">
        <f t="shared" si="3"/>
        <v>1.6102600000000005E-2</v>
      </c>
    </row>
    <row r="13" spans="1:10" x14ac:dyDescent="0.25">
      <c r="A13" t="s">
        <v>5</v>
      </c>
    </row>
    <row r="14" spans="1:10" x14ac:dyDescent="0.25">
      <c r="A14">
        <v>4712.3100000000004</v>
      </c>
    </row>
    <row r="15" spans="1:10" x14ac:dyDescent="0.25">
      <c r="A15" t="s">
        <v>6</v>
      </c>
      <c r="C15">
        <f>(A17-B17)/(A16-B16)</f>
        <v>983.07816277289692</v>
      </c>
      <c r="E15" t="s">
        <v>7</v>
      </c>
      <c r="G15" t="s">
        <v>9</v>
      </c>
    </row>
    <row r="16" spans="1:10" x14ac:dyDescent="0.25">
      <c r="A16">
        <v>1.06205E-2</v>
      </c>
      <c r="B16">
        <v>0.01</v>
      </c>
      <c r="E16">
        <v>2.0000000000000001E-4</v>
      </c>
      <c r="G16">
        <f>SQRT(E18^2+(C15*E16)^2)</f>
        <v>0.19661817557092068</v>
      </c>
    </row>
    <row r="17" spans="1:5" x14ac:dyDescent="0.25">
      <c r="A17">
        <v>4712.3100000000004</v>
      </c>
      <c r="B17">
        <v>4711.7</v>
      </c>
      <c r="E17" t="s">
        <v>8</v>
      </c>
    </row>
    <row r="18" spans="1:5" x14ac:dyDescent="0.25">
      <c r="E18">
        <v>1E-3</v>
      </c>
    </row>
    <row r="21" spans="1:5" x14ac:dyDescent="0.25">
      <c r="A21" t="s">
        <v>10</v>
      </c>
      <c r="B21">
        <v>1525.1872962800001</v>
      </c>
    </row>
    <row r="22" spans="1:5" x14ac:dyDescent="0.25">
      <c r="A22" t="s">
        <v>11</v>
      </c>
      <c r="B22">
        <v>1490.3144285999999</v>
      </c>
    </row>
    <row r="23" spans="1:5" x14ac:dyDescent="0.25">
      <c r="A23" t="s">
        <v>12</v>
      </c>
      <c r="B23">
        <v>1507.75086244</v>
      </c>
    </row>
    <row r="24" spans="1:5" x14ac:dyDescent="0.25">
      <c r="A24" t="s">
        <v>13</v>
      </c>
      <c r="B24">
        <v>17.436433839799999</v>
      </c>
    </row>
    <row r="26" spans="1:5" x14ac:dyDescent="0.25">
      <c r="A26" t="s">
        <v>14</v>
      </c>
    </row>
    <row r="27" spans="1:5" x14ac:dyDescent="0.25">
      <c r="A27" t="s">
        <v>15</v>
      </c>
      <c r="B27" t="s">
        <v>16</v>
      </c>
    </row>
    <row r="28" spans="1:5" x14ac:dyDescent="0.25">
      <c r="A28">
        <v>47</v>
      </c>
      <c r="B28">
        <v>1</v>
      </c>
      <c r="C28">
        <f>B28/A28</f>
        <v>2.1276595744680851E-2</v>
      </c>
    </row>
    <row r="29" spans="1:5" x14ac:dyDescent="0.25">
      <c r="A29">
        <v>4.8390000000000002E-2</v>
      </c>
      <c r="B29">
        <v>9.7000000000000003E-3</v>
      </c>
      <c r="C29">
        <f t="shared" ref="C29:C30" si="4">B29/A29</f>
        <v>0.20045463938830335</v>
      </c>
    </row>
    <row r="30" spans="1:5" x14ac:dyDescent="0.25">
      <c r="A30">
        <v>3.1</v>
      </c>
      <c r="B30">
        <v>0.24</v>
      </c>
      <c r="C30">
        <f t="shared" si="4"/>
        <v>7.7419354838709667E-2</v>
      </c>
    </row>
    <row r="32" spans="1:5" x14ac:dyDescent="0.25">
      <c r="C32">
        <f>SQRT(C28^2+C29^2+C30^2)</f>
        <v>0.21593636211258943</v>
      </c>
    </row>
    <row r="34" spans="1:2" x14ac:dyDescent="0.25">
      <c r="B34">
        <v>1492</v>
      </c>
    </row>
    <row r="35" spans="1:2" x14ac:dyDescent="0.25">
      <c r="A35" t="s">
        <v>5</v>
      </c>
      <c r="B35">
        <v>1510</v>
      </c>
    </row>
    <row r="36" spans="1:2" x14ac:dyDescent="0.25">
      <c r="B36">
        <v>1528</v>
      </c>
    </row>
    <row r="37" spans="1:2" x14ac:dyDescent="0.25">
      <c r="A37" t="s">
        <v>17</v>
      </c>
      <c r="B37">
        <v>3.9E-2</v>
      </c>
    </row>
    <row r="40" spans="1:2" x14ac:dyDescent="0.25">
      <c r="A40" t="s">
        <v>18</v>
      </c>
    </row>
    <row r="41" spans="1:2" x14ac:dyDescent="0.25">
      <c r="A41" t="s">
        <v>19</v>
      </c>
      <c r="B41">
        <v>3.4826099999999999E-2</v>
      </c>
    </row>
    <row r="42" spans="1:2" x14ac:dyDescent="0.25">
      <c r="A42" t="s">
        <v>20</v>
      </c>
      <c r="B42">
        <v>4.5535699999999998E-2</v>
      </c>
    </row>
    <row r="43" spans="1:2" x14ac:dyDescent="0.25">
      <c r="B43">
        <f>(B42-B41)/2</f>
        <v>5.3547999999999998E-3</v>
      </c>
    </row>
    <row r="45" spans="1:2" x14ac:dyDescent="0.25">
      <c r="A45" t="s">
        <v>21</v>
      </c>
    </row>
    <row r="46" spans="1:2" x14ac:dyDescent="0.25">
      <c r="A46" t="s">
        <v>22</v>
      </c>
      <c r="B46">
        <v>-6.4000000000000001E-2</v>
      </c>
    </row>
    <row r="47" spans="1:2" x14ac:dyDescent="0.25">
      <c r="A47" t="s">
        <v>23</v>
      </c>
      <c r="B47">
        <v>-1.58</v>
      </c>
    </row>
    <row r="50" spans="1:12" x14ac:dyDescent="0.25">
      <c r="A50" t="s">
        <v>24</v>
      </c>
      <c r="B50" t="s">
        <v>25</v>
      </c>
      <c r="C50" t="s">
        <v>28</v>
      </c>
    </row>
    <row r="51" spans="1:12" x14ac:dyDescent="0.25">
      <c r="B51" t="s">
        <v>26</v>
      </c>
      <c r="C51" t="s">
        <v>27</v>
      </c>
    </row>
    <row r="53" spans="1:12" x14ac:dyDescent="0.25">
      <c r="A53" t="s">
        <v>29</v>
      </c>
    </row>
    <row r="56" spans="1:12" x14ac:dyDescent="0.25">
      <c r="A56" t="s">
        <v>35</v>
      </c>
    </row>
    <row r="58" spans="1:12" x14ac:dyDescent="0.25">
      <c r="B58" t="s">
        <v>36</v>
      </c>
      <c r="C58" t="s">
        <v>37</v>
      </c>
    </row>
    <row r="59" spans="1:12" x14ac:dyDescent="0.25">
      <c r="B59">
        <v>5.2850000000000001E-2</v>
      </c>
      <c r="C59">
        <v>6.3640000000000002E-2</v>
      </c>
      <c r="D59">
        <f>(C59-B59)/2</f>
        <v>5.3950000000000005E-3</v>
      </c>
    </row>
    <row r="61" spans="1:12" x14ac:dyDescent="0.25">
      <c r="A61" t="s">
        <v>38</v>
      </c>
    </row>
    <row r="62" spans="1:12" x14ac:dyDescent="0.25">
      <c r="H62" t="s">
        <v>41</v>
      </c>
    </row>
    <row r="63" spans="1:12" ht="15.75" x14ac:dyDescent="0.3">
      <c r="A63">
        <v>3.5840000000000001</v>
      </c>
      <c r="B63">
        <v>7.0000000000000007E-2</v>
      </c>
      <c r="C63" s="1">
        <v>3.45</v>
      </c>
      <c r="D63">
        <v>0.12</v>
      </c>
      <c r="E63" s="1">
        <v>3.69</v>
      </c>
      <c r="F63">
        <v>0.17</v>
      </c>
      <c r="H63">
        <f>(E63*E69+C63*C69+A63*A69)/F69</f>
        <v>3.5666977886977889</v>
      </c>
      <c r="I63">
        <f>SQRT((B63^2*A69^2+D63^2*C69^2+F63^2*E69^2))/F69</f>
        <v>6.0770726123055452E-2</v>
      </c>
      <c r="J63">
        <v>6.0999999999999999E-2</v>
      </c>
      <c r="L63">
        <f>SQRT(B63^2+D63^2+F63^2)/3</f>
        <v>7.3181661333667172E-2</v>
      </c>
    </row>
    <row r="64" spans="1:12" ht="15.75" x14ac:dyDescent="0.3">
      <c r="A64">
        <v>3.6339999999999999</v>
      </c>
      <c r="B64">
        <v>7.0999999999999994E-2</v>
      </c>
      <c r="C64" s="1">
        <v>3.37</v>
      </c>
      <c r="D64">
        <v>0.16</v>
      </c>
      <c r="E64" s="1">
        <v>3.69</v>
      </c>
      <c r="F64">
        <v>0.17</v>
      </c>
      <c r="H64">
        <f t="shared" ref="H64:H66" si="5">(E64*E70+C64*C70+A64*A70)/F70</f>
        <v>3.5836282836263087</v>
      </c>
      <c r="I64">
        <f t="shared" ref="I64:I66" si="6">SQRT((B64^2*A70^2+D64^2*C70^2+F64^2*E70^2))/F70</f>
        <v>6.6066295073612794E-2</v>
      </c>
      <c r="J64">
        <v>6.6000000000000003E-2</v>
      </c>
    </row>
    <row r="65" spans="1:10" ht="15.75" x14ac:dyDescent="0.3">
      <c r="A65">
        <v>3.637</v>
      </c>
      <c r="B65">
        <v>7.0999999999999994E-2</v>
      </c>
      <c r="C65" s="1">
        <v>3.41</v>
      </c>
      <c r="D65">
        <v>0.14000000000000001</v>
      </c>
      <c r="E65" s="1">
        <v>3.69</v>
      </c>
      <c r="F65">
        <v>0.17</v>
      </c>
      <c r="H65">
        <f t="shared" si="5"/>
        <v>3.588690242305173</v>
      </c>
      <c r="I65">
        <f t="shared" si="6"/>
        <v>6.3890405034487854E-2</v>
      </c>
      <c r="J65">
        <v>6.4000000000000001E-2</v>
      </c>
    </row>
    <row r="66" spans="1:10" ht="15.75" x14ac:dyDescent="0.3">
      <c r="A66">
        <v>3.6360000000000001</v>
      </c>
      <c r="B66">
        <v>7.0999999999999994E-2</v>
      </c>
      <c r="C66" s="1">
        <v>3.42</v>
      </c>
      <c r="D66">
        <v>0.15</v>
      </c>
      <c r="E66" s="1">
        <v>3.69</v>
      </c>
      <c r="F66">
        <v>0.17</v>
      </c>
      <c r="H66">
        <f t="shared" si="5"/>
        <v>3.59385939444214</v>
      </c>
      <c r="I66">
        <f t="shared" si="6"/>
        <v>6.5032724742916881E-2</v>
      </c>
      <c r="J66">
        <v>6.5000000000000002E-2</v>
      </c>
    </row>
    <row r="68" spans="1:10" x14ac:dyDescent="0.25">
      <c r="A68" t="s">
        <v>39</v>
      </c>
      <c r="F68" t="s">
        <v>40</v>
      </c>
      <c r="H68">
        <f>SUM(H63:H66)/4</f>
        <v>3.5832189272678527</v>
      </c>
      <c r="J68">
        <f>SQRT(J63^2+J64^2+J65^2+J66^2)/2</f>
        <v>6.4027337911239129E-2</v>
      </c>
    </row>
    <row r="69" spans="1:10" x14ac:dyDescent="0.25">
      <c r="A69">
        <f>1/B63</f>
        <v>14.285714285714285</v>
      </c>
      <c r="C69">
        <f>1/D63</f>
        <v>8.3333333333333339</v>
      </c>
      <c r="E69">
        <f>1/F63</f>
        <v>5.8823529411764701</v>
      </c>
      <c r="F69">
        <f>E69+C69+A69</f>
        <v>28.501400560224088</v>
      </c>
    </row>
    <row r="70" spans="1:10" x14ac:dyDescent="0.25">
      <c r="A70">
        <f t="shared" ref="A70:A72" si="7">1/B64</f>
        <v>14.084507042253522</v>
      </c>
      <c r="C70">
        <f t="shared" ref="C70:C72" si="8">1/D64</f>
        <v>6.25</v>
      </c>
      <c r="E70">
        <f t="shared" ref="E70:E72" si="9">1/F64</f>
        <v>5.8823529411764701</v>
      </c>
      <c r="F70">
        <f t="shared" ref="F70:F72" si="10">E70+C70+A70</f>
        <v>26.216859983429991</v>
      </c>
    </row>
    <row r="71" spans="1:10" x14ac:dyDescent="0.25">
      <c r="A71">
        <f t="shared" si="7"/>
        <v>14.084507042253522</v>
      </c>
      <c r="C71">
        <f t="shared" si="8"/>
        <v>7.1428571428571423</v>
      </c>
      <c r="E71">
        <f t="shared" si="9"/>
        <v>5.8823529411764701</v>
      </c>
      <c r="F71">
        <f t="shared" si="10"/>
        <v>27.109717126287137</v>
      </c>
    </row>
    <row r="72" spans="1:10" x14ac:dyDescent="0.25">
      <c r="A72">
        <f t="shared" si="7"/>
        <v>14.084507042253522</v>
      </c>
      <c r="C72">
        <f t="shared" si="8"/>
        <v>6.666666666666667</v>
      </c>
      <c r="E72">
        <f t="shared" si="9"/>
        <v>5.8823529411764701</v>
      </c>
      <c r="F72">
        <f t="shared" si="10"/>
        <v>26.633526650096659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UMueller</dc:creator>
  <cp:lastModifiedBy>UMueller</cp:lastModifiedBy>
  <dcterms:created xsi:type="dcterms:W3CDTF">2013-09-21T11:01:50Z</dcterms:created>
  <dcterms:modified xsi:type="dcterms:W3CDTF">2013-10-08T06:41:40Z</dcterms:modified>
</cp:coreProperties>
</file>