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7315" windowHeight="128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35" i="1" l="1"/>
  <c r="K35" i="1" s="1"/>
  <c r="E35" i="1"/>
  <c r="C35" i="1"/>
  <c r="I15" i="1"/>
  <c r="K15" i="1" s="1"/>
  <c r="J17" i="1"/>
  <c r="D17" i="1"/>
  <c r="E17" i="1" s="1"/>
  <c r="C6" i="1"/>
  <c r="K5" i="1"/>
  <c r="K6" i="1"/>
  <c r="K7" i="1"/>
  <c r="K8" i="1"/>
  <c r="K9" i="1"/>
  <c r="K4" i="1"/>
  <c r="I9" i="1"/>
  <c r="C14" i="1"/>
  <c r="E14" i="1" s="1"/>
  <c r="I24" i="1"/>
  <c r="K24" i="1" s="1"/>
  <c r="J22" i="1"/>
  <c r="K17" i="1"/>
  <c r="K16" i="1"/>
  <c r="K14" i="1"/>
  <c r="K13" i="1"/>
  <c r="D22" i="1"/>
  <c r="E22" i="1" s="1"/>
  <c r="E12" i="1"/>
  <c r="C23" i="1"/>
  <c r="C25" i="1"/>
  <c r="E25" i="1" s="1"/>
  <c r="C24" i="1"/>
  <c r="E24" i="1" s="1"/>
  <c r="E23" i="1"/>
  <c r="E13" i="1"/>
  <c r="E15" i="1"/>
  <c r="E16" i="1"/>
  <c r="E11" i="1"/>
  <c r="K22" i="1" l="1"/>
  <c r="K18" i="1"/>
  <c r="D5" i="1" s="1"/>
  <c r="I23" i="1"/>
  <c r="K23" i="1" s="1"/>
  <c r="I25" i="1"/>
  <c r="K25" i="1" s="1"/>
  <c r="K10" i="1"/>
  <c r="E18" i="1"/>
  <c r="C5" i="1" s="1"/>
  <c r="E5" i="1" s="1"/>
  <c r="E26" i="1"/>
  <c r="K26" i="1" l="1"/>
  <c r="D6" i="1" s="1"/>
  <c r="E6" i="1" s="1"/>
  <c r="I31" i="1"/>
  <c r="E28" i="1"/>
  <c r="C7" i="1" s="1"/>
  <c r="C31" i="1"/>
  <c r="K28" i="1" l="1"/>
  <c r="D7" i="1" s="1"/>
  <c r="E7" i="1" s="1"/>
</calcChain>
</file>

<file path=xl/comments1.xml><?xml version="1.0" encoding="utf-8"?>
<comments xmlns="http://schemas.openxmlformats.org/spreadsheetml/2006/main">
  <authors>
    <author>Adry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20 días x 2 hs</t>
        </r>
      </text>
    </comment>
  </commentList>
</comments>
</file>

<file path=xl/sharedStrings.xml><?xml version="1.0" encoding="utf-8"?>
<sst xmlns="http://schemas.openxmlformats.org/spreadsheetml/2006/main" count="81" uniqueCount="39">
  <si>
    <t>Detalle Mensual para 1 sucursal</t>
  </si>
  <si>
    <t>Cantidad</t>
  </si>
  <si>
    <t>Subtotal</t>
  </si>
  <si>
    <t>Egresos</t>
  </si>
  <si>
    <t>Ingresos</t>
  </si>
  <si>
    <t>Flete Normal</t>
  </si>
  <si>
    <t>Flete Urgente</t>
  </si>
  <si>
    <t>Formularios (papel + tinta)</t>
  </si>
  <si>
    <t>Precintos</t>
  </si>
  <si>
    <t>Combustible</t>
  </si>
  <si>
    <t xml:space="preserve">Amortización Cajas </t>
  </si>
  <si>
    <t>Costo de Oportunidad (Clientes Perdidos)</t>
  </si>
  <si>
    <t>TOTAL</t>
  </si>
  <si>
    <t>Consulta Extra</t>
  </si>
  <si>
    <t>Valor [$]</t>
  </si>
  <si>
    <t>Sueldos Promedio Empleados</t>
  </si>
  <si>
    <t>Impuestos, Servicios y Seguros</t>
  </si>
  <si>
    <t>Servicio FILE Promedio (30 cajas; 15 consultas mensuales; 2 fletes)</t>
  </si>
  <si>
    <t>Beneficio</t>
  </si>
  <si>
    <t>Ingresos por Ventas de Servicio</t>
  </si>
  <si>
    <t>Gasto Total</t>
  </si>
  <si>
    <t>Inversión</t>
  </si>
  <si>
    <t>Chip RFID</t>
  </si>
  <si>
    <t>Sistema Informático</t>
  </si>
  <si>
    <t>Cajas de Colores</t>
  </si>
  <si>
    <t>Capacitación</t>
  </si>
  <si>
    <t>Detalle</t>
  </si>
  <si>
    <t>Equipo Reingeniería Externo (3 personas; 6 meses)</t>
  </si>
  <si>
    <t>Instalación Zonas RFID (materiales y mano de obra)</t>
  </si>
  <si>
    <t>Rentabilidad =</t>
  </si>
  <si>
    <t>Antes de la Reingeniería</t>
  </si>
  <si>
    <t>Después de la Reingeniería</t>
  </si>
  <si>
    <t>Antes</t>
  </si>
  <si>
    <t>Después</t>
  </si>
  <si>
    <t>Porcentaje</t>
  </si>
  <si>
    <t>Actual</t>
  </si>
  <si>
    <t>Maximo</t>
  </si>
  <si>
    <t>Cantidad Clientes Atendidos</t>
  </si>
  <si>
    <t>%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</si>
</sst>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/>
    </xf>
    <xf numFmtId="0" fontId="0" fillId="7" borderId="7" xfId="0" applyFill="1" applyBorder="1" applyAlignment="1">
      <alignment vertical="center" wrapText="1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1" fillId="6" borderId="4" xfId="0" applyNumberFormat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left" vertical="center" wrapText="1"/>
    </xf>
    <xf numFmtId="0" fontId="0" fillId="12" borderId="6" xfId="0" applyFont="1" applyFill="1" applyBorder="1" applyAlignment="1">
      <alignment horizontal="center" vertical="center"/>
    </xf>
    <xf numFmtId="0" fontId="0" fillId="12" borderId="11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0" fillId="12" borderId="7" xfId="0" applyFont="1" applyFill="1" applyBorder="1" applyAlignment="1">
      <alignment vertical="center"/>
    </xf>
    <xf numFmtId="0" fontId="0" fillId="12" borderId="7" xfId="0" applyFont="1" applyFill="1" applyBorder="1" applyAlignment="1">
      <alignment vertical="center" wrapText="1"/>
    </xf>
    <xf numFmtId="0" fontId="0" fillId="12" borderId="9" xfId="0" applyFill="1" applyBorder="1" applyAlignment="1">
      <alignment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 vertical="center" wrapText="1"/>
    </xf>
    <xf numFmtId="0" fontId="0" fillId="4" borderId="10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9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3" fontId="0" fillId="3" borderId="0" xfId="0" applyNumberFormat="1" applyFont="1" applyFill="1" applyBorder="1" applyAlignment="1">
      <alignment horizontal="center" vertical="center"/>
    </xf>
    <xf numFmtId="3" fontId="0" fillId="3" borderId="10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9" fontId="1" fillId="3" borderId="8" xfId="0" applyNumberFormat="1" applyFont="1" applyFill="1" applyBorder="1" applyAlignment="1">
      <alignment horizontal="center" vertical="center"/>
    </xf>
    <xf numFmtId="9" fontId="1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L20" sqref="L20"/>
    </sheetView>
  </sheetViews>
  <sheetFormatPr baseColWidth="10" defaultRowHeight="15" x14ac:dyDescent="0.25"/>
  <cols>
    <col min="1" max="1" width="14.42578125" style="1" customWidth="1"/>
    <col min="2" max="2" width="30.5703125" style="1" customWidth="1"/>
    <col min="3" max="6" width="11.42578125" style="1"/>
    <col min="7" max="7" width="13.7109375" style="1" customWidth="1"/>
    <col min="8" max="8" width="30.5703125" style="1" customWidth="1"/>
    <col min="9" max="16384" width="11.42578125" style="1"/>
  </cols>
  <sheetData>
    <row r="1" spans="1:11" ht="18.75" x14ac:dyDescent="0.3">
      <c r="A1" s="67" t="s">
        <v>30</v>
      </c>
      <c r="B1" s="69"/>
      <c r="C1" s="69"/>
      <c r="D1" s="69"/>
      <c r="E1" s="69"/>
      <c r="F1" s="69"/>
      <c r="G1" s="70" t="s">
        <v>31</v>
      </c>
    </row>
    <row r="2" spans="1:11" ht="15.75" thickBot="1" x14ac:dyDescent="0.3"/>
    <row r="3" spans="1:11" ht="15.75" thickBot="1" x14ac:dyDescent="0.3">
      <c r="G3" s="46" t="s">
        <v>21</v>
      </c>
      <c r="H3" s="49" t="s">
        <v>26</v>
      </c>
      <c r="I3" s="49" t="s">
        <v>1</v>
      </c>
      <c r="J3" s="49" t="s">
        <v>14</v>
      </c>
      <c r="K3" s="50" t="s">
        <v>2</v>
      </c>
    </row>
    <row r="4" spans="1:11" ht="30.75" thickBot="1" x14ac:dyDescent="0.3">
      <c r="B4" s="75" t="s">
        <v>26</v>
      </c>
      <c r="C4" s="76" t="s">
        <v>32</v>
      </c>
      <c r="D4" s="76" t="s">
        <v>33</v>
      </c>
      <c r="E4" s="77" t="s">
        <v>34</v>
      </c>
      <c r="G4" s="47"/>
      <c r="H4" s="51" t="s">
        <v>27</v>
      </c>
      <c r="I4" s="52">
        <v>18</v>
      </c>
      <c r="J4" s="52">
        <v>5000</v>
      </c>
      <c r="K4" s="53">
        <f>I4*J4</f>
        <v>90000</v>
      </c>
    </row>
    <row r="5" spans="1:11" x14ac:dyDescent="0.25">
      <c r="B5" s="78" t="s">
        <v>3</v>
      </c>
      <c r="C5" s="73">
        <f>E18</f>
        <v>89700</v>
      </c>
      <c r="D5" s="73">
        <f>K18</f>
        <v>79000</v>
      </c>
      <c r="E5" s="80">
        <f>D5/C5</f>
        <v>0.88071348940914163</v>
      </c>
      <c r="G5" s="47"/>
      <c r="H5" s="54" t="s">
        <v>24</v>
      </c>
      <c r="I5" s="55">
        <v>3000</v>
      </c>
      <c r="J5" s="55">
        <v>10</v>
      </c>
      <c r="K5" s="56">
        <f t="shared" ref="K5:K9" si="0">I5*J5</f>
        <v>30000</v>
      </c>
    </row>
    <row r="6" spans="1:11" x14ac:dyDescent="0.25">
      <c r="B6" s="78" t="s">
        <v>4</v>
      </c>
      <c r="C6" s="73">
        <f>E26</f>
        <v>115800</v>
      </c>
      <c r="D6" s="73">
        <f>K26</f>
        <v>173700</v>
      </c>
      <c r="E6" s="80">
        <f t="shared" ref="E6:E7" si="1">D6/C6</f>
        <v>1.5</v>
      </c>
      <c r="G6" s="47"/>
      <c r="H6" s="57" t="s">
        <v>22</v>
      </c>
      <c r="I6" s="55">
        <v>3000</v>
      </c>
      <c r="J6" s="55">
        <v>0.5</v>
      </c>
      <c r="K6" s="56">
        <f t="shared" si="0"/>
        <v>1500</v>
      </c>
    </row>
    <row r="7" spans="1:11" ht="15.75" thickBot="1" x14ac:dyDescent="0.3">
      <c r="B7" s="79" t="s">
        <v>18</v>
      </c>
      <c r="C7" s="74">
        <f>E28</f>
        <v>26100</v>
      </c>
      <c r="D7" s="74">
        <f>K28</f>
        <v>94700</v>
      </c>
      <c r="E7" s="81">
        <f t="shared" si="1"/>
        <v>3.6283524904214559</v>
      </c>
      <c r="G7" s="47"/>
      <c r="H7" s="57" t="s">
        <v>23</v>
      </c>
      <c r="I7" s="55">
        <v>1</v>
      </c>
      <c r="J7" s="55">
        <v>40000</v>
      </c>
      <c r="K7" s="56">
        <f t="shared" si="0"/>
        <v>40000</v>
      </c>
    </row>
    <row r="8" spans="1:11" ht="30" x14ac:dyDescent="0.25">
      <c r="G8" s="47"/>
      <c r="H8" s="58" t="s">
        <v>28</v>
      </c>
      <c r="I8" s="55">
        <v>1</v>
      </c>
      <c r="J8" s="55">
        <v>5000</v>
      </c>
      <c r="K8" s="56">
        <f t="shared" si="0"/>
        <v>5000</v>
      </c>
    </row>
    <row r="9" spans="1:11" ht="15.75" thickBot="1" x14ac:dyDescent="0.3">
      <c r="G9" s="47"/>
      <c r="H9" s="59" t="s">
        <v>25</v>
      </c>
      <c r="I9" s="60">
        <f>20*2</f>
        <v>40</v>
      </c>
      <c r="J9" s="61">
        <v>35</v>
      </c>
      <c r="K9" s="62">
        <f t="shared" si="0"/>
        <v>1400</v>
      </c>
    </row>
    <row r="10" spans="1:11" ht="16.5" thickBot="1" x14ac:dyDescent="0.3">
      <c r="A10" s="8" t="s">
        <v>3</v>
      </c>
      <c r="B10" s="23" t="s">
        <v>0</v>
      </c>
      <c r="C10" s="24" t="s">
        <v>1</v>
      </c>
      <c r="D10" s="24" t="s">
        <v>14</v>
      </c>
      <c r="E10" s="25" t="s">
        <v>2</v>
      </c>
      <c r="G10" s="48"/>
      <c r="H10" s="43" t="s">
        <v>12</v>
      </c>
      <c r="I10" s="43"/>
      <c r="J10" s="44"/>
      <c r="K10" s="45">
        <f>SUM(K4:K9)</f>
        <v>167900</v>
      </c>
    </row>
    <row r="11" spans="1:11" ht="16.5" thickBot="1" x14ac:dyDescent="0.3">
      <c r="A11" s="9"/>
      <c r="B11" s="15" t="s">
        <v>15</v>
      </c>
      <c r="C11" s="63">
        <v>20</v>
      </c>
      <c r="D11" s="64">
        <v>3500</v>
      </c>
      <c r="E11" s="18">
        <f>C11*D11</f>
        <v>70000</v>
      </c>
      <c r="G11" s="6"/>
    </row>
    <row r="12" spans="1:11" ht="14.25" customHeight="1" thickBot="1" x14ac:dyDescent="0.3">
      <c r="A12" s="9"/>
      <c r="B12" s="15" t="s">
        <v>16</v>
      </c>
      <c r="C12" s="63">
        <v>1</v>
      </c>
      <c r="D12" s="64">
        <v>6000</v>
      </c>
      <c r="E12" s="18">
        <f>C12*D12</f>
        <v>6000</v>
      </c>
      <c r="G12" s="8" t="s">
        <v>3</v>
      </c>
      <c r="H12" s="23" t="s">
        <v>0</v>
      </c>
      <c r="I12" s="24" t="s">
        <v>1</v>
      </c>
      <c r="J12" s="24" t="s">
        <v>14</v>
      </c>
      <c r="K12" s="25" t="s">
        <v>2</v>
      </c>
    </row>
    <row r="13" spans="1:11" ht="15.75" x14ac:dyDescent="0.25">
      <c r="A13" s="9"/>
      <c r="B13" s="15" t="s">
        <v>7</v>
      </c>
      <c r="C13" s="63">
        <v>1</v>
      </c>
      <c r="D13" s="64">
        <v>200</v>
      </c>
      <c r="E13" s="18">
        <f t="shared" ref="E13:E17" si="2">C13*D13</f>
        <v>200</v>
      </c>
      <c r="G13" s="9"/>
      <c r="H13" s="15" t="s">
        <v>15</v>
      </c>
      <c r="I13" s="16">
        <v>20</v>
      </c>
      <c r="J13" s="17">
        <v>3500</v>
      </c>
      <c r="K13" s="18">
        <f>I13*J13</f>
        <v>70000</v>
      </c>
    </row>
    <row r="14" spans="1:11" ht="15.75" x14ac:dyDescent="0.25">
      <c r="A14" s="9"/>
      <c r="B14" s="15" t="s">
        <v>10</v>
      </c>
      <c r="C14" s="63">
        <f>C22*30</f>
        <v>3000</v>
      </c>
      <c r="D14" s="64">
        <v>0.1</v>
      </c>
      <c r="E14" s="18">
        <f t="shared" si="2"/>
        <v>300</v>
      </c>
      <c r="G14" s="9"/>
      <c r="H14" s="15" t="s">
        <v>16</v>
      </c>
      <c r="I14" s="16">
        <v>1</v>
      </c>
      <c r="J14" s="17">
        <v>6000</v>
      </c>
      <c r="K14" s="18">
        <f>I14*J14</f>
        <v>6000</v>
      </c>
    </row>
    <row r="15" spans="1:11" ht="15.75" x14ac:dyDescent="0.25">
      <c r="A15" s="9"/>
      <c r="B15" s="15" t="s">
        <v>8</v>
      </c>
      <c r="C15" s="63">
        <v>3000</v>
      </c>
      <c r="D15" s="64">
        <v>0.4</v>
      </c>
      <c r="E15" s="18">
        <f t="shared" si="2"/>
        <v>1200</v>
      </c>
      <c r="G15" s="9"/>
      <c r="H15" s="15" t="s">
        <v>10</v>
      </c>
      <c r="I15" s="16">
        <f>I22*30</f>
        <v>4500</v>
      </c>
      <c r="J15" s="17">
        <v>0.1</v>
      </c>
      <c r="K15" s="18">
        <f>I15*J15</f>
        <v>450</v>
      </c>
    </row>
    <row r="16" spans="1:11" ht="15.75" x14ac:dyDescent="0.25">
      <c r="A16" s="9"/>
      <c r="B16" s="15" t="s">
        <v>9</v>
      </c>
      <c r="C16" s="63">
        <v>1</v>
      </c>
      <c r="D16" s="64">
        <v>1500</v>
      </c>
      <c r="E16" s="18">
        <f t="shared" si="2"/>
        <v>1500</v>
      </c>
      <c r="G16" s="9"/>
      <c r="H16" s="15" t="s">
        <v>9</v>
      </c>
      <c r="I16" s="16">
        <v>1</v>
      </c>
      <c r="J16" s="18">
        <v>1500</v>
      </c>
      <c r="K16" s="18">
        <f>I16*J16</f>
        <v>1500</v>
      </c>
    </row>
    <row r="17" spans="1:11" ht="32.25" thickBot="1" x14ac:dyDescent="0.3">
      <c r="A17" s="9"/>
      <c r="B17" s="19" t="s">
        <v>11</v>
      </c>
      <c r="C17" s="65">
        <v>10</v>
      </c>
      <c r="D17" s="66">
        <f>D22</f>
        <v>1050</v>
      </c>
      <c r="E17" s="22">
        <f t="shared" si="2"/>
        <v>10500</v>
      </c>
      <c r="G17" s="9"/>
      <c r="H17" s="19" t="s">
        <v>11</v>
      </c>
      <c r="I17" s="20">
        <v>1</v>
      </c>
      <c r="J17" s="21">
        <f>J22</f>
        <v>1050</v>
      </c>
      <c r="K17" s="22">
        <f t="shared" ref="K17" si="3">I17*J17</f>
        <v>1050</v>
      </c>
    </row>
    <row r="18" spans="1:11" ht="16.5" thickBot="1" x14ac:dyDescent="0.3">
      <c r="A18" s="10"/>
      <c r="B18" s="11" t="s">
        <v>12</v>
      </c>
      <c r="C18" s="12"/>
      <c r="D18" s="13"/>
      <c r="E18" s="14">
        <f>SUM(E11:E17)</f>
        <v>89700</v>
      </c>
      <c r="G18" s="10"/>
      <c r="H18" s="11" t="s">
        <v>12</v>
      </c>
      <c r="I18" s="12"/>
      <c r="J18" s="13"/>
      <c r="K18" s="14">
        <f>SUM(K13:K17)</f>
        <v>79000</v>
      </c>
    </row>
    <row r="19" spans="1:11" x14ac:dyDescent="0.25">
      <c r="E19" s="3"/>
      <c r="K19" s="3"/>
    </row>
    <row r="20" spans="1:11" ht="15.75" thickBot="1" x14ac:dyDescent="0.3">
      <c r="E20" s="3"/>
      <c r="K20" s="3"/>
    </row>
    <row r="21" spans="1:11" ht="15.75" thickBot="1" x14ac:dyDescent="0.3">
      <c r="A21" s="26" t="s">
        <v>4</v>
      </c>
      <c r="B21" s="37" t="s">
        <v>0</v>
      </c>
      <c r="C21" s="38" t="s">
        <v>1</v>
      </c>
      <c r="D21" s="39" t="s">
        <v>14</v>
      </c>
      <c r="E21" s="39" t="s">
        <v>2</v>
      </c>
      <c r="G21" s="26" t="s">
        <v>4</v>
      </c>
      <c r="H21" s="37" t="s">
        <v>0</v>
      </c>
      <c r="I21" s="38" t="s">
        <v>1</v>
      </c>
      <c r="J21" s="39" t="s">
        <v>14</v>
      </c>
      <c r="K21" s="39" t="s">
        <v>2</v>
      </c>
    </row>
    <row r="22" spans="1:11" ht="30" x14ac:dyDescent="0.25">
      <c r="A22" s="27"/>
      <c r="B22" s="33" t="s">
        <v>17</v>
      </c>
      <c r="C22" s="34">
        <v>100</v>
      </c>
      <c r="D22" s="35">
        <f>30*35</f>
        <v>1050</v>
      </c>
      <c r="E22" s="35">
        <f>C22*D22</f>
        <v>105000</v>
      </c>
      <c r="G22" s="27"/>
      <c r="H22" s="33" t="s">
        <v>17</v>
      </c>
      <c r="I22" s="34">
        <v>150</v>
      </c>
      <c r="J22" s="35">
        <f>30*35</f>
        <v>1050</v>
      </c>
      <c r="K22" s="35">
        <f>I22*J22</f>
        <v>157500</v>
      </c>
    </row>
    <row r="23" spans="1:11" x14ac:dyDescent="0.25">
      <c r="A23" s="27"/>
      <c r="B23" s="36" t="s">
        <v>13</v>
      </c>
      <c r="C23" s="34">
        <f>C22*4</f>
        <v>400</v>
      </c>
      <c r="D23" s="35">
        <v>2</v>
      </c>
      <c r="E23" s="35">
        <f t="shared" ref="E23:E25" si="4">C23*D23</f>
        <v>800</v>
      </c>
      <c r="G23" s="27"/>
      <c r="H23" s="36" t="s">
        <v>13</v>
      </c>
      <c r="I23" s="34">
        <f>I22*4</f>
        <v>600</v>
      </c>
      <c r="J23" s="35">
        <v>2</v>
      </c>
      <c r="K23" s="35">
        <f t="shared" ref="K23:K25" si="5">I23*J23</f>
        <v>1200</v>
      </c>
    </row>
    <row r="24" spans="1:11" x14ac:dyDescent="0.25">
      <c r="A24" s="27"/>
      <c r="B24" s="36" t="s">
        <v>5</v>
      </c>
      <c r="C24" s="34">
        <f>C22*5</f>
        <v>500</v>
      </c>
      <c r="D24" s="35">
        <v>15</v>
      </c>
      <c r="E24" s="35">
        <f t="shared" si="4"/>
        <v>7500</v>
      </c>
      <c r="G24" s="27"/>
      <c r="H24" s="36" t="s">
        <v>5</v>
      </c>
      <c r="I24" s="34">
        <f>I22*5</f>
        <v>750</v>
      </c>
      <c r="J24" s="35">
        <v>15</v>
      </c>
      <c r="K24" s="35">
        <f t="shared" si="5"/>
        <v>11250</v>
      </c>
    </row>
    <row r="25" spans="1:11" ht="15.75" thickBot="1" x14ac:dyDescent="0.3">
      <c r="A25" s="27"/>
      <c r="B25" s="36" t="s">
        <v>6</v>
      </c>
      <c r="C25" s="34">
        <f>C22</f>
        <v>100</v>
      </c>
      <c r="D25" s="35">
        <v>25</v>
      </c>
      <c r="E25" s="35">
        <f t="shared" si="4"/>
        <v>2500</v>
      </c>
      <c r="G25" s="27"/>
      <c r="H25" s="36" t="s">
        <v>6</v>
      </c>
      <c r="I25" s="34">
        <f>I22</f>
        <v>150</v>
      </c>
      <c r="J25" s="35">
        <v>25</v>
      </c>
      <c r="K25" s="35">
        <f t="shared" si="5"/>
        <v>3750</v>
      </c>
    </row>
    <row r="26" spans="1:11" ht="16.5" thickBot="1" x14ac:dyDescent="0.3">
      <c r="A26" s="28"/>
      <c r="B26" s="29" t="s">
        <v>12</v>
      </c>
      <c r="C26" s="30"/>
      <c r="D26" s="31"/>
      <c r="E26" s="32">
        <f>SUM(E22:E25)</f>
        <v>115800</v>
      </c>
      <c r="G26" s="28"/>
      <c r="H26" s="29" t="s">
        <v>12</v>
      </c>
      <c r="I26" s="30"/>
      <c r="J26" s="31"/>
      <c r="K26" s="32">
        <f>SUM(K22:K25)</f>
        <v>173700</v>
      </c>
    </row>
    <row r="27" spans="1:11" ht="15.75" thickBot="1" x14ac:dyDescent="0.3"/>
    <row r="28" spans="1:11" ht="15.75" thickBot="1" x14ac:dyDescent="0.3">
      <c r="A28" s="40" t="s">
        <v>18</v>
      </c>
      <c r="B28" s="41"/>
      <c r="C28" s="41"/>
      <c r="D28" s="41"/>
      <c r="E28" s="42">
        <f>E26-E18</f>
        <v>26100</v>
      </c>
      <c r="G28" s="40" t="s">
        <v>18</v>
      </c>
      <c r="H28" s="41"/>
      <c r="I28" s="41"/>
      <c r="J28" s="41"/>
      <c r="K28" s="42">
        <f>K26-K18</f>
        <v>94700</v>
      </c>
    </row>
    <row r="31" spans="1:11" ht="15.75" thickBot="1" x14ac:dyDescent="0.3">
      <c r="A31" s="5" t="s">
        <v>29</v>
      </c>
      <c r="B31" s="4" t="s">
        <v>19</v>
      </c>
      <c r="C31" s="5">
        <f>E26/E18</f>
        <v>1.2909698996655519</v>
      </c>
      <c r="G31" s="5" t="s">
        <v>29</v>
      </c>
      <c r="H31" s="2" t="s">
        <v>19</v>
      </c>
      <c r="I31" s="5">
        <f>K26/K18</f>
        <v>2.19873417721519</v>
      </c>
    </row>
    <row r="32" spans="1:11" x14ac:dyDescent="0.25">
      <c r="A32" s="5"/>
      <c r="B32" s="3" t="s">
        <v>20</v>
      </c>
      <c r="C32" s="5"/>
      <c r="G32" s="5"/>
      <c r="H32" s="1" t="s">
        <v>20</v>
      </c>
      <c r="I32" s="5"/>
    </row>
    <row r="34" spans="2:11" x14ac:dyDescent="0.25">
      <c r="C34" s="72" t="s">
        <v>35</v>
      </c>
      <c r="D34" s="72" t="s">
        <v>36</v>
      </c>
      <c r="E34" s="72" t="s">
        <v>38</v>
      </c>
      <c r="H34" s="68"/>
      <c r="I34" s="72" t="s">
        <v>35</v>
      </c>
      <c r="J34" s="72" t="s">
        <v>36</v>
      </c>
      <c r="K34" s="72" t="s">
        <v>38</v>
      </c>
    </row>
    <row r="35" spans="2:11" x14ac:dyDescent="0.25">
      <c r="B35" s="7" t="s">
        <v>37</v>
      </c>
      <c r="C35" s="1">
        <f>C22</f>
        <v>100</v>
      </c>
      <c r="D35" s="1">
        <v>90</v>
      </c>
      <c r="E35" s="71">
        <f>C35/D35</f>
        <v>1.1111111111111112</v>
      </c>
      <c r="H35" s="7" t="s">
        <v>37</v>
      </c>
      <c r="I35" s="68">
        <f>I22</f>
        <v>150</v>
      </c>
      <c r="J35" s="68">
        <v>180</v>
      </c>
      <c r="K35" s="71">
        <f>I35/J35</f>
        <v>0.83333333333333337</v>
      </c>
    </row>
    <row r="36" spans="2:11" x14ac:dyDescent="0.25">
      <c r="E36" s="71"/>
    </row>
    <row r="37" spans="2:11" x14ac:dyDescent="0.25">
      <c r="E37" s="71"/>
    </row>
    <row r="38" spans="2:11" x14ac:dyDescent="0.25">
      <c r="E38" s="71"/>
    </row>
    <row r="39" spans="2:11" x14ac:dyDescent="0.25">
      <c r="E39" s="71"/>
    </row>
    <row r="40" spans="2:11" x14ac:dyDescent="0.25">
      <c r="E40" s="71"/>
    </row>
    <row r="41" spans="2:11" x14ac:dyDescent="0.25">
      <c r="E41" s="71"/>
    </row>
  </sheetData>
  <mergeCells count="16">
    <mergeCell ref="A31:A32"/>
    <mergeCell ref="C31:C32"/>
    <mergeCell ref="G12:G18"/>
    <mergeCell ref="G31:G32"/>
    <mergeCell ref="I31:I32"/>
    <mergeCell ref="H10:J10"/>
    <mergeCell ref="G3:G10"/>
    <mergeCell ref="A28:D28"/>
    <mergeCell ref="H18:J18"/>
    <mergeCell ref="G21:G26"/>
    <mergeCell ref="H26:J26"/>
    <mergeCell ref="G28:J28"/>
    <mergeCell ref="B18:D18"/>
    <mergeCell ref="B26:D26"/>
    <mergeCell ref="A10:A18"/>
    <mergeCell ref="A21:A26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Adry</dc:creator>
  <cp:lastModifiedBy>Adry</cp:lastModifiedBy>
  <dcterms:created xsi:type="dcterms:W3CDTF">2011-06-23T22:20:52Z</dcterms:created>
  <dcterms:modified xsi:type="dcterms:W3CDTF">2011-06-23T23:47:28Z</dcterms:modified>
</cp:coreProperties>
</file>