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Desktop\"/>
    </mc:Choice>
  </mc:AlternateContent>
  <xr:revisionPtr revIDLastSave="0" documentId="13_ncr:1_{02D3E84E-6107-46FE-9A1B-39F14B9E5082}" xr6:coauthVersionLast="47" xr6:coauthVersionMax="47" xr10:uidLastSave="{00000000-0000-0000-0000-000000000000}"/>
  <bookViews>
    <workbookView xWindow="-108" yWindow="-108" windowWidth="23256" windowHeight="12576" firstSheet="1" activeTab="3" xr2:uid="{E1C5E813-B6CA-48FA-92A9-4B6588BCCDFA}"/>
  </bookViews>
  <sheets>
    <sheet name="argon_states" sheetId="2" r:id="rId1"/>
    <sheet name="Nist" sheetId="4" r:id="rId2"/>
    <sheet name="State Format" sheetId="1" r:id="rId3"/>
    <sheet name="Light Emission" sheetId="3" r:id="rId4"/>
  </sheets>
  <definedNames>
    <definedName name="ExternalData_1" localSheetId="0" hidden="1">argon_states!$A$1:$E$32</definedName>
    <definedName name="ExternalData_1" localSheetId="1" hidden="1">Nist!$A$1:$T$45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G2" i="3"/>
  <c r="F2" i="3"/>
  <c r="E2" i="3"/>
  <c r="D2" i="3"/>
  <c r="C2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3E3545-C9CE-489F-8A39-6B5D6B2B0BA1}" keepAlive="1" name="Query - argon_states" description="Connection to the 'argon_states' query in the workbook." type="5" refreshedVersion="8" background="1" saveData="1">
    <dbPr connection="Provider=Microsoft.Mashup.OleDb.1;Data Source=$Workbook$;Location=argon_states;Extended Properties=&quot;&quot;" command="SELECT * FROM [argon_states]"/>
  </connection>
  <connection id="2" xr16:uid="{3559976B-32F9-40E0-AA8E-A58E0F19CB3E}" keepAlive="1" name="Query - Nist" description="Connection to the 'Nist' query in the workbook." type="5" refreshedVersion="8" background="1" saveData="1">
    <dbPr connection="Provider=Microsoft.Mashup.OleDb.1;Data Source=$Workbook$;Location=Nist;Extended Properties=&quot;&quot;" command="SELECT * FROM [Nist]"/>
  </connection>
</connections>
</file>

<file path=xl/sharedStrings.xml><?xml version="1.0" encoding="utf-8"?>
<sst xmlns="http://schemas.openxmlformats.org/spreadsheetml/2006/main" count="619" uniqueCount="164">
  <si>
    <t>Column1</t>
  </si>
  <si>
    <t>Column2</t>
  </si>
  <si>
    <t>Column3</t>
  </si>
  <si>
    <t>Column4</t>
  </si>
  <si>
    <t>Column5</t>
  </si>
  <si>
    <t>(3p6)1S0</t>
  </si>
  <si>
    <t>−528.7225512</t>
  </si>
  <si>
    <t>4s[3/2]2</t>
  </si>
  <si>
    <t>−528.2919564</t>
  </si>
  <si>
    <t>4s[3/2]1</t>
  </si>
  <si>
    <t>−528.2891267</t>
  </si>
  <si>
    <t>4s[1/2]0</t>
  </si>
  <si>
    <t>−528.2854885</t>
  </si>
  <si>
    <t>4s[1/2]1</t>
  </si>
  <si>
    <t>−528.2816298</t>
  </si>
  <si>
    <t>4p[1/2]1</t>
  </si>
  <si>
    <t>−528.2457622</t>
  </si>
  <si>
    <t>4p[5/2]3</t>
  </si>
  <si>
    <t>−528.2398823</t>
  </si>
  <si>
    <t>4p[5/2]2</t>
  </si>
  <si>
    <t>−528.2390371</t>
  </si>
  <si>
    <t>4p[3/2]1</t>
  </si>
  <si>
    <t>−528.2372363</t>
  </si>
  <si>
    <t>4p[3/2]2</t>
  </si>
  <si>
    <t>−528.2363911</t>
  </si>
  <si>
    <t>4p[1/2]0</t>
  </si>
  <si>
    <t>−528.2328264</t>
  </si>
  <si>
    <t>−528.2327896</t>
  </si>
  <si>
    <t>−528.2320179</t>
  </si>
  <si>
    <t>−528.2311359</t>
  </si>
  <si>
    <t>−528.2255500</t>
  </si>
  <si>
    <t>3d[1/2]0</t>
  </si>
  <si>
    <t>−528.2080939</t>
  </si>
  <si>
    <t>3d[1/2]1</t>
  </si>
  <si>
    <t>−528.2076529</t>
  </si>
  <si>
    <t>3d[3/2]2</t>
  </si>
  <si>
    <t>−528.2069547</t>
  </si>
  <si>
    <t>3d[7/2]4</t>
  </si>
  <si>
    <t>−528.2051540</t>
  </si>
  <si>
    <t>5s[3/2]2</t>
  </si>
  <si>
    <t>−528.2046027</t>
  </si>
  <si>
    <t>3d[7/2]3</t>
  </si>
  <si>
    <t>−528.2045660</t>
  </si>
  <si>
    <t>5s[3/2]1</t>
  </si>
  <si>
    <t>−528.2040515</t>
  </si>
  <si>
    <t>3d[5/2]2</t>
  </si>
  <si>
    <t>−528.2032430</t>
  </si>
  <si>
    <t>3d[5/2]3</t>
  </si>
  <si>
    <t>−528.2028387</t>
  </si>
  <si>
    <t>3d[3/2]1</t>
  </si>
  <si>
    <t>−528.2009645</t>
  </si>
  <si>
    <t>5s[1/2]0</t>
  </si>
  <si>
    <t>−528.1991638</t>
  </si>
  <si>
    <t>5s[1/2]1</t>
  </si>
  <si>
    <t>−528.1985023</t>
  </si>
  <si>
    <t>−528.1982450</t>
  </si>
  <si>
    <t>−528.1980245</t>
  </si>
  <si>
    <t>−528.1978408</t>
  </si>
  <si>
    <t>−528.1961503</t>
  </si>
  <si>
    <t>State</t>
  </si>
  <si>
    <t>State (Other Format)</t>
  </si>
  <si>
    <t>E (eV)</t>
  </si>
  <si>
    <t>gs</t>
  </si>
  <si>
    <t>1s5</t>
  </si>
  <si>
    <t>1s2</t>
  </si>
  <si>
    <t>1s4</t>
  </si>
  <si>
    <t>1s3</t>
  </si>
  <si>
    <t>2p10</t>
  </si>
  <si>
    <t>2p9</t>
  </si>
  <si>
    <t>2p8</t>
  </si>
  <si>
    <t>2p7</t>
  </si>
  <si>
    <t>2p6</t>
  </si>
  <si>
    <t>2p5</t>
  </si>
  <si>
    <t>2p4</t>
  </si>
  <si>
    <t>2p3</t>
  </si>
  <si>
    <t>2p2</t>
  </si>
  <si>
    <t>2p1</t>
  </si>
  <si>
    <t>3d12</t>
  </si>
  <si>
    <t>3d11</t>
  </si>
  <si>
    <t>3d10</t>
  </si>
  <si>
    <t>3d9</t>
  </si>
  <si>
    <t>3d8</t>
  </si>
  <si>
    <t>3d7</t>
  </si>
  <si>
    <t>2s5</t>
  </si>
  <si>
    <t>2s4</t>
  </si>
  <si>
    <t>3d6</t>
  </si>
  <si>
    <t>3d5</t>
  </si>
  <si>
    <t>3d4</t>
  </si>
  <si>
    <t>3d3</t>
  </si>
  <si>
    <t>3d2</t>
  </si>
  <si>
    <t>3d1</t>
  </si>
  <si>
    <t>2s3</t>
  </si>
  <si>
    <t>2s2</t>
  </si>
  <si>
    <t>gi</t>
  </si>
  <si>
    <t>element</t>
  </si>
  <si>
    <t>sp_num</t>
  </si>
  <si>
    <t>obs_wl_air(nm)</t>
  </si>
  <si>
    <t>intens</t>
  </si>
  <si>
    <t>Aki(s^-1)</t>
  </si>
  <si>
    <t>Acc</t>
  </si>
  <si>
    <t>Ei(eV)</t>
  </si>
  <si>
    <t>Ek(eV)</t>
  </si>
  <si>
    <t>conf_i</t>
  </si>
  <si>
    <t>term_i</t>
  </si>
  <si>
    <t>J_i</t>
  </si>
  <si>
    <t>conf_k</t>
  </si>
  <si>
    <t>term_k</t>
  </si>
  <si>
    <t>J_k</t>
  </si>
  <si>
    <t>g_i</t>
  </si>
  <si>
    <t>g_k</t>
  </si>
  <si>
    <t>Type</t>
  </si>
  <si>
    <t>tp_ref</t>
  </si>
  <si>
    <t>line_ref</t>
  </si>
  <si>
    <t>Ar</t>
  </si>
  <si>
    <t>C</t>
  </si>
  <si>
    <t>3s2.3p5.(2P*&lt;3/2&gt;).4p</t>
  </si>
  <si>
    <t>2[1/2]</t>
  </si>
  <si>
    <t>3s2.3p5.(2P*&lt;3/2&gt;).4d</t>
  </si>
  <si>
    <t>2[1/2]*</t>
  </si>
  <si>
    <t/>
  </si>
  <si>
    <t>T1218n</t>
  </si>
  <si>
    <t>L2634</t>
  </si>
  <si>
    <t>D</t>
  </si>
  <si>
    <t>2[3/2]</t>
  </si>
  <si>
    <t>3s2.3p5.(2P*&lt;1/2&gt;).4d</t>
  </si>
  <si>
    <t>2[5/2]*</t>
  </si>
  <si>
    <t>2[3/2]*</t>
  </si>
  <si>
    <t>B+</t>
  </si>
  <si>
    <t>3s2.3p5.(2P*&lt;3/2&gt;).4s</t>
  </si>
  <si>
    <t>3s2.3p5.(2P*&lt;1/2&gt;).4p</t>
  </si>
  <si>
    <t>T5223</t>
  </si>
  <si>
    <t>2[5/2]</t>
  </si>
  <si>
    <t>3s2.3p5.(2P*&lt;3/2&gt;).6s</t>
  </si>
  <si>
    <t>B</t>
  </si>
  <si>
    <t>D+</t>
  </si>
  <si>
    <t>2[7/2]*</t>
  </si>
  <si>
    <t>3s2.3p5.(2P*&lt;1/2&gt;).4s</t>
  </si>
  <si>
    <t>C+</t>
  </si>
  <si>
    <t>3s2.3p5.(2P*&lt;1/2&gt;).5s</t>
  </si>
  <si>
    <t>T1618n</t>
  </si>
  <si>
    <t>Wavelength</t>
  </si>
  <si>
    <t>Lower Energy</t>
  </si>
  <si>
    <t>Higher Energy</t>
  </si>
  <si>
    <t>g (Lower)</t>
  </si>
  <si>
    <t>Lower State</t>
  </si>
  <si>
    <t>Higher State</t>
  </si>
  <si>
    <t>State (Long Format)</t>
  </si>
  <si>
    <t>3s2.3p5.(2P*&lt;3/2&gt;).4s2[3/2]*2</t>
  </si>
  <si>
    <t>3s2.3p5.(2P*&lt;3/2&gt;).4s2[3/2]*1</t>
  </si>
  <si>
    <t>3s2.3p5.(2P*&lt;1/2&gt;).4s2[1/2]*1</t>
  </si>
  <si>
    <t>3s2.3p5.(2P*&lt;1/2&gt;).4s2[1/2]*0</t>
  </si>
  <si>
    <t>3s2.3p5.(2P*&lt;1/2&gt;).4p2[1/2]1</t>
  </si>
  <si>
    <t>3s2.3p5.(2P*&lt;1/2&gt;).4p2[3/2]2</t>
  </si>
  <si>
    <t>3s2.3p5.(2P*&lt;1/2&gt;).4p2[3/2]1</t>
  </si>
  <si>
    <t>3s2.3p5.(2P*&lt;1/2&gt;).4p2[1/2]0</t>
  </si>
  <si>
    <t>3s2.3p5.(2P*&lt;3/2&gt;).4p2[1/2]0</t>
  </si>
  <si>
    <t>3s2.3p5.(2P*&lt;3/2&gt;).4p2[3/2]2</t>
  </si>
  <si>
    <t>3s2.3p5.(2P*&lt;3/2&gt;).4p2[3/2]1</t>
  </si>
  <si>
    <t>3s2.3p5.(2P*&lt;3/2&gt;).4p2[5/2]2</t>
  </si>
  <si>
    <t>3s2.3p5.(2P*&lt;3/2&gt;).4p2[5/2]3</t>
  </si>
  <si>
    <t>3s2.3p5.(2P*&lt;3/2&gt;).4p2[1/2]1</t>
  </si>
  <si>
    <t>g (Highter)</t>
  </si>
  <si>
    <t>Lower State (Other Format)</t>
  </si>
  <si>
    <t>Higher State (Other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</si>
</sst>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2B30E6-F012-418E-AB26-45DA3267D94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DBFA2A-1228-4610-B72F-4F1FEE5AE97D}" autoFormatId="16" applyNumberFormats="0" applyBorderFormats="0" applyFontFormats="0" applyPatternFormats="0" applyAlignmentFormats="0" applyWidthHeightFormats="0">
  <queryTableRefresh nextId="21">
    <queryTableFields count="20">
      <queryTableField id="1" name="element" tableColumnId="1"/>
      <queryTableField id="2" name="sp_num" tableColumnId="2"/>
      <queryTableField id="3" name="obs_wl_air(nm)" tableColumnId="3"/>
      <queryTableField id="4" name="intens" tableColumnId="4"/>
      <queryTableField id="5" name="Aki(s^-1)" tableColumnId="5"/>
      <queryTableField id="6" name="Acc" tableColumnId="6"/>
      <queryTableField id="7" name="Ei(eV)" tableColumnId="7"/>
      <queryTableField id="8" name="Ek(eV)" tableColumnId="8"/>
      <queryTableField id="9" name="conf_i" tableColumnId="9"/>
      <queryTableField id="10" name="term_i" tableColumnId="10"/>
      <queryTableField id="11" name="J_i" tableColumnId="11"/>
      <queryTableField id="12" name="conf_k" tableColumnId="12"/>
      <queryTableField id="13" name="term_k" tableColumnId="13"/>
      <queryTableField id="14" name="J_k" tableColumnId="14"/>
      <queryTableField id="15" name="g_i" tableColumnId="15"/>
      <queryTableField id="16" name="g_k" tableColumnId="16"/>
      <queryTableField id="17" name="Type" tableColumnId="17"/>
      <queryTableField id="18" name="tp_ref" tableColumnId="18"/>
      <queryTableField id="19" name="line_ref" tableColumnId="19"/>
      <queryTableField id="20" name="Column1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081178-4E45-47A4-87F5-3FF8C125965C}" name="argon_states" displayName="argon_states" ref="A1:E32" tableType="queryTable" totalsRowShown="0">
  <autoFilter ref="A1:E32" xr:uid="{3E081178-4E45-47A4-87F5-3FF8C125965C}"/>
  <tableColumns count="5">
    <tableColumn id="1" xr3:uid="{1FD5F21D-8F42-4897-9A25-DC2E189B4033}" uniqueName="1" name="Column1" queryTableFieldId="1" dataDxfId="30"/>
    <tableColumn id="2" xr3:uid="{D15DEDB5-2832-4E61-B55A-A50D19961423}" uniqueName="2" name="Column2" queryTableFieldId="2" dataDxfId="29"/>
    <tableColumn id="3" xr3:uid="{B91BE29A-318C-4C68-A65D-BB2E45FB4C55}" uniqueName="3" name="Column3" queryTableFieldId="3"/>
    <tableColumn id="4" xr3:uid="{E2AA4019-11EC-4BB6-8F3E-E76035CB2351}" uniqueName="4" name="Column4" queryTableFieldId="4"/>
    <tableColumn id="5" xr3:uid="{C5D47CE6-9F90-44D8-98CE-3DAFC959A3B9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ADA60-DA6E-4EC4-9B34-5297126EF964}" name="Nist" displayName="Nist" ref="A1:T45" tableType="queryTable" totalsRowShown="0">
  <autoFilter ref="A1:T45" xr:uid="{87DADA60-DA6E-4EC4-9B34-5297126EF964}"/>
  <tableColumns count="20">
    <tableColumn id="1" xr3:uid="{3A2F3FD6-5587-4595-A43D-D2F960B88667}" uniqueName="1" name="element" queryTableFieldId="1" dataDxfId="23"/>
    <tableColumn id="2" xr3:uid="{C3D40844-E072-491D-A7C9-AEC155F16322}" uniqueName="2" name="sp_num" queryTableFieldId="2"/>
    <tableColumn id="3" xr3:uid="{3E3F39FE-6177-4CB6-8560-CC27AE7739D8}" uniqueName="3" name="obs_wl_air(nm)" queryTableFieldId="3"/>
    <tableColumn id="4" xr3:uid="{B6F43914-BC14-4BE2-9675-DB643481C19F}" uniqueName="4" name="intens" queryTableFieldId="4"/>
    <tableColumn id="5" xr3:uid="{8B25698F-450B-4884-90C4-579AE93395B8}" uniqueName="5" name="Aki(s^-1)" queryTableFieldId="5"/>
    <tableColumn id="6" xr3:uid="{736BA5E4-80DB-410E-9B84-F5D83EA1C22F}" uniqueName="6" name="Acc" queryTableFieldId="6" dataDxfId="22"/>
    <tableColumn id="7" xr3:uid="{7D15B09B-5ADA-4164-A3CD-896F7B47EB19}" uniqueName="7" name="Ei(eV)" queryTableFieldId="7"/>
    <tableColumn id="8" xr3:uid="{78B32EDB-53B8-495F-A3C3-8F5E665E3019}" uniqueName="8" name="Ek(eV)" queryTableFieldId="8"/>
    <tableColumn id="9" xr3:uid="{8720CFA4-765B-4DC9-9C81-5F0827D53473}" uniqueName="9" name="conf_i" queryTableFieldId="9" dataDxfId="21"/>
    <tableColumn id="10" xr3:uid="{EAD83B10-5B1C-458A-98DE-9B6BF44830A9}" uniqueName="10" name="term_i" queryTableFieldId="10" dataDxfId="20"/>
    <tableColumn id="11" xr3:uid="{3303F495-CFA0-46B1-94C9-4156311783AB}" uniqueName="11" name="J_i" queryTableFieldId="11"/>
    <tableColumn id="12" xr3:uid="{AF790723-BDB0-4776-B552-1D096A79A071}" uniqueName="12" name="conf_k" queryTableFieldId="12" dataDxfId="19"/>
    <tableColumn id="13" xr3:uid="{10A4309D-345A-4F87-BFAD-BD0417BB3BFD}" uniqueName="13" name="term_k" queryTableFieldId="13" dataDxfId="18"/>
    <tableColumn id="14" xr3:uid="{A980DF24-CA2B-4D19-8EC8-42C32A6D4BA1}" uniqueName="14" name="J_k" queryTableFieldId="14"/>
    <tableColumn id="15" xr3:uid="{DD2126FC-937F-4FA6-B2EC-A03194E1511D}" uniqueName="15" name="g_i" queryTableFieldId="15"/>
    <tableColumn id="16" xr3:uid="{55CF4CAC-3B2D-4F95-8D9D-182DA44DA070}" uniqueName="16" name="g_k" queryTableFieldId="16"/>
    <tableColumn id="17" xr3:uid="{409E12BC-3C17-4E03-99E7-A751C398A904}" uniqueName="17" name="Type" queryTableFieldId="17" dataDxfId="17"/>
    <tableColumn id="18" xr3:uid="{23A9576D-0C27-4EB8-8C61-C1D9CF3C06BB}" uniqueName="18" name="tp_ref" queryTableFieldId="18" dataDxfId="16"/>
    <tableColumn id="19" xr3:uid="{5912D732-0DC2-4FFD-B179-BEE8F1D88CB2}" uniqueName="19" name="line_ref" queryTableFieldId="19" dataDxfId="15"/>
    <tableColumn id="20" xr3:uid="{0C910469-F387-471E-BC57-36AAA5961073}" uniqueName="20" name="Column1" queryTableFieldId="20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9E561F-1436-4974-9777-D3DCAA273F9E}" name="Table4" displayName="Table4" ref="A1:E1048576" totalsRowShown="0" headerRowDxfId="28" dataDxfId="27">
  <autoFilter ref="A1:E1048576" xr:uid="{B59E561F-1436-4974-9777-D3DCAA273F9E}"/>
  <tableColumns count="5">
    <tableColumn id="8" xr3:uid="{97491DAD-50E1-49F8-8EF0-153A06E52B7B}" name="State (Long Format)" dataDxfId="12"/>
    <tableColumn id="1" xr3:uid="{7E4F9323-68B5-448E-B3A6-2D870DE791A3}" name="State" dataDxfId="26"/>
    <tableColumn id="2" xr3:uid="{C3D67614-24B4-492F-BB55-6F06E73DD9AE}" name="E (eV)" dataDxfId="25"/>
    <tableColumn id="3" xr3:uid="{D2C6CFEA-05B7-4333-B8FB-0075AD94EA3B}" name="State (Other Format)" dataDxfId="24"/>
    <tableColumn id="6" xr3:uid="{301AFC6D-E432-475D-8010-316E7804000B}" name="gi" dataDxfId="1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DD00BC-AA02-4D7D-9D5B-DF3DCB8E2641}" name="Table3" displayName="Table3" ref="A1:J1048576" totalsRowShown="0" headerRowDxfId="0" dataDxfId="1">
  <autoFilter ref="A1:J1048576" xr:uid="{4CDD00BC-AA02-4D7D-9D5B-DF3DCB8E2641}"/>
  <tableColumns count="10">
    <tableColumn id="1" xr3:uid="{A0A60C77-8C47-4E1C-8D52-724C6EE70C72}" name="Wavelength" dataDxfId="11"/>
    <tableColumn id="2" xr3:uid="{42D26885-BBCD-4045-957C-907BA78B0F16}" name="Lower Energy" dataDxfId="10"/>
    <tableColumn id="3" xr3:uid="{BE59EDBF-CEE3-45B8-84E4-FA5B12FC5EE6}" name="Higher Energy" dataDxfId="9"/>
    <tableColumn id="4" xr3:uid="{1449E6A8-F6C4-4598-A018-059351870A51}" name="g (Lower)" dataDxfId="8"/>
    <tableColumn id="5" xr3:uid="{32B171E1-3635-4F7A-89BB-2A0E16ED85E1}" name="g (Highter)" dataDxfId="7"/>
    <tableColumn id="6" xr3:uid="{48D896AE-B6A1-450B-B9A9-16121B5049EF}" name="Lower State" dataDxfId="6"/>
    <tableColumn id="7" xr3:uid="{9009A735-171E-4C6A-8190-64C4AE786046}" name="Higher State" dataDxfId="5"/>
    <tableColumn id="8" xr3:uid="{E4FD3C91-DC7F-4B66-B7E3-E50F2B0191C3}" name="Lower State (Other Format)" dataDxfId="4"/>
    <tableColumn id="9" xr3:uid="{5C796505-BD1D-413A-BB91-E90AFD4F0517}" name="Higher State (Other Format)" dataDxfId="3"/>
    <tableColumn id="10" xr3:uid="{EFE35A33-6AB4-4A26-B6C7-BA27C6B6964E}" name="Aki(s^-1)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BB27-03BA-42A9-96F3-93F2012E90B2}">
  <dimension ref="A1:E32"/>
  <sheetViews>
    <sheetView workbookViewId="0">
      <selection sqref="A1:E1048576"/>
    </sheetView>
  </sheetViews>
  <sheetFormatPr defaultRowHeight="14.4" x14ac:dyDescent="0.3"/>
  <cols>
    <col min="1" max="1" width="10.6640625" bestFit="1" customWidth="1"/>
    <col min="2" max="2" width="12.5546875" bestFit="1" customWidth="1"/>
    <col min="3" max="5" width="10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0</v>
      </c>
      <c r="D2">
        <v>0</v>
      </c>
      <c r="E2">
        <v>0</v>
      </c>
    </row>
    <row r="3" spans="1:5" x14ac:dyDescent="0.3">
      <c r="A3" t="s">
        <v>7</v>
      </c>
      <c r="B3" t="s">
        <v>8</v>
      </c>
      <c r="C3">
        <v>11.717000000000001</v>
      </c>
      <c r="D3">
        <v>11.548</v>
      </c>
      <c r="E3">
        <v>0.16900000000000001</v>
      </c>
    </row>
    <row r="4" spans="1:5" x14ac:dyDescent="0.3">
      <c r="A4" t="s">
        <v>9</v>
      </c>
      <c r="B4" t="s">
        <v>10</v>
      </c>
      <c r="C4">
        <v>11.794</v>
      </c>
      <c r="D4">
        <v>11.624000000000001</v>
      </c>
      <c r="E4">
        <v>0.17</v>
      </c>
    </row>
    <row r="5" spans="1:5" x14ac:dyDescent="0.3">
      <c r="A5" t="s">
        <v>11</v>
      </c>
      <c r="B5" t="s">
        <v>12</v>
      </c>
      <c r="C5">
        <v>11.893000000000001</v>
      </c>
      <c r="D5">
        <v>11.723000000000001</v>
      </c>
      <c r="E5">
        <v>0.17</v>
      </c>
    </row>
    <row r="6" spans="1:5" x14ac:dyDescent="0.3">
      <c r="A6" t="s">
        <v>13</v>
      </c>
      <c r="B6" t="s">
        <v>14</v>
      </c>
      <c r="C6">
        <v>11.997999999999999</v>
      </c>
      <c r="D6">
        <v>11.827999999999999</v>
      </c>
      <c r="E6">
        <v>0.17</v>
      </c>
    </row>
    <row r="7" spans="1:5" x14ac:dyDescent="0.3">
      <c r="A7" t="s">
        <v>15</v>
      </c>
      <c r="B7" t="s">
        <v>16</v>
      </c>
      <c r="C7">
        <v>12.974</v>
      </c>
      <c r="D7">
        <v>12.907</v>
      </c>
      <c r="E7">
        <v>6.7000000000000004E-2</v>
      </c>
    </row>
    <row r="8" spans="1:5" x14ac:dyDescent="0.3">
      <c r="A8" t="s">
        <v>17</v>
      </c>
      <c r="B8" t="s">
        <v>18</v>
      </c>
      <c r="C8">
        <v>13.134</v>
      </c>
      <c r="D8">
        <v>13.076000000000001</v>
      </c>
      <c r="E8">
        <v>5.8000000000000003E-2</v>
      </c>
    </row>
    <row r="9" spans="1:5" x14ac:dyDescent="0.3">
      <c r="A9" t="s">
        <v>19</v>
      </c>
      <c r="B9" t="s">
        <v>20</v>
      </c>
      <c r="C9">
        <v>13.157</v>
      </c>
      <c r="D9">
        <v>13.095000000000001</v>
      </c>
      <c r="E9">
        <v>6.2E-2</v>
      </c>
    </row>
    <row r="10" spans="1:5" x14ac:dyDescent="0.3">
      <c r="A10" t="s">
        <v>21</v>
      </c>
      <c r="B10" t="s">
        <v>22</v>
      </c>
      <c r="C10">
        <v>13.206</v>
      </c>
      <c r="D10">
        <v>13.153</v>
      </c>
      <c r="E10">
        <v>5.2999999999999999E-2</v>
      </c>
    </row>
    <row r="11" spans="1:5" x14ac:dyDescent="0.3">
      <c r="A11" t="s">
        <v>23</v>
      </c>
      <c r="B11" t="s">
        <v>24</v>
      </c>
      <c r="C11">
        <v>13.228999999999999</v>
      </c>
      <c r="D11">
        <v>13.172000000000001</v>
      </c>
      <c r="E11">
        <v>5.7000000000000002E-2</v>
      </c>
    </row>
    <row r="12" spans="1:5" x14ac:dyDescent="0.3">
      <c r="A12" t="s">
        <v>25</v>
      </c>
      <c r="B12" t="s">
        <v>26</v>
      </c>
      <c r="C12">
        <v>13.326000000000001</v>
      </c>
      <c r="D12">
        <v>13.273</v>
      </c>
      <c r="E12">
        <v>5.2999999999999999E-2</v>
      </c>
    </row>
    <row r="13" spans="1:5" x14ac:dyDescent="0.3">
      <c r="A13" t="s">
        <v>21</v>
      </c>
      <c r="B13" t="s">
        <v>27</v>
      </c>
      <c r="C13">
        <v>13.327</v>
      </c>
      <c r="D13">
        <v>13.282999999999999</v>
      </c>
      <c r="E13">
        <v>4.3999999999999997E-2</v>
      </c>
    </row>
    <row r="14" spans="1:5" x14ac:dyDescent="0.3">
      <c r="A14" t="s">
        <v>23</v>
      </c>
      <c r="B14" t="s">
        <v>28</v>
      </c>
      <c r="C14">
        <v>13.348000000000001</v>
      </c>
      <c r="D14">
        <v>13.302</v>
      </c>
      <c r="E14">
        <v>4.5999999999999999E-2</v>
      </c>
    </row>
    <row r="15" spans="1:5" x14ac:dyDescent="0.3">
      <c r="A15" t="s">
        <v>15</v>
      </c>
      <c r="B15" t="s">
        <v>29</v>
      </c>
      <c r="C15">
        <v>13.372</v>
      </c>
      <c r="D15">
        <v>13.327999999999999</v>
      </c>
      <c r="E15">
        <v>4.3999999999999997E-2</v>
      </c>
    </row>
    <row r="16" spans="1:5" x14ac:dyDescent="0.3">
      <c r="A16" t="s">
        <v>25</v>
      </c>
      <c r="B16" t="s">
        <v>30</v>
      </c>
      <c r="C16">
        <v>13.523999999999999</v>
      </c>
      <c r="D16">
        <v>13.48</v>
      </c>
      <c r="E16">
        <v>4.3999999999999997E-2</v>
      </c>
    </row>
    <row r="17" spans="1:5" x14ac:dyDescent="0.3">
      <c r="A17" t="s">
        <v>31</v>
      </c>
      <c r="B17" t="s">
        <v>32</v>
      </c>
      <c r="C17">
        <v>13.999000000000001</v>
      </c>
      <c r="D17">
        <v>13.853999999999999</v>
      </c>
      <c r="E17">
        <v>0.14499999999999999</v>
      </c>
    </row>
    <row r="18" spans="1:5" x14ac:dyDescent="0.3">
      <c r="A18" t="s">
        <v>33</v>
      </c>
      <c r="B18" t="s">
        <v>34</v>
      </c>
      <c r="C18">
        <v>14.010999999999999</v>
      </c>
      <c r="D18">
        <v>13.853999999999999</v>
      </c>
      <c r="E18">
        <v>0.157</v>
      </c>
    </row>
    <row r="19" spans="1:5" x14ac:dyDescent="0.3">
      <c r="A19" t="s">
        <v>35</v>
      </c>
      <c r="B19" t="s">
        <v>36</v>
      </c>
      <c r="C19">
        <v>14.03</v>
      </c>
      <c r="D19">
        <v>13.903</v>
      </c>
      <c r="E19">
        <v>0.127</v>
      </c>
    </row>
    <row r="20" spans="1:5" x14ac:dyDescent="0.3">
      <c r="A20" t="s">
        <v>37</v>
      </c>
      <c r="B20" t="s">
        <v>38</v>
      </c>
      <c r="C20">
        <v>14.079000000000001</v>
      </c>
      <c r="D20">
        <v>13.978999999999999</v>
      </c>
      <c r="E20">
        <v>0.1</v>
      </c>
    </row>
    <row r="21" spans="1:5" x14ac:dyDescent="0.3">
      <c r="A21" t="s">
        <v>39</v>
      </c>
      <c r="B21" t="s">
        <v>40</v>
      </c>
      <c r="C21">
        <v>14.093999999999999</v>
      </c>
      <c r="D21">
        <v>14.013</v>
      </c>
      <c r="E21">
        <v>8.1000000000000003E-2</v>
      </c>
    </row>
    <row r="22" spans="1:5" x14ac:dyDescent="0.3">
      <c r="A22" t="s">
        <v>41</v>
      </c>
      <c r="B22" t="s">
        <v>42</v>
      </c>
      <c r="C22">
        <v>14.095000000000001</v>
      </c>
      <c r="D22">
        <v>14.063000000000001</v>
      </c>
      <c r="E22">
        <v>3.2000000000000001E-2</v>
      </c>
    </row>
    <row r="23" spans="1:5" x14ac:dyDescent="0.3">
      <c r="A23" t="s">
        <v>43</v>
      </c>
      <c r="B23" t="s">
        <v>44</v>
      </c>
      <c r="C23">
        <v>14.109</v>
      </c>
      <c r="D23">
        <v>14.068</v>
      </c>
      <c r="E23">
        <v>4.1000000000000002E-2</v>
      </c>
    </row>
    <row r="24" spans="1:5" x14ac:dyDescent="0.3">
      <c r="A24" t="s">
        <v>45</v>
      </c>
      <c r="B24" t="s">
        <v>46</v>
      </c>
      <c r="C24">
        <v>14.131</v>
      </c>
      <c r="D24">
        <v>14.09</v>
      </c>
      <c r="E24">
        <v>4.1000000000000002E-2</v>
      </c>
    </row>
    <row r="25" spans="1:5" x14ac:dyDescent="0.3">
      <c r="A25" t="s">
        <v>47</v>
      </c>
      <c r="B25" t="s">
        <v>48</v>
      </c>
      <c r="C25">
        <v>14.141999999999999</v>
      </c>
      <c r="D25">
        <v>14.099</v>
      </c>
      <c r="E25">
        <v>4.2999999999999997E-2</v>
      </c>
    </row>
    <row r="26" spans="1:5" x14ac:dyDescent="0.3">
      <c r="A26" t="s">
        <v>49</v>
      </c>
      <c r="B26" t="s">
        <v>50</v>
      </c>
      <c r="C26">
        <v>14.193</v>
      </c>
      <c r="D26">
        <v>14.153</v>
      </c>
      <c r="E26">
        <v>0.04</v>
      </c>
    </row>
    <row r="27" spans="1:5" x14ac:dyDescent="0.3">
      <c r="A27" t="s">
        <v>51</v>
      </c>
      <c r="B27" t="s">
        <v>52</v>
      </c>
      <c r="C27">
        <v>14.242000000000001</v>
      </c>
      <c r="D27">
        <v>14.214</v>
      </c>
      <c r="E27">
        <v>2.8000000000000001E-2</v>
      </c>
    </row>
    <row r="28" spans="1:5" x14ac:dyDescent="0.3">
      <c r="A28" t="s">
        <v>53</v>
      </c>
      <c r="B28" t="s">
        <v>54</v>
      </c>
      <c r="C28">
        <v>14.26</v>
      </c>
      <c r="D28">
        <v>14.234</v>
      </c>
      <c r="E28">
        <v>2.5999999999999999E-2</v>
      </c>
    </row>
    <row r="29" spans="1:5" x14ac:dyDescent="0.3">
      <c r="A29" t="s">
        <v>45</v>
      </c>
      <c r="B29" t="s">
        <v>55</v>
      </c>
      <c r="C29">
        <v>14.266999999999999</v>
      </c>
      <c r="D29">
        <v>14.236000000000001</v>
      </c>
      <c r="E29">
        <v>3.1E-2</v>
      </c>
    </row>
    <row r="30" spans="1:5" x14ac:dyDescent="0.3">
      <c r="A30" t="s">
        <v>35</v>
      </c>
      <c r="B30" t="s">
        <v>56</v>
      </c>
      <c r="C30">
        <v>14.273</v>
      </c>
      <c r="D30">
        <v>14.241</v>
      </c>
      <c r="E30">
        <v>3.2000000000000001E-2</v>
      </c>
    </row>
    <row r="31" spans="1:5" x14ac:dyDescent="0.3">
      <c r="A31" t="s">
        <v>47</v>
      </c>
      <c r="B31" t="s">
        <v>57</v>
      </c>
      <c r="C31">
        <v>14.278</v>
      </c>
      <c r="D31">
        <v>14.255000000000001</v>
      </c>
      <c r="E31">
        <v>2.3E-2</v>
      </c>
    </row>
    <row r="32" spans="1:5" x14ac:dyDescent="0.3">
      <c r="A32" t="s">
        <v>49</v>
      </c>
      <c r="B32" t="s">
        <v>58</v>
      </c>
      <c r="C32">
        <v>14.324</v>
      </c>
      <c r="D32">
        <v>14.304</v>
      </c>
      <c r="E32">
        <v>0.02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7FE0-AE54-4BB0-894E-4C29F5C00402}">
  <dimension ref="A1:T45"/>
  <sheetViews>
    <sheetView topLeftCell="A22" workbookViewId="0">
      <selection activeCell="E44" sqref="E44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16" bestFit="1" customWidth="1"/>
    <col min="4" max="4" width="8.33203125" bestFit="1" customWidth="1"/>
    <col min="5" max="5" width="10.77734375" bestFit="1" customWidth="1"/>
    <col min="6" max="6" width="6.33203125" bestFit="1" customWidth="1"/>
    <col min="7" max="8" width="12" bestFit="1" customWidth="1"/>
    <col min="9" max="9" width="19.6640625" bestFit="1" customWidth="1"/>
    <col min="10" max="10" width="8.5546875" bestFit="1" customWidth="1"/>
    <col min="11" max="11" width="5.21875" bestFit="1" customWidth="1"/>
    <col min="12" max="12" width="19.6640625" bestFit="1" customWidth="1"/>
    <col min="13" max="13" width="9" bestFit="1" customWidth="1"/>
    <col min="14" max="14" width="5.6640625" bestFit="1" customWidth="1"/>
    <col min="15" max="15" width="5.44140625" bestFit="1" customWidth="1"/>
    <col min="16" max="16" width="5.88671875" bestFit="1" customWidth="1"/>
    <col min="17" max="17" width="7.109375" bestFit="1" customWidth="1"/>
    <col min="18" max="18" width="8" bestFit="1" customWidth="1"/>
    <col min="19" max="19" width="9.33203125" bestFit="1" customWidth="1"/>
    <col min="20" max="20" width="10.6640625" bestFit="1" customWidth="1"/>
  </cols>
  <sheetData>
    <row r="1" spans="1:20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0</v>
      </c>
    </row>
    <row r="2" spans="1:20" x14ac:dyDescent="0.3">
      <c r="A2" s="3" t="s">
        <v>113</v>
      </c>
      <c r="B2">
        <v>1</v>
      </c>
      <c r="C2">
        <v>693.76639999999998</v>
      </c>
      <c r="D2">
        <v>50</v>
      </c>
      <c r="E2">
        <v>3080000</v>
      </c>
      <c r="F2" s="3" t="s">
        <v>114</v>
      </c>
      <c r="G2">
        <v>12.907015299999999</v>
      </c>
      <c r="H2">
        <v>14.6936397</v>
      </c>
      <c r="I2" s="3" t="s">
        <v>115</v>
      </c>
      <c r="J2" s="3" t="s">
        <v>116</v>
      </c>
      <c r="K2">
        <v>1</v>
      </c>
      <c r="L2" s="3" t="s">
        <v>117</v>
      </c>
      <c r="M2" s="3" t="s">
        <v>118</v>
      </c>
      <c r="N2">
        <v>0</v>
      </c>
      <c r="O2">
        <v>3</v>
      </c>
      <c r="P2">
        <v>1</v>
      </c>
      <c r="Q2" s="3" t="s">
        <v>119</v>
      </c>
      <c r="R2" s="3" t="s">
        <v>120</v>
      </c>
      <c r="S2" s="3" t="s">
        <v>121</v>
      </c>
      <c r="T2" s="3" t="s">
        <v>119</v>
      </c>
    </row>
    <row r="3" spans="1:20" x14ac:dyDescent="0.3">
      <c r="A3" s="3" t="s">
        <v>113</v>
      </c>
      <c r="B3">
        <v>1</v>
      </c>
      <c r="C3">
        <v>695.14779999999996</v>
      </c>
      <c r="D3">
        <v>7</v>
      </c>
      <c r="E3">
        <v>220000</v>
      </c>
      <c r="F3" s="3" t="s">
        <v>122</v>
      </c>
      <c r="G3">
        <v>13.1717777</v>
      </c>
      <c r="H3">
        <v>14.95485204</v>
      </c>
      <c r="I3" s="3" t="s">
        <v>115</v>
      </c>
      <c r="J3" s="3" t="s">
        <v>123</v>
      </c>
      <c r="K3">
        <v>2</v>
      </c>
      <c r="L3" s="3" t="s">
        <v>124</v>
      </c>
      <c r="M3" s="3" t="s">
        <v>125</v>
      </c>
      <c r="N3">
        <v>2</v>
      </c>
      <c r="O3">
        <v>5</v>
      </c>
      <c r="P3">
        <v>5</v>
      </c>
      <c r="Q3" s="3" t="s">
        <v>119</v>
      </c>
      <c r="R3" s="3" t="s">
        <v>120</v>
      </c>
      <c r="S3" s="3" t="s">
        <v>121</v>
      </c>
      <c r="T3" s="3" t="s">
        <v>119</v>
      </c>
    </row>
    <row r="4" spans="1:20" x14ac:dyDescent="0.3">
      <c r="A4" s="3" t="s">
        <v>113</v>
      </c>
      <c r="B4">
        <v>1</v>
      </c>
      <c r="C4">
        <v>696.02499999999998</v>
      </c>
      <c r="D4">
        <v>7</v>
      </c>
      <c r="E4">
        <v>240000</v>
      </c>
      <c r="F4" s="3" t="s">
        <v>122</v>
      </c>
      <c r="G4">
        <v>13.1717777</v>
      </c>
      <c r="H4">
        <v>14.95260474</v>
      </c>
      <c r="I4" s="3" t="s">
        <v>115</v>
      </c>
      <c r="J4" s="3" t="s">
        <v>123</v>
      </c>
      <c r="K4">
        <v>2</v>
      </c>
      <c r="L4" s="3" t="s">
        <v>124</v>
      </c>
      <c r="M4" s="3" t="s">
        <v>126</v>
      </c>
      <c r="N4">
        <v>2</v>
      </c>
      <c r="O4">
        <v>5</v>
      </c>
      <c r="P4">
        <v>5</v>
      </c>
      <c r="Q4" s="3" t="s">
        <v>119</v>
      </c>
      <c r="R4" s="3" t="s">
        <v>120</v>
      </c>
      <c r="S4" s="3" t="s">
        <v>121</v>
      </c>
      <c r="T4" s="3" t="s">
        <v>119</v>
      </c>
    </row>
    <row r="5" spans="1:20" x14ac:dyDescent="0.3">
      <c r="A5" s="3" t="s">
        <v>113</v>
      </c>
      <c r="B5">
        <v>1</v>
      </c>
      <c r="C5">
        <v>696.54309999999998</v>
      </c>
      <c r="D5">
        <v>10000</v>
      </c>
      <c r="E5">
        <v>6400000</v>
      </c>
      <c r="F5" s="3" t="s">
        <v>127</v>
      </c>
      <c r="G5">
        <v>11.548354420000001</v>
      </c>
      <c r="H5">
        <v>13.32785705</v>
      </c>
      <c r="I5" s="3" t="s">
        <v>128</v>
      </c>
      <c r="J5" s="3" t="s">
        <v>126</v>
      </c>
      <c r="K5">
        <v>2</v>
      </c>
      <c r="L5" s="3" t="s">
        <v>129</v>
      </c>
      <c r="M5" s="3" t="s">
        <v>116</v>
      </c>
      <c r="N5">
        <v>1</v>
      </c>
      <c r="O5">
        <v>5</v>
      </c>
      <c r="P5">
        <v>3</v>
      </c>
      <c r="Q5" s="3" t="s">
        <v>119</v>
      </c>
      <c r="R5" s="3" t="s">
        <v>130</v>
      </c>
      <c r="S5" s="3" t="s">
        <v>121</v>
      </c>
      <c r="T5" s="3" t="s">
        <v>119</v>
      </c>
    </row>
    <row r="6" spans="1:20" x14ac:dyDescent="0.3">
      <c r="A6" s="3" t="s">
        <v>113</v>
      </c>
      <c r="B6">
        <v>1</v>
      </c>
      <c r="C6">
        <v>703.02509999999995</v>
      </c>
      <c r="D6">
        <v>150</v>
      </c>
      <c r="E6">
        <v>2670000</v>
      </c>
      <c r="F6" s="3" t="s">
        <v>114</v>
      </c>
      <c r="G6">
        <v>13.075715710000001</v>
      </c>
      <c r="H6">
        <v>14.838811</v>
      </c>
      <c r="I6" s="3" t="s">
        <v>115</v>
      </c>
      <c r="J6" s="3" t="s">
        <v>131</v>
      </c>
      <c r="K6">
        <v>3</v>
      </c>
      <c r="L6" s="3" t="s">
        <v>132</v>
      </c>
      <c r="M6" s="3" t="s">
        <v>126</v>
      </c>
      <c r="N6">
        <v>2</v>
      </c>
      <c r="O6">
        <v>7</v>
      </c>
      <c r="P6">
        <v>5</v>
      </c>
      <c r="Q6" s="3" t="s">
        <v>119</v>
      </c>
      <c r="R6" s="3" t="s">
        <v>120</v>
      </c>
      <c r="S6" s="3" t="s">
        <v>121</v>
      </c>
      <c r="T6" s="3" t="s">
        <v>119</v>
      </c>
    </row>
    <row r="7" spans="1:20" x14ac:dyDescent="0.3">
      <c r="A7" s="3" t="s">
        <v>113</v>
      </c>
      <c r="B7">
        <v>1</v>
      </c>
      <c r="C7">
        <v>706.72180000000003</v>
      </c>
      <c r="D7">
        <v>10000</v>
      </c>
      <c r="E7">
        <v>3800000</v>
      </c>
      <c r="F7" s="3" t="s">
        <v>133</v>
      </c>
      <c r="G7">
        <v>11.548354420000001</v>
      </c>
      <c r="H7">
        <v>13.30222747</v>
      </c>
      <c r="I7" s="3" t="s">
        <v>128</v>
      </c>
      <c r="J7" s="3" t="s">
        <v>126</v>
      </c>
      <c r="K7">
        <v>2</v>
      </c>
      <c r="L7" s="3" t="s">
        <v>129</v>
      </c>
      <c r="M7" s="3" t="s">
        <v>123</v>
      </c>
      <c r="N7">
        <v>2</v>
      </c>
      <c r="O7">
        <v>5</v>
      </c>
      <c r="P7">
        <v>5</v>
      </c>
      <c r="Q7" s="3" t="s">
        <v>119</v>
      </c>
      <c r="R7" s="3" t="s">
        <v>130</v>
      </c>
      <c r="S7" s="3" t="s">
        <v>121</v>
      </c>
      <c r="T7" s="3" t="s">
        <v>119</v>
      </c>
    </row>
    <row r="8" spans="1:20" x14ac:dyDescent="0.3">
      <c r="A8" s="3" t="s">
        <v>113</v>
      </c>
      <c r="B8">
        <v>1</v>
      </c>
      <c r="C8">
        <v>706.87360000000001</v>
      </c>
      <c r="D8">
        <v>100</v>
      </c>
      <c r="E8">
        <v>2000000</v>
      </c>
      <c r="F8" s="3" t="s">
        <v>134</v>
      </c>
      <c r="G8">
        <v>13.094872560000001</v>
      </c>
      <c r="H8">
        <v>14.848368990000001</v>
      </c>
      <c r="I8" s="3" t="s">
        <v>115</v>
      </c>
      <c r="J8" s="3" t="s">
        <v>131</v>
      </c>
      <c r="K8">
        <v>2</v>
      </c>
      <c r="L8" s="3" t="s">
        <v>132</v>
      </c>
      <c r="M8" s="3" t="s">
        <v>126</v>
      </c>
      <c r="N8">
        <v>1</v>
      </c>
      <c r="O8">
        <v>5</v>
      </c>
      <c r="P8">
        <v>3</v>
      </c>
      <c r="Q8" s="3" t="s">
        <v>119</v>
      </c>
      <c r="R8" s="3" t="s">
        <v>120</v>
      </c>
      <c r="S8" s="3" t="s">
        <v>121</v>
      </c>
      <c r="T8" s="3" t="s">
        <v>119</v>
      </c>
    </row>
    <row r="9" spans="1:20" x14ac:dyDescent="0.3">
      <c r="A9" s="3" t="s">
        <v>113</v>
      </c>
      <c r="B9">
        <v>1</v>
      </c>
      <c r="C9">
        <v>710.74779999999998</v>
      </c>
      <c r="D9">
        <v>25</v>
      </c>
      <c r="E9">
        <v>450000</v>
      </c>
      <c r="F9" s="3" t="s">
        <v>134</v>
      </c>
      <c r="G9">
        <v>13.094872560000001</v>
      </c>
      <c r="H9">
        <v>14.838811</v>
      </c>
      <c r="I9" s="3" t="s">
        <v>115</v>
      </c>
      <c r="J9" s="3" t="s">
        <v>131</v>
      </c>
      <c r="K9">
        <v>2</v>
      </c>
      <c r="L9" s="3" t="s">
        <v>132</v>
      </c>
      <c r="M9" s="3" t="s">
        <v>126</v>
      </c>
      <c r="N9">
        <v>2</v>
      </c>
      <c r="O9">
        <v>5</v>
      </c>
      <c r="P9">
        <v>5</v>
      </c>
      <c r="Q9" s="3" t="s">
        <v>119</v>
      </c>
      <c r="R9" s="3" t="s">
        <v>120</v>
      </c>
      <c r="S9" s="3" t="s">
        <v>121</v>
      </c>
      <c r="T9" s="3" t="s">
        <v>119</v>
      </c>
    </row>
    <row r="10" spans="1:20" x14ac:dyDescent="0.3">
      <c r="A10" s="3" t="s">
        <v>113</v>
      </c>
      <c r="B10">
        <v>1</v>
      </c>
      <c r="C10">
        <v>714.70420000000001</v>
      </c>
      <c r="D10">
        <v>1000</v>
      </c>
      <c r="E10">
        <v>630000</v>
      </c>
      <c r="F10" s="3" t="s">
        <v>133</v>
      </c>
      <c r="G10">
        <v>11.548354420000001</v>
      </c>
      <c r="H10">
        <v>13.28263902</v>
      </c>
      <c r="I10" s="3" t="s">
        <v>128</v>
      </c>
      <c r="J10" s="3" t="s">
        <v>126</v>
      </c>
      <c r="K10">
        <v>2</v>
      </c>
      <c r="L10" s="3" t="s">
        <v>129</v>
      </c>
      <c r="M10" s="3" t="s">
        <v>123</v>
      </c>
      <c r="N10">
        <v>1</v>
      </c>
      <c r="O10">
        <v>5</v>
      </c>
      <c r="P10">
        <v>3</v>
      </c>
      <c r="Q10" s="3" t="s">
        <v>119</v>
      </c>
      <c r="R10" s="3" t="s">
        <v>130</v>
      </c>
      <c r="S10" s="3" t="s">
        <v>121</v>
      </c>
      <c r="T10" s="3" t="s">
        <v>119</v>
      </c>
    </row>
    <row r="11" spans="1:20" x14ac:dyDescent="0.3">
      <c r="A11" s="3" t="s">
        <v>113</v>
      </c>
      <c r="B11">
        <v>1</v>
      </c>
      <c r="C11">
        <v>726.5172</v>
      </c>
      <c r="D11">
        <v>15</v>
      </c>
      <c r="E11">
        <v>170000</v>
      </c>
      <c r="F11" s="3" t="s">
        <v>122</v>
      </c>
      <c r="G11">
        <v>13.153143869999999</v>
      </c>
      <c r="H11">
        <v>14.85923</v>
      </c>
      <c r="I11" s="3" t="s">
        <v>115</v>
      </c>
      <c r="J11" s="3" t="s">
        <v>123</v>
      </c>
      <c r="K11">
        <v>1</v>
      </c>
      <c r="L11" s="3" t="s">
        <v>117</v>
      </c>
      <c r="M11" s="3" t="s">
        <v>126</v>
      </c>
      <c r="N11">
        <v>1</v>
      </c>
      <c r="O11">
        <v>3</v>
      </c>
      <c r="P11">
        <v>3</v>
      </c>
      <c r="Q11" s="3" t="s">
        <v>119</v>
      </c>
      <c r="R11" s="3" t="s">
        <v>120</v>
      </c>
      <c r="S11" s="3" t="s">
        <v>121</v>
      </c>
      <c r="T11" s="3" t="s">
        <v>119</v>
      </c>
    </row>
    <row r="12" spans="1:20" x14ac:dyDescent="0.3">
      <c r="A12" s="3" t="s">
        <v>113</v>
      </c>
      <c r="B12">
        <v>1</v>
      </c>
      <c r="C12">
        <v>727.06640000000004</v>
      </c>
      <c r="D12">
        <v>7</v>
      </c>
      <c r="E12">
        <v>110000</v>
      </c>
      <c r="F12" s="3" t="s">
        <v>122</v>
      </c>
      <c r="G12">
        <v>13.075715710000001</v>
      </c>
      <c r="H12">
        <v>14.780512</v>
      </c>
      <c r="I12" s="3" t="s">
        <v>115</v>
      </c>
      <c r="J12" s="3" t="s">
        <v>131</v>
      </c>
      <c r="K12">
        <v>3</v>
      </c>
      <c r="L12" s="3" t="s">
        <v>117</v>
      </c>
      <c r="M12" s="3" t="s">
        <v>135</v>
      </c>
      <c r="N12">
        <v>3</v>
      </c>
      <c r="O12">
        <v>7</v>
      </c>
      <c r="P12">
        <v>7</v>
      </c>
      <c r="Q12" s="3" t="s">
        <v>119</v>
      </c>
      <c r="R12" s="3" t="s">
        <v>120</v>
      </c>
      <c r="S12" s="3" t="s">
        <v>121</v>
      </c>
      <c r="T12" s="3" t="s">
        <v>119</v>
      </c>
    </row>
    <row r="13" spans="1:20" x14ac:dyDescent="0.3">
      <c r="A13" s="3" t="s">
        <v>113</v>
      </c>
      <c r="B13">
        <v>1</v>
      </c>
      <c r="C13">
        <v>727.29359999999997</v>
      </c>
      <c r="D13">
        <v>2000</v>
      </c>
      <c r="E13">
        <v>1830000</v>
      </c>
      <c r="F13" s="3" t="s">
        <v>127</v>
      </c>
      <c r="G13">
        <v>11.62359272</v>
      </c>
      <c r="H13">
        <v>13.32785705</v>
      </c>
      <c r="I13" s="3" t="s">
        <v>128</v>
      </c>
      <c r="J13" s="3" t="s">
        <v>126</v>
      </c>
      <c r="K13">
        <v>1</v>
      </c>
      <c r="L13" s="3" t="s">
        <v>129</v>
      </c>
      <c r="M13" s="3" t="s">
        <v>116</v>
      </c>
      <c r="N13">
        <v>1</v>
      </c>
      <c r="O13">
        <v>3</v>
      </c>
      <c r="P13">
        <v>3</v>
      </c>
      <c r="Q13" s="3" t="s">
        <v>119</v>
      </c>
      <c r="R13" s="3" t="s">
        <v>130</v>
      </c>
      <c r="S13" s="3" t="s">
        <v>121</v>
      </c>
      <c r="T13" s="3" t="s">
        <v>119</v>
      </c>
    </row>
    <row r="14" spans="1:20" x14ac:dyDescent="0.3">
      <c r="A14" s="3" t="s">
        <v>113</v>
      </c>
      <c r="B14">
        <v>1</v>
      </c>
      <c r="C14">
        <v>731.17160000000001</v>
      </c>
      <c r="D14">
        <v>35</v>
      </c>
      <c r="E14">
        <v>1700000</v>
      </c>
      <c r="F14" s="3" t="s">
        <v>134</v>
      </c>
      <c r="G14">
        <v>13.153143869999999</v>
      </c>
      <c r="H14">
        <v>14.848368990000001</v>
      </c>
      <c r="I14" s="3" t="s">
        <v>115</v>
      </c>
      <c r="J14" s="3" t="s">
        <v>123</v>
      </c>
      <c r="K14">
        <v>1</v>
      </c>
      <c r="L14" s="3" t="s">
        <v>132</v>
      </c>
      <c r="M14" s="3" t="s">
        <v>126</v>
      </c>
      <c r="N14">
        <v>1</v>
      </c>
      <c r="O14">
        <v>3</v>
      </c>
      <c r="P14">
        <v>3</v>
      </c>
      <c r="Q14" s="3" t="s">
        <v>119</v>
      </c>
      <c r="R14" s="3" t="s">
        <v>120</v>
      </c>
      <c r="S14" s="3" t="s">
        <v>121</v>
      </c>
      <c r="T14" s="3" t="s">
        <v>119</v>
      </c>
    </row>
    <row r="15" spans="1:20" x14ac:dyDescent="0.3">
      <c r="A15" s="3" t="s">
        <v>113</v>
      </c>
      <c r="B15">
        <v>1</v>
      </c>
      <c r="C15">
        <v>735.32929999999999</v>
      </c>
      <c r="D15">
        <v>70</v>
      </c>
      <c r="E15">
        <v>960000</v>
      </c>
      <c r="F15" s="3" t="s">
        <v>134</v>
      </c>
      <c r="G15">
        <v>13.094872560000001</v>
      </c>
      <c r="H15">
        <v>14.780512</v>
      </c>
      <c r="I15" s="3" t="s">
        <v>115</v>
      </c>
      <c r="J15" s="3" t="s">
        <v>131</v>
      </c>
      <c r="K15">
        <v>2</v>
      </c>
      <c r="L15" s="3" t="s">
        <v>117</v>
      </c>
      <c r="M15" s="3" t="s">
        <v>135</v>
      </c>
      <c r="N15">
        <v>3</v>
      </c>
      <c r="O15">
        <v>5</v>
      </c>
      <c r="P15">
        <v>7</v>
      </c>
      <c r="Q15" s="3" t="s">
        <v>119</v>
      </c>
      <c r="R15" s="3" t="s">
        <v>120</v>
      </c>
      <c r="S15" s="3" t="s">
        <v>121</v>
      </c>
      <c r="T15" s="3" t="s">
        <v>119</v>
      </c>
    </row>
    <row r="16" spans="1:20" x14ac:dyDescent="0.3">
      <c r="A16" s="3" t="s">
        <v>113</v>
      </c>
      <c r="B16">
        <v>1</v>
      </c>
      <c r="C16">
        <v>737.21180000000004</v>
      </c>
      <c r="D16">
        <v>200</v>
      </c>
      <c r="E16">
        <v>1900000</v>
      </c>
      <c r="F16" s="3" t="s">
        <v>134</v>
      </c>
      <c r="G16">
        <v>13.075715710000001</v>
      </c>
      <c r="H16">
        <v>14.7570516</v>
      </c>
      <c r="I16" s="3" t="s">
        <v>115</v>
      </c>
      <c r="J16" s="3" t="s">
        <v>131</v>
      </c>
      <c r="K16">
        <v>3</v>
      </c>
      <c r="L16" s="3" t="s">
        <v>117</v>
      </c>
      <c r="M16" s="3" t="s">
        <v>135</v>
      </c>
      <c r="N16">
        <v>4</v>
      </c>
      <c r="O16">
        <v>7</v>
      </c>
      <c r="P16">
        <v>9</v>
      </c>
      <c r="Q16" s="3" t="s">
        <v>119</v>
      </c>
      <c r="R16" s="3" t="s">
        <v>120</v>
      </c>
      <c r="S16" s="3" t="s">
        <v>121</v>
      </c>
      <c r="T16" s="3" t="s">
        <v>119</v>
      </c>
    </row>
    <row r="17" spans="1:20" x14ac:dyDescent="0.3">
      <c r="A17" s="3" t="s">
        <v>113</v>
      </c>
      <c r="B17">
        <v>1</v>
      </c>
      <c r="C17">
        <v>738.39800000000002</v>
      </c>
      <c r="D17">
        <v>10000</v>
      </c>
      <c r="E17">
        <v>8500000</v>
      </c>
      <c r="F17" s="3" t="s">
        <v>133</v>
      </c>
      <c r="G17">
        <v>11.62359272</v>
      </c>
      <c r="H17">
        <v>13.30222747</v>
      </c>
      <c r="I17" s="3" t="s">
        <v>128</v>
      </c>
      <c r="J17" s="3" t="s">
        <v>126</v>
      </c>
      <c r="K17">
        <v>1</v>
      </c>
      <c r="L17" s="3" t="s">
        <v>129</v>
      </c>
      <c r="M17" s="3" t="s">
        <v>123</v>
      </c>
      <c r="N17">
        <v>2</v>
      </c>
      <c r="O17">
        <v>3</v>
      </c>
      <c r="P17">
        <v>5</v>
      </c>
      <c r="Q17" s="3" t="s">
        <v>119</v>
      </c>
      <c r="R17" s="3" t="s">
        <v>130</v>
      </c>
      <c r="S17" s="3" t="s">
        <v>121</v>
      </c>
      <c r="T17" s="3" t="s">
        <v>119</v>
      </c>
    </row>
    <row r="18" spans="1:20" x14ac:dyDescent="0.3">
      <c r="A18" s="3" t="s">
        <v>113</v>
      </c>
      <c r="B18">
        <v>1</v>
      </c>
      <c r="C18">
        <v>739.298</v>
      </c>
      <c r="D18">
        <v>20</v>
      </c>
      <c r="E18">
        <v>720000</v>
      </c>
      <c r="F18" s="3" t="s">
        <v>134</v>
      </c>
      <c r="G18">
        <v>13.1717777</v>
      </c>
      <c r="H18">
        <v>14.848368990000001</v>
      </c>
      <c r="I18" s="3" t="s">
        <v>115</v>
      </c>
      <c r="J18" s="3" t="s">
        <v>123</v>
      </c>
      <c r="K18">
        <v>2</v>
      </c>
      <c r="L18" s="3" t="s">
        <v>132</v>
      </c>
      <c r="M18" s="3" t="s">
        <v>126</v>
      </c>
      <c r="N18">
        <v>1</v>
      </c>
      <c r="O18">
        <v>5</v>
      </c>
      <c r="P18">
        <v>3</v>
      </c>
      <c r="Q18" s="3" t="s">
        <v>119</v>
      </c>
      <c r="R18" s="3" t="s">
        <v>120</v>
      </c>
      <c r="S18" s="3" t="s">
        <v>121</v>
      </c>
      <c r="T18" s="3" t="s">
        <v>119</v>
      </c>
    </row>
    <row r="19" spans="1:20" x14ac:dyDescent="0.3">
      <c r="A19" s="3" t="s">
        <v>113</v>
      </c>
      <c r="B19">
        <v>1</v>
      </c>
      <c r="C19">
        <v>741.2337</v>
      </c>
      <c r="D19">
        <v>15</v>
      </c>
      <c r="E19">
        <v>390000</v>
      </c>
      <c r="F19" s="3" t="s">
        <v>134</v>
      </c>
      <c r="G19">
        <v>13.28263902</v>
      </c>
      <c r="H19">
        <v>14.95485204</v>
      </c>
      <c r="I19" s="3" t="s">
        <v>129</v>
      </c>
      <c r="J19" s="3" t="s">
        <v>123</v>
      </c>
      <c r="K19">
        <v>1</v>
      </c>
      <c r="L19" s="3" t="s">
        <v>124</v>
      </c>
      <c r="M19" s="3" t="s">
        <v>125</v>
      </c>
      <c r="N19">
        <v>2</v>
      </c>
      <c r="O19">
        <v>3</v>
      </c>
      <c r="P19">
        <v>5</v>
      </c>
      <c r="Q19" s="3" t="s">
        <v>119</v>
      </c>
      <c r="R19" s="3" t="s">
        <v>120</v>
      </c>
      <c r="S19" s="3" t="s">
        <v>121</v>
      </c>
      <c r="T19" s="3" t="s">
        <v>119</v>
      </c>
    </row>
    <row r="20" spans="1:20" x14ac:dyDescent="0.3">
      <c r="A20" s="3" t="s">
        <v>113</v>
      </c>
      <c r="B20">
        <v>1</v>
      </c>
      <c r="C20">
        <v>742.52940000000001</v>
      </c>
      <c r="D20">
        <v>10</v>
      </c>
      <c r="E20">
        <v>310000</v>
      </c>
      <c r="F20" s="3" t="s">
        <v>122</v>
      </c>
      <c r="G20">
        <v>13.30222747</v>
      </c>
      <c r="H20">
        <v>14.97152236</v>
      </c>
      <c r="I20" s="3" t="s">
        <v>129</v>
      </c>
      <c r="J20" s="3" t="s">
        <v>123</v>
      </c>
      <c r="K20">
        <v>2</v>
      </c>
      <c r="L20" s="3" t="s">
        <v>124</v>
      </c>
      <c r="M20" s="3" t="s">
        <v>125</v>
      </c>
      <c r="N20">
        <v>3</v>
      </c>
      <c r="O20">
        <v>5</v>
      </c>
      <c r="P20">
        <v>7</v>
      </c>
      <c r="Q20" s="3" t="s">
        <v>119</v>
      </c>
      <c r="R20" s="3" t="s">
        <v>120</v>
      </c>
      <c r="S20" s="3" t="s">
        <v>121</v>
      </c>
      <c r="T20" s="3" t="s">
        <v>119</v>
      </c>
    </row>
    <row r="21" spans="1:20" x14ac:dyDescent="0.3">
      <c r="A21" s="3" t="s">
        <v>113</v>
      </c>
      <c r="B21">
        <v>1</v>
      </c>
      <c r="C21">
        <v>743.53679999999997</v>
      </c>
      <c r="D21">
        <v>25</v>
      </c>
      <c r="E21">
        <v>900000</v>
      </c>
      <c r="F21" s="3" t="s">
        <v>134</v>
      </c>
      <c r="G21">
        <v>13.1717777</v>
      </c>
      <c r="H21">
        <v>14.838811</v>
      </c>
      <c r="I21" s="3" t="s">
        <v>115</v>
      </c>
      <c r="J21" s="3" t="s">
        <v>123</v>
      </c>
      <c r="K21">
        <v>2</v>
      </c>
      <c r="L21" s="3" t="s">
        <v>132</v>
      </c>
      <c r="M21" s="3" t="s">
        <v>126</v>
      </c>
      <c r="N21">
        <v>2</v>
      </c>
      <c r="O21">
        <v>5</v>
      </c>
      <c r="P21">
        <v>5</v>
      </c>
      <c r="Q21" s="3" t="s">
        <v>119</v>
      </c>
      <c r="R21" s="3" t="s">
        <v>120</v>
      </c>
      <c r="S21" s="3" t="s">
        <v>121</v>
      </c>
      <c r="T21" s="3" t="s">
        <v>119</v>
      </c>
    </row>
    <row r="22" spans="1:20" x14ac:dyDescent="0.3">
      <c r="A22" s="3" t="s">
        <v>113</v>
      </c>
      <c r="B22">
        <v>1</v>
      </c>
      <c r="C22">
        <v>743.62969999999996</v>
      </c>
      <c r="D22">
        <v>10</v>
      </c>
      <c r="E22">
        <v>270000</v>
      </c>
      <c r="F22" s="3" t="s">
        <v>122</v>
      </c>
      <c r="G22">
        <v>13.075715710000001</v>
      </c>
      <c r="H22">
        <v>14.742540849999999</v>
      </c>
      <c r="I22" s="3" t="s">
        <v>115</v>
      </c>
      <c r="J22" s="3" t="s">
        <v>131</v>
      </c>
      <c r="K22">
        <v>3</v>
      </c>
      <c r="L22" s="3" t="s">
        <v>117</v>
      </c>
      <c r="M22" s="3" t="s">
        <v>126</v>
      </c>
      <c r="N22">
        <v>2</v>
      </c>
      <c r="O22">
        <v>7</v>
      </c>
      <c r="P22">
        <v>5</v>
      </c>
      <c r="Q22" s="3" t="s">
        <v>119</v>
      </c>
      <c r="R22" s="3" t="s">
        <v>120</v>
      </c>
      <c r="S22" s="3" t="s">
        <v>121</v>
      </c>
      <c r="T22" s="3" t="s">
        <v>119</v>
      </c>
    </row>
    <row r="23" spans="1:20" x14ac:dyDescent="0.3">
      <c r="A23" s="3" t="s">
        <v>113</v>
      </c>
      <c r="B23">
        <v>1</v>
      </c>
      <c r="C23">
        <v>750.38689999999997</v>
      </c>
      <c r="D23">
        <v>20000</v>
      </c>
      <c r="E23">
        <v>45000000</v>
      </c>
      <c r="F23" s="3" t="s">
        <v>133</v>
      </c>
      <c r="G23">
        <v>11.82807116</v>
      </c>
      <c r="H23">
        <v>13.479886820000001</v>
      </c>
      <c r="I23" s="3" t="s">
        <v>136</v>
      </c>
      <c r="J23" s="3" t="s">
        <v>118</v>
      </c>
      <c r="K23">
        <v>1</v>
      </c>
      <c r="L23" s="3" t="s">
        <v>129</v>
      </c>
      <c r="M23" s="3" t="s">
        <v>116</v>
      </c>
      <c r="N23">
        <v>0</v>
      </c>
      <c r="O23">
        <v>3</v>
      </c>
      <c r="P23">
        <v>1</v>
      </c>
      <c r="Q23" s="3" t="s">
        <v>119</v>
      </c>
      <c r="R23" s="3" t="s">
        <v>130</v>
      </c>
      <c r="S23" s="3" t="s">
        <v>121</v>
      </c>
      <c r="T23" s="3" t="s">
        <v>119</v>
      </c>
    </row>
    <row r="24" spans="1:20" x14ac:dyDescent="0.3">
      <c r="A24" s="3" t="s">
        <v>113</v>
      </c>
      <c r="B24">
        <v>1</v>
      </c>
      <c r="C24">
        <v>751.46519999999998</v>
      </c>
      <c r="D24">
        <v>15000</v>
      </c>
      <c r="E24">
        <v>40000000</v>
      </c>
      <c r="F24" s="3" t="s">
        <v>133</v>
      </c>
      <c r="G24">
        <v>11.62359272</v>
      </c>
      <c r="H24">
        <v>13.273038100000001</v>
      </c>
      <c r="I24" s="3" t="s">
        <v>128</v>
      </c>
      <c r="J24" s="3" t="s">
        <v>126</v>
      </c>
      <c r="K24">
        <v>1</v>
      </c>
      <c r="L24" s="3" t="s">
        <v>115</v>
      </c>
      <c r="M24" s="3" t="s">
        <v>116</v>
      </c>
      <c r="N24">
        <v>0</v>
      </c>
      <c r="O24">
        <v>3</v>
      </c>
      <c r="P24">
        <v>1</v>
      </c>
      <c r="Q24" s="3" t="s">
        <v>119</v>
      </c>
      <c r="R24" s="3" t="s">
        <v>130</v>
      </c>
      <c r="S24" s="3" t="s">
        <v>121</v>
      </c>
      <c r="T24" s="3" t="s">
        <v>119</v>
      </c>
    </row>
    <row r="25" spans="1:20" x14ac:dyDescent="0.3">
      <c r="A25" s="3" t="s">
        <v>113</v>
      </c>
      <c r="B25">
        <v>1</v>
      </c>
      <c r="C25">
        <v>763.51059999999995</v>
      </c>
      <c r="D25">
        <v>25000</v>
      </c>
      <c r="E25">
        <v>24500000</v>
      </c>
      <c r="F25" s="3" t="s">
        <v>133</v>
      </c>
      <c r="G25">
        <v>11.548354420000001</v>
      </c>
      <c r="H25">
        <v>13.1717777</v>
      </c>
      <c r="I25" s="3" t="s">
        <v>128</v>
      </c>
      <c r="J25" s="3" t="s">
        <v>126</v>
      </c>
      <c r="K25">
        <v>2</v>
      </c>
      <c r="L25" s="3" t="s">
        <v>115</v>
      </c>
      <c r="M25" s="3" t="s">
        <v>123</v>
      </c>
      <c r="N25">
        <v>2</v>
      </c>
      <c r="O25">
        <v>5</v>
      </c>
      <c r="P25">
        <v>5</v>
      </c>
      <c r="Q25" s="3" t="s">
        <v>119</v>
      </c>
      <c r="R25" s="3" t="s">
        <v>130</v>
      </c>
      <c r="S25" s="3" t="s">
        <v>121</v>
      </c>
      <c r="T25" s="3" t="s">
        <v>119</v>
      </c>
    </row>
    <row r="26" spans="1:20" x14ac:dyDescent="0.3">
      <c r="A26" s="3" t="s">
        <v>113</v>
      </c>
      <c r="B26">
        <v>1</v>
      </c>
      <c r="C26">
        <v>772.37609999999995</v>
      </c>
      <c r="D26">
        <v>15000</v>
      </c>
      <c r="E26">
        <v>5200000</v>
      </c>
      <c r="F26" s="3" t="s">
        <v>127</v>
      </c>
      <c r="G26">
        <v>11.548354420000001</v>
      </c>
      <c r="H26">
        <v>13.153143869999999</v>
      </c>
      <c r="I26" s="3" t="s">
        <v>128</v>
      </c>
      <c r="J26" s="3" t="s">
        <v>126</v>
      </c>
      <c r="K26">
        <v>2</v>
      </c>
      <c r="L26" s="3" t="s">
        <v>115</v>
      </c>
      <c r="M26" s="3" t="s">
        <v>123</v>
      </c>
      <c r="N26">
        <v>1</v>
      </c>
      <c r="O26">
        <v>5</v>
      </c>
      <c r="P26">
        <v>3</v>
      </c>
      <c r="Q26" s="3" t="s">
        <v>119</v>
      </c>
      <c r="R26" s="3" t="s">
        <v>130</v>
      </c>
      <c r="S26" s="3" t="s">
        <v>121</v>
      </c>
      <c r="T26" s="3" t="s">
        <v>119</v>
      </c>
    </row>
    <row r="27" spans="1:20" x14ac:dyDescent="0.3">
      <c r="A27" s="3" t="s">
        <v>113</v>
      </c>
      <c r="B27">
        <v>1</v>
      </c>
      <c r="C27">
        <v>772.42070000000001</v>
      </c>
      <c r="D27">
        <v>10000</v>
      </c>
      <c r="E27">
        <v>11700000</v>
      </c>
      <c r="F27" s="3" t="s">
        <v>127</v>
      </c>
      <c r="G27">
        <v>11.72316039</v>
      </c>
      <c r="H27">
        <v>13.32785705</v>
      </c>
      <c r="I27" s="3" t="s">
        <v>136</v>
      </c>
      <c r="J27" s="3" t="s">
        <v>118</v>
      </c>
      <c r="K27">
        <v>0</v>
      </c>
      <c r="L27" s="3" t="s">
        <v>129</v>
      </c>
      <c r="M27" s="3" t="s">
        <v>116</v>
      </c>
      <c r="N27">
        <v>1</v>
      </c>
      <c r="O27">
        <v>1</v>
      </c>
      <c r="P27">
        <v>3</v>
      </c>
      <c r="Q27" s="3" t="s">
        <v>119</v>
      </c>
      <c r="R27" s="3" t="s">
        <v>130</v>
      </c>
      <c r="S27" s="3" t="s">
        <v>121</v>
      </c>
      <c r="T27" s="3" t="s">
        <v>119</v>
      </c>
    </row>
    <row r="28" spans="1:20" x14ac:dyDescent="0.3">
      <c r="A28" s="3" t="s">
        <v>113</v>
      </c>
      <c r="B28">
        <v>1</v>
      </c>
      <c r="C28">
        <v>789.10749999999996</v>
      </c>
      <c r="D28">
        <v>10</v>
      </c>
      <c r="E28">
        <v>950000</v>
      </c>
      <c r="F28" s="3" t="s">
        <v>114</v>
      </c>
      <c r="G28">
        <v>13.1717777</v>
      </c>
      <c r="H28">
        <v>14.742540849999999</v>
      </c>
      <c r="I28" s="3" t="s">
        <v>115</v>
      </c>
      <c r="J28" s="3" t="s">
        <v>123</v>
      </c>
      <c r="K28">
        <v>2</v>
      </c>
      <c r="L28" s="3" t="s">
        <v>117</v>
      </c>
      <c r="M28" s="3" t="s">
        <v>126</v>
      </c>
      <c r="N28">
        <v>2</v>
      </c>
      <c r="O28">
        <v>5</v>
      </c>
      <c r="P28">
        <v>5</v>
      </c>
      <c r="Q28" s="3" t="s">
        <v>119</v>
      </c>
      <c r="R28" s="3" t="s">
        <v>120</v>
      </c>
      <c r="S28" s="3" t="s">
        <v>121</v>
      </c>
      <c r="T28" s="3" t="s">
        <v>119</v>
      </c>
    </row>
    <row r="29" spans="1:20" x14ac:dyDescent="0.3">
      <c r="A29" s="3" t="s">
        <v>113</v>
      </c>
      <c r="B29">
        <v>1</v>
      </c>
      <c r="C29">
        <v>794.81759999999997</v>
      </c>
      <c r="D29">
        <v>20000</v>
      </c>
      <c r="E29">
        <v>18600000</v>
      </c>
      <c r="F29" s="3" t="s">
        <v>133</v>
      </c>
      <c r="G29">
        <v>11.72316039</v>
      </c>
      <c r="H29">
        <v>13.28263902</v>
      </c>
      <c r="I29" s="3" t="s">
        <v>136</v>
      </c>
      <c r="J29" s="3" t="s">
        <v>118</v>
      </c>
      <c r="K29">
        <v>0</v>
      </c>
      <c r="L29" s="3" t="s">
        <v>129</v>
      </c>
      <c r="M29" s="3" t="s">
        <v>123</v>
      </c>
      <c r="N29">
        <v>1</v>
      </c>
      <c r="O29">
        <v>1</v>
      </c>
      <c r="P29">
        <v>3</v>
      </c>
      <c r="Q29" s="3" t="s">
        <v>119</v>
      </c>
      <c r="R29" s="3" t="s">
        <v>130</v>
      </c>
      <c r="S29" s="3" t="s">
        <v>121</v>
      </c>
      <c r="T29" s="3" t="s">
        <v>119</v>
      </c>
    </row>
    <row r="30" spans="1:20" x14ac:dyDescent="0.3">
      <c r="A30" s="3" t="s">
        <v>113</v>
      </c>
      <c r="B30">
        <v>1</v>
      </c>
      <c r="C30">
        <v>800.61569999999995</v>
      </c>
      <c r="D30">
        <v>20000</v>
      </c>
      <c r="E30">
        <v>4900000</v>
      </c>
      <c r="F30" s="3" t="s">
        <v>137</v>
      </c>
      <c r="G30">
        <v>11.62359272</v>
      </c>
      <c r="H30">
        <v>13.1717777</v>
      </c>
      <c r="I30" s="3" t="s">
        <v>128</v>
      </c>
      <c r="J30" s="3" t="s">
        <v>126</v>
      </c>
      <c r="K30">
        <v>1</v>
      </c>
      <c r="L30" s="3" t="s">
        <v>115</v>
      </c>
      <c r="M30" s="3" t="s">
        <v>123</v>
      </c>
      <c r="N30">
        <v>2</v>
      </c>
      <c r="O30">
        <v>3</v>
      </c>
      <c r="P30">
        <v>5</v>
      </c>
      <c r="Q30" s="3" t="s">
        <v>119</v>
      </c>
      <c r="R30" s="3" t="s">
        <v>130</v>
      </c>
      <c r="S30" s="3" t="s">
        <v>121</v>
      </c>
      <c r="T30" s="3" t="s">
        <v>119</v>
      </c>
    </row>
    <row r="31" spans="1:20" x14ac:dyDescent="0.3">
      <c r="A31" s="3" t="s">
        <v>113</v>
      </c>
      <c r="B31">
        <v>1</v>
      </c>
      <c r="C31">
        <v>801.47860000000003</v>
      </c>
      <c r="D31">
        <v>25000</v>
      </c>
      <c r="E31">
        <v>9300000</v>
      </c>
      <c r="F31" s="3" t="s">
        <v>133</v>
      </c>
      <c r="G31">
        <v>11.548354420000001</v>
      </c>
      <c r="H31">
        <v>13.094872560000001</v>
      </c>
      <c r="I31" s="3" t="s">
        <v>128</v>
      </c>
      <c r="J31" s="3" t="s">
        <v>126</v>
      </c>
      <c r="K31">
        <v>2</v>
      </c>
      <c r="L31" s="3" t="s">
        <v>115</v>
      </c>
      <c r="M31" s="3" t="s">
        <v>131</v>
      </c>
      <c r="N31">
        <v>2</v>
      </c>
      <c r="O31">
        <v>5</v>
      </c>
      <c r="P31">
        <v>5</v>
      </c>
      <c r="Q31" s="3" t="s">
        <v>119</v>
      </c>
      <c r="R31" s="3" t="s">
        <v>130</v>
      </c>
      <c r="S31" s="3" t="s">
        <v>121</v>
      </c>
      <c r="T31" s="3" t="s">
        <v>119</v>
      </c>
    </row>
    <row r="32" spans="1:20" x14ac:dyDescent="0.3">
      <c r="A32" s="3" t="s">
        <v>113</v>
      </c>
      <c r="B32">
        <v>1</v>
      </c>
      <c r="C32">
        <v>805.33079999999995</v>
      </c>
      <c r="D32">
        <v>7</v>
      </c>
      <c r="E32">
        <v>860000</v>
      </c>
      <c r="F32" s="3" t="s">
        <v>114</v>
      </c>
      <c r="G32">
        <v>13.1717777</v>
      </c>
      <c r="H32">
        <v>14.7108981</v>
      </c>
      <c r="I32" s="3" t="s">
        <v>115</v>
      </c>
      <c r="J32" s="3" t="s">
        <v>123</v>
      </c>
      <c r="K32">
        <v>2</v>
      </c>
      <c r="L32" s="3" t="s">
        <v>117</v>
      </c>
      <c r="M32" s="3" t="s">
        <v>118</v>
      </c>
      <c r="N32">
        <v>1</v>
      </c>
      <c r="O32">
        <v>5</v>
      </c>
      <c r="P32">
        <v>3</v>
      </c>
      <c r="Q32" s="3" t="s">
        <v>119</v>
      </c>
      <c r="R32" s="3" t="s">
        <v>120</v>
      </c>
      <c r="S32" s="3" t="s">
        <v>121</v>
      </c>
      <c r="T32" s="3" t="s">
        <v>119</v>
      </c>
    </row>
    <row r="33" spans="1:20" x14ac:dyDescent="0.3">
      <c r="A33" s="3" t="s">
        <v>113</v>
      </c>
      <c r="B33">
        <v>1</v>
      </c>
      <c r="C33">
        <v>810.36929999999995</v>
      </c>
      <c r="D33">
        <v>20000</v>
      </c>
      <c r="E33">
        <v>25000000</v>
      </c>
      <c r="F33" s="3" t="s">
        <v>127</v>
      </c>
      <c r="G33">
        <v>11.62359272</v>
      </c>
      <c r="H33">
        <v>13.153143869999999</v>
      </c>
      <c r="I33" s="3" t="s">
        <v>128</v>
      </c>
      <c r="J33" s="3" t="s">
        <v>126</v>
      </c>
      <c r="K33">
        <v>1</v>
      </c>
      <c r="L33" s="3" t="s">
        <v>115</v>
      </c>
      <c r="M33" s="3" t="s">
        <v>123</v>
      </c>
      <c r="N33">
        <v>1</v>
      </c>
      <c r="O33">
        <v>3</v>
      </c>
      <c r="P33">
        <v>3</v>
      </c>
      <c r="Q33" s="3" t="s">
        <v>119</v>
      </c>
      <c r="R33" s="3" t="s">
        <v>130</v>
      </c>
      <c r="S33" s="3" t="s">
        <v>121</v>
      </c>
      <c r="T33" s="3" t="s">
        <v>119</v>
      </c>
    </row>
    <row r="34" spans="1:20" x14ac:dyDescent="0.3">
      <c r="A34" s="3" t="s">
        <v>113</v>
      </c>
      <c r="B34">
        <v>1</v>
      </c>
      <c r="C34">
        <v>811.53110000000004</v>
      </c>
      <c r="D34">
        <v>35000</v>
      </c>
      <c r="E34">
        <v>33000000</v>
      </c>
      <c r="F34" s="3" t="s">
        <v>133</v>
      </c>
      <c r="G34">
        <v>11.548354420000001</v>
      </c>
      <c r="H34">
        <v>13.075715710000001</v>
      </c>
      <c r="I34" s="3" t="s">
        <v>128</v>
      </c>
      <c r="J34" s="3" t="s">
        <v>126</v>
      </c>
      <c r="K34">
        <v>2</v>
      </c>
      <c r="L34" s="3" t="s">
        <v>115</v>
      </c>
      <c r="M34" s="3" t="s">
        <v>131</v>
      </c>
      <c r="N34">
        <v>3</v>
      </c>
      <c r="O34">
        <v>5</v>
      </c>
      <c r="P34">
        <v>7</v>
      </c>
      <c r="Q34" s="3" t="s">
        <v>119</v>
      </c>
      <c r="R34" s="3" t="s">
        <v>130</v>
      </c>
      <c r="S34" s="3" t="s">
        <v>121</v>
      </c>
      <c r="T34" s="3" t="s">
        <v>119</v>
      </c>
    </row>
    <row r="35" spans="1:20" x14ac:dyDescent="0.3">
      <c r="A35" s="3" t="s">
        <v>113</v>
      </c>
      <c r="B35">
        <v>1</v>
      </c>
      <c r="C35">
        <v>826.45219999999995</v>
      </c>
      <c r="D35">
        <v>10000</v>
      </c>
      <c r="E35">
        <v>15300000</v>
      </c>
      <c r="F35" s="3" t="s">
        <v>127</v>
      </c>
      <c r="G35">
        <v>11.82807116</v>
      </c>
      <c r="H35">
        <v>13.32785705</v>
      </c>
      <c r="I35" s="3" t="s">
        <v>136</v>
      </c>
      <c r="J35" s="3" t="s">
        <v>118</v>
      </c>
      <c r="K35">
        <v>1</v>
      </c>
      <c r="L35" s="3" t="s">
        <v>129</v>
      </c>
      <c r="M35" s="3" t="s">
        <v>116</v>
      </c>
      <c r="N35">
        <v>1</v>
      </c>
      <c r="O35">
        <v>3</v>
      </c>
      <c r="P35">
        <v>3</v>
      </c>
      <c r="Q35" s="3" t="s">
        <v>119</v>
      </c>
      <c r="R35" s="3" t="s">
        <v>130</v>
      </c>
      <c r="S35" s="3" t="s">
        <v>121</v>
      </c>
      <c r="T35" s="3" t="s">
        <v>119</v>
      </c>
    </row>
    <row r="36" spans="1:20" x14ac:dyDescent="0.3">
      <c r="A36" s="3" t="s">
        <v>113</v>
      </c>
      <c r="B36">
        <v>1</v>
      </c>
      <c r="C36">
        <v>840.82100000000003</v>
      </c>
      <c r="D36">
        <v>15000</v>
      </c>
      <c r="E36">
        <v>22300000</v>
      </c>
      <c r="F36" s="3" t="s">
        <v>127</v>
      </c>
      <c r="G36">
        <v>11.82807116</v>
      </c>
      <c r="H36">
        <v>13.30222747</v>
      </c>
      <c r="I36" s="3" t="s">
        <v>136</v>
      </c>
      <c r="J36" s="3" t="s">
        <v>118</v>
      </c>
      <c r="K36">
        <v>1</v>
      </c>
      <c r="L36" s="3" t="s">
        <v>129</v>
      </c>
      <c r="M36" s="3" t="s">
        <v>123</v>
      </c>
      <c r="N36">
        <v>2</v>
      </c>
      <c r="O36">
        <v>3</v>
      </c>
      <c r="P36">
        <v>5</v>
      </c>
      <c r="Q36" s="3" t="s">
        <v>119</v>
      </c>
      <c r="R36" s="3" t="s">
        <v>130</v>
      </c>
      <c r="S36" s="3" t="s">
        <v>121</v>
      </c>
      <c r="T36" s="3" t="s">
        <v>119</v>
      </c>
    </row>
    <row r="37" spans="1:20" x14ac:dyDescent="0.3">
      <c r="A37" s="3" t="s">
        <v>113</v>
      </c>
      <c r="B37">
        <v>1</v>
      </c>
      <c r="C37">
        <v>842.46479999999997</v>
      </c>
      <c r="D37">
        <v>20000</v>
      </c>
      <c r="E37">
        <v>21500000</v>
      </c>
      <c r="F37" s="3" t="s">
        <v>127</v>
      </c>
      <c r="G37">
        <v>11.62359272</v>
      </c>
      <c r="H37">
        <v>13.094872560000001</v>
      </c>
      <c r="I37" s="3" t="s">
        <v>128</v>
      </c>
      <c r="J37" s="3" t="s">
        <v>126</v>
      </c>
      <c r="K37">
        <v>1</v>
      </c>
      <c r="L37" s="3" t="s">
        <v>115</v>
      </c>
      <c r="M37" s="3" t="s">
        <v>131</v>
      </c>
      <c r="N37">
        <v>2</v>
      </c>
      <c r="O37">
        <v>3</v>
      </c>
      <c r="P37">
        <v>5</v>
      </c>
      <c r="Q37" s="3" t="s">
        <v>119</v>
      </c>
      <c r="R37" s="3" t="s">
        <v>130</v>
      </c>
      <c r="S37" s="3" t="s">
        <v>121</v>
      </c>
      <c r="T37" s="3" t="s">
        <v>119</v>
      </c>
    </row>
    <row r="38" spans="1:20" x14ac:dyDescent="0.3">
      <c r="A38" s="3" t="s">
        <v>113</v>
      </c>
      <c r="B38">
        <v>1</v>
      </c>
      <c r="C38">
        <v>852.14419999999996</v>
      </c>
      <c r="D38">
        <v>15000</v>
      </c>
      <c r="E38">
        <v>13900000</v>
      </c>
      <c r="F38" s="3" t="s">
        <v>133</v>
      </c>
      <c r="G38">
        <v>11.82807116</v>
      </c>
      <c r="H38">
        <v>13.28263902</v>
      </c>
      <c r="I38" s="3" t="s">
        <v>136</v>
      </c>
      <c r="J38" s="3" t="s">
        <v>118</v>
      </c>
      <c r="K38">
        <v>1</v>
      </c>
      <c r="L38" s="3" t="s">
        <v>129</v>
      </c>
      <c r="M38" s="3" t="s">
        <v>123</v>
      </c>
      <c r="N38">
        <v>1</v>
      </c>
      <c r="O38">
        <v>3</v>
      </c>
      <c r="P38">
        <v>3</v>
      </c>
      <c r="Q38" s="3" t="s">
        <v>119</v>
      </c>
      <c r="R38" s="3" t="s">
        <v>130</v>
      </c>
      <c r="S38" s="3" t="s">
        <v>121</v>
      </c>
      <c r="T38" s="3" t="s">
        <v>119</v>
      </c>
    </row>
    <row r="39" spans="1:20" x14ac:dyDescent="0.3">
      <c r="A39" s="3" t="s">
        <v>113</v>
      </c>
      <c r="B39">
        <v>1</v>
      </c>
      <c r="C39">
        <v>860.57759999999996</v>
      </c>
      <c r="D39">
        <v>7</v>
      </c>
      <c r="E39">
        <v>1040000</v>
      </c>
      <c r="F39" s="3" t="s">
        <v>114</v>
      </c>
      <c r="G39">
        <v>13.30222747</v>
      </c>
      <c r="H39">
        <v>14.742540849999999</v>
      </c>
      <c r="I39" s="3" t="s">
        <v>129</v>
      </c>
      <c r="J39" s="3" t="s">
        <v>123</v>
      </c>
      <c r="K39">
        <v>2</v>
      </c>
      <c r="L39" s="3" t="s">
        <v>117</v>
      </c>
      <c r="M39" s="3" t="s">
        <v>126</v>
      </c>
      <c r="N39">
        <v>2</v>
      </c>
      <c r="O39">
        <v>5</v>
      </c>
      <c r="P39">
        <v>5</v>
      </c>
      <c r="Q39" s="3" t="s">
        <v>119</v>
      </c>
      <c r="R39" s="3" t="s">
        <v>120</v>
      </c>
      <c r="S39" s="3" t="s">
        <v>121</v>
      </c>
      <c r="T39" s="3" t="s">
        <v>119</v>
      </c>
    </row>
    <row r="40" spans="1:20" x14ac:dyDescent="0.3">
      <c r="A40" s="3" t="s">
        <v>113</v>
      </c>
      <c r="B40">
        <v>1</v>
      </c>
      <c r="C40">
        <v>866.7944</v>
      </c>
      <c r="D40">
        <v>4500</v>
      </c>
      <c r="E40">
        <v>2430000</v>
      </c>
      <c r="F40" s="3" t="s">
        <v>133</v>
      </c>
      <c r="G40">
        <v>11.72316039</v>
      </c>
      <c r="H40">
        <v>13.153143869999999</v>
      </c>
      <c r="I40" s="3" t="s">
        <v>136</v>
      </c>
      <c r="J40" s="3" t="s">
        <v>118</v>
      </c>
      <c r="K40">
        <v>0</v>
      </c>
      <c r="L40" s="3" t="s">
        <v>115</v>
      </c>
      <c r="M40" s="3" t="s">
        <v>123</v>
      </c>
      <c r="N40">
        <v>1</v>
      </c>
      <c r="O40">
        <v>1</v>
      </c>
      <c r="P40">
        <v>3</v>
      </c>
      <c r="Q40" s="3" t="s">
        <v>119</v>
      </c>
      <c r="R40" s="3" t="s">
        <v>130</v>
      </c>
      <c r="S40" s="3" t="s">
        <v>121</v>
      </c>
      <c r="T40" s="3" t="s">
        <v>119</v>
      </c>
    </row>
    <row r="41" spans="1:20" x14ac:dyDescent="0.3">
      <c r="A41" s="3" t="s">
        <v>113</v>
      </c>
      <c r="B41">
        <v>1</v>
      </c>
      <c r="C41">
        <v>907.5394</v>
      </c>
      <c r="D41">
        <v>20</v>
      </c>
      <c r="E41">
        <v>1200000</v>
      </c>
      <c r="F41" s="3" t="s">
        <v>122</v>
      </c>
      <c r="G41">
        <v>13.32785705</v>
      </c>
      <c r="H41">
        <v>14.6936397</v>
      </c>
      <c r="I41" s="3" t="s">
        <v>129</v>
      </c>
      <c r="J41" s="3" t="s">
        <v>116</v>
      </c>
      <c r="K41">
        <v>1</v>
      </c>
      <c r="L41" s="3" t="s">
        <v>117</v>
      </c>
      <c r="M41" s="3" t="s">
        <v>118</v>
      </c>
      <c r="N41">
        <v>0</v>
      </c>
      <c r="O41">
        <v>3</v>
      </c>
      <c r="P41">
        <v>1</v>
      </c>
      <c r="Q41" s="3" t="s">
        <v>119</v>
      </c>
      <c r="R41" s="3" t="s">
        <v>120</v>
      </c>
      <c r="S41" s="3" t="s">
        <v>121</v>
      </c>
      <c r="T41" s="3" t="s">
        <v>119</v>
      </c>
    </row>
    <row r="42" spans="1:20" x14ac:dyDescent="0.3">
      <c r="A42" s="3" t="s">
        <v>113</v>
      </c>
      <c r="B42">
        <v>1</v>
      </c>
      <c r="C42">
        <v>912.29669999999999</v>
      </c>
      <c r="D42">
        <v>35000</v>
      </c>
      <c r="E42">
        <v>18900000</v>
      </c>
      <c r="F42" s="3" t="s">
        <v>133</v>
      </c>
      <c r="G42">
        <v>11.548354420000001</v>
      </c>
      <c r="H42">
        <v>12.907015299999999</v>
      </c>
      <c r="I42" s="3" t="s">
        <v>128</v>
      </c>
      <c r="J42" s="3" t="s">
        <v>126</v>
      </c>
      <c r="K42">
        <v>2</v>
      </c>
      <c r="L42" s="3" t="s">
        <v>115</v>
      </c>
      <c r="M42" s="3" t="s">
        <v>116</v>
      </c>
      <c r="N42">
        <v>1</v>
      </c>
      <c r="O42">
        <v>5</v>
      </c>
      <c r="P42">
        <v>3</v>
      </c>
      <c r="Q42" s="3" t="s">
        <v>119</v>
      </c>
      <c r="R42" s="3" t="s">
        <v>130</v>
      </c>
      <c r="S42" s="3" t="s">
        <v>121</v>
      </c>
      <c r="T42" s="3" t="s">
        <v>119</v>
      </c>
    </row>
    <row r="43" spans="1:20" x14ac:dyDescent="0.3">
      <c r="A43" s="3" t="s">
        <v>113</v>
      </c>
      <c r="B43">
        <v>1</v>
      </c>
      <c r="C43">
        <v>919.46379999999999</v>
      </c>
      <c r="D43">
        <v>550</v>
      </c>
      <c r="E43">
        <v>1760000</v>
      </c>
      <c r="F43" s="3" t="s">
        <v>114</v>
      </c>
      <c r="G43">
        <v>12.907015299999999</v>
      </c>
      <c r="H43">
        <v>14.255085599999999</v>
      </c>
      <c r="I43" s="3" t="s">
        <v>115</v>
      </c>
      <c r="J43" s="3" t="s">
        <v>116</v>
      </c>
      <c r="K43">
        <v>1</v>
      </c>
      <c r="L43" s="3" t="s">
        <v>138</v>
      </c>
      <c r="M43" s="3" t="s">
        <v>118</v>
      </c>
      <c r="N43">
        <v>1</v>
      </c>
      <c r="O43">
        <v>3</v>
      </c>
      <c r="P43">
        <v>3</v>
      </c>
      <c r="Q43" s="3" t="s">
        <v>119</v>
      </c>
      <c r="R43" s="3" t="s">
        <v>139</v>
      </c>
      <c r="S43" s="3" t="s">
        <v>121</v>
      </c>
      <c r="T43" s="3" t="s">
        <v>119</v>
      </c>
    </row>
    <row r="44" spans="1:20" x14ac:dyDescent="0.3">
      <c r="A44" s="3" t="s">
        <v>113</v>
      </c>
      <c r="B44">
        <v>1</v>
      </c>
      <c r="C44">
        <v>922.44989999999996</v>
      </c>
      <c r="D44">
        <v>15000</v>
      </c>
      <c r="E44">
        <v>5000000</v>
      </c>
      <c r="F44" s="3" t="s">
        <v>133</v>
      </c>
      <c r="G44">
        <v>11.82807116</v>
      </c>
      <c r="H44">
        <v>13.1717777</v>
      </c>
      <c r="I44" s="3" t="s">
        <v>136</v>
      </c>
      <c r="J44" s="3" t="s">
        <v>118</v>
      </c>
      <c r="K44">
        <v>1</v>
      </c>
      <c r="L44" s="3" t="s">
        <v>115</v>
      </c>
      <c r="M44" s="3" t="s">
        <v>123</v>
      </c>
      <c r="N44">
        <v>2</v>
      </c>
      <c r="O44">
        <v>3</v>
      </c>
      <c r="P44">
        <v>5</v>
      </c>
      <c r="Q44" s="3" t="s">
        <v>119</v>
      </c>
      <c r="R44" s="3" t="s">
        <v>130</v>
      </c>
      <c r="S44" s="3" t="s">
        <v>121</v>
      </c>
      <c r="T44" s="3" t="s">
        <v>119</v>
      </c>
    </row>
    <row r="45" spans="1:20" x14ac:dyDescent="0.3">
      <c r="A45" s="3" t="s">
        <v>113</v>
      </c>
      <c r="B45">
        <v>1</v>
      </c>
      <c r="C45">
        <v>929.15309999999999</v>
      </c>
      <c r="D45">
        <v>400</v>
      </c>
      <c r="E45">
        <v>3260000</v>
      </c>
      <c r="F45" s="3" t="s">
        <v>114</v>
      </c>
      <c r="G45">
        <v>12.907015299999999</v>
      </c>
      <c r="H45">
        <v>14.2410277</v>
      </c>
      <c r="I45" s="3" t="s">
        <v>115</v>
      </c>
      <c r="J45" s="3" t="s">
        <v>116</v>
      </c>
      <c r="K45">
        <v>1</v>
      </c>
      <c r="L45" s="3" t="s">
        <v>138</v>
      </c>
      <c r="M45" s="3" t="s">
        <v>118</v>
      </c>
      <c r="N45">
        <v>0</v>
      </c>
      <c r="O45">
        <v>3</v>
      </c>
      <c r="P45">
        <v>1</v>
      </c>
      <c r="Q45" s="3" t="s">
        <v>119</v>
      </c>
      <c r="R45" s="3" t="s">
        <v>139</v>
      </c>
      <c r="S45" s="3" t="s">
        <v>121</v>
      </c>
      <c r="T45" s="3" t="s">
        <v>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C27-7214-4A26-B411-83890DB9B2A8}">
  <dimension ref="A1:E32"/>
  <sheetViews>
    <sheetView zoomScale="80" zoomScaleNormal="80" workbookViewId="0">
      <selection activeCell="J11" sqref="J11"/>
    </sheetView>
  </sheetViews>
  <sheetFormatPr defaultRowHeight="14.4" x14ac:dyDescent="0.3"/>
  <cols>
    <col min="1" max="1" width="31.6640625" style="1" customWidth="1"/>
    <col min="2" max="2" width="11.21875" style="1" customWidth="1"/>
    <col min="3" max="3" width="10.6640625" style="1" customWidth="1"/>
    <col min="4" max="4" width="22.77734375" style="1" bestFit="1" customWidth="1"/>
    <col min="5" max="5" width="10" style="1" customWidth="1"/>
  </cols>
  <sheetData>
    <row r="1" spans="1:5" x14ac:dyDescent="0.3">
      <c r="A1" s="1" t="s">
        <v>146</v>
      </c>
      <c r="B1" s="1" t="s">
        <v>59</v>
      </c>
      <c r="C1" s="1" t="s">
        <v>61</v>
      </c>
      <c r="D1" s="1" t="s">
        <v>60</v>
      </c>
      <c r="E1" s="1" t="s">
        <v>93</v>
      </c>
    </row>
    <row r="2" spans="1:5" x14ac:dyDescent="0.3">
      <c r="B2" s="2" t="s">
        <v>5</v>
      </c>
      <c r="C2" s="2">
        <v>0</v>
      </c>
      <c r="D2" s="2" t="s">
        <v>62</v>
      </c>
      <c r="E2" s="2">
        <v>1</v>
      </c>
    </row>
    <row r="3" spans="1:5" x14ac:dyDescent="0.3">
      <c r="A3" s="1" t="s">
        <v>147</v>
      </c>
      <c r="B3" s="2" t="s">
        <v>7</v>
      </c>
      <c r="C3" s="2">
        <v>11.548</v>
      </c>
      <c r="D3" s="2" t="s">
        <v>63</v>
      </c>
      <c r="E3" s="2">
        <v>5</v>
      </c>
    </row>
    <row r="4" spans="1:5" x14ac:dyDescent="0.3">
      <c r="A4" s="1" t="s">
        <v>148</v>
      </c>
      <c r="B4" s="2" t="s">
        <v>9</v>
      </c>
      <c r="C4" s="2">
        <v>11.624000000000001</v>
      </c>
      <c r="D4" s="2" t="s">
        <v>65</v>
      </c>
      <c r="E4" s="2">
        <v>3</v>
      </c>
    </row>
    <row r="5" spans="1:5" x14ac:dyDescent="0.3">
      <c r="A5" s="1" t="s">
        <v>150</v>
      </c>
      <c r="B5" s="2" t="s">
        <v>11</v>
      </c>
      <c r="C5" s="2">
        <v>11.723000000000001</v>
      </c>
      <c r="D5" s="2" t="s">
        <v>66</v>
      </c>
      <c r="E5" s="2">
        <v>1</v>
      </c>
    </row>
    <row r="6" spans="1:5" x14ac:dyDescent="0.3">
      <c r="A6" s="1" t="s">
        <v>149</v>
      </c>
      <c r="B6" s="2" t="s">
        <v>13</v>
      </c>
      <c r="C6" s="2">
        <v>11.827999999999999</v>
      </c>
      <c r="D6" s="2" t="s">
        <v>64</v>
      </c>
      <c r="E6" s="2">
        <v>3</v>
      </c>
    </row>
    <row r="7" spans="1:5" x14ac:dyDescent="0.3">
      <c r="A7" s="1" t="s">
        <v>160</v>
      </c>
      <c r="B7" s="2" t="s">
        <v>15</v>
      </c>
      <c r="C7" s="2">
        <v>12.907</v>
      </c>
      <c r="D7" s="2" t="s">
        <v>67</v>
      </c>
      <c r="E7" s="2">
        <v>3</v>
      </c>
    </row>
    <row r="8" spans="1:5" x14ac:dyDescent="0.3">
      <c r="A8" s="1" t="s">
        <v>159</v>
      </c>
      <c r="B8" s="2" t="s">
        <v>17</v>
      </c>
      <c r="C8" s="2">
        <v>13.076000000000001</v>
      </c>
      <c r="D8" s="2" t="s">
        <v>68</v>
      </c>
      <c r="E8" s="2">
        <v>7</v>
      </c>
    </row>
    <row r="9" spans="1:5" x14ac:dyDescent="0.3">
      <c r="A9" s="1" t="s">
        <v>158</v>
      </c>
      <c r="B9" s="2" t="s">
        <v>19</v>
      </c>
      <c r="C9" s="2">
        <v>13.095000000000001</v>
      </c>
      <c r="D9" s="2" t="s">
        <v>69</v>
      </c>
      <c r="E9" s="2">
        <v>5</v>
      </c>
    </row>
    <row r="10" spans="1:5" x14ac:dyDescent="0.3">
      <c r="A10" s="1" t="s">
        <v>157</v>
      </c>
      <c r="B10" s="2" t="s">
        <v>21</v>
      </c>
      <c r="C10" s="2">
        <v>13.153</v>
      </c>
      <c r="D10" s="2" t="s">
        <v>70</v>
      </c>
      <c r="E10" s="2">
        <v>3</v>
      </c>
    </row>
    <row r="11" spans="1:5" x14ac:dyDescent="0.3">
      <c r="A11" s="1" t="s">
        <v>156</v>
      </c>
      <c r="B11" s="2" t="s">
        <v>23</v>
      </c>
      <c r="C11" s="2">
        <v>13.172000000000001</v>
      </c>
      <c r="D11" s="2" t="s">
        <v>71</v>
      </c>
      <c r="E11" s="2">
        <v>5</v>
      </c>
    </row>
    <row r="12" spans="1:5" x14ac:dyDescent="0.3">
      <c r="A12" s="1" t="s">
        <v>155</v>
      </c>
      <c r="B12" s="2" t="s">
        <v>25</v>
      </c>
      <c r="C12" s="2">
        <v>13.273</v>
      </c>
      <c r="D12" s="2" t="s">
        <v>72</v>
      </c>
      <c r="E12" s="2">
        <v>1</v>
      </c>
    </row>
    <row r="13" spans="1:5" x14ac:dyDescent="0.3">
      <c r="A13" s="1" t="s">
        <v>153</v>
      </c>
      <c r="B13" s="2" t="s">
        <v>21</v>
      </c>
      <c r="C13" s="2">
        <v>13.282999999999999</v>
      </c>
      <c r="D13" s="2" t="s">
        <v>73</v>
      </c>
      <c r="E13" s="2">
        <v>3</v>
      </c>
    </row>
    <row r="14" spans="1:5" x14ac:dyDescent="0.3">
      <c r="A14" s="1" t="s">
        <v>152</v>
      </c>
      <c r="B14" s="2" t="s">
        <v>23</v>
      </c>
      <c r="C14" s="2">
        <v>13.302</v>
      </c>
      <c r="D14" s="2" t="s">
        <v>74</v>
      </c>
      <c r="E14" s="2">
        <v>5</v>
      </c>
    </row>
    <row r="15" spans="1:5" x14ac:dyDescent="0.3">
      <c r="A15" s="1" t="s">
        <v>151</v>
      </c>
      <c r="B15" s="2" t="s">
        <v>15</v>
      </c>
      <c r="C15" s="2">
        <v>13.327999999999999</v>
      </c>
      <c r="D15" s="2" t="s">
        <v>75</v>
      </c>
      <c r="E15" s="2">
        <v>3</v>
      </c>
    </row>
    <row r="16" spans="1:5" x14ac:dyDescent="0.3">
      <c r="A16" s="1" t="s">
        <v>154</v>
      </c>
      <c r="B16" s="2" t="s">
        <v>25</v>
      </c>
      <c r="C16" s="2">
        <v>13.48</v>
      </c>
      <c r="D16" s="2" t="s">
        <v>76</v>
      </c>
      <c r="E16" s="2">
        <v>1</v>
      </c>
    </row>
    <row r="17" spans="1:5" x14ac:dyDescent="0.3">
      <c r="A17" s="2"/>
      <c r="B17" s="2" t="s">
        <v>31</v>
      </c>
      <c r="C17" s="2">
        <v>13.853999999999999</v>
      </c>
      <c r="D17" s="2" t="s">
        <v>77</v>
      </c>
      <c r="E17" s="2">
        <v>1</v>
      </c>
    </row>
    <row r="18" spans="1:5" x14ac:dyDescent="0.3">
      <c r="A18" s="2"/>
      <c r="B18" s="2" t="s">
        <v>33</v>
      </c>
      <c r="C18" s="2">
        <v>13.853999999999999</v>
      </c>
      <c r="D18" s="2" t="s">
        <v>78</v>
      </c>
      <c r="E18" s="2">
        <v>3</v>
      </c>
    </row>
    <row r="19" spans="1:5" x14ac:dyDescent="0.3">
      <c r="A19" s="2"/>
      <c r="B19" s="2" t="s">
        <v>35</v>
      </c>
      <c r="C19" s="2">
        <v>13.903</v>
      </c>
      <c r="D19" s="2" t="s">
        <v>79</v>
      </c>
      <c r="E19" s="2">
        <v>5</v>
      </c>
    </row>
    <row r="20" spans="1:5" x14ac:dyDescent="0.3">
      <c r="A20" s="2"/>
      <c r="B20" s="2" t="s">
        <v>37</v>
      </c>
      <c r="C20" s="2">
        <v>13.978999999999999</v>
      </c>
      <c r="D20" s="2" t="s">
        <v>80</v>
      </c>
      <c r="E20" s="2">
        <v>9</v>
      </c>
    </row>
    <row r="21" spans="1:5" x14ac:dyDescent="0.3">
      <c r="A21" s="2"/>
      <c r="B21" s="2" t="s">
        <v>39</v>
      </c>
      <c r="C21" s="2">
        <v>14.013</v>
      </c>
      <c r="D21" s="2" t="s">
        <v>81</v>
      </c>
      <c r="E21" s="2">
        <v>7</v>
      </c>
    </row>
    <row r="22" spans="1:5" x14ac:dyDescent="0.3">
      <c r="A22" s="2"/>
      <c r="B22" s="2" t="s">
        <v>41</v>
      </c>
      <c r="C22" s="2">
        <v>14.063000000000001</v>
      </c>
      <c r="D22" s="2" t="s">
        <v>82</v>
      </c>
      <c r="E22" s="2">
        <v>5</v>
      </c>
    </row>
    <row r="23" spans="1:5" x14ac:dyDescent="0.3">
      <c r="A23" s="2"/>
      <c r="B23" s="2" t="s">
        <v>43</v>
      </c>
      <c r="C23" s="2">
        <v>14.068</v>
      </c>
      <c r="D23" s="2" t="s">
        <v>83</v>
      </c>
      <c r="E23" s="2">
        <v>5</v>
      </c>
    </row>
    <row r="24" spans="1:5" x14ac:dyDescent="0.3">
      <c r="A24" s="2"/>
      <c r="B24" s="2" t="s">
        <v>45</v>
      </c>
      <c r="C24" s="2">
        <v>14.09</v>
      </c>
      <c r="D24" s="2" t="s">
        <v>84</v>
      </c>
      <c r="E24" s="2">
        <v>3</v>
      </c>
    </row>
    <row r="25" spans="1:5" x14ac:dyDescent="0.3">
      <c r="A25" s="2"/>
      <c r="B25" s="2" t="s">
        <v>47</v>
      </c>
      <c r="C25" s="2">
        <v>14.099</v>
      </c>
      <c r="D25" s="2" t="s">
        <v>85</v>
      </c>
      <c r="E25" s="2">
        <v>7</v>
      </c>
    </row>
    <row r="26" spans="1:5" x14ac:dyDescent="0.3">
      <c r="A26" s="2"/>
      <c r="B26" s="2" t="s">
        <v>49</v>
      </c>
      <c r="C26" s="2">
        <v>14.153</v>
      </c>
      <c r="D26" s="2" t="s">
        <v>86</v>
      </c>
      <c r="E26" s="2">
        <v>3</v>
      </c>
    </row>
    <row r="27" spans="1:5" x14ac:dyDescent="0.3">
      <c r="A27" s="2"/>
      <c r="B27" s="2" t="s">
        <v>51</v>
      </c>
      <c r="C27" s="2">
        <v>14.214</v>
      </c>
      <c r="D27" s="2" t="s">
        <v>87</v>
      </c>
      <c r="E27" s="2">
        <v>5</v>
      </c>
    </row>
    <row r="28" spans="1:5" x14ac:dyDescent="0.3">
      <c r="A28" s="2"/>
      <c r="B28" s="2" t="s">
        <v>53</v>
      </c>
      <c r="C28" s="2">
        <v>14.234</v>
      </c>
      <c r="D28" s="2" t="s">
        <v>88</v>
      </c>
      <c r="E28" s="2">
        <v>5</v>
      </c>
    </row>
    <row r="29" spans="1:5" x14ac:dyDescent="0.3">
      <c r="A29" s="2"/>
      <c r="B29" s="2" t="s">
        <v>45</v>
      </c>
      <c r="C29" s="2">
        <v>14.236000000000001</v>
      </c>
      <c r="D29" s="2" t="s">
        <v>89</v>
      </c>
      <c r="E29" s="2">
        <v>7</v>
      </c>
    </row>
    <row r="30" spans="1:5" x14ac:dyDescent="0.3">
      <c r="A30" s="2"/>
      <c r="B30" s="2" t="s">
        <v>35</v>
      </c>
      <c r="C30" s="2">
        <v>14.241</v>
      </c>
      <c r="D30" s="2" t="s">
        <v>91</v>
      </c>
      <c r="E30" s="2">
        <v>1</v>
      </c>
    </row>
    <row r="31" spans="1:5" x14ac:dyDescent="0.3">
      <c r="A31" s="2"/>
      <c r="B31" s="2" t="s">
        <v>47</v>
      </c>
      <c r="C31" s="2">
        <v>14.255000000000001</v>
      </c>
      <c r="D31" s="2" t="s">
        <v>92</v>
      </c>
      <c r="E31" s="2">
        <v>3</v>
      </c>
    </row>
    <row r="32" spans="1:5" x14ac:dyDescent="0.3">
      <c r="A32" s="2"/>
      <c r="B32" s="2" t="s">
        <v>49</v>
      </c>
      <c r="C32" s="2">
        <v>14.304</v>
      </c>
      <c r="D32" s="2" t="s">
        <v>90</v>
      </c>
      <c r="E32" s="2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E236-457B-450C-8495-223399B570FE}">
  <dimension ref="A1:J23"/>
  <sheetViews>
    <sheetView tabSelected="1" workbookViewId="0">
      <selection activeCell="K13" sqref="K13"/>
    </sheetView>
  </sheetViews>
  <sheetFormatPr defaultColWidth="9.109375" defaultRowHeight="14.4" x14ac:dyDescent="0.3"/>
  <cols>
    <col min="1" max="1" width="15.6640625" style="1" customWidth="1"/>
    <col min="2" max="3" width="17.109375" style="1" customWidth="1"/>
    <col min="4" max="4" width="13.44140625" style="1" customWidth="1"/>
    <col min="5" max="5" width="14.21875" style="1" customWidth="1"/>
    <col min="6" max="6" width="30.5546875" style="1" customWidth="1"/>
    <col min="7" max="7" width="27.33203125" style="1" customWidth="1"/>
    <col min="8" max="8" width="28" style="1" customWidth="1"/>
    <col min="9" max="9" width="28.5546875" style="1" customWidth="1"/>
    <col min="10" max="10" width="13.5546875" style="1" customWidth="1"/>
  </cols>
  <sheetData>
    <row r="1" spans="1:10" x14ac:dyDescent="0.3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161</v>
      </c>
      <c r="F1" s="1" t="s">
        <v>144</v>
      </c>
      <c r="G1" s="1" t="s">
        <v>145</v>
      </c>
      <c r="H1" s="1" t="s">
        <v>162</v>
      </c>
      <c r="I1" s="1" t="s">
        <v>163</v>
      </c>
      <c r="J1" s="1" t="s">
        <v>98</v>
      </c>
    </row>
    <row r="2" spans="1:10" x14ac:dyDescent="0.3">
      <c r="A2" s="1">
        <v>696.54309999999998</v>
      </c>
      <c r="B2" s="1">
        <f>VLOOKUP(A2,Nist[[obs_wl_air(nm)]:[g_k]],5,FALSE)</f>
        <v>11.548354420000001</v>
      </c>
      <c r="C2" s="1">
        <f>VLOOKUP(A2,Nist[[obs_wl_air(nm)]:[g_k]],6,FALSE)</f>
        <v>13.32785705</v>
      </c>
      <c r="D2" s="1">
        <f>VLOOKUP(A2,Nist[[obs_wl_air(nm)]:[g_k]],13,FALSE)</f>
        <v>5</v>
      </c>
      <c r="E2" s="1">
        <f>VLOOKUP(A2,Nist[[obs_wl_air(nm)]:[g_k]],14,FALSE)</f>
        <v>3</v>
      </c>
      <c r="F2" s="1" t="str">
        <f>_xlfn.CONCAT(VLOOKUP(A2,Nist[[obs_wl_air(nm)]:[g_k]],7,FALSE), VLOOKUP(A2,Nist[[obs_wl_air(nm)]:[g_k]],8,FALSE), VLOOKUP(A2,Nist[[obs_wl_air(nm)]:[g_k]],9,FALSE))</f>
        <v>3s2.3p5.(2P*&lt;3/2&gt;).4s2[3/2]*2</v>
      </c>
      <c r="G2" s="1" t="str">
        <f>_xlfn.CONCAT(VLOOKUP(A2,Nist[[obs_wl_air(nm)]:[g_k]],10,FALSE), VLOOKUP(A2,Nist[[obs_wl_air(nm)]:[g_k]],11,FALSE), VLOOKUP(A2,Nist[[obs_wl_air(nm)]:[g_k]],12,FALSE))</f>
        <v>3s2.3p5.(2P*&lt;1/2&gt;).4p2[1/2]1</v>
      </c>
      <c r="H2" s="1" t="str">
        <f>VLOOKUP(F2,'State Format'!$A$3:$E$16,4,FALSE)</f>
        <v>1s5</v>
      </c>
      <c r="I2" s="1" t="str">
        <f>VLOOKUP(G2,'State Format'!$A$3:$E$16,4,FALSE)</f>
        <v>2p2</v>
      </c>
      <c r="J2" s="1">
        <f>VLOOKUP(A2,Nist[[obs_wl_air(nm)]:[g_k]],3,FALSE)</f>
        <v>6400000</v>
      </c>
    </row>
    <row r="3" spans="1:10" x14ac:dyDescent="0.3">
      <c r="A3" s="1">
        <v>706.72180000000003</v>
      </c>
      <c r="B3" s="1">
        <f>VLOOKUP(A3,Nist[[obs_wl_air(nm)]:[g_k]],5,FALSE)</f>
        <v>11.548354420000001</v>
      </c>
      <c r="C3" s="1">
        <f>VLOOKUP(A3,Nist[[obs_wl_air(nm)]:[g_k]],6,FALSE)</f>
        <v>13.30222747</v>
      </c>
      <c r="D3" s="1">
        <f>VLOOKUP(A3,Nist[[obs_wl_air(nm)]:[g_k]],13,FALSE)</f>
        <v>5</v>
      </c>
      <c r="E3" s="1">
        <f>VLOOKUP(A3,Nist[[obs_wl_air(nm)]:[g_k]],14,FALSE)</f>
        <v>5</v>
      </c>
      <c r="F3" s="1" t="str">
        <f>_xlfn.CONCAT(VLOOKUP(A3,Nist[[obs_wl_air(nm)]:[g_k]],7,FALSE), VLOOKUP(A3,Nist[[obs_wl_air(nm)]:[g_k]],8,FALSE), VLOOKUP(A3,Nist[[obs_wl_air(nm)]:[g_k]],9,FALSE))</f>
        <v>3s2.3p5.(2P*&lt;3/2&gt;).4s2[3/2]*2</v>
      </c>
      <c r="G3" s="1" t="str">
        <f>_xlfn.CONCAT(VLOOKUP(A3,Nist[[obs_wl_air(nm)]:[g_k]],10,FALSE), VLOOKUP(A3,Nist[[obs_wl_air(nm)]:[g_k]],11,FALSE), VLOOKUP(A3,Nist[[obs_wl_air(nm)]:[g_k]],12,FALSE))</f>
        <v>3s2.3p5.(2P*&lt;1/2&gt;).4p2[3/2]2</v>
      </c>
      <c r="H3" s="1" t="str">
        <f>VLOOKUP(F3,'State Format'!$A$3:$E$16,4,FALSE)</f>
        <v>1s5</v>
      </c>
      <c r="I3" s="1" t="str">
        <f>VLOOKUP(G3,'State Format'!$A$3:$E$16,4,FALSE)</f>
        <v>2p3</v>
      </c>
      <c r="J3" s="1">
        <f>VLOOKUP(A3,Nist[[obs_wl_air(nm)]:[g_k]],3,FALSE)</f>
        <v>3800000</v>
      </c>
    </row>
    <row r="4" spans="1:10" x14ac:dyDescent="0.3">
      <c r="A4" s="1">
        <v>714.70420000000001</v>
      </c>
      <c r="B4" s="1">
        <f>VLOOKUP(A4,Nist[[obs_wl_air(nm)]:[g_k]],5,FALSE)</f>
        <v>11.548354420000001</v>
      </c>
      <c r="C4" s="1">
        <f>VLOOKUP(A4,Nist[[obs_wl_air(nm)]:[g_k]],6,FALSE)</f>
        <v>13.28263902</v>
      </c>
      <c r="D4" s="1">
        <f>VLOOKUP(A4,Nist[[obs_wl_air(nm)]:[g_k]],13,FALSE)</f>
        <v>5</v>
      </c>
      <c r="E4" s="1">
        <f>VLOOKUP(A4,Nist[[obs_wl_air(nm)]:[g_k]],14,FALSE)</f>
        <v>3</v>
      </c>
      <c r="F4" s="1" t="str">
        <f>_xlfn.CONCAT(VLOOKUP(A4,Nist[[obs_wl_air(nm)]:[g_k]],7,FALSE), VLOOKUP(A4,Nist[[obs_wl_air(nm)]:[g_k]],8,FALSE), VLOOKUP(A4,Nist[[obs_wl_air(nm)]:[g_k]],9,FALSE))</f>
        <v>3s2.3p5.(2P*&lt;3/2&gt;).4s2[3/2]*2</v>
      </c>
      <c r="G4" s="1" t="str">
        <f>_xlfn.CONCAT(VLOOKUP(A4,Nist[[obs_wl_air(nm)]:[g_k]],10,FALSE), VLOOKUP(A4,Nist[[obs_wl_air(nm)]:[g_k]],11,FALSE), VLOOKUP(A4,Nist[[obs_wl_air(nm)]:[g_k]],12,FALSE))</f>
        <v>3s2.3p5.(2P*&lt;1/2&gt;).4p2[3/2]1</v>
      </c>
      <c r="H4" s="1" t="str">
        <f>VLOOKUP(F4,'State Format'!$A$3:$E$16,4,FALSE)</f>
        <v>1s5</v>
      </c>
      <c r="I4" s="1" t="str">
        <f>VLOOKUP(G4,'State Format'!$A$3:$E$16,4,FALSE)</f>
        <v>2p4</v>
      </c>
      <c r="J4" s="1">
        <f>VLOOKUP(A4,Nist[[obs_wl_air(nm)]:[g_k]],3,FALSE)</f>
        <v>630000</v>
      </c>
    </row>
    <row r="5" spans="1:10" x14ac:dyDescent="0.3">
      <c r="A5" s="1">
        <v>727.29359999999997</v>
      </c>
      <c r="B5" s="1">
        <f>VLOOKUP(A5,Nist[[obs_wl_air(nm)]:[g_k]],5,FALSE)</f>
        <v>11.62359272</v>
      </c>
      <c r="C5" s="1">
        <f>VLOOKUP(A5,Nist[[obs_wl_air(nm)]:[g_k]],6,FALSE)</f>
        <v>13.32785705</v>
      </c>
      <c r="D5" s="1">
        <f>VLOOKUP(A5,Nist[[obs_wl_air(nm)]:[g_k]],13,FALSE)</f>
        <v>3</v>
      </c>
      <c r="E5" s="1">
        <f>VLOOKUP(A5,Nist[[obs_wl_air(nm)]:[g_k]],14,FALSE)</f>
        <v>3</v>
      </c>
      <c r="F5" s="1" t="str">
        <f>_xlfn.CONCAT(VLOOKUP(A5,Nist[[obs_wl_air(nm)]:[g_k]],7,FALSE), VLOOKUP(A5,Nist[[obs_wl_air(nm)]:[g_k]],8,FALSE), VLOOKUP(A5,Nist[[obs_wl_air(nm)]:[g_k]],9,FALSE))</f>
        <v>3s2.3p5.(2P*&lt;3/2&gt;).4s2[3/2]*1</v>
      </c>
      <c r="G5" s="1" t="str">
        <f>_xlfn.CONCAT(VLOOKUP(A5,Nist[[obs_wl_air(nm)]:[g_k]],10,FALSE), VLOOKUP(A5,Nist[[obs_wl_air(nm)]:[g_k]],11,FALSE), VLOOKUP(A5,Nist[[obs_wl_air(nm)]:[g_k]],12,FALSE))</f>
        <v>3s2.3p5.(2P*&lt;1/2&gt;).4p2[1/2]1</v>
      </c>
      <c r="H5" s="1" t="str">
        <f>VLOOKUP(F5,'State Format'!$A$3:$E$16,4,FALSE)</f>
        <v>1s4</v>
      </c>
      <c r="I5" s="1" t="str">
        <f>VLOOKUP(G5,'State Format'!$A$3:$E$16,4,FALSE)</f>
        <v>2p2</v>
      </c>
      <c r="J5" s="1">
        <f>VLOOKUP(A5,Nist[[obs_wl_air(nm)]:[g_k]],3,FALSE)</f>
        <v>1830000</v>
      </c>
    </row>
    <row r="6" spans="1:10" x14ac:dyDescent="0.3">
      <c r="A6" s="1">
        <v>738.39800000000002</v>
      </c>
      <c r="B6" s="1">
        <f>VLOOKUP(A6,Nist[[obs_wl_air(nm)]:[g_k]],5,FALSE)</f>
        <v>11.62359272</v>
      </c>
      <c r="C6" s="1">
        <f>VLOOKUP(A6,Nist[[obs_wl_air(nm)]:[g_k]],6,FALSE)</f>
        <v>13.30222747</v>
      </c>
      <c r="D6" s="1">
        <f>VLOOKUP(A6,Nist[[obs_wl_air(nm)]:[g_k]],13,FALSE)</f>
        <v>3</v>
      </c>
      <c r="E6" s="1">
        <f>VLOOKUP(A6,Nist[[obs_wl_air(nm)]:[g_k]],14,FALSE)</f>
        <v>5</v>
      </c>
      <c r="F6" s="1" t="str">
        <f>_xlfn.CONCAT(VLOOKUP(A6,Nist[[obs_wl_air(nm)]:[g_k]],7,FALSE), VLOOKUP(A6,Nist[[obs_wl_air(nm)]:[g_k]],8,FALSE), VLOOKUP(A6,Nist[[obs_wl_air(nm)]:[g_k]],9,FALSE))</f>
        <v>3s2.3p5.(2P*&lt;3/2&gt;).4s2[3/2]*1</v>
      </c>
      <c r="G6" s="1" t="str">
        <f>_xlfn.CONCAT(VLOOKUP(A6,Nist[[obs_wl_air(nm)]:[g_k]],10,FALSE), VLOOKUP(A6,Nist[[obs_wl_air(nm)]:[g_k]],11,FALSE), VLOOKUP(A6,Nist[[obs_wl_air(nm)]:[g_k]],12,FALSE))</f>
        <v>3s2.3p5.(2P*&lt;1/2&gt;).4p2[3/2]2</v>
      </c>
      <c r="H6" s="1" t="str">
        <f>VLOOKUP(F6,'State Format'!$A$3:$E$16,4,FALSE)</f>
        <v>1s4</v>
      </c>
      <c r="I6" s="1" t="str">
        <f>VLOOKUP(G6,'State Format'!$A$3:$E$16,4,FALSE)</f>
        <v>2p3</v>
      </c>
      <c r="J6" s="1">
        <f>VLOOKUP(A6,Nist[[obs_wl_air(nm)]:[g_k]],3,FALSE)</f>
        <v>8500000</v>
      </c>
    </row>
    <row r="7" spans="1:10" x14ac:dyDescent="0.3">
      <c r="A7" s="1">
        <v>750.38689999999997</v>
      </c>
      <c r="B7" s="1">
        <f>VLOOKUP(A7,Nist[[obs_wl_air(nm)]:[g_k]],5,FALSE)</f>
        <v>11.82807116</v>
      </c>
      <c r="C7" s="1">
        <f>VLOOKUP(A7,Nist[[obs_wl_air(nm)]:[g_k]],6,FALSE)</f>
        <v>13.479886820000001</v>
      </c>
      <c r="D7" s="1">
        <f>VLOOKUP(A7,Nist[[obs_wl_air(nm)]:[g_k]],13,FALSE)</f>
        <v>3</v>
      </c>
      <c r="E7" s="1">
        <f>VLOOKUP(A7,Nist[[obs_wl_air(nm)]:[g_k]],14,FALSE)</f>
        <v>1</v>
      </c>
      <c r="F7" s="1" t="str">
        <f>_xlfn.CONCAT(VLOOKUP(A7,Nist[[obs_wl_air(nm)]:[g_k]],7,FALSE), VLOOKUP(A7,Nist[[obs_wl_air(nm)]:[g_k]],8,FALSE), VLOOKUP(A7,Nist[[obs_wl_air(nm)]:[g_k]],9,FALSE))</f>
        <v>3s2.3p5.(2P*&lt;1/2&gt;).4s2[1/2]*1</v>
      </c>
      <c r="G7" s="1" t="str">
        <f>_xlfn.CONCAT(VLOOKUP(A7,Nist[[obs_wl_air(nm)]:[g_k]],10,FALSE), VLOOKUP(A7,Nist[[obs_wl_air(nm)]:[g_k]],11,FALSE), VLOOKUP(A7,Nist[[obs_wl_air(nm)]:[g_k]],12,FALSE))</f>
        <v>3s2.3p5.(2P*&lt;1/2&gt;).4p2[1/2]0</v>
      </c>
      <c r="H7" s="1" t="str">
        <f>VLOOKUP(F7,'State Format'!$A$3:$E$16,4,FALSE)</f>
        <v>1s2</v>
      </c>
      <c r="I7" s="1" t="str">
        <f>VLOOKUP(G7,'State Format'!$A$3:$E$16,4,FALSE)</f>
        <v>2p1</v>
      </c>
      <c r="J7" s="1">
        <f>VLOOKUP(A7,Nist[[obs_wl_air(nm)]:[g_k]],3,FALSE)</f>
        <v>45000000</v>
      </c>
    </row>
    <row r="8" spans="1:10" x14ac:dyDescent="0.3">
      <c r="A8" s="1">
        <v>751.46519999999998</v>
      </c>
      <c r="B8" s="1">
        <f>VLOOKUP(A8,Nist[[obs_wl_air(nm)]:[g_k]],5,FALSE)</f>
        <v>11.62359272</v>
      </c>
      <c r="C8" s="1">
        <f>VLOOKUP(A8,Nist[[obs_wl_air(nm)]:[g_k]],6,FALSE)</f>
        <v>13.273038100000001</v>
      </c>
      <c r="D8" s="1">
        <f>VLOOKUP(A8,Nist[[obs_wl_air(nm)]:[g_k]],13,FALSE)</f>
        <v>3</v>
      </c>
      <c r="E8" s="1">
        <f>VLOOKUP(A8,Nist[[obs_wl_air(nm)]:[g_k]],14,FALSE)</f>
        <v>1</v>
      </c>
      <c r="F8" s="1" t="str">
        <f>_xlfn.CONCAT(VLOOKUP(A8,Nist[[obs_wl_air(nm)]:[g_k]],7,FALSE), VLOOKUP(A8,Nist[[obs_wl_air(nm)]:[g_k]],8,FALSE), VLOOKUP(A8,Nist[[obs_wl_air(nm)]:[g_k]],9,FALSE))</f>
        <v>3s2.3p5.(2P*&lt;3/2&gt;).4s2[3/2]*1</v>
      </c>
      <c r="G8" s="1" t="str">
        <f>_xlfn.CONCAT(VLOOKUP(A8,Nist[[obs_wl_air(nm)]:[g_k]],10,FALSE), VLOOKUP(A8,Nist[[obs_wl_air(nm)]:[g_k]],11,FALSE), VLOOKUP(A8,Nist[[obs_wl_air(nm)]:[g_k]],12,FALSE))</f>
        <v>3s2.3p5.(2P*&lt;3/2&gt;).4p2[1/2]0</v>
      </c>
      <c r="H8" s="1" t="str">
        <f>VLOOKUP(F8,'State Format'!$A$3:$E$16,4,FALSE)</f>
        <v>1s4</v>
      </c>
      <c r="I8" s="1" t="str">
        <f>VLOOKUP(G8,'State Format'!$A$3:$E$16,4,FALSE)</f>
        <v>2p5</v>
      </c>
      <c r="J8" s="1">
        <f>VLOOKUP(A8,Nist[[obs_wl_air(nm)]:[g_k]],3,FALSE)</f>
        <v>40000000</v>
      </c>
    </row>
    <row r="9" spans="1:10" x14ac:dyDescent="0.3">
      <c r="A9" s="1">
        <v>763.51059999999995</v>
      </c>
      <c r="B9" s="1">
        <f>VLOOKUP(A9,Nist[[obs_wl_air(nm)]:[g_k]],5,FALSE)</f>
        <v>11.548354420000001</v>
      </c>
      <c r="C9" s="1">
        <f>VLOOKUP(A9,Nist[[obs_wl_air(nm)]:[g_k]],6,FALSE)</f>
        <v>13.1717777</v>
      </c>
      <c r="D9" s="1">
        <f>VLOOKUP(A9,Nist[[obs_wl_air(nm)]:[g_k]],13,FALSE)</f>
        <v>5</v>
      </c>
      <c r="E9" s="1">
        <f>VLOOKUP(A9,Nist[[obs_wl_air(nm)]:[g_k]],14,FALSE)</f>
        <v>5</v>
      </c>
      <c r="F9" s="1" t="str">
        <f>_xlfn.CONCAT(VLOOKUP(A9,Nist[[obs_wl_air(nm)]:[g_k]],7,FALSE), VLOOKUP(A9,Nist[[obs_wl_air(nm)]:[g_k]],8,FALSE), VLOOKUP(A9,Nist[[obs_wl_air(nm)]:[g_k]],9,FALSE))</f>
        <v>3s2.3p5.(2P*&lt;3/2&gt;).4s2[3/2]*2</v>
      </c>
      <c r="G9" s="1" t="str">
        <f>_xlfn.CONCAT(VLOOKUP(A9,Nist[[obs_wl_air(nm)]:[g_k]],10,FALSE), VLOOKUP(A9,Nist[[obs_wl_air(nm)]:[g_k]],11,FALSE), VLOOKUP(A9,Nist[[obs_wl_air(nm)]:[g_k]],12,FALSE))</f>
        <v>3s2.3p5.(2P*&lt;3/2&gt;).4p2[3/2]2</v>
      </c>
      <c r="H9" s="1" t="str">
        <f>VLOOKUP(F9,'State Format'!$A$3:$E$16,4,FALSE)</f>
        <v>1s5</v>
      </c>
      <c r="I9" s="1" t="str">
        <f>VLOOKUP(G9,'State Format'!$A$3:$E$16,4,FALSE)</f>
        <v>2p6</v>
      </c>
      <c r="J9" s="1">
        <f>VLOOKUP(A9,Nist[[obs_wl_air(nm)]:[g_k]],3,FALSE)</f>
        <v>24500000</v>
      </c>
    </row>
    <row r="10" spans="1:10" x14ac:dyDescent="0.3">
      <c r="A10" s="1">
        <v>772.37609999999995</v>
      </c>
      <c r="B10" s="1">
        <f>VLOOKUP(A10,Nist[[obs_wl_air(nm)]:[g_k]],5,FALSE)</f>
        <v>11.548354420000001</v>
      </c>
      <c r="C10" s="1">
        <f>VLOOKUP(A10,Nist[[obs_wl_air(nm)]:[g_k]],6,FALSE)</f>
        <v>13.153143869999999</v>
      </c>
      <c r="D10" s="1">
        <f>VLOOKUP(A10,Nist[[obs_wl_air(nm)]:[g_k]],13,FALSE)</f>
        <v>5</v>
      </c>
      <c r="E10" s="1">
        <f>VLOOKUP(A10,Nist[[obs_wl_air(nm)]:[g_k]],14,FALSE)</f>
        <v>3</v>
      </c>
      <c r="F10" s="1" t="str">
        <f>_xlfn.CONCAT(VLOOKUP(A10,Nist[[obs_wl_air(nm)]:[g_k]],7,FALSE), VLOOKUP(A10,Nist[[obs_wl_air(nm)]:[g_k]],8,FALSE), VLOOKUP(A10,Nist[[obs_wl_air(nm)]:[g_k]],9,FALSE))</f>
        <v>3s2.3p5.(2P*&lt;3/2&gt;).4s2[3/2]*2</v>
      </c>
      <c r="G10" s="1" t="str">
        <f>_xlfn.CONCAT(VLOOKUP(A10,Nist[[obs_wl_air(nm)]:[g_k]],10,FALSE), VLOOKUP(A10,Nist[[obs_wl_air(nm)]:[g_k]],11,FALSE), VLOOKUP(A10,Nist[[obs_wl_air(nm)]:[g_k]],12,FALSE))</f>
        <v>3s2.3p5.(2P*&lt;3/2&gt;).4p2[3/2]1</v>
      </c>
      <c r="H10" s="1" t="str">
        <f>VLOOKUP(F10,'State Format'!$A$3:$E$16,4,FALSE)</f>
        <v>1s5</v>
      </c>
      <c r="I10" s="1" t="str">
        <f>VLOOKUP(G10,'State Format'!$A$3:$E$16,4,FALSE)</f>
        <v>2p7</v>
      </c>
      <c r="J10" s="1">
        <f>VLOOKUP(A10,Nist[[obs_wl_air(nm)]:[g_k]],3,FALSE)</f>
        <v>5200000</v>
      </c>
    </row>
    <row r="11" spans="1:10" x14ac:dyDescent="0.3">
      <c r="A11" s="1">
        <v>772.42070000000001</v>
      </c>
      <c r="B11" s="1">
        <f>VLOOKUP(A11,Nist[[obs_wl_air(nm)]:[g_k]],5,FALSE)</f>
        <v>11.72316039</v>
      </c>
      <c r="C11" s="1">
        <f>VLOOKUP(A11,Nist[[obs_wl_air(nm)]:[g_k]],6,FALSE)</f>
        <v>13.32785705</v>
      </c>
      <c r="D11" s="1">
        <f>VLOOKUP(A11,Nist[[obs_wl_air(nm)]:[g_k]],13,FALSE)</f>
        <v>1</v>
      </c>
      <c r="E11" s="1">
        <f>VLOOKUP(A11,Nist[[obs_wl_air(nm)]:[g_k]],14,FALSE)</f>
        <v>3</v>
      </c>
      <c r="F11" s="1" t="str">
        <f>_xlfn.CONCAT(VLOOKUP(A11,Nist[[obs_wl_air(nm)]:[g_k]],7,FALSE), VLOOKUP(A11,Nist[[obs_wl_air(nm)]:[g_k]],8,FALSE), VLOOKUP(A11,Nist[[obs_wl_air(nm)]:[g_k]],9,FALSE))</f>
        <v>3s2.3p5.(2P*&lt;1/2&gt;).4s2[1/2]*0</v>
      </c>
      <c r="G11" s="1" t="str">
        <f>_xlfn.CONCAT(VLOOKUP(A11,Nist[[obs_wl_air(nm)]:[g_k]],10,FALSE), VLOOKUP(A11,Nist[[obs_wl_air(nm)]:[g_k]],11,FALSE), VLOOKUP(A11,Nist[[obs_wl_air(nm)]:[g_k]],12,FALSE))</f>
        <v>3s2.3p5.(2P*&lt;1/2&gt;).4p2[1/2]1</v>
      </c>
      <c r="H11" s="1" t="str">
        <f>VLOOKUP(F11,'State Format'!$A$3:$E$16,4,FALSE)</f>
        <v>1s3</v>
      </c>
      <c r="I11" s="1" t="str">
        <f>VLOOKUP(G11,'State Format'!$A$3:$E$16,4,FALSE)</f>
        <v>2p2</v>
      </c>
      <c r="J11" s="1">
        <f>VLOOKUP(A11,Nist[[obs_wl_air(nm)]:[g_k]],3,FALSE)</f>
        <v>11700000</v>
      </c>
    </row>
    <row r="12" spans="1:10" x14ac:dyDescent="0.3">
      <c r="A12" s="1">
        <v>794.81759999999997</v>
      </c>
      <c r="B12" s="1">
        <f>VLOOKUP(A12,Nist[[obs_wl_air(nm)]:[g_k]],5,FALSE)</f>
        <v>11.72316039</v>
      </c>
      <c r="C12" s="1">
        <f>VLOOKUP(A12,Nist[[obs_wl_air(nm)]:[g_k]],6,FALSE)</f>
        <v>13.28263902</v>
      </c>
      <c r="D12" s="1">
        <f>VLOOKUP(A12,Nist[[obs_wl_air(nm)]:[g_k]],13,FALSE)</f>
        <v>1</v>
      </c>
      <c r="E12" s="1">
        <f>VLOOKUP(A12,Nist[[obs_wl_air(nm)]:[g_k]],14,FALSE)</f>
        <v>3</v>
      </c>
      <c r="F12" s="1" t="str">
        <f>_xlfn.CONCAT(VLOOKUP(A12,Nist[[obs_wl_air(nm)]:[g_k]],7,FALSE), VLOOKUP(A12,Nist[[obs_wl_air(nm)]:[g_k]],8,FALSE), VLOOKUP(A12,Nist[[obs_wl_air(nm)]:[g_k]],9,FALSE))</f>
        <v>3s2.3p5.(2P*&lt;1/2&gt;).4s2[1/2]*0</v>
      </c>
      <c r="G12" s="1" t="str">
        <f>_xlfn.CONCAT(VLOOKUP(A12,Nist[[obs_wl_air(nm)]:[g_k]],10,FALSE), VLOOKUP(A12,Nist[[obs_wl_air(nm)]:[g_k]],11,FALSE), VLOOKUP(A12,Nist[[obs_wl_air(nm)]:[g_k]],12,FALSE))</f>
        <v>3s2.3p5.(2P*&lt;1/2&gt;).4p2[3/2]1</v>
      </c>
      <c r="H12" s="1" t="str">
        <f>VLOOKUP(F12,'State Format'!$A$3:$E$16,4,FALSE)</f>
        <v>1s3</v>
      </c>
      <c r="I12" s="1" t="str">
        <f>VLOOKUP(G12,'State Format'!$A$3:$E$16,4,FALSE)</f>
        <v>2p4</v>
      </c>
      <c r="J12" s="1">
        <f>VLOOKUP(A12,Nist[[obs_wl_air(nm)]:[g_k]],3,FALSE)</f>
        <v>18600000</v>
      </c>
    </row>
    <row r="13" spans="1:10" x14ac:dyDescent="0.3">
      <c r="A13" s="1">
        <v>800.61569999999995</v>
      </c>
      <c r="B13" s="1">
        <f>VLOOKUP(A13,Nist[[obs_wl_air(nm)]:[g_k]],5,FALSE)</f>
        <v>11.62359272</v>
      </c>
      <c r="C13" s="1">
        <f>VLOOKUP(A13,Nist[[obs_wl_air(nm)]:[g_k]],6,FALSE)</f>
        <v>13.1717777</v>
      </c>
      <c r="D13" s="1">
        <f>VLOOKUP(A13,Nist[[obs_wl_air(nm)]:[g_k]],13,FALSE)</f>
        <v>3</v>
      </c>
      <c r="E13" s="1">
        <f>VLOOKUP(A13,Nist[[obs_wl_air(nm)]:[g_k]],14,FALSE)</f>
        <v>5</v>
      </c>
      <c r="F13" s="1" t="str">
        <f>_xlfn.CONCAT(VLOOKUP(A13,Nist[[obs_wl_air(nm)]:[g_k]],7,FALSE), VLOOKUP(A13,Nist[[obs_wl_air(nm)]:[g_k]],8,FALSE), VLOOKUP(A13,Nist[[obs_wl_air(nm)]:[g_k]],9,FALSE))</f>
        <v>3s2.3p5.(2P*&lt;3/2&gt;).4s2[3/2]*1</v>
      </c>
      <c r="G13" s="1" t="str">
        <f>_xlfn.CONCAT(VLOOKUP(A13,Nist[[obs_wl_air(nm)]:[g_k]],10,FALSE), VLOOKUP(A13,Nist[[obs_wl_air(nm)]:[g_k]],11,FALSE), VLOOKUP(A13,Nist[[obs_wl_air(nm)]:[g_k]],12,FALSE))</f>
        <v>3s2.3p5.(2P*&lt;3/2&gt;).4p2[3/2]2</v>
      </c>
      <c r="H13" s="1" t="str">
        <f>VLOOKUP(F13,'State Format'!$A$3:$E$16,4,FALSE)</f>
        <v>1s4</v>
      </c>
      <c r="I13" s="1" t="str">
        <f>VLOOKUP(G13,'State Format'!$A$3:$E$16,4,FALSE)</f>
        <v>2p6</v>
      </c>
      <c r="J13" s="1">
        <f>VLOOKUP(A13,Nist[[obs_wl_air(nm)]:[g_k]],3,FALSE)</f>
        <v>4900000</v>
      </c>
    </row>
    <row r="14" spans="1:10" x14ac:dyDescent="0.3">
      <c r="A14" s="1">
        <v>801.47860000000003</v>
      </c>
      <c r="B14" s="1">
        <f>VLOOKUP(A14,Nist[[obs_wl_air(nm)]:[g_k]],5,FALSE)</f>
        <v>11.548354420000001</v>
      </c>
      <c r="C14" s="1">
        <f>VLOOKUP(A14,Nist[[obs_wl_air(nm)]:[g_k]],6,FALSE)</f>
        <v>13.094872560000001</v>
      </c>
      <c r="D14" s="1">
        <f>VLOOKUP(A14,Nist[[obs_wl_air(nm)]:[g_k]],13,FALSE)</f>
        <v>5</v>
      </c>
      <c r="E14" s="1">
        <f>VLOOKUP(A14,Nist[[obs_wl_air(nm)]:[g_k]],14,FALSE)</f>
        <v>5</v>
      </c>
      <c r="F14" s="1" t="str">
        <f>_xlfn.CONCAT(VLOOKUP(A14,Nist[[obs_wl_air(nm)]:[g_k]],7,FALSE), VLOOKUP(A14,Nist[[obs_wl_air(nm)]:[g_k]],8,FALSE), VLOOKUP(A14,Nist[[obs_wl_air(nm)]:[g_k]],9,FALSE))</f>
        <v>3s2.3p5.(2P*&lt;3/2&gt;).4s2[3/2]*2</v>
      </c>
      <c r="G14" s="1" t="str">
        <f>_xlfn.CONCAT(VLOOKUP(A14,Nist[[obs_wl_air(nm)]:[g_k]],10,FALSE), VLOOKUP(A14,Nist[[obs_wl_air(nm)]:[g_k]],11,FALSE), VLOOKUP(A14,Nist[[obs_wl_air(nm)]:[g_k]],12,FALSE))</f>
        <v>3s2.3p5.(2P*&lt;3/2&gt;).4p2[5/2]2</v>
      </c>
      <c r="H14" s="1" t="str">
        <f>VLOOKUP(F14,'State Format'!$A$3:$E$16,4,FALSE)</f>
        <v>1s5</v>
      </c>
      <c r="I14" s="1" t="str">
        <f>VLOOKUP(G14,'State Format'!$A$3:$E$16,4,FALSE)</f>
        <v>2p8</v>
      </c>
      <c r="J14" s="1">
        <f>VLOOKUP(A14,Nist[[obs_wl_air(nm)]:[g_k]],3,FALSE)</f>
        <v>9300000</v>
      </c>
    </row>
    <row r="15" spans="1:10" x14ac:dyDescent="0.3">
      <c r="A15" s="1">
        <v>810.36929999999995</v>
      </c>
      <c r="B15" s="1">
        <f>VLOOKUP(A15,Nist[[obs_wl_air(nm)]:[g_k]],5,FALSE)</f>
        <v>11.62359272</v>
      </c>
      <c r="C15" s="1">
        <f>VLOOKUP(A15,Nist[[obs_wl_air(nm)]:[g_k]],6,FALSE)</f>
        <v>13.153143869999999</v>
      </c>
      <c r="D15" s="1">
        <f>VLOOKUP(A15,Nist[[obs_wl_air(nm)]:[g_k]],13,FALSE)</f>
        <v>3</v>
      </c>
      <c r="E15" s="1">
        <f>VLOOKUP(A15,Nist[[obs_wl_air(nm)]:[g_k]],14,FALSE)</f>
        <v>3</v>
      </c>
      <c r="F15" s="1" t="str">
        <f>_xlfn.CONCAT(VLOOKUP(A15,Nist[[obs_wl_air(nm)]:[g_k]],7,FALSE), VLOOKUP(A15,Nist[[obs_wl_air(nm)]:[g_k]],8,FALSE), VLOOKUP(A15,Nist[[obs_wl_air(nm)]:[g_k]],9,FALSE))</f>
        <v>3s2.3p5.(2P*&lt;3/2&gt;).4s2[3/2]*1</v>
      </c>
      <c r="G15" s="1" t="str">
        <f>_xlfn.CONCAT(VLOOKUP(A15,Nist[[obs_wl_air(nm)]:[g_k]],10,FALSE), VLOOKUP(A15,Nist[[obs_wl_air(nm)]:[g_k]],11,FALSE), VLOOKUP(A15,Nist[[obs_wl_air(nm)]:[g_k]],12,FALSE))</f>
        <v>3s2.3p5.(2P*&lt;3/2&gt;).4p2[3/2]1</v>
      </c>
      <c r="H15" s="1" t="str">
        <f>VLOOKUP(F15,'State Format'!$A$3:$E$16,4,FALSE)</f>
        <v>1s4</v>
      </c>
      <c r="I15" s="1" t="str">
        <f>VLOOKUP(G15,'State Format'!$A$3:$E$16,4,FALSE)</f>
        <v>2p7</v>
      </c>
      <c r="J15" s="1">
        <f>VLOOKUP(A15,Nist[[obs_wl_air(nm)]:[g_k]],3,FALSE)</f>
        <v>25000000</v>
      </c>
    </row>
    <row r="16" spans="1:10" x14ac:dyDescent="0.3">
      <c r="A16" s="1">
        <v>811.53110000000004</v>
      </c>
      <c r="B16" s="1">
        <f>VLOOKUP(A16,Nist[[obs_wl_air(nm)]:[g_k]],5,FALSE)</f>
        <v>11.548354420000001</v>
      </c>
      <c r="C16" s="1">
        <f>VLOOKUP(A16,Nist[[obs_wl_air(nm)]:[g_k]],6,FALSE)</f>
        <v>13.075715710000001</v>
      </c>
      <c r="D16" s="1">
        <f>VLOOKUP(A16,Nist[[obs_wl_air(nm)]:[g_k]],13,FALSE)</f>
        <v>5</v>
      </c>
      <c r="E16" s="1">
        <f>VLOOKUP(A16,Nist[[obs_wl_air(nm)]:[g_k]],14,FALSE)</f>
        <v>7</v>
      </c>
      <c r="F16" s="1" t="str">
        <f>_xlfn.CONCAT(VLOOKUP(A16,Nist[[obs_wl_air(nm)]:[g_k]],7,FALSE), VLOOKUP(A16,Nist[[obs_wl_air(nm)]:[g_k]],8,FALSE), VLOOKUP(A16,Nist[[obs_wl_air(nm)]:[g_k]],9,FALSE))</f>
        <v>3s2.3p5.(2P*&lt;3/2&gt;).4s2[3/2]*2</v>
      </c>
      <c r="G16" s="1" t="str">
        <f>_xlfn.CONCAT(VLOOKUP(A16,Nist[[obs_wl_air(nm)]:[g_k]],10,FALSE), VLOOKUP(A16,Nist[[obs_wl_air(nm)]:[g_k]],11,FALSE), VLOOKUP(A16,Nist[[obs_wl_air(nm)]:[g_k]],12,FALSE))</f>
        <v>3s2.3p5.(2P*&lt;3/2&gt;).4p2[5/2]3</v>
      </c>
      <c r="H16" s="1" t="str">
        <f>VLOOKUP(F16,'State Format'!$A$3:$E$16,4,FALSE)</f>
        <v>1s5</v>
      </c>
      <c r="I16" s="1" t="str">
        <f>VLOOKUP(G16,'State Format'!$A$3:$E$16,4,FALSE)</f>
        <v>2p9</v>
      </c>
      <c r="J16" s="1">
        <f>VLOOKUP(A16,Nist[[obs_wl_air(nm)]:[g_k]],3,FALSE)</f>
        <v>33000000</v>
      </c>
    </row>
    <row r="17" spans="1:10" x14ac:dyDescent="0.3">
      <c r="A17" s="1">
        <v>826.45219999999995</v>
      </c>
      <c r="B17" s="1">
        <f>VLOOKUP(A17,Nist[[obs_wl_air(nm)]:[g_k]],5,FALSE)</f>
        <v>11.82807116</v>
      </c>
      <c r="C17" s="1">
        <f>VLOOKUP(A17,Nist[[obs_wl_air(nm)]:[g_k]],6,FALSE)</f>
        <v>13.32785705</v>
      </c>
      <c r="D17" s="1">
        <f>VLOOKUP(A17,Nist[[obs_wl_air(nm)]:[g_k]],13,FALSE)</f>
        <v>3</v>
      </c>
      <c r="E17" s="1">
        <f>VLOOKUP(A17,Nist[[obs_wl_air(nm)]:[g_k]],14,FALSE)</f>
        <v>3</v>
      </c>
      <c r="F17" s="1" t="str">
        <f>_xlfn.CONCAT(VLOOKUP(A17,Nist[[obs_wl_air(nm)]:[g_k]],7,FALSE), VLOOKUP(A17,Nist[[obs_wl_air(nm)]:[g_k]],8,FALSE), VLOOKUP(A17,Nist[[obs_wl_air(nm)]:[g_k]],9,FALSE))</f>
        <v>3s2.3p5.(2P*&lt;1/2&gt;).4s2[1/2]*1</v>
      </c>
      <c r="G17" s="1" t="str">
        <f>_xlfn.CONCAT(VLOOKUP(A17,Nist[[obs_wl_air(nm)]:[g_k]],10,FALSE), VLOOKUP(A17,Nist[[obs_wl_air(nm)]:[g_k]],11,FALSE), VLOOKUP(A17,Nist[[obs_wl_air(nm)]:[g_k]],12,FALSE))</f>
        <v>3s2.3p5.(2P*&lt;1/2&gt;).4p2[1/2]1</v>
      </c>
      <c r="H17" s="1" t="str">
        <f>VLOOKUP(F17,'State Format'!$A$3:$E$16,4,FALSE)</f>
        <v>1s2</v>
      </c>
      <c r="I17" s="1" t="str">
        <f>VLOOKUP(G17,'State Format'!$A$3:$E$16,4,FALSE)</f>
        <v>2p2</v>
      </c>
      <c r="J17" s="1">
        <f>VLOOKUP(A17,Nist[[obs_wl_air(nm)]:[g_k]],3,FALSE)</f>
        <v>15300000</v>
      </c>
    </row>
    <row r="18" spans="1:10" x14ac:dyDescent="0.3">
      <c r="A18" s="1">
        <v>840.82100000000003</v>
      </c>
      <c r="B18" s="1">
        <f>VLOOKUP(A18,Nist[[obs_wl_air(nm)]:[g_k]],5,FALSE)</f>
        <v>11.82807116</v>
      </c>
      <c r="C18" s="1">
        <f>VLOOKUP(A18,Nist[[obs_wl_air(nm)]:[g_k]],6,FALSE)</f>
        <v>13.30222747</v>
      </c>
      <c r="D18" s="1">
        <f>VLOOKUP(A18,Nist[[obs_wl_air(nm)]:[g_k]],13,FALSE)</f>
        <v>3</v>
      </c>
      <c r="E18" s="1">
        <f>VLOOKUP(A18,Nist[[obs_wl_air(nm)]:[g_k]],14,FALSE)</f>
        <v>5</v>
      </c>
      <c r="F18" s="1" t="str">
        <f>_xlfn.CONCAT(VLOOKUP(A18,Nist[[obs_wl_air(nm)]:[g_k]],7,FALSE), VLOOKUP(A18,Nist[[obs_wl_air(nm)]:[g_k]],8,FALSE), VLOOKUP(A18,Nist[[obs_wl_air(nm)]:[g_k]],9,FALSE))</f>
        <v>3s2.3p5.(2P*&lt;1/2&gt;).4s2[1/2]*1</v>
      </c>
      <c r="G18" s="1" t="str">
        <f>_xlfn.CONCAT(VLOOKUP(A18,Nist[[obs_wl_air(nm)]:[g_k]],10,FALSE), VLOOKUP(A18,Nist[[obs_wl_air(nm)]:[g_k]],11,FALSE), VLOOKUP(A18,Nist[[obs_wl_air(nm)]:[g_k]],12,FALSE))</f>
        <v>3s2.3p5.(2P*&lt;1/2&gt;).4p2[3/2]2</v>
      </c>
      <c r="H18" s="1" t="str">
        <f>VLOOKUP(F18,'State Format'!$A$3:$E$16,4,FALSE)</f>
        <v>1s2</v>
      </c>
      <c r="I18" s="1" t="str">
        <f>VLOOKUP(G18,'State Format'!$A$3:$E$16,4,FALSE)</f>
        <v>2p3</v>
      </c>
      <c r="J18" s="1">
        <f>VLOOKUP(A18,Nist[[obs_wl_air(nm)]:[g_k]],3,FALSE)</f>
        <v>22300000</v>
      </c>
    </row>
    <row r="19" spans="1:10" x14ac:dyDescent="0.3">
      <c r="A19" s="1">
        <v>842.46479999999997</v>
      </c>
      <c r="B19" s="1">
        <f>VLOOKUP(A19,Nist[[obs_wl_air(nm)]:[g_k]],5,FALSE)</f>
        <v>11.62359272</v>
      </c>
      <c r="C19" s="1">
        <f>VLOOKUP(A19,Nist[[obs_wl_air(nm)]:[g_k]],6,FALSE)</f>
        <v>13.094872560000001</v>
      </c>
      <c r="D19" s="1">
        <f>VLOOKUP(A19,Nist[[obs_wl_air(nm)]:[g_k]],13,FALSE)</f>
        <v>3</v>
      </c>
      <c r="E19" s="1">
        <f>VLOOKUP(A19,Nist[[obs_wl_air(nm)]:[g_k]],14,FALSE)</f>
        <v>5</v>
      </c>
      <c r="F19" s="1" t="str">
        <f>_xlfn.CONCAT(VLOOKUP(A19,Nist[[obs_wl_air(nm)]:[g_k]],7,FALSE), VLOOKUP(A19,Nist[[obs_wl_air(nm)]:[g_k]],8,FALSE), VLOOKUP(A19,Nist[[obs_wl_air(nm)]:[g_k]],9,FALSE))</f>
        <v>3s2.3p5.(2P*&lt;3/2&gt;).4s2[3/2]*1</v>
      </c>
      <c r="G19" s="1" t="str">
        <f>_xlfn.CONCAT(VLOOKUP(A19,Nist[[obs_wl_air(nm)]:[g_k]],10,FALSE), VLOOKUP(A19,Nist[[obs_wl_air(nm)]:[g_k]],11,FALSE), VLOOKUP(A19,Nist[[obs_wl_air(nm)]:[g_k]],12,FALSE))</f>
        <v>3s2.3p5.(2P*&lt;3/2&gt;).4p2[5/2]2</v>
      </c>
      <c r="H19" s="1" t="str">
        <f>VLOOKUP(F19,'State Format'!$A$3:$E$16,4,FALSE)</f>
        <v>1s4</v>
      </c>
      <c r="I19" s="1" t="str">
        <f>VLOOKUP(G19,'State Format'!$A$3:$E$16,4,FALSE)</f>
        <v>2p8</v>
      </c>
      <c r="J19" s="1">
        <f>VLOOKUP(A19,Nist[[obs_wl_air(nm)]:[g_k]],3,FALSE)</f>
        <v>21500000</v>
      </c>
    </row>
    <row r="20" spans="1:10" x14ac:dyDescent="0.3">
      <c r="A20" s="1">
        <v>852.14419999999996</v>
      </c>
      <c r="B20" s="1">
        <f>VLOOKUP(A20,Nist[[obs_wl_air(nm)]:[g_k]],5,FALSE)</f>
        <v>11.82807116</v>
      </c>
      <c r="C20" s="1">
        <f>VLOOKUP(A20,Nist[[obs_wl_air(nm)]:[g_k]],6,FALSE)</f>
        <v>13.28263902</v>
      </c>
      <c r="D20" s="1">
        <f>VLOOKUP(A20,Nist[[obs_wl_air(nm)]:[g_k]],13,FALSE)</f>
        <v>3</v>
      </c>
      <c r="E20" s="1">
        <f>VLOOKUP(A20,Nist[[obs_wl_air(nm)]:[g_k]],14,FALSE)</f>
        <v>3</v>
      </c>
      <c r="F20" s="1" t="str">
        <f>_xlfn.CONCAT(VLOOKUP(A20,Nist[[obs_wl_air(nm)]:[g_k]],7,FALSE), VLOOKUP(A20,Nist[[obs_wl_air(nm)]:[g_k]],8,FALSE), VLOOKUP(A20,Nist[[obs_wl_air(nm)]:[g_k]],9,FALSE))</f>
        <v>3s2.3p5.(2P*&lt;1/2&gt;).4s2[1/2]*1</v>
      </c>
      <c r="G20" s="1" t="str">
        <f>_xlfn.CONCAT(VLOOKUP(A20,Nist[[obs_wl_air(nm)]:[g_k]],10,FALSE), VLOOKUP(A20,Nist[[obs_wl_air(nm)]:[g_k]],11,FALSE), VLOOKUP(A20,Nist[[obs_wl_air(nm)]:[g_k]],12,FALSE))</f>
        <v>3s2.3p5.(2P*&lt;1/2&gt;).4p2[3/2]1</v>
      </c>
      <c r="H20" s="1" t="str">
        <f>VLOOKUP(F20,'State Format'!$A$3:$E$16,4,FALSE)</f>
        <v>1s2</v>
      </c>
      <c r="I20" s="1" t="str">
        <f>VLOOKUP(G20,'State Format'!$A$3:$E$16,4,FALSE)</f>
        <v>2p4</v>
      </c>
      <c r="J20" s="1">
        <f>VLOOKUP(A20,Nist[[obs_wl_air(nm)]:[g_k]],3,FALSE)</f>
        <v>13900000</v>
      </c>
    </row>
    <row r="21" spans="1:10" x14ac:dyDescent="0.3">
      <c r="A21" s="1">
        <v>866.7944</v>
      </c>
      <c r="B21" s="1">
        <f>VLOOKUP(A21,Nist[[obs_wl_air(nm)]:[g_k]],5,FALSE)</f>
        <v>11.72316039</v>
      </c>
      <c r="C21" s="1">
        <f>VLOOKUP(A21,Nist[[obs_wl_air(nm)]:[g_k]],6,FALSE)</f>
        <v>13.153143869999999</v>
      </c>
      <c r="D21" s="1">
        <f>VLOOKUP(A21,Nist[[obs_wl_air(nm)]:[g_k]],13,FALSE)</f>
        <v>1</v>
      </c>
      <c r="E21" s="1">
        <f>VLOOKUP(A21,Nist[[obs_wl_air(nm)]:[g_k]],14,FALSE)</f>
        <v>3</v>
      </c>
      <c r="F21" s="1" t="str">
        <f>_xlfn.CONCAT(VLOOKUP(A21,Nist[[obs_wl_air(nm)]:[g_k]],7,FALSE), VLOOKUP(A21,Nist[[obs_wl_air(nm)]:[g_k]],8,FALSE), VLOOKUP(A21,Nist[[obs_wl_air(nm)]:[g_k]],9,FALSE))</f>
        <v>3s2.3p5.(2P*&lt;1/2&gt;).4s2[1/2]*0</v>
      </c>
      <c r="G21" s="1" t="str">
        <f>_xlfn.CONCAT(VLOOKUP(A21,Nist[[obs_wl_air(nm)]:[g_k]],10,FALSE), VLOOKUP(A21,Nist[[obs_wl_air(nm)]:[g_k]],11,FALSE), VLOOKUP(A21,Nist[[obs_wl_air(nm)]:[g_k]],12,FALSE))</f>
        <v>3s2.3p5.(2P*&lt;3/2&gt;).4p2[3/2]1</v>
      </c>
      <c r="H21" s="1" t="str">
        <f>VLOOKUP(F21,'State Format'!$A$3:$E$16,4,FALSE)</f>
        <v>1s3</v>
      </c>
      <c r="I21" s="1" t="str">
        <f>VLOOKUP(G21,'State Format'!$A$3:$E$16,4,FALSE)</f>
        <v>2p7</v>
      </c>
      <c r="J21" s="1">
        <f>VLOOKUP(A21,Nist[[obs_wl_air(nm)]:[g_k]],3,FALSE)</f>
        <v>2430000</v>
      </c>
    </row>
    <row r="22" spans="1:10" x14ac:dyDescent="0.3">
      <c r="A22" s="1">
        <v>912.29669999999999</v>
      </c>
      <c r="B22" s="1">
        <f>VLOOKUP(A22,Nist[[obs_wl_air(nm)]:[g_k]],5,FALSE)</f>
        <v>11.548354420000001</v>
      </c>
      <c r="C22" s="1">
        <f>VLOOKUP(A22,Nist[[obs_wl_air(nm)]:[g_k]],6,FALSE)</f>
        <v>12.907015299999999</v>
      </c>
      <c r="D22" s="1">
        <f>VLOOKUP(A22,Nist[[obs_wl_air(nm)]:[g_k]],13,FALSE)</f>
        <v>5</v>
      </c>
      <c r="E22" s="1">
        <f>VLOOKUP(A22,Nist[[obs_wl_air(nm)]:[g_k]],14,FALSE)</f>
        <v>3</v>
      </c>
      <c r="F22" s="1" t="str">
        <f>_xlfn.CONCAT(VLOOKUP(A22,Nist[[obs_wl_air(nm)]:[g_k]],7,FALSE), VLOOKUP(A22,Nist[[obs_wl_air(nm)]:[g_k]],8,FALSE), VLOOKUP(A22,Nist[[obs_wl_air(nm)]:[g_k]],9,FALSE))</f>
        <v>3s2.3p5.(2P*&lt;3/2&gt;).4s2[3/2]*2</v>
      </c>
      <c r="G22" s="1" t="str">
        <f>_xlfn.CONCAT(VLOOKUP(A22,Nist[[obs_wl_air(nm)]:[g_k]],10,FALSE), VLOOKUP(A22,Nist[[obs_wl_air(nm)]:[g_k]],11,FALSE), VLOOKUP(A22,Nist[[obs_wl_air(nm)]:[g_k]],12,FALSE))</f>
        <v>3s2.3p5.(2P*&lt;3/2&gt;).4p2[1/2]1</v>
      </c>
      <c r="H22" s="1" t="str">
        <f>VLOOKUP(F22,'State Format'!$A$3:$E$16,4,FALSE)</f>
        <v>1s5</v>
      </c>
      <c r="I22" s="1" t="str">
        <f>VLOOKUP(G22,'State Format'!$A$3:$E$16,4,FALSE)</f>
        <v>2p10</v>
      </c>
      <c r="J22" s="1">
        <f>VLOOKUP(A22,Nist[[obs_wl_air(nm)]:[g_k]],3,FALSE)</f>
        <v>18900000</v>
      </c>
    </row>
    <row r="23" spans="1:10" x14ac:dyDescent="0.3">
      <c r="A23" s="1">
        <v>922.44989999999996</v>
      </c>
      <c r="B23" s="1">
        <f>VLOOKUP(A23,Nist[[obs_wl_air(nm)]:[g_k]],5,FALSE)</f>
        <v>11.82807116</v>
      </c>
      <c r="C23" s="1">
        <f>VLOOKUP(A23,Nist[[obs_wl_air(nm)]:[g_k]],6,FALSE)</f>
        <v>13.1717777</v>
      </c>
      <c r="D23" s="1">
        <f>VLOOKUP(A23,Nist[[obs_wl_air(nm)]:[g_k]],13,FALSE)</f>
        <v>3</v>
      </c>
      <c r="E23" s="1">
        <f>VLOOKUP(A23,Nist[[obs_wl_air(nm)]:[g_k]],14,FALSE)</f>
        <v>5</v>
      </c>
      <c r="F23" s="1" t="str">
        <f>_xlfn.CONCAT(VLOOKUP(A23,Nist[[obs_wl_air(nm)]:[g_k]],7,FALSE), VLOOKUP(A23,Nist[[obs_wl_air(nm)]:[g_k]],8,FALSE), VLOOKUP(A23,Nist[[obs_wl_air(nm)]:[g_k]],9,FALSE))</f>
        <v>3s2.3p5.(2P*&lt;1/2&gt;).4s2[1/2]*1</v>
      </c>
      <c r="G23" s="1" t="str">
        <f>_xlfn.CONCAT(VLOOKUP(A23,Nist[[obs_wl_air(nm)]:[g_k]],10,FALSE), VLOOKUP(A23,Nist[[obs_wl_air(nm)]:[g_k]],11,FALSE), VLOOKUP(A23,Nist[[obs_wl_air(nm)]:[g_k]],12,FALSE))</f>
        <v>3s2.3p5.(2P*&lt;3/2&gt;).4p2[3/2]2</v>
      </c>
      <c r="H23" s="1" t="str">
        <f>VLOOKUP(F23,'State Format'!$A$3:$E$16,4,FALSE)</f>
        <v>1s2</v>
      </c>
      <c r="I23" s="1" t="str">
        <f>VLOOKUP(G23,'State Format'!$A$3:$E$16,4,FALSE)</f>
        <v>2p6</v>
      </c>
      <c r="J23" s="1">
        <f>VLOOKUP(A23,Nist[[obs_wl_air(nm)]:[g_k]],3,FALSE)</f>
        <v>5000000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9 U 5 1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P V O d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T n V Y X Q P v s 8 Q B A A C 0 B A A A E w A c A E Z v c m 1 1 b G F z L 1 N l Y 3 R p b 2 4 x L m 0 g o h g A K K A U A A A A A A A A A A A A A A A A A A A A A A A A A A A A r Z N R b 5 s w F I W f F y n / w W I v o H o o Z E 0 f N v H Q k W x L N X W r y P p S N u Q 4 N 9 S K s S P b d I m q / v c Z S J Q s O J M m j R f g O / j c o 3 u E B m q Y F C h t 7 9 H 7 f q / f 0 4 9 E w Q I R V U i R a 0 M M a B Q j D q b f Q / Z K Z a U o W J L o p 3 A s a V W C M P 5 H x i F M p D D 2 R f t e 8 i 7 7 r k H p j E o F 2 2 w M e m X k O v v w 9 U s 6 / X S R H X u H Z m O 8 A I + w 5 + H J x i h y T 3 h l 8 b Q Q 9 i y + G g 0 G U Y D b 2 a + 9 5 J G I w q a b b d f g 2 R A z M r e D Z 4 o I v Z S q T C S v S l G L 2 m + D 4 u d n r 6 W R h 5 G x C j K w M S 8 Y 7 f n w D H + 7 5 6 I q 5 6 C O l M u z y u h E e Q n 6 P S a c 4 Y 9 3 f c u 0 + d 8 7 r j 1 3 u 3 0 Y A 2 c l M 6 B i 7 5 V N 2 G b V 8 X C A 0 U R Q u W C i i K P h a I j R X S U N p G b L I T 4 8 h r d S w I 9 D C d + U L K 2 2 Q J + B L G y C Q x E 7 Z c f 3 F a C H H b / m P K W E E 6 V j o 6 p j y 3 / o 1 T G / L h k 4 1 F v q l K n X u S 3 D 4 q k w V 5 d h 7 d F w O d f 5 L 5 4 T p n x R B o 5 G W b 1 o 3 T 1 4 v W K + / v k m C h w S p Z 3 5 E + b D v c t / s j o j U C m W O e s Y 2 f p K B 7 5 p 2 E m Q x m L l t u j i m 4 a d W B Q u 3 8 L 1 Z d N Z Z 9 Q 6 V 7 D s Y M 4 E O I U / w N 9 + m 9 9 Q S w E C L Q A U A A I A C A D 1 T n V Y b C J W r K U A A A D 2 A A A A E g A A A A A A A A A A A A A A A A A A A A A A Q 2 9 u Z m l n L 1 B h Y 2 t h Z 2 U u e G 1 s U E s B A i 0 A F A A C A A g A 9 U 5 1 W A / K 6 a u k A A A A 6 Q A A A B M A A A A A A A A A A A A A A A A A 8 Q A A A F t D b 2 5 0 Z W 5 0 X 1 R 5 c G V z X S 5 4 b W x Q S w E C L Q A U A A I A C A D 1 T n V Y X Q P v s 8 Q B A A C 0 B A A A E w A A A A A A A A A A A A A A A A D i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H A A A A A A A A P A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d v b l 9 z d G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F l Z j d k M y 1 m Y 2 Z l L T Q 1 Z T A t O T R k Y i 0 3 O D E 0 O W E 4 N T Q y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y Z 2 9 u X 3 N 0 Y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O V Q x O D o z N T o z M C 4 5 N D c 1 N D k 1 W i I g L z 4 8 R W 5 0 c n k g V H l w Z T 0 i R m l s b E N v b H V t b l R 5 c G V z I i B W Y W x 1 Z T 0 i c 0 J n W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Z 2 9 u X 3 N 0 Y X R l c y 9 B d X R v U m V t b 3 Z l Z E N v b H V t b n M x L n t D b 2 x 1 b W 4 x L D B 9 J n F 1 b 3 Q 7 L C Z x d W 9 0 O 1 N l Y 3 R p b 2 4 x L 2 F y Z 2 9 u X 3 N 0 Y X R l c y 9 B d X R v U m V t b 3 Z l Z E N v b H V t b n M x L n t D b 2 x 1 b W 4 y L D F 9 J n F 1 b 3 Q 7 L C Z x d W 9 0 O 1 N l Y 3 R p b 2 4 x L 2 F y Z 2 9 u X 3 N 0 Y X R l c y 9 B d X R v U m V t b 3 Z l Z E N v b H V t b n M x L n t D b 2 x 1 b W 4 z L D J 9 J n F 1 b 3 Q 7 L C Z x d W 9 0 O 1 N l Y 3 R p b 2 4 x L 2 F y Z 2 9 u X 3 N 0 Y X R l c y 9 B d X R v U m V t b 3 Z l Z E N v b H V t b n M x L n t D b 2 x 1 b W 4 0 L D N 9 J n F 1 b 3 Q 7 L C Z x d W 9 0 O 1 N l Y 3 R p b 2 4 x L 2 F y Z 2 9 u X 3 N 0 Y X R l c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y Z 2 9 u X 3 N 0 Y X R l c y 9 B d X R v U m V t b 3 Z l Z E N v b H V t b n M x L n t D b 2 x 1 b W 4 x L D B 9 J n F 1 b 3 Q 7 L C Z x d W 9 0 O 1 N l Y 3 R p b 2 4 x L 2 F y Z 2 9 u X 3 N 0 Y X R l c y 9 B d X R v U m V t b 3 Z l Z E N v b H V t b n M x L n t D b 2 x 1 b W 4 y L D F 9 J n F 1 b 3 Q 7 L C Z x d W 9 0 O 1 N l Y 3 R p b 2 4 x L 2 F y Z 2 9 u X 3 N 0 Y X R l c y 9 B d X R v U m V t b 3 Z l Z E N v b H V t b n M x L n t D b 2 x 1 b W 4 z L D J 9 J n F 1 b 3 Q 7 L C Z x d W 9 0 O 1 N l Y 3 R p b 2 4 x L 2 F y Z 2 9 u X 3 N 0 Y X R l c y 9 B d X R v U m V t b 3 Z l Z E N v b H V t b n M x L n t D b 2 x 1 b W 4 0 L D N 9 J n F 1 b 3 Q 7 L C Z x d W 9 0 O 1 N l Y 3 R p b 2 4 x L 2 F y Z 2 9 u X 3 N 0 Y X R l c y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d v b l 9 z d G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n b 2 5 f c 3 R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Z j l h N T I 3 L T l k Z T k t N D U 0 O S 1 h M j A 0 L T Y 3 N j k 1 N D M 1 M T c 3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a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x V D E z O j U 1 O j Q y L j g y M j k 4 M D F a I i A v P j x F b n R y e S B U e X B l P S J G a W x s Q 2 9 s d W 1 u V H l w Z X M i I F Z h b H V l P S J z Q m d N R k F 3 T U d C U V V H Q m d N R 0 J n T U R B d 1 l H Q m d Z P S I g L z 4 8 R W 5 0 c n k g V H l w Z T 0 i R m l s b E N v b H V t b k 5 h b W V z I i B W Y W x 1 Z T 0 i c 1 s m c X V v d D t l b G V t Z W 5 0 J n F 1 b 3 Q 7 L C Z x d W 9 0 O 3 N w X 2 5 1 b S Z x d W 9 0 O y w m c X V v d D t v Y n N f d 2 x f Y W l y K G 5 t K S Z x d W 9 0 O y w m c X V v d D t p b n R l b n M m c X V v d D s s J n F 1 b 3 Q 7 Q W t p K H N e L T E p J n F 1 b 3 Q 7 L C Z x d W 9 0 O 0 F j Y y Z x d W 9 0 O y w m c X V v d D t F a S h l V i k m c X V v d D s s J n F 1 b 3 Q 7 R W s o Z V Y p J n F 1 b 3 Q 7 L C Z x d W 9 0 O 2 N v b m Z f a S Z x d W 9 0 O y w m c X V v d D t 0 Z X J t X 2 k m c X V v d D s s J n F 1 b 3 Q 7 S l 9 p J n F 1 b 3 Q 7 L C Z x d W 9 0 O 2 N v b m Z f a y Z x d W 9 0 O y w m c X V v d D t 0 Z X J t X 2 s m c X V v d D s s J n F 1 b 3 Q 7 S l 9 r J n F 1 b 3 Q 7 L C Z x d W 9 0 O 2 d f a S Z x d W 9 0 O y w m c X V v d D t n X 2 s m c X V v d D s s J n F 1 b 3 Q 7 V H l w Z S Z x d W 9 0 O y w m c X V v d D t 0 c F 9 y Z W Y m c X V v d D s s J n F 1 b 3 Q 7 b G l u Z V 9 y Z W Y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X N 0 L 0 F 1 d G 9 S Z W 1 v d m V k Q 2 9 s d W 1 u c z E u e 2 V s Z W 1 l b n Q s M H 0 m c X V v d D s s J n F 1 b 3 Q 7 U 2 V j d G l v b j E v T m l z d C 9 B d X R v U m V t b 3 Z l Z E N v b H V t b n M x L n t z c F 9 u d W 0 s M X 0 m c X V v d D s s J n F 1 b 3 Q 7 U 2 V j d G l v b j E v T m l z d C 9 B d X R v U m V t b 3 Z l Z E N v b H V t b n M x L n t v Y n N f d 2 x f Y W l y K G 5 t K S w y f S Z x d W 9 0 O y w m c X V v d D t T Z W N 0 a W 9 u M S 9 O a X N 0 L 0 F 1 d G 9 S Z W 1 v d m V k Q 2 9 s d W 1 u c z E u e 2 l u d G V u c y w z f S Z x d W 9 0 O y w m c X V v d D t T Z W N 0 a W 9 u M S 9 O a X N 0 L 0 F 1 d G 9 S Z W 1 v d m V k Q 2 9 s d W 1 u c z E u e 0 F r a S h z X i 0 x K S w 0 f S Z x d W 9 0 O y w m c X V v d D t T Z W N 0 a W 9 u M S 9 O a X N 0 L 0 F 1 d G 9 S Z W 1 v d m V k Q 2 9 s d W 1 u c z E u e 0 F j Y y w 1 f S Z x d W 9 0 O y w m c X V v d D t T Z W N 0 a W 9 u M S 9 O a X N 0 L 0 F 1 d G 9 S Z W 1 v d m V k Q 2 9 s d W 1 u c z E u e 0 V p K G V W K S w 2 f S Z x d W 9 0 O y w m c X V v d D t T Z W N 0 a W 9 u M S 9 O a X N 0 L 0 F 1 d G 9 S Z W 1 v d m V k Q 2 9 s d W 1 u c z E u e 0 V r K G V W K S w 3 f S Z x d W 9 0 O y w m c X V v d D t T Z W N 0 a W 9 u M S 9 O a X N 0 L 0 F 1 d G 9 S Z W 1 v d m V k Q 2 9 s d W 1 u c z E u e 2 N v b m Z f a S w 4 f S Z x d W 9 0 O y w m c X V v d D t T Z W N 0 a W 9 u M S 9 O a X N 0 L 0 F 1 d G 9 S Z W 1 v d m V k Q 2 9 s d W 1 u c z E u e 3 R l c m 1 f a S w 5 f S Z x d W 9 0 O y w m c X V v d D t T Z W N 0 a W 9 u M S 9 O a X N 0 L 0 F 1 d G 9 S Z W 1 v d m V k Q 2 9 s d W 1 u c z E u e 0 p f a S w x M H 0 m c X V v d D s s J n F 1 b 3 Q 7 U 2 V j d G l v b j E v T m l z d C 9 B d X R v U m V t b 3 Z l Z E N v b H V t b n M x L n t j b 2 5 m X 2 s s M T F 9 J n F 1 b 3 Q 7 L C Z x d W 9 0 O 1 N l Y 3 R p b 2 4 x L 0 5 p c 3 Q v Q X V 0 b 1 J l b W 9 2 Z W R D b 2 x 1 b W 5 z M S 5 7 d G V y b V 9 r L D E y f S Z x d W 9 0 O y w m c X V v d D t T Z W N 0 a W 9 u M S 9 O a X N 0 L 0 F 1 d G 9 S Z W 1 v d m V k Q 2 9 s d W 1 u c z E u e 0 p f a y w x M 3 0 m c X V v d D s s J n F 1 b 3 Q 7 U 2 V j d G l v b j E v T m l z d C 9 B d X R v U m V t b 3 Z l Z E N v b H V t b n M x L n t n X 2 k s M T R 9 J n F 1 b 3 Q 7 L C Z x d W 9 0 O 1 N l Y 3 R p b 2 4 x L 0 5 p c 3 Q v Q X V 0 b 1 J l b W 9 2 Z W R D b 2 x 1 b W 5 z M S 5 7 Z 1 9 r L D E 1 f S Z x d W 9 0 O y w m c X V v d D t T Z W N 0 a W 9 u M S 9 O a X N 0 L 0 F 1 d G 9 S Z W 1 v d m V k Q 2 9 s d W 1 u c z E u e 1 R 5 c G U s M T Z 9 J n F 1 b 3 Q 7 L C Z x d W 9 0 O 1 N l Y 3 R p b 2 4 x L 0 5 p c 3 Q v Q X V 0 b 1 J l b W 9 2 Z W R D b 2 x 1 b W 5 z M S 5 7 d H B f c m V m L D E 3 f S Z x d W 9 0 O y w m c X V v d D t T Z W N 0 a W 9 u M S 9 O a X N 0 L 0 F 1 d G 9 S Z W 1 v d m V k Q 2 9 s d W 1 u c z E u e 2 x p b m V f c m V m L D E 4 f S Z x d W 9 0 O y w m c X V v d D t T Z W N 0 a W 9 u M S 9 O a X N 0 L 0 F 1 d G 9 S Z W 1 v d m V k Q 2 9 s d W 1 u c z E u e 0 N v b H V t b j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O a X N 0 L 0 F 1 d G 9 S Z W 1 v d m V k Q 2 9 s d W 1 u c z E u e 2 V s Z W 1 l b n Q s M H 0 m c X V v d D s s J n F 1 b 3 Q 7 U 2 V j d G l v b j E v T m l z d C 9 B d X R v U m V t b 3 Z l Z E N v b H V t b n M x L n t z c F 9 u d W 0 s M X 0 m c X V v d D s s J n F 1 b 3 Q 7 U 2 V j d G l v b j E v T m l z d C 9 B d X R v U m V t b 3 Z l Z E N v b H V t b n M x L n t v Y n N f d 2 x f Y W l y K G 5 t K S w y f S Z x d W 9 0 O y w m c X V v d D t T Z W N 0 a W 9 u M S 9 O a X N 0 L 0 F 1 d G 9 S Z W 1 v d m V k Q 2 9 s d W 1 u c z E u e 2 l u d G V u c y w z f S Z x d W 9 0 O y w m c X V v d D t T Z W N 0 a W 9 u M S 9 O a X N 0 L 0 F 1 d G 9 S Z W 1 v d m V k Q 2 9 s d W 1 u c z E u e 0 F r a S h z X i 0 x K S w 0 f S Z x d W 9 0 O y w m c X V v d D t T Z W N 0 a W 9 u M S 9 O a X N 0 L 0 F 1 d G 9 S Z W 1 v d m V k Q 2 9 s d W 1 u c z E u e 0 F j Y y w 1 f S Z x d W 9 0 O y w m c X V v d D t T Z W N 0 a W 9 u M S 9 O a X N 0 L 0 F 1 d G 9 S Z W 1 v d m V k Q 2 9 s d W 1 u c z E u e 0 V p K G V W K S w 2 f S Z x d W 9 0 O y w m c X V v d D t T Z W N 0 a W 9 u M S 9 O a X N 0 L 0 F 1 d G 9 S Z W 1 v d m V k Q 2 9 s d W 1 u c z E u e 0 V r K G V W K S w 3 f S Z x d W 9 0 O y w m c X V v d D t T Z W N 0 a W 9 u M S 9 O a X N 0 L 0 F 1 d G 9 S Z W 1 v d m V k Q 2 9 s d W 1 u c z E u e 2 N v b m Z f a S w 4 f S Z x d W 9 0 O y w m c X V v d D t T Z W N 0 a W 9 u M S 9 O a X N 0 L 0 F 1 d G 9 S Z W 1 v d m V k Q 2 9 s d W 1 u c z E u e 3 R l c m 1 f a S w 5 f S Z x d W 9 0 O y w m c X V v d D t T Z W N 0 a W 9 u M S 9 O a X N 0 L 0 F 1 d G 9 S Z W 1 v d m V k Q 2 9 s d W 1 u c z E u e 0 p f a S w x M H 0 m c X V v d D s s J n F 1 b 3 Q 7 U 2 V j d G l v b j E v T m l z d C 9 B d X R v U m V t b 3 Z l Z E N v b H V t b n M x L n t j b 2 5 m X 2 s s M T F 9 J n F 1 b 3 Q 7 L C Z x d W 9 0 O 1 N l Y 3 R p b 2 4 x L 0 5 p c 3 Q v Q X V 0 b 1 J l b W 9 2 Z W R D b 2 x 1 b W 5 z M S 5 7 d G V y b V 9 r L D E y f S Z x d W 9 0 O y w m c X V v d D t T Z W N 0 a W 9 u M S 9 O a X N 0 L 0 F 1 d G 9 S Z W 1 v d m V k Q 2 9 s d W 1 u c z E u e 0 p f a y w x M 3 0 m c X V v d D s s J n F 1 b 3 Q 7 U 2 V j d G l v b j E v T m l z d C 9 B d X R v U m V t b 3 Z l Z E N v b H V t b n M x L n t n X 2 k s M T R 9 J n F 1 b 3 Q 7 L C Z x d W 9 0 O 1 N l Y 3 R p b 2 4 x L 0 5 p c 3 Q v Q X V 0 b 1 J l b W 9 2 Z W R D b 2 x 1 b W 5 z M S 5 7 Z 1 9 r L D E 1 f S Z x d W 9 0 O y w m c X V v d D t T Z W N 0 a W 9 u M S 9 O a X N 0 L 0 F 1 d G 9 S Z W 1 v d m V k Q 2 9 s d W 1 u c z E u e 1 R 5 c G U s M T Z 9 J n F 1 b 3 Q 7 L C Z x d W 9 0 O 1 N l Y 3 R p b 2 4 x L 0 5 p c 3 Q v Q X V 0 b 1 J l b W 9 2 Z W R D b 2 x 1 b W 5 z M S 5 7 d H B f c m V m L D E 3 f S Z x d W 9 0 O y w m c X V v d D t T Z W N 0 a W 9 u M S 9 O a X N 0 L 0 F 1 d G 9 S Z W 1 v d m V k Q 2 9 s d W 1 u c z E u e 2 x p b m V f c m V m L D E 4 f S Z x d W 9 0 O y w m c X V v d D t T Z W N 0 a W 9 u M S 9 O a X N 0 L 0 F 1 d G 9 S Z W 1 v d m V k Q 2 9 s d W 1 u c z E u e 0 N v b H V t b j E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z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J e s 3 5 A L B T 4 v D N l Y c T I F U A A A A A A I A A A A A A B B m A A A A A Q A A I A A A A B F 6 A 8 D 4 B K S r t d U I c h P 8 w G p o U r 3 E D U w E o A 5 v Z q T o d J a w A A A A A A 6 A A A A A A g A A I A A A A A T 4 i w l E k D r K z d R Y G m x Y d Y F a g n r F M 7 v D P A U T D S + Z 2 K y t U A A A A K r R F K Q s S L S k q 1 5 G H z U A 7 Y 5 C 9 w N J y n e 6 k e z M 3 P W / z M p w A R 7 V V c b r f e Z W l w u R n 1 F S / p Q 0 j V X + / 9 g q Q c B 3 N D Z r 8 h a B A B t t w Q R F l v w N U 3 N U T M S r Q A A A A I s p 1 f L I Q Y Y 5 e S Z y I k U B 0 n V 4 k g k R Z J 7 M i k n 3 L x o q I 1 G q p a 6 I 7 V + l j 4 n 0 0 M T c Q s F + Q j V a F i f o z W G Z n 0 2 X 6 Q T L 3 5 E = < / D a t a M a s h u p > 
</file>

<file path=customXml/itemProps1.xml><?xml version="1.0" encoding="utf-8"?>
<ds:datastoreItem xmlns:ds="http://schemas.openxmlformats.org/officeDocument/2006/customXml" ds:itemID="{8F34AC6F-78CF-44FD-AD1D-772C86658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argon_states</vt:lpstr>
      <vt:lpstr>Nist</vt:lpstr>
      <vt:lpstr>State Format</vt:lpstr>
      <vt:lpstr>Light 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DeChant</dc:creator>
  <cp:lastModifiedBy>Corey DeChant</cp:lastModifiedBy>
  <dcterms:created xsi:type="dcterms:W3CDTF">2024-03-19T18:30:50Z</dcterms:created>
  <dcterms:modified xsi:type="dcterms:W3CDTF">2024-03-21T16:59:44Z</dcterms:modified>
</cp:coreProperties>
</file>