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aithmachuca/Documents/Spring 2024/NRES 779/Lab_03/"/>
    </mc:Choice>
  </mc:AlternateContent>
  <xr:revisionPtr revIDLastSave="0" documentId="13_ncr:1_{DD99B477-F9E3-124E-AEA2-47F6775113F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solver_adj" localSheetId="0" hidden="1">Sheet1!$I$2:$I$5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Sheet1!$K$3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C78" i="1"/>
  <c r="E78" i="1" s="1"/>
  <c r="F78" i="1" s="1"/>
  <c r="C77" i="1"/>
  <c r="E77" i="1" s="1"/>
  <c r="F77" i="1" s="1"/>
  <c r="C76" i="1"/>
  <c r="D76" i="1" s="1"/>
  <c r="C75" i="1"/>
  <c r="E75" i="1" s="1"/>
  <c r="F75" i="1" s="1"/>
  <c r="C74" i="1"/>
  <c r="E74" i="1" s="1"/>
  <c r="F74" i="1" s="1"/>
  <c r="C73" i="1"/>
  <c r="E73" i="1" s="1"/>
  <c r="F73" i="1" s="1"/>
  <c r="C72" i="1"/>
  <c r="E72" i="1" s="1"/>
  <c r="F72" i="1" s="1"/>
  <c r="C71" i="1"/>
  <c r="D71" i="1" s="1"/>
  <c r="C70" i="1"/>
  <c r="E70" i="1" s="1"/>
  <c r="F70" i="1" s="1"/>
  <c r="C69" i="1"/>
  <c r="E69" i="1" s="1"/>
  <c r="F69" i="1" s="1"/>
  <c r="C68" i="1"/>
  <c r="E68" i="1" s="1"/>
  <c r="F68" i="1" s="1"/>
  <c r="C67" i="1"/>
  <c r="E67" i="1" s="1"/>
  <c r="F67" i="1" s="1"/>
  <c r="C66" i="1"/>
  <c r="D66" i="1" s="1"/>
  <c r="C65" i="1"/>
  <c r="E65" i="1" s="1"/>
  <c r="F65" i="1" s="1"/>
  <c r="C64" i="1"/>
  <c r="E64" i="1" s="1"/>
  <c r="F64" i="1" s="1"/>
  <c r="C63" i="1"/>
  <c r="E63" i="1" s="1"/>
  <c r="F63" i="1" s="1"/>
  <c r="C62" i="1"/>
  <c r="E62" i="1" s="1"/>
  <c r="F62" i="1" s="1"/>
  <c r="C61" i="1"/>
  <c r="D61" i="1" s="1"/>
  <c r="C60" i="1"/>
  <c r="E60" i="1" s="1"/>
  <c r="F60" i="1" s="1"/>
  <c r="C59" i="1"/>
  <c r="E59" i="1" s="1"/>
  <c r="F59" i="1" s="1"/>
  <c r="C58" i="1"/>
  <c r="E58" i="1" s="1"/>
  <c r="F58" i="1" s="1"/>
  <c r="C57" i="1"/>
  <c r="E57" i="1" s="1"/>
  <c r="F57" i="1" s="1"/>
  <c r="C56" i="1"/>
  <c r="D56" i="1" s="1"/>
  <c r="C55" i="1"/>
  <c r="E55" i="1" s="1"/>
  <c r="F55" i="1" s="1"/>
  <c r="C54" i="1"/>
  <c r="E54" i="1" s="1"/>
  <c r="F54" i="1" s="1"/>
  <c r="C53" i="1"/>
  <c r="E53" i="1" s="1"/>
  <c r="F53" i="1" s="1"/>
  <c r="C52" i="1"/>
  <c r="E52" i="1" s="1"/>
  <c r="F52" i="1" s="1"/>
  <c r="C51" i="1"/>
  <c r="D51" i="1" s="1"/>
  <c r="C50" i="1"/>
  <c r="E50" i="1" s="1"/>
  <c r="F50" i="1" s="1"/>
  <c r="C49" i="1"/>
  <c r="E49" i="1" s="1"/>
  <c r="F49" i="1" s="1"/>
  <c r="C48" i="1"/>
  <c r="E48" i="1" s="1"/>
  <c r="F48" i="1" s="1"/>
  <c r="C47" i="1"/>
  <c r="E47" i="1" s="1"/>
  <c r="F47" i="1" s="1"/>
  <c r="C46" i="1"/>
  <c r="D46" i="1" s="1"/>
  <c r="C45" i="1"/>
  <c r="E45" i="1" s="1"/>
  <c r="F45" i="1" s="1"/>
  <c r="C44" i="1"/>
  <c r="E44" i="1" s="1"/>
  <c r="F44" i="1" s="1"/>
  <c r="C43" i="1"/>
  <c r="E43" i="1" s="1"/>
  <c r="F43" i="1" s="1"/>
  <c r="C42" i="1"/>
  <c r="E42" i="1" s="1"/>
  <c r="F42" i="1" s="1"/>
  <c r="C41" i="1"/>
  <c r="D41" i="1" s="1"/>
  <c r="C40" i="1"/>
  <c r="E40" i="1" s="1"/>
  <c r="F40" i="1" s="1"/>
  <c r="C39" i="1"/>
  <c r="E39" i="1" s="1"/>
  <c r="F39" i="1" s="1"/>
  <c r="C38" i="1"/>
  <c r="E38" i="1" s="1"/>
  <c r="F38" i="1" s="1"/>
  <c r="C37" i="1"/>
  <c r="E37" i="1" s="1"/>
  <c r="F37" i="1" s="1"/>
  <c r="C36" i="1"/>
  <c r="D36" i="1" s="1"/>
  <c r="C35" i="1"/>
  <c r="E35" i="1" s="1"/>
  <c r="F35" i="1" s="1"/>
  <c r="C34" i="1"/>
  <c r="E34" i="1" s="1"/>
  <c r="F34" i="1" s="1"/>
  <c r="C33" i="1"/>
  <c r="E33" i="1" s="1"/>
  <c r="F33" i="1" s="1"/>
  <c r="C32" i="1"/>
  <c r="E32" i="1" s="1"/>
  <c r="F32" i="1" s="1"/>
  <c r="C31" i="1"/>
  <c r="D31" i="1" s="1"/>
  <c r="C30" i="1"/>
  <c r="E30" i="1" s="1"/>
  <c r="F30" i="1" s="1"/>
  <c r="C29" i="1"/>
  <c r="E29" i="1" s="1"/>
  <c r="F29" i="1" s="1"/>
  <c r="C28" i="1"/>
  <c r="E28" i="1" s="1"/>
  <c r="F28" i="1" s="1"/>
  <c r="C27" i="1"/>
  <c r="E27" i="1" s="1"/>
  <c r="F27" i="1" s="1"/>
  <c r="C26" i="1"/>
  <c r="D26" i="1" s="1"/>
  <c r="C25" i="1"/>
  <c r="E25" i="1" s="1"/>
  <c r="F25" i="1" s="1"/>
  <c r="C24" i="1"/>
  <c r="E24" i="1" s="1"/>
  <c r="F24" i="1" s="1"/>
  <c r="C23" i="1"/>
  <c r="E23" i="1" s="1"/>
  <c r="F23" i="1" s="1"/>
  <c r="C22" i="1"/>
  <c r="E22" i="1" s="1"/>
  <c r="F22" i="1" s="1"/>
  <c r="C21" i="1"/>
  <c r="D21" i="1" s="1"/>
  <c r="C20" i="1"/>
  <c r="E20" i="1" s="1"/>
  <c r="F20" i="1" s="1"/>
  <c r="C19" i="1"/>
  <c r="E19" i="1" s="1"/>
  <c r="F19" i="1" s="1"/>
  <c r="C18" i="1"/>
  <c r="E18" i="1" s="1"/>
  <c r="F18" i="1" s="1"/>
  <c r="C17" i="1"/>
  <c r="E17" i="1" s="1"/>
  <c r="F17" i="1" s="1"/>
  <c r="C16" i="1"/>
  <c r="D16" i="1" s="1"/>
  <c r="C15" i="1"/>
  <c r="E15" i="1" s="1"/>
  <c r="F15" i="1" s="1"/>
  <c r="C14" i="1"/>
  <c r="E14" i="1" s="1"/>
  <c r="F14" i="1" s="1"/>
  <c r="C13" i="1"/>
  <c r="E13" i="1" s="1"/>
  <c r="F13" i="1" s="1"/>
  <c r="C12" i="1"/>
  <c r="E12" i="1" s="1"/>
  <c r="F12" i="1" s="1"/>
  <c r="C11" i="1"/>
  <c r="D11" i="1" s="1"/>
  <c r="C10" i="1"/>
  <c r="E10" i="1" s="1"/>
  <c r="F10" i="1" s="1"/>
  <c r="C9" i="1"/>
  <c r="E9" i="1" s="1"/>
  <c r="F9" i="1" s="1"/>
  <c r="C8" i="1"/>
  <c r="E8" i="1" s="1"/>
  <c r="F8" i="1" s="1"/>
  <c r="C7" i="1"/>
  <c r="E7" i="1" s="1"/>
  <c r="F7" i="1" s="1"/>
  <c r="C6" i="1"/>
  <c r="E6" i="1" s="1"/>
  <c r="F6" i="1" s="1"/>
  <c r="C5" i="1"/>
  <c r="E5" i="1" s="1"/>
  <c r="F5" i="1" s="1"/>
  <c r="C4" i="1"/>
  <c r="D4" i="1" s="1"/>
  <c r="C3" i="1"/>
  <c r="E3" i="1" s="1"/>
  <c r="F3" i="1" s="1"/>
  <c r="C2" i="1"/>
  <c r="E2" i="1" s="1"/>
  <c r="F2" i="1" s="1"/>
  <c r="D75" i="1" l="1"/>
  <c r="D65" i="1"/>
  <c r="D55" i="1"/>
  <c r="D35" i="1"/>
  <c r="D45" i="1"/>
  <c r="D25" i="1"/>
  <c r="D12" i="1"/>
  <c r="D15" i="1"/>
  <c r="D5" i="1"/>
  <c r="D7" i="1"/>
  <c r="D17" i="1"/>
  <c r="D77" i="1"/>
  <c r="D6" i="1"/>
  <c r="D27" i="1"/>
  <c r="D47" i="1"/>
  <c r="D37" i="1"/>
  <c r="D67" i="1"/>
  <c r="D57" i="1"/>
  <c r="D3" i="1"/>
  <c r="D24" i="1"/>
  <c r="D2" i="1"/>
  <c r="D69" i="1"/>
  <c r="D59" i="1"/>
  <c r="D49" i="1"/>
  <c r="D39" i="1"/>
  <c r="D29" i="1"/>
  <c r="D19" i="1"/>
  <c r="D9" i="1"/>
  <c r="D78" i="1"/>
  <c r="D68" i="1"/>
  <c r="D58" i="1"/>
  <c r="D48" i="1"/>
  <c r="D38" i="1"/>
  <c r="D28" i="1"/>
  <c r="D18" i="1"/>
  <c r="D8" i="1"/>
  <c r="D44" i="1"/>
  <c r="D63" i="1"/>
  <c r="D43" i="1"/>
  <c r="D33" i="1"/>
  <c r="D13" i="1"/>
  <c r="D62" i="1"/>
  <c r="D42" i="1"/>
  <c r="D74" i="1"/>
  <c r="D64" i="1"/>
  <c r="D54" i="1"/>
  <c r="D34" i="1"/>
  <c r="D14" i="1"/>
  <c r="D73" i="1"/>
  <c r="D53" i="1"/>
  <c r="D23" i="1"/>
  <c r="D72" i="1"/>
  <c r="D52" i="1"/>
  <c r="D32" i="1"/>
  <c r="D22" i="1"/>
  <c r="D70" i="1"/>
  <c r="D60" i="1"/>
  <c r="D50" i="1"/>
  <c r="D40" i="1"/>
  <c r="D30" i="1"/>
  <c r="D20" i="1"/>
  <c r="D10" i="1"/>
  <c r="E21" i="1"/>
  <c r="F21" i="1" s="1"/>
  <c r="E46" i="1"/>
  <c r="F46" i="1" s="1"/>
  <c r="E51" i="1"/>
  <c r="F51" i="1" s="1"/>
  <c r="E56" i="1"/>
  <c r="F56" i="1" s="1"/>
  <c r="E61" i="1"/>
  <c r="F61" i="1" s="1"/>
  <c r="E66" i="1"/>
  <c r="F66" i="1" s="1"/>
  <c r="E71" i="1"/>
  <c r="F71" i="1" s="1"/>
  <c r="E76" i="1"/>
  <c r="F76" i="1" s="1"/>
  <c r="E41" i="1"/>
  <c r="F41" i="1" s="1"/>
  <c r="E16" i="1"/>
  <c r="F16" i="1" s="1"/>
  <c r="E11" i="1"/>
  <c r="F11" i="1" s="1"/>
  <c r="E26" i="1"/>
  <c r="F26" i="1" s="1"/>
  <c r="E31" i="1"/>
  <c r="F31" i="1" s="1"/>
  <c r="E4" i="1"/>
  <c r="F4" i="1" s="1"/>
  <c r="E36" i="1"/>
  <c r="F36" i="1" s="1"/>
  <c r="K2" i="1" l="1"/>
  <c r="I7" i="1"/>
  <c r="I6" i="1"/>
</calcChain>
</file>

<file path=xl/sharedStrings.xml><?xml version="1.0" encoding="utf-8"?>
<sst xmlns="http://schemas.openxmlformats.org/spreadsheetml/2006/main" count="18" uniqueCount="16">
  <si>
    <t>Light (L_i)</t>
  </si>
  <si>
    <t>ObservedGrowthRate (y)</t>
  </si>
  <si>
    <t>Predicted Growth Rate (mu)</t>
  </si>
  <si>
    <t>Sum of Squares</t>
  </si>
  <si>
    <t>Likelihood</t>
  </si>
  <si>
    <t>Log Likelihood</t>
  </si>
  <si>
    <t>Parameter</t>
  </si>
  <si>
    <t>Value</t>
  </si>
  <si>
    <t>alpha</t>
  </si>
  <si>
    <t>gamma</t>
  </si>
  <si>
    <t>c</t>
  </si>
  <si>
    <t>sigma</t>
  </si>
  <si>
    <t>SQRT(AVERAGE(D2:D78))</t>
  </si>
  <si>
    <t>sigma_calcfromSSE</t>
  </si>
  <si>
    <t>sum of log likelihood data</t>
  </si>
  <si>
    <t>sum log likelihoods +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</si>
</sst>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ObservedGrowthRate (y) vs. Light (L_i)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ObservedGrowthRate (y)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Sheet1!$A$2:$A$78</c:f>
              <c:numCache>
                <c:formatCode>General</c:formatCode>
                <c:ptCount val="77"/>
                <c:pt idx="0">
                  <c:v>5.64</c:v>
                </c:pt>
                <c:pt idx="1">
                  <c:v>6.46</c:v>
                </c:pt>
                <c:pt idx="2">
                  <c:v>6.46</c:v>
                </c:pt>
                <c:pt idx="3">
                  <c:v>6.91</c:v>
                </c:pt>
                <c:pt idx="4">
                  <c:v>7.65</c:v>
                </c:pt>
                <c:pt idx="5">
                  <c:v>7.65</c:v>
                </c:pt>
                <c:pt idx="6">
                  <c:v>8.76</c:v>
                </c:pt>
                <c:pt idx="7">
                  <c:v>8.76</c:v>
                </c:pt>
                <c:pt idx="8">
                  <c:v>8.76</c:v>
                </c:pt>
                <c:pt idx="9">
                  <c:v>10.92</c:v>
                </c:pt>
                <c:pt idx="10">
                  <c:v>11.12</c:v>
                </c:pt>
                <c:pt idx="11">
                  <c:v>11.82</c:v>
                </c:pt>
                <c:pt idx="12">
                  <c:v>11.82</c:v>
                </c:pt>
                <c:pt idx="13">
                  <c:v>12.75</c:v>
                </c:pt>
                <c:pt idx="14">
                  <c:v>14.59</c:v>
                </c:pt>
                <c:pt idx="15">
                  <c:v>14.9</c:v>
                </c:pt>
                <c:pt idx="16">
                  <c:v>14.9</c:v>
                </c:pt>
                <c:pt idx="17">
                  <c:v>15.47</c:v>
                </c:pt>
                <c:pt idx="18">
                  <c:v>18.05</c:v>
                </c:pt>
                <c:pt idx="19">
                  <c:v>18.68</c:v>
                </c:pt>
                <c:pt idx="20">
                  <c:v>19.420000000000002</c:v>
                </c:pt>
                <c:pt idx="21">
                  <c:v>19.420000000000002</c:v>
                </c:pt>
                <c:pt idx="22">
                  <c:v>19.739999999999998</c:v>
                </c:pt>
                <c:pt idx="23">
                  <c:v>22.64</c:v>
                </c:pt>
                <c:pt idx="24">
                  <c:v>22.85</c:v>
                </c:pt>
                <c:pt idx="25">
                  <c:v>23.5</c:v>
                </c:pt>
                <c:pt idx="26">
                  <c:v>25.38</c:v>
                </c:pt>
                <c:pt idx="27">
                  <c:v>25.93</c:v>
                </c:pt>
                <c:pt idx="28">
                  <c:v>27.39</c:v>
                </c:pt>
                <c:pt idx="29">
                  <c:v>28.72</c:v>
                </c:pt>
                <c:pt idx="30">
                  <c:v>28.84</c:v>
                </c:pt>
                <c:pt idx="31">
                  <c:v>29.01</c:v>
                </c:pt>
                <c:pt idx="32">
                  <c:v>29.38</c:v>
                </c:pt>
                <c:pt idx="33">
                  <c:v>29.57</c:v>
                </c:pt>
                <c:pt idx="34">
                  <c:v>37.130000000000003</c:v>
                </c:pt>
                <c:pt idx="35">
                  <c:v>38.22</c:v>
                </c:pt>
                <c:pt idx="36">
                  <c:v>38.22</c:v>
                </c:pt>
                <c:pt idx="37">
                  <c:v>39.06</c:v>
                </c:pt>
                <c:pt idx="38">
                  <c:v>39.08</c:v>
                </c:pt>
                <c:pt idx="39">
                  <c:v>39.26</c:v>
                </c:pt>
                <c:pt idx="40">
                  <c:v>39.56</c:v>
                </c:pt>
                <c:pt idx="41">
                  <c:v>40.51</c:v>
                </c:pt>
                <c:pt idx="42">
                  <c:v>41.28</c:v>
                </c:pt>
                <c:pt idx="43">
                  <c:v>42.91</c:v>
                </c:pt>
                <c:pt idx="44">
                  <c:v>43.39</c:v>
                </c:pt>
                <c:pt idx="45">
                  <c:v>43.41</c:v>
                </c:pt>
                <c:pt idx="46">
                  <c:v>50.42</c:v>
                </c:pt>
                <c:pt idx="47">
                  <c:v>53.5</c:v>
                </c:pt>
                <c:pt idx="48">
                  <c:v>53.5</c:v>
                </c:pt>
                <c:pt idx="49">
                  <c:v>53.59</c:v>
                </c:pt>
                <c:pt idx="50">
                  <c:v>56.31</c:v>
                </c:pt>
                <c:pt idx="51">
                  <c:v>56.38</c:v>
                </c:pt>
                <c:pt idx="52">
                  <c:v>56.97</c:v>
                </c:pt>
                <c:pt idx="53">
                  <c:v>57.07</c:v>
                </c:pt>
                <c:pt idx="54">
                  <c:v>57.55</c:v>
                </c:pt>
                <c:pt idx="55">
                  <c:v>64.290000000000006</c:v>
                </c:pt>
                <c:pt idx="56">
                  <c:v>66.42</c:v>
                </c:pt>
                <c:pt idx="57">
                  <c:v>67.8</c:v>
                </c:pt>
                <c:pt idx="58">
                  <c:v>70.930000000000007</c:v>
                </c:pt>
                <c:pt idx="59">
                  <c:v>71.11</c:v>
                </c:pt>
                <c:pt idx="60">
                  <c:v>75.150000000000006</c:v>
                </c:pt>
                <c:pt idx="61">
                  <c:v>80.5</c:v>
                </c:pt>
                <c:pt idx="62">
                  <c:v>82.85</c:v>
                </c:pt>
                <c:pt idx="63">
                  <c:v>83.51</c:v>
                </c:pt>
                <c:pt idx="64">
                  <c:v>85.93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98.3</c:v>
                </c:pt>
                <c:pt idx="69">
                  <c:v>98.3</c:v>
                </c:pt>
                <c:pt idx="70">
                  <c:v>98.3</c:v>
                </c:pt>
                <c:pt idx="71">
                  <c:v>98.5</c:v>
                </c:pt>
                <c:pt idx="72">
                  <c:v>98.5</c:v>
                </c:pt>
                <c:pt idx="73">
                  <c:v>98.5</c:v>
                </c:pt>
                <c:pt idx="74">
                  <c:v>98.7</c:v>
                </c:pt>
                <c:pt idx="75">
                  <c:v>98.7</c:v>
                </c:pt>
                <c:pt idx="76">
                  <c:v>98.7</c:v>
                </c:pt>
              </c:numCache>
            </c:numRef>
          </c:xVal>
          <c:yVal>
            <c:numRef>
              <c:f>Sheet1!$B$2:$B$78</c:f>
              <c:numCache>
                <c:formatCode>General</c:formatCode>
                <c:ptCount val="77"/>
                <c:pt idx="0">
                  <c:v>2.67</c:v>
                </c:pt>
                <c:pt idx="1">
                  <c:v>4.17</c:v>
                </c:pt>
                <c:pt idx="2">
                  <c:v>5.33</c:v>
                </c:pt>
                <c:pt idx="3">
                  <c:v>3.5</c:v>
                </c:pt>
                <c:pt idx="4">
                  <c:v>5.33</c:v>
                </c:pt>
                <c:pt idx="5">
                  <c:v>6</c:v>
                </c:pt>
                <c:pt idx="6">
                  <c:v>6.5</c:v>
                </c:pt>
                <c:pt idx="7">
                  <c:v>4</c:v>
                </c:pt>
                <c:pt idx="8">
                  <c:v>6.67</c:v>
                </c:pt>
                <c:pt idx="9">
                  <c:v>4.83</c:v>
                </c:pt>
                <c:pt idx="10">
                  <c:v>4.67</c:v>
                </c:pt>
                <c:pt idx="11">
                  <c:v>10</c:v>
                </c:pt>
                <c:pt idx="12">
                  <c:v>11.17</c:v>
                </c:pt>
                <c:pt idx="13">
                  <c:v>11.5</c:v>
                </c:pt>
                <c:pt idx="14">
                  <c:v>4.17</c:v>
                </c:pt>
                <c:pt idx="15">
                  <c:v>16.829999999999998</c:v>
                </c:pt>
                <c:pt idx="16">
                  <c:v>8.17</c:v>
                </c:pt>
                <c:pt idx="17">
                  <c:v>10.5</c:v>
                </c:pt>
                <c:pt idx="18">
                  <c:v>20.170000000000002</c:v>
                </c:pt>
                <c:pt idx="19">
                  <c:v>28.67</c:v>
                </c:pt>
                <c:pt idx="20">
                  <c:v>7.33</c:v>
                </c:pt>
                <c:pt idx="21">
                  <c:v>15.67</c:v>
                </c:pt>
                <c:pt idx="22">
                  <c:v>23.17</c:v>
                </c:pt>
                <c:pt idx="23">
                  <c:v>12.5</c:v>
                </c:pt>
                <c:pt idx="24">
                  <c:v>21.17</c:v>
                </c:pt>
                <c:pt idx="25">
                  <c:v>6.17</c:v>
                </c:pt>
                <c:pt idx="26">
                  <c:v>4.67</c:v>
                </c:pt>
                <c:pt idx="27">
                  <c:v>6.83</c:v>
                </c:pt>
                <c:pt idx="28">
                  <c:v>11.67</c:v>
                </c:pt>
                <c:pt idx="29">
                  <c:v>17.170000000000002</c:v>
                </c:pt>
                <c:pt idx="30">
                  <c:v>30.67</c:v>
                </c:pt>
                <c:pt idx="31">
                  <c:v>7.5</c:v>
                </c:pt>
                <c:pt idx="32">
                  <c:v>29.67</c:v>
                </c:pt>
                <c:pt idx="33">
                  <c:v>14.33</c:v>
                </c:pt>
                <c:pt idx="34">
                  <c:v>31.33</c:v>
                </c:pt>
                <c:pt idx="35">
                  <c:v>32.17</c:v>
                </c:pt>
                <c:pt idx="36">
                  <c:v>24.83</c:v>
                </c:pt>
                <c:pt idx="37">
                  <c:v>19.170000000000002</c:v>
                </c:pt>
                <c:pt idx="38">
                  <c:v>30.83</c:v>
                </c:pt>
                <c:pt idx="39">
                  <c:v>14.33</c:v>
                </c:pt>
                <c:pt idx="40">
                  <c:v>25</c:v>
                </c:pt>
                <c:pt idx="41">
                  <c:v>23.17</c:v>
                </c:pt>
                <c:pt idx="42">
                  <c:v>16.829999999999998</c:v>
                </c:pt>
                <c:pt idx="43">
                  <c:v>26.33</c:v>
                </c:pt>
                <c:pt idx="44">
                  <c:v>17</c:v>
                </c:pt>
                <c:pt idx="45">
                  <c:v>46.67</c:v>
                </c:pt>
                <c:pt idx="46">
                  <c:v>28.17</c:v>
                </c:pt>
                <c:pt idx="47">
                  <c:v>35.33</c:v>
                </c:pt>
                <c:pt idx="48">
                  <c:v>26.83</c:v>
                </c:pt>
                <c:pt idx="49">
                  <c:v>37.33</c:v>
                </c:pt>
                <c:pt idx="50">
                  <c:v>36.33</c:v>
                </c:pt>
                <c:pt idx="51">
                  <c:v>31.67</c:v>
                </c:pt>
                <c:pt idx="52">
                  <c:v>37.25</c:v>
                </c:pt>
                <c:pt idx="53">
                  <c:v>25.5</c:v>
                </c:pt>
                <c:pt idx="54">
                  <c:v>22.67</c:v>
                </c:pt>
                <c:pt idx="55">
                  <c:v>26.17</c:v>
                </c:pt>
                <c:pt idx="56">
                  <c:v>13.5</c:v>
                </c:pt>
                <c:pt idx="57">
                  <c:v>33.83</c:v>
                </c:pt>
                <c:pt idx="58">
                  <c:v>32</c:v>
                </c:pt>
                <c:pt idx="59">
                  <c:v>28.33</c:v>
                </c:pt>
                <c:pt idx="60">
                  <c:v>34.17</c:v>
                </c:pt>
                <c:pt idx="61">
                  <c:v>31.67</c:v>
                </c:pt>
                <c:pt idx="62">
                  <c:v>31.17</c:v>
                </c:pt>
                <c:pt idx="63">
                  <c:v>23.5</c:v>
                </c:pt>
                <c:pt idx="64">
                  <c:v>27.33</c:v>
                </c:pt>
                <c:pt idx="65">
                  <c:v>12.67</c:v>
                </c:pt>
                <c:pt idx="66">
                  <c:v>30.33</c:v>
                </c:pt>
                <c:pt idx="67">
                  <c:v>25</c:v>
                </c:pt>
                <c:pt idx="68">
                  <c:v>37</c:v>
                </c:pt>
                <c:pt idx="69">
                  <c:v>34.17</c:v>
                </c:pt>
                <c:pt idx="70">
                  <c:v>29.17</c:v>
                </c:pt>
                <c:pt idx="71">
                  <c:v>18.170000000000002</c:v>
                </c:pt>
                <c:pt idx="72">
                  <c:v>26</c:v>
                </c:pt>
                <c:pt idx="73">
                  <c:v>25.67</c:v>
                </c:pt>
                <c:pt idx="74">
                  <c:v>44.17</c:v>
                </c:pt>
                <c:pt idx="75">
                  <c:v>39.67</c:v>
                </c:pt>
                <c:pt idx="7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8D-8A41-93A6-3C34DA27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536068"/>
        <c:axId val="1530574318"/>
      </c:scatterChart>
      <c:valAx>
        <c:axId val="12445360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Light (L_i)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0574318"/>
        <c:crosses val="autoZero"/>
        <c:crossBetween val="midCat"/>
      </c:valAx>
      <c:valAx>
        <c:axId val="15305743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ObservedGrowthRate 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4453606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Observed Growth Rate vs. Predicted Growth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ObservedGrowthRate (y)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Mod val="40000"/>
                  <a:lumOff val="60000"/>
                </a:schemeClr>
              </a:solidFill>
              <a:ln cmpd="sng">
                <a:solidFill>
                  <a:srgbClr val="6FA8DC"/>
                </a:solidFill>
              </a:ln>
            </c:spPr>
          </c:marker>
          <c:xVal>
            <c:numRef>
              <c:f>Sheet1!$A$2:$A$1000</c:f>
              <c:numCache>
                <c:formatCode>General</c:formatCode>
                <c:ptCount val="999"/>
                <c:pt idx="0">
                  <c:v>5.64</c:v>
                </c:pt>
                <c:pt idx="1">
                  <c:v>6.46</c:v>
                </c:pt>
                <c:pt idx="2">
                  <c:v>6.46</c:v>
                </c:pt>
                <c:pt idx="3">
                  <c:v>6.91</c:v>
                </c:pt>
                <c:pt idx="4">
                  <c:v>7.65</c:v>
                </c:pt>
                <c:pt idx="5">
                  <c:v>7.65</c:v>
                </c:pt>
                <c:pt idx="6">
                  <c:v>8.76</c:v>
                </c:pt>
                <c:pt idx="7">
                  <c:v>8.76</c:v>
                </c:pt>
                <c:pt idx="8">
                  <c:v>8.76</c:v>
                </c:pt>
                <c:pt idx="9">
                  <c:v>10.92</c:v>
                </c:pt>
                <c:pt idx="10">
                  <c:v>11.12</c:v>
                </c:pt>
                <c:pt idx="11">
                  <c:v>11.82</c:v>
                </c:pt>
                <c:pt idx="12">
                  <c:v>11.82</c:v>
                </c:pt>
                <c:pt idx="13">
                  <c:v>12.75</c:v>
                </c:pt>
                <c:pt idx="14">
                  <c:v>14.59</c:v>
                </c:pt>
                <c:pt idx="15">
                  <c:v>14.9</c:v>
                </c:pt>
                <c:pt idx="16">
                  <c:v>14.9</c:v>
                </c:pt>
                <c:pt idx="17">
                  <c:v>15.47</c:v>
                </c:pt>
                <c:pt idx="18">
                  <c:v>18.05</c:v>
                </c:pt>
                <c:pt idx="19">
                  <c:v>18.68</c:v>
                </c:pt>
                <c:pt idx="20">
                  <c:v>19.420000000000002</c:v>
                </c:pt>
                <c:pt idx="21">
                  <c:v>19.420000000000002</c:v>
                </c:pt>
                <c:pt idx="22">
                  <c:v>19.739999999999998</c:v>
                </c:pt>
                <c:pt idx="23">
                  <c:v>22.64</c:v>
                </c:pt>
                <c:pt idx="24">
                  <c:v>22.85</c:v>
                </c:pt>
                <c:pt idx="25">
                  <c:v>23.5</c:v>
                </c:pt>
                <c:pt idx="26">
                  <c:v>25.38</c:v>
                </c:pt>
                <c:pt idx="27">
                  <c:v>25.93</c:v>
                </c:pt>
                <c:pt idx="28">
                  <c:v>27.39</c:v>
                </c:pt>
                <c:pt idx="29">
                  <c:v>28.72</c:v>
                </c:pt>
                <c:pt idx="30">
                  <c:v>28.84</c:v>
                </c:pt>
                <c:pt idx="31">
                  <c:v>29.01</c:v>
                </c:pt>
                <c:pt idx="32">
                  <c:v>29.38</c:v>
                </c:pt>
                <c:pt idx="33">
                  <c:v>29.57</c:v>
                </c:pt>
                <c:pt idx="34">
                  <c:v>37.130000000000003</c:v>
                </c:pt>
                <c:pt idx="35">
                  <c:v>38.22</c:v>
                </c:pt>
                <c:pt idx="36">
                  <c:v>38.22</c:v>
                </c:pt>
                <c:pt idx="37">
                  <c:v>39.06</c:v>
                </c:pt>
                <c:pt idx="38">
                  <c:v>39.08</c:v>
                </c:pt>
                <c:pt idx="39">
                  <c:v>39.26</c:v>
                </c:pt>
                <c:pt idx="40">
                  <c:v>39.56</c:v>
                </c:pt>
                <c:pt idx="41">
                  <c:v>40.51</c:v>
                </c:pt>
                <c:pt idx="42">
                  <c:v>41.28</c:v>
                </c:pt>
                <c:pt idx="43">
                  <c:v>42.91</c:v>
                </c:pt>
                <c:pt idx="44">
                  <c:v>43.39</c:v>
                </c:pt>
                <c:pt idx="45">
                  <c:v>43.41</c:v>
                </c:pt>
                <c:pt idx="46">
                  <c:v>50.42</c:v>
                </c:pt>
                <c:pt idx="47">
                  <c:v>53.5</c:v>
                </c:pt>
                <c:pt idx="48">
                  <c:v>53.5</c:v>
                </c:pt>
                <c:pt idx="49">
                  <c:v>53.59</c:v>
                </c:pt>
                <c:pt idx="50">
                  <c:v>56.31</c:v>
                </c:pt>
                <c:pt idx="51">
                  <c:v>56.38</c:v>
                </c:pt>
                <c:pt idx="52">
                  <c:v>56.97</c:v>
                </c:pt>
                <c:pt idx="53">
                  <c:v>57.07</c:v>
                </c:pt>
                <c:pt idx="54">
                  <c:v>57.55</c:v>
                </c:pt>
                <c:pt idx="55">
                  <c:v>64.290000000000006</c:v>
                </c:pt>
                <c:pt idx="56">
                  <c:v>66.42</c:v>
                </c:pt>
                <c:pt idx="57">
                  <c:v>67.8</c:v>
                </c:pt>
                <c:pt idx="58">
                  <c:v>70.930000000000007</c:v>
                </c:pt>
                <c:pt idx="59">
                  <c:v>71.11</c:v>
                </c:pt>
                <c:pt idx="60">
                  <c:v>75.150000000000006</c:v>
                </c:pt>
                <c:pt idx="61">
                  <c:v>80.5</c:v>
                </c:pt>
                <c:pt idx="62">
                  <c:v>82.85</c:v>
                </c:pt>
                <c:pt idx="63">
                  <c:v>83.51</c:v>
                </c:pt>
                <c:pt idx="64">
                  <c:v>85.93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98.3</c:v>
                </c:pt>
                <c:pt idx="69">
                  <c:v>98.3</c:v>
                </c:pt>
                <c:pt idx="70">
                  <c:v>98.3</c:v>
                </c:pt>
                <c:pt idx="71">
                  <c:v>98.5</c:v>
                </c:pt>
                <c:pt idx="72">
                  <c:v>98.5</c:v>
                </c:pt>
                <c:pt idx="73">
                  <c:v>98.5</c:v>
                </c:pt>
                <c:pt idx="74">
                  <c:v>98.7</c:v>
                </c:pt>
                <c:pt idx="75">
                  <c:v>98.7</c:v>
                </c:pt>
                <c:pt idx="76">
                  <c:v>98.7</c:v>
                </c:pt>
              </c:numCache>
            </c:numRef>
          </c:xVal>
          <c:yVal>
            <c:numRef>
              <c:f>Sheet1!$B$2:$B$1000</c:f>
              <c:numCache>
                <c:formatCode>General</c:formatCode>
                <c:ptCount val="999"/>
                <c:pt idx="0">
                  <c:v>2.67</c:v>
                </c:pt>
                <c:pt idx="1">
                  <c:v>4.17</c:v>
                </c:pt>
                <c:pt idx="2">
                  <c:v>5.33</c:v>
                </c:pt>
                <c:pt idx="3">
                  <c:v>3.5</c:v>
                </c:pt>
                <c:pt idx="4">
                  <c:v>5.33</c:v>
                </c:pt>
                <c:pt idx="5">
                  <c:v>6</c:v>
                </c:pt>
                <c:pt idx="6">
                  <c:v>6.5</c:v>
                </c:pt>
                <c:pt idx="7">
                  <c:v>4</c:v>
                </c:pt>
                <c:pt idx="8">
                  <c:v>6.67</c:v>
                </c:pt>
                <c:pt idx="9">
                  <c:v>4.83</c:v>
                </c:pt>
                <c:pt idx="10">
                  <c:v>4.67</c:v>
                </c:pt>
                <c:pt idx="11">
                  <c:v>10</c:v>
                </c:pt>
                <c:pt idx="12">
                  <c:v>11.17</c:v>
                </c:pt>
                <c:pt idx="13">
                  <c:v>11.5</c:v>
                </c:pt>
                <c:pt idx="14">
                  <c:v>4.17</c:v>
                </c:pt>
                <c:pt idx="15">
                  <c:v>16.829999999999998</c:v>
                </c:pt>
                <c:pt idx="16">
                  <c:v>8.17</c:v>
                </c:pt>
                <c:pt idx="17">
                  <c:v>10.5</c:v>
                </c:pt>
                <c:pt idx="18">
                  <c:v>20.170000000000002</c:v>
                </c:pt>
                <c:pt idx="19">
                  <c:v>28.67</c:v>
                </c:pt>
                <c:pt idx="20">
                  <c:v>7.33</c:v>
                </c:pt>
                <c:pt idx="21">
                  <c:v>15.67</c:v>
                </c:pt>
                <c:pt idx="22">
                  <c:v>23.17</c:v>
                </c:pt>
                <c:pt idx="23">
                  <c:v>12.5</c:v>
                </c:pt>
                <c:pt idx="24">
                  <c:v>21.17</c:v>
                </c:pt>
                <c:pt idx="25">
                  <c:v>6.17</c:v>
                </c:pt>
                <c:pt idx="26">
                  <c:v>4.67</c:v>
                </c:pt>
                <c:pt idx="27">
                  <c:v>6.83</c:v>
                </c:pt>
                <c:pt idx="28">
                  <c:v>11.67</c:v>
                </c:pt>
                <c:pt idx="29">
                  <c:v>17.170000000000002</c:v>
                </c:pt>
                <c:pt idx="30">
                  <c:v>30.67</c:v>
                </c:pt>
                <c:pt idx="31">
                  <c:v>7.5</c:v>
                </c:pt>
                <c:pt idx="32">
                  <c:v>29.67</c:v>
                </c:pt>
                <c:pt idx="33">
                  <c:v>14.33</c:v>
                </c:pt>
                <c:pt idx="34">
                  <c:v>31.33</c:v>
                </c:pt>
                <c:pt idx="35">
                  <c:v>32.17</c:v>
                </c:pt>
                <c:pt idx="36">
                  <c:v>24.83</c:v>
                </c:pt>
                <c:pt idx="37">
                  <c:v>19.170000000000002</c:v>
                </c:pt>
                <c:pt idx="38">
                  <c:v>30.83</c:v>
                </c:pt>
                <c:pt idx="39">
                  <c:v>14.33</c:v>
                </c:pt>
                <c:pt idx="40">
                  <c:v>25</c:v>
                </c:pt>
                <c:pt idx="41">
                  <c:v>23.17</c:v>
                </c:pt>
                <c:pt idx="42">
                  <c:v>16.829999999999998</c:v>
                </c:pt>
                <c:pt idx="43">
                  <c:v>26.33</c:v>
                </c:pt>
                <c:pt idx="44">
                  <c:v>17</c:v>
                </c:pt>
                <c:pt idx="45">
                  <c:v>46.67</c:v>
                </c:pt>
                <c:pt idx="46">
                  <c:v>28.17</c:v>
                </c:pt>
                <c:pt idx="47">
                  <c:v>35.33</c:v>
                </c:pt>
                <c:pt idx="48">
                  <c:v>26.83</c:v>
                </c:pt>
                <c:pt idx="49">
                  <c:v>37.33</c:v>
                </c:pt>
                <c:pt idx="50">
                  <c:v>36.33</c:v>
                </c:pt>
                <c:pt idx="51">
                  <c:v>31.67</c:v>
                </c:pt>
                <c:pt idx="52">
                  <c:v>37.25</c:v>
                </c:pt>
                <c:pt idx="53">
                  <c:v>25.5</c:v>
                </c:pt>
                <c:pt idx="54">
                  <c:v>22.67</c:v>
                </c:pt>
                <c:pt idx="55">
                  <c:v>26.17</c:v>
                </c:pt>
                <c:pt idx="56">
                  <c:v>13.5</c:v>
                </c:pt>
                <c:pt idx="57">
                  <c:v>33.83</c:v>
                </c:pt>
                <c:pt idx="58">
                  <c:v>32</c:v>
                </c:pt>
                <c:pt idx="59">
                  <c:v>28.33</c:v>
                </c:pt>
                <c:pt idx="60">
                  <c:v>34.17</c:v>
                </c:pt>
                <c:pt idx="61">
                  <c:v>31.67</c:v>
                </c:pt>
                <c:pt idx="62">
                  <c:v>31.17</c:v>
                </c:pt>
                <c:pt idx="63">
                  <c:v>23.5</c:v>
                </c:pt>
                <c:pt idx="64">
                  <c:v>27.33</c:v>
                </c:pt>
                <c:pt idx="65">
                  <c:v>12.67</c:v>
                </c:pt>
                <c:pt idx="66">
                  <c:v>30.33</c:v>
                </c:pt>
                <c:pt idx="67">
                  <c:v>25</c:v>
                </c:pt>
                <c:pt idx="68">
                  <c:v>37</c:v>
                </c:pt>
                <c:pt idx="69">
                  <c:v>34.17</c:v>
                </c:pt>
                <c:pt idx="70">
                  <c:v>29.17</c:v>
                </c:pt>
                <c:pt idx="71">
                  <c:v>18.170000000000002</c:v>
                </c:pt>
                <c:pt idx="72">
                  <c:v>26</c:v>
                </c:pt>
                <c:pt idx="73">
                  <c:v>25.67</c:v>
                </c:pt>
                <c:pt idx="74">
                  <c:v>44.17</c:v>
                </c:pt>
                <c:pt idx="75">
                  <c:v>39.67</c:v>
                </c:pt>
                <c:pt idx="7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07-B74F-AD93-0B250CCAB92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Predicted Growth Rate (mu)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Mod val="75000"/>
                </a:schemeClr>
              </a:solidFill>
              <a:ln cmpd="sng">
                <a:solidFill>
                  <a:srgbClr val="93C47D"/>
                </a:solidFill>
              </a:ln>
            </c:spPr>
          </c:marker>
          <c:xVal>
            <c:numRef>
              <c:f>Sheet1!$A$2:$A$1000</c:f>
              <c:numCache>
                <c:formatCode>General</c:formatCode>
                <c:ptCount val="999"/>
                <c:pt idx="0">
                  <c:v>5.64</c:v>
                </c:pt>
                <c:pt idx="1">
                  <c:v>6.46</c:v>
                </c:pt>
                <c:pt idx="2">
                  <c:v>6.46</c:v>
                </c:pt>
                <c:pt idx="3">
                  <c:v>6.91</c:v>
                </c:pt>
                <c:pt idx="4">
                  <c:v>7.65</c:v>
                </c:pt>
                <c:pt idx="5">
                  <c:v>7.65</c:v>
                </c:pt>
                <c:pt idx="6">
                  <c:v>8.76</c:v>
                </c:pt>
                <c:pt idx="7">
                  <c:v>8.76</c:v>
                </c:pt>
                <c:pt idx="8">
                  <c:v>8.76</c:v>
                </c:pt>
                <c:pt idx="9">
                  <c:v>10.92</c:v>
                </c:pt>
                <c:pt idx="10">
                  <c:v>11.12</c:v>
                </c:pt>
                <c:pt idx="11">
                  <c:v>11.82</c:v>
                </c:pt>
                <c:pt idx="12">
                  <c:v>11.82</c:v>
                </c:pt>
                <c:pt idx="13">
                  <c:v>12.75</c:v>
                </c:pt>
                <c:pt idx="14">
                  <c:v>14.59</c:v>
                </c:pt>
                <c:pt idx="15">
                  <c:v>14.9</c:v>
                </c:pt>
                <c:pt idx="16">
                  <c:v>14.9</c:v>
                </c:pt>
                <c:pt idx="17">
                  <c:v>15.47</c:v>
                </c:pt>
                <c:pt idx="18">
                  <c:v>18.05</c:v>
                </c:pt>
                <c:pt idx="19">
                  <c:v>18.68</c:v>
                </c:pt>
                <c:pt idx="20">
                  <c:v>19.420000000000002</c:v>
                </c:pt>
                <c:pt idx="21">
                  <c:v>19.420000000000002</c:v>
                </c:pt>
                <c:pt idx="22">
                  <c:v>19.739999999999998</c:v>
                </c:pt>
                <c:pt idx="23">
                  <c:v>22.64</c:v>
                </c:pt>
                <c:pt idx="24">
                  <c:v>22.85</c:v>
                </c:pt>
                <c:pt idx="25">
                  <c:v>23.5</c:v>
                </c:pt>
                <c:pt idx="26">
                  <c:v>25.38</c:v>
                </c:pt>
                <c:pt idx="27">
                  <c:v>25.93</c:v>
                </c:pt>
                <c:pt idx="28">
                  <c:v>27.39</c:v>
                </c:pt>
                <c:pt idx="29">
                  <c:v>28.72</c:v>
                </c:pt>
                <c:pt idx="30">
                  <c:v>28.84</c:v>
                </c:pt>
                <c:pt idx="31">
                  <c:v>29.01</c:v>
                </c:pt>
                <c:pt idx="32">
                  <c:v>29.38</c:v>
                </c:pt>
                <c:pt idx="33">
                  <c:v>29.57</c:v>
                </c:pt>
                <c:pt idx="34">
                  <c:v>37.130000000000003</c:v>
                </c:pt>
                <c:pt idx="35">
                  <c:v>38.22</c:v>
                </c:pt>
                <c:pt idx="36">
                  <c:v>38.22</c:v>
                </c:pt>
                <c:pt idx="37">
                  <c:v>39.06</c:v>
                </c:pt>
                <c:pt idx="38">
                  <c:v>39.08</c:v>
                </c:pt>
                <c:pt idx="39">
                  <c:v>39.26</c:v>
                </c:pt>
                <c:pt idx="40">
                  <c:v>39.56</c:v>
                </c:pt>
                <c:pt idx="41">
                  <c:v>40.51</c:v>
                </c:pt>
                <c:pt idx="42">
                  <c:v>41.28</c:v>
                </c:pt>
                <c:pt idx="43">
                  <c:v>42.91</c:v>
                </c:pt>
                <c:pt idx="44">
                  <c:v>43.39</c:v>
                </c:pt>
                <c:pt idx="45">
                  <c:v>43.41</c:v>
                </c:pt>
                <c:pt idx="46">
                  <c:v>50.42</c:v>
                </c:pt>
                <c:pt idx="47">
                  <c:v>53.5</c:v>
                </c:pt>
                <c:pt idx="48">
                  <c:v>53.5</c:v>
                </c:pt>
                <c:pt idx="49">
                  <c:v>53.59</c:v>
                </c:pt>
                <c:pt idx="50">
                  <c:v>56.31</c:v>
                </c:pt>
                <c:pt idx="51">
                  <c:v>56.38</c:v>
                </c:pt>
                <c:pt idx="52">
                  <c:v>56.97</c:v>
                </c:pt>
                <c:pt idx="53">
                  <c:v>57.07</c:v>
                </c:pt>
                <c:pt idx="54">
                  <c:v>57.55</c:v>
                </c:pt>
                <c:pt idx="55">
                  <c:v>64.290000000000006</c:v>
                </c:pt>
                <c:pt idx="56">
                  <c:v>66.42</c:v>
                </c:pt>
                <c:pt idx="57">
                  <c:v>67.8</c:v>
                </c:pt>
                <c:pt idx="58">
                  <c:v>70.930000000000007</c:v>
                </c:pt>
                <c:pt idx="59">
                  <c:v>71.11</c:v>
                </c:pt>
                <c:pt idx="60">
                  <c:v>75.150000000000006</c:v>
                </c:pt>
                <c:pt idx="61">
                  <c:v>80.5</c:v>
                </c:pt>
                <c:pt idx="62">
                  <c:v>82.85</c:v>
                </c:pt>
                <c:pt idx="63">
                  <c:v>83.51</c:v>
                </c:pt>
                <c:pt idx="64">
                  <c:v>85.93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98.3</c:v>
                </c:pt>
                <c:pt idx="69">
                  <c:v>98.3</c:v>
                </c:pt>
                <c:pt idx="70">
                  <c:v>98.3</c:v>
                </c:pt>
                <c:pt idx="71">
                  <c:v>98.5</c:v>
                </c:pt>
                <c:pt idx="72">
                  <c:v>98.5</c:v>
                </c:pt>
                <c:pt idx="73">
                  <c:v>98.5</c:v>
                </c:pt>
                <c:pt idx="74">
                  <c:v>98.7</c:v>
                </c:pt>
                <c:pt idx="75">
                  <c:v>98.7</c:v>
                </c:pt>
                <c:pt idx="76">
                  <c:v>98.7</c:v>
                </c:pt>
              </c:numCache>
            </c:numRef>
          </c:xVal>
          <c:yVal>
            <c:numRef>
              <c:f>Sheet1!$C$2:$C$1000</c:f>
              <c:numCache>
                <c:formatCode>General</c:formatCode>
                <c:ptCount val="999"/>
                <c:pt idx="0">
                  <c:v>0.88495434704148246</c:v>
                </c:pt>
                <c:pt idx="1">
                  <c:v>2.3494119776183529</c:v>
                </c:pt>
                <c:pt idx="2">
                  <c:v>2.3494119776183529</c:v>
                </c:pt>
                <c:pt idx="3">
                  <c:v>3.1028234130949572</c:v>
                </c:pt>
                <c:pt idx="4">
                  <c:v>4.2717259742229308</c:v>
                </c:pt>
                <c:pt idx="5">
                  <c:v>4.2717259742229308</c:v>
                </c:pt>
                <c:pt idx="6">
                  <c:v>5.8787019317817029</c:v>
                </c:pt>
                <c:pt idx="7">
                  <c:v>5.8787019317817029</c:v>
                </c:pt>
                <c:pt idx="8">
                  <c:v>5.8787019317817029</c:v>
                </c:pt>
                <c:pt idx="9">
                  <c:v>8.5853271614826578</c:v>
                </c:pt>
                <c:pt idx="10">
                  <c:v>8.8118193784766685</c:v>
                </c:pt>
                <c:pt idx="11">
                  <c:v>9.576252837910987</c:v>
                </c:pt>
                <c:pt idx="12">
                  <c:v>9.576252837910987</c:v>
                </c:pt>
                <c:pt idx="13">
                  <c:v>10.528551442868704</c:v>
                </c:pt>
                <c:pt idx="14">
                  <c:v>12.226208116966228</c:v>
                </c:pt>
                <c:pt idx="15">
                  <c:v>12.490496906027992</c:v>
                </c:pt>
                <c:pt idx="16">
                  <c:v>12.490496906027992</c:v>
                </c:pt>
                <c:pt idx="17">
                  <c:v>12.961634676904859</c:v>
                </c:pt>
                <c:pt idx="18">
                  <c:v>14.880560782313069</c:v>
                </c:pt>
                <c:pt idx="19">
                  <c:v>15.30224875810457</c:v>
                </c:pt>
                <c:pt idx="20">
                  <c:v>15.776888769169014</c:v>
                </c:pt>
                <c:pt idx="21">
                  <c:v>15.776888769169014</c:v>
                </c:pt>
                <c:pt idx="22">
                  <c:v>15.975573445357222</c:v>
                </c:pt>
                <c:pt idx="23">
                  <c:v>17.615279310703485</c:v>
                </c:pt>
                <c:pt idx="24">
                  <c:v>17.723829732438542</c:v>
                </c:pt>
                <c:pt idx="25">
                  <c:v>18.051988443284205</c:v>
                </c:pt>
                <c:pt idx="26">
                  <c:v>18.93920263323696</c:v>
                </c:pt>
                <c:pt idx="27">
                  <c:v>19.182723170712254</c:v>
                </c:pt>
                <c:pt idx="28">
                  <c:v>19.79730504682551</c:v>
                </c:pt>
                <c:pt idx="29">
                  <c:v>20.320079036659941</c:v>
                </c:pt>
                <c:pt idx="30">
                  <c:v>20.365627454834428</c:v>
                </c:pt>
                <c:pt idx="31">
                  <c:v>20.429713142741402</c:v>
                </c:pt>
                <c:pt idx="32">
                  <c:v>20.567433124486353</c:v>
                </c:pt>
                <c:pt idx="33">
                  <c:v>20.637232530271042</c:v>
                </c:pt>
                <c:pt idx="34">
                  <c:v>22.988549023620262</c:v>
                </c:pt>
                <c:pt idx="35">
                  <c:v>23.270752790904055</c:v>
                </c:pt>
                <c:pt idx="36">
                  <c:v>23.270752790904055</c:v>
                </c:pt>
                <c:pt idx="37">
                  <c:v>23.480229886552632</c:v>
                </c:pt>
                <c:pt idx="38">
                  <c:v>23.4851357041839</c:v>
                </c:pt>
                <c:pt idx="39">
                  <c:v>23.529120373816525</c:v>
                </c:pt>
                <c:pt idx="40">
                  <c:v>23.601763733034456</c:v>
                </c:pt>
                <c:pt idx="41">
                  <c:v>23.826467190107337</c:v>
                </c:pt>
                <c:pt idx="42">
                  <c:v>24.002866260816422</c:v>
                </c:pt>
                <c:pt idx="43">
                  <c:v>24.360366970170425</c:v>
                </c:pt>
                <c:pt idx="44">
                  <c:v>24.461731758768924</c:v>
                </c:pt>
                <c:pt idx="45">
                  <c:v>24.465918119054209</c:v>
                </c:pt>
                <c:pt idx="46">
                  <c:v>25.771606454244516</c:v>
                </c:pt>
                <c:pt idx="47">
                  <c:v>26.258765379209823</c:v>
                </c:pt>
                <c:pt idx="48">
                  <c:v>26.258765379209823</c:v>
                </c:pt>
                <c:pt idx="49">
                  <c:v>26.272326925601931</c:v>
                </c:pt>
                <c:pt idx="50">
                  <c:v>26.665665546904762</c:v>
                </c:pt>
                <c:pt idx="51">
                  <c:v>26.675383497525182</c:v>
                </c:pt>
                <c:pt idx="52">
                  <c:v>26.756523717283226</c:v>
                </c:pt>
                <c:pt idx="53">
                  <c:v>26.770141639504388</c:v>
                </c:pt>
                <c:pt idx="54">
                  <c:v>26.834973312361281</c:v>
                </c:pt>
                <c:pt idx="55">
                  <c:v>27.660716353538803</c:v>
                </c:pt>
                <c:pt idx="56">
                  <c:v>27.89267211779471</c:v>
                </c:pt>
                <c:pt idx="57">
                  <c:v>28.0364571557141</c:v>
                </c:pt>
                <c:pt idx="58">
                  <c:v>28.345137170442477</c:v>
                </c:pt>
                <c:pt idx="59">
                  <c:v>28.362193460204526</c:v>
                </c:pt>
                <c:pt idx="60">
                  <c:v>28.726768482584419</c:v>
                </c:pt>
                <c:pt idx="61">
                  <c:v>29.161280442213155</c:v>
                </c:pt>
                <c:pt idx="62">
                  <c:v>29.33687197245672</c:v>
                </c:pt>
                <c:pt idx="63">
                  <c:v>29.384655323864923</c:v>
                </c:pt>
                <c:pt idx="64">
                  <c:v>29.554428202285298</c:v>
                </c:pt>
                <c:pt idx="65">
                  <c:v>30.291048195334895</c:v>
                </c:pt>
                <c:pt idx="66">
                  <c:v>30.291048195334895</c:v>
                </c:pt>
                <c:pt idx="67">
                  <c:v>30.291048195334895</c:v>
                </c:pt>
                <c:pt idx="68">
                  <c:v>30.307329329389066</c:v>
                </c:pt>
                <c:pt idx="69">
                  <c:v>30.307329329389066</c:v>
                </c:pt>
                <c:pt idx="70">
                  <c:v>30.307329329389066</c:v>
                </c:pt>
                <c:pt idx="71">
                  <c:v>30.318134919612898</c:v>
                </c:pt>
                <c:pt idx="72">
                  <c:v>30.318134919612898</c:v>
                </c:pt>
                <c:pt idx="73">
                  <c:v>30.318134919612898</c:v>
                </c:pt>
                <c:pt idx="74">
                  <c:v>30.328901952800081</c:v>
                </c:pt>
                <c:pt idx="75">
                  <c:v>30.328901952800081</c:v>
                </c:pt>
                <c:pt idx="76">
                  <c:v>30.328901952800081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07-B74F-AD93-0B250CCAB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888399"/>
        <c:axId val="398970129"/>
      </c:scatterChart>
      <c:valAx>
        <c:axId val="14798883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Light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8970129"/>
        <c:crosses val="autoZero"/>
        <c:crossBetween val="midCat"/>
      </c:valAx>
      <c:valAx>
        <c:axId val="398970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Growth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988839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200024</xdr:colOff>
      <xdr:row>7</xdr:row>
      <xdr:rowOff>184150</xdr:rowOff>
    </xdr:from>
    <xdr:ext cx="617537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317500</xdr:colOff>
      <xdr:row>8</xdr:row>
      <xdr:rowOff>19050</xdr:rowOff>
    </xdr:from>
    <xdr:ext cx="6527800" cy="39941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tabSelected="1" topLeftCell="C1" zoomScale="113" workbookViewId="0">
      <selection activeCell="K3" sqref="K3"/>
    </sheetView>
  </sheetViews>
  <sheetFormatPr baseColWidth="10" defaultColWidth="12.6640625" defaultRowHeight="15.75" customHeight="1" x14ac:dyDescent="0.15"/>
  <cols>
    <col min="2" max="2" width="23.5" customWidth="1"/>
    <col min="3" max="3" width="28.6640625" customWidth="1"/>
    <col min="4" max="4" width="16.33203125" customWidth="1"/>
    <col min="5" max="5" width="14.33203125" customWidth="1"/>
    <col min="8" max="8" width="21.1640625" customWidth="1"/>
    <col min="10" max="10" width="22.5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5</v>
      </c>
      <c r="K1" s="2" t="s">
        <v>7</v>
      </c>
      <c r="L1" s="2"/>
      <c r="M1" s="2"/>
      <c r="N1" s="2"/>
    </row>
    <row r="2" spans="1:14" x14ac:dyDescent="0.2">
      <c r="A2" s="3">
        <v>5.64</v>
      </c>
      <c r="B2" s="3">
        <v>2.67</v>
      </c>
      <c r="C2" s="2">
        <f t="shared" ref="C2:C78" si="0">(I$2*(A2-I$4))/((I$2/I$3)+(A2-I$4))</f>
        <v>0.88495434704148246</v>
      </c>
      <c r="D2" s="2">
        <f>(B2-C2)^2</f>
        <v>3.1863879831460999</v>
      </c>
      <c r="E2" s="2">
        <f t="shared" ref="E2:E78" si="1">NORMDIST(B2,C2,I$5,FALSE)</f>
        <v>5.3188347827012684E-2</v>
      </c>
      <c r="F2" s="2">
        <f t="shared" ref="F2:F78" si="2">LOG(E2)</f>
        <v>-1.2741834998233494</v>
      </c>
      <c r="H2" s="2" t="s">
        <v>8</v>
      </c>
      <c r="I2" s="2">
        <v>36.353046243076122</v>
      </c>
      <c r="J2" s="2" t="s">
        <v>14</v>
      </c>
      <c r="K2" s="2">
        <f>SUM(F2:F78)</f>
        <v>-113.82676416992045</v>
      </c>
    </row>
    <row r="3" spans="1:14" x14ac:dyDescent="0.2">
      <c r="A3" s="3">
        <v>6.46</v>
      </c>
      <c r="B3" s="3">
        <v>4.17</v>
      </c>
      <c r="C3" s="2">
        <f t="shared" si="0"/>
        <v>2.3494119776183529</v>
      </c>
      <c r="D3" s="2">
        <f t="shared" ref="D3:D66" si="3">(B3-C3)^2</f>
        <v>3.3145407472395165</v>
      </c>
      <c r="E3" s="2">
        <f t="shared" si="1"/>
        <v>5.3124051309424991E-2</v>
      </c>
      <c r="F3" s="2">
        <f t="shared" si="2"/>
        <v>-1.2747088125135961</v>
      </c>
      <c r="H3" s="2" t="s">
        <v>9</v>
      </c>
      <c r="I3" s="2">
        <v>1.9569575958274517</v>
      </c>
      <c r="J3" s="4" t="s">
        <v>15</v>
      </c>
      <c r="K3">
        <f>SUM(F2:F78) + LN((NORMDIST($I$2,35,4.25,FALSE)))</f>
        <v>-116.24329944760892</v>
      </c>
    </row>
    <row r="4" spans="1:14" x14ac:dyDescent="0.2">
      <c r="A4" s="3">
        <v>6.46</v>
      </c>
      <c r="B4" s="3">
        <v>5.33</v>
      </c>
      <c r="C4" s="2">
        <f t="shared" si="0"/>
        <v>2.3494119776183529</v>
      </c>
      <c r="D4" s="2">
        <f t="shared" si="3"/>
        <v>8.8839049591649388</v>
      </c>
      <c r="E4" s="2">
        <f t="shared" si="1"/>
        <v>5.0403620497418596E-2</v>
      </c>
      <c r="F4" s="2">
        <f t="shared" si="2"/>
        <v>-1.2975382670152322</v>
      </c>
      <c r="H4" s="2" t="s">
        <v>10</v>
      </c>
      <c r="I4" s="2">
        <v>5.1765077940188622</v>
      </c>
    </row>
    <row r="5" spans="1:14" x14ac:dyDescent="0.2">
      <c r="A5" s="3">
        <v>6.91</v>
      </c>
      <c r="B5" s="3">
        <v>3.5</v>
      </c>
      <c r="C5" s="2">
        <f t="shared" si="0"/>
        <v>3.1028234130949572</v>
      </c>
      <c r="D5" s="2">
        <f t="shared" si="3"/>
        <v>0.15774924118553899</v>
      </c>
      <c r="E5" s="2">
        <f t="shared" si="1"/>
        <v>5.4730729053276118E-2</v>
      </c>
      <c r="F5" s="2">
        <f t="shared" si="2"/>
        <v>-1.2617687666993369</v>
      </c>
      <c r="H5" s="2" t="s">
        <v>11</v>
      </c>
      <c r="I5" s="2">
        <v>7.2783376736033008</v>
      </c>
    </row>
    <row r="6" spans="1:14" x14ac:dyDescent="0.2">
      <c r="A6" s="3">
        <v>7.65</v>
      </c>
      <c r="B6" s="3">
        <v>5.33</v>
      </c>
      <c r="C6" s="2">
        <f t="shared" si="0"/>
        <v>4.2717259742229308</v>
      </c>
      <c r="D6" s="2">
        <f t="shared" si="3"/>
        <v>1.1199439136344052</v>
      </c>
      <c r="E6" s="2">
        <f t="shared" si="1"/>
        <v>5.4235929607428304E-2</v>
      </c>
      <c r="F6" s="2">
        <f t="shared" si="2"/>
        <v>-1.2657129116071797</v>
      </c>
      <c r="H6" s="2" t="s">
        <v>12</v>
      </c>
      <c r="I6" s="2">
        <f>SQRT(AVERAGE(D2:D78))</f>
        <v>7.2783425151805394</v>
      </c>
    </row>
    <row r="7" spans="1:14" x14ac:dyDescent="0.2">
      <c r="A7" s="3">
        <v>7.65</v>
      </c>
      <c r="B7" s="3">
        <v>6</v>
      </c>
      <c r="C7" s="2">
        <f t="shared" si="0"/>
        <v>4.2717259742229308</v>
      </c>
      <c r="D7" s="2">
        <f t="shared" si="3"/>
        <v>2.986931108175678</v>
      </c>
      <c r="E7" s="2">
        <f t="shared" si="1"/>
        <v>5.328857372963143E-2</v>
      </c>
      <c r="F7" s="2">
        <f t="shared" si="2"/>
        <v>-1.2733659035091371</v>
      </c>
      <c r="H7" s="2" t="s">
        <v>13</v>
      </c>
      <c r="I7">
        <f>SQRT(SUM(D2:D78)/(77-I3))</f>
        <v>7.3726333343343358</v>
      </c>
    </row>
    <row r="8" spans="1:14" x14ac:dyDescent="0.2">
      <c r="A8" s="3">
        <v>8.76</v>
      </c>
      <c r="B8" s="3">
        <v>6.5</v>
      </c>
      <c r="C8" s="2">
        <f t="shared" si="0"/>
        <v>5.8787019317817029</v>
      </c>
      <c r="D8" s="2">
        <f t="shared" si="3"/>
        <v>0.38601128957178782</v>
      </c>
      <c r="E8" s="2">
        <f t="shared" si="1"/>
        <v>5.4612940579414807E-2</v>
      </c>
      <c r="F8" s="2">
        <f t="shared" si="2"/>
        <v>-1.2627044386808757</v>
      </c>
    </row>
    <row r="9" spans="1:14" x14ac:dyDescent="0.2">
      <c r="A9" s="3">
        <v>8.76</v>
      </c>
      <c r="B9" s="3">
        <v>4</v>
      </c>
      <c r="C9" s="2">
        <f t="shared" si="0"/>
        <v>5.8787019317817029</v>
      </c>
      <c r="D9" s="2">
        <f t="shared" si="3"/>
        <v>3.5295209484803021</v>
      </c>
      <c r="E9" s="2">
        <f t="shared" si="1"/>
        <v>5.3016366432436145E-2</v>
      </c>
      <c r="F9" s="2">
        <f t="shared" si="2"/>
        <v>-1.2755900406998351</v>
      </c>
    </row>
    <row r="10" spans="1:14" x14ac:dyDescent="0.2">
      <c r="A10" s="3">
        <v>8.76</v>
      </c>
      <c r="B10" s="3">
        <v>6.67</v>
      </c>
      <c r="C10" s="2">
        <f t="shared" si="0"/>
        <v>5.8787019317817029</v>
      </c>
      <c r="D10" s="2">
        <f t="shared" si="3"/>
        <v>0.62615263276600874</v>
      </c>
      <c r="E10" s="2">
        <f t="shared" si="1"/>
        <v>5.4489295735754111E-2</v>
      </c>
      <c r="F10" s="2">
        <f t="shared" si="2"/>
        <v>-1.2636888052368778</v>
      </c>
    </row>
    <row r="11" spans="1:14" x14ac:dyDescent="0.2">
      <c r="A11" s="3">
        <v>10.92</v>
      </c>
      <c r="B11" s="3">
        <v>4.83</v>
      </c>
      <c r="C11" s="2">
        <f t="shared" si="0"/>
        <v>8.5853271614826578</v>
      </c>
      <c r="D11" s="2">
        <f t="shared" si="3"/>
        <v>14.102482089769396</v>
      </c>
      <c r="E11" s="2">
        <f t="shared" si="1"/>
        <v>4.7981099359157363E-2</v>
      </c>
      <c r="F11" s="2">
        <f t="shared" si="2"/>
        <v>-1.318929805552308</v>
      </c>
    </row>
    <row r="12" spans="1:14" x14ac:dyDescent="0.2">
      <c r="A12" s="3">
        <v>11.12</v>
      </c>
      <c r="B12" s="3">
        <v>4.67</v>
      </c>
      <c r="C12" s="2">
        <f t="shared" si="0"/>
        <v>8.8118193784766685</v>
      </c>
      <c r="D12" s="2">
        <f t="shared" si="3"/>
        <v>17.154667763924856</v>
      </c>
      <c r="E12" s="2">
        <f t="shared" si="1"/>
        <v>4.6618569157071417E-2</v>
      </c>
      <c r="F12" s="2">
        <f t="shared" si="2"/>
        <v>-1.3314410602175129</v>
      </c>
    </row>
    <row r="13" spans="1:14" x14ac:dyDescent="0.2">
      <c r="A13" s="3">
        <v>11.82</v>
      </c>
      <c r="B13" s="3">
        <v>10</v>
      </c>
      <c r="C13" s="2">
        <f t="shared" si="0"/>
        <v>9.576252837910987</v>
      </c>
      <c r="D13" s="2">
        <f t="shared" si="3"/>
        <v>0.17956165737849222</v>
      </c>
      <c r="E13" s="2">
        <f t="shared" si="1"/>
        <v>5.4719462374631864E-2</v>
      </c>
      <c r="F13" s="2">
        <f t="shared" si="2"/>
        <v>-1.2618581782630449</v>
      </c>
    </row>
    <row r="14" spans="1:14" x14ac:dyDescent="0.2">
      <c r="A14" s="3">
        <v>11.82</v>
      </c>
      <c r="B14" s="3">
        <v>11.17</v>
      </c>
      <c r="C14" s="2">
        <f t="shared" si="0"/>
        <v>9.576252837910987</v>
      </c>
      <c r="D14" s="2">
        <f t="shared" si="3"/>
        <v>2.5400300166667824</v>
      </c>
      <c r="E14" s="2">
        <f t="shared" si="1"/>
        <v>5.3513825071178085E-2</v>
      </c>
      <c r="F14" s="2">
        <f t="shared" si="2"/>
        <v>-1.2715340053342097</v>
      </c>
    </row>
    <row r="15" spans="1:14" x14ac:dyDescent="0.2">
      <c r="A15" s="3">
        <v>12.75</v>
      </c>
      <c r="B15" s="3">
        <v>11.5</v>
      </c>
      <c r="C15" s="2">
        <f t="shared" si="0"/>
        <v>10.528551442868704</v>
      </c>
      <c r="D15" s="2">
        <f t="shared" si="3"/>
        <v>0.94371229915247745</v>
      </c>
      <c r="E15" s="2">
        <f t="shared" si="1"/>
        <v>5.4326219213515672E-2</v>
      </c>
      <c r="F15" s="2">
        <f t="shared" si="2"/>
        <v>-1.2649905182654138</v>
      </c>
    </row>
    <row r="16" spans="1:14" x14ac:dyDescent="0.2">
      <c r="A16" s="3">
        <v>14.59</v>
      </c>
      <c r="B16" s="3">
        <v>4.17</v>
      </c>
      <c r="C16" s="2">
        <f t="shared" si="0"/>
        <v>12.226208116966228</v>
      </c>
      <c r="D16" s="2">
        <f t="shared" si="3"/>
        <v>64.90248922387255</v>
      </c>
      <c r="E16" s="2">
        <f t="shared" si="1"/>
        <v>2.970538690494327E-2</v>
      </c>
      <c r="F16" s="2">
        <f t="shared" si="2"/>
        <v>-1.5271647866777134</v>
      </c>
    </row>
    <row r="17" spans="1:6" x14ac:dyDescent="0.2">
      <c r="A17" s="3">
        <v>14.9</v>
      </c>
      <c r="B17" s="3">
        <v>16.829999999999998</v>
      </c>
      <c r="C17" s="2">
        <f t="shared" si="0"/>
        <v>12.490496906027992</v>
      </c>
      <c r="D17" s="2">
        <f t="shared" si="3"/>
        <v>18.831287102592611</v>
      </c>
      <c r="E17" s="2">
        <f t="shared" si="1"/>
        <v>4.5886643081524264E-2</v>
      </c>
      <c r="F17" s="2">
        <f t="shared" si="2"/>
        <v>-1.33831371272365</v>
      </c>
    </row>
    <row r="18" spans="1:6" x14ac:dyDescent="0.2">
      <c r="A18" s="3">
        <v>14.9</v>
      </c>
      <c r="B18" s="3">
        <v>8.17</v>
      </c>
      <c r="C18" s="2">
        <f t="shared" si="0"/>
        <v>12.490496906027992</v>
      </c>
      <c r="D18" s="2">
        <f t="shared" si="3"/>
        <v>18.666693514997455</v>
      </c>
      <c r="E18" s="2">
        <f t="shared" si="1"/>
        <v>4.595798457384092E-2</v>
      </c>
      <c r="F18" s="2">
        <f t="shared" si="2"/>
        <v>-1.3376390249718202</v>
      </c>
    </row>
    <row r="19" spans="1:6" x14ac:dyDescent="0.2">
      <c r="A19" s="3">
        <v>15.47</v>
      </c>
      <c r="B19" s="3">
        <v>10.5</v>
      </c>
      <c r="C19" s="2">
        <f t="shared" si="0"/>
        <v>12.961634676904859</v>
      </c>
      <c r="D19" s="2">
        <f t="shared" si="3"/>
        <v>6.0596452825404912</v>
      </c>
      <c r="E19" s="2">
        <f t="shared" si="1"/>
        <v>5.176529498424913E-2</v>
      </c>
      <c r="F19" s="2">
        <f t="shared" si="2"/>
        <v>-1.2859613068210609</v>
      </c>
    </row>
    <row r="20" spans="1:6" x14ac:dyDescent="0.2">
      <c r="A20" s="3">
        <v>18.05</v>
      </c>
      <c r="B20" s="3">
        <v>20.170000000000002</v>
      </c>
      <c r="C20" s="2">
        <f t="shared" si="0"/>
        <v>14.880560782313069</v>
      </c>
      <c r="D20" s="2">
        <f t="shared" si="3"/>
        <v>27.978167237604556</v>
      </c>
      <c r="E20" s="2">
        <f t="shared" si="1"/>
        <v>4.2091285529309637E-2</v>
      </c>
      <c r="F20" s="2">
        <f t="shared" si="2"/>
        <v>-1.3758078100619138</v>
      </c>
    </row>
    <row r="21" spans="1:6" x14ac:dyDescent="0.2">
      <c r="A21" s="3">
        <v>18.68</v>
      </c>
      <c r="B21" s="3">
        <v>28.67</v>
      </c>
      <c r="C21" s="2">
        <f t="shared" si="0"/>
        <v>15.30224875810457</v>
      </c>
      <c r="D21" s="2">
        <f t="shared" si="3"/>
        <v>178.69677326519687</v>
      </c>
      <c r="E21" s="2">
        <f t="shared" si="1"/>
        <v>1.0147978970358108E-2</v>
      </c>
      <c r="F21" s="2">
        <f t="shared" si="2"/>
        <v>-1.9936204414371903</v>
      </c>
    </row>
    <row r="22" spans="1:6" x14ac:dyDescent="0.2">
      <c r="A22" s="3">
        <v>19.420000000000002</v>
      </c>
      <c r="B22" s="3">
        <v>7.33</v>
      </c>
      <c r="C22" s="2">
        <f t="shared" si="0"/>
        <v>15.776888769169014</v>
      </c>
      <c r="D22" s="2">
        <f t="shared" si="3"/>
        <v>71.349929878713624</v>
      </c>
      <c r="E22" s="2">
        <f t="shared" si="1"/>
        <v>2.7951583995150218E-2</v>
      </c>
      <c r="F22" s="2">
        <f t="shared" si="2"/>
        <v>-1.5535935759399633</v>
      </c>
    </row>
    <row r="23" spans="1:6" x14ac:dyDescent="0.2">
      <c r="A23" s="3">
        <v>19.420000000000002</v>
      </c>
      <c r="B23" s="3">
        <v>15.67</v>
      </c>
      <c r="C23" s="2">
        <f t="shared" si="0"/>
        <v>15.776888769169014</v>
      </c>
      <c r="D23" s="2">
        <f t="shared" si="3"/>
        <v>1.1425208974466833E-2</v>
      </c>
      <c r="E23" s="2">
        <f t="shared" si="1"/>
        <v>5.4806369211889819E-2</v>
      </c>
      <c r="F23" s="2">
        <f t="shared" si="2"/>
        <v>-1.2611689679236155</v>
      </c>
    </row>
    <row r="24" spans="1:6" x14ac:dyDescent="0.2">
      <c r="A24" s="3">
        <v>19.739999999999998</v>
      </c>
      <c r="B24" s="3">
        <v>23.17</v>
      </c>
      <c r="C24" s="2">
        <f t="shared" si="0"/>
        <v>15.975573445357222</v>
      </c>
      <c r="D24" s="2">
        <f t="shared" si="3"/>
        <v>51.759773450149176</v>
      </c>
      <c r="E24" s="2">
        <f t="shared" si="1"/>
        <v>3.3628592713499855E-2</v>
      </c>
      <c r="F24" s="2">
        <f t="shared" si="2"/>
        <v>-1.4732913066237983</v>
      </c>
    </row>
    <row r="25" spans="1:6" x14ac:dyDescent="0.2">
      <c r="A25" s="3">
        <v>22.64</v>
      </c>
      <c r="B25" s="3">
        <v>12.5</v>
      </c>
      <c r="C25" s="2">
        <f t="shared" si="0"/>
        <v>17.615279310703485</v>
      </c>
      <c r="D25" s="2">
        <f t="shared" si="3"/>
        <v>26.166082426511124</v>
      </c>
      <c r="E25" s="2">
        <f t="shared" si="1"/>
        <v>4.2817384092266722E-2</v>
      </c>
      <c r="F25" s="2">
        <f t="shared" si="2"/>
        <v>-1.3683798692460873</v>
      </c>
    </row>
    <row r="26" spans="1:6" x14ac:dyDescent="0.2">
      <c r="A26" s="3">
        <v>22.85</v>
      </c>
      <c r="B26" s="3">
        <v>21.17</v>
      </c>
      <c r="C26" s="2">
        <f t="shared" si="0"/>
        <v>17.723829732438542</v>
      </c>
      <c r="D26" s="2">
        <f t="shared" si="3"/>
        <v>11.876089513024622</v>
      </c>
      <c r="E26" s="2">
        <f t="shared" si="1"/>
        <v>4.9000039452888E-2</v>
      </c>
      <c r="F26" s="2">
        <f t="shared" si="2"/>
        <v>-1.3098035702946567</v>
      </c>
    </row>
    <row r="27" spans="1:6" x14ac:dyDescent="0.2">
      <c r="A27" s="3">
        <v>23.5</v>
      </c>
      <c r="B27" s="3">
        <v>6.17</v>
      </c>
      <c r="C27" s="2">
        <f t="shared" si="0"/>
        <v>18.051988443284205</v>
      </c>
      <c r="D27" s="2">
        <f t="shared" si="3"/>
        <v>141.18164936633943</v>
      </c>
      <c r="E27" s="2">
        <f t="shared" si="1"/>
        <v>1.445966725492224E-2</v>
      </c>
      <c r="F27" s="2">
        <f t="shared" si="2"/>
        <v>-1.8398417008875363</v>
      </c>
    </row>
    <row r="28" spans="1:6" x14ac:dyDescent="0.2">
      <c r="A28" s="3">
        <v>25.38</v>
      </c>
      <c r="B28" s="3">
        <v>4.67</v>
      </c>
      <c r="C28" s="2">
        <f t="shared" si="0"/>
        <v>18.93920263323696</v>
      </c>
      <c r="D28" s="2">
        <f t="shared" si="3"/>
        <v>203.61014378837658</v>
      </c>
      <c r="E28" s="2">
        <f t="shared" si="1"/>
        <v>8.0215229789748974E-3</v>
      </c>
      <c r="F28" s="2">
        <f t="shared" si="2"/>
        <v>-2.0957431680535388</v>
      </c>
    </row>
    <row r="29" spans="1:6" x14ac:dyDescent="0.2">
      <c r="A29" s="3">
        <v>25.93</v>
      </c>
      <c r="B29" s="3">
        <v>6.83</v>
      </c>
      <c r="C29" s="2">
        <f t="shared" si="0"/>
        <v>19.182723170712254</v>
      </c>
      <c r="D29" s="2">
        <f t="shared" si="3"/>
        <v>152.5897697322514</v>
      </c>
      <c r="E29" s="2">
        <f t="shared" si="1"/>
        <v>1.2983599844496211E-2</v>
      </c>
      <c r="F29" s="2">
        <f t="shared" si="2"/>
        <v>-1.886604877963495</v>
      </c>
    </row>
    <row r="30" spans="1:6" x14ac:dyDescent="0.2">
      <c r="A30" s="3">
        <v>27.39</v>
      </c>
      <c r="B30" s="3">
        <v>11.67</v>
      </c>
      <c r="C30" s="2">
        <f t="shared" si="0"/>
        <v>19.79730504682551</v>
      </c>
      <c r="D30" s="2">
        <f t="shared" si="3"/>
        <v>66.053087324155413</v>
      </c>
      <c r="E30" s="2">
        <f t="shared" si="1"/>
        <v>2.938453221815859E-2</v>
      </c>
      <c r="F30" s="2">
        <f t="shared" si="2"/>
        <v>-1.5318812185684183</v>
      </c>
    </row>
    <row r="31" spans="1:6" x14ac:dyDescent="0.2">
      <c r="A31" s="3">
        <v>28.72</v>
      </c>
      <c r="B31" s="3">
        <v>17.170000000000002</v>
      </c>
      <c r="C31" s="2">
        <f t="shared" si="0"/>
        <v>20.320079036659941</v>
      </c>
      <c r="D31" s="2">
        <f t="shared" si="3"/>
        <v>9.9229979372044088</v>
      </c>
      <c r="E31" s="2">
        <f t="shared" si="1"/>
        <v>4.9911701259827891E-2</v>
      </c>
      <c r="F31" s="2">
        <f t="shared" si="2"/>
        <v>-1.3017976267845801</v>
      </c>
    </row>
    <row r="32" spans="1:6" x14ac:dyDescent="0.2">
      <c r="A32" s="3">
        <v>28.84</v>
      </c>
      <c r="B32" s="3">
        <v>30.67</v>
      </c>
      <c r="C32" s="2">
        <f t="shared" si="0"/>
        <v>20.365627454834428</v>
      </c>
      <c r="D32" s="2">
        <f t="shared" si="3"/>
        <v>106.18009354956205</v>
      </c>
      <c r="E32" s="2">
        <f t="shared" si="1"/>
        <v>2.0120262362268004E-2</v>
      </c>
      <c r="F32" s="2">
        <f t="shared" si="2"/>
        <v>-1.6963663605076429</v>
      </c>
    </row>
    <row r="33" spans="1:6" x14ac:dyDescent="0.2">
      <c r="A33" s="3">
        <v>29.01</v>
      </c>
      <c r="B33" s="3">
        <v>7.5</v>
      </c>
      <c r="C33" s="2">
        <f t="shared" si="0"/>
        <v>20.429713142741402</v>
      </c>
      <c r="D33" s="2">
        <f t="shared" si="3"/>
        <v>167.17748195357976</v>
      </c>
      <c r="E33" s="2">
        <f t="shared" si="1"/>
        <v>1.1313537948668614E-2</v>
      </c>
      <c r="F33" s="2">
        <f t="shared" si="2"/>
        <v>-1.9464015620673425</v>
      </c>
    </row>
    <row r="34" spans="1:6" x14ac:dyDescent="0.2">
      <c r="A34" s="3">
        <v>29.38</v>
      </c>
      <c r="B34" s="3">
        <v>29.67</v>
      </c>
      <c r="C34" s="2">
        <f t="shared" si="0"/>
        <v>20.567433124486353</v>
      </c>
      <c r="D34" s="2">
        <f t="shared" si="3"/>
        <v>82.856723723198314</v>
      </c>
      <c r="E34" s="2">
        <f t="shared" si="1"/>
        <v>2.5074874798695253E-2</v>
      </c>
      <c r="F34" s="2">
        <f t="shared" si="2"/>
        <v>-1.6007612267769971</v>
      </c>
    </row>
    <row r="35" spans="1:6" x14ac:dyDescent="0.2">
      <c r="A35" s="3">
        <v>29.57</v>
      </c>
      <c r="B35" s="3">
        <v>14.33</v>
      </c>
      <c r="C35" s="2">
        <f t="shared" si="0"/>
        <v>20.637232530271042</v>
      </c>
      <c r="D35" s="2">
        <f t="shared" si="3"/>
        <v>39.781182190909256</v>
      </c>
      <c r="E35" s="2">
        <f t="shared" si="1"/>
        <v>3.7653928641768183E-2</v>
      </c>
      <c r="F35" s="2">
        <f t="shared" si="2"/>
        <v>-1.4241897047639385</v>
      </c>
    </row>
    <row r="36" spans="1:6" x14ac:dyDescent="0.2">
      <c r="A36" s="3">
        <v>37.130000000000003</v>
      </c>
      <c r="B36" s="3">
        <v>31.33</v>
      </c>
      <c r="C36" s="2">
        <f t="shared" si="0"/>
        <v>22.988549023620262</v>
      </c>
      <c r="D36" s="2">
        <f t="shared" si="3"/>
        <v>69.579804391346457</v>
      </c>
      <c r="E36" s="2">
        <f t="shared" si="1"/>
        <v>2.8422506132310392E-2</v>
      </c>
      <c r="F36" s="2">
        <f t="shared" si="2"/>
        <v>-1.5463376311429782</v>
      </c>
    </row>
    <row r="37" spans="1:6" x14ac:dyDescent="0.2">
      <c r="A37" s="3">
        <v>38.22</v>
      </c>
      <c r="B37" s="3">
        <v>32.17</v>
      </c>
      <c r="C37" s="2">
        <f t="shared" si="0"/>
        <v>23.270752790904055</v>
      </c>
      <c r="D37" s="2">
        <f t="shared" si="3"/>
        <v>79.196600888601992</v>
      </c>
      <c r="E37" s="2">
        <f t="shared" si="1"/>
        <v>2.5956254942042893E-2</v>
      </c>
      <c r="F37" s="2">
        <f t="shared" si="2"/>
        <v>-1.5857579688568386</v>
      </c>
    </row>
    <row r="38" spans="1:6" x14ac:dyDescent="0.2">
      <c r="A38" s="3">
        <v>38.22</v>
      </c>
      <c r="B38" s="3">
        <v>24.83</v>
      </c>
      <c r="C38" s="2">
        <f t="shared" si="0"/>
        <v>23.270752790904055</v>
      </c>
      <c r="D38" s="2">
        <f t="shared" si="3"/>
        <v>2.4312518590734884</v>
      </c>
      <c r="E38" s="2">
        <f t="shared" si="1"/>
        <v>5.3568796403482034E-2</v>
      </c>
      <c r="F38" s="2">
        <f t="shared" si="2"/>
        <v>-1.2710881113497166</v>
      </c>
    </row>
    <row r="39" spans="1:6" x14ac:dyDescent="0.2">
      <c r="A39" s="3">
        <v>39.06</v>
      </c>
      <c r="B39" s="3">
        <v>19.170000000000002</v>
      </c>
      <c r="C39" s="2">
        <f t="shared" si="0"/>
        <v>23.480229886552632</v>
      </c>
      <c r="D39" s="2">
        <f t="shared" si="3"/>
        <v>18.578081674931497</v>
      </c>
      <c r="E39" s="2">
        <f t="shared" si="1"/>
        <v>4.5996438435622435E-2</v>
      </c>
      <c r="F39" s="2">
        <f t="shared" si="2"/>
        <v>-1.3372757950062237</v>
      </c>
    </row>
    <row r="40" spans="1:6" x14ac:dyDescent="0.2">
      <c r="A40" s="3">
        <v>39.08</v>
      </c>
      <c r="B40" s="3">
        <v>30.83</v>
      </c>
      <c r="C40" s="2">
        <f t="shared" si="0"/>
        <v>23.4851357041839</v>
      </c>
      <c r="D40" s="2">
        <f t="shared" si="3"/>
        <v>53.947031523954109</v>
      </c>
      <c r="E40" s="2">
        <f t="shared" si="1"/>
        <v>3.2941462368861536E-2</v>
      </c>
      <c r="F40" s="2">
        <f t="shared" si="2"/>
        <v>-1.4822571251228549</v>
      </c>
    </row>
    <row r="41" spans="1:6" x14ac:dyDescent="0.2">
      <c r="A41" s="3">
        <v>39.26</v>
      </c>
      <c r="B41" s="3">
        <v>14.33</v>
      </c>
      <c r="C41" s="2">
        <f t="shared" si="0"/>
        <v>23.529120373816525</v>
      </c>
      <c r="D41" s="2">
        <f t="shared" si="3"/>
        <v>84.623815651966282</v>
      </c>
      <c r="E41" s="2">
        <f t="shared" si="1"/>
        <v>2.4660124412899474E-2</v>
      </c>
      <c r="F41" s="2">
        <f t="shared" si="2"/>
        <v>-1.6080047366738062</v>
      </c>
    </row>
    <row r="42" spans="1:6" x14ac:dyDescent="0.2">
      <c r="A42" s="3">
        <v>39.56</v>
      </c>
      <c r="B42" s="3">
        <v>25</v>
      </c>
      <c r="C42" s="2">
        <f t="shared" si="0"/>
        <v>23.601763733034456</v>
      </c>
      <c r="D42" s="2">
        <f t="shared" si="3"/>
        <v>1.9550646582577391</v>
      </c>
      <c r="E42" s="2">
        <f t="shared" si="1"/>
        <v>5.3810104307919313E-2</v>
      </c>
      <c r="F42" s="2">
        <f t="shared" si="2"/>
        <v>-1.2691361660967904</v>
      </c>
    </row>
    <row r="43" spans="1:6" x14ac:dyDescent="0.2">
      <c r="A43" s="3">
        <v>40.51</v>
      </c>
      <c r="B43" s="3">
        <v>23.17</v>
      </c>
      <c r="C43" s="2">
        <f t="shared" si="0"/>
        <v>23.826467190107337</v>
      </c>
      <c r="D43" s="2">
        <f t="shared" si="3"/>
        <v>0.43094917168742036</v>
      </c>
      <c r="E43" s="2">
        <f t="shared" si="1"/>
        <v>5.4589781480066796E-2</v>
      </c>
      <c r="F43" s="2">
        <f t="shared" si="2"/>
        <v>-1.2628886441478053</v>
      </c>
    </row>
    <row r="44" spans="1:6" x14ac:dyDescent="0.2">
      <c r="A44" s="3">
        <v>41.28</v>
      </c>
      <c r="B44" s="3">
        <v>16.829999999999998</v>
      </c>
      <c r="C44" s="2">
        <f t="shared" si="0"/>
        <v>24.002866260816422</v>
      </c>
      <c r="D44" s="2">
        <f t="shared" si="3"/>
        <v>51.450010395558579</v>
      </c>
      <c r="E44" s="2">
        <f t="shared" si="1"/>
        <v>3.3727057047225249E-2</v>
      </c>
      <c r="F44" s="2">
        <f t="shared" si="2"/>
        <v>-1.4720215527897931</v>
      </c>
    </row>
    <row r="45" spans="1:6" x14ac:dyDescent="0.2">
      <c r="A45" s="3">
        <v>42.91</v>
      </c>
      <c r="B45" s="3">
        <v>26.33</v>
      </c>
      <c r="C45" s="2">
        <f t="shared" si="0"/>
        <v>24.360366970170425</v>
      </c>
      <c r="D45" s="2">
        <f t="shared" si="3"/>
        <v>3.8794542721956256</v>
      </c>
      <c r="E45" s="2">
        <f t="shared" si="1"/>
        <v>5.2841549355755246E-2</v>
      </c>
      <c r="F45" s="2">
        <f t="shared" si="2"/>
        <v>-1.2770244570153022</v>
      </c>
    </row>
    <row r="46" spans="1:6" x14ac:dyDescent="0.2">
      <c r="A46" s="3">
        <v>43.39</v>
      </c>
      <c r="B46" s="3">
        <v>17</v>
      </c>
      <c r="C46" s="2">
        <f t="shared" si="0"/>
        <v>24.461731758768924</v>
      </c>
      <c r="D46" s="2">
        <f t="shared" si="3"/>
        <v>55.677440839820775</v>
      </c>
      <c r="E46" s="2">
        <f t="shared" si="1"/>
        <v>3.2407813518857263E-2</v>
      </c>
      <c r="F46" s="2">
        <f t="shared" si="2"/>
        <v>-1.4893502688359554</v>
      </c>
    </row>
    <row r="47" spans="1:6" x14ac:dyDescent="0.2">
      <c r="A47" s="3">
        <v>43.41</v>
      </c>
      <c r="B47" s="3">
        <v>46.67</v>
      </c>
      <c r="C47" s="2">
        <f t="shared" si="0"/>
        <v>24.465918119054209</v>
      </c>
      <c r="D47" s="2">
        <f t="shared" si="3"/>
        <v>493.02125217574525</v>
      </c>
      <c r="E47" s="2">
        <f t="shared" si="1"/>
        <v>5.2230950570789265E-4</v>
      </c>
      <c r="F47" s="2">
        <f t="shared" si="2"/>
        <v>-3.2820720702018384</v>
      </c>
    </row>
    <row r="48" spans="1:6" x14ac:dyDescent="0.2">
      <c r="A48" s="3">
        <v>50.42</v>
      </c>
      <c r="B48" s="3">
        <v>28.17</v>
      </c>
      <c r="C48" s="2">
        <f t="shared" si="0"/>
        <v>25.771606454244516</v>
      </c>
      <c r="D48" s="2">
        <f t="shared" si="3"/>
        <v>5.7522916003215707</v>
      </c>
      <c r="E48" s="2">
        <f t="shared" si="1"/>
        <v>5.1915682854159984E-2</v>
      </c>
      <c r="F48" s="2">
        <f t="shared" si="2"/>
        <v>-1.2847014292772108</v>
      </c>
    </row>
    <row r="49" spans="1:6" x14ac:dyDescent="0.2">
      <c r="A49" s="3">
        <v>53.5</v>
      </c>
      <c r="B49" s="3">
        <v>35.33</v>
      </c>
      <c r="C49" s="2">
        <f t="shared" si="0"/>
        <v>26.258765379209823</v>
      </c>
      <c r="D49" s="2">
        <f t="shared" si="3"/>
        <v>82.287297545422277</v>
      </c>
      <c r="E49" s="2">
        <f t="shared" si="1"/>
        <v>2.5210004058909607E-2</v>
      </c>
      <c r="F49" s="2">
        <f t="shared" si="2"/>
        <v>-1.5984270844004322</v>
      </c>
    </row>
    <row r="50" spans="1:6" x14ac:dyDescent="0.2">
      <c r="A50" s="3">
        <v>53.5</v>
      </c>
      <c r="B50" s="3">
        <v>26.83</v>
      </c>
      <c r="C50" s="2">
        <f t="shared" si="0"/>
        <v>26.258765379209823</v>
      </c>
      <c r="D50" s="2">
        <f t="shared" si="3"/>
        <v>0.32630899198929536</v>
      </c>
      <c r="E50" s="2">
        <f t="shared" si="1"/>
        <v>5.4643723837144817E-2</v>
      </c>
      <c r="F50" s="2">
        <f t="shared" si="2"/>
        <v>-1.2624597122032315</v>
      </c>
    </row>
    <row r="51" spans="1:6" x14ac:dyDescent="0.2">
      <c r="A51" s="3">
        <v>53.59</v>
      </c>
      <c r="B51" s="3">
        <v>37.33</v>
      </c>
      <c r="C51" s="2">
        <f t="shared" si="0"/>
        <v>26.272326925601931</v>
      </c>
      <c r="D51" s="2">
        <f t="shared" si="3"/>
        <v>122.27213382026801</v>
      </c>
      <c r="E51" s="2">
        <f t="shared" si="1"/>
        <v>1.728504618843734E-2</v>
      </c>
      <c r="F51" s="2">
        <f t="shared" si="2"/>
        <v>-1.7623294556149696</v>
      </c>
    </row>
    <row r="52" spans="1:6" x14ac:dyDescent="0.2">
      <c r="A52" s="3">
        <v>56.31</v>
      </c>
      <c r="B52" s="3">
        <v>36.33</v>
      </c>
      <c r="C52" s="2">
        <f t="shared" si="0"/>
        <v>26.665665546904762</v>
      </c>
      <c r="D52" s="2">
        <f t="shared" si="3"/>
        <v>93.399360421283603</v>
      </c>
      <c r="E52" s="2">
        <f t="shared" si="1"/>
        <v>2.2699866950649874E-2</v>
      </c>
      <c r="F52" s="2">
        <f t="shared" si="2"/>
        <v>-1.6439766883032614</v>
      </c>
    </row>
    <row r="53" spans="1:6" x14ac:dyDescent="0.2">
      <c r="A53" s="3">
        <v>56.38</v>
      </c>
      <c r="B53" s="3">
        <v>31.67</v>
      </c>
      <c r="C53" s="2">
        <f t="shared" si="0"/>
        <v>26.675383497525182</v>
      </c>
      <c r="D53" s="2">
        <f t="shared" si="3"/>
        <v>24.9461940067938</v>
      </c>
      <c r="E53" s="2">
        <f t="shared" si="1"/>
        <v>4.3313231985123539E-2</v>
      </c>
      <c r="F53" s="2">
        <f t="shared" si="2"/>
        <v>-1.3633794084905533</v>
      </c>
    </row>
    <row r="54" spans="1:6" x14ac:dyDescent="0.2">
      <c r="A54" s="3">
        <v>56.97</v>
      </c>
      <c r="B54" s="3">
        <v>37.25</v>
      </c>
      <c r="C54" s="2">
        <f t="shared" si="0"/>
        <v>26.756523717283226</v>
      </c>
      <c r="D54" s="2">
        <f t="shared" si="3"/>
        <v>110.11304449593945</v>
      </c>
      <c r="E54" s="2">
        <f t="shared" si="1"/>
        <v>1.9387063297566318E-2</v>
      </c>
      <c r="F54" s="2">
        <f t="shared" si="2"/>
        <v>-1.7124879717492336</v>
      </c>
    </row>
    <row r="55" spans="1:6" x14ac:dyDescent="0.2">
      <c r="A55" s="3">
        <v>57.07</v>
      </c>
      <c r="B55" s="3">
        <v>25.5</v>
      </c>
      <c r="C55" s="2">
        <f t="shared" si="0"/>
        <v>26.770141639504388</v>
      </c>
      <c r="D55" s="2">
        <f t="shared" si="3"/>
        <v>1.6132597844028944</v>
      </c>
      <c r="E55" s="2">
        <f t="shared" si="1"/>
        <v>5.3983983824897212E-2</v>
      </c>
      <c r="F55" s="2">
        <f t="shared" si="2"/>
        <v>-1.2677350692176534</v>
      </c>
    </row>
    <row r="56" spans="1:6" x14ac:dyDescent="0.2">
      <c r="A56" s="3">
        <v>57.55</v>
      </c>
      <c r="B56" s="3">
        <v>22.67</v>
      </c>
      <c r="C56" s="2">
        <f t="shared" si="0"/>
        <v>26.834973312361281</v>
      </c>
      <c r="D56" s="2">
        <f t="shared" si="3"/>
        <v>17.347002692681691</v>
      </c>
      <c r="E56" s="2">
        <f t="shared" si="1"/>
        <v>4.6534016246425738E-2</v>
      </c>
      <c r="F56" s="2">
        <f t="shared" si="2"/>
        <v>-1.3322294628678062</v>
      </c>
    </row>
    <row r="57" spans="1:6" x14ac:dyDescent="0.2">
      <c r="A57" s="3">
        <v>64.290000000000006</v>
      </c>
      <c r="B57" s="3">
        <v>26.17</v>
      </c>
      <c r="C57" s="2">
        <f t="shared" si="0"/>
        <v>27.660716353538803</v>
      </c>
      <c r="D57" s="2">
        <f t="shared" si="3"/>
        <v>2.2222352467080189</v>
      </c>
      <c r="E57" s="2">
        <f t="shared" si="1"/>
        <v>5.3674582053352855E-2</v>
      </c>
      <c r="F57" s="2">
        <f t="shared" si="2"/>
        <v>-1.270231328589511</v>
      </c>
    </row>
    <row r="58" spans="1:6" x14ac:dyDescent="0.2">
      <c r="A58" s="3">
        <v>66.42</v>
      </c>
      <c r="B58" s="3">
        <v>13.5</v>
      </c>
      <c r="C58" s="2">
        <f t="shared" si="0"/>
        <v>27.89267211779471</v>
      </c>
      <c r="D58" s="2">
        <f t="shared" si="3"/>
        <v>207.14901069034528</v>
      </c>
      <c r="E58" s="2">
        <f t="shared" si="1"/>
        <v>7.7580150153102635E-3</v>
      </c>
      <c r="F58" s="2">
        <f t="shared" si="2"/>
        <v>-2.1102493841765293</v>
      </c>
    </row>
    <row r="59" spans="1:6" x14ac:dyDescent="0.2">
      <c r="A59" s="3">
        <v>67.8</v>
      </c>
      <c r="B59" s="3">
        <v>33.83</v>
      </c>
      <c r="C59" s="2">
        <f t="shared" si="0"/>
        <v>28.0364571557141</v>
      </c>
      <c r="D59" s="2">
        <f t="shared" si="3"/>
        <v>33.56513868857634</v>
      </c>
      <c r="E59" s="2">
        <f t="shared" si="1"/>
        <v>3.9929195621746065E-2</v>
      </c>
      <c r="F59" s="2">
        <f t="shared" si="2"/>
        <v>-1.3987094386299985</v>
      </c>
    </row>
    <row r="60" spans="1:6" x14ac:dyDescent="0.2">
      <c r="A60" s="3">
        <v>70.930000000000007</v>
      </c>
      <c r="B60" s="3">
        <v>32</v>
      </c>
      <c r="C60" s="2">
        <f t="shared" si="0"/>
        <v>28.345137170442477</v>
      </c>
      <c r="D60" s="2">
        <f t="shared" si="3"/>
        <v>13.358022302881221</v>
      </c>
      <c r="E60" s="2">
        <f t="shared" si="1"/>
        <v>4.8319431882126118E-2</v>
      </c>
      <c r="F60" s="2">
        <f t="shared" si="2"/>
        <v>-1.3158781805936333</v>
      </c>
    </row>
    <row r="61" spans="1:6" x14ac:dyDescent="0.2">
      <c r="A61" s="3">
        <v>71.11</v>
      </c>
      <c r="B61" s="3">
        <v>28.33</v>
      </c>
      <c r="C61" s="2">
        <f t="shared" si="0"/>
        <v>28.362193460204526</v>
      </c>
      <c r="D61" s="2">
        <f t="shared" si="3"/>
        <v>1.0364188799405396E-3</v>
      </c>
      <c r="E61" s="2">
        <f t="shared" si="1"/>
        <v>5.4811743524187613E-2</v>
      </c>
      <c r="F61" s="2">
        <f t="shared" si="2"/>
        <v>-1.2611263830967367</v>
      </c>
    </row>
    <row r="62" spans="1:6" x14ac:dyDescent="0.2">
      <c r="A62" s="3">
        <v>75.150000000000006</v>
      </c>
      <c r="B62" s="3">
        <v>34.17</v>
      </c>
      <c r="C62" s="2">
        <f t="shared" si="0"/>
        <v>28.726768482584419</v>
      </c>
      <c r="D62" s="2">
        <f t="shared" si="3"/>
        <v>29.628769352186353</v>
      </c>
      <c r="E62" s="2">
        <f t="shared" si="1"/>
        <v>4.1440614335992082E-2</v>
      </c>
      <c r="F62" s="2">
        <f t="shared" si="2"/>
        <v>-1.3825738150206954</v>
      </c>
    </row>
    <row r="63" spans="1:6" x14ac:dyDescent="0.2">
      <c r="A63" s="3">
        <v>80.5</v>
      </c>
      <c r="B63" s="3">
        <v>31.67</v>
      </c>
      <c r="C63" s="2">
        <f t="shared" si="0"/>
        <v>29.161280442213155</v>
      </c>
      <c r="D63" s="2">
        <f t="shared" si="3"/>
        <v>6.2936738196222333</v>
      </c>
      <c r="E63" s="2">
        <f t="shared" si="1"/>
        <v>5.1651077248129097E-2</v>
      </c>
      <c r="F63" s="2">
        <f t="shared" si="2"/>
        <v>-1.2869206162926792</v>
      </c>
    </row>
    <row r="64" spans="1:6" x14ac:dyDescent="0.2">
      <c r="A64" s="3">
        <v>82.85</v>
      </c>
      <c r="B64" s="3">
        <v>31.17</v>
      </c>
      <c r="C64" s="2">
        <f t="shared" si="0"/>
        <v>29.33687197245672</v>
      </c>
      <c r="D64" s="2">
        <f t="shared" si="3"/>
        <v>3.3603583653647227</v>
      </c>
      <c r="E64" s="2">
        <f t="shared" si="1"/>
        <v>5.310108266330598E-2</v>
      </c>
      <c r="F64" s="2">
        <f t="shared" si="2"/>
        <v>-1.2748966241180379</v>
      </c>
    </row>
    <row r="65" spans="1:6" x14ac:dyDescent="0.2">
      <c r="A65" s="3">
        <v>83.51</v>
      </c>
      <c r="B65" s="3">
        <v>23.5</v>
      </c>
      <c r="C65" s="2">
        <f t="shared" si="0"/>
        <v>29.384655323864923</v>
      </c>
      <c r="D65" s="2">
        <f t="shared" si="3"/>
        <v>34.629168280691779</v>
      </c>
      <c r="E65" s="2">
        <f t="shared" si="1"/>
        <v>3.9530197448490005E-2</v>
      </c>
      <c r="F65" s="2">
        <f t="shared" si="2"/>
        <v>-1.4030710164039175</v>
      </c>
    </row>
    <row r="66" spans="1:6" x14ac:dyDescent="0.2">
      <c r="A66" s="3">
        <v>85.93</v>
      </c>
      <c r="B66" s="3">
        <v>27.33</v>
      </c>
      <c r="C66" s="2">
        <f t="shared" si="0"/>
        <v>29.554428202285298</v>
      </c>
      <c r="D66" s="2">
        <f t="shared" si="3"/>
        <v>4.9480808271222081</v>
      </c>
      <c r="E66" s="2">
        <f t="shared" si="1"/>
        <v>5.2311252882797935E-2</v>
      </c>
      <c r="F66" s="2">
        <f t="shared" si="2"/>
        <v>-1.28140487826028</v>
      </c>
    </row>
    <row r="67" spans="1:6" x14ac:dyDescent="0.2">
      <c r="A67" s="3">
        <v>98</v>
      </c>
      <c r="B67" s="3">
        <v>12.67</v>
      </c>
      <c r="C67" s="2">
        <f t="shared" si="0"/>
        <v>30.291048195334895</v>
      </c>
      <c r="D67" s="2">
        <f t="shared" ref="D67:D78" si="4">(B67-C67)^2</f>
        <v>310.50133950231509</v>
      </c>
      <c r="E67" s="2">
        <f t="shared" si="1"/>
        <v>2.9248103968712831E-3</v>
      </c>
      <c r="F67" s="2">
        <f t="shared" si="2"/>
        <v>-2.5339022821498314</v>
      </c>
    </row>
    <row r="68" spans="1:6" x14ac:dyDescent="0.2">
      <c r="A68" s="3">
        <v>98</v>
      </c>
      <c r="B68" s="3">
        <v>30.33</v>
      </c>
      <c r="C68" s="2">
        <f t="shared" si="0"/>
        <v>30.291048195334895</v>
      </c>
      <c r="D68" s="2">
        <f t="shared" si="4"/>
        <v>1.5172430866683705E-3</v>
      </c>
      <c r="E68" s="2">
        <f t="shared" si="1"/>
        <v>5.4811494773346174E-2</v>
      </c>
      <c r="F68" s="2">
        <f t="shared" si="2"/>
        <v>-1.2611283540496019</v>
      </c>
    </row>
    <row r="69" spans="1:6" x14ac:dyDescent="0.2">
      <c r="A69" s="3">
        <v>98</v>
      </c>
      <c r="B69" s="3">
        <v>25</v>
      </c>
      <c r="C69" s="2">
        <f t="shared" si="0"/>
        <v>30.291048195334895</v>
      </c>
      <c r="D69" s="2">
        <f t="shared" si="4"/>
        <v>27.995191005356649</v>
      </c>
      <c r="E69" s="2">
        <f t="shared" si="1"/>
        <v>4.2084522853193987E-2</v>
      </c>
      <c r="F69" s="2">
        <f t="shared" si="2"/>
        <v>-1.375877592413463</v>
      </c>
    </row>
    <row r="70" spans="1:6" x14ac:dyDescent="0.2">
      <c r="A70" s="3">
        <v>98.3</v>
      </c>
      <c r="B70" s="3">
        <v>37</v>
      </c>
      <c r="C70" s="2">
        <f t="shared" si="0"/>
        <v>30.307329329389066</v>
      </c>
      <c r="D70" s="2">
        <f t="shared" si="4"/>
        <v>44.791840705255801</v>
      </c>
      <c r="E70" s="2">
        <f t="shared" si="1"/>
        <v>3.5914600398694263E-2</v>
      </c>
      <c r="F70" s="2">
        <f t="shared" si="2"/>
        <v>-1.4447289613511751</v>
      </c>
    </row>
    <row r="71" spans="1:6" x14ac:dyDescent="0.2">
      <c r="A71" s="3">
        <v>98.3</v>
      </c>
      <c r="B71" s="3">
        <v>34.17</v>
      </c>
      <c r="C71" s="2">
        <f t="shared" si="0"/>
        <v>30.307329329389066</v>
      </c>
      <c r="D71" s="2">
        <f t="shared" si="4"/>
        <v>14.920224709597932</v>
      </c>
      <c r="E71" s="2">
        <f t="shared" si="1"/>
        <v>4.7612191846774857E-2</v>
      </c>
      <c r="F71" s="2">
        <f t="shared" si="2"/>
        <v>-1.3222818251407289</v>
      </c>
    </row>
    <row r="72" spans="1:6" x14ac:dyDescent="0.2">
      <c r="A72" s="3">
        <v>98.3</v>
      </c>
      <c r="B72" s="3">
        <v>29.17</v>
      </c>
      <c r="C72" s="2">
        <f t="shared" si="0"/>
        <v>30.307329329389066</v>
      </c>
      <c r="D72" s="2">
        <f t="shared" si="4"/>
        <v>1.2935180034885796</v>
      </c>
      <c r="E72" s="2">
        <f t="shared" si="1"/>
        <v>5.4147148228308808E-2</v>
      </c>
      <c r="F72" s="2">
        <f t="shared" si="2"/>
        <v>-1.2664244114545957</v>
      </c>
    </row>
    <row r="73" spans="1:6" x14ac:dyDescent="0.2">
      <c r="A73" s="3">
        <v>98.5</v>
      </c>
      <c r="B73" s="3">
        <v>18.170000000000002</v>
      </c>
      <c r="C73" s="2">
        <f t="shared" si="0"/>
        <v>30.318134919612898</v>
      </c>
      <c r="D73" s="2">
        <f t="shared" si="4"/>
        <v>147.57718202511825</v>
      </c>
      <c r="E73" s="2">
        <f t="shared" si="1"/>
        <v>1.3612637720938908E-2</v>
      </c>
      <c r="F73" s="2">
        <f t="shared" si="2"/>
        <v>-1.8660577133965912</v>
      </c>
    </row>
    <row r="74" spans="1:6" x14ac:dyDescent="0.2">
      <c r="A74" s="3">
        <v>98.5</v>
      </c>
      <c r="B74" s="3">
        <v>26</v>
      </c>
      <c r="C74" s="2">
        <f t="shared" si="0"/>
        <v>30.318134919612898</v>
      </c>
      <c r="D74" s="2">
        <f t="shared" si="4"/>
        <v>18.646289183980294</v>
      </c>
      <c r="E74" s="2">
        <f t="shared" si="1"/>
        <v>4.5966836356851649E-2</v>
      </c>
      <c r="F74" s="2">
        <f t="shared" si="2"/>
        <v>-1.3375553853086797</v>
      </c>
    </row>
    <row r="75" spans="1:6" x14ac:dyDescent="0.2">
      <c r="A75" s="3">
        <v>98.5</v>
      </c>
      <c r="B75" s="3">
        <v>25.67</v>
      </c>
      <c r="C75" s="2">
        <f t="shared" si="0"/>
        <v>30.318134919612898</v>
      </c>
      <c r="D75" s="2">
        <f t="shared" si="4"/>
        <v>21.60515823092479</v>
      </c>
      <c r="E75" s="2">
        <f t="shared" si="1"/>
        <v>4.4700859674910935E-2</v>
      </c>
      <c r="F75" s="2">
        <f t="shared" si="2"/>
        <v>-1.3496841245530764</v>
      </c>
    </row>
    <row r="76" spans="1:6" x14ac:dyDescent="0.2">
      <c r="A76" s="3">
        <v>98.7</v>
      </c>
      <c r="B76" s="3">
        <v>44.17</v>
      </c>
      <c r="C76" s="2">
        <f t="shared" si="0"/>
        <v>30.328901952800081</v>
      </c>
      <c r="D76" s="2">
        <f t="shared" si="4"/>
        <v>191.57599515220147</v>
      </c>
      <c r="E76" s="2">
        <f t="shared" si="1"/>
        <v>8.9864087715108964E-3</v>
      </c>
      <c r="F76" s="2">
        <f t="shared" si="2"/>
        <v>-2.0464138302150805</v>
      </c>
    </row>
    <row r="77" spans="1:6" x14ac:dyDescent="0.2">
      <c r="A77" s="3">
        <v>98.7</v>
      </c>
      <c r="B77" s="3">
        <v>39.67</v>
      </c>
      <c r="C77" s="2">
        <f t="shared" si="0"/>
        <v>30.328901952800081</v>
      </c>
      <c r="D77" s="2">
        <f t="shared" si="4"/>
        <v>87.256112727402183</v>
      </c>
      <c r="E77" s="2">
        <f t="shared" si="1"/>
        <v>2.4054989937588166E-2</v>
      </c>
      <c r="F77" s="2">
        <f t="shared" si="2"/>
        <v>-1.618794820430544</v>
      </c>
    </row>
    <row r="78" spans="1:6" x14ac:dyDescent="0.2">
      <c r="A78" s="3">
        <v>98.7</v>
      </c>
      <c r="B78" s="3">
        <v>30</v>
      </c>
      <c r="C78" s="2">
        <f t="shared" si="0"/>
        <v>30.328901952800081</v>
      </c>
      <c r="D78" s="2">
        <f t="shared" si="4"/>
        <v>0.10817649455570652</v>
      </c>
      <c r="E78" s="2">
        <f t="shared" si="1"/>
        <v>5.4756343290348862E-2</v>
      </c>
      <c r="F78" s="2">
        <f t="shared" si="2"/>
        <v>-1.2615655623979762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 Machuca</cp:lastModifiedBy>
  <dcterms:created xsi:type="dcterms:W3CDTF">2024-02-16T20:06:57Z</dcterms:created>
  <dcterms:modified xsi:type="dcterms:W3CDTF">2024-02-21T21:30:44Z</dcterms:modified>
</cp:coreProperties>
</file>