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90BB691-B451-4E97-A058-0F034C9C4D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<sst xmlns="http://schemas.openxmlformats.org/spreadsheetml/2006/main" count="1547" uniqueCount="82">
  <si>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</si>
  <si>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</si>
  <si>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</si>
  <si>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</si>
  <si>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</si>
  <si>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</si>
  <si>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</si>
  <si>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</si>
  <si>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</si>
  <si>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</si>
  <si>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</si>
  <si>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</si>
  <si>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</si>
  <si>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</si>
  <si>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</si>
  <si>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</si>
  <si>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</si>
  <si>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</si>
  <si>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</si>
  <si>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</si>
  <si>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</si>
  <si>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</si>
  <si>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</si>
  <si>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</si>
  <si>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</si>
  <si>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</si>
  <si>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</si>
  <si>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</si>
  <si>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</si>
  <si>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</si>
  <si>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</si>
  <si>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</si>
  <si>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</si>
  <si>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</si>
  <si>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</si>
  <si>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</si>
  <si>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</si>
  <si>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</si>
  <si>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</si>
  <si>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</si>
  <si>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</si>
  <si>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</si>
  <si>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</si>
  <si>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</si>
  <si>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</si>
  <si>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</si>
  <si>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</si>
  <si>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</si>
  <si>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</si>
  <si>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</si>
  <si>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</si>
  <si>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</si>
  <si>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</si>
  <si>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</si>
  <si>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</si>
  <si>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</si>
  <si>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</si>
  <si>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</si>
  <si>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</si>
  <si>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</si>
  <si>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</si>
  <si>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</si>
  <si>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</si>
  <si>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</si>
  <si>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</si>
  <si>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</si>
  <si>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</si>
  <si>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</si>
  <si>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</si>
  <si>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</si>
  <si>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</si>
  <si>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</si>
  <si>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</si>
  <si>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</si>
  <si>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</si>
  <si>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</si>
  <si>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Row Labels</t>
  </si>
  <si>
    <t>Grand Total</t>
  </si>
  <si>
    <t>Sum of Number of items</t>
  </si>
  <si>
    <t>Count of Number of items</t>
  </si>
  <si>
    <t>From Pivot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</si>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</sst>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44.973412615742" createdVersion="7" refreshedVersion="7" minRefreshableVersion="3" recordCount="24" xr:uid="{97884CA9-E301-4E75-96AB-080C9D9304DA}">
  <cacheSource type="worksheet">
    <worksheetSource ref="A1:G25" sheet="Exercise 1"/>
  </cacheSource>
  <cacheFields count="7">
    <cacheField name="Order no." numFmtId="0">
      <sharedItems containsSemiMixedTypes="0" containsString="0" containsNumber="1" containsInteger="1" minValue="100001" maxValue="100024"/>
    </cacheField>
    <cacheField name="Date" numFmtId="14">
      <sharedItems containsSemiMixedTypes="0" containsNonDate="0" containsDate="1" containsString="0" minDate="2013-02-01T00:00:00" maxDate="2013-02-10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/>
    </cacheField>
    <cacheField name="Item" numFmtId="0">
      <sharedItems/>
    </cacheField>
    <cacheField name="Number of items" numFmtId="0">
      <sharedItems containsSemiMixedTypes="0" containsString="0" containsNumber="1" containsInteger="1" minValue="13" maxValue="34"/>
    </cacheField>
    <cacheField name="Transport" numFmtId="0">
      <sharedItems/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00001"/>
    <x v="0"/>
    <s v="John May"/>
    <s v="TV"/>
    <n v="25"/>
    <s v="truck 4"/>
    <x v="0"/>
  </r>
  <r>
    <n v="100002"/>
    <x v="0"/>
    <s v="Peter White"/>
    <s v="washing machine"/>
    <n v="30"/>
    <s v="truck 3"/>
    <x v="1"/>
  </r>
  <r>
    <n v="100003"/>
    <x v="1"/>
    <s v="Carl Nowak"/>
    <s v="washing machine"/>
    <n v="15"/>
    <s v="truck 3"/>
    <x v="2"/>
  </r>
  <r>
    <n v="100004"/>
    <x v="2"/>
    <s v="Peter White"/>
    <s v="TV"/>
    <n v="32"/>
    <s v="truck 4"/>
    <x v="1"/>
  </r>
  <r>
    <n v="100005"/>
    <x v="2"/>
    <s v="George Ramsay"/>
    <s v="refrigerator"/>
    <n v="25"/>
    <s v="truck 3"/>
    <x v="0"/>
  </r>
  <r>
    <n v="100006"/>
    <x v="2"/>
    <s v="Carl Nowak"/>
    <s v="washing machine"/>
    <n v="18"/>
    <s v="truck 1"/>
    <x v="3"/>
  </r>
  <r>
    <n v="100007"/>
    <x v="2"/>
    <s v="John May"/>
    <s v="refrigerator"/>
    <n v="15"/>
    <s v="truck 2"/>
    <x v="2"/>
  </r>
  <r>
    <n v="100008"/>
    <x v="3"/>
    <s v="Carl Nowak"/>
    <s v="refrigerator"/>
    <n v="25"/>
    <s v="truck 3"/>
    <x v="3"/>
  </r>
  <r>
    <n v="100009"/>
    <x v="3"/>
    <s v="Peter White"/>
    <s v="TV"/>
    <n v="30"/>
    <s v="truck 1"/>
    <x v="4"/>
  </r>
  <r>
    <n v="100010"/>
    <x v="3"/>
    <s v="George Ramsay"/>
    <s v="refrigerator"/>
    <n v="15"/>
    <s v="truck 2"/>
    <x v="1"/>
  </r>
  <r>
    <n v="100011"/>
    <x v="3"/>
    <s v="Mertl Pavel"/>
    <s v="microwave"/>
    <n v="25"/>
    <s v="truck 3"/>
    <x v="2"/>
  </r>
  <r>
    <n v="100012"/>
    <x v="3"/>
    <s v="John May"/>
    <s v="washing machine"/>
    <n v="14"/>
    <s v="truck 4"/>
    <x v="1"/>
  </r>
  <r>
    <n v="100013"/>
    <x v="4"/>
    <s v="John May"/>
    <s v="washing machine"/>
    <n v="25"/>
    <s v="airplane"/>
    <x v="3"/>
  </r>
  <r>
    <n v="100014"/>
    <x v="4"/>
    <s v="Carl Nowak"/>
    <s v="TV"/>
    <n v="30"/>
    <s v="truck 4"/>
    <x v="2"/>
  </r>
  <r>
    <n v="100015"/>
    <x v="4"/>
    <s v="George Ramsay"/>
    <s v="microwave"/>
    <n v="15"/>
    <s v="truck 3"/>
    <x v="0"/>
  </r>
  <r>
    <n v="100016"/>
    <x v="4"/>
    <s v="Peter White"/>
    <s v="TV"/>
    <n v="15"/>
    <s v="truck 1"/>
    <x v="4"/>
  </r>
  <r>
    <n v="100017"/>
    <x v="5"/>
    <s v="John May"/>
    <s v="microwave"/>
    <n v="25"/>
    <s v="truck 1"/>
    <x v="1"/>
  </r>
  <r>
    <n v="100018"/>
    <x v="6"/>
    <s v="John May"/>
    <s v="TV"/>
    <n v="30"/>
    <s v="truck 4"/>
    <x v="2"/>
  </r>
  <r>
    <n v="100019"/>
    <x v="7"/>
    <s v="George Ramsay"/>
    <s v="washing machine"/>
    <n v="13"/>
    <s v="truck 3"/>
    <x v="3"/>
  </r>
  <r>
    <n v="100020"/>
    <x v="7"/>
    <s v="Peter White"/>
    <s v="refrigerator"/>
    <n v="25"/>
    <s v="truck 2"/>
    <x v="2"/>
  </r>
  <r>
    <n v="100021"/>
    <x v="7"/>
    <s v="Carl Nowak"/>
    <s v="microwave"/>
    <n v="30"/>
    <s v="truck 1"/>
    <x v="4"/>
  </r>
  <r>
    <n v="100022"/>
    <x v="7"/>
    <s v="Peter White"/>
    <s v="washing machine"/>
    <n v="15"/>
    <s v="airplane"/>
    <x v="1"/>
  </r>
  <r>
    <n v="100023"/>
    <x v="7"/>
    <s v="John May"/>
    <s v="microwave"/>
    <n v="25"/>
    <s v="truck 4"/>
    <x v="0"/>
  </r>
  <r>
    <n v="100024"/>
    <x v="8"/>
    <s v="George Ramsay"/>
    <s v="washing machine"/>
    <n v="34"/>
    <s v="truck 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334FE-339A-4663-AF24-059F44F20EAD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0:K14" firstHeaderRow="0" firstDataRow="1" firstDataCol="1" rowPageCount="1" colPageCount="1"/>
  <pivotFields count="7">
    <pivotField showAll="0"/>
    <pivotField axis="axisPage"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showAll="0"/>
    <pivotField dataField="1" showAll="0"/>
    <pivotField showAll="0"/>
    <pivotField axis="axisRow" showAll="0">
      <items count="6">
        <item x="3"/>
        <item h="1" x="0"/>
        <item x="1"/>
        <item x="2"/>
        <item h="1" x="4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Number of items" fld="4" subtotal="count" baseField="1" baseItem="0"/>
    <dataField name="Sum of Number of item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D1892-D82A-4C49-9141-D659DB0B3CD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K6" firstHeaderRow="0" firstDataRow="1" firstDataCol="1"/>
  <pivotFields count="7">
    <pivotField showAll="0"/>
    <pivotField axis="axisRow" numFmtId="14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ber of items" fld="4" subtotal="count" baseField="1" baseItem="0"/>
    <dataField name="Sum of Number of item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ySplit="1" topLeftCell="A45" activePane="bottomLeft" state="frozen"/>
      <selection pane="bottomLeft" activeCell="F54" sqref="F54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  <col min="9" max="9" width="13.140625" bestFit="1" customWidth="1"/>
    <col min="10" max="10" width="24.42578125" bestFit="1" customWidth="1"/>
    <col min="11" max="11" width="23" bestFit="1" customWidth="1"/>
  </cols>
  <sheetData>
    <row r="1" spans="1:11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  <c r="I1" s="20" t="s">
        <v>76</v>
      </c>
      <c r="J1" t="s">
        <v>79</v>
      </c>
      <c r="K1" t="s">
        <v>78</v>
      </c>
    </row>
    <row r="2" spans="1:11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I2" s="21">
        <v>41308</v>
      </c>
      <c r="J2" s="22">
        <v>4</v>
      </c>
      <c r="K2" s="22">
        <v>90</v>
      </c>
    </row>
    <row r="3" spans="1:11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I3" s="21">
        <v>41309</v>
      </c>
      <c r="J3" s="22">
        <v>5</v>
      </c>
      <c r="K3" s="22">
        <v>109</v>
      </c>
    </row>
    <row r="4" spans="1:11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I4" s="21">
        <v>41310</v>
      </c>
      <c r="J4" s="22">
        <v>4</v>
      </c>
      <c r="K4" s="22">
        <v>85</v>
      </c>
    </row>
    <row r="5" spans="1:11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I5" s="21">
        <v>41311</v>
      </c>
      <c r="J5" s="22">
        <v>1</v>
      </c>
      <c r="K5" s="22">
        <v>25</v>
      </c>
    </row>
    <row r="6" spans="1:11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I6" s="21" t="s">
        <v>77</v>
      </c>
      <c r="J6" s="22">
        <v>14</v>
      </c>
      <c r="K6" s="22">
        <v>309</v>
      </c>
    </row>
    <row r="7" spans="1:11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11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I8" s="20" t="s">
        <v>1</v>
      </c>
      <c r="J8" t="s">
        <v>81</v>
      </c>
    </row>
    <row r="9" spans="1:11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11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I10" s="20" t="s">
        <v>76</v>
      </c>
      <c r="J10" t="s">
        <v>79</v>
      </c>
      <c r="K10" t="s">
        <v>78</v>
      </c>
    </row>
    <row r="11" spans="1:11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I11" s="23" t="s">
        <v>21</v>
      </c>
      <c r="J11" s="22">
        <v>3</v>
      </c>
      <c r="K11" s="22">
        <v>68</v>
      </c>
    </row>
    <row r="12" spans="1:11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I12" s="23" t="s">
        <v>19</v>
      </c>
      <c r="J12" s="22">
        <v>4</v>
      </c>
      <c r="K12" s="22">
        <v>86</v>
      </c>
    </row>
    <row r="13" spans="1:11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I13" s="23" t="s">
        <v>20</v>
      </c>
      <c r="J13" s="22">
        <v>3</v>
      </c>
      <c r="K13" s="22">
        <v>70</v>
      </c>
    </row>
    <row r="14" spans="1:11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I14" s="23" t="s">
        <v>77</v>
      </c>
      <c r="J14" s="22">
        <v>10</v>
      </c>
      <c r="K14" s="22">
        <v>224</v>
      </c>
    </row>
    <row r="15" spans="1:11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11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7" x14ac:dyDescent="0.25">
      <c r="E33" s="4" t="s">
        <v>30</v>
      </c>
      <c r="F33">
        <f>COUNTIF(E2:E25,"&lt;20")</f>
        <v>9</v>
      </c>
    </row>
    <row r="35" spans="5:7" x14ac:dyDescent="0.25">
      <c r="F35" s="3" t="s">
        <v>24</v>
      </c>
    </row>
    <row r="36" spans="5:7" x14ac:dyDescent="0.25">
      <c r="E36" s="4" t="s">
        <v>27</v>
      </c>
      <c r="F36">
        <f>SUMIF(D2:D25,"refrigerator",E2:E25)</f>
        <v>105</v>
      </c>
    </row>
    <row r="37" spans="5:7" x14ac:dyDescent="0.25">
      <c r="E37" s="4" t="s">
        <v>28</v>
      </c>
      <c r="F37">
        <f>SUMIF(D2:D25,"washing machine",E2:E25)</f>
        <v>164</v>
      </c>
    </row>
    <row r="38" spans="5:7" x14ac:dyDescent="0.25">
      <c r="E38" s="4" t="s">
        <v>34</v>
      </c>
      <c r="F38">
        <f>SUMIF(F2:F25,"truck 4",E2:E25)</f>
        <v>156</v>
      </c>
    </row>
    <row r="39" spans="5:7" x14ac:dyDescent="0.25">
      <c r="E39" s="4" t="s">
        <v>44</v>
      </c>
      <c r="F39">
        <f>SUM(E2:E25)-SUMIF(F2:F25,"airplane", E2:E25)</f>
        <v>511</v>
      </c>
    </row>
    <row r="41" spans="5:7" x14ac:dyDescent="0.25">
      <c r="E41" s="4"/>
      <c r="F41" s="3" t="s">
        <v>25</v>
      </c>
    </row>
    <row r="42" spans="5:7" x14ac:dyDescent="0.25">
      <c r="E42" s="4" t="s">
        <v>39</v>
      </c>
      <c r="F42">
        <f>COUNTIFS(D2:D25,"microwave",G2:G25,"Boston")</f>
        <v>2</v>
      </c>
    </row>
    <row r="43" spans="5:7" x14ac:dyDescent="0.25">
      <c r="E43" s="4" t="s">
        <v>40</v>
      </c>
      <c r="F43">
        <f>COUNTIFS(C2:C25, "Peter White", F2:F25, "truck 1")</f>
        <v>2</v>
      </c>
    </row>
    <row r="44" spans="5:7" x14ac:dyDescent="0.25">
      <c r="E44" s="4" t="s">
        <v>41</v>
      </c>
      <c r="F44">
        <f>COUNTIFS(G2:G25, "Boston", B2:B25, "3-2-2013")</f>
        <v>1</v>
      </c>
    </row>
    <row r="45" spans="5:7" x14ac:dyDescent="0.25">
      <c r="E45" s="4" t="s">
        <v>42</v>
      </c>
      <c r="F45">
        <v>14</v>
      </c>
      <c r="G45" t="s">
        <v>80</v>
      </c>
    </row>
    <row r="46" spans="5:7" x14ac:dyDescent="0.25">
      <c r="F46" s="3" t="s">
        <v>26</v>
      </c>
    </row>
    <row r="47" spans="5:7" x14ac:dyDescent="0.25">
      <c r="E47" s="4" t="s">
        <v>31</v>
      </c>
      <c r="F47">
        <f>SUMIFS(E2:E25,D2:D25,"microwave",G2:G25,"NY")</f>
        <v>25</v>
      </c>
    </row>
    <row r="48" spans="5:7" x14ac:dyDescent="0.25">
      <c r="E48" s="4" t="s">
        <v>33</v>
      </c>
      <c r="F48">
        <f>SUMIFS(E2:E25,G2:G25,"Pittsburgh",F2:F25,"truck 1")</f>
        <v>75</v>
      </c>
    </row>
    <row r="49" spans="5:7" x14ac:dyDescent="0.25">
      <c r="E49" s="4" t="s">
        <v>43</v>
      </c>
      <c r="F49">
        <v>309</v>
      </c>
      <c r="G49" t="s">
        <v>80</v>
      </c>
    </row>
    <row r="52" spans="5:7" x14ac:dyDescent="0.25">
      <c r="E52" s="4" t="s">
        <v>32</v>
      </c>
      <c r="F52">
        <v>224</v>
      </c>
      <c r="G5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178" workbookViewId="0">
      <selection activeCell="B2" sqref="B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2021-12-14T17:53:54Z</dcterms:modified>
</cp:coreProperties>
</file>