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rquivos\Atividades\agCadPr\Documentos\"/>
    </mc:Choice>
  </mc:AlternateContent>
  <bookViews>
    <workbookView xWindow="0" yWindow="0" windowWidth="19200" windowHeight="9000" tabRatio="920" activeTab="2"/>
  </bookViews>
  <sheets>
    <sheet name="TypeMap" sheetId="3" r:id="rId1"/>
    <sheet name="Tabelas" sheetId="1" r:id="rId2"/>
    <sheet name="UOM_TEXT" sheetId="32" r:id="rId3"/>
    <sheet name="DIVISION" sheetId="31" r:id="rId4"/>
    <sheet name="ADDL_DESC" sheetId="23" r:id="rId5"/>
    <sheet name="OMS_PURCHASE_ORDER" sheetId="24" r:id="rId6"/>
    <sheet name="OMS_SUB_PO" sheetId="25" r:id="rId7"/>
    <sheet name="OMS_PO_LINE" sheetId="26" r:id="rId8"/>
    <sheet name="OMS_SUB_PO_LINE" sheetId="27" r:id="rId9"/>
    <sheet name="SAMS_ITEM_ALT_SELL_UOM" sheetId="28" r:id="rId10"/>
    <sheet name="VENDOR" sheetId="29" r:id="rId11"/>
    <sheet name="V1A_EXTENT" sheetId="30" r:id="rId12"/>
    <sheet name="UPC_ITEM" sheetId="20" r:id="rId13"/>
    <sheet name="WC_CONS_ALIGN" sheetId="21" r:id="rId14"/>
    <sheet name="SVE_VENDOR_EXPENSE" sheetId="22" r:id="rId15"/>
    <sheet name="ITEM" sheetId="2" r:id="rId16"/>
    <sheet name="DEPARTMENT_DESC" sheetId="17" r:id="rId17"/>
    <sheet name="SUBCLASS_TEXT" sheetId="18" r:id="rId18"/>
    <sheet name="SUBCLASS_FNLN_TEXT" sheetId="19" r:id="rId19"/>
    <sheet name="CLUB_ITEM" sheetId="4" r:id="rId20"/>
    <sheet name="CLUB_ITEM_INVT" sheetId="5" r:id="rId21"/>
    <sheet name="ITEM_DC" sheetId="6" r:id="rId22"/>
    <sheet name="SCALABLE_ITEM" sheetId="7" r:id="rId23"/>
    <sheet name="SCALABLE_ITEM_WC" sheetId="8" r:id="rId24"/>
    <sheet name="ITEM_EST_COST" sheetId="9" r:id="rId25"/>
    <sheet name="ITEM_COST_CMPNT" sheetId="10" r:id="rId26"/>
    <sheet name="PRICING_ACTION" sheetId="11" r:id="rId27"/>
    <sheet name="PRICE_DESTINATION" sheetId="12" r:id="rId28"/>
    <sheet name="BR_ITEM_TAX" sheetId="13" r:id="rId29"/>
    <sheet name="BR_TAX_NCM" sheetId="14" r:id="rId30"/>
    <sheet name="ITEM_TAX_PRMTR" sheetId="15" r:id="rId31"/>
    <sheet name="BR_INBOUND_IPI" sheetId="16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32" l="1"/>
  <c r="J14" i="32"/>
  <c r="J15" i="32"/>
  <c r="J12" i="32"/>
  <c r="O15" i="32"/>
  <c r="J11" i="32"/>
  <c r="J10" i="32"/>
  <c r="B10" i="32"/>
  <c r="J9" i="32"/>
  <c r="B9" i="32"/>
  <c r="J8" i="32"/>
  <c r="B8" i="32"/>
  <c r="J7" i="32"/>
  <c r="B7" i="32"/>
  <c r="E3" i="32"/>
  <c r="E32" i="1"/>
  <c r="F32" i="1"/>
  <c r="O15" i="31" l="1"/>
  <c r="J15" i="31"/>
  <c r="J14" i="31"/>
  <c r="J13" i="31"/>
  <c r="J12" i="31"/>
  <c r="J11" i="31"/>
  <c r="J10" i="31"/>
  <c r="B10" i="31"/>
  <c r="J9" i="31"/>
  <c r="B9" i="31"/>
  <c r="J8" i="31"/>
  <c r="B8" i="31"/>
  <c r="J7" i="31"/>
  <c r="B7" i="31"/>
  <c r="E3" i="31"/>
  <c r="E31" i="1"/>
  <c r="F31" i="1"/>
  <c r="J18" i="30" l="1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18" i="28"/>
  <c r="J17" i="27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13" i="27"/>
  <c r="J14" i="27"/>
  <c r="J15" i="27"/>
  <c r="J16" i="27"/>
  <c r="J13" i="28"/>
  <c r="J14" i="28"/>
  <c r="J15" i="28"/>
  <c r="J16" i="28"/>
  <c r="J17" i="28"/>
  <c r="J13" i="29"/>
  <c r="J14" i="29"/>
  <c r="J15" i="29"/>
  <c r="J16" i="29"/>
  <c r="J17" i="29"/>
  <c r="J13" i="30"/>
  <c r="J14" i="30"/>
  <c r="J15" i="30"/>
  <c r="J16" i="30"/>
  <c r="J17" i="30"/>
  <c r="J13" i="26"/>
  <c r="J14" i="26"/>
  <c r="J15" i="26"/>
  <c r="J16" i="26"/>
  <c r="J17" i="26"/>
  <c r="J12" i="27"/>
  <c r="J12" i="28"/>
  <c r="J12" i="29"/>
  <c r="J12" i="30"/>
  <c r="J12" i="26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12" i="25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87" i="24"/>
  <c r="J88" i="24"/>
  <c r="J89" i="24"/>
  <c r="J90" i="24"/>
  <c r="J91" i="24"/>
  <c r="J92" i="24"/>
  <c r="J93" i="24"/>
  <c r="J94" i="24"/>
  <c r="J95" i="24"/>
  <c r="J96" i="24"/>
  <c r="J97" i="24"/>
  <c r="J98" i="24"/>
  <c r="J99" i="24"/>
  <c r="J100" i="24"/>
  <c r="J101" i="24"/>
  <c r="J102" i="24"/>
  <c r="J103" i="24"/>
  <c r="J104" i="24"/>
  <c r="J105" i="24"/>
  <c r="J106" i="24"/>
  <c r="J107" i="24"/>
  <c r="J108" i="24"/>
  <c r="J109" i="24"/>
  <c r="J110" i="24"/>
  <c r="J111" i="24"/>
  <c r="J112" i="24"/>
  <c r="J12" i="24"/>
  <c r="O15" i="30"/>
  <c r="J11" i="30"/>
  <c r="J10" i="30"/>
  <c r="B10" i="30"/>
  <c r="J9" i="30"/>
  <c r="B9" i="30"/>
  <c r="J8" i="30"/>
  <c r="B8" i="30"/>
  <c r="J7" i="30"/>
  <c r="B7" i="30"/>
  <c r="E3" i="30"/>
  <c r="O15" i="29"/>
  <c r="J11" i="29"/>
  <c r="J10" i="29"/>
  <c r="B10" i="29"/>
  <c r="J9" i="29"/>
  <c r="B9" i="29"/>
  <c r="J8" i="29"/>
  <c r="B8" i="29"/>
  <c r="J7" i="29"/>
  <c r="B7" i="29"/>
  <c r="E3" i="29"/>
  <c r="O15" i="28"/>
  <c r="J11" i="28"/>
  <c r="J10" i="28"/>
  <c r="B10" i="28"/>
  <c r="J9" i="28"/>
  <c r="B9" i="28"/>
  <c r="J8" i="28"/>
  <c r="B8" i="28"/>
  <c r="J7" i="28"/>
  <c r="B7" i="28"/>
  <c r="E3" i="28"/>
  <c r="O15" i="27"/>
  <c r="J11" i="27"/>
  <c r="J10" i="27"/>
  <c r="B10" i="27"/>
  <c r="J9" i="27"/>
  <c r="B9" i="27"/>
  <c r="J8" i="27"/>
  <c r="B8" i="27"/>
  <c r="J7" i="27"/>
  <c r="B7" i="27"/>
  <c r="E3" i="27"/>
  <c r="O15" i="26"/>
  <c r="J11" i="26"/>
  <c r="J10" i="26"/>
  <c r="B10" i="26"/>
  <c r="J9" i="26"/>
  <c r="B9" i="26"/>
  <c r="J8" i="26"/>
  <c r="B8" i="26"/>
  <c r="J7" i="26"/>
  <c r="B7" i="26"/>
  <c r="E3" i="26"/>
  <c r="O15" i="25"/>
  <c r="J11" i="25"/>
  <c r="J10" i="25"/>
  <c r="B10" i="25"/>
  <c r="J9" i="25"/>
  <c r="B9" i="25"/>
  <c r="J8" i="25"/>
  <c r="B8" i="25"/>
  <c r="J7" i="25"/>
  <c r="B7" i="25"/>
  <c r="E3" i="25"/>
  <c r="O15" i="24"/>
  <c r="J11" i="24"/>
  <c r="J10" i="24"/>
  <c r="B10" i="24"/>
  <c r="J9" i="24"/>
  <c r="B9" i="24"/>
  <c r="J8" i="24"/>
  <c r="B8" i="24"/>
  <c r="J7" i="24"/>
  <c r="B7" i="24"/>
  <c r="E3" i="24"/>
  <c r="J17" i="23"/>
  <c r="J16" i="23"/>
  <c r="O15" i="23"/>
  <c r="J15" i="23"/>
  <c r="J14" i="23"/>
  <c r="J13" i="23"/>
  <c r="J12" i="23"/>
  <c r="J11" i="23"/>
  <c r="J10" i="23"/>
  <c r="B10" i="23"/>
  <c r="J9" i="23"/>
  <c r="B9" i="23"/>
  <c r="J8" i="23"/>
  <c r="B8" i="23"/>
  <c r="J7" i="23"/>
  <c r="B7" i="23"/>
  <c r="E3" i="23"/>
  <c r="E30" i="1"/>
  <c r="F30" i="1"/>
  <c r="E29" i="1"/>
  <c r="F29" i="1"/>
  <c r="E28" i="1"/>
  <c r="F28" i="1"/>
  <c r="F24" i="1"/>
  <c r="F25" i="1"/>
  <c r="F26" i="1"/>
  <c r="F27" i="1"/>
  <c r="E25" i="1"/>
  <c r="E26" i="1"/>
  <c r="E27" i="1"/>
  <c r="E24" i="1"/>
  <c r="E23" i="1"/>
  <c r="F23" i="1"/>
  <c r="J28" i="22" l="1"/>
  <c r="J27" i="22"/>
  <c r="J26" i="22"/>
  <c r="J25" i="22"/>
  <c r="J24" i="22"/>
  <c r="J23" i="22"/>
  <c r="J22" i="22"/>
  <c r="J21" i="22"/>
  <c r="J20" i="22"/>
  <c r="J19" i="22"/>
  <c r="J18" i="22"/>
  <c r="J17" i="22"/>
  <c r="J16" i="22"/>
  <c r="O15" i="22"/>
  <c r="J15" i="22"/>
  <c r="J14" i="22"/>
  <c r="J13" i="22"/>
  <c r="J12" i="22"/>
  <c r="J11" i="22"/>
  <c r="J10" i="22"/>
  <c r="B10" i="22"/>
  <c r="J9" i="22"/>
  <c r="B9" i="22"/>
  <c r="J8" i="22"/>
  <c r="B8" i="22"/>
  <c r="J7" i="22"/>
  <c r="B7" i="22"/>
  <c r="E3" i="22"/>
  <c r="J19" i="21"/>
  <c r="J18" i="21"/>
  <c r="J17" i="21"/>
  <c r="J16" i="21"/>
  <c r="O15" i="21"/>
  <c r="J15" i="21"/>
  <c r="J14" i="21"/>
  <c r="J13" i="21"/>
  <c r="J12" i="21"/>
  <c r="J11" i="21"/>
  <c r="J10" i="21"/>
  <c r="B10" i="21"/>
  <c r="J9" i="21"/>
  <c r="B9" i="21"/>
  <c r="J8" i="21"/>
  <c r="B8" i="21"/>
  <c r="J7" i="21"/>
  <c r="B7" i="21"/>
  <c r="E3" i="21"/>
  <c r="J17" i="20"/>
  <c r="J16" i="20"/>
  <c r="O15" i="20"/>
  <c r="J15" i="20"/>
  <c r="J14" i="20"/>
  <c r="J13" i="20"/>
  <c r="J12" i="20"/>
  <c r="J11" i="20"/>
  <c r="J10" i="20"/>
  <c r="B10" i="20"/>
  <c r="J9" i="20"/>
  <c r="B9" i="20"/>
  <c r="J8" i="20"/>
  <c r="B8" i="20"/>
  <c r="J7" i="20"/>
  <c r="B7" i="20"/>
  <c r="E3" i="20"/>
  <c r="E22" i="1"/>
  <c r="F22" i="1"/>
  <c r="E21" i="1"/>
  <c r="F21" i="1"/>
  <c r="E20" i="1"/>
  <c r="F20" i="1"/>
  <c r="J15" i="18" l="1"/>
  <c r="J16" i="18"/>
  <c r="J15" i="19"/>
  <c r="J16" i="19"/>
  <c r="J17" i="19"/>
  <c r="J14" i="19"/>
  <c r="J13" i="19"/>
  <c r="J12" i="19"/>
  <c r="J11" i="19"/>
  <c r="J10" i="19"/>
  <c r="B10" i="19"/>
  <c r="J9" i="19"/>
  <c r="B9" i="19"/>
  <c r="J8" i="19"/>
  <c r="B8" i="19"/>
  <c r="J7" i="19"/>
  <c r="B7" i="19"/>
  <c r="E3" i="19"/>
  <c r="J14" i="18"/>
  <c r="J13" i="18"/>
  <c r="J12" i="18"/>
  <c r="J11" i="18"/>
  <c r="J10" i="18"/>
  <c r="B10" i="18"/>
  <c r="J9" i="18"/>
  <c r="B9" i="18"/>
  <c r="J8" i="18"/>
  <c r="B8" i="18"/>
  <c r="J7" i="18"/>
  <c r="B7" i="18"/>
  <c r="E3" i="18"/>
  <c r="J14" i="17"/>
  <c r="J13" i="17"/>
  <c r="J12" i="17"/>
  <c r="J11" i="17"/>
  <c r="J10" i="17"/>
  <c r="B10" i="17"/>
  <c r="J9" i="17"/>
  <c r="B9" i="17"/>
  <c r="J8" i="17"/>
  <c r="B8" i="17"/>
  <c r="J7" i="17"/>
  <c r="B7" i="17"/>
  <c r="E3" i="17"/>
  <c r="F17" i="1"/>
  <c r="F18" i="1"/>
  <c r="F19" i="1"/>
  <c r="E17" i="1"/>
  <c r="E18" i="1"/>
  <c r="E19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J11" i="6"/>
  <c r="J11" i="7"/>
  <c r="J11" i="8"/>
  <c r="J11" i="9"/>
  <c r="J11" i="10"/>
  <c r="J11" i="11"/>
  <c r="J11" i="12"/>
  <c r="J11" i="13"/>
  <c r="J11" i="14"/>
  <c r="J11" i="15"/>
  <c r="J11" i="16"/>
  <c r="J11" i="5"/>
  <c r="J10" i="6"/>
  <c r="J10" i="7"/>
  <c r="J10" i="8"/>
  <c r="J10" i="9"/>
  <c r="J10" i="10"/>
  <c r="J10" i="11"/>
  <c r="J10" i="12"/>
  <c r="J10" i="13"/>
  <c r="J10" i="14"/>
  <c r="J10" i="15"/>
  <c r="J10" i="16"/>
  <c r="J10" i="5"/>
  <c r="J11" i="4"/>
  <c r="J11" i="2"/>
  <c r="J25" i="15" l="1"/>
  <c r="J26" i="15"/>
  <c r="J27" i="15"/>
  <c r="E3" i="16"/>
  <c r="J21" i="16"/>
  <c r="J20" i="16"/>
  <c r="J19" i="16"/>
  <c r="J18" i="16"/>
  <c r="J17" i="16"/>
  <c r="J16" i="16"/>
  <c r="O15" i="16"/>
  <c r="J15" i="16"/>
  <c r="J14" i="16"/>
  <c r="J13" i="16"/>
  <c r="J12" i="16"/>
  <c r="B10" i="16"/>
  <c r="J9" i="16"/>
  <c r="B9" i="16"/>
  <c r="J8" i="16"/>
  <c r="B8" i="16"/>
  <c r="J7" i="16"/>
  <c r="B7" i="16"/>
  <c r="J24" i="15"/>
  <c r="J23" i="15"/>
  <c r="J22" i="15"/>
  <c r="J21" i="15"/>
  <c r="J20" i="15"/>
  <c r="J19" i="15"/>
  <c r="J18" i="15"/>
  <c r="J17" i="15"/>
  <c r="J16" i="15"/>
  <c r="O15" i="15"/>
  <c r="J15" i="15"/>
  <c r="J14" i="15"/>
  <c r="J13" i="15"/>
  <c r="J12" i="15"/>
  <c r="B10" i="15"/>
  <c r="J9" i="15"/>
  <c r="B9" i="15"/>
  <c r="J8" i="15"/>
  <c r="B8" i="15"/>
  <c r="J7" i="15"/>
  <c r="B7" i="15"/>
  <c r="E3" i="15"/>
  <c r="J13" i="14"/>
  <c r="J14" i="14"/>
  <c r="J15" i="14"/>
  <c r="J16" i="14"/>
  <c r="J17" i="14"/>
  <c r="J18" i="14"/>
  <c r="J19" i="14"/>
  <c r="J20" i="14"/>
  <c r="J21" i="14"/>
  <c r="J22" i="14"/>
  <c r="J23" i="14"/>
  <c r="J24" i="14"/>
  <c r="J12" i="14"/>
  <c r="O15" i="14"/>
  <c r="B10" i="14"/>
  <c r="J9" i="14"/>
  <c r="B9" i="14"/>
  <c r="J8" i="14"/>
  <c r="B8" i="14"/>
  <c r="J7" i="14"/>
  <c r="B7" i="14"/>
  <c r="E3" i="14"/>
  <c r="J24" i="13"/>
  <c r="J25" i="13"/>
  <c r="J26" i="13"/>
  <c r="J27" i="13"/>
  <c r="J28" i="13"/>
  <c r="J29" i="13"/>
  <c r="J30" i="13"/>
  <c r="J31" i="13"/>
  <c r="J32" i="13"/>
  <c r="J33" i="13"/>
  <c r="J23" i="13"/>
  <c r="J22" i="13"/>
  <c r="J21" i="13"/>
  <c r="J20" i="13"/>
  <c r="J19" i="13"/>
  <c r="J18" i="13"/>
  <c r="J17" i="13"/>
  <c r="J16" i="13"/>
  <c r="O15" i="13"/>
  <c r="J15" i="13"/>
  <c r="J14" i="13"/>
  <c r="J13" i="13"/>
  <c r="J12" i="13"/>
  <c r="B10" i="13"/>
  <c r="J9" i="13"/>
  <c r="B9" i="13"/>
  <c r="J8" i="13"/>
  <c r="B8" i="13"/>
  <c r="J7" i="13"/>
  <c r="B7" i="13"/>
  <c r="E3" i="13"/>
  <c r="J23" i="12"/>
  <c r="J22" i="12"/>
  <c r="J21" i="12"/>
  <c r="J20" i="12"/>
  <c r="J19" i="12"/>
  <c r="J18" i="12"/>
  <c r="J17" i="12"/>
  <c r="J16" i="12"/>
  <c r="O15" i="12"/>
  <c r="J15" i="12"/>
  <c r="J14" i="12"/>
  <c r="J13" i="12"/>
  <c r="J12" i="12"/>
  <c r="B10" i="12"/>
  <c r="J9" i="12"/>
  <c r="B9" i="12"/>
  <c r="J8" i="12"/>
  <c r="B8" i="12"/>
  <c r="J7" i="12"/>
  <c r="B7" i="12"/>
  <c r="E3" i="12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21" i="11"/>
  <c r="J20" i="11"/>
  <c r="J19" i="11"/>
  <c r="J18" i="11"/>
  <c r="J17" i="11"/>
  <c r="J16" i="11"/>
  <c r="O15" i="11"/>
  <c r="J15" i="11"/>
  <c r="J14" i="11"/>
  <c r="J13" i="11"/>
  <c r="J12" i="11"/>
  <c r="B10" i="11"/>
  <c r="J9" i="11"/>
  <c r="B9" i="11"/>
  <c r="J8" i="11"/>
  <c r="B8" i="11"/>
  <c r="J7" i="11"/>
  <c r="B7" i="11"/>
  <c r="E3" i="11"/>
  <c r="J21" i="10"/>
  <c r="J20" i="10"/>
  <c r="J19" i="10"/>
  <c r="J18" i="10"/>
  <c r="J17" i="10"/>
  <c r="J16" i="10"/>
  <c r="O15" i="10"/>
  <c r="J15" i="10"/>
  <c r="J14" i="10"/>
  <c r="J13" i="10"/>
  <c r="J12" i="10"/>
  <c r="B10" i="10"/>
  <c r="J9" i="10"/>
  <c r="B9" i="10"/>
  <c r="J8" i="10"/>
  <c r="B8" i="10"/>
  <c r="J7" i="10"/>
  <c r="B7" i="10"/>
  <c r="E3" i="10"/>
  <c r="J21" i="9"/>
  <c r="J20" i="9"/>
  <c r="J19" i="9"/>
  <c r="J18" i="9"/>
  <c r="J17" i="9"/>
  <c r="J16" i="9"/>
  <c r="O15" i="9"/>
  <c r="J15" i="9"/>
  <c r="J14" i="9"/>
  <c r="J13" i="9"/>
  <c r="J12" i="9"/>
  <c r="B10" i="9"/>
  <c r="J9" i="9"/>
  <c r="B9" i="9"/>
  <c r="J8" i="9"/>
  <c r="B8" i="9"/>
  <c r="J7" i="9"/>
  <c r="B7" i="9"/>
  <c r="E3" i="9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O15" i="8"/>
  <c r="J15" i="8"/>
  <c r="J14" i="8"/>
  <c r="J13" i="8"/>
  <c r="J12" i="8"/>
  <c r="B10" i="8"/>
  <c r="J9" i="8"/>
  <c r="B9" i="8"/>
  <c r="J8" i="8"/>
  <c r="B8" i="8"/>
  <c r="J7" i="8"/>
  <c r="B7" i="8"/>
  <c r="E3" i="8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O15" i="7"/>
  <c r="J15" i="7"/>
  <c r="J14" i="7"/>
  <c r="J13" i="7"/>
  <c r="J12" i="7"/>
  <c r="B10" i="7"/>
  <c r="J9" i="7"/>
  <c r="B9" i="7"/>
  <c r="J8" i="7"/>
  <c r="B8" i="7"/>
  <c r="J7" i="7"/>
  <c r="B7" i="7"/>
  <c r="E3" i="7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14" i="6"/>
  <c r="J15" i="6"/>
  <c r="J16" i="6"/>
  <c r="J17" i="6"/>
  <c r="J18" i="6"/>
  <c r="J19" i="6"/>
  <c r="J20" i="6"/>
  <c r="J21" i="6"/>
  <c r="J22" i="6"/>
  <c r="J23" i="6"/>
  <c r="O15" i="6"/>
  <c r="J13" i="6"/>
  <c r="J12" i="6"/>
  <c r="B10" i="6"/>
  <c r="J9" i="6"/>
  <c r="B9" i="6"/>
  <c r="J8" i="6"/>
  <c r="B8" i="6"/>
  <c r="J7" i="6"/>
  <c r="B7" i="6"/>
  <c r="E3" i="6"/>
  <c r="J23" i="5"/>
  <c r="J22" i="5"/>
  <c r="J21" i="5"/>
  <c r="J20" i="5"/>
  <c r="J19" i="5"/>
  <c r="J18" i="5"/>
  <c r="J17" i="5"/>
  <c r="J16" i="5"/>
  <c r="O15" i="5"/>
  <c r="J15" i="5"/>
  <c r="J14" i="5"/>
  <c r="J13" i="5"/>
  <c r="J12" i="5"/>
  <c r="B10" i="5"/>
  <c r="J9" i="5"/>
  <c r="B9" i="5"/>
  <c r="J8" i="5"/>
  <c r="B8" i="5"/>
  <c r="J7" i="5"/>
  <c r="B7" i="5"/>
  <c r="E3" i="5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O15" i="4"/>
  <c r="J15" i="4"/>
  <c r="J14" i="4"/>
  <c r="J13" i="4"/>
  <c r="J12" i="4"/>
  <c r="J10" i="4"/>
  <c r="B10" i="4"/>
  <c r="J9" i="4"/>
  <c r="B9" i="4"/>
  <c r="J8" i="4"/>
  <c r="B8" i="4"/>
  <c r="J7" i="4"/>
  <c r="B7" i="4"/>
  <c r="E3" i="4"/>
  <c r="B9" i="2"/>
  <c r="B10" i="2"/>
  <c r="B8" i="2"/>
  <c r="B7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12" i="2"/>
  <c r="O15" i="2"/>
  <c r="J10" i="2"/>
  <c r="J9" i="2"/>
  <c r="J8" i="2"/>
  <c r="J7" i="2"/>
  <c r="E3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<sst xmlns="http://schemas.openxmlformats.org/spreadsheetml/2006/main" count="3945" uniqueCount="747">
  <si>
    <t>BRSAMITM</t>
  </si>
  <si>
    <t>ITEM</t>
  </si>
  <si>
    <t>CLUB_ITEM</t>
  </si>
  <si>
    <t>CLUB_ITEM_INVT</t>
  </si>
  <si>
    <t>ITEM_DC</t>
  </si>
  <si>
    <t>BRSCMGMT</t>
  </si>
  <si>
    <t>SCALABLE_ITEM</t>
  </si>
  <si>
    <t>SCALABLE_ITEM_WC</t>
  </si>
  <si>
    <t>BRSPRICE</t>
  </si>
  <si>
    <t>ITEM_EST_COST</t>
  </si>
  <si>
    <t>PRICING_ACTION </t>
  </si>
  <si>
    <t>PRICE_DESTINATION</t>
  </si>
  <si>
    <t>BRSAMTAX</t>
  </si>
  <si>
    <t>BR_ITEM_TAX</t>
  </si>
  <si>
    <t>BRTXRULE</t>
  </si>
  <si>
    <t>BR_TAX_NCM</t>
  </si>
  <si>
    <t>BR_INBOUND_IPI</t>
  </si>
  <si>
    <t>Select Exemplo</t>
  </si>
  <si>
    <t>DB2 Schema</t>
  </si>
  <si>
    <t>Stage Tabela</t>
  </si>
  <si>
    <t>DB2 Tabela</t>
  </si>
  <si>
    <t>Schema</t>
  </si>
  <si>
    <t>Table</t>
  </si>
  <si>
    <t>Script de campos</t>
  </si>
  <si>
    <t>NAME</t>
  </si>
  <si>
    <t>COLTYPE</t>
  </si>
  <si>
    <t>LENGTH</t>
  </si>
  <si>
    <t>SCALE</t>
  </si>
  <si>
    <t>NULLS</t>
  </si>
  <si>
    <t>FOREIGNKEY</t>
  </si>
  <si>
    <t>ITEM_NBR</t>
  </si>
  <si>
    <t xml:space="preserve">INTEGER </t>
  </si>
  <si>
    <t>N</t>
  </si>
  <si>
    <t xml:space="preserve"> </t>
  </si>
  <si>
    <t>MDS_FAM_ID</t>
  </si>
  <si>
    <t>PLU_NBR</t>
  </si>
  <si>
    <t>Y</t>
  </si>
  <si>
    <t>VENDOR_STOCK_ID</t>
  </si>
  <si>
    <t xml:space="preserve">CHAR    </t>
  </si>
  <si>
    <t>S</t>
  </si>
  <si>
    <t>DEPT_NBR</t>
  </si>
  <si>
    <t>SMALLINT</t>
  </si>
  <si>
    <t>SUBCLASS_NBR</t>
  </si>
  <si>
    <t>FINELINE_NBR</t>
  </si>
  <si>
    <t>PRODUCT_NBR</t>
  </si>
  <si>
    <t>CONSUMER_ITEM_NBR</t>
  </si>
  <si>
    <t>UPC_NBR</t>
  </si>
  <si>
    <t xml:space="preserve">DECIMAL </t>
  </si>
  <si>
    <t>UPC_FORMAT_CODE</t>
  </si>
  <si>
    <t>CASE_UPC_NBR</t>
  </si>
  <si>
    <t>CASE_UPC_FORMAT_CD</t>
  </si>
  <si>
    <t>WHPK_UPC_NBR</t>
  </si>
  <si>
    <t>WHPK_UPC_FORMAT_CD</t>
  </si>
  <si>
    <t>ITEM_STATUS_CODE</t>
  </si>
  <si>
    <t>ITEM_CREATE_DT</t>
  </si>
  <si>
    <t xml:space="preserve">DATE    </t>
  </si>
  <si>
    <t>ITEM_ORD_EFF_DATE</t>
  </si>
  <si>
    <t>ITEM_EXPIRE_DATE</t>
  </si>
  <si>
    <t>SEND_STORE_DATE</t>
  </si>
  <si>
    <t>VNDR_FRST_AVAIL_DT</t>
  </si>
  <si>
    <t>EST_OUT_OF_STCK_DT</t>
  </si>
  <si>
    <t>ITEM_TYPE_CODE</t>
  </si>
  <si>
    <t>REPL_SUBTYPE_CODE</t>
  </si>
  <si>
    <t>PROMO_ORD_BOOK_CD</t>
  </si>
  <si>
    <t>SHLF_LIFE_DAYS_QTY</t>
  </si>
  <si>
    <t>RESERVE_MDSE_IND</t>
  </si>
  <si>
    <t>VARIABLE_WT_IND</t>
  </si>
  <si>
    <t>BACKRM_SCALE_IND</t>
  </si>
  <si>
    <t>TEMP_SENSITIVE_IND</t>
  </si>
  <si>
    <t>DESTINATION_CODE</t>
  </si>
  <si>
    <t>CNSUMABLE_DIV_NBR</t>
  </si>
  <si>
    <t>ACCOUNT_NBR</t>
  </si>
  <si>
    <t>ACCT_NBR_TYPE_CODE</t>
  </si>
  <si>
    <t>FPP_RTRD_RANGE_IND</t>
  </si>
  <si>
    <t>FPP_VOLUME_QTY</t>
  </si>
  <si>
    <t>FPP_VOLUME_UOM_CD</t>
  </si>
  <si>
    <t>ITEM_LENGTH_QTY</t>
  </si>
  <si>
    <t>ITEM_HEIGHT_QTY</t>
  </si>
  <si>
    <t>ITEM_WIDTH_QTY</t>
  </si>
  <si>
    <t>ITEM_DIM_UOM_CODE</t>
  </si>
  <si>
    <t>ITEM_WEIGHT_QTY</t>
  </si>
  <si>
    <t>ITEM_WEIGHT_UOM_CD</t>
  </si>
  <si>
    <t>ITEM_CUBE_QTY</t>
  </si>
  <si>
    <t>ITEM_CUBE_UOM_CD</t>
  </si>
  <si>
    <t>BASE_UNIT_RTL_AMT</t>
  </si>
  <si>
    <t>CUST_BASE_RTL_AMT</t>
  </si>
  <si>
    <t>BASE_RETAIL_UOM_CD</t>
  </si>
  <si>
    <t>SELL_QTY</t>
  </si>
  <si>
    <t>SELL_UOM_CODE</t>
  </si>
  <si>
    <t>PRICE_COMP_QTY</t>
  </si>
  <si>
    <t>PRICE_COMP_UOM_CD</t>
  </si>
  <si>
    <t>CANNED_ORDER_IND</t>
  </si>
  <si>
    <t>ITEM_SCANNABLE_IND</t>
  </si>
  <si>
    <t>SHELF_LBL_RQMT_IND</t>
  </si>
  <si>
    <t>DIET_TYPE_CODE</t>
  </si>
  <si>
    <t>ITEM1_DESC</t>
  </si>
  <si>
    <t>ITEM2_DESC</t>
  </si>
  <si>
    <t>UPC_DESC</t>
  </si>
  <si>
    <t>SHLFLBL1_COLR_DESC</t>
  </si>
  <si>
    <t>SHLFLBL2_SIZE_DESC</t>
  </si>
  <si>
    <t>MBM_CODE</t>
  </si>
  <si>
    <t>ITEM_RPLNSHBL_IND</t>
  </si>
  <si>
    <t>PROJ_YR_SALE_QTY</t>
  </si>
  <si>
    <t>REPLENISH_UNIT_IND</t>
  </si>
  <si>
    <t>MARSHAL_ID</t>
  </si>
  <si>
    <t>WHSE_AREA_CODE</t>
  </si>
  <si>
    <t>INFRM_REORD_TYP_CD</t>
  </si>
  <si>
    <t>MIN_RCVNG_DAYS_QTY</t>
  </si>
  <si>
    <t>EXCLUS_SPLY_DC_NBR</t>
  </si>
  <si>
    <t>WHSE_ALIGN_TYPE_CD</t>
  </si>
  <si>
    <t>MIN_WHSE_LIFE_QTY</t>
  </si>
  <si>
    <t>WHSE_ROTATION_CODE</t>
  </si>
  <si>
    <t>PERFORM_RATING_CD</t>
  </si>
  <si>
    <t>CANCEL_WHN_OUT_IND</t>
  </si>
  <si>
    <t>ITEM_IMPORT_IND</t>
  </si>
  <si>
    <t>VNPK_COST_AMT</t>
  </si>
  <si>
    <t>VNPK_CSPK_CODE</t>
  </si>
  <si>
    <t>VNPK_QTY</t>
  </si>
  <si>
    <t>VNPK_WEIGHT_QTY</t>
  </si>
  <si>
    <t>VNPK_WEIGHT_UOM_CD</t>
  </si>
  <si>
    <t>MASTER_CARTON_IND</t>
  </si>
  <si>
    <t>VNPK_LENGTH_QTY</t>
  </si>
  <si>
    <t>VNPK_WIDTH_QTY</t>
  </si>
  <si>
    <t>VNPK_HEIGHT_QTY</t>
  </si>
  <si>
    <t>VNPK_DIM_UOM_CODE</t>
  </si>
  <si>
    <t>VNPK_CUBE_QTY</t>
  </si>
  <si>
    <t>VNPK_CUBE_UOM_CD</t>
  </si>
  <si>
    <t>VNPK_WEIGHT_FMT_CD</t>
  </si>
  <si>
    <t>VNDR_MIN_ORD_QTY</t>
  </si>
  <si>
    <t>VNDR_MINORD_UOM_CD</t>
  </si>
  <si>
    <t>PALLET_TI_QTY</t>
  </si>
  <si>
    <t>PALLET_HI_QTY</t>
  </si>
  <si>
    <t>WHPK_SELL_AMT</t>
  </si>
  <si>
    <t>WHPK_QTY</t>
  </si>
  <si>
    <t>WHPK_LENGTH_QTY</t>
  </si>
  <si>
    <t>WHPK_WIDTH_QTY</t>
  </si>
  <si>
    <t>WHPK_CUBE_QTY</t>
  </si>
  <si>
    <t>WHPK_CUBE_UOM_CD</t>
  </si>
  <si>
    <t>WHPK_HEIGHT_QTY</t>
  </si>
  <si>
    <t>WHPK_DIM_UOM_CODE</t>
  </si>
  <si>
    <t>WHPK_WEIGHT_QTY</t>
  </si>
  <si>
    <t>WHPK_WEIGHT_UOM_CD</t>
  </si>
  <si>
    <t>WHSE_MIN_ORDER_QTY</t>
  </si>
  <si>
    <t>WHSE_MAX_ORDER_QTY</t>
  </si>
  <si>
    <t>WHPK_CALC_MTHD_CD</t>
  </si>
  <si>
    <t>CRUSH_FACTOR_CODE</t>
  </si>
  <si>
    <t>CONVEYABLE_IND</t>
  </si>
  <si>
    <t>PALLET_SIZE_CODE</t>
  </si>
  <si>
    <t>VENDOR_NBR</t>
  </si>
  <si>
    <t>VENDOR_DEPT_NBR</t>
  </si>
  <si>
    <t>VENDOR_SEQ_NBR</t>
  </si>
  <si>
    <t>ORIGIN_COUNTRY_CD</t>
  </si>
  <si>
    <t>VNDR_LEAD_TM_QTY</t>
  </si>
  <si>
    <t>PALLET_ROUND_PCT</t>
  </si>
  <si>
    <t>FPP_BTCH_SHRNK_QTY</t>
  </si>
  <si>
    <t>FPP_EST_SHRINK_PCT</t>
  </si>
  <si>
    <t>ASSORTMENT_TYPE_CD</t>
  </si>
  <si>
    <t>TEMPR_UOM_CODE</t>
  </si>
  <si>
    <t>IDEAL_TEMP_LO_QTY</t>
  </si>
  <si>
    <t>IDEAL_TEMP_HI_QTY</t>
  </si>
  <si>
    <t>ACCEPT_TEMP_LO_QTY</t>
  </si>
  <si>
    <t>ACCEPT_TEMP_HI_QTY</t>
  </si>
  <si>
    <t>LAST_UPDATE_PGM_ID</t>
  </si>
  <si>
    <t>LAST_UPDATE_USERID</t>
  </si>
  <si>
    <t>LAST_UPDATE_TS</t>
  </si>
  <si>
    <t>TIMESTMP</t>
  </si>
  <si>
    <t>ITEMFILE_SOURCE_NM</t>
  </si>
  <si>
    <t>SECURITY_TAG_IND</t>
  </si>
  <si>
    <t>SHELF_ROTATION_IND</t>
  </si>
  <si>
    <t>GUAR_SALES_IND</t>
  </si>
  <si>
    <t>MFGR_SUGD_RTL_AMT</t>
  </si>
  <si>
    <t>MFGR_PRE_PRICE_AMT</t>
  </si>
  <si>
    <t>VNDR_FIRST_ORD_DT</t>
  </si>
  <si>
    <t>VNDR_FIRST_SHIP_DT</t>
  </si>
  <si>
    <t>LAST_ORDER_DATE</t>
  </si>
  <si>
    <t>VNDR_LAST_SHIP_DT</t>
  </si>
  <si>
    <t>BRAND_ID</t>
  </si>
  <si>
    <t>SIGNING_DESC</t>
  </si>
  <si>
    <t>SHOP_DESC</t>
  </si>
  <si>
    <t>VNDR_INCRM_ORD_QTY</t>
  </si>
  <si>
    <t>VARIABLE_COMP_IND</t>
  </si>
  <si>
    <t>MDSE_CATG_NBR</t>
  </si>
  <si>
    <t>MDSE_SUBCATG_NBR</t>
  </si>
  <si>
    <t>FPP_TRGT_THRWY_PCT</t>
  </si>
  <si>
    <t>ITEM_STATUS_CHG_DT</t>
  </si>
  <si>
    <t>STORE_FORMAT_CODE</t>
  </si>
  <si>
    <t>BUYING_REGION_CODE</t>
  </si>
  <si>
    <t>SELL_PACKAGE_QTY</t>
  </si>
  <si>
    <t>SELL_UNIT_QTY</t>
  </si>
  <si>
    <t>SELL_UNIT_UOM_CODE</t>
  </si>
  <si>
    <t>COMP_PACKAGE_QTY</t>
  </si>
  <si>
    <t>COMP_UNIT_QTY</t>
  </si>
  <si>
    <t>COMP_UNIT_UOM_CODE</t>
  </si>
  <si>
    <t>CATCH_WEIGHT_IND</t>
  </si>
  <si>
    <t>NEVER_OUT_IND</t>
  </si>
  <si>
    <t>ACCTG_DEPT_NBR</t>
  </si>
  <si>
    <t>SEASON_CODE</t>
  </si>
  <si>
    <t>SEASON_YEAR</t>
  </si>
  <si>
    <t>LICENSE_CODE</t>
  </si>
  <si>
    <t>VNPK_NETWGT_QTY</t>
  </si>
  <si>
    <t>VNPK_NETWGT_UOM_CD</t>
  </si>
  <si>
    <t>RTL_NOTFY_STR_IND</t>
  </si>
  <si>
    <t>PALLET_UPC_NBR</t>
  </si>
  <si>
    <t>PALLET_UPC_FMT_CD</t>
  </si>
  <si>
    <t>RFID_IND</t>
  </si>
  <si>
    <t>RESERVE_MDSE_CODE</t>
  </si>
  <si>
    <t>ORD_SIZNG_FCTR_QTY</t>
  </si>
  <si>
    <t>SEGREGATION_CODE</t>
  </si>
  <si>
    <t>MDSE_PROGRAM_ID</t>
  </si>
  <si>
    <t>COMMODITY_ID</t>
  </si>
  <si>
    <t>ABC_PHARMA_NBR</t>
  </si>
  <si>
    <t>CHEMICAL_IND</t>
  </si>
  <si>
    <t>PESTICIDE_IND</t>
  </si>
  <si>
    <t>AEROSAL_IND</t>
  </si>
  <si>
    <t>RPPC_IND</t>
  </si>
  <si>
    <t>FHS_DC_SLOT_CODE</t>
  </si>
  <si>
    <t>PRESN_UNIT_QTY</t>
  </si>
  <si>
    <t>SUPP_DISPLAY_IND</t>
  </si>
  <si>
    <t>FSA_IND</t>
  </si>
  <si>
    <t>STR_SHLF_LF_HR_QTY</t>
  </si>
  <si>
    <t>FPP_PREPN_HR_QTY</t>
  </si>
  <si>
    <t>CNTRL_SBSNC_IND</t>
  </si>
  <si>
    <t>PROMPT_PRICE_IND</t>
  </si>
  <si>
    <t>NON_MBR_UPCHRG_IND</t>
  </si>
  <si>
    <t>DC_DEA_REPORT_IND</t>
  </si>
  <si>
    <t>COUNTRY_CODE</t>
  </si>
  <si>
    <t>SANITARY_REGTN_NBR</t>
  </si>
  <si>
    <t>SANIT_REGTN_EXP_DT</t>
  </si>
  <si>
    <t>DISCOUNT_IND</t>
  </si>
  <si>
    <t>WHPK_NETWGT_QTY</t>
  </si>
  <si>
    <t>ALT_CHNNL_SRC_IND</t>
  </si>
  <si>
    <t>REPL_GROUP_NBR</t>
  </si>
  <si>
    <t>FPP_MIN_VOLUME_QTY</t>
  </si>
  <si>
    <t>QUALITY_CNTRL_CD</t>
  </si>
  <si>
    <t>HEALTH_INCENTIVE_ELIG_IND</t>
  </si>
  <si>
    <t>ITEM_VOLUME_QTY</t>
  </si>
  <si>
    <t>ITEM_VOLUME_UOM_CD</t>
  </si>
  <si>
    <t>ALCOHOL_PCT</t>
  </si>
  <si>
    <t>MIN_PRICE_IND</t>
  </si>
  <si>
    <t>BRAND_ACQUISITION_CODE</t>
  </si>
  <si>
    <t>RETURN_RESALE_IND</t>
  </si>
  <si>
    <t>RETAIL_INCLUDE_VAT_IND</t>
  </si>
  <si>
    <t>GIFT_CARD_FACE_AMT</t>
  </si>
  <si>
    <t>GIFT_CARD_FEE_AMOUNT</t>
  </si>
  <si>
    <t>GIFT_CARD_FEE_PERCENT</t>
  </si>
  <si>
    <t>GIFT_CARD_TYPE_CODE</t>
  </si>
  <si>
    <t>FEATURE_PRESN_UNIT_QTY</t>
  </si>
  <si>
    <t>Script de criação</t>
  </si>
  <si>
    <t>DB2</t>
  </si>
  <si>
    <t>SQL</t>
  </si>
  <si>
    <t>int</t>
  </si>
  <si>
    <t>numeric</t>
  </si>
  <si>
    <t>date</t>
  </si>
  <si>
    <t>INTEGER</t>
  </si>
  <si>
    <t>CHAR</t>
  </si>
  <si>
    <t>DATE</t>
  </si>
  <si>
    <t>DECIMAL</t>
  </si>
  <si>
    <t>Script de Exclusão</t>
  </si>
  <si>
    <t>db2--&gt;</t>
  </si>
  <si>
    <t>Encerramento</t>
  </si>
  <si>
    <t>GO</t>
  </si>
  <si>
    <t>CLUB_NBR</t>
  </si>
  <si>
    <t>ITEM_ON_SHELF_DATE</t>
  </si>
  <si>
    <t>ITEM_OFF_SHELF_DT</t>
  </si>
  <si>
    <t>MARKDOWN_STATUS_CD</t>
  </si>
  <si>
    <t>UNIT_RETAIL_AMT</t>
  </si>
  <si>
    <t>LINK_ITEM_NBR</t>
  </si>
  <si>
    <t>LAST_CHANGE_TS</t>
  </si>
  <si>
    <t>LAST_CHANGE_USERID</t>
  </si>
  <si>
    <t>UNIT_RETAIL_CHG_DT</t>
  </si>
  <si>
    <t>LAST_MARKDOWN_IND</t>
  </si>
  <si>
    <t>CANCEL_WHN_OUT_DT</t>
  </si>
  <si>
    <t>CNCL_UNIT_RTL_AMT</t>
  </si>
  <si>
    <t>LEAD_TIME_QTY</t>
  </si>
  <si>
    <t>LEASE_SALES_PCT</t>
  </si>
  <si>
    <t>LEASE_EFF_DATE</t>
  </si>
  <si>
    <t>LEASE_EXP_DATE</t>
  </si>
  <si>
    <t>LAST_SOLD_DATE</t>
  </si>
  <si>
    <t>LEASE_DFLT_SLS_PCT</t>
  </si>
  <si>
    <t>MAX_RETAIL_AMT</t>
  </si>
  <si>
    <t>WHPK_SELL_CHG_RSN_CD</t>
  </si>
  <si>
    <t>ON_HAND_QTY</t>
  </si>
  <si>
    <t>ON_ORDER_QTY</t>
  </si>
  <si>
    <t>CLAIM_ON_HAND_QTY</t>
  </si>
  <si>
    <t>CNSLD_ON_HAND_QTY</t>
  </si>
  <si>
    <t>LAST_RCVD_DATE</t>
  </si>
  <si>
    <t>LAST_CHANGE_PGM_ID</t>
  </si>
  <si>
    <t>NEG_ON_HAND_DATE</t>
  </si>
  <si>
    <t>DC_NBR</t>
  </si>
  <si>
    <t>TOT_ON_HAND_QTY</t>
  </si>
  <si>
    <t>ON_ORDR_QTY</t>
  </si>
  <si>
    <t>RESERVED_QTY</t>
  </si>
  <si>
    <t>ALLOCATED_QTY</t>
  </si>
  <si>
    <t>TEMP_NOT_AVAIL_IND</t>
  </si>
  <si>
    <t>DEFER_BOND_TAX_IND</t>
  </si>
  <si>
    <t>DC_CANCEL_OUT_IND</t>
  </si>
  <si>
    <t>INVENTORY_AMT</t>
  </si>
  <si>
    <t>IMPT_STRG_DC_NBR</t>
  </si>
  <si>
    <t>DELIVERED_COST_AMT</t>
  </si>
  <si>
    <t>YTD_VNPK_RCVD_QTY</t>
  </si>
  <si>
    <t>YTD_WHPK_SELL_AMT</t>
  </si>
  <si>
    <t>YTD_UNIT_SALES_QTY</t>
  </si>
  <si>
    <t>QTD_UNIT_SALES_QTY</t>
  </si>
  <si>
    <t>QTD_VNPK_RCVD_QTY</t>
  </si>
  <si>
    <t>CROSSREF_PRIME_IND</t>
  </si>
  <si>
    <t>STAPLE_ON_ORD_QTY</t>
  </si>
  <si>
    <t>INVT_REQUIRED_IND</t>
  </si>
  <si>
    <t>LBL_NOT_INVC_QTY</t>
  </si>
  <si>
    <t>OUT_REPL_PRTY_IND</t>
  </si>
  <si>
    <t>DC_FIXED_SLOT_IND</t>
  </si>
  <si>
    <t>TOT_ON_HAND_EACH_QTY</t>
  </si>
  <si>
    <t>ON_ORDR_EACH_QTY</t>
  </si>
  <si>
    <t>RESERVED_EACH_QTY</t>
  </si>
  <si>
    <t>YTD_EACH_RCVD_QTY</t>
  </si>
  <si>
    <t>VNDR_MIN_EACH_ORD_QTY</t>
  </si>
  <si>
    <t>QTD_EACH_RCVD_QTY</t>
  </si>
  <si>
    <t>VNDR_INCRM_EACH_ORD_QTY</t>
  </si>
  <si>
    <t>STAPLE_ON_EACH_ORD_QTY</t>
  </si>
  <si>
    <t>DLY_OUT_OF_STOCK_CASE_QTY</t>
  </si>
  <si>
    <t>WTD_OUT_OF_STOCK_CASE_QTY</t>
  </si>
  <si>
    <t>DAILY_SHIP_CASE_QTY</t>
  </si>
  <si>
    <t>WTD_SHIP_CASE_QTY</t>
  </si>
  <si>
    <t>WTD_DISTR_SHIP_CASE_QTY</t>
  </si>
  <si>
    <t>AVG_CASE_WGT_QTY</t>
  </si>
  <si>
    <t>TURN_ONHAND_CASE_QTY</t>
  </si>
  <si>
    <t>DISTR_ONHAND_CASE_QTY</t>
  </si>
  <si>
    <t>OSS_ONHAND_CASE_QTY</t>
  </si>
  <si>
    <t>YTD_RCVD_CASE_QTY</t>
  </si>
  <si>
    <t>BUYING_MULTIPLE_QTY</t>
  </si>
  <si>
    <t>UNABSORBED_ITEM_COST_AMT</t>
  </si>
  <si>
    <t>WHSE_TI_QTY</t>
  </si>
  <si>
    <t>WHSE_HI_QTY</t>
  </si>
  <si>
    <t>SLOT_ID</t>
  </si>
  <si>
    <t>AVG_DISTRO_COST_AMT</t>
  </si>
  <si>
    <t>AVG_DISTRO_WGT_QTY</t>
  </si>
  <si>
    <t>VNPK_COL_COST_AMT</t>
  </si>
  <si>
    <t>DAILY_DEMAND_QTY</t>
  </si>
  <si>
    <t>REPL_MGR_USERID</t>
  </si>
  <si>
    <t>IMPORT_CASE_LABEL_IND</t>
  </si>
  <si>
    <t>PRSHBL_PARTIAL_ALLOC_IND</t>
  </si>
  <si>
    <t>PLU_ITEM_NBR</t>
  </si>
  <si>
    <t>SCALE_ITEM_DESCR1</t>
  </si>
  <si>
    <t>SCALE_ITEM_DESCR2</t>
  </si>
  <si>
    <t>COMMODITY_CLASS_CD</t>
  </si>
  <si>
    <t>UPC_TYPE</t>
  </si>
  <si>
    <t>SPECIAL_MESSAGE_CD</t>
  </si>
  <si>
    <t>GRAPHICS_NBR</t>
  </si>
  <si>
    <t>ACTION_CODE</t>
  </si>
  <si>
    <t>ACTIVE_FOR_SCALES</t>
  </si>
  <si>
    <t>FIXED_WEIGHT_IND</t>
  </si>
  <si>
    <t>LABEL_FORMAT</t>
  </si>
  <si>
    <t>NET_WEIGHT</t>
  </si>
  <si>
    <t>PACKAGE_CODE</t>
  </si>
  <si>
    <t>PRICE_MOD_CODE</t>
  </si>
  <si>
    <t>PRODUCT_LIFE</t>
  </si>
  <si>
    <t>SHELF_LIFE</t>
  </si>
  <si>
    <t>TARE_WEIGHT</t>
  </si>
  <si>
    <t>LAST_CHG_TIMESTAMP</t>
  </si>
  <si>
    <t>CHG_SENT_TIMESTAMP</t>
  </si>
  <si>
    <t>ORIGIN_CODE</t>
  </si>
  <si>
    <t>SEA_AREA_CODE</t>
  </si>
  <si>
    <t>RECYCLE_MARK_CD</t>
  </si>
  <si>
    <t>STRG_TEMPR_CODE</t>
  </si>
  <si>
    <t>EXP_TEXT_ID_NBR</t>
  </si>
  <si>
    <t>ITEM_EST_COST_ID</t>
  </si>
  <si>
    <t>PRICE_DEST_ID</t>
  </si>
  <si>
    <t>EFFECTIVE_DATE</t>
  </si>
  <si>
    <t>EST_LANDED_COST_AMT</t>
  </si>
  <si>
    <t>SALES_TAX_AMT</t>
  </si>
  <si>
    <t>EXPIRATION_DATE</t>
  </si>
  <si>
    <t>ITEM_COST_CMPNT</t>
  </si>
  <si>
    <t>COST_CMPNT_TYPE_CODE</t>
  </si>
  <si>
    <t>COST_COMPONENT_EFF_DATE</t>
  </si>
  <si>
    <t>PRICING_ACTION_ID</t>
  </si>
  <si>
    <t>COST_COMPONENT_VAL</t>
  </si>
  <si>
    <t>PCT_IND</t>
  </si>
  <si>
    <t>COST_CMPNT_EXPIRATION_DATE</t>
  </si>
  <si>
    <t>PRICING_ACTION</t>
  </si>
  <si>
    <t>PRICE_TYPE_CODE</t>
  </si>
  <si>
    <t>PRICING_REASON_CD</t>
  </si>
  <si>
    <t>COST_TYPE_CODE</t>
  </si>
  <si>
    <t>ITEM_SOURCE_ID</t>
  </si>
  <si>
    <t>ITEM_SOURCE_TYPE</t>
  </si>
  <si>
    <t>PRICE_DEST_TYPE</t>
  </si>
  <si>
    <t>UOM_CODE</t>
  </si>
  <si>
    <t>PRICING_QTY</t>
  </si>
  <si>
    <t>CALC_FORMAT_CODE</t>
  </si>
  <si>
    <t>CALC_VALUE</t>
  </si>
  <si>
    <t>PRICE_ACTN_STAT_CD</t>
  </si>
  <si>
    <t>MAINT_METHOD_IND</t>
  </si>
  <si>
    <t>PROCESS_TS</t>
  </si>
  <si>
    <t>CREATOR_ID</t>
  </si>
  <si>
    <t>VNPK_PPD_COST_AMT</t>
  </si>
  <si>
    <t>BU_VNPK_COST_IND</t>
  </si>
  <si>
    <t>MARGIN_RULE_ID</t>
  </si>
  <si>
    <t>PRICE_POINT_ID</t>
  </si>
  <si>
    <t>RULE_RESTR_SEQ_NBR</t>
  </si>
  <si>
    <t>PA_CREATE_TS</t>
  </si>
  <si>
    <t>PRICING_SOURCE_NM</t>
  </si>
  <si>
    <t>NOTIFY_STORE_IND</t>
  </si>
  <si>
    <t>NATL_LST_PRICE_AMT</t>
  </si>
  <si>
    <t>BRKT_PRICE_AMT</t>
  </si>
  <si>
    <t>RTL_REC_CREATE_STATUS_CD</t>
  </si>
  <si>
    <t>LINKED_PRICING_ACTION_ID</t>
  </si>
  <si>
    <t>HASH_RESULT_NBR</t>
  </si>
  <si>
    <t>BU_ID</t>
  </si>
  <si>
    <t>STORE_GROUP_ID</t>
  </si>
  <si>
    <t>STORE_RULE_ID</t>
  </si>
  <si>
    <t>STORE_NBR</t>
  </si>
  <si>
    <t>REGION_NBR</t>
  </si>
  <si>
    <t>SUBDIV_NBR</t>
  </si>
  <si>
    <t>DSS_REQUEST_ID</t>
  </si>
  <si>
    <t>STATE_CODE</t>
  </si>
  <si>
    <t>MDSE_ORIGN_CODE</t>
  </si>
  <si>
    <t>MDSE_CLASF_CODE</t>
  </si>
  <si>
    <t>XFER_ITEM_NBR</t>
  </si>
  <si>
    <t>NATL_ITEM_IND</t>
  </si>
  <si>
    <t>NATL_ITEM_NBR</t>
  </si>
  <si>
    <t>RESTRICTION_IND</t>
  </si>
  <si>
    <t>TRANSFER_IND</t>
  </si>
  <si>
    <t>TAX_REFUNDABLE_IND</t>
  </si>
  <si>
    <t>TAX_RPT_ITEM_NBR</t>
  </si>
  <si>
    <t>IN_FCTR_MULT_IND</t>
  </si>
  <si>
    <t>IN_ITEM_CNVRS_QTY</t>
  </si>
  <si>
    <t>OUT_FCTR_MULT_IND</t>
  </si>
  <si>
    <t>OUT_ITEM_CNVRS_QTY</t>
  </si>
  <si>
    <t>PRODEPE_INCTV_NBR</t>
  </si>
  <si>
    <t>SERGIPE_CLASF_NBR</t>
  </si>
  <si>
    <t>VNDR_PAY_TAX_IND</t>
  </si>
  <si>
    <t>ICMS_PO_VERIF_IND</t>
  </si>
  <si>
    <t>PRODUCT_TYPE_CODE</t>
  </si>
  <si>
    <t>BX_ITEM_TYPE_CODE</t>
  </si>
  <si>
    <t>NCM_ID</t>
  </si>
  <si>
    <t>NCM_CODE</t>
  </si>
  <si>
    <t>EX_TIPI_CODE</t>
  </si>
  <si>
    <t>ACTIVE_IND</t>
  </si>
  <si>
    <t>NCM_DESC</t>
  </si>
  <si>
    <t xml:space="preserve">VARCHAR </t>
  </si>
  <si>
    <t>IPI_TAX_RATE_VAL</t>
  </si>
  <si>
    <t>IPI_LEGAL_MECHANISM</t>
  </si>
  <si>
    <t>LEGAL_TAX_CHG_JSTFN_TXT</t>
  </si>
  <si>
    <t>COMMENT_TXT</t>
  </si>
  <si>
    <t>IPI_EFF_DATE</t>
  </si>
  <si>
    <t>IPI_EXPIRE_DATE</t>
  </si>
  <si>
    <t>VARCHAR</t>
  </si>
  <si>
    <t>???</t>
  </si>
  <si>
    <t>!!!!!</t>
  </si>
  <si>
    <t>BR_ITEM_TAX_PRMTR</t>
  </si>
  <si>
    <t>FISCAL_CATEGORY_CODE</t>
  </si>
  <si>
    <t>SERGIPE_NCM_ID</t>
  </si>
  <si>
    <t>FIXED_TAX_QTY</t>
  </si>
  <si>
    <t>SIMILAR_ITEM_NBR</t>
  </si>
  <si>
    <t>REASON_CODE</t>
  </si>
  <si>
    <t>TRIB_GRP_CLASF_ID</t>
  </si>
  <si>
    <t>STATE_FIXED_TAX_QTY</t>
  </si>
  <si>
    <t>TRIBUTARY_COLLECTION_ID</t>
  </si>
  <si>
    <t>TRIB_COLLECTION_ASSN_DATE</t>
  </si>
  <si>
    <t>EXPIRE_DATE</t>
  </si>
  <si>
    <t>IPI_TRIB_STATUS_CD</t>
  </si>
  <si>
    <t>IPI_TAX_CLASS_CD</t>
  </si>
  <si>
    <t>IPI_TAX_LEGAL_CD</t>
  </si>
  <si>
    <t>FIXED_TAX_AMT</t>
  </si>
  <si>
    <t>TAX_PCT</t>
  </si>
  <si>
    <t>Row Count</t>
  </si>
  <si>
    <t>[LAST_UPDATE_TS] [datetime2](7) NULL,</t>
  </si>
  <si>
    <t>DEPARTMENT_DESC</t>
  </si>
  <si>
    <t>SUBCLASS_TEXT</t>
  </si>
  <si>
    <t>SUBCLASS_FNLN_TEXT</t>
  </si>
  <si>
    <t>LANGUAGE_CODE</t>
  </si>
  <si>
    <t>DESCRIPTION_TEXT</t>
  </si>
  <si>
    <t>SUBCLASS_DESC</t>
  </si>
  <si>
    <t>FINELINE_DESC</t>
  </si>
  <si>
    <t>BRSWC001</t>
  </si>
  <si>
    <t>WC_CONS_ALIGN</t>
  </si>
  <si>
    <t>BRSAMS</t>
  </si>
  <si>
    <t>SVE_VENDOR_EXPENSE</t>
  </si>
  <si>
    <t>UPC_ITEM</t>
  </si>
  <si>
    <t>WHS_NBR</t>
  </si>
  <si>
    <t>ALIGN_TYPE_CODE</t>
  </si>
  <si>
    <t>DIV_NBR</t>
  </si>
  <si>
    <t>ALIGN_EFF_DT</t>
  </si>
  <si>
    <t>CONS_NBR</t>
  </si>
  <si>
    <t>CONS_SLOT_NBR</t>
  </si>
  <si>
    <t>CONS_CNTL_NBR</t>
  </si>
  <si>
    <t>CONS_BU_NBR</t>
  </si>
  <si>
    <t>TBCREATOR</t>
  </si>
  <si>
    <t>BRLGITFC</t>
  </si>
  <si>
    <t>S2LGITFC</t>
  </si>
  <si>
    <t>K2LGITFC</t>
  </si>
  <si>
    <t>AUTH_IND</t>
  </si>
  <si>
    <t>INBOUND_PCT</t>
  </si>
  <si>
    <t>HANDLING_PCT</t>
  </si>
  <si>
    <t>OUTBOUND_PCT</t>
  </si>
  <si>
    <t>COMMISSION_PCT</t>
  </si>
  <si>
    <t>ALIGNMENT_TYPE_CODE</t>
  </si>
  <si>
    <t>OCEAN_PCT</t>
  </si>
  <si>
    <t>RANDOM_PCT</t>
  </si>
  <si>
    <t>VENDOR_PCT</t>
  </si>
  <si>
    <t>TRUCKLOAD_IND</t>
  </si>
  <si>
    <t>LAST_CHANGE_DATE</t>
  </si>
  <si>
    <t>LAST_CHANGE_TIME</t>
  </si>
  <si>
    <t>LAST_CHANGE_TERMINAL_ID</t>
  </si>
  <si>
    <t>datetime2</t>
  </si>
  <si>
    <t>BRSWCITM</t>
  </si>
  <si>
    <t>BROMSPO</t>
  </si>
  <si>
    <t>ADDL_DESC</t>
  </si>
  <si>
    <t>OMS_PURCHASE_ORDER</t>
  </si>
  <si>
    <t>OMS_SUB_PO</t>
  </si>
  <si>
    <t>OMS_PO_LINE</t>
  </si>
  <si>
    <t>OMS_SUB_PO_LINE</t>
  </si>
  <si>
    <t>BRVENDOR</t>
  </si>
  <si>
    <t>SAMS_ITEM_ALT_SELL_UOM</t>
  </si>
  <si>
    <t>VENDOR</t>
  </si>
  <si>
    <t>V1A_EXTENT</t>
  </si>
  <si>
    <t>x</t>
  </si>
  <si>
    <t>ITEM_SPEED_NBR</t>
  </si>
  <si>
    <t>DESC_TYPE_CODE</t>
  </si>
  <si>
    <t>LOCATOR_CODE</t>
  </si>
  <si>
    <t>XMIT_IND</t>
  </si>
  <si>
    <t>OMS_PO_NBR</t>
  </si>
  <si>
    <t>DC_COUNTRY_CODE</t>
  </si>
  <si>
    <t>M</t>
  </si>
  <si>
    <t>ORDER_DATE</t>
  </si>
  <si>
    <t>IMPORT_IND</t>
  </si>
  <si>
    <t>TRANSMIT_STAT_CD</t>
  </si>
  <si>
    <t>TRANSMIT_METHOD_CD</t>
  </si>
  <si>
    <t>FRT_PYMNT_TYP_CODE</t>
  </si>
  <si>
    <t>ORDER_OFFICE_ID</t>
  </si>
  <si>
    <t>PO_STATUS_CD</t>
  </si>
  <si>
    <t>PO_CREATE_TS</t>
  </si>
  <si>
    <t>PO_CLOSE_DATE</t>
  </si>
  <si>
    <t>MANUAL_CREATE_IND</t>
  </si>
  <si>
    <t>CREATE_USERID</t>
  </si>
  <si>
    <t>CREATE_SYSTEM_ID</t>
  </si>
  <si>
    <t>LAST_CHG_USERID</t>
  </si>
  <si>
    <t>LAST_CHG_TS</t>
  </si>
  <si>
    <t>EDIT_LOCK_IND</t>
  </si>
  <si>
    <t>EDIT_LOCK_USERID</t>
  </si>
  <si>
    <t>EDIT_LOCK_TS</t>
  </si>
  <si>
    <t>EDIT_BLOCK_REASON_CD</t>
  </si>
  <si>
    <t>SCAC_CODE</t>
  </si>
  <si>
    <t>TRANS_MODE_CODE</t>
  </si>
  <si>
    <t>BACKHAUL_IND</t>
  </si>
  <si>
    <t>DEL_GATE_IN_DATE</t>
  </si>
  <si>
    <t>DEL_GATE_IN_TIME</t>
  </si>
  <si>
    <t xml:space="preserve">TIME    </t>
  </si>
  <si>
    <t>UNIT_CODE</t>
  </si>
  <si>
    <t>DCS2000_IND</t>
  </si>
  <si>
    <t>CONTRACT_CARRIER_IND</t>
  </si>
  <si>
    <t>DC_APPOINTMENT_DATE</t>
  </si>
  <si>
    <t>DC_APPOINTMENT_TIME</t>
  </si>
  <si>
    <t>WORK_ORDER_NBR</t>
  </si>
  <si>
    <t>CAL_OTB_YEAR_NBR</t>
  </si>
  <si>
    <t>CAL_OTB_MONTH_NBR</t>
  </si>
  <si>
    <t>MABD_DATE</t>
  </si>
  <si>
    <t>MABD_TIME</t>
  </si>
  <si>
    <t>DNSB_DATE</t>
  </si>
  <si>
    <t>DNSA_DATE</t>
  </si>
  <si>
    <t>DNRB_DATE</t>
  </si>
  <si>
    <t>DNRB_TIME</t>
  </si>
  <si>
    <t>WM_OTB_YEAR_NBR</t>
  </si>
  <si>
    <t>WM_OTB_MONTH_NBR</t>
  </si>
  <si>
    <t>CREATE_REASON_CD</t>
  </si>
  <si>
    <t>CO_MANAGE_IND</t>
  </si>
  <si>
    <t>MANUAL_REPLEN_ORDER_IND</t>
  </si>
  <si>
    <t>DCS2000_FREIGHT_CODE</t>
  </si>
  <si>
    <t>ROW_CHANGE_TS</t>
  </si>
  <si>
    <t>IMPORT_DIV_NBR</t>
  </si>
  <si>
    <t>IMPORT_SUPPLIER_ID</t>
  </si>
  <si>
    <t>CREDIT_OFFICE_ID</t>
  </si>
  <si>
    <t>LOGISTIC_OFFICE_ID</t>
  </si>
  <si>
    <t>BENEFICIARY_ID</t>
  </si>
  <si>
    <t>SECONDARY_BENEFICIARY_ID</t>
  </si>
  <si>
    <t>BENEFICIARY_BANK_BRANCH_ID</t>
  </si>
  <si>
    <t>MANAGING_BUYER_USERID</t>
  </si>
  <si>
    <t>DESTINATION_COMPANY_ID</t>
  </si>
  <si>
    <t>LOADING_PORT_ID</t>
  </si>
  <si>
    <t>ENTRY_PORT_ID</t>
  </si>
  <si>
    <t>DISCHARGE_PORT_ID</t>
  </si>
  <si>
    <t>MFG_COMPANY_ID</t>
  </si>
  <si>
    <t>ORIGIN_COUNTRY_CODE</t>
  </si>
  <si>
    <t>CONSOLIDATOR_ID</t>
  </si>
  <si>
    <t>PLACE_OF_POSS_CODE</t>
  </si>
  <si>
    <t>PLACE_OF_POSS_DESC</t>
  </si>
  <si>
    <t>IN_STORE_DATE</t>
  </si>
  <si>
    <t>ORC_AUTHORIZE_DATE</t>
  </si>
  <si>
    <t>ORC_RECEIVE_DATE</t>
  </si>
  <si>
    <t>MUST_ARRIVE_PORT_DATE</t>
  </si>
  <si>
    <t>INCOTERM_CODE</t>
  </si>
  <si>
    <t>STORAGE_IND</t>
  </si>
  <si>
    <t>CUSTOMS_BROKER_ID</t>
  </si>
  <si>
    <t>BOOKING_ID</t>
  </si>
  <si>
    <t>ORDER_BUS_FORMAT_CODE</t>
  </si>
  <si>
    <t>EQUIPMENT_TYPE_CODE</t>
  </si>
  <si>
    <t>CONTAINER_LOAD_QTY</t>
  </si>
  <si>
    <t>BID_CURRENCY_CODE</t>
  </si>
  <si>
    <t>IMPORT_DNSB_DATE</t>
  </si>
  <si>
    <t>IMPORT_DNSA_DATE</t>
  </si>
  <si>
    <t>LC_ID</t>
  </si>
  <si>
    <t>QUOTE_ID</t>
  </si>
  <si>
    <t>TRIP_ID</t>
  </si>
  <si>
    <t>BUYING_AGENT_ID</t>
  </si>
  <si>
    <t>DECONSOLIDATOR_ID</t>
  </si>
  <si>
    <t>DELIVERY_SERVICE_CODE</t>
  </si>
  <si>
    <t>CHG_REASON_CD</t>
  </si>
  <si>
    <t>ORIG_MABD_DATE</t>
  </si>
  <si>
    <t>MABD_CHG_INIT</t>
  </si>
  <si>
    <t>BOOKING_PO_NBR</t>
  </si>
  <si>
    <t>PO_ALLOC_RESERVE_NBR</t>
  </si>
  <si>
    <t>PO_LOCK_TYPE_CODE</t>
  </si>
  <si>
    <t>REMIX_PO_MAINT_IND</t>
  </si>
  <si>
    <t>PO_TYPE_CD</t>
  </si>
  <si>
    <t>WHSE_CHG_TS</t>
  </si>
  <si>
    <t>ACTION_TAKEN_BY</t>
  </si>
  <si>
    <t>ACTION_TAKEN_TS</t>
  </si>
  <si>
    <t>REJECT_REASON</t>
  </si>
  <si>
    <t>PICK_PO_IND</t>
  </si>
  <si>
    <t>DC_APPOINTMENT_NBR</t>
  </si>
  <si>
    <t>OTIF_MABD_DATE</t>
  </si>
  <si>
    <t>TIME</t>
  </si>
  <si>
    <t>time</t>
  </si>
  <si>
    <t>OMS_SUB_ORDER_NBR</t>
  </si>
  <si>
    <t>XREF_PO_NBR</t>
  </si>
  <si>
    <t>CREATE_TS</t>
  </si>
  <si>
    <t>XREF_BASE_DIV_NBR</t>
  </si>
  <si>
    <t>OMS_SYNC_ID</t>
  </si>
  <si>
    <t>OMS_SYNC_UPD_TS</t>
  </si>
  <si>
    <t>SYS_SEPARATOR_CD</t>
  </si>
  <si>
    <t>PO_STOP_PRCSS_IND</t>
  </si>
  <si>
    <t>PO_STOP_PRCSS_TS</t>
  </si>
  <si>
    <t>PO_FINISH_INS_IND</t>
  </si>
  <si>
    <t>PO_FINISH_INS_TS</t>
  </si>
  <si>
    <t>TO_OMS_SYNC_TS</t>
  </si>
  <si>
    <t>FROM_OMS_SYNC_TS</t>
  </si>
  <si>
    <t>XREF_PO_ORDER_DATE</t>
  </si>
  <si>
    <t>DC_SCHDL_ID</t>
  </si>
  <si>
    <t>DC_SCHDL_DLVRY_DT</t>
  </si>
  <si>
    <t>DC_SCHDL_DLVRY_TM</t>
  </si>
  <si>
    <t>DC_SCHDL_STATUS_CD</t>
  </si>
  <si>
    <t>NO_SCHDL_TYPE_CODE</t>
  </si>
  <si>
    <t>DC_SCHDL_MSG_TS</t>
  </si>
  <si>
    <t>LIVE_DROP_IND</t>
  </si>
  <si>
    <t>MABD_NO_MOVE_IND</t>
  </si>
  <si>
    <t>OMS_PO_LINE_NBR</t>
  </si>
  <si>
    <t>APPV_VNPK_ORD_QTY</t>
  </si>
  <si>
    <t>VNPK_ORD_QTY</t>
  </si>
  <si>
    <t>ORDER_DEPT_NBR</t>
  </si>
  <si>
    <t>BUYER_USERID</t>
  </si>
  <si>
    <t>CHANNEL_MTHD_CD</t>
  </si>
  <si>
    <t>HAZMAT_ID</t>
  </si>
  <si>
    <t>PO_EVENT_ABBR</t>
  </si>
  <si>
    <t>TAB_EVENT_IND</t>
  </si>
  <si>
    <t>ORDER_GROUP_ID</t>
  </si>
  <si>
    <t>LOAD_GROUP_ID</t>
  </si>
  <si>
    <t>BASE_DIV_NBR</t>
  </si>
  <si>
    <t>NET_FIRST_COST_AMT</t>
  </si>
  <si>
    <t>PO_LINE_STATUS_CD</t>
  </si>
  <si>
    <t>PO_LINE_CREATE_TS</t>
  </si>
  <si>
    <t>VNPK_RCV_QTY</t>
  </si>
  <si>
    <t>RECEIVED_WGT_QTY</t>
  </si>
  <si>
    <t>DRUG_CONTROL_ABBR</t>
  </si>
  <si>
    <t>WHPK_RCV_QTY</t>
  </si>
  <si>
    <t>APPV_WHPK_ORD_QTY</t>
  </si>
  <si>
    <t>WHPK_ORD_QTY</t>
  </si>
  <si>
    <t>EDIT_REASON_CD</t>
  </si>
  <si>
    <t>SEASONAL_IND</t>
  </si>
  <si>
    <t>SAMPLE_PO_IND</t>
  </si>
  <si>
    <t>LTL_IND</t>
  </si>
  <si>
    <t>VENDOR_POOL_ID</t>
  </si>
  <si>
    <t>FOB_PT_TYPE_CODE</t>
  </si>
  <si>
    <t>EVENT_TYPE_CODE</t>
  </si>
  <si>
    <t>OMS_QLTY_HLD_CD</t>
  </si>
  <si>
    <t>PAY_FROM_SCAN_IND</t>
  </si>
  <si>
    <t>VNPK_COST_UOM_CD</t>
  </si>
  <si>
    <t>PROMOTIONAL_BUY_IND</t>
  </si>
  <si>
    <t>ON_HAND_DAYS_QTY</t>
  </si>
  <si>
    <t>POP_PRIORITY_NBR</t>
  </si>
  <si>
    <t>STORAGE_AMT</t>
  </si>
  <si>
    <t>HANDLING_AMT</t>
  </si>
  <si>
    <t>FREIGHT_FACTOR_PCT</t>
  </si>
  <si>
    <t>FREIGHT_FACTOR_AMT</t>
  </si>
  <si>
    <t>OMS_SUB_LINE_NBR</t>
  </si>
  <si>
    <t>ALT_SELL_UOM_CODE</t>
  </si>
  <si>
    <t>ALT_SELL_QTY</t>
  </si>
  <si>
    <t>TAX_TYPE</t>
  </si>
  <si>
    <t>FEDERAL_TAX_ID</t>
  </si>
  <si>
    <t>STATUS_CODE</t>
  </si>
  <si>
    <t>VENDOR_TYPE</t>
  </si>
  <si>
    <t>EXPENSE_TYPE</t>
  </si>
  <si>
    <t>REMIT_NAME</t>
  </si>
  <si>
    <t>REMIT_STREET_ADDR</t>
  </si>
  <si>
    <t>REMIT_BLDG_ADDR</t>
  </si>
  <si>
    <t>REMIT_CITY_ADDRESS</t>
  </si>
  <si>
    <t>REMIT_STATE_CODE</t>
  </si>
  <si>
    <t>REMIT_ZIP_CODE</t>
  </si>
  <si>
    <t>REMIT_ADDR_PRT_FL</t>
  </si>
  <si>
    <t>FACTOR_NAME</t>
  </si>
  <si>
    <t>HOLD_PAYMENT_FLAG</t>
  </si>
  <si>
    <t>YTD_EXPENSE_AMOUNT</t>
  </si>
  <si>
    <t>DELETE_DATE</t>
  </si>
  <si>
    <t>CREATE_DATE</t>
  </si>
  <si>
    <t>CHANGE_DATE</t>
  </si>
  <si>
    <t>CHANGE_INITIALS</t>
  </si>
  <si>
    <t>FEDERAL_CORP_CODE</t>
  </si>
  <si>
    <t>CURRENCY_CODE</t>
  </si>
  <si>
    <t>TAX_ID_NBR</t>
  </si>
  <si>
    <t>VNDR_QTR1_BEGIN</t>
  </si>
  <si>
    <t>VNDR_QTR2_BEGIN</t>
  </si>
  <si>
    <t>VNDR_QTR3_BEGIN</t>
  </si>
  <si>
    <t>VNDR_QTR4_BEGIN</t>
  </si>
  <si>
    <t>BANK_ACCOUNT_NBR</t>
  </si>
  <si>
    <t>PAYMENT_TYPE_CODE</t>
  </si>
  <si>
    <t>BANK_ID</t>
  </si>
  <si>
    <t>ACCT_HOLDER_NAME</t>
  </si>
  <si>
    <t>PLT_LYR_ORD_IND</t>
  </si>
  <si>
    <t>AUTO_CLM_DEDCT_IND</t>
  </si>
  <si>
    <t>TAX_ID_NORM_IND</t>
  </si>
  <si>
    <t>AP_COMPANY_ID</t>
  </si>
  <si>
    <t>BANK_SWIFT_CODE</t>
  </si>
  <si>
    <t>EAN_LOCTN_NBR</t>
  </si>
  <si>
    <t>TELEPHONE_NBR</t>
  </si>
  <si>
    <t>FAX_NBR</t>
  </si>
  <si>
    <t>BUSINESS_TYPE_CODE</t>
  </si>
  <si>
    <t>MDSE_TYPE_CODE</t>
  </si>
  <si>
    <t>BRANCH_SWIFT_CODE</t>
  </si>
  <si>
    <t>INVC_PMT_FREQ_CODE</t>
  </si>
  <si>
    <t>AR_CLAIM_DEDCT_IND</t>
  </si>
  <si>
    <t>VENDOR_LEGAL_NAME</t>
  </si>
  <si>
    <t>INTRANATL_STAT_IND</t>
  </si>
  <si>
    <t>TAX_CODE</t>
  </si>
  <si>
    <t>RESPONSIBLE_USERID</t>
  </si>
  <si>
    <t>TAX_AREA_TYPE_CODE</t>
  </si>
  <si>
    <t>TAX_NAME_SEQ_NBR</t>
  </si>
  <si>
    <t>TAX_WTHLD_TYPE_CD</t>
  </si>
  <si>
    <t>TAX_REGIMAN_CD</t>
  </si>
  <si>
    <t>TAX_AGENT_IND</t>
  </si>
  <si>
    <t>PMN_BARRED_IND</t>
  </si>
  <si>
    <t>FCTR_NAME_TYP_CODE</t>
  </si>
  <si>
    <t>varchar</t>
  </si>
  <si>
    <t>char</t>
  </si>
  <si>
    <t>DIVISION</t>
  </si>
  <si>
    <t>SAMRMTGK</t>
  </si>
  <si>
    <t>DIV_NAME</t>
  </si>
  <si>
    <t>MANAGER_NAME</t>
  </si>
  <si>
    <t>DIV_TYPE_CODE</t>
  </si>
  <si>
    <t>UOM_TEXT</t>
  </si>
  <si>
    <t>UOM_DESCR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</si>
</sst>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2" borderId="0" xfId="0" applyFont="1" applyFill="1"/>
    <xf numFmtId="3" fontId="0" fillId="0" borderId="0" xfId="0" applyNumberFormat="1"/>
    <xf numFmtId="164" fontId="2" fillId="0" borderId="0" xfId="1" applyNumberFormat="1" applyFont="1"/>
    <xf numFmtId="9" fontId="2" fillId="0" borderId="0" xfId="2" applyFont="1"/>
    <xf numFmtId="165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C9" sqref="C9"/>
    </sheetView>
  </sheetViews>
  <sheetFormatPr defaultRowHeight="15" x14ac:dyDescent="0.25"/>
  <cols>
    <col min="2" max="2" width="10.140625" bestFit="1" customWidth="1"/>
    <col min="3" max="3" width="9.140625" customWidth="1"/>
  </cols>
  <sheetData>
    <row r="2" spans="2:3" x14ac:dyDescent="0.25">
      <c r="B2" t="s">
        <v>248</v>
      </c>
      <c r="C2" t="s">
        <v>249</v>
      </c>
    </row>
    <row r="3" spans="2:3" x14ac:dyDescent="0.25">
      <c r="B3" t="s">
        <v>253</v>
      </c>
      <c r="C3" t="s">
        <v>250</v>
      </c>
    </row>
    <row r="4" spans="2:3" x14ac:dyDescent="0.25">
      <c r="B4" t="s">
        <v>254</v>
      </c>
      <c r="C4" t="s">
        <v>739</v>
      </c>
    </row>
    <row r="5" spans="2:3" x14ac:dyDescent="0.25">
      <c r="B5" t="s">
        <v>41</v>
      </c>
      <c r="C5" t="s">
        <v>250</v>
      </c>
    </row>
    <row r="6" spans="2:3" x14ac:dyDescent="0.25">
      <c r="B6" t="s">
        <v>256</v>
      </c>
      <c r="C6" t="s">
        <v>251</v>
      </c>
    </row>
    <row r="7" spans="2:3" x14ac:dyDescent="0.25">
      <c r="B7" t="s">
        <v>255</v>
      </c>
      <c r="C7" t="s">
        <v>252</v>
      </c>
    </row>
    <row r="8" spans="2:3" x14ac:dyDescent="0.25">
      <c r="B8" t="s">
        <v>165</v>
      </c>
      <c r="C8" t="s">
        <v>502</v>
      </c>
    </row>
    <row r="9" spans="2:3" x14ac:dyDescent="0.25">
      <c r="B9" t="s">
        <v>444</v>
      </c>
      <c r="C9" t="s">
        <v>738</v>
      </c>
    </row>
    <row r="10" spans="2:3" x14ac:dyDescent="0.25">
      <c r="B10" t="s">
        <v>619</v>
      </c>
      <c r="C10" t="s">
        <v>620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workbookViewId="0">
      <selection activeCell="C18" sqref="C18"/>
    </sheetView>
  </sheetViews>
  <sheetFormatPr defaultRowHeight="15" x14ac:dyDescent="0.25"/>
  <cols>
    <col min="4" max="4" width="9.140625" customWidth="1"/>
  </cols>
  <sheetData>
    <row r="2" spans="1:15" x14ac:dyDescent="0.25">
      <c r="B2" t="s">
        <v>21</v>
      </c>
      <c r="C2" s="1" t="s">
        <v>0</v>
      </c>
      <c r="E2" t="s">
        <v>23</v>
      </c>
    </row>
    <row r="3" spans="1:15" x14ac:dyDescent="0.25">
      <c r="B3" t="s">
        <v>22</v>
      </c>
      <c r="C3" s="1" t="s">
        <v>511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'SAMS_ITEM_ALT_SELL_UOM' AND TBCREATOR = 'BRSAMITM'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OBJECT_ID(N'[dbo].[SAMS_ITEM_ALT_SELL_UOM]')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OBJECT_ID(N'[dbo].[SAMS_ITEM_ALT_SELL_UOM]')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[dbo].[SAMS_ITEM_ALT_SELL_UOM]</v>
      </c>
      <c r="J9" t="str">
        <f>"CREATE TABLE [dbo].["&amp;C3&amp;"]("</f>
        <v>CREATE TABLE [dbo].[SAMS_ITEM_ALT_SELL_UOM](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30</v>
      </c>
      <c r="D12" t="s">
        <v>31</v>
      </c>
      <c r="E12">
        <v>4</v>
      </c>
      <c r="F12">
        <v>0</v>
      </c>
      <c r="G12" t="s">
        <v>32</v>
      </c>
      <c r="H12" t="s">
        <v>33</v>
      </c>
      <c r="J12" t="str">
        <f>"    ["&amp;TRIM(C12)&amp;"] ["&amp;VLOOKUP(TRIM(D12),TypeMap!$B$3:$C$10,2,FALSE)&amp;"]"&amp;IF(TRIM(D12)="CHAR","("&amp;E12&amp;")",IF(TRIM(D12)="DECIMAL","("&amp;E12&amp;","&amp;F12&amp;")",""))&amp;" NULL"&amp;IF(C13="",") END",",")</f>
        <v xml:space="preserve">    [ITEM_NBR] [int] NULL,</v>
      </c>
      <c r="O12" t="s">
        <v>260</v>
      </c>
    </row>
    <row r="13" spans="1:15" x14ac:dyDescent="0.25">
      <c r="B13">
        <v>2</v>
      </c>
      <c r="C13" t="s">
        <v>682</v>
      </c>
      <c r="D13" t="s">
        <v>38</v>
      </c>
      <c r="E13">
        <v>2</v>
      </c>
      <c r="F13">
        <v>0</v>
      </c>
      <c r="G13" t="s">
        <v>32</v>
      </c>
      <c r="H13" t="s">
        <v>39</v>
      </c>
      <c r="J13" t="str">
        <f>"    ["&amp;TRIM(C13)&amp;"] ["&amp;VLOOKUP(TRIM(D13),TypeMap!$B$3:$C$10,2,FALSE)&amp;"]"&amp;IF(TRIM(D13)="CHAR","("&amp;E13&amp;")",IF(TRIM(D13)="DECIMAL","("&amp;E13&amp;","&amp;F13&amp;")",""))&amp;" NULL"&amp;IF(C14="",") END",",")</f>
        <v xml:space="preserve">    [ALT_SELL_UOM_CODE] [char](2) NULL,</v>
      </c>
    </row>
    <row r="14" spans="1:15" x14ac:dyDescent="0.25">
      <c r="B14">
        <v>3</v>
      </c>
      <c r="C14" t="s">
        <v>683</v>
      </c>
      <c r="D14" t="s">
        <v>47</v>
      </c>
      <c r="E14">
        <v>9</v>
      </c>
      <c r="F14">
        <v>4</v>
      </c>
      <c r="G14" t="s">
        <v>32</v>
      </c>
      <c r="H14" t="s">
        <v>33</v>
      </c>
      <c r="J14" t="str">
        <f>"    ["&amp;TRIM(C14)&amp;"] ["&amp;VLOOKUP(TRIM(D14),TypeMap!$B$3:$C$10,2,FALSE)&amp;"]"&amp;IF(TRIM(D14)="CHAR","("&amp;E14&amp;")",IF(TRIM(D14)="DECIMAL","("&amp;E14&amp;","&amp;F14&amp;")",""))&amp;" NULL"&amp;IF(C15="",") END",",")</f>
        <v xml:space="preserve">    [ALT_SELL_QTY] [numeric](9,4) NULL,</v>
      </c>
    </row>
    <row r="15" spans="1:15" x14ac:dyDescent="0.25">
      <c r="B15">
        <v>4</v>
      </c>
      <c r="C15" t="s">
        <v>166</v>
      </c>
      <c r="D15" t="s">
        <v>38</v>
      </c>
      <c r="E15">
        <v>10</v>
      </c>
      <c r="F15">
        <v>0</v>
      </c>
      <c r="G15" t="s">
        <v>32</v>
      </c>
      <c r="H15" t="s">
        <v>39</v>
      </c>
      <c r="J15" t="str">
        <f>"    ["&amp;TRIM(C15)&amp;"] ["&amp;VLOOKUP(TRIM(D15),TypeMap!$B$3:$C$10,2,FALSE)&amp;"]"&amp;IF(TRIM(D15)="CHAR","("&amp;E15&amp;")",IF(TRIM(D15)="DECIMAL","("&amp;E15&amp;","&amp;F15&amp;")",""))&amp;" NULL"&amp;IF(C16="",") END",",")</f>
        <v xml:space="preserve">    [ITEMFILE_SOURCE_NM] [char](10)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162</v>
      </c>
      <c r="D16" t="s">
        <v>38</v>
      </c>
      <c r="E16">
        <v>10</v>
      </c>
      <c r="F16">
        <v>0</v>
      </c>
      <c r="G16" t="s">
        <v>36</v>
      </c>
      <c r="H16" t="s">
        <v>39</v>
      </c>
      <c r="J16" t="str">
        <f>"    ["&amp;TRIM(C16)&amp;"] ["&amp;VLOOKUP(TRIM(D16),TypeMap!$B$3:$C$10,2,FALSE)&amp;"]"&amp;IF(TRIM(D16)="CHAR","("&amp;E16&amp;")",IF(TRIM(D16)="DECIMAL","("&amp;E16&amp;","&amp;F16&amp;")",""))&amp;" NULL"&amp;IF(C17="",") END",",")</f>
        <v xml:space="preserve">    [LAST_UPDATE_PGM_ID] [char](10) NULL,</v>
      </c>
    </row>
    <row r="17" spans="2:10" x14ac:dyDescent="0.25">
      <c r="B17">
        <v>6</v>
      </c>
      <c r="C17" t="s">
        <v>163</v>
      </c>
      <c r="D17" t="s">
        <v>38</v>
      </c>
      <c r="E17">
        <v>10</v>
      </c>
      <c r="F17">
        <v>0</v>
      </c>
      <c r="G17" t="s">
        <v>36</v>
      </c>
      <c r="H17" t="s">
        <v>39</v>
      </c>
      <c r="J17" t="str">
        <f>"    ["&amp;TRIM(C17)&amp;"] ["&amp;VLOOKUP(TRIM(D17),TypeMap!$B$3:$C$10,2,FALSE)&amp;"]"&amp;IF(TRIM(D17)="CHAR","("&amp;E17&amp;")",IF(TRIM(D17)="DECIMAL","("&amp;E17&amp;","&amp;F17&amp;")",""))&amp;" NULL"&amp;IF(C18="",") END",",")</f>
        <v xml:space="preserve">    [LAST_UPDATE_USERID] [char](10) NULL,</v>
      </c>
    </row>
    <row r="18" spans="2:10" x14ac:dyDescent="0.25">
      <c r="B18">
        <v>7</v>
      </c>
      <c r="C18" t="s">
        <v>164</v>
      </c>
      <c r="D18" t="s">
        <v>165</v>
      </c>
      <c r="E18">
        <v>10</v>
      </c>
      <c r="F18">
        <v>6</v>
      </c>
      <c r="G18" t="s">
        <v>36</v>
      </c>
      <c r="H18" t="s">
        <v>33</v>
      </c>
      <c r="J18" t="str">
        <f>"    ["&amp;TRIM(C18)&amp;"] ["&amp;VLOOKUP(TRIM(D18),TypeMap!$B$3:$C$10,2,FALSE)&amp;"]"&amp;IF(TRIM(D18)="CHAR","("&amp;E18&amp;")",IF(TRIM(D18)="DECIMAL","("&amp;E18&amp;","&amp;F18&amp;")",""))&amp;" NULL"&amp;IF(C19="",") END",",")</f>
        <v xml:space="preserve">    [LAST_UPDATE_TS] [datetime2] NULL) END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"/>
  <sheetViews>
    <sheetView workbookViewId="0">
      <selection activeCell="J7" sqref="J7:J32"/>
    </sheetView>
  </sheetViews>
  <sheetFormatPr defaultRowHeight="15" x14ac:dyDescent="0.25"/>
  <cols>
    <col min="3" max="3" width="12" customWidth="1"/>
    <col min="4" max="4" width="9.140625" customWidth="1"/>
  </cols>
  <sheetData>
    <row r="2" spans="1:15" x14ac:dyDescent="0.25">
      <c r="B2" t="s">
        <v>21</v>
      </c>
      <c r="C2" s="1" t="s">
        <v>474</v>
      </c>
      <c r="E2" t="s">
        <v>23</v>
      </c>
    </row>
    <row r="3" spans="1:15" x14ac:dyDescent="0.25">
      <c r="B3" t="s">
        <v>22</v>
      </c>
      <c r="C3" s="1" t="s">
        <v>512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'VENDOR' AND TBCREATOR = 'BRSAMS'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OBJECT_ID(N'[dbo].[VENDOR]')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OBJECT_ID(N'[dbo].[VENDOR]')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[dbo].[VENDOR]</v>
      </c>
      <c r="J9" t="str">
        <f>"CREATE TABLE [dbo].["&amp;C3&amp;"]("</f>
        <v>CREATE TABLE [dbo].[VENDOR](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148</v>
      </c>
      <c r="D12" t="s">
        <v>31</v>
      </c>
      <c r="E12">
        <v>4</v>
      </c>
      <c r="F12">
        <v>0</v>
      </c>
      <c r="G12" t="s">
        <v>32</v>
      </c>
      <c r="H12" t="s">
        <v>33</v>
      </c>
      <c r="J12" t="str">
        <f>"    ["&amp;TRIM(C12)&amp;"] ["&amp;VLOOKUP(TRIM(D12),TypeMap!$B$3:$C$10,2,FALSE)&amp;"]"&amp;IF(TRIM(D12)="CHAR","("&amp;E12&amp;")",IF(TRIM(D12)="DECIMAL","("&amp;E12&amp;","&amp;F12&amp;")",""))&amp;" NULL"&amp;IF(C13="",") END",",")</f>
        <v xml:space="preserve">    [VENDOR_NBR] [int] NULL,</v>
      </c>
      <c r="O12" t="s">
        <v>260</v>
      </c>
    </row>
    <row r="13" spans="1:15" x14ac:dyDescent="0.25">
      <c r="B13">
        <v>2</v>
      </c>
      <c r="C13" t="s">
        <v>684</v>
      </c>
      <c r="D13" t="s">
        <v>38</v>
      </c>
      <c r="E13">
        <v>1</v>
      </c>
      <c r="F13">
        <v>0</v>
      </c>
      <c r="G13" t="s">
        <v>32</v>
      </c>
      <c r="H13" t="s">
        <v>39</v>
      </c>
      <c r="J13" t="str">
        <f>"    ["&amp;TRIM(C13)&amp;"] ["&amp;VLOOKUP(TRIM(D13),TypeMap!$B$3:$C$10,2,FALSE)&amp;"]"&amp;IF(TRIM(D13)="CHAR","("&amp;E13&amp;")",IF(TRIM(D13)="DECIMAL","("&amp;E13&amp;","&amp;F13&amp;")",""))&amp;" NULL"&amp;IF(C14="",") END",",")</f>
        <v xml:space="preserve">    [TAX_TYPE] [char](1) NULL,</v>
      </c>
    </row>
    <row r="14" spans="1:15" x14ac:dyDescent="0.25">
      <c r="B14">
        <v>3</v>
      </c>
      <c r="C14" t="s">
        <v>685</v>
      </c>
      <c r="D14" t="s">
        <v>31</v>
      </c>
      <c r="E14">
        <v>4</v>
      </c>
      <c r="F14">
        <v>0</v>
      </c>
      <c r="G14" t="s">
        <v>32</v>
      </c>
      <c r="H14" t="s">
        <v>33</v>
      </c>
      <c r="J14" t="str">
        <f>"    ["&amp;TRIM(C14)&amp;"] ["&amp;VLOOKUP(TRIM(D14),TypeMap!$B$3:$C$10,2,FALSE)&amp;"]"&amp;IF(TRIM(D14)="CHAR","("&amp;E14&amp;")",IF(TRIM(D14)="DECIMAL","("&amp;E14&amp;","&amp;F14&amp;")",""))&amp;" NULL"&amp;IF(C15="",") END",",")</f>
        <v xml:space="preserve">    [FEDERAL_TAX_ID] [int] NULL,</v>
      </c>
    </row>
    <row r="15" spans="1:15" x14ac:dyDescent="0.25">
      <c r="B15">
        <v>4</v>
      </c>
      <c r="C15" t="s">
        <v>686</v>
      </c>
      <c r="D15" t="s">
        <v>38</v>
      </c>
      <c r="E15">
        <v>1</v>
      </c>
      <c r="F15">
        <v>0</v>
      </c>
      <c r="G15" t="s">
        <v>32</v>
      </c>
      <c r="H15" t="s">
        <v>39</v>
      </c>
      <c r="J15" t="str">
        <f>"    ["&amp;TRIM(C15)&amp;"] ["&amp;VLOOKUP(TRIM(D15),TypeMap!$B$3:$C$10,2,FALSE)&amp;"]"&amp;IF(TRIM(D15)="CHAR","("&amp;E15&amp;")",IF(TRIM(D15)="DECIMAL","("&amp;E15&amp;","&amp;F15&amp;")",""))&amp;" NULL"&amp;IF(C16="",") END",",")</f>
        <v xml:space="preserve">    [STATUS_CODE] [char](1)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687</v>
      </c>
      <c r="D16" t="s">
        <v>38</v>
      </c>
      <c r="E16">
        <v>1</v>
      </c>
      <c r="F16">
        <v>0</v>
      </c>
      <c r="G16" t="s">
        <v>32</v>
      </c>
      <c r="H16" t="s">
        <v>39</v>
      </c>
      <c r="J16" t="str">
        <f>"    ["&amp;TRIM(C16)&amp;"] ["&amp;VLOOKUP(TRIM(D16),TypeMap!$B$3:$C$10,2,FALSE)&amp;"]"&amp;IF(TRIM(D16)="CHAR","("&amp;E16&amp;")",IF(TRIM(D16)="DECIMAL","("&amp;E16&amp;","&amp;F16&amp;")",""))&amp;" NULL"&amp;IF(C17="",") END",",")</f>
        <v xml:space="preserve">    [VENDOR_TYPE] [char](1) NULL,</v>
      </c>
    </row>
    <row r="17" spans="2:10" x14ac:dyDescent="0.25">
      <c r="B17">
        <v>6</v>
      </c>
      <c r="C17" t="s">
        <v>688</v>
      </c>
      <c r="D17" t="s">
        <v>38</v>
      </c>
      <c r="E17">
        <v>1</v>
      </c>
      <c r="F17">
        <v>0</v>
      </c>
      <c r="G17" t="s">
        <v>32</v>
      </c>
      <c r="H17" t="s">
        <v>39</v>
      </c>
      <c r="J17" t="str">
        <f>"    ["&amp;TRIM(C17)&amp;"] ["&amp;VLOOKUP(TRIM(D17),TypeMap!$B$3:$C$10,2,FALSE)&amp;"]"&amp;IF(TRIM(D17)="CHAR","("&amp;E17&amp;")",IF(TRIM(D17)="DECIMAL","("&amp;E17&amp;","&amp;F17&amp;")",""))&amp;" NULL"&amp;IF(C18="",") END",",")</f>
        <v xml:space="preserve">    [EXPENSE_TYPE] [char](1) NULL,</v>
      </c>
    </row>
    <row r="18" spans="2:10" x14ac:dyDescent="0.25">
      <c r="B18">
        <v>7</v>
      </c>
      <c r="C18" t="s">
        <v>689</v>
      </c>
      <c r="D18" t="s">
        <v>38</v>
      </c>
      <c r="E18">
        <v>30</v>
      </c>
      <c r="F18">
        <v>0</v>
      </c>
      <c r="G18" t="s">
        <v>32</v>
      </c>
      <c r="H18" t="s">
        <v>39</v>
      </c>
      <c r="J18" t="str">
        <f>"    ["&amp;TRIM(C18)&amp;"] ["&amp;VLOOKUP(TRIM(D18),TypeMap!$B$3:$C$10,2,FALSE)&amp;"]"&amp;IF(TRIM(D18)="CHAR","("&amp;E18&amp;")",IF(TRIM(D18)="DECIMAL","("&amp;E18&amp;","&amp;F18&amp;")",""))&amp;" NULL"&amp;IF(C19="",") END",",")</f>
        <v xml:space="preserve">    [REMIT_NAME] [char](30) NULL,</v>
      </c>
    </row>
    <row r="19" spans="2:10" x14ac:dyDescent="0.25">
      <c r="B19">
        <v>8</v>
      </c>
      <c r="C19" t="s">
        <v>690</v>
      </c>
      <c r="D19" t="s">
        <v>38</v>
      </c>
      <c r="E19">
        <v>30</v>
      </c>
      <c r="F19">
        <v>0</v>
      </c>
      <c r="G19" t="s">
        <v>32</v>
      </c>
      <c r="H19" t="s">
        <v>39</v>
      </c>
      <c r="J19" t="str">
        <f>"    ["&amp;TRIM(C19)&amp;"] ["&amp;VLOOKUP(TRIM(D19),TypeMap!$B$3:$C$10,2,FALSE)&amp;"]"&amp;IF(TRIM(D19)="CHAR","("&amp;E19&amp;")",IF(TRIM(D19)="DECIMAL","("&amp;E19&amp;","&amp;F19&amp;")",""))&amp;" NULL"&amp;IF(C20="",") END",",")</f>
        <v xml:space="preserve">    [REMIT_STREET_ADDR] [char](30) NULL,</v>
      </c>
    </row>
    <row r="20" spans="2:10" x14ac:dyDescent="0.25">
      <c r="B20">
        <v>9</v>
      </c>
      <c r="C20" t="s">
        <v>691</v>
      </c>
      <c r="D20" t="s">
        <v>38</v>
      </c>
      <c r="E20">
        <v>30</v>
      </c>
      <c r="F20">
        <v>0</v>
      </c>
      <c r="G20" t="s">
        <v>32</v>
      </c>
      <c r="H20" t="s">
        <v>39</v>
      </c>
      <c r="J20" t="str">
        <f>"    ["&amp;TRIM(C20)&amp;"] ["&amp;VLOOKUP(TRIM(D20),TypeMap!$B$3:$C$10,2,FALSE)&amp;"]"&amp;IF(TRIM(D20)="CHAR","("&amp;E20&amp;")",IF(TRIM(D20)="DECIMAL","("&amp;E20&amp;","&amp;F20&amp;")",""))&amp;" NULL"&amp;IF(C21="",") END",",")</f>
        <v xml:space="preserve">    [REMIT_BLDG_ADDR] [char](30) NULL,</v>
      </c>
    </row>
    <row r="21" spans="2:10" x14ac:dyDescent="0.25">
      <c r="B21">
        <v>10</v>
      </c>
      <c r="C21" t="s">
        <v>692</v>
      </c>
      <c r="D21" t="s">
        <v>38</v>
      </c>
      <c r="E21">
        <v>30</v>
      </c>
      <c r="F21">
        <v>0</v>
      </c>
      <c r="G21" t="s">
        <v>32</v>
      </c>
      <c r="H21" t="s">
        <v>39</v>
      </c>
      <c r="J21" t="str">
        <f>"    ["&amp;TRIM(C21)&amp;"] ["&amp;VLOOKUP(TRIM(D21),TypeMap!$B$3:$C$10,2,FALSE)&amp;"]"&amp;IF(TRIM(D21)="CHAR","("&amp;E21&amp;")",IF(TRIM(D21)="DECIMAL","("&amp;E21&amp;","&amp;F21&amp;")",""))&amp;" NULL"&amp;IF(C22="",") END",",")</f>
        <v xml:space="preserve">    [REMIT_CITY_ADDRESS] [char](30) NULL,</v>
      </c>
    </row>
    <row r="22" spans="2:10" x14ac:dyDescent="0.25">
      <c r="B22">
        <v>11</v>
      </c>
      <c r="C22" t="s">
        <v>693</v>
      </c>
      <c r="D22" t="s">
        <v>38</v>
      </c>
      <c r="E22">
        <v>2</v>
      </c>
      <c r="F22">
        <v>0</v>
      </c>
      <c r="G22" t="s">
        <v>32</v>
      </c>
      <c r="H22" t="s">
        <v>39</v>
      </c>
      <c r="J22" t="str">
        <f>"    ["&amp;TRIM(C22)&amp;"] ["&amp;VLOOKUP(TRIM(D22),TypeMap!$B$3:$C$10,2,FALSE)&amp;"]"&amp;IF(TRIM(D22)="CHAR","("&amp;E22&amp;")",IF(TRIM(D22)="DECIMAL","("&amp;E22&amp;","&amp;F22&amp;")",""))&amp;" NULL"&amp;IF(C23="",") END",",")</f>
        <v xml:space="preserve">    [REMIT_STATE_CODE] [char](2) NULL,</v>
      </c>
    </row>
    <row r="23" spans="2:10" x14ac:dyDescent="0.25">
      <c r="B23">
        <v>12</v>
      </c>
      <c r="C23" t="s">
        <v>694</v>
      </c>
      <c r="D23" t="s">
        <v>47</v>
      </c>
      <c r="E23">
        <v>9</v>
      </c>
      <c r="F23">
        <v>0</v>
      </c>
      <c r="G23" t="s">
        <v>32</v>
      </c>
      <c r="H23" t="s">
        <v>33</v>
      </c>
      <c r="J23" t="str">
        <f>"    ["&amp;TRIM(C23)&amp;"] ["&amp;VLOOKUP(TRIM(D23),TypeMap!$B$3:$C$10,2,FALSE)&amp;"]"&amp;IF(TRIM(D23)="CHAR","("&amp;E23&amp;")",IF(TRIM(D23)="DECIMAL","("&amp;E23&amp;","&amp;F23&amp;")",""))&amp;" NULL"&amp;IF(C24="",") END",",")</f>
        <v xml:space="preserve">    [REMIT_ZIP_CODE] [numeric](9,0) NULL,</v>
      </c>
    </row>
    <row r="24" spans="2:10" x14ac:dyDescent="0.25">
      <c r="B24">
        <v>13</v>
      </c>
      <c r="C24" t="s">
        <v>695</v>
      </c>
      <c r="D24" t="s">
        <v>38</v>
      </c>
      <c r="E24">
        <v>1</v>
      </c>
      <c r="F24">
        <v>0</v>
      </c>
      <c r="G24" t="s">
        <v>32</v>
      </c>
      <c r="H24" t="s">
        <v>39</v>
      </c>
      <c r="J24" t="str">
        <f>"    ["&amp;TRIM(C24)&amp;"] ["&amp;VLOOKUP(TRIM(D24),TypeMap!$B$3:$C$10,2,FALSE)&amp;"]"&amp;IF(TRIM(D24)="CHAR","("&amp;E24&amp;")",IF(TRIM(D24)="DECIMAL","("&amp;E24&amp;","&amp;F24&amp;")",""))&amp;" NULL"&amp;IF(C25="",") END",",")</f>
        <v xml:space="preserve">    [REMIT_ADDR_PRT_FL] [char](1) NULL,</v>
      </c>
    </row>
    <row r="25" spans="2:10" x14ac:dyDescent="0.25">
      <c r="B25">
        <v>14</v>
      </c>
      <c r="C25" t="s">
        <v>696</v>
      </c>
      <c r="D25" t="s">
        <v>38</v>
      </c>
      <c r="E25">
        <v>30</v>
      </c>
      <c r="F25">
        <v>0</v>
      </c>
      <c r="G25" t="s">
        <v>32</v>
      </c>
      <c r="H25" t="s">
        <v>39</v>
      </c>
      <c r="J25" t="str">
        <f>"    ["&amp;TRIM(C25)&amp;"] ["&amp;VLOOKUP(TRIM(D25),TypeMap!$B$3:$C$10,2,FALSE)&amp;"]"&amp;IF(TRIM(D25)="CHAR","("&amp;E25&amp;")",IF(TRIM(D25)="DECIMAL","("&amp;E25&amp;","&amp;F25&amp;")",""))&amp;" NULL"&amp;IF(C26="",") END",",")</f>
        <v xml:space="preserve">    [FACTOR_NAME] [char](30) NULL,</v>
      </c>
    </row>
    <row r="26" spans="2:10" x14ac:dyDescent="0.25">
      <c r="B26">
        <v>15</v>
      </c>
      <c r="C26" t="s">
        <v>697</v>
      </c>
      <c r="D26" t="s">
        <v>38</v>
      </c>
      <c r="E26">
        <v>1</v>
      </c>
      <c r="F26">
        <v>0</v>
      </c>
      <c r="G26" t="s">
        <v>32</v>
      </c>
      <c r="H26" t="s">
        <v>39</v>
      </c>
      <c r="J26" t="str">
        <f>"    ["&amp;TRIM(C26)&amp;"] ["&amp;VLOOKUP(TRIM(D26),TypeMap!$B$3:$C$10,2,FALSE)&amp;"]"&amp;IF(TRIM(D26)="CHAR","("&amp;E26&amp;")",IF(TRIM(D26)="DECIMAL","("&amp;E26&amp;","&amp;F26&amp;")",""))&amp;" NULL"&amp;IF(C27="",") END",",")</f>
        <v xml:space="preserve">    [HOLD_PAYMENT_FLAG] [char](1) NULL,</v>
      </c>
    </row>
    <row r="27" spans="2:10" x14ac:dyDescent="0.25">
      <c r="B27">
        <v>16</v>
      </c>
      <c r="C27" t="s">
        <v>698</v>
      </c>
      <c r="D27" t="s">
        <v>47</v>
      </c>
      <c r="E27">
        <v>11</v>
      </c>
      <c r="F27">
        <v>2</v>
      </c>
      <c r="G27" t="s">
        <v>32</v>
      </c>
      <c r="H27" t="s">
        <v>33</v>
      </c>
      <c r="J27" t="str">
        <f>"    ["&amp;TRIM(C27)&amp;"] ["&amp;VLOOKUP(TRIM(D27),TypeMap!$B$3:$C$10,2,FALSE)&amp;"]"&amp;IF(TRIM(D27)="CHAR","("&amp;E27&amp;")",IF(TRIM(D27)="DECIMAL","("&amp;E27&amp;","&amp;F27&amp;")",""))&amp;" NULL"&amp;IF(C28="",") END",",")</f>
        <v xml:space="preserve">    [YTD_EXPENSE_AMOUNT] [numeric](11,2) NULL,</v>
      </c>
    </row>
    <row r="28" spans="2:10" x14ac:dyDescent="0.25">
      <c r="B28">
        <v>17</v>
      </c>
      <c r="C28" t="s">
        <v>699</v>
      </c>
      <c r="D28" t="s">
        <v>55</v>
      </c>
      <c r="E28">
        <v>4</v>
      </c>
      <c r="F28">
        <v>0</v>
      </c>
      <c r="G28" t="s">
        <v>36</v>
      </c>
      <c r="H28" t="s">
        <v>33</v>
      </c>
      <c r="J28" t="str">
        <f>"    ["&amp;TRIM(C28)&amp;"] ["&amp;VLOOKUP(TRIM(D28),TypeMap!$B$3:$C$10,2,FALSE)&amp;"]"&amp;IF(TRIM(D28)="CHAR","("&amp;E28&amp;")",IF(TRIM(D28)="DECIMAL","("&amp;E28&amp;","&amp;F28&amp;")",""))&amp;" NULL"&amp;IF(C29="",") END",",")</f>
        <v xml:space="preserve">    [DELETE_DATE] [date] NULL,</v>
      </c>
    </row>
    <row r="29" spans="2:10" x14ac:dyDescent="0.25">
      <c r="B29">
        <v>18</v>
      </c>
      <c r="C29" t="s">
        <v>700</v>
      </c>
      <c r="D29" t="s">
        <v>55</v>
      </c>
      <c r="E29">
        <v>4</v>
      </c>
      <c r="F29">
        <v>0</v>
      </c>
      <c r="G29" t="s">
        <v>32</v>
      </c>
      <c r="H29" t="s">
        <v>33</v>
      </c>
      <c r="J29" t="str">
        <f>"    ["&amp;TRIM(C29)&amp;"] ["&amp;VLOOKUP(TRIM(D29),TypeMap!$B$3:$C$10,2,FALSE)&amp;"]"&amp;IF(TRIM(D29)="CHAR","("&amp;E29&amp;")",IF(TRIM(D29)="DECIMAL","("&amp;E29&amp;","&amp;F29&amp;")",""))&amp;" NULL"&amp;IF(C30="",") END",",")</f>
        <v xml:space="preserve">    [CREATE_DATE] [date] NULL,</v>
      </c>
    </row>
    <row r="30" spans="2:10" x14ac:dyDescent="0.25">
      <c r="B30">
        <v>19</v>
      </c>
      <c r="C30" t="s">
        <v>701</v>
      </c>
      <c r="D30" t="s">
        <v>55</v>
      </c>
      <c r="E30">
        <v>4</v>
      </c>
      <c r="F30">
        <v>0</v>
      </c>
      <c r="G30" t="s">
        <v>36</v>
      </c>
      <c r="H30" t="s">
        <v>33</v>
      </c>
      <c r="J30" t="str">
        <f>"    ["&amp;TRIM(C30)&amp;"] ["&amp;VLOOKUP(TRIM(D30),TypeMap!$B$3:$C$10,2,FALSE)&amp;"]"&amp;IF(TRIM(D30)="CHAR","("&amp;E30&amp;")",IF(TRIM(D30)="DECIMAL","("&amp;E30&amp;","&amp;F30&amp;")",""))&amp;" NULL"&amp;IF(C31="",") END",",")</f>
        <v xml:space="preserve">    [CHANGE_DATE] [date] NULL,</v>
      </c>
    </row>
    <row r="31" spans="2:10" x14ac:dyDescent="0.25">
      <c r="B31">
        <v>20</v>
      </c>
      <c r="C31" t="s">
        <v>702</v>
      </c>
      <c r="D31" t="s">
        <v>38</v>
      </c>
      <c r="E31">
        <v>3</v>
      </c>
      <c r="F31">
        <v>0</v>
      </c>
      <c r="G31" t="s">
        <v>32</v>
      </c>
      <c r="H31" t="s">
        <v>39</v>
      </c>
      <c r="J31" t="str">
        <f>"    ["&amp;TRIM(C31)&amp;"] ["&amp;VLOOKUP(TRIM(D31),TypeMap!$B$3:$C$10,2,FALSE)&amp;"]"&amp;IF(TRIM(D31)="CHAR","("&amp;E31&amp;")",IF(TRIM(D31)="DECIMAL","("&amp;E31&amp;","&amp;F31&amp;")",""))&amp;" NULL"&amp;IF(C32="",") END",",")</f>
        <v xml:space="preserve">    [CHANGE_INITIALS] [char](3) NULL,</v>
      </c>
    </row>
    <row r="32" spans="2:10" x14ac:dyDescent="0.25">
      <c r="B32">
        <v>21</v>
      </c>
      <c r="C32" t="s">
        <v>703</v>
      </c>
      <c r="D32" t="s">
        <v>38</v>
      </c>
      <c r="E32">
        <v>1</v>
      </c>
      <c r="F32">
        <v>0</v>
      </c>
      <c r="G32" t="s">
        <v>32</v>
      </c>
      <c r="H32" t="s">
        <v>39</v>
      </c>
      <c r="J32" t="str">
        <f>"    ["&amp;TRIM(C32)&amp;"] ["&amp;VLOOKUP(TRIM(D32),TypeMap!$B$3:$C$10,2,FALSE)&amp;"]"&amp;IF(TRIM(D32)="CHAR","("&amp;E32&amp;")",IF(TRIM(D32)="DECIMAL","("&amp;E32&amp;","&amp;F32&amp;")",""))&amp;" NULL"&amp;IF(C33="",") END",",")</f>
        <v xml:space="preserve">    [FEDERAL_CORP_CODE] [char](1) NULL) END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8"/>
  <sheetViews>
    <sheetView topLeftCell="A7" workbookViewId="0">
      <selection activeCell="J38" sqref="J38"/>
    </sheetView>
  </sheetViews>
  <sheetFormatPr defaultRowHeight="15" x14ac:dyDescent="0.25"/>
  <cols>
    <col min="4" max="4" width="9.140625" customWidth="1"/>
  </cols>
  <sheetData>
    <row r="2" spans="1:15" x14ac:dyDescent="0.25">
      <c r="B2" t="s">
        <v>21</v>
      </c>
      <c r="C2" s="1" t="s">
        <v>510</v>
      </c>
      <c r="E2" t="s">
        <v>23</v>
      </c>
    </row>
    <row r="3" spans="1:15" x14ac:dyDescent="0.25">
      <c r="B3" t="s">
        <v>22</v>
      </c>
      <c r="C3" s="1" t="s">
        <v>513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'V1A_EXTENT' AND TBCREATOR = 'BRVENDOR'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OBJECT_ID(N'[dbo].[V1A_EXTENT]')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OBJECT_ID(N'[dbo].[V1A_EXTENT]')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[dbo].[V1A_EXTENT]</v>
      </c>
      <c r="J9" t="str">
        <f>"CREATE TABLE [dbo].["&amp;C3&amp;"]("</f>
        <v>CREATE TABLE [dbo].[V1A_EXTENT](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148</v>
      </c>
      <c r="D12" t="s">
        <v>31</v>
      </c>
      <c r="E12">
        <v>4</v>
      </c>
      <c r="F12">
        <v>0</v>
      </c>
      <c r="G12" t="s">
        <v>32</v>
      </c>
      <c r="H12" t="s">
        <v>33</v>
      </c>
      <c r="J12" t="str">
        <f>"    ["&amp;TRIM(C12)&amp;"] ["&amp;VLOOKUP(TRIM(D12),TypeMap!$B$3:$C$10,2,FALSE)&amp;"]"&amp;IF(TRIM(D12)="CHAR","("&amp;E12&amp;")",IF(TRIM(D12)="DECIMAL","("&amp;E12&amp;","&amp;F12&amp;")",""))&amp;" NULL"&amp;IF(C13="",") END",",")</f>
        <v xml:space="preserve">    [VENDOR_NBR] [int] NULL,</v>
      </c>
      <c r="O12" t="s">
        <v>260</v>
      </c>
    </row>
    <row r="13" spans="1:15" x14ac:dyDescent="0.25">
      <c r="B13">
        <v>2</v>
      </c>
      <c r="C13" t="s">
        <v>225</v>
      </c>
      <c r="D13" t="s">
        <v>38</v>
      </c>
      <c r="E13">
        <v>2</v>
      </c>
      <c r="F13">
        <v>0</v>
      </c>
      <c r="G13" t="s">
        <v>32</v>
      </c>
      <c r="H13" t="s">
        <v>39</v>
      </c>
      <c r="J13" t="str">
        <f>"    ["&amp;TRIM(C13)&amp;"] ["&amp;VLOOKUP(TRIM(D13),TypeMap!$B$3:$C$10,2,FALSE)&amp;"]"&amp;IF(TRIM(D13)="CHAR","("&amp;E13&amp;")",IF(TRIM(D13)="DECIMAL","("&amp;E13&amp;","&amp;F13&amp;")",""))&amp;" NULL"&amp;IF(C14="",") END",",")</f>
        <v xml:space="preserve">    [COUNTRY_CODE] [char](2) NULL,</v>
      </c>
    </row>
    <row r="14" spans="1:15" x14ac:dyDescent="0.25">
      <c r="B14">
        <v>3</v>
      </c>
      <c r="C14" t="s">
        <v>468</v>
      </c>
      <c r="D14" t="s">
        <v>38</v>
      </c>
      <c r="E14">
        <v>3</v>
      </c>
      <c r="F14">
        <v>0</v>
      </c>
      <c r="G14" t="s">
        <v>32</v>
      </c>
      <c r="H14" t="s">
        <v>39</v>
      </c>
      <c r="J14" t="str">
        <f>"    ["&amp;TRIM(C14)&amp;"] ["&amp;VLOOKUP(TRIM(D14),TypeMap!$B$3:$C$10,2,FALSE)&amp;"]"&amp;IF(TRIM(D14)="CHAR","("&amp;E14&amp;")",IF(TRIM(D14)="DECIMAL","("&amp;E14&amp;","&amp;F14&amp;")",""))&amp;" NULL"&amp;IF(C15="",") END",",")</f>
        <v xml:space="preserve">    [LANGUAGE_CODE] [char](3) NULL,</v>
      </c>
    </row>
    <row r="15" spans="1:15" x14ac:dyDescent="0.25">
      <c r="B15">
        <v>4</v>
      </c>
      <c r="C15" t="s">
        <v>704</v>
      </c>
      <c r="D15" t="s">
        <v>38</v>
      </c>
      <c r="E15">
        <v>3</v>
      </c>
      <c r="F15">
        <v>0</v>
      </c>
      <c r="G15" t="s">
        <v>32</v>
      </c>
      <c r="H15" t="s">
        <v>39</v>
      </c>
      <c r="J15" t="str">
        <f>"    ["&amp;TRIM(C15)&amp;"] ["&amp;VLOOKUP(TRIM(D15),TypeMap!$B$3:$C$10,2,FALSE)&amp;"]"&amp;IF(TRIM(D15)="CHAR","("&amp;E15&amp;")",IF(TRIM(D15)="DECIMAL","("&amp;E15&amp;","&amp;F15&amp;")",""))&amp;" NULL"&amp;IF(C16="",") END",",")</f>
        <v xml:space="preserve">    [CURRENCY_CODE] [char](3)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705</v>
      </c>
      <c r="D16" t="s">
        <v>38</v>
      </c>
      <c r="E16">
        <v>20</v>
      </c>
      <c r="F16">
        <v>0</v>
      </c>
      <c r="G16" t="s">
        <v>32</v>
      </c>
      <c r="H16" t="s">
        <v>39</v>
      </c>
      <c r="J16" t="str">
        <f>"    ["&amp;TRIM(C16)&amp;"] ["&amp;VLOOKUP(TRIM(D16),TypeMap!$B$3:$C$10,2,FALSE)&amp;"]"&amp;IF(TRIM(D16)="CHAR","("&amp;E16&amp;")",IF(TRIM(D16)="DECIMAL","("&amp;E16&amp;","&amp;F16&amp;")",""))&amp;" NULL"&amp;IF(C17="",") END",",")</f>
        <v xml:space="preserve">    [TAX_ID_NBR] [char](20) NULL,</v>
      </c>
    </row>
    <row r="17" spans="2:10" x14ac:dyDescent="0.25">
      <c r="B17">
        <v>6</v>
      </c>
      <c r="C17" t="s">
        <v>706</v>
      </c>
      <c r="D17" t="s">
        <v>38</v>
      </c>
      <c r="E17">
        <v>4</v>
      </c>
      <c r="F17">
        <v>0</v>
      </c>
      <c r="G17" t="s">
        <v>36</v>
      </c>
      <c r="H17" t="s">
        <v>39</v>
      </c>
      <c r="J17" t="str">
        <f>"    ["&amp;TRIM(C17)&amp;"] ["&amp;VLOOKUP(TRIM(D17),TypeMap!$B$3:$C$10,2,FALSE)&amp;"]"&amp;IF(TRIM(D17)="CHAR","("&amp;E17&amp;")",IF(TRIM(D17)="DECIMAL","("&amp;E17&amp;","&amp;F17&amp;")",""))&amp;" NULL"&amp;IF(C18="",") END",",")</f>
        <v xml:space="preserve">    [VNDR_QTR1_BEGIN] [char](4) NULL,</v>
      </c>
    </row>
    <row r="18" spans="2:10" x14ac:dyDescent="0.25">
      <c r="B18">
        <v>7</v>
      </c>
      <c r="C18" t="s">
        <v>707</v>
      </c>
      <c r="D18" t="s">
        <v>38</v>
      </c>
      <c r="E18">
        <v>4</v>
      </c>
      <c r="F18">
        <v>0</v>
      </c>
      <c r="G18" t="s">
        <v>36</v>
      </c>
      <c r="H18" t="s">
        <v>39</v>
      </c>
      <c r="J18" t="str">
        <f>"    ["&amp;TRIM(C18)&amp;"] ["&amp;VLOOKUP(TRIM(D18),TypeMap!$B$3:$C$10,2,FALSE)&amp;"]"&amp;IF(TRIM(D18)="CHAR","("&amp;E18&amp;")",IF(TRIM(D18)="DECIMAL","("&amp;E18&amp;","&amp;F18&amp;")",""))&amp;" NULL"&amp;IF(C19="",") END",",")</f>
        <v xml:space="preserve">    [VNDR_QTR2_BEGIN] [char](4) NULL,</v>
      </c>
    </row>
    <row r="19" spans="2:10" x14ac:dyDescent="0.25">
      <c r="B19">
        <v>8</v>
      </c>
      <c r="C19" t="s">
        <v>708</v>
      </c>
      <c r="D19" t="s">
        <v>38</v>
      </c>
      <c r="E19">
        <v>4</v>
      </c>
      <c r="F19">
        <v>0</v>
      </c>
      <c r="G19" t="s">
        <v>36</v>
      </c>
      <c r="H19" t="s">
        <v>39</v>
      </c>
      <c r="J19" t="str">
        <f>"    ["&amp;TRIM(C19)&amp;"] ["&amp;VLOOKUP(TRIM(D19),TypeMap!$B$3:$C$10,2,FALSE)&amp;"]"&amp;IF(TRIM(D19)="CHAR","("&amp;E19&amp;")",IF(TRIM(D19)="DECIMAL","("&amp;E19&amp;","&amp;F19&amp;")",""))&amp;" NULL"&amp;IF(C20="",") END",",")</f>
        <v xml:space="preserve">    [VNDR_QTR3_BEGIN] [char](4) NULL,</v>
      </c>
    </row>
    <row r="20" spans="2:10" x14ac:dyDescent="0.25">
      <c r="B20">
        <v>9</v>
      </c>
      <c r="C20" t="s">
        <v>709</v>
      </c>
      <c r="D20" t="s">
        <v>38</v>
      </c>
      <c r="E20">
        <v>4</v>
      </c>
      <c r="F20">
        <v>0</v>
      </c>
      <c r="G20" t="s">
        <v>36</v>
      </c>
      <c r="H20" t="s">
        <v>39</v>
      </c>
      <c r="J20" t="str">
        <f>"    ["&amp;TRIM(C20)&amp;"] ["&amp;VLOOKUP(TRIM(D20),TypeMap!$B$3:$C$10,2,FALSE)&amp;"]"&amp;IF(TRIM(D20)="CHAR","("&amp;E20&amp;")",IF(TRIM(D20)="DECIMAL","("&amp;E20&amp;","&amp;F20&amp;")",""))&amp;" NULL"&amp;IF(C21="",") END",",")</f>
        <v xml:space="preserve">    [VNDR_QTR4_BEGIN] [char](4) NULL,</v>
      </c>
    </row>
    <row r="21" spans="2:10" x14ac:dyDescent="0.25">
      <c r="B21">
        <v>10</v>
      </c>
      <c r="C21" t="s">
        <v>710</v>
      </c>
      <c r="D21" t="s">
        <v>38</v>
      </c>
      <c r="E21">
        <v>20</v>
      </c>
      <c r="F21">
        <v>0</v>
      </c>
      <c r="G21" t="s">
        <v>32</v>
      </c>
      <c r="H21" t="s">
        <v>39</v>
      </c>
      <c r="J21" t="str">
        <f>"    ["&amp;TRIM(C21)&amp;"] ["&amp;VLOOKUP(TRIM(D21),TypeMap!$B$3:$C$10,2,FALSE)&amp;"]"&amp;IF(TRIM(D21)="CHAR","("&amp;E21&amp;")",IF(TRIM(D21)="DECIMAL","("&amp;E21&amp;","&amp;F21&amp;")",""))&amp;" NULL"&amp;IF(C22="",") END",",")</f>
        <v xml:space="preserve">    [BANK_ACCOUNT_NBR] [char](20) NULL,</v>
      </c>
    </row>
    <row r="22" spans="2:10" x14ac:dyDescent="0.25">
      <c r="B22">
        <v>11</v>
      </c>
      <c r="C22" t="s">
        <v>711</v>
      </c>
      <c r="D22" t="s">
        <v>41</v>
      </c>
      <c r="E22">
        <v>2</v>
      </c>
      <c r="F22">
        <v>0</v>
      </c>
      <c r="G22" t="s">
        <v>32</v>
      </c>
      <c r="H22" t="s">
        <v>33</v>
      </c>
      <c r="J22" t="str">
        <f>"    ["&amp;TRIM(C22)&amp;"] ["&amp;VLOOKUP(TRIM(D22),TypeMap!$B$3:$C$10,2,FALSE)&amp;"]"&amp;IF(TRIM(D22)="CHAR","("&amp;E22&amp;")",IF(TRIM(D22)="DECIMAL","("&amp;E22&amp;","&amp;F22&amp;")",""))&amp;" NULL"&amp;IF(C23="",") END",",")</f>
        <v xml:space="preserve">    [PAYMENT_TYPE_CODE] [int] NULL,</v>
      </c>
    </row>
    <row r="23" spans="2:10" x14ac:dyDescent="0.25">
      <c r="B23">
        <v>12</v>
      </c>
      <c r="C23" t="s">
        <v>712</v>
      </c>
      <c r="D23" t="s">
        <v>38</v>
      </c>
      <c r="E23">
        <v>11</v>
      </c>
      <c r="F23">
        <v>0</v>
      </c>
      <c r="G23" t="s">
        <v>32</v>
      </c>
      <c r="H23" t="s">
        <v>39</v>
      </c>
      <c r="J23" t="str">
        <f>"    ["&amp;TRIM(C23)&amp;"] ["&amp;VLOOKUP(TRIM(D23),TypeMap!$B$3:$C$10,2,FALSE)&amp;"]"&amp;IF(TRIM(D23)="CHAR","("&amp;E23&amp;")",IF(TRIM(D23)="DECIMAL","("&amp;E23&amp;","&amp;F23&amp;")",""))&amp;" NULL"&amp;IF(C24="",") END",",")</f>
        <v xml:space="preserve">    [BANK_ID] [char](11) NULL,</v>
      </c>
    </row>
    <row r="24" spans="2:10" x14ac:dyDescent="0.25">
      <c r="B24">
        <v>13</v>
      </c>
      <c r="C24" t="s">
        <v>713</v>
      </c>
      <c r="D24" t="s">
        <v>38</v>
      </c>
      <c r="E24">
        <v>30</v>
      </c>
      <c r="F24">
        <v>0</v>
      </c>
      <c r="G24" t="s">
        <v>32</v>
      </c>
      <c r="H24" t="s">
        <v>39</v>
      </c>
      <c r="J24" t="str">
        <f>"    ["&amp;TRIM(C24)&amp;"] ["&amp;VLOOKUP(TRIM(D24),TypeMap!$B$3:$C$10,2,FALSE)&amp;"]"&amp;IF(TRIM(D24)="CHAR","("&amp;E24&amp;")",IF(TRIM(D24)="DECIMAL","("&amp;E24&amp;","&amp;F24&amp;")",""))&amp;" NULL"&amp;IF(C25="",") END",",")</f>
        <v xml:space="preserve">    [ACCT_HOLDER_NAME] [char](30) NULL,</v>
      </c>
    </row>
    <row r="25" spans="2:10" x14ac:dyDescent="0.25">
      <c r="B25">
        <v>14</v>
      </c>
      <c r="C25" t="s">
        <v>714</v>
      </c>
      <c r="D25" t="s">
        <v>38</v>
      </c>
      <c r="E25">
        <v>1</v>
      </c>
      <c r="F25">
        <v>0</v>
      </c>
      <c r="G25" t="s">
        <v>32</v>
      </c>
      <c r="H25" t="s">
        <v>39</v>
      </c>
      <c r="J25" t="str">
        <f>"    ["&amp;TRIM(C25)&amp;"] ["&amp;VLOOKUP(TRIM(D25),TypeMap!$B$3:$C$10,2,FALSE)&amp;"]"&amp;IF(TRIM(D25)="CHAR","("&amp;E25&amp;")",IF(TRIM(D25)="DECIMAL","("&amp;E25&amp;","&amp;F25&amp;")",""))&amp;" NULL"&amp;IF(C26="",") END",",")</f>
        <v xml:space="preserve">    [PLT_LYR_ORD_IND] [char](1) NULL,</v>
      </c>
    </row>
    <row r="26" spans="2:10" x14ac:dyDescent="0.25">
      <c r="B26">
        <v>15</v>
      </c>
      <c r="C26" t="s">
        <v>715</v>
      </c>
      <c r="D26" t="s">
        <v>38</v>
      </c>
      <c r="E26">
        <v>1</v>
      </c>
      <c r="F26">
        <v>0</v>
      </c>
      <c r="G26" t="s">
        <v>32</v>
      </c>
      <c r="H26" t="s">
        <v>39</v>
      </c>
      <c r="J26" t="str">
        <f>"    ["&amp;TRIM(C26)&amp;"] ["&amp;VLOOKUP(TRIM(D26),TypeMap!$B$3:$C$10,2,FALSE)&amp;"]"&amp;IF(TRIM(D26)="CHAR","("&amp;E26&amp;")",IF(TRIM(D26)="DECIMAL","("&amp;E26&amp;","&amp;F26&amp;")",""))&amp;" NULL"&amp;IF(C27="",") END",",")</f>
        <v xml:space="preserve">    [AUTO_CLM_DEDCT_IND] [char](1) NULL,</v>
      </c>
    </row>
    <row r="27" spans="2:10" x14ac:dyDescent="0.25">
      <c r="B27">
        <v>16</v>
      </c>
      <c r="C27" t="s">
        <v>716</v>
      </c>
      <c r="D27" t="s">
        <v>38</v>
      </c>
      <c r="E27">
        <v>1</v>
      </c>
      <c r="F27">
        <v>0</v>
      </c>
      <c r="G27" t="s">
        <v>32</v>
      </c>
      <c r="H27" t="s">
        <v>39</v>
      </c>
      <c r="J27" t="str">
        <f>"    ["&amp;TRIM(C27)&amp;"] ["&amp;VLOOKUP(TRIM(D27),TypeMap!$B$3:$C$10,2,FALSE)&amp;"]"&amp;IF(TRIM(D27)="CHAR","("&amp;E27&amp;")",IF(TRIM(D27)="DECIMAL","("&amp;E27&amp;","&amp;F27&amp;")",""))&amp;" NULL"&amp;IF(C28="",") END",",")</f>
        <v xml:space="preserve">    [TAX_ID_NORM_IND] [char](1) NULL,</v>
      </c>
    </row>
    <row r="28" spans="2:10" x14ac:dyDescent="0.25">
      <c r="B28">
        <v>17</v>
      </c>
      <c r="C28" t="s">
        <v>717</v>
      </c>
      <c r="D28" t="s">
        <v>41</v>
      </c>
      <c r="E28">
        <v>2</v>
      </c>
      <c r="F28">
        <v>0</v>
      </c>
      <c r="G28" t="s">
        <v>36</v>
      </c>
      <c r="H28" t="s">
        <v>33</v>
      </c>
      <c r="J28" t="str">
        <f>"    ["&amp;TRIM(C28)&amp;"] ["&amp;VLOOKUP(TRIM(D28),TypeMap!$B$3:$C$10,2,FALSE)&amp;"]"&amp;IF(TRIM(D28)="CHAR","("&amp;E28&amp;")",IF(TRIM(D28)="DECIMAL","("&amp;E28&amp;","&amp;F28&amp;")",""))&amp;" NULL"&amp;IF(C29="",") END",",")</f>
        <v xml:space="preserve">    [AP_COMPANY_ID] [int] NULL,</v>
      </c>
    </row>
    <row r="29" spans="2:10" x14ac:dyDescent="0.25">
      <c r="B29">
        <v>18</v>
      </c>
      <c r="C29" t="s">
        <v>718</v>
      </c>
      <c r="D29" t="s">
        <v>38</v>
      </c>
      <c r="E29">
        <v>8</v>
      </c>
      <c r="F29">
        <v>0</v>
      </c>
      <c r="G29" t="s">
        <v>32</v>
      </c>
      <c r="H29" t="s">
        <v>39</v>
      </c>
      <c r="J29" t="str">
        <f>"    ["&amp;TRIM(C29)&amp;"] ["&amp;VLOOKUP(TRIM(D29),TypeMap!$B$3:$C$10,2,FALSE)&amp;"]"&amp;IF(TRIM(D29)="CHAR","("&amp;E29&amp;")",IF(TRIM(D29)="DECIMAL","("&amp;E29&amp;","&amp;F29&amp;")",""))&amp;" NULL"&amp;IF(C30="",") END",",")</f>
        <v xml:space="preserve">    [BANK_SWIFT_CODE] [char](8) NULL,</v>
      </c>
    </row>
    <row r="30" spans="2:10" x14ac:dyDescent="0.25">
      <c r="B30">
        <v>19</v>
      </c>
      <c r="C30" t="s">
        <v>719</v>
      </c>
      <c r="D30" t="s">
        <v>47</v>
      </c>
      <c r="E30">
        <v>13</v>
      </c>
      <c r="F30">
        <v>0</v>
      </c>
      <c r="G30" t="s">
        <v>32</v>
      </c>
      <c r="H30" t="s">
        <v>33</v>
      </c>
      <c r="J30" t="str">
        <f>"    ["&amp;TRIM(C30)&amp;"] ["&amp;VLOOKUP(TRIM(D30),TypeMap!$B$3:$C$10,2,FALSE)&amp;"]"&amp;IF(TRIM(D30)="CHAR","("&amp;E30&amp;")",IF(TRIM(D30)="DECIMAL","("&amp;E30&amp;","&amp;F30&amp;")",""))&amp;" NULL"&amp;IF(C31="",") END",",")</f>
        <v xml:space="preserve">    [EAN_LOCTN_NBR] [numeric](13,0) NULL,</v>
      </c>
    </row>
    <row r="31" spans="2:10" x14ac:dyDescent="0.25">
      <c r="B31">
        <v>20</v>
      </c>
      <c r="C31" t="s">
        <v>720</v>
      </c>
      <c r="D31" t="s">
        <v>38</v>
      </c>
      <c r="E31">
        <v>18</v>
      </c>
      <c r="F31">
        <v>0</v>
      </c>
      <c r="G31" t="s">
        <v>36</v>
      </c>
      <c r="H31" t="s">
        <v>39</v>
      </c>
      <c r="J31" t="str">
        <f>"    ["&amp;TRIM(C31)&amp;"] ["&amp;VLOOKUP(TRIM(D31),TypeMap!$B$3:$C$10,2,FALSE)&amp;"]"&amp;IF(TRIM(D31)="CHAR","("&amp;E31&amp;")",IF(TRIM(D31)="DECIMAL","("&amp;E31&amp;","&amp;F31&amp;")",""))&amp;" NULL"&amp;IF(C32="",") END",",")</f>
        <v xml:space="preserve">    [TELEPHONE_NBR] [char](18) NULL,</v>
      </c>
    </row>
    <row r="32" spans="2:10" x14ac:dyDescent="0.25">
      <c r="B32">
        <v>21</v>
      </c>
      <c r="C32" t="s">
        <v>721</v>
      </c>
      <c r="D32" t="s">
        <v>38</v>
      </c>
      <c r="E32">
        <v>18</v>
      </c>
      <c r="F32">
        <v>0</v>
      </c>
      <c r="G32" t="s">
        <v>36</v>
      </c>
      <c r="H32" t="s">
        <v>39</v>
      </c>
      <c r="J32" t="str">
        <f>"    ["&amp;TRIM(C32)&amp;"] ["&amp;VLOOKUP(TRIM(D32),TypeMap!$B$3:$C$10,2,FALSE)&amp;"]"&amp;IF(TRIM(D32)="CHAR","("&amp;E32&amp;")",IF(TRIM(D32)="DECIMAL","("&amp;E32&amp;","&amp;F32&amp;")",""))&amp;" NULL"&amp;IF(C33="",") END",",")</f>
        <v xml:space="preserve">    [FAX_NBR] [char](18) NULL,</v>
      </c>
    </row>
    <row r="33" spans="2:10" x14ac:dyDescent="0.25">
      <c r="B33">
        <v>22</v>
      </c>
      <c r="C33" t="s">
        <v>722</v>
      </c>
      <c r="D33" t="s">
        <v>41</v>
      </c>
      <c r="E33">
        <v>2</v>
      </c>
      <c r="F33">
        <v>0</v>
      </c>
      <c r="G33" t="s">
        <v>36</v>
      </c>
      <c r="H33" t="s">
        <v>33</v>
      </c>
      <c r="J33" t="str">
        <f>"    ["&amp;TRIM(C33)&amp;"] ["&amp;VLOOKUP(TRIM(D33),TypeMap!$B$3:$C$10,2,FALSE)&amp;"]"&amp;IF(TRIM(D33)="CHAR","("&amp;E33&amp;")",IF(TRIM(D33)="DECIMAL","("&amp;E33&amp;","&amp;F33&amp;")",""))&amp;" NULL"&amp;IF(C34="",") END",",")</f>
        <v xml:space="preserve">    [BUSINESS_TYPE_CODE] [int] NULL,</v>
      </c>
    </row>
    <row r="34" spans="2:10" x14ac:dyDescent="0.25">
      <c r="B34">
        <v>23</v>
      </c>
      <c r="C34" t="s">
        <v>723</v>
      </c>
      <c r="D34" t="s">
        <v>41</v>
      </c>
      <c r="E34">
        <v>2</v>
      </c>
      <c r="F34">
        <v>0</v>
      </c>
      <c r="G34" t="s">
        <v>36</v>
      </c>
      <c r="H34" t="s">
        <v>33</v>
      </c>
      <c r="J34" t="str">
        <f>"    ["&amp;TRIM(C34)&amp;"] ["&amp;VLOOKUP(TRIM(D34),TypeMap!$B$3:$C$10,2,FALSE)&amp;"]"&amp;IF(TRIM(D34)="CHAR","("&amp;E34&amp;")",IF(TRIM(D34)="DECIMAL","("&amp;E34&amp;","&amp;F34&amp;")",""))&amp;" NULL"&amp;IF(C35="",") END",",")</f>
        <v xml:space="preserve">    [MDSE_TYPE_CODE] [int] NULL,</v>
      </c>
    </row>
    <row r="35" spans="2:10" x14ac:dyDescent="0.25">
      <c r="B35">
        <v>24</v>
      </c>
      <c r="C35" t="s">
        <v>724</v>
      </c>
      <c r="D35" t="s">
        <v>38</v>
      </c>
      <c r="E35">
        <v>3</v>
      </c>
      <c r="F35">
        <v>0</v>
      </c>
      <c r="G35" t="s">
        <v>36</v>
      </c>
      <c r="H35" t="s">
        <v>39</v>
      </c>
      <c r="J35" t="str">
        <f>"    ["&amp;TRIM(C35)&amp;"] ["&amp;VLOOKUP(TRIM(D35),TypeMap!$B$3:$C$10,2,FALSE)&amp;"]"&amp;IF(TRIM(D35)="CHAR","("&amp;E35&amp;")",IF(TRIM(D35)="DECIMAL","("&amp;E35&amp;","&amp;F35&amp;")",""))&amp;" NULL"&amp;IF(C36="",") END",",")</f>
        <v xml:space="preserve">    [BRANCH_SWIFT_CODE] [char](3) NULL,</v>
      </c>
    </row>
    <row r="36" spans="2:10" x14ac:dyDescent="0.25">
      <c r="B36">
        <v>25</v>
      </c>
      <c r="C36" t="s">
        <v>725</v>
      </c>
      <c r="D36" t="s">
        <v>41</v>
      </c>
      <c r="E36">
        <v>2</v>
      </c>
      <c r="F36">
        <v>0</v>
      </c>
      <c r="G36" t="s">
        <v>32</v>
      </c>
      <c r="H36" t="s">
        <v>33</v>
      </c>
      <c r="J36" t="str">
        <f>"    ["&amp;TRIM(C36)&amp;"] ["&amp;VLOOKUP(TRIM(D36),TypeMap!$B$3:$C$10,2,FALSE)&amp;"]"&amp;IF(TRIM(D36)="CHAR","("&amp;E36&amp;")",IF(TRIM(D36)="DECIMAL","("&amp;E36&amp;","&amp;F36&amp;")",""))&amp;" NULL"&amp;IF(C37="",") END",",")</f>
        <v xml:space="preserve">    [INVC_PMT_FREQ_CODE] [int] NULL,</v>
      </c>
    </row>
    <row r="37" spans="2:10" x14ac:dyDescent="0.25">
      <c r="B37">
        <v>26</v>
      </c>
      <c r="C37" t="s">
        <v>726</v>
      </c>
      <c r="D37" t="s">
        <v>38</v>
      </c>
      <c r="E37">
        <v>1</v>
      </c>
      <c r="F37">
        <v>0</v>
      </c>
      <c r="G37" t="s">
        <v>32</v>
      </c>
      <c r="H37" t="s">
        <v>39</v>
      </c>
      <c r="J37" t="str">
        <f>"    ["&amp;TRIM(C37)&amp;"] ["&amp;VLOOKUP(TRIM(D37),TypeMap!$B$3:$C$10,2,FALSE)&amp;"]"&amp;IF(TRIM(D37)="CHAR","("&amp;E37&amp;")",IF(TRIM(D37)="DECIMAL","("&amp;E37&amp;","&amp;F37&amp;")",""))&amp;" NULL"&amp;IF(C38="",") END",",")</f>
        <v xml:space="preserve">    [AR_CLAIM_DEDCT_IND] [char](1) NULL,</v>
      </c>
    </row>
    <row r="38" spans="2:10" x14ac:dyDescent="0.25">
      <c r="B38">
        <v>27</v>
      </c>
      <c r="C38" t="s">
        <v>727</v>
      </c>
      <c r="D38" t="s">
        <v>38</v>
      </c>
      <c r="E38">
        <v>60</v>
      </c>
      <c r="F38">
        <v>0</v>
      </c>
      <c r="G38" t="s">
        <v>36</v>
      </c>
      <c r="H38" t="s">
        <v>39</v>
      </c>
      <c r="J38" t="str">
        <f>"    ["&amp;TRIM(C38)&amp;"] ["&amp;VLOOKUP(TRIM(D38),TypeMap!$B$3:$C$10,2,FALSE)&amp;"]"&amp;IF(TRIM(D38)="CHAR","("&amp;E38&amp;")",IF(TRIM(D38)="DECIMAL","("&amp;E38&amp;","&amp;F38&amp;")",""))&amp;" NULL"&amp;IF(C39="",") END",",")</f>
        <v xml:space="preserve">    [VENDOR_LEGAL_NAME] [char](60) NULL,</v>
      </c>
    </row>
    <row r="39" spans="2:10" x14ac:dyDescent="0.25">
      <c r="B39">
        <v>28</v>
      </c>
      <c r="C39" t="s">
        <v>728</v>
      </c>
      <c r="D39" t="s">
        <v>38</v>
      </c>
      <c r="E39">
        <v>1</v>
      </c>
      <c r="F39">
        <v>0</v>
      </c>
      <c r="G39" t="s">
        <v>36</v>
      </c>
      <c r="H39" t="s">
        <v>39</v>
      </c>
      <c r="J39" t="str">
        <f>"    ["&amp;TRIM(C39)&amp;"] ["&amp;VLOOKUP(TRIM(D39),TypeMap!$B$3:$C$10,2,FALSE)&amp;"]"&amp;IF(TRIM(D39)="CHAR","("&amp;E39&amp;")",IF(TRIM(D39)="DECIMAL","("&amp;E39&amp;","&amp;F39&amp;")",""))&amp;" NULL"&amp;IF(C40="",") END",",")</f>
        <v xml:space="preserve">    [INTRANATL_STAT_IND] [char](1) NULL,</v>
      </c>
    </row>
    <row r="40" spans="2:10" x14ac:dyDescent="0.25">
      <c r="B40">
        <v>29</v>
      </c>
      <c r="C40" t="s">
        <v>729</v>
      </c>
      <c r="D40" t="s">
        <v>38</v>
      </c>
      <c r="E40">
        <v>2</v>
      </c>
      <c r="F40">
        <v>0</v>
      </c>
      <c r="G40" t="s">
        <v>36</v>
      </c>
      <c r="H40" t="s">
        <v>39</v>
      </c>
      <c r="J40" t="str">
        <f>"    ["&amp;TRIM(C40)&amp;"] ["&amp;VLOOKUP(TRIM(D40),TypeMap!$B$3:$C$10,2,FALSE)&amp;"]"&amp;IF(TRIM(D40)="CHAR","("&amp;E40&amp;")",IF(TRIM(D40)="DECIMAL","("&amp;E40&amp;","&amp;F40&amp;")",""))&amp;" NULL"&amp;IF(C41="",") END",",")</f>
        <v xml:space="preserve">    [TAX_CODE] [char](2) NULL,</v>
      </c>
    </row>
    <row r="41" spans="2:10" x14ac:dyDescent="0.25">
      <c r="B41">
        <v>30</v>
      </c>
      <c r="C41" t="s">
        <v>730</v>
      </c>
      <c r="D41" t="s">
        <v>38</v>
      </c>
      <c r="E41">
        <v>8</v>
      </c>
      <c r="F41">
        <v>0</v>
      </c>
      <c r="G41" t="s">
        <v>36</v>
      </c>
      <c r="H41" t="s">
        <v>39</v>
      </c>
      <c r="J41" t="str">
        <f>"    ["&amp;TRIM(C41)&amp;"] ["&amp;VLOOKUP(TRIM(D41),TypeMap!$B$3:$C$10,2,FALSE)&amp;"]"&amp;IF(TRIM(D41)="CHAR","("&amp;E41&amp;")",IF(TRIM(D41)="DECIMAL","("&amp;E41&amp;","&amp;F41&amp;")",""))&amp;" NULL"&amp;IF(C42="",") END",",")</f>
        <v xml:space="preserve">    [RESPONSIBLE_USERID] [char](8) NULL,</v>
      </c>
    </row>
    <row r="42" spans="2:10" x14ac:dyDescent="0.25">
      <c r="B42">
        <v>31</v>
      </c>
      <c r="C42" t="s">
        <v>731</v>
      </c>
      <c r="D42" t="s">
        <v>38</v>
      </c>
      <c r="E42">
        <v>2</v>
      </c>
      <c r="F42">
        <v>0</v>
      </c>
      <c r="G42" t="s">
        <v>36</v>
      </c>
      <c r="H42" t="s">
        <v>39</v>
      </c>
      <c r="J42" t="str">
        <f>"    ["&amp;TRIM(C42)&amp;"] ["&amp;VLOOKUP(TRIM(D42),TypeMap!$B$3:$C$10,2,FALSE)&amp;"]"&amp;IF(TRIM(D42)="CHAR","("&amp;E42&amp;")",IF(TRIM(D42)="DECIMAL","("&amp;E42&amp;","&amp;F42&amp;")",""))&amp;" NULL"&amp;IF(C43="",") END",",")</f>
        <v xml:space="preserve">    [TAX_AREA_TYPE_CODE] [char](2) NULL,</v>
      </c>
    </row>
    <row r="43" spans="2:10" x14ac:dyDescent="0.25">
      <c r="B43">
        <v>32</v>
      </c>
      <c r="C43" t="s">
        <v>732</v>
      </c>
      <c r="D43" t="s">
        <v>41</v>
      </c>
      <c r="E43">
        <v>2</v>
      </c>
      <c r="F43">
        <v>0</v>
      </c>
      <c r="G43" t="s">
        <v>36</v>
      </c>
      <c r="H43" t="s">
        <v>33</v>
      </c>
      <c r="J43" t="str">
        <f>"    ["&amp;TRIM(C43)&amp;"] ["&amp;VLOOKUP(TRIM(D43),TypeMap!$B$3:$C$10,2,FALSE)&amp;"]"&amp;IF(TRIM(D43)="CHAR","("&amp;E43&amp;")",IF(TRIM(D43)="DECIMAL","("&amp;E43&amp;","&amp;F43&amp;")",""))&amp;" NULL"&amp;IF(C44="",") END",",")</f>
        <v xml:space="preserve">    [TAX_NAME_SEQ_NBR] [int] NULL,</v>
      </c>
    </row>
    <row r="44" spans="2:10" x14ac:dyDescent="0.25">
      <c r="B44">
        <v>33</v>
      </c>
      <c r="C44" t="s">
        <v>733</v>
      </c>
      <c r="D44" t="s">
        <v>41</v>
      </c>
      <c r="E44">
        <v>2</v>
      </c>
      <c r="F44">
        <v>0</v>
      </c>
      <c r="G44" t="s">
        <v>36</v>
      </c>
      <c r="H44" t="s">
        <v>33</v>
      </c>
      <c r="J44" t="str">
        <f>"    ["&amp;TRIM(C44)&amp;"] ["&amp;VLOOKUP(TRIM(D44),TypeMap!$B$3:$C$10,2,FALSE)&amp;"]"&amp;IF(TRIM(D44)="CHAR","("&amp;E44&amp;")",IF(TRIM(D44)="DECIMAL","("&amp;E44&amp;","&amp;F44&amp;")",""))&amp;" NULL"&amp;IF(C45="",") END",",")</f>
        <v xml:space="preserve">    [TAX_WTHLD_TYPE_CD] [int] NULL,</v>
      </c>
    </row>
    <row r="45" spans="2:10" x14ac:dyDescent="0.25">
      <c r="B45">
        <v>34</v>
      </c>
      <c r="C45" t="s">
        <v>734</v>
      </c>
      <c r="D45" t="s">
        <v>41</v>
      </c>
      <c r="E45">
        <v>2</v>
      </c>
      <c r="F45">
        <v>0</v>
      </c>
      <c r="G45" t="s">
        <v>36</v>
      </c>
      <c r="H45" t="s">
        <v>33</v>
      </c>
      <c r="J45" t="str">
        <f>"    ["&amp;TRIM(C45)&amp;"] ["&amp;VLOOKUP(TRIM(D45),TypeMap!$B$3:$C$10,2,FALSE)&amp;"]"&amp;IF(TRIM(D45)="CHAR","("&amp;E45&amp;")",IF(TRIM(D45)="DECIMAL","("&amp;E45&amp;","&amp;F45&amp;")",""))&amp;" NULL"&amp;IF(C46="",") END",",")</f>
        <v xml:space="preserve">    [TAX_REGIMAN_CD] [int] NULL,</v>
      </c>
    </row>
    <row r="46" spans="2:10" x14ac:dyDescent="0.25">
      <c r="B46">
        <v>35</v>
      </c>
      <c r="C46" t="s">
        <v>735</v>
      </c>
      <c r="D46" t="s">
        <v>38</v>
      </c>
      <c r="E46">
        <v>1</v>
      </c>
      <c r="F46">
        <v>0</v>
      </c>
      <c r="G46" t="s">
        <v>36</v>
      </c>
      <c r="H46" t="s">
        <v>39</v>
      </c>
      <c r="J46" t="str">
        <f>"    ["&amp;TRIM(C46)&amp;"] ["&amp;VLOOKUP(TRIM(D46),TypeMap!$B$3:$C$10,2,FALSE)&amp;"]"&amp;IF(TRIM(D46)="CHAR","("&amp;E46&amp;")",IF(TRIM(D46)="DECIMAL","("&amp;E46&amp;","&amp;F46&amp;")",""))&amp;" NULL"&amp;IF(C47="",") END",",")</f>
        <v xml:space="preserve">    [TAX_AGENT_IND] [char](1) NULL,</v>
      </c>
    </row>
    <row r="47" spans="2:10" x14ac:dyDescent="0.25">
      <c r="B47">
        <v>36</v>
      </c>
      <c r="C47" t="s">
        <v>736</v>
      </c>
      <c r="D47" t="s">
        <v>38</v>
      </c>
      <c r="E47">
        <v>1</v>
      </c>
      <c r="F47">
        <v>0</v>
      </c>
      <c r="G47" t="s">
        <v>32</v>
      </c>
      <c r="H47" t="s">
        <v>39</v>
      </c>
      <c r="J47" t="str">
        <f>"    ["&amp;TRIM(C47)&amp;"] ["&amp;VLOOKUP(TRIM(D47),TypeMap!$B$3:$C$10,2,FALSE)&amp;"]"&amp;IF(TRIM(D47)="CHAR","("&amp;E47&amp;")",IF(TRIM(D47)="DECIMAL","("&amp;E47&amp;","&amp;F47&amp;")",""))&amp;" NULL"&amp;IF(C48="",") END",",")</f>
        <v xml:space="preserve">    [PMN_BARRED_IND] [char](1) NULL,</v>
      </c>
    </row>
    <row r="48" spans="2:10" x14ac:dyDescent="0.25">
      <c r="B48">
        <v>37</v>
      </c>
      <c r="C48" t="s">
        <v>737</v>
      </c>
      <c r="D48" t="s">
        <v>41</v>
      </c>
      <c r="E48">
        <v>2</v>
      </c>
      <c r="F48">
        <v>0</v>
      </c>
      <c r="G48" t="s">
        <v>36</v>
      </c>
      <c r="H48" t="s">
        <v>33</v>
      </c>
      <c r="J48" t="str">
        <f>"    ["&amp;TRIM(C48)&amp;"] ["&amp;VLOOKUP(TRIM(D48),TypeMap!$B$3:$C$10,2,FALSE)&amp;"]"&amp;IF(TRIM(D48)="CHAR","("&amp;E48&amp;")",IF(TRIM(D48)="DECIMAL","("&amp;E48&amp;","&amp;F48&amp;")",""))&amp;" NULL"&amp;IF(C49="",") END",",")</f>
        <v xml:space="preserve">    [FCTR_NAME_TYP_CODE] [int] NULL) END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7"/>
  <sheetViews>
    <sheetView workbookViewId="0">
      <selection activeCell="B10" sqref="B10"/>
    </sheetView>
  </sheetViews>
  <sheetFormatPr defaultRowHeight="15" x14ac:dyDescent="0.25"/>
  <cols>
    <col min="4" max="4" width="9.140625" customWidth="1"/>
  </cols>
  <sheetData>
    <row r="2" spans="1:15" x14ac:dyDescent="0.25">
      <c r="B2" t="s">
        <v>21</v>
      </c>
      <c r="C2" s="1" t="s">
        <v>0</v>
      </c>
      <c r="E2" t="s">
        <v>23</v>
      </c>
    </row>
    <row r="3" spans="1:15" x14ac:dyDescent="0.25">
      <c r="B3" t="s">
        <v>22</v>
      </c>
      <c r="C3" s="1" t="s">
        <v>476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'UPC_ITEM' AND TBCREATOR = 'BRSAMITM'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OBJECT_ID(N'[dbo].[UPC_ITEM]')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OBJECT_ID(N'[dbo].[UPC_ITEM]')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[dbo].[UPC_ITEM]</v>
      </c>
      <c r="J9" t="str">
        <f>"CREATE TABLE [dbo].["&amp;C3&amp;"]("</f>
        <v>CREATE TABLE [dbo].[UPC_ITEM](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46</v>
      </c>
      <c r="D12" t="s">
        <v>47</v>
      </c>
      <c r="E12">
        <v>15</v>
      </c>
      <c r="F12">
        <v>0</v>
      </c>
      <c r="G12" t="s">
        <v>32</v>
      </c>
      <c r="H12" t="s">
        <v>33</v>
      </c>
      <c r="J12" t="str">
        <f>"    ["&amp;TRIM(C12)&amp;"] ["&amp;VLOOKUP(TRIM(D12),TypeMap!$B$3:$C$8,2,FALSE)&amp;"]"&amp;IF(TRIM(D12)="CHAR","("&amp;E12&amp;")",IF(TRIM(D12)="DECIMAL","("&amp;E12&amp;","&amp;F12&amp;")",""))&amp;" NULL"&amp;IF(C13="",") END",",")</f>
        <v xml:space="preserve">    [UPC_NBR] [numeric](15,0) NULL,</v>
      </c>
      <c r="O12" t="s">
        <v>260</v>
      </c>
    </row>
    <row r="13" spans="1:15" x14ac:dyDescent="0.25">
      <c r="B13">
        <v>2</v>
      </c>
      <c r="C13" t="s">
        <v>30</v>
      </c>
      <c r="D13" t="s">
        <v>31</v>
      </c>
      <c r="E13">
        <v>4</v>
      </c>
      <c r="F13">
        <v>0</v>
      </c>
      <c r="G13" t="s">
        <v>32</v>
      </c>
      <c r="H13" t="s">
        <v>33</v>
      </c>
      <c r="J13" t="str">
        <f>"    ["&amp;TRIM(C13)&amp;"] ["&amp;VLOOKUP(TRIM(D13),TypeMap!$B$3:$C$8,2,FALSE)&amp;"]"&amp;IF(TRIM(D13)="CHAR","("&amp;E13&amp;")",IF(TRIM(D13)="DECIMAL","("&amp;E13&amp;","&amp;F13&amp;")",""))&amp;" NULL"&amp;IF(C14="",") END",",")</f>
        <v xml:space="preserve">    [ITEM_NBR] [int] NULL,</v>
      </c>
    </row>
    <row r="14" spans="1:15" x14ac:dyDescent="0.25">
      <c r="B14">
        <v>3</v>
      </c>
      <c r="C14" t="s">
        <v>267</v>
      </c>
      <c r="D14" t="s">
        <v>165</v>
      </c>
      <c r="E14">
        <v>10</v>
      </c>
      <c r="F14">
        <v>6</v>
      </c>
      <c r="G14" t="s">
        <v>32</v>
      </c>
      <c r="H14" t="s">
        <v>33</v>
      </c>
      <c r="J14" t="str">
        <f>"    ["&amp;TRIM(C14)&amp;"] ["&amp;VLOOKUP(TRIM(D14),TypeMap!$B$3:$C$8,2,FALSE)&amp;"]"&amp;IF(TRIM(D14)="CHAR","("&amp;E14&amp;")",IF(TRIM(D14)="DECIMAL","("&amp;E14&amp;","&amp;F14&amp;")",""))&amp;" NULL"&amp;IF(C15="",") END",",")</f>
        <v xml:space="preserve">    [LAST_CHANGE_TS] [datetime2] NULL,</v>
      </c>
    </row>
    <row r="15" spans="1:15" x14ac:dyDescent="0.25">
      <c r="B15">
        <v>4</v>
      </c>
      <c r="C15" t="s">
        <v>268</v>
      </c>
      <c r="D15" t="s">
        <v>38</v>
      </c>
      <c r="E15">
        <v>10</v>
      </c>
      <c r="F15">
        <v>0</v>
      </c>
      <c r="G15" t="s">
        <v>32</v>
      </c>
      <c r="H15" t="s">
        <v>39</v>
      </c>
      <c r="J15" t="str">
        <f>"    ["&amp;TRIM(C15)&amp;"] ["&amp;VLOOKUP(TRIM(D15),TypeMap!$B$3:$C$8,2,FALSE)&amp;"]"&amp;IF(TRIM(D15)="CHAR","("&amp;E15&amp;")",IF(TRIM(D15)="DECIMAL","("&amp;E15&amp;","&amp;F15&amp;")",""))&amp;" NULL"&amp;IF(C16="",") END",",")</f>
        <v xml:space="preserve">    [LAST_CHANGE_USERID] [char](10)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286</v>
      </c>
      <c r="D16" t="s">
        <v>38</v>
      </c>
      <c r="E16">
        <v>10</v>
      </c>
      <c r="F16">
        <v>0</v>
      </c>
      <c r="G16" t="s">
        <v>36</v>
      </c>
      <c r="H16" t="s">
        <v>39</v>
      </c>
      <c r="J16" t="str">
        <f>"    ["&amp;TRIM(C16)&amp;"] ["&amp;VLOOKUP(TRIM(D16),TypeMap!$B$3:$C$8,2,FALSE)&amp;"]"&amp;IF(TRIM(D16)="CHAR","("&amp;E16&amp;")",IF(TRIM(D16)="DECIMAL","("&amp;E16&amp;","&amp;F16&amp;")",""))&amp;" NULL"&amp;IF(C17="",") END",",")</f>
        <v xml:space="preserve">    [LAST_CHANGE_PGM_ID] [char](10) NULL,</v>
      </c>
    </row>
    <row r="17" spans="2:10" x14ac:dyDescent="0.25">
      <c r="B17">
        <v>6</v>
      </c>
      <c r="C17" t="s">
        <v>166</v>
      </c>
      <c r="D17" t="s">
        <v>38</v>
      </c>
      <c r="E17">
        <v>10</v>
      </c>
      <c r="F17">
        <v>0</v>
      </c>
      <c r="G17" t="s">
        <v>32</v>
      </c>
      <c r="H17" t="s">
        <v>39</v>
      </c>
      <c r="J17" t="str">
        <f>"    ["&amp;TRIM(C17)&amp;"] ["&amp;VLOOKUP(TRIM(D17),TypeMap!$B$3:$C$8,2,FALSE)&amp;"]"&amp;IF(TRIM(D17)="CHAR","("&amp;E17&amp;")",IF(TRIM(D17)="DECIMAL","("&amp;E17&amp;","&amp;F17&amp;")",""))&amp;" NULL"&amp;IF(C18="",") END",",")</f>
        <v xml:space="preserve">    [ITEMFILE_SOURCE_NM] [char](10) NULL) END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9"/>
  <sheetViews>
    <sheetView workbookViewId="0">
      <selection activeCell="J7" sqref="J7:J19"/>
    </sheetView>
  </sheetViews>
  <sheetFormatPr defaultRowHeight="15" x14ac:dyDescent="0.25"/>
  <sheetData>
    <row r="2" spans="1:15" x14ac:dyDescent="0.25">
      <c r="B2" t="s">
        <v>21</v>
      </c>
      <c r="C2" s="1" t="s">
        <v>472</v>
      </c>
      <c r="E2" t="s">
        <v>23</v>
      </c>
    </row>
    <row r="3" spans="1:15" x14ac:dyDescent="0.25">
      <c r="B3" t="s">
        <v>22</v>
      </c>
      <c r="C3" s="1" t="s">
        <v>473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'WC_CONS_ALIGN' AND TBCREATOR = 'BRSWC001'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OBJECT_ID(N'[dbo].[WC_CONS_ALIGN]')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OBJECT_ID(N'[dbo].[WC_CONS_ALIGN]')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[dbo].[WC_CONS_ALIGN]</v>
      </c>
      <c r="J9" t="str">
        <f>"CREATE TABLE [dbo].["&amp;C3&amp;"]("</f>
        <v>CREATE TABLE [dbo].[WC_CONS_ALIGN](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477</v>
      </c>
      <c r="D12" t="s">
        <v>41</v>
      </c>
      <c r="E12">
        <v>2</v>
      </c>
      <c r="F12">
        <v>0</v>
      </c>
      <c r="G12" t="s">
        <v>32</v>
      </c>
      <c r="H12" t="s">
        <v>33</v>
      </c>
      <c r="J12" t="str">
        <f>"    ["&amp;TRIM(C12)&amp;"] ["&amp;VLOOKUP(TRIM(D12),TypeMap!$B$3:$C$8,2,FALSE)&amp;"]"&amp;IF(TRIM(D12)="CHAR","("&amp;E12&amp;")",IF(TRIM(D12)="DECIMAL","("&amp;E12&amp;","&amp;F12&amp;")",""))&amp;" NULL"&amp;IF(C13="",") END",",")</f>
        <v xml:space="preserve">    [WHS_NBR] [int] NULL,</v>
      </c>
      <c r="O12" t="s">
        <v>260</v>
      </c>
    </row>
    <row r="13" spans="1:15" x14ac:dyDescent="0.25">
      <c r="B13">
        <v>2</v>
      </c>
      <c r="C13" t="s">
        <v>478</v>
      </c>
      <c r="D13" t="s">
        <v>38</v>
      </c>
      <c r="E13">
        <v>2</v>
      </c>
      <c r="F13">
        <v>0</v>
      </c>
      <c r="G13" t="s">
        <v>32</v>
      </c>
      <c r="H13" t="s">
        <v>39</v>
      </c>
      <c r="J13" t="str">
        <f>"    ["&amp;TRIM(C13)&amp;"] ["&amp;VLOOKUP(TRIM(D13),TypeMap!$B$3:$C$8,2,FALSE)&amp;"]"&amp;IF(TRIM(D13)="CHAR","("&amp;E13&amp;")",IF(TRIM(D13)="DECIMAL","("&amp;E13&amp;","&amp;F13&amp;")",""))&amp;" NULL"&amp;IF(C14="",") END",",")</f>
        <v xml:space="preserve">    [ALIGN_TYPE_CODE] [char](2) NULL,</v>
      </c>
    </row>
    <row r="14" spans="1:15" x14ac:dyDescent="0.25">
      <c r="B14">
        <v>3</v>
      </c>
      <c r="C14" t="s">
        <v>479</v>
      </c>
      <c r="D14" t="s">
        <v>41</v>
      </c>
      <c r="E14">
        <v>2</v>
      </c>
      <c r="F14">
        <v>0</v>
      </c>
      <c r="G14" t="s">
        <v>32</v>
      </c>
      <c r="H14" t="s">
        <v>33</v>
      </c>
      <c r="J14" t="str">
        <f>"    ["&amp;TRIM(C14)&amp;"] ["&amp;VLOOKUP(TRIM(D14),TypeMap!$B$3:$C$8,2,FALSE)&amp;"]"&amp;IF(TRIM(D14)="CHAR","("&amp;E14&amp;")",IF(TRIM(D14)="DECIMAL","("&amp;E14&amp;","&amp;F14&amp;")",""))&amp;" NULL"&amp;IF(C15="",") END",",")</f>
        <v xml:space="preserve">    [DIV_NBR] [int] NULL,</v>
      </c>
    </row>
    <row r="15" spans="1:15" x14ac:dyDescent="0.25">
      <c r="B15">
        <v>4</v>
      </c>
      <c r="C15" t="s">
        <v>480</v>
      </c>
      <c r="D15" t="s">
        <v>55</v>
      </c>
      <c r="E15">
        <v>4</v>
      </c>
      <c r="F15">
        <v>0</v>
      </c>
      <c r="G15" t="s">
        <v>32</v>
      </c>
      <c r="H15" t="s">
        <v>33</v>
      </c>
      <c r="J15" t="str">
        <f>"    ["&amp;TRIM(C15)&amp;"] ["&amp;VLOOKUP(TRIM(D15),TypeMap!$B$3:$C$8,2,FALSE)&amp;"]"&amp;IF(TRIM(D15)="CHAR","("&amp;E15&amp;")",IF(TRIM(D15)="DECIMAL","("&amp;E15&amp;","&amp;F15&amp;")",""))&amp;" NULL"&amp;IF(C16="",") END",",")</f>
        <v xml:space="preserve">    [ALIGN_EFF_DT] [date]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481</v>
      </c>
      <c r="D16" t="s">
        <v>38</v>
      </c>
      <c r="E16">
        <v>6</v>
      </c>
      <c r="F16">
        <v>0</v>
      </c>
      <c r="G16" t="s">
        <v>32</v>
      </c>
      <c r="H16" t="s">
        <v>39</v>
      </c>
      <c r="J16" t="str">
        <f>"    ["&amp;TRIM(C16)&amp;"] ["&amp;VLOOKUP(TRIM(D16),TypeMap!$B$3:$C$8,2,FALSE)&amp;"]"&amp;IF(TRIM(D16)="CHAR","("&amp;E16&amp;")",IF(TRIM(D16)="DECIMAL","("&amp;E16&amp;","&amp;F16&amp;")",""))&amp;" NULL"&amp;IF(C17="",") END",",")</f>
        <v xml:space="preserve">    [CONS_NBR] [char](6) NULL,</v>
      </c>
    </row>
    <row r="17" spans="2:10" x14ac:dyDescent="0.25">
      <c r="B17">
        <v>6</v>
      </c>
      <c r="C17" t="s">
        <v>482</v>
      </c>
      <c r="D17" t="s">
        <v>38</v>
      </c>
      <c r="E17">
        <v>5</v>
      </c>
      <c r="F17">
        <v>0</v>
      </c>
      <c r="G17" t="s">
        <v>32</v>
      </c>
      <c r="H17" t="s">
        <v>39</v>
      </c>
      <c r="J17" t="str">
        <f>"    ["&amp;TRIM(C17)&amp;"] ["&amp;VLOOKUP(TRIM(D17),TypeMap!$B$3:$C$8,2,FALSE)&amp;"]"&amp;IF(TRIM(D17)="CHAR","("&amp;E17&amp;")",IF(TRIM(D17)="DECIMAL","("&amp;E17&amp;","&amp;F17&amp;")",""))&amp;" NULL"&amp;IF(C18="",") END",",")</f>
        <v xml:space="preserve">    [CONS_SLOT_NBR] [char](5) NULL,</v>
      </c>
    </row>
    <row r="18" spans="2:10" x14ac:dyDescent="0.25">
      <c r="B18">
        <v>7</v>
      </c>
      <c r="C18" t="s">
        <v>483</v>
      </c>
      <c r="D18" t="s">
        <v>47</v>
      </c>
      <c r="E18">
        <v>9</v>
      </c>
      <c r="F18">
        <v>0</v>
      </c>
      <c r="G18" t="s">
        <v>32</v>
      </c>
      <c r="H18" t="s">
        <v>33</v>
      </c>
      <c r="J18" t="str">
        <f>"    ["&amp;TRIM(C18)&amp;"] ["&amp;VLOOKUP(TRIM(D18),TypeMap!$B$3:$C$8,2,FALSE)&amp;"]"&amp;IF(TRIM(D18)="CHAR","("&amp;E18&amp;")",IF(TRIM(D18)="DECIMAL","("&amp;E18&amp;","&amp;F18&amp;")",""))&amp;" NULL"&amp;IF(C19="",") END",",")</f>
        <v xml:space="preserve">    [CONS_CNTL_NBR] [numeric](9,0) NULL,</v>
      </c>
    </row>
    <row r="19" spans="2:10" x14ac:dyDescent="0.25">
      <c r="B19">
        <v>8</v>
      </c>
      <c r="C19" t="s">
        <v>484</v>
      </c>
      <c r="D19" t="s">
        <v>31</v>
      </c>
      <c r="E19">
        <v>4</v>
      </c>
      <c r="F19">
        <v>0</v>
      </c>
      <c r="G19" t="s">
        <v>36</v>
      </c>
      <c r="H19" t="s">
        <v>33</v>
      </c>
      <c r="J19" t="str">
        <f>"    ["&amp;TRIM(C19)&amp;"] ["&amp;VLOOKUP(TRIM(D19),TypeMap!$B$3:$C$8,2,FALSE)&amp;"]"&amp;IF(TRIM(D19)="CHAR","("&amp;E19&amp;")",IF(TRIM(D19)="DECIMAL","("&amp;E19&amp;","&amp;F19&amp;")",""))&amp;" NULL"&amp;IF(C20="",") END",",")</f>
        <v xml:space="preserve">    [CONS_BU_NBR] [int] NULL) END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8"/>
  <sheetViews>
    <sheetView workbookViewId="0">
      <selection activeCell="C3" sqref="C3"/>
    </sheetView>
  </sheetViews>
  <sheetFormatPr defaultRowHeight="15" x14ac:dyDescent="0.25"/>
  <cols>
    <col min="3" max="3" width="27.7109375" bestFit="1" customWidth="1"/>
  </cols>
  <sheetData>
    <row r="2" spans="1:15" x14ac:dyDescent="0.25">
      <c r="B2" t="s">
        <v>21</v>
      </c>
      <c r="C2" s="1" t="s">
        <v>474</v>
      </c>
      <c r="E2" t="s">
        <v>23</v>
      </c>
    </row>
    <row r="3" spans="1:15" x14ac:dyDescent="0.25">
      <c r="B3" t="s">
        <v>22</v>
      </c>
      <c r="C3" s="1" t="s">
        <v>475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'SVE_VENDOR_EXPENSE' AND TBCREATOR = 'BRSAMS'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OBJECT_ID(N'[dbo].[SVE_VENDOR_EXPENSE]')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OBJECT_ID(N'[dbo].[SVE_VENDOR_EXPENSE]')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[dbo].[SVE_VENDOR_EXPENSE]</v>
      </c>
      <c r="J9" t="str">
        <f>"CREATE TABLE [dbo].["&amp;C3&amp;"]("</f>
        <v>CREATE TABLE [dbo].[SVE_VENDOR_EXPENSE](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479</v>
      </c>
      <c r="D12" t="s">
        <v>41</v>
      </c>
      <c r="E12">
        <v>2</v>
      </c>
      <c r="F12">
        <v>0</v>
      </c>
      <c r="G12" t="s">
        <v>32</v>
      </c>
      <c r="H12" t="s">
        <v>33</v>
      </c>
      <c r="J12" t="str">
        <f>"    ["&amp;TRIM(C12)&amp;"] ["&amp;VLOOKUP(TRIM(D12),TypeMap!$B$3:$C$8,2,FALSE)&amp;"]"&amp;IF(TRIM(D12)="CHAR","("&amp;E12&amp;")",IF(TRIM(D12)="DECIMAL","("&amp;E12&amp;","&amp;F12&amp;")",""))&amp;" NULL"&amp;IF(C13="",") END",",")</f>
        <v xml:space="preserve">    [DIV_NBR] [int] NULL,</v>
      </c>
      <c r="O12" t="s">
        <v>260</v>
      </c>
    </row>
    <row r="13" spans="1:15" x14ac:dyDescent="0.25">
      <c r="B13">
        <v>2</v>
      </c>
      <c r="C13" t="s">
        <v>288</v>
      </c>
      <c r="D13" t="s">
        <v>31</v>
      </c>
      <c r="E13">
        <v>4</v>
      </c>
      <c r="F13">
        <v>0</v>
      </c>
      <c r="G13" t="s">
        <v>32</v>
      </c>
      <c r="H13" t="s">
        <v>33</v>
      </c>
      <c r="J13" t="str">
        <f>"    ["&amp;TRIM(C13)&amp;"] ["&amp;VLOOKUP(TRIM(D13),TypeMap!$B$3:$C$8,2,FALSE)&amp;"]"&amp;IF(TRIM(D13)="CHAR","("&amp;E13&amp;")",IF(TRIM(D13)="DECIMAL","("&amp;E13&amp;","&amp;F13&amp;")",""))&amp;" NULL"&amp;IF(C14="",") END",",")</f>
        <v xml:space="preserve">    [DC_NBR] [int] NULL,</v>
      </c>
    </row>
    <row r="14" spans="1:15" x14ac:dyDescent="0.25">
      <c r="B14">
        <v>3</v>
      </c>
      <c r="C14" t="s">
        <v>148</v>
      </c>
      <c r="D14" t="s">
        <v>31</v>
      </c>
      <c r="E14">
        <v>4</v>
      </c>
      <c r="F14">
        <v>0</v>
      </c>
      <c r="G14" t="s">
        <v>32</v>
      </c>
      <c r="H14" t="s">
        <v>33</v>
      </c>
      <c r="J14" t="str">
        <f>"    ["&amp;TRIM(C14)&amp;"] ["&amp;VLOOKUP(TRIM(D14),TypeMap!$B$3:$C$8,2,FALSE)&amp;"]"&amp;IF(TRIM(D14)="CHAR","("&amp;E14&amp;")",IF(TRIM(D14)="DECIMAL","("&amp;E14&amp;","&amp;F14&amp;")",""))&amp;" NULL"&amp;IF(C15="",") END",",")</f>
        <v xml:space="preserve">    [VENDOR_NBR] [int] NULL,</v>
      </c>
    </row>
    <row r="15" spans="1:15" x14ac:dyDescent="0.25">
      <c r="B15">
        <v>4</v>
      </c>
      <c r="C15" t="s">
        <v>489</v>
      </c>
      <c r="D15" t="s">
        <v>38</v>
      </c>
      <c r="E15">
        <v>1</v>
      </c>
      <c r="F15">
        <v>0</v>
      </c>
      <c r="G15" t="s">
        <v>32</v>
      </c>
      <c r="H15" t="s">
        <v>39</v>
      </c>
      <c r="J15" t="str">
        <f>"    ["&amp;TRIM(C15)&amp;"] ["&amp;VLOOKUP(TRIM(D15),TypeMap!$B$3:$C$8,2,FALSE)&amp;"]"&amp;IF(TRIM(D15)="CHAR","("&amp;E15&amp;")",IF(TRIM(D15)="DECIMAL","("&amp;E15&amp;","&amp;F15&amp;")",""))&amp;" NULL"&amp;IF(C16="",") END",",")</f>
        <v xml:space="preserve">    [AUTH_IND] [char](1)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490</v>
      </c>
      <c r="D16" t="s">
        <v>47</v>
      </c>
      <c r="E16">
        <v>5</v>
      </c>
      <c r="F16">
        <v>3</v>
      </c>
      <c r="G16" t="s">
        <v>36</v>
      </c>
      <c r="H16" t="s">
        <v>33</v>
      </c>
      <c r="J16" t="str">
        <f>"    ["&amp;TRIM(C16)&amp;"] ["&amp;VLOOKUP(TRIM(D16),TypeMap!$B$3:$C$8,2,FALSE)&amp;"]"&amp;IF(TRIM(D16)="CHAR","("&amp;E16&amp;")",IF(TRIM(D16)="DECIMAL","("&amp;E16&amp;","&amp;F16&amp;")",""))&amp;" NULL"&amp;IF(C17="",") END",",")</f>
        <v xml:space="preserve">    [INBOUND_PCT] [numeric](5,3) NULL,</v>
      </c>
    </row>
    <row r="17" spans="2:10" x14ac:dyDescent="0.25">
      <c r="B17">
        <v>6</v>
      </c>
      <c r="C17" t="s">
        <v>491</v>
      </c>
      <c r="D17" t="s">
        <v>47</v>
      </c>
      <c r="E17">
        <v>5</v>
      </c>
      <c r="F17">
        <v>3</v>
      </c>
      <c r="G17" t="s">
        <v>36</v>
      </c>
      <c r="H17" t="s">
        <v>33</v>
      </c>
      <c r="J17" t="str">
        <f>"    ["&amp;TRIM(C17)&amp;"] ["&amp;VLOOKUP(TRIM(D17),TypeMap!$B$3:$C$8,2,FALSE)&amp;"]"&amp;IF(TRIM(D17)="CHAR","("&amp;E17&amp;")",IF(TRIM(D17)="DECIMAL","("&amp;E17&amp;","&amp;F17&amp;")",""))&amp;" NULL"&amp;IF(C18="",") END",",")</f>
        <v xml:space="preserve">    [HANDLING_PCT] [numeric](5,3) NULL,</v>
      </c>
    </row>
    <row r="18" spans="2:10" x14ac:dyDescent="0.25">
      <c r="B18">
        <v>7</v>
      </c>
      <c r="C18" t="s">
        <v>492</v>
      </c>
      <c r="D18" t="s">
        <v>47</v>
      </c>
      <c r="E18">
        <v>5</v>
      </c>
      <c r="F18">
        <v>3</v>
      </c>
      <c r="G18" t="s">
        <v>36</v>
      </c>
      <c r="H18" t="s">
        <v>33</v>
      </c>
      <c r="J18" t="str">
        <f>"    ["&amp;TRIM(C18)&amp;"] ["&amp;VLOOKUP(TRIM(D18),TypeMap!$B$3:$C$8,2,FALSE)&amp;"]"&amp;IF(TRIM(D18)="CHAR","("&amp;E18&amp;")",IF(TRIM(D18)="DECIMAL","("&amp;E18&amp;","&amp;F18&amp;")",""))&amp;" NULL"&amp;IF(C19="",") END",",")</f>
        <v xml:space="preserve">    [OUTBOUND_PCT] [numeric](5,3) NULL,</v>
      </c>
    </row>
    <row r="19" spans="2:10" x14ac:dyDescent="0.25">
      <c r="B19">
        <v>8</v>
      </c>
      <c r="C19" t="s">
        <v>493</v>
      </c>
      <c r="D19" t="s">
        <v>47</v>
      </c>
      <c r="E19">
        <v>5</v>
      </c>
      <c r="F19">
        <v>3</v>
      </c>
      <c r="G19" t="s">
        <v>36</v>
      </c>
      <c r="H19" t="s">
        <v>33</v>
      </c>
      <c r="J19" t="str">
        <f>"    ["&amp;TRIM(C19)&amp;"] ["&amp;VLOOKUP(TRIM(D19),TypeMap!$B$3:$C$8,2,FALSE)&amp;"]"&amp;IF(TRIM(D19)="CHAR","("&amp;E19&amp;")",IF(TRIM(D19)="DECIMAL","("&amp;E19&amp;","&amp;F19&amp;")",""))&amp;" NULL"&amp;IF(C20="",") END",",")</f>
        <v xml:space="preserve">    [COMMISSION_PCT] [numeric](5,3) NULL,</v>
      </c>
    </row>
    <row r="20" spans="2:10" x14ac:dyDescent="0.25">
      <c r="B20">
        <v>9</v>
      </c>
      <c r="C20" t="s">
        <v>494</v>
      </c>
      <c r="D20" t="s">
        <v>38</v>
      </c>
      <c r="E20">
        <v>2</v>
      </c>
      <c r="F20">
        <v>0</v>
      </c>
      <c r="G20" t="s">
        <v>36</v>
      </c>
      <c r="H20" t="s">
        <v>39</v>
      </c>
      <c r="J20" t="str">
        <f>"    ["&amp;TRIM(C20)&amp;"] ["&amp;VLOOKUP(TRIM(D20),TypeMap!$B$3:$C$8,2,FALSE)&amp;"]"&amp;IF(TRIM(D20)="CHAR","("&amp;E20&amp;")",IF(TRIM(D20)="DECIMAL","("&amp;E20&amp;","&amp;F20&amp;")",""))&amp;" NULL"&amp;IF(C21="",") END",",")</f>
        <v xml:space="preserve">    [ALIGNMENT_TYPE_CODE] [char](2) NULL,</v>
      </c>
    </row>
    <row r="21" spans="2:10" x14ac:dyDescent="0.25">
      <c r="B21">
        <v>10</v>
      </c>
      <c r="C21" t="s">
        <v>495</v>
      </c>
      <c r="D21" t="s">
        <v>47</v>
      </c>
      <c r="E21">
        <v>5</v>
      </c>
      <c r="F21">
        <v>3</v>
      </c>
      <c r="G21" t="s">
        <v>36</v>
      </c>
      <c r="H21" t="s">
        <v>33</v>
      </c>
      <c r="J21" t="str">
        <f>"    ["&amp;TRIM(C21)&amp;"] ["&amp;VLOOKUP(TRIM(D21),TypeMap!$B$3:$C$8,2,FALSE)&amp;"]"&amp;IF(TRIM(D21)="CHAR","("&amp;E21&amp;")",IF(TRIM(D21)="DECIMAL","("&amp;E21&amp;","&amp;F21&amp;")",""))&amp;" NULL"&amp;IF(C22="",") END",",")</f>
        <v xml:space="preserve">    [OCEAN_PCT] [numeric](5,3) NULL,</v>
      </c>
    </row>
    <row r="22" spans="2:10" x14ac:dyDescent="0.25">
      <c r="B22">
        <v>11</v>
      </c>
      <c r="C22" t="s">
        <v>496</v>
      </c>
      <c r="D22" t="s">
        <v>47</v>
      </c>
      <c r="E22">
        <v>5</v>
      </c>
      <c r="F22">
        <v>3</v>
      </c>
      <c r="G22" t="s">
        <v>36</v>
      </c>
      <c r="H22" t="s">
        <v>33</v>
      </c>
      <c r="J22" t="str">
        <f>"    ["&amp;TRIM(C22)&amp;"] ["&amp;VLOOKUP(TRIM(D22),TypeMap!$B$3:$C$8,2,FALSE)&amp;"]"&amp;IF(TRIM(D22)="CHAR","("&amp;E22&amp;")",IF(TRIM(D22)="DECIMAL","("&amp;E22&amp;","&amp;F22&amp;")",""))&amp;" NULL"&amp;IF(C23="",") END",",")</f>
        <v xml:space="preserve">    [RANDOM_PCT] [numeric](5,3) NULL,</v>
      </c>
    </row>
    <row r="23" spans="2:10" x14ac:dyDescent="0.25">
      <c r="B23">
        <v>12</v>
      </c>
      <c r="C23" t="s">
        <v>497</v>
      </c>
      <c r="D23" t="s">
        <v>47</v>
      </c>
      <c r="E23">
        <v>5</v>
      </c>
      <c r="F23">
        <v>3</v>
      </c>
      <c r="G23" t="s">
        <v>36</v>
      </c>
      <c r="H23" t="s">
        <v>33</v>
      </c>
      <c r="J23" t="str">
        <f>"    ["&amp;TRIM(C23)&amp;"] ["&amp;VLOOKUP(TRIM(D23),TypeMap!$B$3:$C$8,2,FALSE)&amp;"]"&amp;IF(TRIM(D23)="CHAR","("&amp;E23&amp;")",IF(TRIM(D23)="DECIMAL","("&amp;E23&amp;","&amp;F23&amp;")",""))&amp;" NULL"&amp;IF(C24="",") END",",")</f>
        <v xml:space="preserve">    [VENDOR_PCT] [numeric](5,3) NULL,</v>
      </c>
    </row>
    <row r="24" spans="2:10" x14ac:dyDescent="0.25">
      <c r="B24">
        <v>13</v>
      </c>
      <c r="C24" t="s">
        <v>498</v>
      </c>
      <c r="D24" t="s">
        <v>38</v>
      </c>
      <c r="E24">
        <v>1</v>
      </c>
      <c r="F24">
        <v>0</v>
      </c>
      <c r="G24" t="s">
        <v>32</v>
      </c>
      <c r="H24" t="s">
        <v>39</v>
      </c>
      <c r="J24" t="str">
        <f>"    ["&amp;TRIM(C24)&amp;"] ["&amp;VLOOKUP(TRIM(D24),TypeMap!$B$3:$C$8,2,FALSE)&amp;"]"&amp;IF(TRIM(D24)="CHAR","("&amp;E24&amp;")",IF(TRIM(D24)="DECIMAL","("&amp;E24&amp;","&amp;F24&amp;")",""))&amp;" NULL"&amp;IF(C25="",") END",",")</f>
        <v xml:space="preserve">    [TRUCKLOAD_IND] [char](1) NULL,</v>
      </c>
    </row>
    <row r="25" spans="2:10" x14ac:dyDescent="0.25">
      <c r="B25">
        <v>14</v>
      </c>
      <c r="C25" t="s">
        <v>499</v>
      </c>
      <c r="D25" t="s">
        <v>55</v>
      </c>
      <c r="E25">
        <v>4</v>
      </c>
      <c r="F25">
        <v>0</v>
      </c>
      <c r="G25" t="s">
        <v>36</v>
      </c>
      <c r="H25" t="s">
        <v>33</v>
      </c>
      <c r="J25" t="str">
        <f>"    ["&amp;TRIM(C25)&amp;"] ["&amp;VLOOKUP(TRIM(D25),TypeMap!$B$3:$C$8,2,FALSE)&amp;"]"&amp;IF(TRIM(D25)="CHAR","("&amp;E25&amp;")",IF(TRIM(D25)="DECIMAL","("&amp;E25&amp;","&amp;F25&amp;")",""))&amp;" NULL"&amp;IF(C26="",") END",",")</f>
        <v xml:space="preserve">    [LAST_CHANGE_DATE] [date] NULL,</v>
      </c>
    </row>
    <row r="26" spans="2:10" x14ac:dyDescent="0.25">
      <c r="B26">
        <v>15</v>
      </c>
      <c r="C26" t="s">
        <v>500</v>
      </c>
      <c r="D26" t="s">
        <v>165</v>
      </c>
      <c r="E26">
        <v>3</v>
      </c>
      <c r="F26">
        <v>0</v>
      </c>
      <c r="G26" t="s">
        <v>36</v>
      </c>
      <c r="H26" t="s">
        <v>33</v>
      </c>
      <c r="J26" t="str">
        <f>"    ["&amp;TRIM(C26)&amp;"] ["&amp;VLOOKUP(TRIM(D26),TypeMap!$B$3:$C$8,2,FALSE)&amp;"]"&amp;IF(TRIM(D26)="CHAR","("&amp;E26&amp;")",IF(TRIM(D26)="DECIMAL","("&amp;E26&amp;","&amp;F26&amp;")",""))&amp;" NULL"&amp;IF(C27="",") END",",")</f>
        <v xml:space="preserve">    [LAST_CHANGE_TIME] [datetime2] NULL,</v>
      </c>
    </row>
    <row r="27" spans="2:10" x14ac:dyDescent="0.25">
      <c r="B27">
        <v>16</v>
      </c>
      <c r="C27" t="s">
        <v>268</v>
      </c>
      <c r="D27" t="s">
        <v>38</v>
      </c>
      <c r="E27">
        <v>8</v>
      </c>
      <c r="F27">
        <v>0</v>
      </c>
      <c r="G27" t="s">
        <v>36</v>
      </c>
      <c r="H27" t="s">
        <v>39</v>
      </c>
      <c r="J27" t="str">
        <f>"    ["&amp;TRIM(C27)&amp;"] ["&amp;VLOOKUP(TRIM(D27),TypeMap!$B$3:$C$8,2,FALSE)&amp;"]"&amp;IF(TRIM(D27)="CHAR","("&amp;E27&amp;")",IF(TRIM(D27)="DECIMAL","("&amp;E27&amp;","&amp;F27&amp;")",""))&amp;" NULL"&amp;IF(C28="",") END",",")</f>
        <v xml:space="preserve">    [LAST_CHANGE_USERID] [char](8) NULL,</v>
      </c>
    </row>
    <row r="28" spans="2:10" x14ac:dyDescent="0.25">
      <c r="B28">
        <v>17</v>
      </c>
      <c r="C28" t="s">
        <v>501</v>
      </c>
      <c r="D28" t="s">
        <v>38</v>
      </c>
      <c r="E28">
        <v>4</v>
      </c>
      <c r="F28">
        <v>0</v>
      </c>
      <c r="G28" t="s">
        <v>36</v>
      </c>
      <c r="H28" t="s">
        <v>39</v>
      </c>
      <c r="J28" t="str">
        <f>"    ["&amp;TRIM(C28)&amp;"] ["&amp;VLOOKUP(TRIM(D28),TypeMap!$B$3:$C$8,2,FALSE)&amp;"]"&amp;IF(TRIM(D28)="CHAR","("&amp;E28&amp;")",IF(TRIM(D28)="DECIMAL","("&amp;E28&amp;","&amp;F28&amp;")",""))&amp;" NULL"&amp;IF(C29="",") END",",")</f>
        <v xml:space="preserve">    [LAST_CHANGE_TERMINAL_ID] [char](4) NULL) END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8"/>
  <sheetViews>
    <sheetView workbookViewId="0">
      <selection activeCell="J11" sqref="J11"/>
    </sheetView>
  </sheetViews>
  <sheetFormatPr defaultRowHeight="15" x14ac:dyDescent="0.25"/>
  <sheetData>
    <row r="2" spans="1:15" x14ac:dyDescent="0.25">
      <c r="B2" t="s">
        <v>21</v>
      </c>
      <c r="C2" s="1" t="s">
        <v>0</v>
      </c>
      <c r="E2" t="s">
        <v>23</v>
      </c>
    </row>
    <row r="3" spans="1:15" x14ac:dyDescent="0.25">
      <c r="B3" t="s">
        <v>22</v>
      </c>
      <c r="C3" s="1" t="s">
        <v>1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'ITEM' AND TBCREATOR = 'BRSAMITM'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OBJECT_ID(N'[dbo].[ITEM]')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OBJECT_ID(N'[dbo].[ITEM]')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[dbo].[ITEM]</v>
      </c>
      <c r="J9" t="str">
        <f>"CREATE TABLE [dbo].["&amp;C3&amp;"]("</f>
        <v>CREATE TABLE [dbo].[ITEM](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30</v>
      </c>
      <c r="D12" t="s">
        <v>31</v>
      </c>
      <c r="E12">
        <v>4</v>
      </c>
      <c r="F12">
        <v>0</v>
      </c>
      <c r="G12" t="s">
        <v>32</v>
      </c>
      <c r="H12" t="s">
        <v>33</v>
      </c>
      <c r="J12" t="str">
        <f>"    ["&amp;TRIM(C12)&amp;"] ["&amp;VLOOKUP(TRIM(D12),TypeMap!$B$3:$C$8,2,FALSE)&amp;"]"&amp;IF(TRIM(D12)="CHAR","("&amp;E12&amp;")",IF(TRIM(D12)="DECIMAL","("&amp;E12&amp;","&amp;F12&amp;")",""))&amp;" NULL"&amp;IF(C13="",") END",",")</f>
        <v xml:space="preserve">    [ITEM_NBR] [int] NULL,</v>
      </c>
      <c r="O12" t="s">
        <v>260</v>
      </c>
    </row>
    <row r="13" spans="1:15" x14ac:dyDescent="0.25">
      <c r="B13">
        <v>2</v>
      </c>
      <c r="C13" t="s">
        <v>34</v>
      </c>
      <c r="D13" t="s">
        <v>31</v>
      </c>
      <c r="E13">
        <v>4</v>
      </c>
      <c r="F13">
        <v>0</v>
      </c>
      <c r="G13" t="s">
        <v>32</v>
      </c>
      <c r="H13" t="s">
        <v>33</v>
      </c>
      <c r="J13" t="str">
        <f>"    ["&amp;TRIM(C13)&amp;"] ["&amp;VLOOKUP(TRIM(D13),TypeMap!$B$3:$C$8,2,FALSE)&amp;"]"&amp;IF(TRIM(D13)="CHAR","("&amp;E13&amp;")",IF(TRIM(D13)="DECIMAL","("&amp;E13&amp;","&amp;F13&amp;")",""))&amp;" NULL"&amp;IF(C14="",") END",",")</f>
        <v xml:space="preserve">    [MDS_FAM_ID] [int] NULL,</v>
      </c>
    </row>
    <row r="14" spans="1:15" x14ac:dyDescent="0.25">
      <c r="B14">
        <v>3</v>
      </c>
      <c r="C14" t="s">
        <v>35</v>
      </c>
      <c r="D14" t="s">
        <v>31</v>
      </c>
      <c r="E14">
        <v>4</v>
      </c>
      <c r="F14">
        <v>0</v>
      </c>
      <c r="G14" t="s">
        <v>36</v>
      </c>
      <c r="H14" t="s">
        <v>33</v>
      </c>
      <c r="J14" t="str">
        <f>"    ["&amp;TRIM(C14)&amp;"] ["&amp;VLOOKUP(TRIM(D14),TypeMap!$B$3:$C$8,2,FALSE)&amp;"]"&amp;IF(TRIM(D14)="CHAR","("&amp;E14&amp;")",IF(TRIM(D14)="DECIMAL","("&amp;E14&amp;","&amp;F14&amp;")",""))&amp;" NULL"&amp;IF(C15="",") END",",")</f>
        <v xml:space="preserve">    [PLU_NBR] [int] NULL,</v>
      </c>
    </row>
    <row r="15" spans="1:15" x14ac:dyDescent="0.25">
      <c r="B15">
        <v>4</v>
      </c>
      <c r="C15" t="s">
        <v>37</v>
      </c>
      <c r="D15" t="s">
        <v>38</v>
      </c>
      <c r="E15">
        <v>20</v>
      </c>
      <c r="F15">
        <v>0</v>
      </c>
      <c r="G15" t="s">
        <v>32</v>
      </c>
      <c r="H15" t="s">
        <v>39</v>
      </c>
      <c r="J15" t="str">
        <f>"    ["&amp;TRIM(C15)&amp;"] ["&amp;VLOOKUP(TRIM(D15),TypeMap!$B$3:$C$8,2,FALSE)&amp;"]"&amp;IF(TRIM(D15)="CHAR","("&amp;E15&amp;")",IF(TRIM(D15)="DECIMAL","("&amp;E15&amp;","&amp;F15&amp;")",""))&amp;" NULL"&amp;IF(C16="",") END",",")</f>
        <v xml:space="preserve">    [VENDOR_STOCK_ID] [char](20)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40</v>
      </c>
      <c r="D16" t="s">
        <v>41</v>
      </c>
      <c r="E16">
        <v>2</v>
      </c>
      <c r="F16">
        <v>0</v>
      </c>
      <c r="G16" t="s">
        <v>32</v>
      </c>
      <c r="H16" t="s">
        <v>33</v>
      </c>
      <c r="J16" t="str">
        <f>"    ["&amp;TRIM(C16)&amp;"] ["&amp;VLOOKUP(TRIM(D16),TypeMap!$B$3:$C$8,2,FALSE)&amp;"]"&amp;IF(TRIM(D16)="CHAR","("&amp;E16&amp;")",IF(TRIM(D16)="DECIMAL","("&amp;E16&amp;","&amp;F16&amp;")",""))&amp;" NULL"&amp;IF(C17="",") END",",")</f>
        <v xml:space="preserve">    [DEPT_NBR] [int] NULL,</v>
      </c>
    </row>
    <row r="17" spans="2:10" x14ac:dyDescent="0.25">
      <c r="B17">
        <v>6</v>
      </c>
      <c r="C17" t="s">
        <v>42</v>
      </c>
      <c r="D17" t="s">
        <v>41</v>
      </c>
      <c r="E17">
        <v>2</v>
      </c>
      <c r="F17">
        <v>0</v>
      </c>
      <c r="G17" t="s">
        <v>32</v>
      </c>
      <c r="H17" t="s">
        <v>33</v>
      </c>
      <c r="J17" t="str">
        <f>"    ["&amp;TRIM(C17)&amp;"] ["&amp;VLOOKUP(TRIM(D17),TypeMap!$B$3:$C$8,2,FALSE)&amp;"]"&amp;IF(TRIM(D17)="CHAR","("&amp;E17&amp;")",IF(TRIM(D17)="DECIMAL","("&amp;E17&amp;","&amp;F17&amp;")",""))&amp;" NULL"&amp;IF(C18="",") END",",")</f>
        <v xml:space="preserve">    [SUBCLASS_NBR] [int] NULL,</v>
      </c>
    </row>
    <row r="18" spans="2:10" x14ac:dyDescent="0.25">
      <c r="B18">
        <v>7</v>
      </c>
      <c r="C18" t="s">
        <v>43</v>
      </c>
      <c r="D18" t="s">
        <v>41</v>
      </c>
      <c r="E18">
        <v>2</v>
      </c>
      <c r="F18">
        <v>0</v>
      </c>
      <c r="G18" t="s">
        <v>32</v>
      </c>
      <c r="H18" t="s">
        <v>33</v>
      </c>
      <c r="J18" t="str">
        <f>"    ["&amp;TRIM(C18)&amp;"] ["&amp;VLOOKUP(TRIM(D18),TypeMap!$B$3:$C$8,2,FALSE)&amp;"]"&amp;IF(TRIM(D18)="CHAR","("&amp;E18&amp;")",IF(TRIM(D18)="DECIMAL","("&amp;E18&amp;","&amp;F18&amp;")",""))&amp;" NULL"&amp;IF(C19="",") END",",")</f>
        <v xml:space="preserve">    [FINELINE_NBR] [int] NULL,</v>
      </c>
    </row>
    <row r="19" spans="2:10" x14ac:dyDescent="0.25">
      <c r="B19">
        <v>8</v>
      </c>
      <c r="C19" t="s">
        <v>44</v>
      </c>
      <c r="D19" t="s">
        <v>31</v>
      </c>
      <c r="E19">
        <v>4</v>
      </c>
      <c r="F19">
        <v>0</v>
      </c>
      <c r="G19" t="s">
        <v>36</v>
      </c>
      <c r="H19" t="s">
        <v>33</v>
      </c>
      <c r="J19" t="str">
        <f>"    ["&amp;TRIM(C19)&amp;"] ["&amp;VLOOKUP(TRIM(D19),TypeMap!$B$3:$C$8,2,FALSE)&amp;"]"&amp;IF(TRIM(D19)="CHAR","("&amp;E19&amp;")",IF(TRIM(D19)="DECIMAL","("&amp;E19&amp;","&amp;F19&amp;")",""))&amp;" NULL"&amp;IF(C20="",") END",",")</f>
        <v xml:space="preserve">    [PRODUCT_NBR] [int] NULL,</v>
      </c>
    </row>
    <row r="20" spans="2:10" x14ac:dyDescent="0.25">
      <c r="B20">
        <v>9</v>
      </c>
      <c r="C20" t="s">
        <v>45</v>
      </c>
      <c r="D20" t="s">
        <v>31</v>
      </c>
      <c r="E20">
        <v>4</v>
      </c>
      <c r="F20">
        <v>0</v>
      </c>
      <c r="G20" t="s">
        <v>36</v>
      </c>
      <c r="H20" t="s">
        <v>33</v>
      </c>
      <c r="J20" t="str">
        <f>"    ["&amp;TRIM(C20)&amp;"] ["&amp;VLOOKUP(TRIM(D20),TypeMap!$B$3:$C$8,2,FALSE)&amp;"]"&amp;IF(TRIM(D20)="CHAR","("&amp;E20&amp;")",IF(TRIM(D20)="DECIMAL","("&amp;E20&amp;","&amp;F20&amp;")",""))&amp;" NULL"&amp;IF(C21="",") END",",")</f>
        <v xml:space="preserve">    [CONSUMER_ITEM_NBR] [int] NULL,</v>
      </c>
    </row>
    <row r="21" spans="2:10" x14ac:dyDescent="0.25">
      <c r="B21">
        <v>10</v>
      </c>
      <c r="C21" t="s">
        <v>46</v>
      </c>
      <c r="D21" t="s">
        <v>47</v>
      </c>
      <c r="E21">
        <v>15</v>
      </c>
      <c r="F21">
        <v>0</v>
      </c>
      <c r="G21" t="s">
        <v>32</v>
      </c>
      <c r="H21" t="s">
        <v>33</v>
      </c>
      <c r="J21" t="str">
        <f>"    ["&amp;TRIM(C21)&amp;"] ["&amp;VLOOKUP(TRIM(D21),TypeMap!$B$3:$C$8,2,FALSE)&amp;"]"&amp;IF(TRIM(D21)="CHAR","("&amp;E21&amp;")",IF(TRIM(D21)="DECIMAL","("&amp;E21&amp;","&amp;F21&amp;")",""))&amp;" NULL"&amp;IF(C22="",") END",",")</f>
        <v xml:space="preserve">    [UPC_NBR] [numeric](15,0) NULL,</v>
      </c>
    </row>
    <row r="22" spans="2:10" x14ac:dyDescent="0.25">
      <c r="B22">
        <v>11</v>
      </c>
      <c r="C22" t="s">
        <v>48</v>
      </c>
      <c r="D22" t="s">
        <v>41</v>
      </c>
      <c r="E22">
        <v>2</v>
      </c>
      <c r="F22">
        <v>0</v>
      </c>
      <c r="G22" t="s">
        <v>32</v>
      </c>
      <c r="H22" t="s">
        <v>33</v>
      </c>
      <c r="J22" t="str">
        <f>"    ["&amp;TRIM(C22)&amp;"] ["&amp;VLOOKUP(TRIM(D22),TypeMap!$B$3:$C$8,2,FALSE)&amp;"]"&amp;IF(TRIM(D22)="CHAR","("&amp;E22&amp;")",IF(TRIM(D22)="DECIMAL","("&amp;E22&amp;","&amp;F22&amp;")",""))&amp;" NULL"&amp;IF(C23="",") END",",")</f>
        <v xml:space="preserve">    [UPC_FORMAT_CODE] [int] NULL,</v>
      </c>
    </row>
    <row r="23" spans="2:10" x14ac:dyDescent="0.25">
      <c r="B23">
        <v>12</v>
      </c>
      <c r="C23" t="s">
        <v>49</v>
      </c>
      <c r="D23" t="s">
        <v>47</v>
      </c>
      <c r="E23">
        <v>15</v>
      </c>
      <c r="F23">
        <v>0</v>
      </c>
      <c r="G23" t="s">
        <v>36</v>
      </c>
      <c r="H23" t="s">
        <v>33</v>
      </c>
      <c r="J23" t="str">
        <f>"    ["&amp;TRIM(C23)&amp;"] ["&amp;VLOOKUP(TRIM(D23),TypeMap!$B$3:$C$8,2,FALSE)&amp;"]"&amp;IF(TRIM(D23)="CHAR","("&amp;E23&amp;")",IF(TRIM(D23)="DECIMAL","("&amp;E23&amp;","&amp;F23&amp;")",""))&amp;" NULL"&amp;IF(C24="",") END",",")</f>
        <v xml:space="preserve">    [CASE_UPC_NBR] [numeric](15,0) NULL,</v>
      </c>
    </row>
    <row r="24" spans="2:10" x14ac:dyDescent="0.25">
      <c r="B24">
        <v>13</v>
      </c>
      <c r="C24" t="s">
        <v>50</v>
      </c>
      <c r="D24" t="s">
        <v>41</v>
      </c>
      <c r="E24">
        <v>2</v>
      </c>
      <c r="F24">
        <v>0</v>
      </c>
      <c r="G24" t="s">
        <v>36</v>
      </c>
      <c r="H24" t="s">
        <v>33</v>
      </c>
      <c r="J24" t="str">
        <f>"    ["&amp;TRIM(C24)&amp;"] ["&amp;VLOOKUP(TRIM(D24),TypeMap!$B$3:$C$8,2,FALSE)&amp;"]"&amp;IF(TRIM(D24)="CHAR","("&amp;E24&amp;")",IF(TRIM(D24)="DECIMAL","("&amp;E24&amp;","&amp;F24&amp;")",""))&amp;" NULL"&amp;IF(C25="",") END",",")</f>
        <v xml:space="preserve">    [CASE_UPC_FORMAT_CD] [int] NULL,</v>
      </c>
    </row>
    <row r="25" spans="2:10" x14ac:dyDescent="0.25">
      <c r="B25">
        <v>14</v>
      </c>
      <c r="C25" t="s">
        <v>51</v>
      </c>
      <c r="D25" t="s">
        <v>47</v>
      </c>
      <c r="E25">
        <v>15</v>
      </c>
      <c r="F25">
        <v>0</v>
      </c>
      <c r="G25" t="s">
        <v>36</v>
      </c>
      <c r="H25" t="s">
        <v>33</v>
      </c>
      <c r="J25" t="str">
        <f>"    ["&amp;TRIM(C25)&amp;"] ["&amp;VLOOKUP(TRIM(D25),TypeMap!$B$3:$C$8,2,FALSE)&amp;"]"&amp;IF(TRIM(D25)="CHAR","("&amp;E25&amp;")",IF(TRIM(D25)="DECIMAL","("&amp;E25&amp;","&amp;F25&amp;")",""))&amp;" NULL"&amp;IF(C26="",") END",",")</f>
        <v xml:space="preserve">    [WHPK_UPC_NBR] [numeric](15,0) NULL,</v>
      </c>
    </row>
    <row r="26" spans="2:10" x14ac:dyDescent="0.25">
      <c r="B26">
        <v>15</v>
      </c>
      <c r="C26" t="s">
        <v>52</v>
      </c>
      <c r="D26" t="s">
        <v>41</v>
      </c>
      <c r="E26">
        <v>2</v>
      </c>
      <c r="F26">
        <v>0</v>
      </c>
      <c r="G26" t="s">
        <v>36</v>
      </c>
      <c r="H26" t="s">
        <v>33</v>
      </c>
      <c r="J26" t="str">
        <f>"    ["&amp;TRIM(C26)&amp;"] ["&amp;VLOOKUP(TRIM(D26),TypeMap!$B$3:$C$8,2,FALSE)&amp;"]"&amp;IF(TRIM(D26)="CHAR","("&amp;E26&amp;")",IF(TRIM(D26)="DECIMAL","("&amp;E26&amp;","&amp;F26&amp;")",""))&amp;" NULL"&amp;IF(C27="",") END",",")</f>
        <v xml:space="preserve">    [WHPK_UPC_FORMAT_CD] [int] NULL,</v>
      </c>
    </row>
    <row r="27" spans="2:10" x14ac:dyDescent="0.25">
      <c r="B27">
        <v>16</v>
      </c>
      <c r="C27" t="s">
        <v>53</v>
      </c>
      <c r="D27" t="s">
        <v>38</v>
      </c>
      <c r="E27">
        <v>1</v>
      </c>
      <c r="F27">
        <v>0</v>
      </c>
      <c r="G27" t="s">
        <v>32</v>
      </c>
      <c r="H27" t="s">
        <v>39</v>
      </c>
      <c r="J27" t="str">
        <f>"    ["&amp;TRIM(C27)&amp;"] ["&amp;VLOOKUP(TRIM(D27),TypeMap!$B$3:$C$8,2,FALSE)&amp;"]"&amp;IF(TRIM(D27)="CHAR","("&amp;E27&amp;")",IF(TRIM(D27)="DECIMAL","("&amp;E27&amp;","&amp;F27&amp;")",""))&amp;" NULL"&amp;IF(C28="",") END",",")</f>
        <v xml:space="preserve">    [ITEM_STATUS_CODE] [char](1) NULL,</v>
      </c>
    </row>
    <row r="28" spans="2:10" x14ac:dyDescent="0.25">
      <c r="B28">
        <v>17</v>
      </c>
      <c r="C28" t="s">
        <v>54</v>
      </c>
      <c r="D28" t="s">
        <v>55</v>
      </c>
      <c r="E28">
        <v>4</v>
      </c>
      <c r="F28">
        <v>0</v>
      </c>
      <c r="G28" t="s">
        <v>32</v>
      </c>
      <c r="H28" t="s">
        <v>33</v>
      </c>
      <c r="J28" t="str">
        <f>"    ["&amp;TRIM(C28)&amp;"] ["&amp;VLOOKUP(TRIM(D28),TypeMap!$B$3:$C$8,2,FALSE)&amp;"]"&amp;IF(TRIM(D28)="CHAR","("&amp;E28&amp;")",IF(TRIM(D28)="DECIMAL","("&amp;E28&amp;","&amp;F28&amp;")",""))&amp;" NULL"&amp;IF(C29="",") END",",")</f>
        <v xml:space="preserve">    [ITEM_CREATE_DT] [date] NULL,</v>
      </c>
    </row>
    <row r="29" spans="2:10" x14ac:dyDescent="0.25">
      <c r="B29">
        <v>18</v>
      </c>
      <c r="C29" t="s">
        <v>56</v>
      </c>
      <c r="D29" t="s">
        <v>55</v>
      </c>
      <c r="E29">
        <v>4</v>
      </c>
      <c r="F29">
        <v>0</v>
      </c>
      <c r="G29" t="s">
        <v>36</v>
      </c>
      <c r="H29" t="s">
        <v>33</v>
      </c>
      <c r="J29" t="str">
        <f>"    ["&amp;TRIM(C29)&amp;"] ["&amp;VLOOKUP(TRIM(D29),TypeMap!$B$3:$C$8,2,FALSE)&amp;"]"&amp;IF(TRIM(D29)="CHAR","("&amp;E29&amp;")",IF(TRIM(D29)="DECIMAL","("&amp;E29&amp;","&amp;F29&amp;")",""))&amp;" NULL"&amp;IF(C30="",") END",",")</f>
        <v xml:space="preserve">    [ITEM_ORD_EFF_DATE] [date] NULL,</v>
      </c>
    </row>
    <row r="30" spans="2:10" x14ac:dyDescent="0.25">
      <c r="B30">
        <v>19</v>
      </c>
      <c r="C30" t="s">
        <v>57</v>
      </c>
      <c r="D30" t="s">
        <v>55</v>
      </c>
      <c r="E30">
        <v>4</v>
      </c>
      <c r="F30">
        <v>0</v>
      </c>
      <c r="G30" t="s">
        <v>36</v>
      </c>
      <c r="H30" t="s">
        <v>33</v>
      </c>
      <c r="J30" t="str">
        <f>"    ["&amp;TRIM(C30)&amp;"] ["&amp;VLOOKUP(TRIM(D30),TypeMap!$B$3:$C$8,2,FALSE)&amp;"]"&amp;IF(TRIM(D30)="CHAR","("&amp;E30&amp;")",IF(TRIM(D30)="DECIMAL","("&amp;E30&amp;","&amp;F30&amp;")",""))&amp;" NULL"&amp;IF(C31="",") END",",")</f>
        <v xml:space="preserve">    [ITEM_EXPIRE_DATE] [date] NULL,</v>
      </c>
    </row>
    <row r="31" spans="2:10" x14ac:dyDescent="0.25">
      <c r="B31">
        <v>20</v>
      </c>
      <c r="C31" t="s">
        <v>58</v>
      </c>
      <c r="D31" t="s">
        <v>55</v>
      </c>
      <c r="E31">
        <v>4</v>
      </c>
      <c r="F31">
        <v>0</v>
      </c>
      <c r="G31" t="s">
        <v>36</v>
      </c>
      <c r="H31" t="s">
        <v>33</v>
      </c>
      <c r="J31" t="str">
        <f>"    ["&amp;TRIM(C31)&amp;"] ["&amp;VLOOKUP(TRIM(D31),TypeMap!$B$3:$C$8,2,FALSE)&amp;"]"&amp;IF(TRIM(D31)="CHAR","("&amp;E31&amp;")",IF(TRIM(D31)="DECIMAL","("&amp;E31&amp;","&amp;F31&amp;")",""))&amp;" NULL"&amp;IF(C32="",") END",",")</f>
        <v xml:space="preserve">    [SEND_STORE_DATE] [date] NULL,</v>
      </c>
    </row>
    <row r="32" spans="2:10" x14ac:dyDescent="0.25">
      <c r="B32">
        <v>21</v>
      </c>
      <c r="C32" t="s">
        <v>59</v>
      </c>
      <c r="D32" t="s">
        <v>55</v>
      </c>
      <c r="E32">
        <v>4</v>
      </c>
      <c r="F32">
        <v>0</v>
      </c>
      <c r="G32" t="s">
        <v>36</v>
      </c>
      <c r="H32" t="s">
        <v>33</v>
      </c>
      <c r="J32" t="str">
        <f>"    ["&amp;TRIM(C32)&amp;"] ["&amp;VLOOKUP(TRIM(D32),TypeMap!$B$3:$C$8,2,FALSE)&amp;"]"&amp;IF(TRIM(D32)="CHAR","("&amp;E32&amp;")",IF(TRIM(D32)="DECIMAL","("&amp;E32&amp;","&amp;F32&amp;")",""))&amp;" NULL"&amp;IF(C33="",") END",",")</f>
        <v xml:space="preserve">    [VNDR_FRST_AVAIL_DT] [date] NULL,</v>
      </c>
    </row>
    <row r="33" spans="2:10" x14ac:dyDescent="0.25">
      <c r="B33">
        <v>22</v>
      </c>
      <c r="C33" t="s">
        <v>60</v>
      </c>
      <c r="D33" t="s">
        <v>55</v>
      </c>
      <c r="E33">
        <v>4</v>
      </c>
      <c r="F33">
        <v>0</v>
      </c>
      <c r="G33" t="s">
        <v>36</v>
      </c>
      <c r="H33" t="s">
        <v>33</v>
      </c>
      <c r="J33" t="str">
        <f>"    ["&amp;TRIM(C33)&amp;"] ["&amp;VLOOKUP(TRIM(D33),TypeMap!$B$3:$C$8,2,FALSE)&amp;"]"&amp;IF(TRIM(D33)="CHAR","("&amp;E33&amp;")",IF(TRIM(D33)="DECIMAL","("&amp;E33&amp;","&amp;F33&amp;")",""))&amp;" NULL"&amp;IF(C34="",") END",",")</f>
        <v xml:space="preserve">    [EST_OUT_OF_STCK_DT] [date] NULL,</v>
      </c>
    </row>
    <row r="34" spans="2:10" x14ac:dyDescent="0.25">
      <c r="B34">
        <v>23</v>
      </c>
      <c r="C34" t="s">
        <v>61</v>
      </c>
      <c r="D34" t="s">
        <v>41</v>
      </c>
      <c r="E34">
        <v>2</v>
      </c>
      <c r="F34">
        <v>0</v>
      </c>
      <c r="G34" t="s">
        <v>32</v>
      </c>
      <c r="H34" t="s">
        <v>33</v>
      </c>
      <c r="J34" t="str">
        <f>"    ["&amp;TRIM(C34)&amp;"] ["&amp;VLOOKUP(TRIM(D34),TypeMap!$B$3:$C$8,2,FALSE)&amp;"]"&amp;IF(TRIM(D34)="CHAR","("&amp;E34&amp;")",IF(TRIM(D34)="DECIMAL","("&amp;E34&amp;","&amp;F34&amp;")",""))&amp;" NULL"&amp;IF(C35="",") END",",")</f>
        <v xml:space="preserve">    [ITEM_TYPE_CODE] [int] NULL,</v>
      </c>
    </row>
    <row r="35" spans="2:10" x14ac:dyDescent="0.25">
      <c r="B35">
        <v>24</v>
      </c>
      <c r="C35" t="s">
        <v>62</v>
      </c>
      <c r="D35" t="s">
        <v>41</v>
      </c>
      <c r="E35">
        <v>2</v>
      </c>
      <c r="F35">
        <v>0</v>
      </c>
      <c r="G35" t="s">
        <v>32</v>
      </c>
      <c r="H35" t="s">
        <v>33</v>
      </c>
      <c r="J35" t="str">
        <f>"    ["&amp;TRIM(C35)&amp;"] ["&amp;VLOOKUP(TRIM(D35),TypeMap!$B$3:$C$8,2,FALSE)&amp;"]"&amp;IF(TRIM(D35)="CHAR","("&amp;E35&amp;")",IF(TRIM(D35)="DECIMAL","("&amp;E35&amp;","&amp;F35&amp;")",""))&amp;" NULL"&amp;IF(C36="",") END",",")</f>
        <v xml:space="preserve">    [REPL_SUBTYPE_CODE] [int] NULL,</v>
      </c>
    </row>
    <row r="36" spans="2:10" x14ac:dyDescent="0.25">
      <c r="B36">
        <v>25</v>
      </c>
      <c r="C36" t="s">
        <v>63</v>
      </c>
      <c r="D36" t="s">
        <v>41</v>
      </c>
      <c r="E36">
        <v>2</v>
      </c>
      <c r="F36">
        <v>0</v>
      </c>
      <c r="G36" t="s">
        <v>36</v>
      </c>
      <c r="H36" t="s">
        <v>33</v>
      </c>
      <c r="J36" t="str">
        <f>"    ["&amp;TRIM(C36)&amp;"] ["&amp;VLOOKUP(TRIM(D36),TypeMap!$B$3:$C$8,2,FALSE)&amp;"]"&amp;IF(TRIM(D36)="CHAR","("&amp;E36&amp;")",IF(TRIM(D36)="DECIMAL","("&amp;E36&amp;","&amp;F36&amp;")",""))&amp;" NULL"&amp;IF(C37="",") END",",")</f>
        <v xml:space="preserve">    [PROMO_ORD_BOOK_CD] [int] NULL,</v>
      </c>
    </row>
    <row r="37" spans="2:10" x14ac:dyDescent="0.25">
      <c r="B37">
        <v>26</v>
      </c>
      <c r="C37" t="s">
        <v>64</v>
      </c>
      <c r="D37" t="s">
        <v>41</v>
      </c>
      <c r="E37">
        <v>2</v>
      </c>
      <c r="F37">
        <v>0</v>
      </c>
      <c r="G37" t="s">
        <v>36</v>
      </c>
      <c r="H37" t="s">
        <v>33</v>
      </c>
      <c r="J37" t="str">
        <f>"    ["&amp;TRIM(C37)&amp;"] ["&amp;VLOOKUP(TRIM(D37),TypeMap!$B$3:$C$8,2,FALSE)&amp;"]"&amp;IF(TRIM(D37)="CHAR","("&amp;E37&amp;")",IF(TRIM(D37)="DECIMAL","("&amp;E37&amp;","&amp;F37&amp;")",""))&amp;" NULL"&amp;IF(C38="",") END",",")</f>
        <v xml:space="preserve">    [SHLF_LIFE_DAYS_QTY] [int] NULL,</v>
      </c>
    </row>
    <row r="38" spans="2:10" x14ac:dyDescent="0.25">
      <c r="B38">
        <v>27</v>
      </c>
      <c r="C38" t="s">
        <v>65</v>
      </c>
      <c r="D38" t="s">
        <v>38</v>
      </c>
      <c r="E38">
        <v>1</v>
      </c>
      <c r="F38">
        <v>0</v>
      </c>
      <c r="G38" t="s">
        <v>32</v>
      </c>
      <c r="H38" t="s">
        <v>39</v>
      </c>
      <c r="J38" t="str">
        <f>"    ["&amp;TRIM(C38)&amp;"] ["&amp;VLOOKUP(TRIM(D38),TypeMap!$B$3:$C$8,2,FALSE)&amp;"]"&amp;IF(TRIM(D38)="CHAR","("&amp;E38&amp;")",IF(TRIM(D38)="DECIMAL","("&amp;E38&amp;","&amp;F38&amp;")",""))&amp;" NULL"&amp;IF(C39="",") END",",")</f>
        <v xml:space="preserve">    [RESERVE_MDSE_IND] [char](1) NULL,</v>
      </c>
    </row>
    <row r="39" spans="2:10" x14ac:dyDescent="0.25">
      <c r="B39">
        <v>28</v>
      </c>
      <c r="C39" t="s">
        <v>66</v>
      </c>
      <c r="D39" t="s">
        <v>38</v>
      </c>
      <c r="E39">
        <v>1</v>
      </c>
      <c r="F39">
        <v>0</v>
      </c>
      <c r="G39" t="s">
        <v>32</v>
      </c>
      <c r="H39" t="s">
        <v>39</v>
      </c>
      <c r="J39" t="str">
        <f>"    ["&amp;TRIM(C39)&amp;"] ["&amp;VLOOKUP(TRIM(D39),TypeMap!$B$3:$C$8,2,FALSE)&amp;"]"&amp;IF(TRIM(D39)="CHAR","("&amp;E39&amp;")",IF(TRIM(D39)="DECIMAL","("&amp;E39&amp;","&amp;F39&amp;")",""))&amp;" NULL"&amp;IF(C40="",") END",",")</f>
        <v xml:space="preserve">    [VARIABLE_WT_IND] [char](1) NULL,</v>
      </c>
    </row>
    <row r="40" spans="2:10" x14ac:dyDescent="0.25">
      <c r="B40">
        <v>29</v>
      </c>
      <c r="C40" t="s">
        <v>67</v>
      </c>
      <c r="D40" t="s">
        <v>38</v>
      </c>
      <c r="E40">
        <v>1</v>
      </c>
      <c r="F40">
        <v>0</v>
      </c>
      <c r="G40" t="s">
        <v>32</v>
      </c>
      <c r="H40" t="s">
        <v>39</v>
      </c>
      <c r="J40" t="str">
        <f>"    ["&amp;TRIM(C40)&amp;"] ["&amp;VLOOKUP(TRIM(D40),TypeMap!$B$3:$C$8,2,FALSE)&amp;"]"&amp;IF(TRIM(D40)="CHAR","("&amp;E40&amp;")",IF(TRIM(D40)="DECIMAL","("&amp;E40&amp;","&amp;F40&amp;")",""))&amp;" NULL"&amp;IF(C41="",") END",",")</f>
        <v xml:space="preserve">    [BACKRM_SCALE_IND] [char](1) NULL,</v>
      </c>
    </row>
    <row r="41" spans="2:10" x14ac:dyDescent="0.25">
      <c r="B41">
        <v>30</v>
      </c>
      <c r="C41" t="s">
        <v>68</v>
      </c>
      <c r="D41" t="s">
        <v>38</v>
      </c>
      <c r="E41">
        <v>1</v>
      </c>
      <c r="F41">
        <v>0</v>
      </c>
      <c r="G41" t="s">
        <v>32</v>
      </c>
      <c r="H41" t="s">
        <v>39</v>
      </c>
      <c r="J41" t="str">
        <f>"    ["&amp;TRIM(C41)&amp;"] ["&amp;VLOOKUP(TRIM(D41),TypeMap!$B$3:$C$8,2,FALSE)&amp;"]"&amp;IF(TRIM(D41)="CHAR","("&amp;E41&amp;")",IF(TRIM(D41)="DECIMAL","("&amp;E41&amp;","&amp;F41&amp;")",""))&amp;" NULL"&amp;IF(C42="",") END",",")</f>
        <v xml:space="preserve">    [TEMP_SENSITIVE_IND] [char](1) NULL,</v>
      </c>
    </row>
    <row r="42" spans="2:10" x14ac:dyDescent="0.25">
      <c r="B42">
        <v>31</v>
      </c>
      <c r="C42" t="s">
        <v>69</v>
      </c>
      <c r="D42" t="s">
        <v>41</v>
      </c>
      <c r="E42">
        <v>2</v>
      </c>
      <c r="F42">
        <v>0</v>
      </c>
      <c r="G42" t="s">
        <v>36</v>
      </c>
      <c r="H42" t="s">
        <v>33</v>
      </c>
      <c r="J42" t="str">
        <f>"    ["&amp;TRIM(C42)&amp;"] ["&amp;VLOOKUP(TRIM(D42),TypeMap!$B$3:$C$8,2,FALSE)&amp;"]"&amp;IF(TRIM(D42)="CHAR","("&amp;E42&amp;")",IF(TRIM(D42)="DECIMAL","("&amp;E42&amp;","&amp;F42&amp;")",""))&amp;" NULL"&amp;IF(C43="",") END",",")</f>
        <v xml:space="preserve">    [DESTINATION_CODE] [int] NULL,</v>
      </c>
    </row>
    <row r="43" spans="2:10" x14ac:dyDescent="0.25">
      <c r="B43">
        <v>32</v>
      </c>
      <c r="C43" t="s">
        <v>70</v>
      </c>
      <c r="D43" t="s">
        <v>41</v>
      </c>
      <c r="E43">
        <v>2</v>
      </c>
      <c r="F43">
        <v>0</v>
      </c>
      <c r="G43" t="s">
        <v>36</v>
      </c>
      <c r="H43" t="s">
        <v>33</v>
      </c>
      <c r="J43" t="str">
        <f>"    ["&amp;TRIM(C43)&amp;"] ["&amp;VLOOKUP(TRIM(D43),TypeMap!$B$3:$C$8,2,FALSE)&amp;"]"&amp;IF(TRIM(D43)="CHAR","("&amp;E43&amp;")",IF(TRIM(D43)="DECIMAL","("&amp;E43&amp;","&amp;F43&amp;")",""))&amp;" NULL"&amp;IF(C44="",") END",",")</f>
        <v xml:space="preserve">    [CNSUMABLE_DIV_NBR] [int] NULL,</v>
      </c>
    </row>
    <row r="44" spans="2:10" x14ac:dyDescent="0.25">
      <c r="B44">
        <v>33</v>
      </c>
      <c r="C44" t="s">
        <v>71</v>
      </c>
      <c r="D44" t="s">
        <v>31</v>
      </c>
      <c r="E44">
        <v>4</v>
      </c>
      <c r="F44">
        <v>0</v>
      </c>
      <c r="G44" t="s">
        <v>36</v>
      </c>
      <c r="H44" t="s">
        <v>33</v>
      </c>
      <c r="J44" t="str">
        <f>"    ["&amp;TRIM(C44)&amp;"] ["&amp;VLOOKUP(TRIM(D44),TypeMap!$B$3:$C$8,2,FALSE)&amp;"]"&amp;IF(TRIM(D44)="CHAR","("&amp;E44&amp;")",IF(TRIM(D44)="DECIMAL","("&amp;E44&amp;","&amp;F44&amp;")",""))&amp;" NULL"&amp;IF(C45="",") END",",")</f>
        <v xml:space="preserve">    [ACCOUNT_NBR] [int] NULL,</v>
      </c>
    </row>
    <row r="45" spans="2:10" x14ac:dyDescent="0.25">
      <c r="B45">
        <v>34</v>
      </c>
      <c r="C45" t="s">
        <v>72</v>
      </c>
      <c r="D45" t="s">
        <v>41</v>
      </c>
      <c r="E45">
        <v>2</v>
      </c>
      <c r="F45">
        <v>0</v>
      </c>
      <c r="G45" t="s">
        <v>36</v>
      </c>
      <c r="H45" t="s">
        <v>33</v>
      </c>
      <c r="J45" t="str">
        <f>"    ["&amp;TRIM(C45)&amp;"] ["&amp;VLOOKUP(TRIM(D45),TypeMap!$B$3:$C$8,2,FALSE)&amp;"]"&amp;IF(TRIM(D45)="CHAR","("&amp;E45&amp;")",IF(TRIM(D45)="DECIMAL","("&amp;E45&amp;","&amp;F45&amp;")",""))&amp;" NULL"&amp;IF(C46="",") END",",")</f>
        <v xml:space="preserve">    [ACCT_NBR_TYPE_CODE] [int] NULL,</v>
      </c>
    </row>
    <row r="46" spans="2:10" x14ac:dyDescent="0.25">
      <c r="B46">
        <v>35</v>
      </c>
      <c r="C46" t="s">
        <v>73</v>
      </c>
      <c r="D46" t="s">
        <v>38</v>
      </c>
      <c r="E46">
        <v>1</v>
      </c>
      <c r="F46">
        <v>0</v>
      </c>
      <c r="G46" t="s">
        <v>32</v>
      </c>
      <c r="H46" t="s">
        <v>39</v>
      </c>
      <c r="J46" t="str">
        <f>"    ["&amp;TRIM(C46)&amp;"] ["&amp;VLOOKUP(TRIM(D46),TypeMap!$B$3:$C$8,2,FALSE)&amp;"]"&amp;IF(TRIM(D46)="CHAR","("&amp;E46&amp;")",IF(TRIM(D46)="DECIMAL","("&amp;E46&amp;","&amp;F46&amp;")",""))&amp;" NULL"&amp;IF(C47="",") END",",")</f>
        <v xml:space="preserve">    [FPP_RTRD_RANGE_IND] [char](1) NULL,</v>
      </c>
    </row>
    <row r="47" spans="2:10" x14ac:dyDescent="0.25">
      <c r="B47">
        <v>36</v>
      </c>
      <c r="C47" t="s">
        <v>74</v>
      </c>
      <c r="D47" t="s">
        <v>47</v>
      </c>
      <c r="E47">
        <v>9</v>
      </c>
      <c r="F47">
        <v>4</v>
      </c>
      <c r="G47" t="s">
        <v>36</v>
      </c>
      <c r="H47" t="s">
        <v>33</v>
      </c>
      <c r="J47" t="str">
        <f>"    ["&amp;TRIM(C47)&amp;"] ["&amp;VLOOKUP(TRIM(D47),TypeMap!$B$3:$C$8,2,FALSE)&amp;"]"&amp;IF(TRIM(D47)="CHAR","("&amp;E47&amp;")",IF(TRIM(D47)="DECIMAL","("&amp;E47&amp;","&amp;F47&amp;")",""))&amp;" NULL"&amp;IF(C48="",") END",",")</f>
        <v xml:space="preserve">    [FPP_VOLUME_QTY] [numeric](9,4) NULL,</v>
      </c>
    </row>
    <row r="48" spans="2:10" x14ac:dyDescent="0.25">
      <c r="B48">
        <v>37</v>
      </c>
      <c r="C48" t="s">
        <v>75</v>
      </c>
      <c r="D48" t="s">
        <v>38</v>
      </c>
      <c r="E48">
        <v>2</v>
      </c>
      <c r="F48">
        <v>0</v>
      </c>
      <c r="G48" t="s">
        <v>36</v>
      </c>
      <c r="H48" t="s">
        <v>39</v>
      </c>
      <c r="J48" t="str">
        <f>"    ["&amp;TRIM(C48)&amp;"] ["&amp;VLOOKUP(TRIM(D48),TypeMap!$B$3:$C$8,2,FALSE)&amp;"]"&amp;IF(TRIM(D48)="CHAR","("&amp;E48&amp;")",IF(TRIM(D48)="DECIMAL","("&amp;E48&amp;","&amp;F48&amp;")",""))&amp;" NULL"&amp;IF(C49="",") END",",")</f>
        <v xml:space="preserve">    [FPP_VOLUME_UOM_CD] [char](2) NULL,</v>
      </c>
    </row>
    <row r="49" spans="2:10" x14ac:dyDescent="0.25">
      <c r="B49">
        <v>38</v>
      </c>
      <c r="C49" t="s">
        <v>76</v>
      </c>
      <c r="D49" t="s">
        <v>47</v>
      </c>
      <c r="E49">
        <v>9</v>
      </c>
      <c r="F49">
        <v>3</v>
      </c>
      <c r="G49" t="s">
        <v>36</v>
      </c>
      <c r="H49" t="s">
        <v>33</v>
      </c>
      <c r="J49" t="str">
        <f>"    ["&amp;TRIM(C49)&amp;"] ["&amp;VLOOKUP(TRIM(D49),TypeMap!$B$3:$C$8,2,FALSE)&amp;"]"&amp;IF(TRIM(D49)="CHAR","("&amp;E49&amp;")",IF(TRIM(D49)="DECIMAL","("&amp;E49&amp;","&amp;F49&amp;")",""))&amp;" NULL"&amp;IF(C50="",") END",",")</f>
        <v xml:space="preserve">    [ITEM_LENGTH_QTY] [numeric](9,3) NULL,</v>
      </c>
    </row>
    <row r="50" spans="2:10" x14ac:dyDescent="0.25">
      <c r="B50">
        <v>39</v>
      </c>
      <c r="C50" t="s">
        <v>77</v>
      </c>
      <c r="D50" t="s">
        <v>47</v>
      </c>
      <c r="E50">
        <v>9</v>
      </c>
      <c r="F50">
        <v>3</v>
      </c>
      <c r="G50" t="s">
        <v>36</v>
      </c>
      <c r="H50" t="s">
        <v>33</v>
      </c>
      <c r="J50" t="str">
        <f>"    ["&amp;TRIM(C50)&amp;"] ["&amp;VLOOKUP(TRIM(D50),TypeMap!$B$3:$C$8,2,FALSE)&amp;"]"&amp;IF(TRIM(D50)="CHAR","("&amp;E50&amp;")",IF(TRIM(D50)="DECIMAL","("&amp;E50&amp;","&amp;F50&amp;")",""))&amp;" NULL"&amp;IF(C51="",") END",",")</f>
        <v xml:space="preserve">    [ITEM_HEIGHT_QTY] [numeric](9,3) NULL,</v>
      </c>
    </row>
    <row r="51" spans="2:10" x14ac:dyDescent="0.25">
      <c r="B51">
        <v>40</v>
      </c>
      <c r="C51" t="s">
        <v>78</v>
      </c>
      <c r="D51" t="s">
        <v>47</v>
      </c>
      <c r="E51">
        <v>9</v>
      </c>
      <c r="F51">
        <v>3</v>
      </c>
      <c r="G51" t="s">
        <v>36</v>
      </c>
      <c r="H51" t="s">
        <v>33</v>
      </c>
      <c r="J51" t="str">
        <f>"    ["&amp;TRIM(C51)&amp;"] ["&amp;VLOOKUP(TRIM(D51),TypeMap!$B$3:$C$8,2,FALSE)&amp;"]"&amp;IF(TRIM(D51)="CHAR","("&amp;E51&amp;")",IF(TRIM(D51)="DECIMAL","("&amp;E51&amp;","&amp;F51&amp;")",""))&amp;" NULL"&amp;IF(C52="",") END",",")</f>
        <v xml:space="preserve">    [ITEM_WIDTH_QTY] [numeric](9,3) NULL,</v>
      </c>
    </row>
    <row r="52" spans="2:10" x14ac:dyDescent="0.25">
      <c r="B52">
        <v>41</v>
      </c>
      <c r="C52" t="s">
        <v>79</v>
      </c>
      <c r="D52" t="s">
        <v>38</v>
      </c>
      <c r="E52">
        <v>2</v>
      </c>
      <c r="F52">
        <v>0</v>
      </c>
      <c r="G52" t="s">
        <v>36</v>
      </c>
      <c r="H52" t="s">
        <v>39</v>
      </c>
      <c r="J52" t="str">
        <f>"    ["&amp;TRIM(C52)&amp;"] ["&amp;VLOOKUP(TRIM(D52),TypeMap!$B$3:$C$8,2,FALSE)&amp;"]"&amp;IF(TRIM(D52)="CHAR","("&amp;E52&amp;")",IF(TRIM(D52)="DECIMAL","("&amp;E52&amp;","&amp;F52&amp;")",""))&amp;" NULL"&amp;IF(C53="",") END",",")</f>
        <v xml:space="preserve">    [ITEM_DIM_UOM_CODE] [char](2) NULL,</v>
      </c>
    </row>
    <row r="53" spans="2:10" x14ac:dyDescent="0.25">
      <c r="B53">
        <v>42</v>
      </c>
      <c r="C53" t="s">
        <v>80</v>
      </c>
      <c r="D53" t="s">
        <v>47</v>
      </c>
      <c r="E53">
        <v>11</v>
      </c>
      <c r="F53">
        <v>4</v>
      </c>
      <c r="G53" t="s">
        <v>36</v>
      </c>
      <c r="H53" t="s">
        <v>33</v>
      </c>
      <c r="J53" t="str">
        <f>"    ["&amp;TRIM(C53)&amp;"] ["&amp;VLOOKUP(TRIM(D53),TypeMap!$B$3:$C$8,2,FALSE)&amp;"]"&amp;IF(TRIM(D53)="CHAR","("&amp;E53&amp;")",IF(TRIM(D53)="DECIMAL","("&amp;E53&amp;","&amp;F53&amp;")",""))&amp;" NULL"&amp;IF(C54="",") END",",")</f>
        <v xml:space="preserve">    [ITEM_WEIGHT_QTY] [numeric](11,4) NULL,</v>
      </c>
    </row>
    <row r="54" spans="2:10" x14ac:dyDescent="0.25">
      <c r="B54">
        <v>43</v>
      </c>
      <c r="C54" t="s">
        <v>81</v>
      </c>
      <c r="D54" t="s">
        <v>38</v>
      </c>
      <c r="E54">
        <v>2</v>
      </c>
      <c r="F54">
        <v>0</v>
      </c>
      <c r="G54" t="s">
        <v>36</v>
      </c>
      <c r="H54" t="s">
        <v>39</v>
      </c>
      <c r="J54" t="str">
        <f>"    ["&amp;TRIM(C54)&amp;"] ["&amp;VLOOKUP(TRIM(D54),TypeMap!$B$3:$C$8,2,FALSE)&amp;"]"&amp;IF(TRIM(D54)="CHAR","("&amp;E54&amp;")",IF(TRIM(D54)="DECIMAL","("&amp;E54&amp;","&amp;F54&amp;")",""))&amp;" NULL"&amp;IF(C55="",") END",",")</f>
        <v xml:space="preserve">    [ITEM_WEIGHT_UOM_CD] [char](2) NULL,</v>
      </c>
    </row>
    <row r="55" spans="2:10" x14ac:dyDescent="0.25">
      <c r="B55">
        <v>44</v>
      </c>
      <c r="C55" t="s">
        <v>82</v>
      </c>
      <c r="D55" t="s">
        <v>47</v>
      </c>
      <c r="E55">
        <v>9</v>
      </c>
      <c r="F55">
        <v>3</v>
      </c>
      <c r="G55" t="s">
        <v>36</v>
      </c>
      <c r="H55" t="s">
        <v>33</v>
      </c>
      <c r="J55" t="str">
        <f>"    ["&amp;TRIM(C55)&amp;"] ["&amp;VLOOKUP(TRIM(D55),TypeMap!$B$3:$C$8,2,FALSE)&amp;"]"&amp;IF(TRIM(D55)="CHAR","("&amp;E55&amp;")",IF(TRIM(D55)="DECIMAL","("&amp;E55&amp;","&amp;F55&amp;")",""))&amp;" NULL"&amp;IF(C56="",") END",",")</f>
        <v xml:space="preserve">    [ITEM_CUBE_QTY] [numeric](9,3) NULL,</v>
      </c>
    </row>
    <row r="56" spans="2:10" x14ac:dyDescent="0.25">
      <c r="B56">
        <v>45</v>
      </c>
      <c r="C56" t="s">
        <v>83</v>
      </c>
      <c r="D56" t="s">
        <v>38</v>
      </c>
      <c r="E56">
        <v>2</v>
      </c>
      <c r="F56">
        <v>0</v>
      </c>
      <c r="G56" t="s">
        <v>36</v>
      </c>
      <c r="H56" t="s">
        <v>39</v>
      </c>
      <c r="J56" t="str">
        <f>"    ["&amp;TRIM(C56)&amp;"] ["&amp;VLOOKUP(TRIM(D56),TypeMap!$B$3:$C$8,2,FALSE)&amp;"]"&amp;IF(TRIM(D56)="CHAR","("&amp;E56&amp;")",IF(TRIM(D56)="DECIMAL","("&amp;E56&amp;","&amp;F56&amp;")",""))&amp;" NULL"&amp;IF(C57="",") END",",")</f>
        <v xml:space="preserve">    [ITEM_CUBE_UOM_CD] [char](2) NULL,</v>
      </c>
    </row>
    <row r="57" spans="2:10" x14ac:dyDescent="0.25">
      <c r="B57">
        <v>46</v>
      </c>
      <c r="C57" t="s">
        <v>84</v>
      </c>
      <c r="D57" t="s">
        <v>47</v>
      </c>
      <c r="E57">
        <v>11</v>
      </c>
      <c r="F57">
        <v>2</v>
      </c>
      <c r="G57" t="s">
        <v>32</v>
      </c>
      <c r="H57" t="s">
        <v>33</v>
      </c>
      <c r="J57" t="str">
        <f>"    ["&amp;TRIM(C57)&amp;"] ["&amp;VLOOKUP(TRIM(D57),TypeMap!$B$3:$C$8,2,FALSE)&amp;"]"&amp;IF(TRIM(D57)="CHAR","("&amp;E57&amp;")",IF(TRIM(D57)="DECIMAL","("&amp;E57&amp;","&amp;F57&amp;")",""))&amp;" NULL"&amp;IF(C58="",") END",",")</f>
        <v xml:space="preserve">    [BASE_UNIT_RTL_AMT] [numeric](11,2) NULL,</v>
      </c>
    </row>
    <row r="58" spans="2:10" x14ac:dyDescent="0.25">
      <c r="B58">
        <v>47</v>
      </c>
      <c r="C58" t="s">
        <v>85</v>
      </c>
      <c r="D58" t="s">
        <v>47</v>
      </c>
      <c r="E58">
        <v>11</v>
      </c>
      <c r="F58">
        <v>2</v>
      </c>
      <c r="G58" t="s">
        <v>32</v>
      </c>
      <c r="H58" t="s">
        <v>33</v>
      </c>
      <c r="J58" t="str">
        <f>"    ["&amp;TRIM(C58)&amp;"] ["&amp;VLOOKUP(TRIM(D58),TypeMap!$B$3:$C$8,2,FALSE)&amp;"]"&amp;IF(TRIM(D58)="CHAR","("&amp;E58&amp;")",IF(TRIM(D58)="DECIMAL","("&amp;E58&amp;","&amp;F58&amp;")",""))&amp;" NULL"&amp;IF(C59="",") END",",")</f>
        <v xml:space="preserve">    [CUST_BASE_RTL_AMT] [numeric](11,2) NULL,</v>
      </c>
    </row>
    <row r="59" spans="2:10" x14ac:dyDescent="0.25">
      <c r="B59">
        <v>48</v>
      </c>
      <c r="C59" t="s">
        <v>86</v>
      </c>
      <c r="D59" t="s">
        <v>38</v>
      </c>
      <c r="E59">
        <v>2</v>
      </c>
      <c r="F59">
        <v>0</v>
      </c>
      <c r="G59" t="s">
        <v>32</v>
      </c>
      <c r="H59" t="s">
        <v>39</v>
      </c>
      <c r="J59" t="str">
        <f>"    ["&amp;TRIM(C59)&amp;"] ["&amp;VLOOKUP(TRIM(D59),TypeMap!$B$3:$C$8,2,FALSE)&amp;"]"&amp;IF(TRIM(D59)="CHAR","("&amp;E59&amp;")",IF(TRIM(D59)="DECIMAL","("&amp;E59&amp;","&amp;F59&amp;")",""))&amp;" NULL"&amp;IF(C60="",") END",",")</f>
        <v xml:space="preserve">    [BASE_RETAIL_UOM_CD] [char](2) NULL,</v>
      </c>
    </row>
    <row r="60" spans="2:10" x14ac:dyDescent="0.25">
      <c r="B60">
        <v>49</v>
      </c>
      <c r="C60" t="s">
        <v>87</v>
      </c>
      <c r="D60" t="s">
        <v>47</v>
      </c>
      <c r="E60">
        <v>9</v>
      </c>
      <c r="F60">
        <v>4</v>
      </c>
      <c r="G60" t="s">
        <v>32</v>
      </c>
      <c r="H60" t="s">
        <v>33</v>
      </c>
      <c r="J60" t="str">
        <f>"    ["&amp;TRIM(C60)&amp;"] ["&amp;VLOOKUP(TRIM(D60),TypeMap!$B$3:$C$8,2,FALSE)&amp;"]"&amp;IF(TRIM(D60)="CHAR","("&amp;E60&amp;")",IF(TRIM(D60)="DECIMAL","("&amp;E60&amp;","&amp;F60&amp;")",""))&amp;" NULL"&amp;IF(C61="",") END",",")</f>
        <v xml:space="preserve">    [SELL_QTY] [numeric](9,4) NULL,</v>
      </c>
    </row>
    <row r="61" spans="2:10" x14ac:dyDescent="0.25">
      <c r="B61">
        <v>50</v>
      </c>
      <c r="C61" t="s">
        <v>88</v>
      </c>
      <c r="D61" t="s">
        <v>38</v>
      </c>
      <c r="E61">
        <v>2</v>
      </c>
      <c r="F61">
        <v>0</v>
      </c>
      <c r="G61" t="s">
        <v>32</v>
      </c>
      <c r="H61" t="s">
        <v>39</v>
      </c>
      <c r="J61" t="str">
        <f>"    ["&amp;TRIM(C61)&amp;"] ["&amp;VLOOKUP(TRIM(D61),TypeMap!$B$3:$C$8,2,FALSE)&amp;"]"&amp;IF(TRIM(D61)="CHAR","("&amp;E61&amp;")",IF(TRIM(D61)="DECIMAL","("&amp;E61&amp;","&amp;F61&amp;")",""))&amp;" NULL"&amp;IF(C62="",") END",",")</f>
        <v xml:space="preserve">    [SELL_UOM_CODE] [char](2) NULL,</v>
      </c>
    </row>
    <row r="62" spans="2:10" x14ac:dyDescent="0.25">
      <c r="B62">
        <v>51</v>
      </c>
      <c r="C62" t="s">
        <v>89</v>
      </c>
      <c r="D62" t="s">
        <v>47</v>
      </c>
      <c r="E62">
        <v>9</v>
      </c>
      <c r="F62">
        <v>4</v>
      </c>
      <c r="G62" t="s">
        <v>36</v>
      </c>
      <c r="H62" t="s">
        <v>33</v>
      </c>
      <c r="J62" t="str">
        <f>"    ["&amp;TRIM(C62)&amp;"] ["&amp;VLOOKUP(TRIM(D62),TypeMap!$B$3:$C$8,2,FALSE)&amp;"]"&amp;IF(TRIM(D62)="CHAR","("&amp;E62&amp;")",IF(TRIM(D62)="DECIMAL","("&amp;E62&amp;","&amp;F62&amp;")",""))&amp;" NULL"&amp;IF(C63="",") END",",")</f>
        <v xml:space="preserve">    [PRICE_COMP_QTY] [numeric](9,4) NULL,</v>
      </c>
    </row>
    <row r="63" spans="2:10" x14ac:dyDescent="0.25">
      <c r="B63">
        <v>52</v>
      </c>
      <c r="C63" t="s">
        <v>90</v>
      </c>
      <c r="D63" t="s">
        <v>38</v>
      </c>
      <c r="E63">
        <v>2</v>
      </c>
      <c r="F63">
        <v>0</v>
      </c>
      <c r="G63" t="s">
        <v>36</v>
      </c>
      <c r="H63" t="s">
        <v>39</v>
      </c>
      <c r="J63" t="str">
        <f>"    ["&amp;TRIM(C63)&amp;"] ["&amp;VLOOKUP(TRIM(D63),TypeMap!$B$3:$C$8,2,FALSE)&amp;"]"&amp;IF(TRIM(D63)="CHAR","("&amp;E63&amp;")",IF(TRIM(D63)="DECIMAL","("&amp;E63&amp;","&amp;F63&amp;")",""))&amp;" NULL"&amp;IF(C64="",") END",",")</f>
        <v xml:space="preserve">    [PRICE_COMP_UOM_CD] [char](2) NULL,</v>
      </c>
    </row>
    <row r="64" spans="2:10" x14ac:dyDescent="0.25">
      <c r="B64">
        <v>53</v>
      </c>
      <c r="C64" t="s">
        <v>91</v>
      </c>
      <c r="D64" t="s">
        <v>38</v>
      </c>
      <c r="E64">
        <v>1</v>
      </c>
      <c r="F64">
        <v>0</v>
      </c>
      <c r="G64" t="s">
        <v>32</v>
      </c>
      <c r="H64" t="s">
        <v>39</v>
      </c>
      <c r="J64" t="str">
        <f>"    ["&amp;TRIM(C64)&amp;"] ["&amp;VLOOKUP(TRIM(D64),TypeMap!$B$3:$C$8,2,FALSE)&amp;"]"&amp;IF(TRIM(D64)="CHAR","("&amp;E64&amp;")",IF(TRIM(D64)="DECIMAL","("&amp;E64&amp;","&amp;F64&amp;")",""))&amp;" NULL"&amp;IF(C65="",") END",",")</f>
        <v xml:space="preserve">    [CANNED_ORDER_IND] [char](1) NULL,</v>
      </c>
    </row>
    <row r="65" spans="2:10" x14ac:dyDescent="0.25">
      <c r="B65">
        <v>54</v>
      </c>
      <c r="C65" t="s">
        <v>92</v>
      </c>
      <c r="D65" t="s">
        <v>38</v>
      </c>
      <c r="E65">
        <v>1</v>
      </c>
      <c r="F65">
        <v>0</v>
      </c>
      <c r="G65" t="s">
        <v>32</v>
      </c>
      <c r="H65" t="s">
        <v>39</v>
      </c>
      <c r="J65" t="str">
        <f>"    ["&amp;TRIM(C65)&amp;"] ["&amp;VLOOKUP(TRIM(D65),TypeMap!$B$3:$C$8,2,FALSE)&amp;"]"&amp;IF(TRIM(D65)="CHAR","("&amp;E65&amp;")",IF(TRIM(D65)="DECIMAL","("&amp;E65&amp;","&amp;F65&amp;")",""))&amp;" NULL"&amp;IF(C66="",") END",",")</f>
        <v xml:space="preserve">    [ITEM_SCANNABLE_IND] [char](1) NULL,</v>
      </c>
    </row>
    <row r="66" spans="2:10" x14ac:dyDescent="0.25">
      <c r="B66">
        <v>55</v>
      </c>
      <c r="C66" t="s">
        <v>93</v>
      </c>
      <c r="D66" t="s">
        <v>38</v>
      </c>
      <c r="E66">
        <v>1</v>
      </c>
      <c r="F66">
        <v>0</v>
      </c>
      <c r="G66" t="s">
        <v>32</v>
      </c>
      <c r="H66" t="s">
        <v>39</v>
      </c>
      <c r="J66" t="str">
        <f>"    ["&amp;TRIM(C66)&amp;"] ["&amp;VLOOKUP(TRIM(D66),TypeMap!$B$3:$C$8,2,FALSE)&amp;"]"&amp;IF(TRIM(D66)="CHAR","("&amp;E66&amp;")",IF(TRIM(D66)="DECIMAL","("&amp;E66&amp;","&amp;F66&amp;")",""))&amp;" NULL"&amp;IF(C67="",") END",",")</f>
        <v xml:space="preserve">    [SHELF_LBL_RQMT_IND] [char](1) NULL,</v>
      </c>
    </row>
    <row r="67" spans="2:10" x14ac:dyDescent="0.25">
      <c r="B67">
        <v>56</v>
      </c>
      <c r="C67" t="s">
        <v>94</v>
      </c>
      <c r="D67" t="s">
        <v>41</v>
      </c>
      <c r="E67">
        <v>2</v>
      </c>
      <c r="F67">
        <v>0</v>
      </c>
      <c r="G67" t="s">
        <v>36</v>
      </c>
      <c r="H67" t="s">
        <v>33</v>
      </c>
      <c r="J67" t="str">
        <f>"    ["&amp;TRIM(C67)&amp;"] ["&amp;VLOOKUP(TRIM(D67),TypeMap!$B$3:$C$8,2,FALSE)&amp;"]"&amp;IF(TRIM(D67)="CHAR","("&amp;E67&amp;")",IF(TRIM(D67)="DECIMAL","("&amp;E67&amp;","&amp;F67&amp;")",""))&amp;" NULL"&amp;IF(C68="",") END",",")</f>
        <v xml:space="preserve">    [DIET_TYPE_CODE] [int] NULL,</v>
      </c>
    </row>
    <row r="68" spans="2:10" x14ac:dyDescent="0.25">
      <c r="B68">
        <v>57</v>
      </c>
      <c r="C68" t="s">
        <v>95</v>
      </c>
      <c r="D68" t="s">
        <v>38</v>
      </c>
      <c r="E68">
        <v>25</v>
      </c>
      <c r="F68">
        <v>0</v>
      </c>
      <c r="G68" t="s">
        <v>32</v>
      </c>
      <c r="H68" t="s">
        <v>39</v>
      </c>
      <c r="J68" t="str">
        <f>"    ["&amp;TRIM(C68)&amp;"] ["&amp;VLOOKUP(TRIM(D68),TypeMap!$B$3:$C$8,2,FALSE)&amp;"]"&amp;IF(TRIM(D68)="CHAR","("&amp;E68&amp;")",IF(TRIM(D68)="DECIMAL","("&amp;E68&amp;","&amp;F68&amp;")",""))&amp;" NULL"&amp;IF(C69="",") END",",")</f>
        <v xml:space="preserve">    [ITEM1_DESC] [char](25) NULL,</v>
      </c>
    </row>
    <row r="69" spans="2:10" x14ac:dyDescent="0.25">
      <c r="B69">
        <v>58</v>
      </c>
      <c r="C69" t="s">
        <v>96</v>
      </c>
      <c r="D69" t="s">
        <v>38</v>
      </c>
      <c r="E69">
        <v>25</v>
      </c>
      <c r="F69">
        <v>0</v>
      </c>
      <c r="G69" t="s">
        <v>36</v>
      </c>
      <c r="H69" t="s">
        <v>39</v>
      </c>
      <c r="J69" t="str">
        <f>"    ["&amp;TRIM(C69)&amp;"] ["&amp;VLOOKUP(TRIM(D69),TypeMap!$B$3:$C$8,2,FALSE)&amp;"]"&amp;IF(TRIM(D69)="CHAR","("&amp;E69&amp;")",IF(TRIM(D69)="DECIMAL","("&amp;E69&amp;","&amp;F69&amp;")",""))&amp;" NULL"&amp;IF(C70="",") END",",")</f>
        <v xml:space="preserve">    [ITEM2_DESC] [char](25) NULL,</v>
      </c>
    </row>
    <row r="70" spans="2:10" x14ac:dyDescent="0.25">
      <c r="B70">
        <v>59</v>
      </c>
      <c r="C70" t="s">
        <v>97</v>
      </c>
      <c r="D70" t="s">
        <v>38</v>
      </c>
      <c r="E70">
        <v>15</v>
      </c>
      <c r="F70">
        <v>0</v>
      </c>
      <c r="G70" t="s">
        <v>32</v>
      </c>
      <c r="H70" t="s">
        <v>39</v>
      </c>
      <c r="J70" t="str">
        <f>"    ["&amp;TRIM(C70)&amp;"] ["&amp;VLOOKUP(TRIM(D70),TypeMap!$B$3:$C$8,2,FALSE)&amp;"]"&amp;IF(TRIM(D70)="CHAR","("&amp;E70&amp;")",IF(TRIM(D70)="DECIMAL","("&amp;E70&amp;","&amp;F70&amp;")",""))&amp;" NULL"&amp;IF(C71="",") END",",")</f>
        <v xml:space="preserve">    [UPC_DESC] [char](15) NULL,</v>
      </c>
    </row>
    <row r="71" spans="2:10" x14ac:dyDescent="0.25">
      <c r="B71">
        <v>60</v>
      </c>
      <c r="C71" t="s">
        <v>98</v>
      </c>
      <c r="D71" t="s">
        <v>38</v>
      </c>
      <c r="E71">
        <v>10</v>
      </c>
      <c r="F71">
        <v>0</v>
      </c>
      <c r="G71" t="s">
        <v>36</v>
      </c>
      <c r="H71" t="s">
        <v>39</v>
      </c>
      <c r="J71" t="str">
        <f>"    ["&amp;TRIM(C71)&amp;"] ["&amp;VLOOKUP(TRIM(D71),TypeMap!$B$3:$C$8,2,FALSE)&amp;"]"&amp;IF(TRIM(D71)="CHAR","("&amp;E71&amp;")",IF(TRIM(D71)="DECIMAL","("&amp;E71&amp;","&amp;F71&amp;")",""))&amp;" NULL"&amp;IF(C72="",") END",",")</f>
        <v xml:space="preserve">    [SHLFLBL1_COLR_DESC] [char](10) NULL,</v>
      </c>
    </row>
    <row r="72" spans="2:10" x14ac:dyDescent="0.25">
      <c r="B72">
        <v>61</v>
      </c>
      <c r="C72" t="s">
        <v>99</v>
      </c>
      <c r="D72" t="s">
        <v>38</v>
      </c>
      <c r="E72">
        <v>10</v>
      </c>
      <c r="F72">
        <v>0</v>
      </c>
      <c r="G72" t="s">
        <v>36</v>
      </c>
      <c r="H72" t="s">
        <v>39</v>
      </c>
      <c r="J72" t="str">
        <f>"    ["&amp;TRIM(C72)&amp;"] ["&amp;VLOOKUP(TRIM(D72),TypeMap!$B$3:$C$8,2,FALSE)&amp;"]"&amp;IF(TRIM(D72)="CHAR","("&amp;E72&amp;")",IF(TRIM(D72)="DECIMAL","("&amp;E72&amp;","&amp;F72&amp;")",""))&amp;" NULL"&amp;IF(C73="",") END",",")</f>
        <v xml:space="preserve">    [SHLFLBL2_SIZE_DESC] [char](10) NULL,</v>
      </c>
    </row>
    <row r="73" spans="2:10" x14ac:dyDescent="0.25">
      <c r="B73">
        <v>62</v>
      </c>
      <c r="C73" t="s">
        <v>100</v>
      </c>
      <c r="D73" t="s">
        <v>38</v>
      </c>
      <c r="E73">
        <v>1</v>
      </c>
      <c r="F73">
        <v>0</v>
      </c>
      <c r="G73" t="s">
        <v>32</v>
      </c>
      <c r="H73" t="s">
        <v>39</v>
      </c>
      <c r="J73" t="str">
        <f>"    ["&amp;TRIM(C73)&amp;"] ["&amp;VLOOKUP(TRIM(D73),TypeMap!$B$3:$C$8,2,FALSE)&amp;"]"&amp;IF(TRIM(D73)="CHAR","("&amp;E73&amp;")",IF(TRIM(D73)="DECIMAL","("&amp;E73&amp;","&amp;F73&amp;")",""))&amp;" NULL"&amp;IF(C74="",") END",",")</f>
        <v xml:space="preserve">    [MBM_CODE] [char](1) NULL,</v>
      </c>
    </row>
    <row r="74" spans="2:10" x14ac:dyDescent="0.25">
      <c r="B74">
        <v>63</v>
      </c>
      <c r="C74" t="s">
        <v>101</v>
      </c>
      <c r="D74" t="s">
        <v>38</v>
      </c>
      <c r="E74">
        <v>1</v>
      </c>
      <c r="F74">
        <v>0</v>
      </c>
      <c r="G74" t="s">
        <v>32</v>
      </c>
      <c r="H74" t="s">
        <v>39</v>
      </c>
      <c r="J74" t="str">
        <f>"    ["&amp;TRIM(C74)&amp;"] ["&amp;VLOOKUP(TRIM(D74),TypeMap!$B$3:$C$8,2,FALSE)&amp;"]"&amp;IF(TRIM(D74)="CHAR","("&amp;E74&amp;")",IF(TRIM(D74)="DECIMAL","("&amp;E74&amp;","&amp;F74&amp;")",""))&amp;" NULL"&amp;IF(C75="",") END",",")</f>
        <v xml:space="preserve">    [ITEM_RPLNSHBL_IND] [char](1) NULL,</v>
      </c>
    </row>
    <row r="75" spans="2:10" x14ac:dyDescent="0.25">
      <c r="B75">
        <v>64</v>
      </c>
      <c r="C75" t="s">
        <v>102</v>
      </c>
      <c r="D75" t="s">
        <v>31</v>
      </c>
      <c r="E75">
        <v>4</v>
      </c>
      <c r="F75">
        <v>0</v>
      </c>
      <c r="G75" t="s">
        <v>36</v>
      </c>
      <c r="H75" t="s">
        <v>33</v>
      </c>
      <c r="J75" t="str">
        <f>"    ["&amp;TRIM(C75)&amp;"] ["&amp;VLOOKUP(TRIM(D75),TypeMap!$B$3:$C$8,2,FALSE)&amp;"]"&amp;IF(TRIM(D75)="CHAR","("&amp;E75&amp;")",IF(TRIM(D75)="DECIMAL","("&amp;E75&amp;","&amp;F75&amp;")",""))&amp;" NULL"&amp;IF(C76="",") END",",")</f>
        <v xml:space="preserve">    [PROJ_YR_SALE_QTY] [int] NULL,</v>
      </c>
    </row>
    <row r="76" spans="2:10" x14ac:dyDescent="0.25">
      <c r="B76">
        <v>65</v>
      </c>
      <c r="C76" t="s">
        <v>103</v>
      </c>
      <c r="D76" t="s">
        <v>38</v>
      </c>
      <c r="E76">
        <v>1</v>
      </c>
      <c r="F76">
        <v>0</v>
      </c>
      <c r="G76" t="s">
        <v>32</v>
      </c>
      <c r="H76" t="s">
        <v>39</v>
      </c>
      <c r="J76" t="str">
        <f>"    ["&amp;TRIM(C76)&amp;"] ["&amp;VLOOKUP(TRIM(D76),TypeMap!$B$3:$C$8,2,FALSE)&amp;"]"&amp;IF(TRIM(D76)="CHAR","("&amp;E76&amp;")",IF(TRIM(D76)="DECIMAL","("&amp;E76&amp;","&amp;F76&amp;")",""))&amp;" NULL"&amp;IF(C77="",") END",",")</f>
        <v xml:space="preserve">    [REPLENISH_UNIT_IND] [char](1) NULL,</v>
      </c>
    </row>
    <row r="77" spans="2:10" x14ac:dyDescent="0.25">
      <c r="B77">
        <v>66</v>
      </c>
      <c r="C77" t="s">
        <v>104</v>
      </c>
      <c r="D77" t="s">
        <v>41</v>
      </c>
      <c r="E77">
        <v>2</v>
      </c>
      <c r="F77">
        <v>0</v>
      </c>
      <c r="G77" t="s">
        <v>36</v>
      </c>
      <c r="H77" t="s">
        <v>33</v>
      </c>
      <c r="J77" t="str">
        <f>"    ["&amp;TRIM(C77)&amp;"] ["&amp;VLOOKUP(TRIM(D77),TypeMap!$B$3:$C$8,2,FALSE)&amp;"]"&amp;IF(TRIM(D77)="CHAR","("&amp;E77&amp;")",IF(TRIM(D77)="DECIMAL","("&amp;E77&amp;","&amp;F77&amp;")",""))&amp;" NULL"&amp;IF(C78="",") END",",")</f>
        <v xml:space="preserve">    [MARSHAL_ID] [int] NULL,</v>
      </c>
    </row>
    <row r="78" spans="2:10" x14ac:dyDescent="0.25">
      <c r="B78">
        <v>67</v>
      </c>
      <c r="C78" t="s">
        <v>105</v>
      </c>
      <c r="D78" t="s">
        <v>41</v>
      </c>
      <c r="E78">
        <v>2</v>
      </c>
      <c r="F78">
        <v>0</v>
      </c>
      <c r="G78" t="s">
        <v>36</v>
      </c>
      <c r="H78" t="s">
        <v>33</v>
      </c>
      <c r="J78" t="str">
        <f>"    ["&amp;TRIM(C78)&amp;"] ["&amp;VLOOKUP(TRIM(D78),TypeMap!$B$3:$C$8,2,FALSE)&amp;"]"&amp;IF(TRIM(D78)="CHAR","("&amp;E78&amp;")",IF(TRIM(D78)="DECIMAL","("&amp;E78&amp;","&amp;F78&amp;")",""))&amp;" NULL"&amp;IF(C79="",") END",",")</f>
        <v xml:space="preserve">    [WHSE_AREA_CODE] [int] NULL,</v>
      </c>
    </row>
    <row r="79" spans="2:10" x14ac:dyDescent="0.25">
      <c r="B79">
        <v>68</v>
      </c>
      <c r="C79" t="s">
        <v>106</v>
      </c>
      <c r="D79" t="s">
        <v>38</v>
      </c>
      <c r="E79">
        <v>1</v>
      </c>
      <c r="F79">
        <v>0</v>
      </c>
      <c r="G79" t="s">
        <v>36</v>
      </c>
      <c r="H79" t="s">
        <v>39</v>
      </c>
      <c r="J79" t="str">
        <f>"    ["&amp;TRIM(C79)&amp;"] ["&amp;VLOOKUP(TRIM(D79),TypeMap!$B$3:$C$8,2,FALSE)&amp;"]"&amp;IF(TRIM(D79)="CHAR","("&amp;E79&amp;")",IF(TRIM(D79)="DECIMAL","("&amp;E79&amp;","&amp;F79&amp;")",""))&amp;" NULL"&amp;IF(C80="",") END",",")</f>
        <v xml:space="preserve">    [INFRM_REORD_TYP_CD] [char](1) NULL,</v>
      </c>
    </row>
    <row r="80" spans="2:10" x14ac:dyDescent="0.25">
      <c r="B80">
        <v>69</v>
      </c>
      <c r="C80" t="s">
        <v>107</v>
      </c>
      <c r="D80" t="s">
        <v>41</v>
      </c>
      <c r="E80">
        <v>2</v>
      </c>
      <c r="F80">
        <v>0</v>
      </c>
      <c r="G80" t="s">
        <v>36</v>
      </c>
      <c r="H80" t="s">
        <v>33</v>
      </c>
      <c r="J80" t="str">
        <f>"    ["&amp;TRIM(C80)&amp;"] ["&amp;VLOOKUP(TRIM(D80),TypeMap!$B$3:$C$8,2,FALSE)&amp;"]"&amp;IF(TRIM(D80)="CHAR","("&amp;E80&amp;")",IF(TRIM(D80)="DECIMAL","("&amp;E80&amp;","&amp;F80&amp;")",""))&amp;" NULL"&amp;IF(C81="",") END",",")</f>
        <v xml:space="preserve">    [MIN_RCVNG_DAYS_QTY] [int] NULL,</v>
      </c>
    </row>
    <row r="81" spans="2:10" x14ac:dyDescent="0.25">
      <c r="B81">
        <v>70</v>
      </c>
      <c r="C81" t="s">
        <v>108</v>
      </c>
      <c r="D81" t="s">
        <v>31</v>
      </c>
      <c r="E81">
        <v>4</v>
      </c>
      <c r="F81">
        <v>0</v>
      </c>
      <c r="G81" t="s">
        <v>36</v>
      </c>
      <c r="H81" t="s">
        <v>33</v>
      </c>
      <c r="J81" t="str">
        <f>"    ["&amp;TRIM(C81)&amp;"] ["&amp;VLOOKUP(TRIM(D81),TypeMap!$B$3:$C$8,2,FALSE)&amp;"]"&amp;IF(TRIM(D81)="CHAR","("&amp;E81&amp;")",IF(TRIM(D81)="DECIMAL","("&amp;E81&amp;","&amp;F81&amp;")",""))&amp;" NULL"&amp;IF(C82="",") END",",")</f>
        <v xml:space="preserve">    [EXCLUS_SPLY_DC_NBR] [int] NULL,</v>
      </c>
    </row>
    <row r="82" spans="2:10" x14ac:dyDescent="0.25">
      <c r="B82">
        <v>71</v>
      </c>
      <c r="C82" t="s">
        <v>109</v>
      </c>
      <c r="D82" t="s">
        <v>38</v>
      </c>
      <c r="E82">
        <v>2</v>
      </c>
      <c r="F82">
        <v>0</v>
      </c>
      <c r="G82" t="s">
        <v>36</v>
      </c>
      <c r="H82" t="s">
        <v>39</v>
      </c>
      <c r="J82" t="str">
        <f>"    ["&amp;TRIM(C82)&amp;"] ["&amp;VLOOKUP(TRIM(D82),TypeMap!$B$3:$C$8,2,FALSE)&amp;"]"&amp;IF(TRIM(D82)="CHAR","("&amp;E82&amp;")",IF(TRIM(D82)="DECIMAL","("&amp;E82&amp;","&amp;F82&amp;")",""))&amp;" NULL"&amp;IF(C83="",") END",",")</f>
        <v xml:space="preserve">    [WHSE_ALIGN_TYPE_CD] [char](2) NULL,</v>
      </c>
    </row>
    <row r="83" spans="2:10" x14ac:dyDescent="0.25">
      <c r="B83">
        <v>72</v>
      </c>
      <c r="C83" t="s">
        <v>110</v>
      </c>
      <c r="D83" t="s">
        <v>41</v>
      </c>
      <c r="E83">
        <v>2</v>
      </c>
      <c r="F83">
        <v>0</v>
      </c>
      <c r="G83" t="s">
        <v>36</v>
      </c>
      <c r="H83" t="s">
        <v>33</v>
      </c>
      <c r="J83" t="str">
        <f>"    ["&amp;TRIM(C83)&amp;"] ["&amp;VLOOKUP(TRIM(D83),TypeMap!$B$3:$C$8,2,FALSE)&amp;"]"&amp;IF(TRIM(D83)="CHAR","("&amp;E83&amp;")",IF(TRIM(D83)="DECIMAL","("&amp;E83&amp;","&amp;F83&amp;")",""))&amp;" NULL"&amp;IF(C84="",") END",",")</f>
        <v xml:space="preserve">    [MIN_WHSE_LIFE_QTY] [int] NULL,</v>
      </c>
    </row>
    <row r="84" spans="2:10" x14ac:dyDescent="0.25">
      <c r="B84">
        <v>73</v>
      </c>
      <c r="C84" t="s">
        <v>111</v>
      </c>
      <c r="D84" t="s">
        <v>41</v>
      </c>
      <c r="E84">
        <v>2</v>
      </c>
      <c r="F84">
        <v>0</v>
      </c>
      <c r="G84" t="s">
        <v>36</v>
      </c>
      <c r="H84" t="s">
        <v>33</v>
      </c>
      <c r="J84" t="str">
        <f>"    ["&amp;TRIM(C84)&amp;"] ["&amp;VLOOKUP(TRIM(D84),TypeMap!$B$3:$C$8,2,FALSE)&amp;"]"&amp;IF(TRIM(D84)="CHAR","("&amp;E84&amp;")",IF(TRIM(D84)="DECIMAL","("&amp;E84&amp;","&amp;F84&amp;")",""))&amp;" NULL"&amp;IF(C85="",") END",",")</f>
        <v xml:space="preserve">    [WHSE_ROTATION_CODE] [int] NULL,</v>
      </c>
    </row>
    <row r="85" spans="2:10" x14ac:dyDescent="0.25">
      <c r="B85">
        <v>74</v>
      </c>
      <c r="C85" t="s">
        <v>112</v>
      </c>
      <c r="D85" t="s">
        <v>41</v>
      </c>
      <c r="E85">
        <v>2</v>
      </c>
      <c r="F85">
        <v>0</v>
      </c>
      <c r="G85" t="s">
        <v>36</v>
      </c>
      <c r="H85" t="s">
        <v>33</v>
      </c>
      <c r="J85" t="str">
        <f>"    ["&amp;TRIM(C85)&amp;"] ["&amp;VLOOKUP(TRIM(D85),TypeMap!$B$3:$C$8,2,FALSE)&amp;"]"&amp;IF(TRIM(D85)="CHAR","("&amp;E85&amp;")",IF(TRIM(D85)="DECIMAL","("&amp;E85&amp;","&amp;F85&amp;")",""))&amp;" NULL"&amp;IF(C86="",") END",",")</f>
        <v xml:space="preserve">    [PERFORM_RATING_CD] [int] NULL,</v>
      </c>
    </row>
    <row r="86" spans="2:10" x14ac:dyDescent="0.25">
      <c r="B86">
        <v>75</v>
      </c>
      <c r="C86" t="s">
        <v>113</v>
      </c>
      <c r="D86" t="s">
        <v>38</v>
      </c>
      <c r="E86">
        <v>1</v>
      </c>
      <c r="F86">
        <v>0</v>
      </c>
      <c r="G86" t="s">
        <v>32</v>
      </c>
      <c r="H86" t="s">
        <v>39</v>
      </c>
      <c r="J86" t="str">
        <f>"    ["&amp;TRIM(C86)&amp;"] ["&amp;VLOOKUP(TRIM(D86),TypeMap!$B$3:$C$8,2,FALSE)&amp;"]"&amp;IF(TRIM(D86)="CHAR","("&amp;E86&amp;")",IF(TRIM(D86)="DECIMAL","("&amp;E86&amp;","&amp;F86&amp;")",""))&amp;" NULL"&amp;IF(C87="",") END",",")</f>
        <v xml:space="preserve">    [CANCEL_WHN_OUT_IND] [char](1) NULL,</v>
      </c>
    </row>
    <row r="87" spans="2:10" x14ac:dyDescent="0.25">
      <c r="B87">
        <v>76</v>
      </c>
      <c r="C87" t="s">
        <v>114</v>
      </c>
      <c r="D87" t="s">
        <v>38</v>
      </c>
      <c r="E87">
        <v>1</v>
      </c>
      <c r="F87">
        <v>0</v>
      </c>
      <c r="G87" t="s">
        <v>32</v>
      </c>
      <c r="H87" t="s">
        <v>39</v>
      </c>
      <c r="J87" t="str">
        <f>"    ["&amp;TRIM(C87)&amp;"] ["&amp;VLOOKUP(TRIM(D87),TypeMap!$B$3:$C$8,2,FALSE)&amp;"]"&amp;IF(TRIM(D87)="CHAR","("&amp;E87&amp;")",IF(TRIM(D87)="DECIMAL","("&amp;E87&amp;","&amp;F87&amp;")",""))&amp;" NULL"&amp;IF(C88="",") END",",")</f>
        <v xml:space="preserve">    [ITEM_IMPORT_IND] [char](1) NULL,</v>
      </c>
    </row>
    <row r="88" spans="2:10" x14ac:dyDescent="0.25">
      <c r="B88">
        <v>77</v>
      </c>
      <c r="C88" t="s">
        <v>115</v>
      </c>
      <c r="D88" t="s">
        <v>47</v>
      </c>
      <c r="E88">
        <v>13</v>
      </c>
      <c r="F88">
        <v>4</v>
      </c>
      <c r="G88" t="s">
        <v>32</v>
      </c>
      <c r="H88" t="s">
        <v>33</v>
      </c>
      <c r="J88" t="str">
        <f>"    ["&amp;TRIM(C88)&amp;"] ["&amp;VLOOKUP(TRIM(D88),TypeMap!$B$3:$C$8,2,FALSE)&amp;"]"&amp;IF(TRIM(D88)="CHAR","("&amp;E88&amp;")",IF(TRIM(D88)="DECIMAL","("&amp;E88&amp;","&amp;F88&amp;")",""))&amp;" NULL"&amp;IF(C89="",") END",",")</f>
        <v xml:space="preserve">    [VNPK_COST_AMT] [numeric](13,4) NULL,</v>
      </c>
    </row>
    <row r="89" spans="2:10" x14ac:dyDescent="0.25">
      <c r="B89">
        <v>78</v>
      </c>
      <c r="C89" t="s">
        <v>116</v>
      </c>
      <c r="D89" t="s">
        <v>38</v>
      </c>
      <c r="E89">
        <v>1</v>
      </c>
      <c r="F89">
        <v>0</v>
      </c>
      <c r="G89" t="s">
        <v>32</v>
      </c>
      <c r="H89" t="s">
        <v>39</v>
      </c>
      <c r="J89" t="str">
        <f>"    ["&amp;TRIM(C89)&amp;"] ["&amp;VLOOKUP(TRIM(D89),TypeMap!$B$3:$C$8,2,FALSE)&amp;"]"&amp;IF(TRIM(D89)="CHAR","("&amp;E89&amp;")",IF(TRIM(D89)="DECIMAL","("&amp;E89&amp;","&amp;F89&amp;")",""))&amp;" NULL"&amp;IF(C90="",") END",",")</f>
        <v xml:space="preserve">    [VNPK_CSPK_CODE] [char](1) NULL,</v>
      </c>
    </row>
    <row r="90" spans="2:10" x14ac:dyDescent="0.25">
      <c r="B90">
        <v>79</v>
      </c>
      <c r="C90" t="s">
        <v>117</v>
      </c>
      <c r="D90" t="s">
        <v>31</v>
      </c>
      <c r="E90">
        <v>4</v>
      </c>
      <c r="F90">
        <v>0</v>
      </c>
      <c r="G90" t="s">
        <v>32</v>
      </c>
      <c r="H90" t="s">
        <v>33</v>
      </c>
      <c r="J90" t="str">
        <f>"    ["&amp;TRIM(C90)&amp;"] ["&amp;VLOOKUP(TRIM(D90),TypeMap!$B$3:$C$8,2,FALSE)&amp;"]"&amp;IF(TRIM(D90)="CHAR","("&amp;E90&amp;")",IF(TRIM(D90)="DECIMAL","("&amp;E90&amp;","&amp;F90&amp;")",""))&amp;" NULL"&amp;IF(C91="",") END",",")</f>
        <v xml:space="preserve">    [VNPK_QTY] [int] NULL,</v>
      </c>
    </row>
    <row r="91" spans="2:10" x14ac:dyDescent="0.25">
      <c r="B91">
        <v>80</v>
      </c>
      <c r="C91" t="s">
        <v>118</v>
      </c>
      <c r="D91" t="s">
        <v>47</v>
      </c>
      <c r="E91">
        <v>11</v>
      </c>
      <c r="F91">
        <v>4</v>
      </c>
      <c r="G91" t="s">
        <v>36</v>
      </c>
      <c r="H91" t="s">
        <v>33</v>
      </c>
      <c r="J91" t="str">
        <f>"    ["&amp;TRIM(C91)&amp;"] ["&amp;VLOOKUP(TRIM(D91),TypeMap!$B$3:$C$8,2,FALSE)&amp;"]"&amp;IF(TRIM(D91)="CHAR","("&amp;E91&amp;")",IF(TRIM(D91)="DECIMAL","("&amp;E91&amp;","&amp;F91&amp;")",""))&amp;" NULL"&amp;IF(C92="",") END",",")</f>
        <v xml:space="preserve">    [VNPK_WEIGHT_QTY] [numeric](11,4) NULL,</v>
      </c>
    </row>
    <row r="92" spans="2:10" x14ac:dyDescent="0.25">
      <c r="B92">
        <v>81</v>
      </c>
      <c r="C92" t="s">
        <v>119</v>
      </c>
      <c r="D92" t="s">
        <v>38</v>
      </c>
      <c r="E92">
        <v>2</v>
      </c>
      <c r="F92">
        <v>0</v>
      </c>
      <c r="G92" t="s">
        <v>36</v>
      </c>
      <c r="H92" t="s">
        <v>39</v>
      </c>
      <c r="J92" t="str">
        <f>"    ["&amp;TRIM(C92)&amp;"] ["&amp;VLOOKUP(TRIM(D92),TypeMap!$B$3:$C$8,2,FALSE)&amp;"]"&amp;IF(TRIM(D92)="CHAR","("&amp;E92&amp;")",IF(TRIM(D92)="DECIMAL","("&amp;E92&amp;","&amp;F92&amp;")",""))&amp;" NULL"&amp;IF(C93="",") END",",")</f>
        <v xml:space="preserve">    [VNPK_WEIGHT_UOM_CD] [char](2) NULL,</v>
      </c>
    </row>
    <row r="93" spans="2:10" x14ac:dyDescent="0.25">
      <c r="B93">
        <v>82</v>
      </c>
      <c r="C93" t="s">
        <v>120</v>
      </c>
      <c r="D93" t="s">
        <v>38</v>
      </c>
      <c r="E93">
        <v>1</v>
      </c>
      <c r="F93">
        <v>0</v>
      </c>
      <c r="G93" t="s">
        <v>32</v>
      </c>
      <c r="H93" t="s">
        <v>39</v>
      </c>
      <c r="J93" t="str">
        <f>"    ["&amp;TRIM(C93)&amp;"] ["&amp;VLOOKUP(TRIM(D93),TypeMap!$B$3:$C$8,2,FALSE)&amp;"]"&amp;IF(TRIM(D93)="CHAR","("&amp;E93&amp;")",IF(TRIM(D93)="DECIMAL","("&amp;E93&amp;","&amp;F93&amp;")",""))&amp;" NULL"&amp;IF(C94="",") END",",")</f>
        <v xml:space="preserve">    [MASTER_CARTON_IND] [char](1) NULL,</v>
      </c>
    </row>
    <row r="94" spans="2:10" x14ac:dyDescent="0.25">
      <c r="B94">
        <v>83</v>
      </c>
      <c r="C94" t="s">
        <v>121</v>
      </c>
      <c r="D94" t="s">
        <v>47</v>
      </c>
      <c r="E94">
        <v>9</v>
      </c>
      <c r="F94">
        <v>3</v>
      </c>
      <c r="G94" t="s">
        <v>36</v>
      </c>
      <c r="H94" t="s">
        <v>33</v>
      </c>
      <c r="J94" t="str">
        <f>"    ["&amp;TRIM(C94)&amp;"] ["&amp;VLOOKUP(TRIM(D94),TypeMap!$B$3:$C$8,2,FALSE)&amp;"]"&amp;IF(TRIM(D94)="CHAR","("&amp;E94&amp;")",IF(TRIM(D94)="DECIMAL","("&amp;E94&amp;","&amp;F94&amp;")",""))&amp;" NULL"&amp;IF(C95="",") END",",")</f>
        <v xml:space="preserve">    [VNPK_LENGTH_QTY] [numeric](9,3) NULL,</v>
      </c>
    </row>
    <row r="95" spans="2:10" x14ac:dyDescent="0.25">
      <c r="B95">
        <v>84</v>
      </c>
      <c r="C95" t="s">
        <v>122</v>
      </c>
      <c r="D95" t="s">
        <v>47</v>
      </c>
      <c r="E95">
        <v>9</v>
      </c>
      <c r="F95">
        <v>3</v>
      </c>
      <c r="G95" t="s">
        <v>36</v>
      </c>
      <c r="H95" t="s">
        <v>33</v>
      </c>
      <c r="J95" t="str">
        <f>"    ["&amp;TRIM(C95)&amp;"] ["&amp;VLOOKUP(TRIM(D95),TypeMap!$B$3:$C$8,2,FALSE)&amp;"]"&amp;IF(TRIM(D95)="CHAR","("&amp;E95&amp;")",IF(TRIM(D95)="DECIMAL","("&amp;E95&amp;","&amp;F95&amp;")",""))&amp;" NULL"&amp;IF(C96="",") END",",")</f>
        <v xml:space="preserve">    [VNPK_WIDTH_QTY] [numeric](9,3) NULL,</v>
      </c>
    </row>
    <row r="96" spans="2:10" x14ac:dyDescent="0.25">
      <c r="B96">
        <v>85</v>
      </c>
      <c r="C96" t="s">
        <v>123</v>
      </c>
      <c r="D96" t="s">
        <v>47</v>
      </c>
      <c r="E96">
        <v>9</v>
      </c>
      <c r="F96">
        <v>3</v>
      </c>
      <c r="G96" t="s">
        <v>36</v>
      </c>
      <c r="H96" t="s">
        <v>33</v>
      </c>
      <c r="J96" t="str">
        <f>"    ["&amp;TRIM(C96)&amp;"] ["&amp;VLOOKUP(TRIM(D96),TypeMap!$B$3:$C$8,2,FALSE)&amp;"]"&amp;IF(TRIM(D96)="CHAR","("&amp;E96&amp;")",IF(TRIM(D96)="DECIMAL","("&amp;E96&amp;","&amp;F96&amp;")",""))&amp;" NULL"&amp;IF(C97="",") END",",")</f>
        <v xml:space="preserve">    [VNPK_HEIGHT_QTY] [numeric](9,3) NULL,</v>
      </c>
    </row>
    <row r="97" spans="2:10" x14ac:dyDescent="0.25">
      <c r="B97">
        <v>86</v>
      </c>
      <c r="C97" t="s">
        <v>124</v>
      </c>
      <c r="D97" t="s">
        <v>38</v>
      </c>
      <c r="E97">
        <v>2</v>
      </c>
      <c r="F97">
        <v>0</v>
      </c>
      <c r="G97" t="s">
        <v>36</v>
      </c>
      <c r="H97" t="s">
        <v>39</v>
      </c>
      <c r="J97" t="str">
        <f>"    ["&amp;TRIM(C97)&amp;"] ["&amp;VLOOKUP(TRIM(D97),TypeMap!$B$3:$C$8,2,FALSE)&amp;"]"&amp;IF(TRIM(D97)="CHAR","("&amp;E97&amp;")",IF(TRIM(D97)="DECIMAL","("&amp;E97&amp;","&amp;F97&amp;")",""))&amp;" NULL"&amp;IF(C98="",") END",",")</f>
        <v xml:space="preserve">    [VNPK_DIM_UOM_CODE] [char](2) NULL,</v>
      </c>
    </row>
    <row r="98" spans="2:10" x14ac:dyDescent="0.25">
      <c r="B98">
        <v>87</v>
      </c>
      <c r="C98" t="s">
        <v>125</v>
      </c>
      <c r="D98" t="s">
        <v>47</v>
      </c>
      <c r="E98">
        <v>9</v>
      </c>
      <c r="F98">
        <v>3</v>
      </c>
      <c r="G98" t="s">
        <v>36</v>
      </c>
      <c r="H98" t="s">
        <v>33</v>
      </c>
      <c r="J98" t="str">
        <f>"    ["&amp;TRIM(C98)&amp;"] ["&amp;VLOOKUP(TRIM(D98),TypeMap!$B$3:$C$8,2,FALSE)&amp;"]"&amp;IF(TRIM(D98)="CHAR","("&amp;E98&amp;")",IF(TRIM(D98)="DECIMAL","("&amp;E98&amp;","&amp;F98&amp;")",""))&amp;" NULL"&amp;IF(C99="",") END",",")</f>
        <v xml:space="preserve">    [VNPK_CUBE_QTY] [numeric](9,3) NULL,</v>
      </c>
    </row>
    <row r="99" spans="2:10" x14ac:dyDescent="0.25">
      <c r="B99">
        <v>88</v>
      </c>
      <c r="C99" t="s">
        <v>126</v>
      </c>
      <c r="D99" t="s">
        <v>38</v>
      </c>
      <c r="E99">
        <v>2</v>
      </c>
      <c r="F99">
        <v>0</v>
      </c>
      <c r="G99" t="s">
        <v>36</v>
      </c>
      <c r="H99" t="s">
        <v>39</v>
      </c>
      <c r="J99" t="str">
        <f>"    ["&amp;TRIM(C99)&amp;"] ["&amp;VLOOKUP(TRIM(D99),TypeMap!$B$3:$C$8,2,FALSE)&amp;"]"&amp;IF(TRIM(D99)="CHAR","("&amp;E99&amp;")",IF(TRIM(D99)="DECIMAL","("&amp;E99&amp;","&amp;F99&amp;")",""))&amp;" NULL"&amp;IF(C100="",") END",",")</f>
        <v xml:space="preserve">    [VNPK_CUBE_UOM_CD] [char](2) NULL,</v>
      </c>
    </row>
    <row r="100" spans="2:10" x14ac:dyDescent="0.25">
      <c r="B100">
        <v>89</v>
      </c>
      <c r="C100" t="s">
        <v>127</v>
      </c>
      <c r="D100" t="s">
        <v>38</v>
      </c>
      <c r="E100">
        <v>1</v>
      </c>
      <c r="F100">
        <v>0</v>
      </c>
      <c r="G100" t="s">
        <v>36</v>
      </c>
      <c r="H100" t="s">
        <v>39</v>
      </c>
      <c r="J100" t="str">
        <f>"    ["&amp;TRIM(C100)&amp;"] ["&amp;VLOOKUP(TRIM(D100),TypeMap!$B$3:$C$8,2,FALSE)&amp;"]"&amp;IF(TRIM(D100)="CHAR","("&amp;E100&amp;")",IF(TRIM(D100)="DECIMAL","("&amp;E100&amp;","&amp;F100&amp;")",""))&amp;" NULL"&amp;IF(C101="",") END",",")</f>
        <v xml:space="preserve">    [VNPK_WEIGHT_FMT_CD] [char](1) NULL,</v>
      </c>
    </row>
    <row r="101" spans="2:10" x14ac:dyDescent="0.25">
      <c r="B101">
        <v>90</v>
      </c>
      <c r="C101" t="s">
        <v>128</v>
      </c>
      <c r="D101" t="s">
        <v>31</v>
      </c>
      <c r="E101">
        <v>4</v>
      </c>
      <c r="F101">
        <v>0</v>
      </c>
      <c r="G101" t="s">
        <v>36</v>
      </c>
      <c r="H101" t="s">
        <v>33</v>
      </c>
      <c r="J101" t="str">
        <f>"    ["&amp;TRIM(C101)&amp;"] ["&amp;VLOOKUP(TRIM(D101),TypeMap!$B$3:$C$8,2,FALSE)&amp;"]"&amp;IF(TRIM(D101)="CHAR","("&amp;E101&amp;")",IF(TRIM(D101)="DECIMAL","("&amp;E101&amp;","&amp;F101&amp;")",""))&amp;" NULL"&amp;IF(C102="",") END",",")</f>
        <v xml:space="preserve">    [VNDR_MIN_ORD_QTY] [int] NULL,</v>
      </c>
    </row>
    <row r="102" spans="2:10" x14ac:dyDescent="0.25">
      <c r="B102">
        <v>91</v>
      </c>
      <c r="C102" t="s">
        <v>129</v>
      </c>
      <c r="D102" t="s">
        <v>38</v>
      </c>
      <c r="E102">
        <v>2</v>
      </c>
      <c r="F102">
        <v>0</v>
      </c>
      <c r="G102" t="s">
        <v>36</v>
      </c>
      <c r="H102" t="s">
        <v>39</v>
      </c>
      <c r="J102" t="str">
        <f>"    ["&amp;TRIM(C102)&amp;"] ["&amp;VLOOKUP(TRIM(D102),TypeMap!$B$3:$C$8,2,FALSE)&amp;"]"&amp;IF(TRIM(D102)="CHAR","("&amp;E102&amp;")",IF(TRIM(D102)="DECIMAL","("&amp;E102&amp;","&amp;F102&amp;")",""))&amp;" NULL"&amp;IF(C103="",") END",",")</f>
        <v xml:space="preserve">    [VNDR_MINORD_UOM_CD] [char](2) NULL,</v>
      </c>
    </row>
    <row r="103" spans="2:10" x14ac:dyDescent="0.25">
      <c r="B103">
        <v>92</v>
      </c>
      <c r="C103" t="s">
        <v>130</v>
      </c>
      <c r="D103" t="s">
        <v>41</v>
      </c>
      <c r="E103">
        <v>2</v>
      </c>
      <c r="F103">
        <v>0</v>
      </c>
      <c r="G103" t="s">
        <v>36</v>
      </c>
      <c r="H103" t="s">
        <v>33</v>
      </c>
      <c r="J103" t="str">
        <f>"    ["&amp;TRIM(C103)&amp;"] ["&amp;VLOOKUP(TRIM(D103),TypeMap!$B$3:$C$8,2,FALSE)&amp;"]"&amp;IF(TRIM(D103)="CHAR","("&amp;E103&amp;")",IF(TRIM(D103)="DECIMAL","("&amp;E103&amp;","&amp;F103&amp;")",""))&amp;" NULL"&amp;IF(C104="",") END",",")</f>
        <v xml:space="preserve">    [PALLET_TI_QTY] [int] NULL,</v>
      </c>
    </row>
    <row r="104" spans="2:10" x14ac:dyDescent="0.25">
      <c r="B104">
        <v>93</v>
      </c>
      <c r="C104" t="s">
        <v>131</v>
      </c>
      <c r="D104" t="s">
        <v>41</v>
      </c>
      <c r="E104">
        <v>2</v>
      </c>
      <c r="F104">
        <v>0</v>
      </c>
      <c r="G104" t="s">
        <v>36</v>
      </c>
      <c r="H104" t="s">
        <v>33</v>
      </c>
      <c r="J104" t="str">
        <f>"    ["&amp;TRIM(C104)&amp;"] ["&amp;VLOOKUP(TRIM(D104),TypeMap!$B$3:$C$8,2,FALSE)&amp;"]"&amp;IF(TRIM(D104)="CHAR","("&amp;E104&amp;")",IF(TRIM(D104)="DECIMAL","("&amp;E104&amp;","&amp;F104&amp;")",""))&amp;" NULL"&amp;IF(C105="",") END",",")</f>
        <v xml:space="preserve">    [PALLET_HI_QTY] [int] NULL,</v>
      </c>
    </row>
    <row r="105" spans="2:10" x14ac:dyDescent="0.25">
      <c r="B105">
        <v>94</v>
      </c>
      <c r="C105" t="s">
        <v>132</v>
      </c>
      <c r="D105" t="s">
        <v>47</v>
      </c>
      <c r="E105">
        <v>13</v>
      </c>
      <c r="F105">
        <v>4</v>
      </c>
      <c r="G105" t="s">
        <v>32</v>
      </c>
      <c r="H105" t="s">
        <v>33</v>
      </c>
      <c r="J105" t="str">
        <f>"    ["&amp;TRIM(C105)&amp;"] ["&amp;VLOOKUP(TRIM(D105),TypeMap!$B$3:$C$8,2,FALSE)&amp;"]"&amp;IF(TRIM(D105)="CHAR","("&amp;E105&amp;")",IF(TRIM(D105)="DECIMAL","("&amp;E105&amp;","&amp;F105&amp;")",""))&amp;" NULL"&amp;IF(C106="",") END",",")</f>
        <v xml:space="preserve">    [WHPK_SELL_AMT] [numeric](13,4) NULL,</v>
      </c>
    </row>
    <row r="106" spans="2:10" x14ac:dyDescent="0.25">
      <c r="B106">
        <v>95</v>
      </c>
      <c r="C106" t="s">
        <v>133</v>
      </c>
      <c r="D106" t="s">
        <v>31</v>
      </c>
      <c r="E106">
        <v>4</v>
      </c>
      <c r="F106">
        <v>0</v>
      </c>
      <c r="G106" t="s">
        <v>32</v>
      </c>
      <c r="H106" t="s">
        <v>33</v>
      </c>
      <c r="J106" t="str">
        <f>"    ["&amp;TRIM(C106)&amp;"] ["&amp;VLOOKUP(TRIM(D106),TypeMap!$B$3:$C$8,2,FALSE)&amp;"]"&amp;IF(TRIM(D106)="CHAR","("&amp;E106&amp;")",IF(TRIM(D106)="DECIMAL","("&amp;E106&amp;","&amp;F106&amp;")",""))&amp;" NULL"&amp;IF(C107="",") END",",")</f>
        <v xml:space="preserve">    [WHPK_QTY] [int] NULL,</v>
      </c>
    </row>
    <row r="107" spans="2:10" x14ac:dyDescent="0.25">
      <c r="B107">
        <v>96</v>
      </c>
      <c r="C107" t="s">
        <v>134</v>
      </c>
      <c r="D107" t="s">
        <v>47</v>
      </c>
      <c r="E107">
        <v>9</v>
      </c>
      <c r="F107">
        <v>3</v>
      </c>
      <c r="G107" t="s">
        <v>36</v>
      </c>
      <c r="H107" t="s">
        <v>33</v>
      </c>
      <c r="J107" t="str">
        <f>"    ["&amp;TRIM(C107)&amp;"] ["&amp;VLOOKUP(TRIM(D107),TypeMap!$B$3:$C$8,2,FALSE)&amp;"]"&amp;IF(TRIM(D107)="CHAR","("&amp;E107&amp;")",IF(TRIM(D107)="DECIMAL","("&amp;E107&amp;","&amp;F107&amp;")",""))&amp;" NULL"&amp;IF(C108="",") END",",")</f>
        <v xml:space="preserve">    [WHPK_LENGTH_QTY] [numeric](9,3) NULL,</v>
      </c>
    </row>
    <row r="108" spans="2:10" x14ac:dyDescent="0.25">
      <c r="B108">
        <v>97</v>
      </c>
      <c r="C108" t="s">
        <v>135</v>
      </c>
      <c r="D108" t="s">
        <v>47</v>
      </c>
      <c r="E108">
        <v>9</v>
      </c>
      <c r="F108">
        <v>3</v>
      </c>
      <c r="G108" t="s">
        <v>36</v>
      </c>
      <c r="H108" t="s">
        <v>33</v>
      </c>
      <c r="J108" t="str">
        <f>"    ["&amp;TRIM(C108)&amp;"] ["&amp;VLOOKUP(TRIM(D108),TypeMap!$B$3:$C$8,2,FALSE)&amp;"]"&amp;IF(TRIM(D108)="CHAR","("&amp;E108&amp;")",IF(TRIM(D108)="DECIMAL","("&amp;E108&amp;","&amp;F108&amp;")",""))&amp;" NULL"&amp;IF(C109="",") END",",")</f>
        <v xml:space="preserve">    [WHPK_WIDTH_QTY] [numeric](9,3) NULL,</v>
      </c>
    </row>
    <row r="109" spans="2:10" x14ac:dyDescent="0.25">
      <c r="B109">
        <v>98</v>
      </c>
      <c r="C109" t="s">
        <v>136</v>
      </c>
      <c r="D109" t="s">
        <v>47</v>
      </c>
      <c r="E109">
        <v>9</v>
      </c>
      <c r="F109">
        <v>3</v>
      </c>
      <c r="G109" t="s">
        <v>36</v>
      </c>
      <c r="H109" t="s">
        <v>33</v>
      </c>
      <c r="J109" t="str">
        <f>"    ["&amp;TRIM(C109)&amp;"] ["&amp;VLOOKUP(TRIM(D109),TypeMap!$B$3:$C$8,2,FALSE)&amp;"]"&amp;IF(TRIM(D109)="CHAR","("&amp;E109&amp;")",IF(TRIM(D109)="DECIMAL","("&amp;E109&amp;","&amp;F109&amp;")",""))&amp;" NULL"&amp;IF(C110="",") END",",")</f>
        <v xml:space="preserve">    [WHPK_CUBE_QTY] [numeric](9,3) NULL,</v>
      </c>
    </row>
    <row r="110" spans="2:10" x14ac:dyDescent="0.25">
      <c r="B110">
        <v>99</v>
      </c>
      <c r="C110" t="s">
        <v>137</v>
      </c>
      <c r="D110" t="s">
        <v>38</v>
      </c>
      <c r="E110">
        <v>2</v>
      </c>
      <c r="F110">
        <v>0</v>
      </c>
      <c r="G110" t="s">
        <v>36</v>
      </c>
      <c r="H110" t="s">
        <v>39</v>
      </c>
      <c r="J110" t="str">
        <f>"    ["&amp;TRIM(C110)&amp;"] ["&amp;VLOOKUP(TRIM(D110),TypeMap!$B$3:$C$8,2,FALSE)&amp;"]"&amp;IF(TRIM(D110)="CHAR","("&amp;E110&amp;")",IF(TRIM(D110)="DECIMAL","("&amp;E110&amp;","&amp;F110&amp;")",""))&amp;" NULL"&amp;IF(C111="",") END",",")</f>
        <v xml:space="preserve">    [WHPK_CUBE_UOM_CD] [char](2) NULL,</v>
      </c>
    </row>
    <row r="111" spans="2:10" x14ac:dyDescent="0.25">
      <c r="B111">
        <v>100</v>
      </c>
      <c r="C111" t="s">
        <v>138</v>
      </c>
      <c r="D111" t="s">
        <v>47</v>
      </c>
      <c r="E111">
        <v>9</v>
      </c>
      <c r="F111">
        <v>3</v>
      </c>
      <c r="G111" t="s">
        <v>36</v>
      </c>
      <c r="H111" t="s">
        <v>33</v>
      </c>
      <c r="J111" t="str">
        <f>"    ["&amp;TRIM(C111)&amp;"] ["&amp;VLOOKUP(TRIM(D111),TypeMap!$B$3:$C$8,2,FALSE)&amp;"]"&amp;IF(TRIM(D111)="CHAR","("&amp;E111&amp;")",IF(TRIM(D111)="DECIMAL","("&amp;E111&amp;","&amp;F111&amp;")",""))&amp;" NULL"&amp;IF(C112="",") END",",")</f>
        <v xml:space="preserve">    [WHPK_HEIGHT_QTY] [numeric](9,3) NULL,</v>
      </c>
    </row>
    <row r="112" spans="2:10" x14ac:dyDescent="0.25">
      <c r="B112">
        <v>101</v>
      </c>
      <c r="C112" t="s">
        <v>139</v>
      </c>
      <c r="D112" t="s">
        <v>38</v>
      </c>
      <c r="E112">
        <v>2</v>
      </c>
      <c r="F112">
        <v>0</v>
      </c>
      <c r="G112" t="s">
        <v>36</v>
      </c>
      <c r="H112" t="s">
        <v>39</v>
      </c>
      <c r="J112" t="str">
        <f>"    ["&amp;TRIM(C112)&amp;"] ["&amp;VLOOKUP(TRIM(D112),TypeMap!$B$3:$C$8,2,FALSE)&amp;"]"&amp;IF(TRIM(D112)="CHAR","("&amp;E112&amp;")",IF(TRIM(D112)="DECIMAL","("&amp;E112&amp;","&amp;F112&amp;")",""))&amp;" NULL"&amp;IF(C113="",") END",",")</f>
        <v xml:space="preserve">    [WHPK_DIM_UOM_CODE] [char](2) NULL,</v>
      </c>
    </row>
    <row r="113" spans="2:10" x14ac:dyDescent="0.25">
      <c r="B113">
        <v>102</v>
      </c>
      <c r="C113" t="s">
        <v>140</v>
      </c>
      <c r="D113" t="s">
        <v>47</v>
      </c>
      <c r="E113">
        <v>11</v>
      </c>
      <c r="F113">
        <v>4</v>
      </c>
      <c r="G113" t="s">
        <v>36</v>
      </c>
      <c r="H113" t="s">
        <v>33</v>
      </c>
      <c r="J113" t="str">
        <f>"    ["&amp;TRIM(C113)&amp;"] ["&amp;VLOOKUP(TRIM(D113),TypeMap!$B$3:$C$8,2,FALSE)&amp;"]"&amp;IF(TRIM(D113)="CHAR","("&amp;E113&amp;")",IF(TRIM(D113)="DECIMAL","("&amp;E113&amp;","&amp;F113&amp;")",""))&amp;" NULL"&amp;IF(C114="",") END",",")</f>
        <v xml:space="preserve">    [WHPK_WEIGHT_QTY] [numeric](11,4) NULL,</v>
      </c>
    </row>
    <row r="114" spans="2:10" x14ac:dyDescent="0.25">
      <c r="B114">
        <v>103</v>
      </c>
      <c r="C114" t="s">
        <v>141</v>
      </c>
      <c r="D114" t="s">
        <v>38</v>
      </c>
      <c r="E114">
        <v>2</v>
      </c>
      <c r="F114">
        <v>0</v>
      </c>
      <c r="G114" t="s">
        <v>36</v>
      </c>
      <c r="H114" t="s">
        <v>39</v>
      </c>
      <c r="J114" t="str">
        <f>"    ["&amp;TRIM(C114)&amp;"] ["&amp;VLOOKUP(TRIM(D114),TypeMap!$B$3:$C$8,2,FALSE)&amp;"]"&amp;IF(TRIM(D114)="CHAR","("&amp;E114&amp;")",IF(TRIM(D114)="DECIMAL","("&amp;E114&amp;","&amp;F114&amp;")",""))&amp;" NULL"&amp;IF(C115="",") END",",")</f>
        <v xml:space="preserve">    [WHPK_WEIGHT_UOM_CD] [char](2) NULL,</v>
      </c>
    </row>
    <row r="115" spans="2:10" x14ac:dyDescent="0.25">
      <c r="B115">
        <v>104</v>
      </c>
      <c r="C115" t="s">
        <v>142</v>
      </c>
      <c r="D115" t="s">
        <v>31</v>
      </c>
      <c r="E115">
        <v>4</v>
      </c>
      <c r="F115">
        <v>0</v>
      </c>
      <c r="G115" t="s">
        <v>36</v>
      </c>
      <c r="H115" t="s">
        <v>33</v>
      </c>
      <c r="J115" t="str">
        <f>"    ["&amp;TRIM(C115)&amp;"] ["&amp;VLOOKUP(TRIM(D115),TypeMap!$B$3:$C$8,2,FALSE)&amp;"]"&amp;IF(TRIM(D115)="CHAR","("&amp;E115&amp;")",IF(TRIM(D115)="DECIMAL","("&amp;E115&amp;","&amp;F115&amp;")",""))&amp;" NULL"&amp;IF(C116="",") END",",")</f>
        <v xml:space="preserve">    [WHSE_MIN_ORDER_QTY] [int] NULL,</v>
      </c>
    </row>
    <row r="116" spans="2:10" x14ac:dyDescent="0.25">
      <c r="B116">
        <v>105</v>
      </c>
      <c r="C116" t="s">
        <v>143</v>
      </c>
      <c r="D116" t="s">
        <v>31</v>
      </c>
      <c r="E116">
        <v>4</v>
      </c>
      <c r="F116">
        <v>0</v>
      </c>
      <c r="G116" t="s">
        <v>36</v>
      </c>
      <c r="H116" t="s">
        <v>33</v>
      </c>
      <c r="J116" t="str">
        <f>"    ["&amp;TRIM(C116)&amp;"] ["&amp;VLOOKUP(TRIM(D116),TypeMap!$B$3:$C$8,2,FALSE)&amp;"]"&amp;IF(TRIM(D116)="CHAR","("&amp;E116&amp;")",IF(TRIM(D116)="DECIMAL","("&amp;E116&amp;","&amp;F116&amp;")",""))&amp;" NULL"&amp;IF(C117="",") END",",")</f>
        <v xml:space="preserve">    [WHSE_MAX_ORDER_QTY] [int] NULL,</v>
      </c>
    </row>
    <row r="117" spans="2:10" x14ac:dyDescent="0.25">
      <c r="B117">
        <v>106</v>
      </c>
      <c r="C117" t="s">
        <v>144</v>
      </c>
      <c r="D117" t="s">
        <v>38</v>
      </c>
      <c r="E117">
        <v>1</v>
      </c>
      <c r="F117">
        <v>0</v>
      </c>
      <c r="G117" t="s">
        <v>36</v>
      </c>
      <c r="H117" t="s">
        <v>39</v>
      </c>
      <c r="J117" t="str">
        <f>"    ["&amp;TRIM(C117)&amp;"] ["&amp;VLOOKUP(TRIM(D117),TypeMap!$B$3:$C$8,2,FALSE)&amp;"]"&amp;IF(TRIM(D117)="CHAR","("&amp;E117&amp;")",IF(TRIM(D117)="DECIMAL","("&amp;E117&amp;","&amp;F117&amp;")",""))&amp;" NULL"&amp;IF(C118="",") END",",")</f>
        <v xml:space="preserve">    [WHPK_CALC_MTHD_CD] [char](1) NULL,</v>
      </c>
    </row>
    <row r="118" spans="2:10" x14ac:dyDescent="0.25">
      <c r="B118">
        <v>107</v>
      </c>
      <c r="C118" t="s">
        <v>145</v>
      </c>
      <c r="D118" t="s">
        <v>41</v>
      </c>
      <c r="E118">
        <v>2</v>
      </c>
      <c r="F118">
        <v>0</v>
      </c>
      <c r="G118" t="s">
        <v>36</v>
      </c>
      <c r="H118" t="s">
        <v>33</v>
      </c>
      <c r="J118" t="str">
        <f>"    ["&amp;TRIM(C118)&amp;"] ["&amp;VLOOKUP(TRIM(D118),TypeMap!$B$3:$C$8,2,FALSE)&amp;"]"&amp;IF(TRIM(D118)="CHAR","("&amp;E118&amp;")",IF(TRIM(D118)="DECIMAL","("&amp;E118&amp;","&amp;F118&amp;")",""))&amp;" NULL"&amp;IF(C119="",") END",",")</f>
        <v xml:space="preserve">    [CRUSH_FACTOR_CODE] [int] NULL,</v>
      </c>
    </row>
    <row r="119" spans="2:10" x14ac:dyDescent="0.25">
      <c r="B119">
        <v>108</v>
      </c>
      <c r="C119" t="s">
        <v>146</v>
      </c>
      <c r="D119" t="s">
        <v>38</v>
      </c>
      <c r="E119">
        <v>1</v>
      </c>
      <c r="F119">
        <v>0</v>
      </c>
      <c r="G119" t="s">
        <v>32</v>
      </c>
      <c r="H119" t="s">
        <v>39</v>
      </c>
      <c r="J119" t="str">
        <f>"    ["&amp;TRIM(C119)&amp;"] ["&amp;VLOOKUP(TRIM(D119),TypeMap!$B$3:$C$8,2,FALSE)&amp;"]"&amp;IF(TRIM(D119)="CHAR","("&amp;E119&amp;")",IF(TRIM(D119)="DECIMAL","("&amp;E119&amp;","&amp;F119&amp;")",""))&amp;" NULL"&amp;IF(C120="",") END",",")</f>
        <v xml:space="preserve">    [CONVEYABLE_IND] [char](1) NULL,</v>
      </c>
    </row>
    <row r="120" spans="2:10" x14ac:dyDescent="0.25">
      <c r="B120">
        <v>109</v>
      </c>
      <c r="C120" t="s">
        <v>147</v>
      </c>
      <c r="D120" t="s">
        <v>38</v>
      </c>
      <c r="E120">
        <v>1</v>
      </c>
      <c r="F120">
        <v>0</v>
      </c>
      <c r="G120" t="s">
        <v>36</v>
      </c>
      <c r="H120" t="s">
        <v>39</v>
      </c>
      <c r="J120" t="str">
        <f>"    ["&amp;TRIM(C120)&amp;"] ["&amp;VLOOKUP(TRIM(D120),TypeMap!$B$3:$C$8,2,FALSE)&amp;"]"&amp;IF(TRIM(D120)="CHAR","("&amp;E120&amp;")",IF(TRIM(D120)="DECIMAL","("&amp;E120&amp;","&amp;F120&amp;")",""))&amp;" NULL"&amp;IF(C121="",") END",",")</f>
        <v xml:space="preserve">    [PALLET_SIZE_CODE] [char](1) NULL,</v>
      </c>
    </row>
    <row r="121" spans="2:10" x14ac:dyDescent="0.25">
      <c r="B121">
        <v>110</v>
      </c>
      <c r="C121" t="s">
        <v>148</v>
      </c>
      <c r="D121" t="s">
        <v>31</v>
      </c>
      <c r="E121">
        <v>4</v>
      </c>
      <c r="F121">
        <v>0</v>
      </c>
      <c r="G121" t="s">
        <v>32</v>
      </c>
      <c r="H121" t="s">
        <v>33</v>
      </c>
      <c r="J121" t="str">
        <f>"    ["&amp;TRIM(C121)&amp;"] ["&amp;VLOOKUP(TRIM(D121),TypeMap!$B$3:$C$8,2,FALSE)&amp;"]"&amp;IF(TRIM(D121)="CHAR","("&amp;E121&amp;")",IF(TRIM(D121)="DECIMAL","("&amp;E121&amp;","&amp;F121&amp;")",""))&amp;" NULL"&amp;IF(C122="",") END",",")</f>
        <v xml:space="preserve">    [VENDOR_NBR] [int] NULL,</v>
      </c>
    </row>
    <row r="122" spans="2:10" x14ac:dyDescent="0.25">
      <c r="B122">
        <v>111</v>
      </c>
      <c r="C122" t="s">
        <v>149</v>
      </c>
      <c r="D122" t="s">
        <v>41</v>
      </c>
      <c r="E122">
        <v>2</v>
      </c>
      <c r="F122">
        <v>0</v>
      </c>
      <c r="G122" t="s">
        <v>32</v>
      </c>
      <c r="H122" t="s">
        <v>33</v>
      </c>
      <c r="J122" t="str">
        <f>"    ["&amp;TRIM(C122)&amp;"] ["&amp;VLOOKUP(TRIM(D122),TypeMap!$B$3:$C$8,2,FALSE)&amp;"]"&amp;IF(TRIM(D122)="CHAR","("&amp;E122&amp;")",IF(TRIM(D122)="DECIMAL","("&amp;E122&amp;","&amp;F122&amp;")",""))&amp;" NULL"&amp;IF(C123="",") END",",")</f>
        <v xml:space="preserve">    [VENDOR_DEPT_NBR] [int] NULL,</v>
      </c>
    </row>
    <row r="123" spans="2:10" x14ac:dyDescent="0.25">
      <c r="B123">
        <v>112</v>
      </c>
      <c r="C123" t="s">
        <v>150</v>
      </c>
      <c r="D123" t="s">
        <v>41</v>
      </c>
      <c r="E123">
        <v>2</v>
      </c>
      <c r="F123">
        <v>0</v>
      </c>
      <c r="G123" t="s">
        <v>32</v>
      </c>
      <c r="H123" t="s">
        <v>33</v>
      </c>
      <c r="J123" t="str">
        <f>"    ["&amp;TRIM(C123)&amp;"] ["&amp;VLOOKUP(TRIM(D123),TypeMap!$B$3:$C$8,2,FALSE)&amp;"]"&amp;IF(TRIM(D123)="CHAR","("&amp;E123&amp;")",IF(TRIM(D123)="DECIMAL","("&amp;E123&amp;","&amp;F123&amp;")",""))&amp;" NULL"&amp;IF(C124="",") END",",")</f>
        <v xml:space="preserve">    [VENDOR_SEQ_NBR] [int] NULL,</v>
      </c>
    </row>
    <row r="124" spans="2:10" x14ac:dyDescent="0.25">
      <c r="B124">
        <v>113</v>
      </c>
      <c r="C124" t="s">
        <v>151</v>
      </c>
      <c r="D124" t="s">
        <v>38</v>
      </c>
      <c r="E124">
        <v>2</v>
      </c>
      <c r="F124">
        <v>0</v>
      </c>
      <c r="G124" t="s">
        <v>36</v>
      </c>
      <c r="H124" t="s">
        <v>39</v>
      </c>
      <c r="J124" t="str">
        <f>"    ["&amp;TRIM(C124)&amp;"] ["&amp;VLOOKUP(TRIM(D124),TypeMap!$B$3:$C$8,2,FALSE)&amp;"]"&amp;IF(TRIM(D124)="CHAR","("&amp;E124&amp;")",IF(TRIM(D124)="DECIMAL","("&amp;E124&amp;","&amp;F124&amp;")",""))&amp;" NULL"&amp;IF(C125="",") END",",")</f>
        <v xml:space="preserve">    [ORIGIN_COUNTRY_CD] [char](2) NULL,</v>
      </c>
    </row>
    <row r="125" spans="2:10" x14ac:dyDescent="0.25">
      <c r="B125">
        <v>114</v>
      </c>
      <c r="C125" t="s">
        <v>152</v>
      </c>
      <c r="D125" t="s">
        <v>41</v>
      </c>
      <c r="E125">
        <v>2</v>
      </c>
      <c r="F125">
        <v>0</v>
      </c>
      <c r="G125" t="s">
        <v>36</v>
      </c>
      <c r="H125" t="s">
        <v>33</v>
      </c>
      <c r="J125" t="str">
        <f>"    ["&amp;TRIM(C125)&amp;"] ["&amp;VLOOKUP(TRIM(D125),TypeMap!$B$3:$C$8,2,FALSE)&amp;"]"&amp;IF(TRIM(D125)="CHAR","("&amp;E125&amp;")",IF(TRIM(D125)="DECIMAL","("&amp;E125&amp;","&amp;F125&amp;")",""))&amp;" NULL"&amp;IF(C126="",") END",",")</f>
        <v xml:space="preserve">    [VNDR_LEAD_TM_QTY] [int] NULL,</v>
      </c>
    </row>
    <row r="126" spans="2:10" x14ac:dyDescent="0.25">
      <c r="B126">
        <v>115</v>
      </c>
      <c r="C126" t="s">
        <v>153</v>
      </c>
      <c r="D126" t="s">
        <v>47</v>
      </c>
      <c r="E126">
        <v>3</v>
      </c>
      <c r="F126">
        <v>2</v>
      </c>
      <c r="G126" t="s">
        <v>36</v>
      </c>
      <c r="H126" t="s">
        <v>33</v>
      </c>
      <c r="J126" t="str">
        <f>"    ["&amp;TRIM(C126)&amp;"] ["&amp;VLOOKUP(TRIM(D126),TypeMap!$B$3:$C$8,2,FALSE)&amp;"]"&amp;IF(TRIM(D126)="CHAR","("&amp;E126&amp;")",IF(TRIM(D126)="DECIMAL","("&amp;E126&amp;","&amp;F126&amp;")",""))&amp;" NULL"&amp;IF(C127="",") END",",")</f>
        <v xml:space="preserve">    [PALLET_ROUND_PCT] [numeric](3,2) NULL,</v>
      </c>
    </row>
    <row r="127" spans="2:10" x14ac:dyDescent="0.25">
      <c r="B127">
        <v>116</v>
      </c>
      <c r="C127" t="s">
        <v>154</v>
      </c>
      <c r="D127" t="s">
        <v>47</v>
      </c>
      <c r="E127">
        <v>9</v>
      </c>
      <c r="F127">
        <v>4</v>
      </c>
      <c r="G127" t="s">
        <v>36</v>
      </c>
      <c r="H127" t="s">
        <v>33</v>
      </c>
      <c r="J127" t="str">
        <f>"    ["&amp;TRIM(C127)&amp;"] ["&amp;VLOOKUP(TRIM(D127),TypeMap!$B$3:$C$8,2,FALSE)&amp;"]"&amp;IF(TRIM(D127)="CHAR","("&amp;E127&amp;")",IF(TRIM(D127)="DECIMAL","("&amp;E127&amp;","&amp;F127&amp;")",""))&amp;" NULL"&amp;IF(C128="",") END",",")</f>
        <v xml:space="preserve">    [FPP_BTCH_SHRNK_QTY] [numeric](9,4) NULL,</v>
      </c>
    </row>
    <row r="128" spans="2:10" x14ac:dyDescent="0.25">
      <c r="B128">
        <v>117</v>
      </c>
      <c r="C128" t="s">
        <v>155</v>
      </c>
      <c r="D128" t="s">
        <v>47</v>
      </c>
      <c r="E128">
        <v>5</v>
      </c>
      <c r="F128">
        <v>2</v>
      </c>
      <c r="G128" t="s">
        <v>36</v>
      </c>
      <c r="H128" t="s">
        <v>33</v>
      </c>
      <c r="J128" t="str">
        <f>"    ["&amp;TRIM(C128)&amp;"] ["&amp;VLOOKUP(TRIM(D128),TypeMap!$B$3:$C$8,2,FALSE)&amp;"]"&amp;IF(TRIM(D128)="CHAR","("&amp;E128&amp;")",IF(TRIM(D128)="DECIMAL","("&amp;E128&amp;","&amp;F128&amp;")",""))&amp;" NULL"&amp;IF(C129="",") END",",")</f>
        <v xml:space="preserve">    [FPP_EST_SHRINK_PCT] [numeric](5,2) NULL,</v>
      </c>
    </row>
    <row r="129" spans="2:16" x14ac:dyDescent="0.25">
      <c r="B129">
        <v>118</v>
      </c>
      <c r="C129" t="s">
        <v>156</v>
      </c>
      <c r="D129" t="s">
        <v>41</v>
      </c>
      <c r="E129">
        <v>2</v>
      </c>
      <c r="F129">
        <v>0</v>
      </c>
      <c r="G129" t="s">
        <v>36</v>
      </c>
      <c r="H129" t="s">
        <v>33</v>
      </c>
      <c r="J129" t="str">
        <f>"    ["&amp;TRIM(C129)&amp;"] ["&amp;VLOOKUP(TRIM(D129),TypeMap!$B$3:$C$8,2,FALSE)&amp;"]"&amp;IF(TRIM(D129)="CHAR","("&amp;E129&amp;")",IF(TRIM(D129)="DECIMAL","("&amp;E129&amp;","&amp;F129&amp;")",""))&amp;" NULL"&amp;IF(C130="",") END",",")</f>
        <v xml:space="preserve">    [ASSORTMENT_TYPE_CD] [int] NULL,</v>
      </c>
    </row>
    <row r="130" spans="2:16" x14ac:dyDescent="0.25">
      <c r="B130">
        <v>119</v>
      </c>
      <c r="C130" t="s">
        <v>157</v>
      </c>
      <c r="D130" t="s">
        <v>38</v>
      </c>
      <c r="E130">
        <v>2</v>
      </c>
      <c r="F130">
        <v>0</v>
      </c>
      <c r="G130" t="s">
        <v>36</v>
      </c>
      <c r="H130" t="s">
        <v>39</v>
      </c>
      <c r="J130" t="str">
        <f>"    ["&amp;TRIM(C130)&amp;"] ["&amp;VLOOKUP(TRIM(D130),TypeMap!$B$3:$C$8,2,FALSE)&amp;"]"&amp;IF(TRIM(D130)="CHAR","("&amp;E130&amp;")",IF(TRIM(D130)="DECIMAL","("&amp;E130&amp;","&amp;F130&amp;")",""))&amp;" NULL"&amp;IF(C131="",") END",",")</f>
        <v xml:space="preserve">    [TEMPR_UOM_CODE] [char](2) NULL,</v>
      </c>
    </row>
    <row r="131" spans="2:16" x14ac:dyDescent="0.25">
      <c r="B131">
        <v>120</v>
      </c>
      <c r="C131" t="s">
        <v>158</v>
      </c>
      <c r="D131" t="s">
        <v>41</v>
      </c>
      <c r="E131">
        <v>2</v>
      </c>
      <c r="F131">
        <v>0</v>
      </c>
      <c r="G131" t="s">
        <v>36</v>
      </c>
      <c r="H131" t="s">
        <v>33</v>
      </c>
      <c r="J131" t="str">
        <f>"    ["&amp;TRIM(C131)&amp;"] ["&amp;VLOOKUP(TRIM(D131),TypeMap!$B$3:$C$8,2,FALSE)&amp;"]"&amp;IF(TRIM(D131)="CHAR","("&amp;E131&amp;")",IF(TRIM(D131)="DECIMAL","("&amp;E131&amp;","&amp;F131&amp;")",""))&amp;" NULL"&amp;IF(C132="",") END",",")</f>
        <v xml:space="preserve">    [IDEAL_TEMP_LO_QTY] [int] NULL,</v>
      </c>
    </row>
    <row r="132" spans="2:16" x14ac:dyDescent="0.25">
      <c r="B132">
        <v>121</v>
      </c>
      <c r="C132" t="s">
        <v>159</v>
      </c>
      <c r="D132" t="s">
        <v>41</v>
      </c>
      <c r="E132">
        <v>2</v>
      </c>
      <c r="F132">
        <v>0</v>
      </c>
      <c r="G132" t="s">
        <v>36</v>
      </c>
      <c r="H132" t="s">
        <v>33</v>
      </c>
      <c r="J132" t="str">
        <f>"    ["&amp;TRIM(C132)&amp;"] ["&amp;VLOOKUP(TRIM(D132),TypeMap!$B$3:$C$8,2,FALSE)&amp;"]"&amp;IF(TRIM(D132)="CHAR","("&amp;E132&amp;")",IF(TRIM(D132)="DECIMAL","("&amp;E132&amp;","&amp;F132&amp;")",""))&amp;" NULL"&amp;IF(C133="",") END",",")</f>
        <v xml:space="preserve">    [IDEAL_TEMP_HI_QTY] [int] NULL,</v>
      </c>
    </row>
    <row r="133" spans="2:16" x14ac:dyDescent="0.25">
      <c r="B133">
        <v>122</v>
      </c>
      <c r="C133" t="s">
        <v>160</v>
      </c>
      <c r="D133" t="s">
        <v>41</v>
      </c>
      <c r="E133">
        <v>2</v>
      </c>
      <c r="F133">
        <v>0</v>
      </c>
      <c r="G133" t="s">
        <v>36</v>
      </c>
      <c r="H133" t="s">
        <v>33</v>
      </c>
      <c r="J133" t="str">
        <f>"    ["&amp;TRIM(C133)&amp;"] ["&amp;VLOOKUP(TRIM(D133),TypeMap!$B$3:$C$8,2,FALSE)&amp;"]"&amp;IF(TRIM(D133)="CHAR","("&amp;E133&amp;")",IF(TRIM(D133)="DECIMAL","("&amp;E133&amp;","&amp;F133&amp;")",""))&amp;" NULL"&amp;IF(C134="",") END",",")</f>
        <v xml:space="preserve">    [ACCEPT_TEMP_LO_QTY] [int] NULL,</v>
      </c>
    </row>
    <row r="134" spans="2:16" x14ac:dyDescent="0.25">
      <c r="B134">
        <v>123</v>
      </c>
      <c r="C134" t="s">
        <v>161</v>
      </c>
      <c r="D134" t="s">
        <v>41</v>
      </c>
      <c r="E134">
        <v>2</v>
      </c>
      <c r="F134">
        <v>0</v>
      </c>
      <c r="G134" t="s">
        <v>36</v>
      </c>
      <c r="H134" t="s">
        <v>33</v>
      </c>
      <c r="J134" t="str">
        <f>"    ["&amp;TRIM(C134)&amp;"] ["&amp;VLOOKUP(TRIM(D134),TypeMap!$B$3:$C$8,2,FALSE)&amp;"]"&amp;IF(TRIM(D134)="CHAR","("&amp;E134&amp;")",IF(TRIM(D134)="DECIMAL","("&amp;E134&amp;","&amp;F134&amp;")",""))&amp;" NULL"&amp;IF(C135="",") END",",")</f>
        <v xml:space="preserve">    [ACCEPT_TEMP_HI_QTY] [int] NULL,</v>
      </c>
    </row>
    <row r="135" spans="2:16" x14ac:dyDescent="0.25">
      <c r="B135">
        <v>124</v>
      </c>
      <c r="C135" t="s">
        <v>162</v>
      </c>
      <c r="D135" t="s">
        <v>38</v>
      </c>
      <c r="E135">
        <v>10</v>
      </c>
      <c r="F135">
        <v>0</v>
      </c>
      <c r="G135" t="s">
        <v>32</v>
      </c>
      <c r="H135" t="s">
        <v>39</v>
      </c>
      <c r="J135" t="str">
        <f>"    ["&amp;TRIM(C135)&amp;"] ["&amp;VLOOKUP(TRIM(D135),TypeMap!$B$3:$C$8,2,FALSE)&amp;"]"&amp;IF(TRIM(D135)="CHAR","("&amp;E135&amp;")",IF(TRIM(D135)="DECIMAL","("&amp;E135&amp;","&amp;F135&amp;")",""))&amp;" NULL"&amp;IF(C136="",") END",",")</f>
        <v xml:space="preserve">    [LAST_UPDATE_PGM_ID] [char](10) NULL,</v>
      </c>
    </row>
    <row r="136" spans="2:16" x14ac:dyDescent="0.25">
      <c r="B136">
        <v>125</v>
      </c>
      <c r="C136" t="s">
        <v>163</v>
      </c>
      <c r="D136" t="s">
        <v>38</v>
      </c>
      <c r="E136">
        <v>10</v>
      </c>
      <c r="F136">
        <v>0</v>
      </c>
      <c r="G136" t="s">
        <v>32</v>
      </c>
      <c r="H136" t="s">
        <v>39</v>
      </c>
      <c r="J136" t="str">
        <f>"    ["&amp;TRIM(C136)&amp;"] ["&amp;VLOOKUP(TRIM(D136),TypeMap!$B$3:$C$8,2,FALSE)&amp;"]"&amp;IF(TRIM(D136)="CHAR","("&amp;E136&amp;")",IF(TRIM(D136)="DECIMAL","("&amp;E136&amp;","&amp;F136&amp;")",""))&amp;" NULL"&amp;IF(C137="",") END",",")</f>
        <v xml:space="preserve">    [LAST_UPDATE_USERID] [char](10) NULL,</v>
      </c>
    </row>
    <row r="137" spans="2:16" x14ac:dyDescent="0.25">
      <c r="B137">
        <v>126</v>
      </c>
      <c r="C137" t="s">
        <v>164</v>
      </c>
      <c r="D137" t="s">
        <v>165</v>
      </c>
      <c r="E137">
        <v>10</v>
      </c>
      <c r="F137">
        <v>6</v>
      </c>
      <c r="G137" t="s">
        <v>32</v>
      </c>
      <c r="H137" t="s">
        <v>33</v>
      </c>
      <c r="J137" t="str">
        <f>"    ["&amp;TRIM(C137)&amp;"] ["&amp;VLOOKUP(TRIM(D137),TypeMap!$B$3:$C$8,2,FALSE)&amp;"]"&amp;IF(TRIM(D137)="CHAR","("&amp;E137&amp;")",IF(TRIM(D137)="DECIMAL","("&amp;E137&amp;","&amp;F137&amp;")",""))&amp;" NULL"&amp;IF(C138="",") END",",")</f>
        <v xml:space="preserve">    [LAST_UPDATE_TS] [datetime2] NULL,</v>
      </c>
      <c r="P137" t="s">
        <v>464</v>
      </c>
    </row>
    <row r="138" spans="2:16" x14ac:dyDescent="0.25">
      <c r="B138">
        <v>127</v>
      </c>
      <c r="C138" t="s">
        <v>166</v>
      </c>
      <c r="D138" t="s">
        <v>38</v>
      </c>
      <c r="E138">
        <v>10</v>
      </c>
      <c r="F138">
        <v>0</v>
      </c>
      <c r="G138" t="s">
        <v>32</v>
      </c>
      <c r="H138" t="s">
        <v>39</v>
      </c>
      <c r="J138" t="str">
        <f>"    ["&amp;TRIM(C138)&amp;"] ["&amp;VLOOKUP(TRIM(D138),TypeMap!$B$3:$C$8,2,FALSE)&amp;"]"&amp;IF(TRIM(D138)="CHAR","("&amp;E138&amp;")",IF(TRIM(D138)="DECIMAL","("&amp;E138&amp;","&amp;F138&amp;")",""))&amp;" NULL"&amp;IF(C139="",") END",",")</f>
        <v xml:space="preserve">    [ITEMFILE_SOURCE_NM] [char](10) NULL,</v>
      </c>
    </row>
    <row r="139" spans="2:16" x14ac:dyDescent="0.25">
      <c r="B139">
        <v>128</v>
      </c>
      <c r="C139" t="s">
        <v>167</v>
      </c>
      <c r="D139" t="s">
        <v>38</v>
      </c>
      <c r="E139">
        <v>1</v>
      </c>
      <c r="F139">
        <v>0</v>
      </c>
      <c r="G139" t="s">
        <v>32</v>
      </c>
      <c r="H139" t="s">
        <v>39</v>
      </c>
      <c r="J139" t="str">
        <f>"    ["&amp;TRIM(C139)&amp;"] ["&amp;VLOOKUP(TRIM(D139),TypeMap!$B$3:$C$8,2,FALSE)&amp;"]"&amp;IF(TRIM(D139)="CHAR","("&amp;E139&amp;")",IF(TRIM(D139)="DECIMAL","("&amp;E139&amp;","&amp;F139&amp;")",""))&amp;" NULL"&amp;IF(C140="",") END",",")</f>
        <v xml:space="preserve">    [SECURITY_TAG_IND] [char](1) NULL,</v>
      </c>
    </row>
    <row r="140" spans="2:16" x14ac:dyDescent="0.25">
      <c r="B140">
        <v>129</v>
      </c>
      <c r="C140" t="s">
        <v>168</v>
      </c>
      <c r="D140" t="s">
        <v>38</v>
      </c>
      <c r="E140">
        <v>1</v>
      </c>
      <c r="F140">
        <v>0</v>
      </c>
      <c r="G140" t="s">
        <v>32</v>
      </c>
      <c r="H140" t="s">
        <v>39</v>
      </c>
      <c r="J140" t="str">
        <f>"    ["&amp;TRIM(C140)&amp;"] ["&amp;VLOOKUP(TRIM(D140),TypeMap!$B$3:$C$8,2,FALSE)&amp;"]"&amp;IF(TRIM(D140)="CHAR","("&amp;E140&amp;")",IF(TRIM(D140)="DECIMAL","("&amp;E140&amp;","&amp;F140&amp;")",""))&amp;" NULL"&amp;IF(C141="",") END",",")</f>
        <v xml:space="preserve">    [SHELF_ROTATION_IND] [char](1) NULL,</v>
      </c>
    </row>
    <row r="141" spans="2:16" x14ac:dyDescent="0.25">
      <c r="B141">
        <v>130</v>
      </c>
      <c r="C141" t="s">
        <v>169</v>
      </c>
      <c r="D141" t="s">
        <v>38</v>
      </c>
      <c r="E141">
        <v>1</v>
      </c>
      <c r="F141">
        <v>0</v>
      </c>
      <c r="G141" t="s">
        <v>32</v>
      </c>
      <c r="H141" t="s">
        <v>39</v>
      </c>
      <c r="J141" t="str">
        <f>"    ["&amp;TRIM(C141)&amp;"] ["&amp;VLOOKUP(TRIM(D141),TypeMap!$B$3:$C$8,2,FALSE)&amp;"]"&amp;IF(TRIM(D141)="CHAR","("&amp;E141&amp;")",IF(TRIM(D141)="DECIMAL","("&amp;E141&amp;","&amp;F141&amp;")",""))&amp;" NULL"&amp;IF(C142="",") END",",")</f>
        <v xml:space="preserve">    [GUAR_SALES_IND] [char](1) NULL,</v>
      </c>
    </row>
    <row r="142" spans="2:16" x14ac:dyDescent="0.25">
      <c r="B142">
        <v>131</v>
      </c>
      <c r="C142" t="s">
        <v>170</v>
      </c>
      <c r="D142" t="s">
        <v>47</v>
      </c>
      <c r="E142">
        <v>11</v>
      </c>
      <c r="F142">
        <v>2</v>
      </c>
      <c r="G142" t="s">
        <v>36</v>
      </c>
      <c r="H142" t="s">
        <v>33</v>
      </c>
      <c r="J142" t="str">
        <f>"    ["&amp;TRIM(C142)&amp;"] ["&amp;VLOOKUP(TRIM(D142),TypeMap!$B$3:$C$8,2,FALSE)&amp;"]"&amp;IF(TRIM(D142)="CHAR","("&amp;E142&amp;")",IF(TRIM(D142)="DECIMAL","("&amp;E142&amp;","&amp;F142&amp;")",""))&amp;" NULL"&amp;IF(C143="",") END",",")</f>
        <v xml:space="preserve">    [MFGR_SUGD_RTL_AMT] [numeric](11,2) NULL,</v>
      </c>
    </row>
    <row r="143" spans="2:16" x14ac:dyDescent="0.25">
      <c r="B143">
        <v>132</v>
      </c>
      <c r="C143" t="s">
        <v>171</v>
      </c>
      <c r="D143" t="s">
        <v>47</v>
      </c>
      <c r="E143">
        <v>11</v>
      </c>
      <c r="F143">
        <v>2</v>
      </c>
      <c r="G143" t="s">
        <v>36</v>
      </c>
      <c r="H143" t="s">
        <v>33</v>
      </c>
      <c r="J143" t="str">
        <f>"    ["&amp;TRIM(C143)&amp;"] ["&amp;VLOOKUP(TRIM(D143),TypeMap!$B$3:$C$8,2,FALSE)&amp;"]"&amp;IF(TRIM(D143)="CHAR","("&amp;E143&amp;")",IF(TRIM(D143)="DECIMAL","("&amp;E143&amp;","&amp;F143&amp;")",""))&amp;" NULL"&amp;IF(C144="",") END",",")</f>
        <v xml:space="preserve">    [MFGR_PRE_PRICE_AMT] [numeric](11,2) NULL,</v>
      </c>
    </row>
    <row r="144" spans="2:16" x14ac:dyDescent="0.25">
      <c r="B144">
        <v>133</v>
      </c>
      <c r="C144" t="s">
        <v>172</v>
      </c>
      <c r="D144" t="s">
        <v>55</v>
      </c>
      <c r="E144">
        <v>4</v>
      </c>
      <c r="F144">
        <v>0</v>
      </c>
      <c r="G144" t="s">
        <v>36</v>
      </c>
      <c r="H144" t="s">
        <v>33</v>
      </c>
      <c r="J144" t="str">
        <f>"    ["&amp;TRIM(C144)&amp;"] ["&amp;VLOOKUP(TRIM(D144),TypeMap!$B$3:$C$8,2,FALSE)&amp;"]"&amp;IF(TRIM(D144)="CHAR","("&amp;E144&amp;")",IF(TRIM(D144)="DECIMAL","("&amp;E144&amp;","&amp;F144&amp;")",""))&amp;" NULL"&amp;IF(C145="",") END",",")</f>
        <v xml:space="preserve">    [VNDR_FIRST_ORD_DT] [date] NULL,</v>
      </c>
    </row>
    <row r="145" spans="2:10" x14ac:dyDescent="0.25">
      <c r="B145">
        <v>134</v>
      </c>
      <c r="C145" t="s">
        <v>173</v>
      </c>
      <c r="D145" t="s">
        <v>55</v>
      </c>
      <c r="E145">
        <v>4</v>
      </c>
      <c r="F145">
        <v>0</v>
      </c>
      <c r="G145" t="s">
        <v>36</v>
      </c>
      <c r="H145" t="s">
        <v>33</v>
      </c>
      <c r="J145" t="str">
        <f>"    ["&amp;TRIM(C145)&amp;"] ["&amp;VLOOKUP(TRIM(D145),TypeMap!$B$3:$C$8,2,FALSE)&amp;"]"&amp;IF(TRIM(D145)="CHAR","("&amp;E145&amp;")",IF(TRIM(D145)="DECIMAL","("&amp;E145&amp;","&amp;F145&amp;")",""))&amp;" NULL"&amp;IF(C146="",") END",",")</f>
        <v xml:space="preserve">    [VNDR_FIRST_SHIP_DT] [date] NULL,</v>
      </c>
    </row>
    <row r="146" spans="2:10" x14ac:dyDescent="0.25">
      <c r="B146">
        <v>135</v>
      </c>
      <c r="C146" t="s">
        <v>174</v>
      </c>
      <c r="D146" t="s">
        <v>55</v>
      </c>
      <c r="E146">
        <v>4</v>
      </c>
      <c r="F146">
        <v>0</v>
      </c>
      <c r="G146" t="s">
        <v>36</v>
      </c>
      <c r="H146" t="s">
        <v>33</v>
      </c>
      <c r="J146" t="str">
        <f>"    ["&amp;TRIM(C146)&amp;"] ["&amp;VLOOKUP(TRIM(D146),TypeMap!$B$3:$C$8,2,FALSE)&amp;"]"&amp;IF(TRIM(D146)="CHAR","("&amp;E146&amp;")",IF(TRIM(D146)="DECIMAL","("&amp;E146&amp;","&amp;F146&amp;")",""))&amp;" NULL"&amp;IF(C147="",") END",",")</f>
        <v xml:space="preserve">    [LAST_ORDER_DATE] [date] NULL,</v>
      </c>
    </row>
    <row r="147" spans="2:10" x14ac:dyDescent="0.25">
      <c r="B147">
        <v>136</v>
      </c>
      <c r="C147" t="s">
        <v>175</v>
      </c>
      <c r="D147" t="s">
        <v>55</v>
      </c>
      <c r="E147">
        <v>4</v>
      </c>
      <c r="F147">
        <v>0</v>
      </c>
      <c r="G147" t="s">
        <v>36</v>
      </c>
      <c r="H147" t="s">
        <v>33</v>
      </c>
      <c r="J147" t="str">
        <f>"    ["&amp;TRIM(C147)&amp;"] ["&amp;VLOOKUP(TRIM(D147),TypeMap!$B$3:$C$8,2,FALSE)&amp;"]"&amp;IF(TRIM(D147)="CHAR","("&amp;E147&amp;")",IF(TRIM(D147)="DECIMAL","("&amp;E147&amp;","&amp;F147&amp;")",""))&amp;" NULL"&amp;IF(C148="",") END",",")</f>
        <v xml:space="preserve">    [VNDR_LAST_SHIP_DT] [date] NULL,</v>
      </c>
    </row>
    <row r="148" spans="2:10" x14ac:dyDescent="0.25">
      <c r="B148">
        <v>137</v>
      </c>
      <c r="C148" t="s">
        <v>176</v>
      </c>
      <c r="D148" t="s">
        <v>31</v>
      </c>
      <c r="E148">
        <v>4</v>
      </c>
      <c r="F148">
        <v>0</v>
      </c>
      <c r="G148" t="s">
        <v>36</v>
      </c>
      <c r="H148" t="s">
        <v>33</v>
      </c>
      <c r="J148" t="str">
        <f>"    ["&amp;TRIM(C148)&amp;"] ["&amp;VLOOKUP(TRIM(D148),TypeMap!$B$3:$C$8,2,FALSE)&amp;"]"&amp;IF(TRIM(D148)="CHAR","("&amp;E148&amp;")",IF(TRIM(D148)="DECIMAL","("&amp;E148&amp;","&amp;F148&amp;")",""))&amp;" NULL"&amp;IF(C149="",") END",",")</f>
        <v xml:space="preserve">    [BRAND_ID] [int] NULL,</v>
      </c>
    </row>
    <row r="149" spans="2:10" x14ac:dyDescent="0.25">
      <c r="B149">
        <v>138</v>
      </c>
      <c r="C149" t="s">
        <v>177</v>
      </c>
      <c r="D149" t="s">
        <v>38</v>
      </c>
      <c r="E149">
        <v>40</v>
      </c>
      <c r="F149">
        <v>0</v>
      </c>
      <c r="G149" t="s">
        <v>32</v>
      </c>
      <c r="H149" t="s">
        <v>39</v>
      </c>
      <c r="J149" t="str">
        <f>"    ["&amp;TRIM(C149)&amp;"] ["&amp;VLOOKUP(TRIM(D149),TypeMap!$B$3:$C$8,2,FALSE)&amp;"]"&amp;IF(TRIM(D149)="CHAR","("&amp;E149&amp;")",IF(TRIM(D149)="DECIMAL","("&amp;E149&amp;","&amp;F149&amp;")",""))&amp;" NULL"&amp;IF(C150="",") END",",")</f>
        <v xml:space="preserve">    [SIGNING_DESC] [char](40) NULL,</v>
      </c>
    </row>
    <row r="150" spans="2:10" x14ac:dyDescent="0.25">
      <c r="B150">
        <v>139</v>
      </c>
      <c r="C150" t="s">
        <v>178</v>
      </c>
      <c r="D150" t="s">
        <v>38</v>
      </c>
      <c r="E150">
        <v>20</v>
      </c>
      <c r="F150">
        <v>0</v>
      </c>
      <c r="G150" t="s">
        <v>36</v>
      </c>
      <c r="H150" t="s">
        <v>39</v>
      </c>
      <c r="J150" t="str">
        <f>"    ["&amp;TRIM(C150)&amp;"] ["&amp;VLOOKUP(TRIM(D150),TypeMap!$B$3:$C$8,2,FALSE)&amp;"]"&amp;IF(TRIM(D150)="CHAR","("&amp;E150&amp;")",IF(TRIM(D150)="DECIMAL","("&amp;E150&amp;","&amp;F150&amp;")",""))&amp;" NULL"&amp;IF(C151="",") END",",")</f>
        <v xml:space="preserve">    [SHOP_DESC] [char](20) NULL,</v>
      </c>
    </row>
    <row r="151" spans="2:10" x14ac:dyDescent="0.25">
      <c r="B151">
        <v>140</v>
      </c>
      <c r="C151" t="s">
        <v>179</v>
      </c>
      <c r="D151" t="s">
        <v>31</v>
      </c>
      <c r="E151">
        <v>4</v>
      </c>
      <c r="F151">
        <v>0</v>
      </c>
      <c r="G151" t="s">
        <v>36</v>
      </c>
      <c r="H151" t="s">
        <v>33</v>
      </c>
      <c r="J151" t="str">
        <f>"    ["&amp;TRIM(C151)&amp;"] ["&amp;VLOOKUP(TRIM(D151),TypeMap!$B$3:$C$8,2,FALSE)&amp;"]"&amp;IF(TRIM(D151)="CHAR","("&amp;E151&amp;")",IF(TRIM(D151)="DECIMAL","("&amp;E151&amp;","&amp;F151&amp;")",""))&amp;" NULL"&amp;IF(C152="",") END",",")</f>
        <v xml:space="preserve">    [VNDR_INCRM_ORD_QTY] [int] NULL,</v>
      </c>
    </row>
    <row r="152" spans="2:10" x14ac:dyDescent="0.25">
      <c r="B152">
        <v>141</v>
      </c>
      <c r="C152" t="s">
        <v>180</v>
      </c>
      <c r="D152" t="s">
        <v>38</v>
      </c>
      <c r="E152">
        <v>1</v>
      </c>
      <c r="F152">
        <v>0</v>
      </c>
      <c r="G152" t="s">
        <v>32</v>
      </c>
      <c r="H152" t="s">
        <v>39</v>
      </c>
      <c r="J152" t="str">
        <f>"    ["&amp;TRIM(C152)&amp;"] ["&amp;VLOOKUP(TRIM(D152),TypeMap!$B$3:$C$8,2,FALSE)&amp;"]"&amp;IF(TRIM(D152)="CHAR","("&amp;E152&amp;")",IF(TRIM(D152)="DECIMAL","("&amp;E152&amp;","&amp;F152&amp;")",""))&amp;" NULL"&amp;IF(C153="",") END",",")</f>
        <v xml:space="preserve">    [VARIABLE_COMP_IND] [char](1) NULL,</v>
      </c>
    </row>
    <row r="153" spans="2:10" x14ac:dyDescent="0.25">
      <c r="B153">
        <v>142</v>
      </c>
      <c r="C153" t="s">
        <v>181</v>
      </c>
      <c r="D153" t="s">
        <v>41</v>
      </c>
      <c r="E153">
        <v>2</v>
      </c>
      <c r="F153">
        <v>0</v>
      </c>
      <c r="G153" t="s">
        <v>36</v>
      </c>
      <c r="H153" t="s">
        <v>33</v>
      </c>
      <c r="J153" t="str">
        <f>"    ["&amp;TRIM(C153)&amp;"] ["&amp;VLOOKUP(TRIM(D153),TypeMap!$B$3:$C$8,2,FALSE)&amp;"]"&amp;IF(TRIM(D153)="CHAR","("&amp;E153&amp;")",IF(TRIM(D153)="DECIMAL","("&amp;E153&amp;","&amp;F153&amp;")",""))&amp;" NULL"&amp;IF(C154="",") END",",")</f>
        <v xml:space="preserve">    [MDSE_CATG_NBR] [int] NULL,</v>
      </c>
    </row>
    <row r="154" spans="2:10" x14ac:dyDescent="0.25">
      <c r="B154">
        <v>143</v>
      </c>
      <c r="C154" t="s">
        <v>182</v>
      </c>
      <c r="D154" t="s">
        <v>41</v>
      </c>
      <c r="E154">
        <v>2</v>
      </c>
      <c r="F154">
        <v>0</v>
      </c>
      <c r="G154" t="s">
        <v>36</v>
      </c>
      <c r="H154" t="s">
        <v>33</v>
      </c>
      <c r="J154" t="str">
        <f>"    ["&amp;TRIM(C154)&amp;"] ["&amp;VLOOKUP(TRIM(D154),TypeMap!$B$3:$C$8,2,FALSE)&amp;"]"&amp;IF(TRIM(D154)="CHAR","("&amp;E154&amp;")",IF(TRIM(D154)="DECIMAL","("&amp;E154&amp;","&amp;F154&amp;")",""))&amp;" NULL"&amp;IF(C155="",") END",",")</f>
        <v xml:space="preserve">    [MDSE_SUBCATG_NBR] [int] NULL,</v>
      </c>
    </row>
    <row r="155" spans="2:10" x14ac:dyDescent="0.25">
      <c r="B155">
        <v>144</v>
      </c>
      <c r="C155" t="s">
        <v>183</v>
      </c>
      <c r="D155" t="s">
        <v>41</v>
      </c>
      <c r="E155">
        <v>2</v>
      </c>
      <c r="F155">
        <v>0</v>
      </c>
      <c r="G155" t="s">
        <v>36</v>
      </c>
      <c r="H155" t="s">
        <v>33</v>
      </c>
      <c r="J155" t="str">
        <f>"    ["&amp;TRIM(C155)&amp;"] ["&amp;VLOOKUP(TRIM(D155),TypeMap!$B$3:$C$8,2,FALSE)&amp;"]"&amp;IF(TRIM(D155)="CHAR","("&amp;E155&amp;")",IF(TRIM(D155)="DECIMAL","("&amp;E155&amp;","&amp;F155&amp;")",""))&amp;" NULL"&amp;IF(C156="",") END",",")</f>
        <v xml:space="preserve">    [FPP_TRGT_THRWY_PCT] [int] NULL,</v>
      </c>
    </row>
    <row r="156" spans="2:10" x14ac:dyDescent="0.25">
      <c r="B156">
        <v>145</v>
      </c>
      <c r="C156" t="s">
        <v>184</v>
      </c>
      <c r="D156" t="s">
        <v>55</v>
      </c>
      <c r="E156">
        <v>4</v>
      </c>
      <c r="F156">
        <v>0</v>
      </c>
      <c r="G156" t="s">
        <v>36</v>
      </c>
      <c r="H156" t="s">
        <v>33</v>
      </c>
      <c r="J156" t="str">
        <f>"    ["&amp;TRIM(C156)&amp;"] ["&amp;VLOOKUP(TRIM(D156),TypeMap!$B$3:$C$8,2,FALSE)&amp;"]"&amp;IF(TRIM(D156)="CHAR","("&amp;E156&amp;")",IF(TRIM(D156)="DECIMAL","("&amp;E156&amp;","&amp;F156&amp;")",""))&amp;" NULL"&amp;IF(C157="",") END",",")</f>
        <v xml:space="preserve">    [ITEM_STATUS_CHG_DT] [date] NULL,</v>
      </c>
    </row>
    <row r="157" spans="2:10" x14ac:dyDescent="0.25">
      <c r="B157">
        <v>146</v>
      </c>
      <c r="C157" t="s">
        <v>185</v>
      </c>
      <c r="D157" t="s">
        <v>41</v>
      </c>
      <c r="E157">
        <v>2</v>
      </c>
      <c r="F157">
        <v>0</v>
      </c>
      <c r="G157" t="s">
        <v>36</v>
      </c>
      <c r="H157" t="s">
        <v>33</v>
      </c>
      <c r="J157" t="str">
        <f>"    ["&amp;TRIM(C157)&amp;"] ["&amp;VLOOKUP(TRIM(D157),TypeMap!$B$3:$C$8,2,FALSE)&amp;"]"&amp;IF(TRIM(D157)="CHAR","("&amp;E157&amp;")",IF(TRIM(D157)="DECIMAL","("&amp;E157&amp;","&amp;F157&amp;")",""))&amp;" NULL"&amp;IF(C158="",") END",",")</f>
        <v xml:space="preserve">    [STORE_FORMAT_CODE] [int] NULL,</v>
      </c>
    </row>
    <row r="158" spans="2:10" x14ac:dyDescent="0.25">
      <c r="B158">
        <v>147</v>
      </c>
      <c r="C158" t="s">
        <v>186</v>
      </c>
      <c r="D158" t="s">
        <v>41</v>
      </c>
      <c r="E158">
        <v>2</v>
      </c>
      <c r="F158">
        <v>0</v>
      </c>
      <c r="G158" t="s">
        <v>36</v>
      </c>
      <c r="H158" t="s">
        <v>33</v>
      </c>
      <c r="J158" t="str">
        <f>"    ["&amp;TRIM(C158)&amp;"] ["&amp;VLOOKUP(TRIM(D158),TypeMap!$B$3:$C$8,2,FALSE)&amp;"]"&amp;IF(TRIM(D158)="CHAR","("&amp;E158&amp;")",IF(TRIM(D158)="DECIMAL","("&amp;E158&amp;","&amp;F158&amp;")",""))&amp;" NULL"&amp;IF(C159="",") END",",")</f>
        <v xml:space="preserve">    [BUYING_REGION_CODE] [int] NULL,</v>
      </c>
    </row>
    <row r="159" spans="2:10" x14ac:dyDescent="0.25">
      <c r="B159">
        <v>148</v>
      </c>
      <c r="C159" t="s">
        <v>187</v>
      </c>
      <c r="D159" t="s">
        <v>31</v>
      </c>
      <c r="E159">
        <v>4</v>
      </c>
      <c r="F159">
        <v>0</v>
      </c>
      <c r="G159" t="s">
        <v>36</v>
      </c>
      <c r="H159" t="s">
        <v>33</v>
      </c>
      <c r="J159" t="str">
        <f>"    ["&amp;TRIM(C159)&amp;"] ["&amp;VLOOKUP(TRIM(D159),TypeMap!$B$3:$C$8,2,FALSE)&amp;"]"&amp;IF(TRIM(D159)="CHAR","("&amp;E159&amp;")",IF(TRIM(D159)="DECIMAL","("&amp;E159&amp;","&amp;F159&amp;")",""))&amp;" NULL"&amp;IF(C160="",") END",",")</f>
        <v xml:space="preserve">    [SELL_PACKAGE_QTY] [int] NULL,</v>
      </c>
    </row>
    <row r="160" spans="2:10" x14ac:dyDescent="0.25">
      <c r="B160">
        <v>149</v>
      </c>
      <c r="C160" t="s">
        <v>188</v>
      </c>
      <c r="D160" t="s">
        <v>47</v>
      </c>
      <c r="E160">
        <v>9</v>
      </c>
      <c r="F160">
        <v>3</v>
      </c>
      <c r="G160" t="s">
        <v>36</v>
      </c>
      <c r="H160" t="s">
        <v>33</v>
      </c>
      <c r="J160" t="str">
        <f>"    ["&amp;TRIM(C160)&amp;"] ["&amp;VLOOKUP(TRIM(D160),TypeMap!$B$3:$C$8,2,FALSE)&amp;"]"&amp;IF(TRIM(D160)="CHAR","("&amp;E160&amp;")",IF(TRIM(D160)="DECIMAL","("&amp;E160&amp;","&amp;F160&amp;")",""))&amp;" NULL"&amp;IF(C161="",") END",",")</f>
        <v xml:space="preserve">    [SELL_UNIT_QTY] [numeric](9,3) NULL,</v>
      </c>
    </row>
    <row r="161" spans="2:10" x14ac:dyDescent="0.25">
      <c r="B161">
        <v>150</v>
      </c>
      <c r="C161" t="s">
        <v>189</v>
      </c>
      <c r="D161" t="s">
        <v>38</v>
      </c>
      <c r="E161">
        <v>2</v>
      </c>
      <c r="F161">
        <v>0</v>
      </c>
      <c r="G161" t="s">
        <v>36</v>
      </c>
      <c r="H161" t="s">
        <v>39</v>
      </c>
      <c r="J161" t="str">
        <f>"    ["&amp;TRIM(C161)&amp;"] ["&amp;VLOOKUP(TRIM(D161),TypeMap!$B$3:$C$8,2,FALSE)&amp;"]"&amp;IF(TRIM(D161)="CHAR","("&amp;E161&amp;")",IF(TRIM(D161)="DECIMAL","("&amp;E161&amp;","&amp;F161&amp;")",""))&amp;" NULL"&amp;IF(C162="",") END",",")</f>
        <v xml:space="preserve">    [SELL_UNIT_UOM_CODE] [char](2) NULL,</v>
      </c>
    </row>
    <row r="162" spans="2:10" x14ac:dyDescent="0.25">
      <c r="B162">
        <v>151</v>
      </c>
      <c r="C162" t="s">
        <v>190</v>
      </c>
      <c r="D162" t="s">
        <v>31</v>
      </c>
      <c r="E162">
        <v>4</v>
      </c>
      <c r="F162">
        <v>0</v>
      </c>
      <c r="G162" t="s">
        <v>36</v>
      </c>
      <c r="H162" t="s">
        <v>33</v>
      </c>
      <c r="J162" t="str">
        <f>"    ["&amp;TRIM(C162)&amp;"] ["&amp;VLOOKUP(TRIM(D162),TypeMap!$B$3:$C$8,2,FALSE)&amp;"]"&amp;IF(TRIM(D162)="CHAR","("&amp;E162&amp;")",IF(TRIM(D162)="DECIMAL","("&amp;E162&amp;","&amp;F162&amp;")",""))&amp;" NULL"&amp;IF(C163="",") END",",")</f>
        <v xml:space="preserve">    [COMP_PACKAGE_QTY] [int] NULL,</v>
      </c>
    </row>
    <row r="163" spans="2:10" x14ac:dyDescent="0.25">
      <c r="B163">
        <v>152</v>
      </c>
      <c r="C163" t="s">
        <v>191</v>
      </c>
      <c r="D163" t="s">
        <v>47</v>
      </c>
      <c r="E163">
        <v>9</v>
      </c>
      <c r="F163">
        <v>3</v>
      </c>
      <c r="G163" t="s">
        <v>36</v>
      </c>
      <c r="H163" t="s">
        <v>33</v>
      </c>
      <c r="J163" t="str">
        <f>"    ["&amp;TRIM(C163)&amp;"] ["&amp;VLOOKUP(TRIM(D163),TypeMap!$B$3:$C$8,2,FALSE)&amp;"]"&amp;IF(TRIM(D163)="CHAR","("&amp;E163&amp;")",IF(TRIM(D163)="DECIMAL","("&amp;E163&amp;","&amp;F163&amp;")",""))&amp;" NULL"&amp;IF(C164="",") END",",")</f>
        <v xml:space="preserve">    [COMP_UNIT_QTY] [numeric](9,3) NULL,</v>
      </c>
    </row>
    <row r="164" spans="2:10" x14ac:dyDescent="0.25">
      <c r="B164">
        <v>153</v>
      </c>
      <c r="C164" t="s">
        <v>192</v>
      </c>
      <c r="D164" t="s">
        <v>38</v>
      </c>
      <c r="E164">
        <v>2</v>
      </c>
      <c r="F164">
        <v>0</v>
      </c>
      <c r="G164" t="s">
        <v>36</v>
      </c>
      <c r="H164" t="s">
        <v>39</v>
      </c>
      <c r="J164" t="str">
        <f>"    ["&amp;TRIM(C164)&amp;"] ["&amp;VLOOKUP(TRIM(D164),TypeMap!$B$3:$C$8,2,FALSE)&amp;"]"&amp;IF(TRIM(D164)="CHAR","("&amp;E164&amp;")",IF(TRIM(D164)="DECIMAL","("&amp;E164&amp;","&amp;F164&amp;")",""))&amp;" NULL"&amp;IF(C165="",") END",",")</f>
        <v xml:space="preserve">    [COMP_UNIT_UOM_CODE] [char](2) NULL,</v>
      </c>
    </row>
    <row r="165" spans="2:10" x14ac:dyDescent="0.25">
      <c r="B165">
        <v>154</v>
      </c>
      <c r="C165" t="s">
        <v>193</v>
      </c>
      <c r="D165" t="s">
        <v>38</v>
      </c>
      <c r="E165">
        <v>1</v>
      </c>
      <c r="F165">
        <v>0</v>
      </c>
      <c r="G165" t="s">
        <v>32</v>
      </c>
      <c r="H165" t="s">
        <v>39</v>
      </c>
      <c r="J165" t="str">
        <f>"    ["&amp;TRIM(C165)&amp;"] ["&amp;VLOOKUP(TRIM(D165),TypeMap!$B$3:$C$8,2,FALSE)&amp;"]"&amp;IF(TRIM(D165)="CHAR","("&amp;E165&amp;")",IF(TRIM(D165)="DECIMAL","("&amp;E165&amp;","&amp;F165&amp;")",""))&amp;" NULL"&amp;IF(C166="",") END",",")</f>
        <v xml:space="preserve">    [CATCH_WEIGHT_IND] [char](1) NULL,</v>
      </c>
    </row>
    <row r="166" spans="2:10" x14ac:dyDescent="0.25">
      <c r="B166">
        <v>155</v>
      </c>
      <c r="C166" t="s">
        <v>194</v>
      </c>
      <c r="D166" t="s">
        <v>38</v>
      </c>
      <c r="E166">
        <v>1</v>
      </c>
      <c r="F166">
        <v>0</v>
      </c>
      <c r="G166" t="s">
        <v>32</v>
      </c>
      <c r="H166" t="s">
        <v>39</v>
      </c>
      <c r="J166" t="str">
        <f>"    ["&amp;TRIM(C166)&amp;"] ["&amp;VLOOKUP(TRIM(D166),TypeMap!$B$3:$C$8,2,FALSE)&amp;"]"&amp;IF(TRIM(D166)="CHAR","("&amp;E166&amp;")",IF(TRIM(D166)="DECIMAL","("&amp;E166&amp;","&amp;F166&amp;")",""))&amp;" NULL"&amp;IF(C167="",") END",",")</f>
        <v xml:space="preserve">    [NEVER_OUT_IND] [char](1) NULL,</v>
      </c>
    </row>
    <row r="167" spans="2:10" x14ac:dyDescent="0.25">
      <c r="B167">
        <v>156</v>
      </c>
      <c r="C167" t="s">
        <v>195</v>
      </c>
      <c r="D167" t="s">
        <v>41</v>
      </c>
      <c r="E167">
        <v>2</v>
      </c>
      <c r="F167">
        <v>0</v>
      </c>
      <c r="G167" t="s">
        <v>36</v>
      </c>
      <c r="H167" t="s">
        <v>33</v>
      </c>
      <c r="J167" t="str">
        <f>"    ["&amp;TRIM(C167)&amp;"] ["&amp;VLOOKUP(TRIM(D167),TypeMap!$B$3:$C$8,2,FALSE)&amp;"]"&amp;IF(TRIM(D167)="CHAR","("&amp;E167&amp;")",IF(TRIM(D167)="DECIMAL","("&amp;E167&amp;","&amp;F167&amp;")",""))&amp;" NULL"&amp;IF(C168="",") END",",")</f>
        <v xml:space="preserve">    [ACCTG_DEPT_NBR] [int] NULL,</v>
      </c>
    </row>
    <row r="168" spans="2:10" x14ac:dyDescent="0.25">
      <c r="B168">
        <v>157</v>
      </c>
      <c r="C168" t="s">
        <v>196</v>
      </c>
      <c r="D168" t="s">
        <v>41</v>
      </c>
      <c r="E168">
        <v>2</v>
      </c>
      <c r="F168">
        <v>0</v>
      </c>
      <c r="G168" t="s">
        <v>36</v>
      </c>
      <c r="H168" t="s">
        <v>33</v>
      </c>
      <c r="J168" t="str">
        <f>"    ["&amp;TRIM(C168)&amp;"] ["&amp;VLOOKUP(TRIM(D168),TypeMap!$B$3:$C$8,2,FALSE)&amp;"]"&amp;IF(TRIM(D168)="CHAR","("&amp;E168&amp;")",IF(TRIM(D168)="DECIMAL","("&amp;E168&amp;","&amp;F168&amp;")",""))&amp;" NULL"&amp;IF(C169="",") END",",")</f>
        <v xml:space="preserve">    [SEASON_CODE] [int] NULL,</v>
      </c>
    </row>
    <row r="169" spans="2:10" x14ac:dyDescent="0.25">
      <c r="B169">
        <v>158</v>
      </c>
      <c r="C169" t="s">
        <v>197</v>
      </c>
      <c r="D169" t="s">
        <v>41</v>
      </c>
      <c r="E169">
        <v>2</v>
      </c>
      <c r="F169">
        <v>0</v>
      </c>
      <c r="G169" t="s">
        <v>36</v>
      </c>
      <c r="H169" t="s">
        <v>33</v>
      </c>
      <c r="J169" t="str">
        <f>"    ["&amp;TRIM(C169)&amp;"] ["&amp;VLOOKUP(TRIM(D169),TypeMap!$B$3:$C$8,2,FALSE)&amp;"]"&amp;IF(TRIM(D169)="CHAR","("&amp;E169&amp;")",IF(TRIM(D169)="DECIMAL","("&amp;E169&amp;","&amp;F169&amp;")",""))&amp;" NULL"&amp;IF(C170="",") END",",")</f>
        <v xml:space="preserve">    [SEASON_YEAR] [int] NULL,</v>
      </c>
    </row>
    <row r="170" spans="2:10" x14ac:dyDescent="0.25">
      <c r="B170">
        <v>159</v>
      </c>
      <c r="C170" t="s">
        <v>198</v>
      </c>
      <c r="D170" t="s">
        <v>41</v>
      </c>
      <c r="E170">
        <v>2</v>
      </c>
      <c r="F170">
        <v>0</v>
      </c>
      <c r="G170" t="s">
        <v>36</v>
      </c>
      <c r="H170" t="s">
        <v>33</v>
      </c>
      <c r="J170" t="str">
        <f>"    ["&amp;TRIM(C170)&amp;"] ["&amp;VLOOKUP(TRIM(D170),TypeMap!$B$3:$C$8,2,FALSE)&amp;"]"&amp;IF(TRIM(D170)="CHAR","("&amp;E170&amp;")",IF(TRIM(D170)="DECIMAL","("&amp;E170&amp;","&amp;F170&amp;")",""))&amp;" NULL"&amp;IF(C171="",") END",",")</f>
        <v xml:space="preserve">    [LICENSE_CODE] [int] NULL,</v>
      </c>
    </row>
    <row r="171" spans="2:10" x14ac:dyDescent="0.25">
      <c r="B171">
        <v>160</v>
      </c>
      <c r="C171" t="s">
        <v>199</v>
      </c>
      <c r="D171" t="s">
        <v>47</v>
      </c>
      <c r="E171">
        <v>11</v>
      </c>
      <c r="F171">
        <v>4</v>
      </c>
      <c r="G171" t="s">
        <v>36</v>
      </c>
      <c r="H171" t="s">
        <v>33</v>
      </c>
      <c r="J171" t="str">
        <f>"    ["&amp;TRIM(C171)&amp;"] ["&amp;VLOOKUP(TRIM(D171),TypeMap!$B$3:$C$8,2,FALSE)&amp;"]"&amp;IF(TRIM(D171)="CHAR","("&amp;E171&amp;")",IF(TRIM(D171)="DECIMAL","("&amp;E171&amp;","&amp;F171&amp;")",""))&amp;" NULL"&amp;IF(C172="",") END",",")</f>
        <v xml:space="preserve">    [VNPK_NETWGT_QTY] [numeric](11,4) NULL,</v>
      </c>
    </row>
    <row r="172" spans="2:10" x14ac:dyDescent="0.25">
      <c r="B172">
        <v>161</v>
      </c>
      <c r="C172" t="s">
        <v>200</v>
      </c>
      <c r="D172" t="s">
        <v>38</v>
      </c>
      <c r="E172">
        <v>2</v>
      </c>
      <c r="F172">
        <v>0</v>
      </c>
      <c r="G172" t="s">
        <v>36</v>
      </c>
      <c r="H172" t="s">
        <v>39</v>
      </c>
      <c r="J172" t="str">
        <f>"    ["&amp;TRIM(C172)&amp;"] ["&amp;VLOOKUP(TRIM(D172),TypeMap!$B$3:$C$8,2,FALSE)&amp;"]"&amp;IF(TRIM(D172)="CHAR","("&amp;E172&amp;")",IF(TRIM(D172)="DECIMAL","("&amp;E172&amp;","&amp;F172&amp;")",""))&amp;" NULL"&amp;IF(C173="",") END",",")</f>
        <v xml:space="preserve">    [VNPK_NETWGT_UOM_CD] [char](2) NULL,</v>
      </c>
    </row>
    <row r="173" spans="2:10" x14ac:dyDescent="0.25">
      <c r="B173">
        <v>162</v>
      </c>
      <c r="C173" t="s">
        <v>201</v>
      </c>
      <c r="D173" t="s">
        <v>38</v>
      </c>
      <c r="E173">
        <v>1</v>
      </c>
      <c r="F173">
        <v>0</v>
      </c>
      <c r="G173" t="s">
        <v>32</v>
      </c>
      <c r="H173" t="s">
        <v>39</v>
      </c>
      <c r="J173" t="str">
        <f>"    ["&amp;TRIM(C173)&amp;"] ["&amp;VLOOKUP(TRIM(D173),TypeMap!$B$3:$C$8,2,FALSE)&amp;"]"&amp;IF(TRIM(D173)="CHAR","("&amp;E173&amp;")",IF(TRIM(D173)="DECIMAL","("&amp;E173&amp;","&amp;F173&amp;")",""))&amp;" NULL"&amp;IF(C174="",") END",",")</f>
        <v xml:space="preserve">    [RTL_NOTFY_STR_IND] [char](1) NULL,</v>
      </c>
    </row>
    <row r="174" spans="2:10" x14ac:dyDescent="0.25">
      <c r="B174">
        <v>163</v>
      </c>
      <c r="C174" t="s">
        <v>202</v>
      </c>
      <c r="D174" t="s">
        <v>47</v>
      </c>
      <c r="E174">
        <v>15</v>
      </c>
      <c r="F174">
        <v>0</v>
      </c>
      <c r="G174" t="s">
        <v>36</v>
      </c>
      <c r="H174" t="s">
        <v>33</v>
      </c>
      <c r="J174" t="str">
        <f>"    ["&amp;TRIM(C174)&amp;"] ["&amp;VLOOKUP(TRIM(D174),TypeMap!$B$3:$C$8,2,FALSE)&amp;"]"&amp;IF(TRIM(D174)="CHAR","("&amp;E174&amp;")",IF(TRIM(D174)="DECIMAL","("&amp;E174&amp;","&amp;F174&amp;")",""))&amp;" NULL"&amp;IF(C175="",") END",",")</f>
        <v xml:space="preserve">    [PALLET_UPC_NBR] [numeric](15,0) NULL,</v>
      </c>
    </row>
    <row r="175" spans="2:10" x14ac:dyDescent="0.25">
      <c r="B175">
        <v>164</v>
      </c>
      <c r="C175" t="s">
        <v>203</v>
      </c>
      <c r="D175" t="s">
        <v>41</v>
      </c>
      <c r="E175">
        <v>2</v>
      </c>
      <c r="F175">
        <v>0</v>
      </c>
      <c r="G175" t="s">
        <v>36</v>
      </c>
      <c r="H175" t="s">
        <v>33</v>
      </c>
      <c r="J175" t="str">
        <f>"    ["&amp;TRIM(C175)&amp;"] ["&amp;VLOOKUP(TRIM(D175),TypeMap!$B$3:$C$8,2,FALSE)&amp;"]"&amp;IF(TRIM(D175)="CHAR","("&amp;E175&amp;")",IF(TRIM(D175)="DECIMAL","("&amp;E175&amp;","&amp;F175&amp;")",""))&amp;" NULL"&amp;IF(C176="",") END",",")</f>
        <v xml:space="preserve">    [PALLET_UPC_FMT_CD] [int] NULL,</v>
      </c>
    </row>
    <row r="176" spans="2:10" x14ac:dyDescent="0.25">
      <c r="B176">
        <v>165</v>
      </c>
      <c r="C176" t="s">
        <v>204</v>
      </c>
      <c r="D176" t="s">
        <v>38</v>
      </c>
      <c r="E176">
        <v>1</v>
      </c>
      <c r="F176">
        <v>0</v>
      </c>
      <c r="G176" t="s">
        <v>32</v>
      </c>
      <c r="H176" t="s">
        <v>39</v>
      </c>
      <c r="J176" t="str">
        <f>"    ["&amp;TRIM(C176)&amp;"] ["&amp;VLOOKUP(TRIM(D176),TypeMap!$B$3:$C$8,2,FALSE)&amp;"]"&amp;IF(TRIM(D176)="CHAR","("&amp;E176&amp;")",IF(TRIM(D176)="DECIMAL","("&amp;E176&amp;","&amp;F176&amp;")",""))&amp;" NULL"&amp;IF(C177="",") END",",")</f>
        <v xml:space="preserve">    [RFID_IND] [char](1) NULL,</v>
      </c>
    </row>
    <row r="177" spans="2:10" x14ac:dyDescent="0.25">
      <c r="B177">
        <v>166</v>
      </c>
      <c r="C177" t="s">
        <v>205</v>
      </c>
      <c r="D177" t="s">
        <v>41</v>
      </c>
      <c r="E177">
        <v>2</v>
      </c>
      <c r="F177">
        <v>0</v>
      </c>
      <c r="G177" t="s">
        <v>36</v>
      </c>
      <c r="H177" t="s">
        <v>33</v>
      </c>
      <c r="J177" t="str">
        <f>"    ["&amp;TRIM(C177)&amp;"] ["&amp;VLOOKUP(TRIM(D177),TypeMap!$B$3:$C$8,2,FALSE)&amp;"]"&amp;IF(TRIM(D177)="CHAR","("&amp;E177&amp;")",IF(TRIM(D177)="DECIMAL","("&amp;E177&amp;","&amp;F177&amp;")",""))&amp;" NULL"&amp;IF(C178="",") END",",")</f>
        <v xml:space="preserve">    [RESERVE_MDSE_CODE] [int] NULL,</v>
      </c>
    </row>
    <row r="178" spans="2:10" x14ac:dyDescent="0.25">
      <c r="B178">
        <v>167</v>
      </c>
      <c r="C178" t="s">
        <v>206</v>
      </c>
      <c r="D178" t="s">
        <v>47</v>
      </c>
      <c r="E178">
        <v>9</v>
      </c>
      <c r="F178">
        <v>3</v>
      </c>
      <c r="G178" t="s">
        <v>36</v>
      </c>
      <c r="H178" t="s">
        <v>33</v>
      </c>
      <c r="J178" t="str">
        <f>"    ["&amp;TRIM(C178)&amp;"] ["&amp;VLOOKUP(TRIM(D178),TypeMap!$B$3:$C$8,2,FALSE)&amp;"]"&amp;IF(TRIM(D178)="CHAR","("&amp;E178&amp;")",IF(TRIM(D178)="DECIMAL","("&amp;E178&amp;","&amp;F178&amp;")",""))&amp;" NULL"&amp;IF(C179="",") END",",")</f>
        <v xml:space="preserve">    [ORD_SIZNG_FCTR_QTY] [numeric](9,3) NULL,</v>
      </c>
    </row>
    <row r="179" spans="2:10" x14ac:dyDescent="0.25">
      <c r="B179">
        <v>168</v>
      </c>
      <c r="C179" t="s">
        <v>207</v>
      </c>
      <c r="D179" t="s">
        <v>41</v>
      </c>
      <c r="E179">
        <v>2</v>
      </c>
      <c r="F179">
        <v>0</v>
      </c>
      <c r="G179" t="s">
        <v>32</v>
      </c>
      <c r="H179" t="s">
        <v>33</v>
      </c>
      <c r="J179" t="str">
        <f>"    ["&amp;TRIM(C179)&amp;"] ["&amp;VLOOKUP(TRIM(D179),TypeMap!$B$3:$C$8,2,FALSE)&amp;"]"&amp;IF(TRIM(D179)="CHAR","("&amp;E179&amp;")",IF(TRIM(D179)="DECIMAL","("&amp;E179&amp;","&amp;F179&amp;")",""))&amp;" NULL"&amp;IF(C180="",") END",",")</f>
        <v xml:space="preserve">    [SEGREGATION_CODE] [int] NULL,</v>
      </c>
    </row>
    <row r="180" spans="2:10" x14ac:dyDescent="0.25">
      <c r="B180">
        <v>169</v>
      </c>
      <c r="C180" t="s">
        <v>208</v>
      </c>
      <c r="D180" t="s">
        <v>31</v>
      </c>
      <c r="E180">
        <v>4</v>
      </c>
      <c r="F180">
        <v>0</v>
      </c>
      <c r="G180" t="s">
        <v>36</v>
      </c>
      <c r="H180" t="s">
        <v>33</v>
      </c>
      <c r="J180" t="str">
        <f>"    ["&amp;TRIM(C180)&amp;"] ["&amp;VLOOKUP(TRIM(D180),TypeMap!$B$3:$C$8,2,FALSE)&amp;"]"&amp;IF(TRIM(D180)="CHAR","("&amp;E180&amp;")",IF(TRIM(D180)="DECIMAL","("&amp;E180&amp;","&amp;F180&amp;")",""))&amp;" NULL"&amp;IF(C181="",") END",",")</f>
        <v xml:space="preserve">    [MDSE_PROGRAM_ID] [int] NULL,</v>
      </c>
    </row>
    <row r="181" spans="2:10" x14ac:dyDescent="0.25">
      <c r="B181">
        <v>170</v>
      </c>
      <c r="C181" t="s">
        <v>209</v>
      </c>
      <c r="D181" t="s">
        <v>31</v>
      </c>
      <c r="E181">
        <v>4</v>
      </c>
      <c r="F181">
        <v>0</v>
      </c>
      <c r="G181" t="s">
        <v>36</v>
      </c>
      <c r="H181" t="s">
        <v>33</v>
      </c>
      <c r="J181" t="str">
        <f>"    ["&amp;TRIM(C181)&amp;"] ["&amp;VLOOKUP(TRIM(D181),TypeMap!$B$3:$C$8,2,FALSE)&amp;"]"&amp;IF(TRIM(D181)="CHAR","("&amp;E181&amp;")",IF(TRIM(D181)="DECIMAL","("&amp;E181&amp;","&amp;F181&amp;")",""))&amp;" NULL"&amp;IF(C182="",") END",",")</f>
        <v xml:space="preserve">    [COMMODITY_ID] [int] NULL,</v>
      </c>
    </row>
    <row r="182" spans="2:10" x14ac:dyDescent="0.25">
      <c r="B182">
        <v>171</v>
      </c>
      <c r="C182" t="s">
        <v>210</v>
      </c>
      <c r="D182" t="s">
        <v>31</v>
      </c>
      <c r="E182">
        <v>4</v>
      </c>
      <c r="F182">
        <v>0</v>
      </c>
      <c r="G182" t="s">
        <v>36</v>
      </c>
      <c r="H182" t="s">
        <v>33</v>
      </c>
      <c r="J182" t="str">
        <f>"    ["&amp;TRIM(C182)&amp;"] ["&amp;VLOOKUP(TRIM(D182),TypeMap!$B$3:$C$8,2,FALSE)&amp;"]"&amp;IF(TRIM(D182)="CHAR","("&amp;E182&amp;")",IF(TRIM(D182)="DECIMAL","("&amp;E182&amp;","&amp;F182&amp;")",""))&amp;" NULL"&amp;IF(C183="",") END",",")</f>
        <v xml:space="preserve">    [ABC_PHARMA_NBR] [int] NULL,</v>
      </c>
    </row>
    <row r="183" spans="2:10" x14ac:dyDescent="0.25">
      <c r="B183">
        <v>172</v>
      </c>
      <c r="C183" t="s">
        <v>211</v>
      </c>
      <c r="D183" t="s">
        <v>38</v>
      </c>
      <c r="E183">
        <v>1</v>
      </c>
      <c r="F183">
        <v>0</v>
      </c>
      <c r="G183" t="s">
        <v>36</v>
      </c>
      <c r="H183" t="s">
        <v>39</v>
      </c>
      <c r="J183" t="str">
        <f>"    ["&amp;TRIM(C183)&amp;"] ["&amp;VLOOKUP(TRIM(D183),TypeMap!$B$3:$C$8,2,FALSE)&amp;"]"&amp;IF(TRIM(D183)="CHAR","("&amp;E183&amp;")",IF(TRIM(D183)="DECIMAL","("&amp;E183&amp;","&amp;F183&amp;")",""))&amp;" NULL"&amp;IF(C184="",") END",",")</f>
        <v xml:space="preserve">    [CHEMICAL_IND] [char](1) NULL,</v>
      </c>
    </row>
    <row r="184" spans="2:10" x14ac:dyDescent="0.25">
      <c r="B184">
        <v>173</v>
      </c>
      <c r="C184" t="s">
        <v>212</v>
      </c>
      <c r="D184" t="s">
        <v>38</v>
      </c>
      <c r="E184">
        <v>1</v>
      </c>
      <c r="F184">
        <v>0</v>
      </c>
      <c r="G184" t="s">
        <v>36</v>
      </c>
      <c r="H184" t="s">
        <v>39</v>
      </c>
      <c r="J184" t="str">
        <f>"    ["&amp;TRIM(C184)&amp;"] ["&amp;VLOOKUP(TRIM(D184),TypeMap!$B$3:$C$8,2,FALSE)&amp;"]"&amp;IF(TRIM(D184)="CHAR","("&amp;E184&amp;")",IF(TRIM(D184)="DECIMAL","("&amp;E184&amp;","&amp;F184&amp;")",""))&amp;" NULL"&amp;IF(C185="",") END",",")</f>
        <v xml:space="preserve">    [PESTICIDE_IND] [char](1) NULL,</v>
      </c>
    </row>
    <row r="185" spans="2:10" x14ac:dyDescent="0.25">
      <c r="B185">
        <v>174</v>
      </c>
      <c r="C185" t="s">
        <v>213</v>
      </c>
      <c r="D185" t="s">
        <v>38</v>
      </c>
      <c r="E185">
        <v>1</v>
      </c>
      <c r="F185">
        <v>0</v>
      </c>
      <c r="G185" t="s">
        <v>36</v>
      </c>
      <c r="H185" t="s">
        <v>39</v>
      </c>
      <c r="J185" t="str">
        <f>"    ["&amp;TRIM(C185)&amp;"] ["&amp;VLOOKUP(TRIM(D185),TypeMap!$B$3:$C$8,2,FALSE)&amp;"]"&amp;IF(TRIM(D185)="CHAR","("&amp;E185&amp;")",IF(TRIM(D185)="DECIMAL","("&amp;E185&amp;","&amp;F185&amp;")",""))&amp;" NULL"&amp;IF(C186="",") END",",")</f>
        <v xml:space="preserve">    [AEROSAL_IND] [char](1) NULL,</v>
      </c>
    </row>
    <row r="186" spans="2:10" x14ac:dyDescent="0.25">
      <c r="B186">
        <v>175</v>
      </c>
      <c r="C186" t="s">
        <v>214</v>
      </c>
      <c r="D186" t="s">
        <v>38</v>
      </c>
      <c r="E186">
        <v>1</v>
      </c>
      <c r="F186">
        <v>0</v>
      </c>
      <c r="G186" t="s">
        <v>36</v>
      </c>
      <c r="H186" t="s">
        <v>39</v>
      </c>
      <c r="J186" t="str">
        <f>"    ["&amp;TRIM(C186)&amp;"] ["&amp;VLOOKUP(TRIM(D186),TypeMap!$B$3:$C$8,2,FALSE)&amp;"]"&amp;IF(TRIM(D186)="CHAR","("&amp;E186&amp;")",IF(TRIM(D186)="DECIMAL","("&amp;E186&amp;","&amp;F186&amp;")",""))&amp;" NULL"&amp;IF(C187="",") END",",")</f>
        <v xml:space="preserve">    [RPPC_IND] [char](1) NULL,</v>
      </c>
    </row>
    <row r="187" spans="2:10" x14ac:dyDescent="0.25">
      <c r="B187">
        <v>176</v>
      </c>
      <c r="C187" t="s">
        <v>215</v>
      </c>
      <c r="D187" t="s">
        <v>41</v>
      </c>
      <c r="E187">
        <v>2</v>
      </c>
      <c r="F187">
        <v>0</v>
      </c>
      <c r="G187" t="s">
        <v>36</v>
      </c>
      <c r="H187" t="s">
        <v>33</v>
      </c>
      <c r="J187" t="str">
        <f>"    ["&amp;TRIM(C187)&amp;"] ["&amp;VLOOKUP(TRIM(D187),TypeMap!$B$3:$C$8,2,FALSE)&amp;"]"&amp;IF(TRIM(D187)="CHAR","("&amp;E187&amp;")",IF(TRIM(D187)="DECIMAL","("&amp;E187&amp;","&amp;F187&amp;")",""))&amp;" NULL"&amp;IF(C188="",") END",",")</f>
        <v xml:space="preserve">    [FHS_DC_SLOT_CODE] [int] NULL,</v>
      </c>
    </row>
    <row r="188" spans="2:10" x14ac:dyDescent="0.25">
      <c r="B188">
        <v>177</v>
      </c>
      <c r="C188" t="s">
        <v>216</v>
      </c>
      <c r="D188" t="s">
        <v>31</v>
      </c>
      <c r="E188">
        <v>4</v>
      </c>
      <c r="F188">
        <v>0</v>
      </c>
      <c r="G188" t="s">
        <v>36</v>
      </c>
      <c r="H188" t="s">
        <v>33</v>
      </c>
      <c r="J188" t="str">
        <f>"    ["&amp;TRIM(C188)&amp;"] ["&amp;VLOOKUP(TRIM(D188),TypeMap!$B$3:$C$8,2,FALSE)&amp;"]"&amp;IF(TRIM(D188)="CHAR","("&amp;E188&amp;")",IF(TRIM(D188)="DECIMAL","("&amp;E188&amp;","&amp;F188&amp;")",""))&amp;" NULL"&amp;IF(C189="",") END",",")</f>
        <v xml:space="preserve">    [PRESN_UNIT_QTY] [int] NULL,</v>
      </c>
    </row>
    <row r="189" spans="2:10" x14ac:dyDescent="0.25">
      <c r="B189">
        <v>178</v>
      </c>
      <c r="C189" t="s">
        <v>217</v>
      </c>
      <c r="D189" t="s">
        <v>38</v>
      </c>
      <c r="E189">
        <v>1</v>
      </c>
      <c r="F189">
        <v>0</v>
      </c>
      <c r="G189" t="s">
        <v>32</v>
      </c>
      <c r="H189" t="s">
        <v>39</v>
      </c>
      <c r="J189" t="str">
        <f>"    ["&amp;TRIM(C189)&amp;"] ["&amp;VLOOKUP(TRIM(D189),TypeMap!$B$3:$C$8,2,FALSE)&amp;"]"&amp;IF(TRIM(D189)="CHAR","("&amp;E189&amp;")",IF(TRIM(D189)="DECIMAL","("&amp;E189&amp;","&amp;F189&amp;")",""))&amp;" NULL"&amp;IF(C190="",") END",",")</f>
        <v xml:space="preserve">    [SUPP_DISPLAY_IND] [char](1) NULL,</v>
      </c>
    </row>
    <row r="190" spans="2:10" x14ac:dyDescent="0.25">
      <c r="B190">
        <v>179</v>
      </c>
      <c r="C190" t="s">
        <v>218</v>
      </c>
      <c r="D190" t="s">
        <v>38</v>
      </c>
      <c r="E190">
        <v>1</v>
      </c>
      <c r="F190">
        <v>0</v>
      </c>
      <c r="G190" t="s">
        <v>32</v>
      </c>
      <c r="H190" t="s">
        <v>39</v>
      </c>
      <c r="J190" t="str">
        <f>"    ["&amp;TRIM(C190)&amp;"] ["&amp;VLOOKUP(TRIM(D190),TypeMap!$B$3:$C$8,2,FALSE)&amp;"]"&amp;IF(TRIM(D190)="CHAR","("&amp;E190&amp;")",IF(TRIM(D190)="DECIMAL","("&amp;E190&amp;","&amp;F190&amp;")",""))&amp;" NULL"&amp;IF(C191="",") END",",")</f>
        <v xml:space="preserve">    [FSA_IND] [char](1) NULL,</v>
      </c>
    </row>
    <row r="191" spans="2:10" x14ac:dyDescent="0.25">
      <c r="B191">
        <v>180</v>
      </c>
      <c r="C191" t="s">
        <v>219</v>
      </c>
      <c r="D191" t="s">
        <v>47</v>
      </c>
      <c r="E191">
        <v>7</v>
      </c>
      <c r="F191">
        <v>2</v>
      </c>
      <c r="G191" t="s">
        <v>36</v>
      </c>
      <c r="H191" t="s">
        <v>33</v>
      </c>
      <c r="J191" t="str">
        <f>"    ["&amp;TRIM(C191)&amp;"] ["&amp;VLOOKUP(TRIM(D191),TypeMap!$B$3:$C$8,2,FALSE)&amp;"]"&amp;IF(TRIM(D191)="CHAR","("&amp;E191&amp;")",IF(TRIM(D191)="DECIMAL","("&amp;E191&amp;","&amp;F191&amp;")",""))&amp;" NULL"&amp;IF(C192="",") END",",")</f>
        <v xml:space="preserve">    [STR_SHLF_LF_HR_QTY] [numeric](7,2) NULL,</v>
      </c>
    </row>
    <row r="192" spans="2:10" x14ac:dyDescent="0.25">
      <c r="B192">
        <v>181</v>
      </c>
      <c r="C192" t="s">
        <v>220</v>
      </c>
      <c r="D192" t="s">
        <v>47</v>
      </c>
      <c r="E192">
        <v>5</v>
      </c>
      <c r="F192">
        <v>2</v>
      </c>
      <c r="G192" t="s">
        <v>36</v>
      </c>
      <c r="H192" t="s">
        <v>33</v>
      </c>
      <c r="J192" t="str">
        <f>"    ["&amp;TRIM(C192)&amp;"] ["&amp;VLOOKUP(TRIM(D192),TypeMap!$B$3:$C$8,2,FALSE)&amp;"]"&amp;IF(TRIM(D192)="CHAR","("&amp;E192&amp;")",IF(TRIM(D192)="DECIMAL","("&amp;E192&amp;","&amp;F192&amp;")",""))&amp;" NULL"&amp;IF(C193="",") END",",")</f>
        <v xml:space="preserve">    [FPP_PREPN_HR_QTY] [numeric](5,2) NULL,</v>
      </c>
    </row>
    <row r="193" spans="2:10" x14ac:dyDescent="0.25">
      <c r="B193">
        <v>182</v>
      </c>
      <c r="C193" t="s">
        <v>221</v>
      </c>
      <c r="D193" t="s">
        <v>38</v>
      </c>
      <c r="E193">
        <v>1</v>
      </c>
      <c r="F193">
        <v>0</v>
      </c>
      <c r="G193" t="s">
        <v>32</v>
      </c>
      <c r="H193" t="s">
        <v>39</v>
      </c>
      <c r="J193" t="str">
        <f>"    ["&amp;TRIM(C193)&amp;"] ["&amp;VLOOKUP(TRIM(D193),TypeMap!$B$3:$C$8,2,FALSE)&amp;"]"&amp;IF(TRIM(D193)="CHAR","("&amp;E193&amp;")",IF(TRIM(D193)="DECIMAL","("&amp;E193&amp;","&amp;F193&amp;")",""))&amp;" NULL"&amp;IF(C194="",") END",",")</f>
        <v xml:space="preserve">    [CNTRL_SBSNC_IND] [char](1) NULL,</v>
      </c>
    </row>
    <row r="194" spans="2:10" x14ac:dyDescent="0.25">
      <c r="B194">
        <v>183</v>
      </c>
      <c r="C194" t="s">
        <v>222</v>
      </c>
      <c r="D194" t="s">
        <v>38</v>
      </c>
      <c r="E194">
        <v>1</v>
      </c>
      <c r="F194">
        <v>0</v>
      </c>
      <c r="G194" t="s">
        <v>32</v>
      </c>
      <c r="H194" t="s">
        <v>39</v>
      </c>
      <c r="J194" t="str">
        <f>"    ["&amp;TRIM(C194)&amp;"] ["&amp;VLOOKUP(TRIM(D194),TypeMap!$B$3:$C$8,2,FALSE)&amp;"]"&amp;IF(TRIM(D194)="CHAR","("&amp;E194&amp;")",IF(TRIM(D194)="DECIMAL","("&amp;E194&amp;","&amp;F194&amp;")",""))&amp;" NULL"&amp;IF(C195="",") END",",")</f>
        <v xml:space="preserve">    [PROMPT_PRICE_IND] [char](1) NULL,</v>
      </c>
    </row>
    <row r="195" spans="2:10" x14ac:dyDescent="0.25">
      <c r="B195">
        <v>184</v>
      </c>
      <c r="C195" t="s">
        <v>223</v>
      </c>
      <c r="D195" t="s">
        <v>38</v>
      </c>
      <c r="E195">
        <v>1</v>
      </c>
      <c r="F195">
        <v>0</v>
      </c>
      <c r="G195" t="s">
        <v>32</v>
      </c>
      <c r="H195" t="s">
        <v>39</v>
      </c>
      <c r="J195" t="str">
        <f>"    ["&amp;TRIM(C195)&amp;"] ["&amp;VLOOKUP(TRIM(D195),TypeMap!$B$3:$C$8,2,FALSE)&amp;"]"&amp;IF(TRIM(D195)="CHAR","("&amp;E195&amp;")",IF(TRIM(D195)="DECIMAL","("&amp;E195&amp;","&amp;F195&amp;")",""))&amp;" NULL"&amp;IF(C196="",") END",",")</f>
        <v xml:space="preserve">    [NON_MBR_UPCHRG_IND] [char](1) NULL,</v>
      </c>
    </row>
    <row r="196" spans="2:10" x14ac:dyDescent="0.25">
      <c r="B196">
        <v>185</v>
      </c>
      <c r="C196" t="s">
        <v>224</v>
      </c>
      <c r="D196" t="s">
        <v>38</v>
      </c>
      <c r="E196">
        <v>1</v>
      </c>
      <c r="F196">
        <v>0</v>
      </c>
      <c r="G196" t="s">
        <v>32</v>
      </c>
      <c r="H196" t="s">
        <v>39</v>
      </c>
      <c r="J196" t="str">
        <f>"    ["&amp;TRIM(C196)&amp;"] ["&amp;VLOOKUP(TRIM(D196),TypeMap!$B$3:$C$8,2,FALSE)&amp;"]"&amp;IF(TRIM(D196)="CHAR","("&amp;E196&amp;")",IF(TRIM(D196)="DECIMAL","("&amp;E196&amp;","&amp;F196&amp;")",""))&amp;" NULL"&amp;IF(C197="",") END",",")</f>
        <v xml:space="preserve">    [DC_DEA_REPORT_IND] [char](1) NULL,</v>
      </c>
    </row>
    <row r="197" spans="2:10" x14ac:dyDescent="0.25">
      <c r="B197">
        <v>186</v>
      </c>
      <c r="C197" t="s">
        <v>225</v>
      </c>
      <c r="D197" t="s">
        <v>38</v>
      </c>
      <c r="E197">
        <v>2</v>
      </c>
      <c r="F197">
        <v>0</v>
      </c>
      <c r="G197" t="s">
        <v>36</v>
      </c>
      <c r="H197" t="s">
        <v>39</v>
      </c>
      <c r="J197" t="str">
        <f>"    ["&amp;TRIM(C197)&amp;"] ["&amp;VLOOKUP(TRIM(D197),TypeMap!$B$3:$C$8,2,FALSE)&amp;"]"&amp;IF(TRIM(D197)="CHAR","("&amp;E197&amp;")",IF(TRIM(D197)="DECIMAL","("&amp;E197&amp;","&amp;F197&amp;")",""))&amp;" NULL"&amp;IF(C198="",") END",",")</f>
        <v xml:space="preserve">    [COUNTRY_CODE] [char](2) NULL,</v>
      </c>
    </row>
    <row r="198" spans="2:10" x14ac:dyDescent="0.25">
      <c r="B198">
        <v>187</v>
      </c>
      <c r="C198" t="s">
        <v>226</v>
      </c>
      <c r="D198" t="s">
        <v>38</v>
      </c>
      <c r="E198">
        <v>25</v>
      </c>
      <c r="F198">
        <v>0</v>
      </c>
      <c r="G198" t="s">
        <v>36</v>
      </c>
      <c r="H198" t="s">
        <v>39</v>
      </c>
      <c r="J198" t="str">
        <f>"    ["&amp;TRIM(C198)&amp;"] ["&amp;VLOOKUP(TRIM(D198),TypeMap!$B$3:$C$8,2,FALSE)&amp;"]"&amp;IF(TRIM(D198)="CHAR","("&amp;E198&amp;")",IF(TRIM(D198)="DECIMAL","("&amp;E198&amp;","&amp;F198&amp;")",""))&amp;" NULL"&amp;IF(C199="",") END",",")</f>
        <v xml:space="preserve">    [SANITARY_REGTN_NBR] [char](25) NULL,</v>
      </c>
    </row>
    <row r="199" spans="2:10" x14ac:dyDescent="0.25">
      <c r="B199">
        <v>188</v>
      </c>
      <c r="C199" t="s">
        <v>227</v>
      </c>
      <c r="D199" t="s">
        <v>55</v>
      </c>
      <c r="E199">
        <v>4</v>
      </c>
      <c r="F199">
        <v>0</v>
      </c>
      <c r="G199" t="s">
        <v>36</v>
      </c>
      <c r="H199" t="s">
        <v>33</v>
      </c>
      <c r="J199" t="str">
        <f>"    ["&amp;TRIM(C199)&amp;"] ["&amp;VLOOKUP(TRIM(D199),TypeMap!$B$3:$C$8,2,FALSE)&amp;"]"&amp;IF(TRIM(D199)="CHAR","("&amp;E199&amp;")",IF(TRIM(D199)="DECIMAL","("&amp;E199&amp;","&amp;F199&amp;")",""))&amp;" NULL"&amp;IF(C200="",") END",",")</f>
        <v xml:space="preserve">    [SANIT_REGTN_EXP_DT] [date] NULL,</v>
      </c>
    </row>
    <row r="200" spans="2:10" x14ac:dyDescent="0.25">
      <c r="B200">
        <v>189</v>
      </c>
      <c r="C200" t="s">
        <v>228</v>
      </c>
      <c r="D200" t="s">
        <v>38</v>
      </c>
      <c r="E200">
        <v>1</v>
      </c>
      <c r="F200">
        <v>0</v>
      </c>
      <c r="G200" t="s">
        <v>32</v>
      </c>
      <c r="H200" t="s">
        <v>39</v>
      </c>
      <c r="J200" t="str">
        <f>"    ["&amp;TRIM(C200)&amp;"] ["&amp;VLOOKUP(TRIM(D200),TypeMap!$B$3:$C$8,2,FALSE)&amp;"]"&amp;IF(TRIM(D200)="CHAR","("&amp;E200&amp;")",IF(TRIM(D200)="DECIMAL","("&amp;E200&amp;","&amp;F200&amp;")",""))&amp;" NULL"&amp;IF(C201="",") END",",")</f>
        <v xml:space="preserve">    [DISCOUNT_IND] [char](1) NULL,</v>
      </c>
    </row>
    <row r="201" spans="2:10" x14ac:dyDescent="0.25">
      <c r="B201">
        <v>190</v>
      </c>
      <c r="C201" t="s">
        <v>229</v>
      </c>
      <c r="D201" t="s">
        <v>47</v>
      </c>
      <c r="E201">
        <v>11</v>
      </c>
      <c r="F201">
        <v>4</v>
      </c>
      <c r="G201" t="s">
        <v>36</v>
      </c>
      <c r="H201" t="s">
        <v>33</v>
      </c>
      <c r="J201" t="str">
        <f>"    ["&amp;TRIM(C201)&amp;"] ["&amp;VLOOKUP(TRIM(D201),TypeMap!$B$3:$C$8,2,FALSE)&amp;"]"&amp;IF(TRIM(D201)="CHAR","("&amp;E201&amp;")",IF(TRIM(D201)="DECIMAL","("&amp;E201&amp;","&amp;F201&amp;")",""))&amp;" NULL"&amp;IF(C202="",") END",",")</f>
        <v xml:space="preserve">    [WHPK_NETWGT_QTY] [numeric](11,4) NULL,</v>
      </c>
    </row>
    <row r="202" spans="2:10" x14ac:dyDescent="0.25">
      <c r="B202">
        <v>191</v>
      </c>
      <c r="C202" t="s">
        <v>230</v>
      </c>
      <c r="D202" t="s">
        <v>38</v>
      </c>
      <c r="E202">
        <v>1</v>
      </c>
      <c r="F202">
        <v>0</v>
      </c>
      <c r="G202" t="s">
        <v>32</v>
      </c>
      <c r="H202" t="s">
        <v>39</v>
      </c>
      <c r="J202" t="str">
        <f>"    ["&amp;TRIM(C202)&amp;"] ["&amp;VLOOKUP(TRIM(D202),TypeMap!$B$3:$C$8,2,FALSE)&amp;"]"&amp;IF(TRIM(D202)="CHAR","("&amp;E202&amp;")",IF(TRIM(D202)="DECIMAL","("&amp;E202&amp;","&amp;F202&amp;")",""))&amp;" NULL"&amp;IF(C203="",") END",",")</f>
        <v xml:space="preserve">    [ALT_CHNNL_SRC_IND] [char](1) NULL,</v>
      </c>
    </row>
    <row r="203" spans="2:10" x14ac:dyDescent="0.25">
      <c r="B203">
        <v>192</v>
      </c>
      <c r="C203" t="s">
        <v>231</v>
      </c>
      <c r="D203" t="s">
        <v>47</v>
      </c>
      <c r="E203">
        <v>18</v>
      </c>
      <c r="F203">
        <v>0</v>
      </c>
      <c r="G203" t="s">
        <v>36</v>
      </c>
      <c r="H203" t="s">
        <v>33</v>
      </c>
      <c r="J203" t="str">
        <f>"    ["&amp;TRIM(C203)&amp;"] ["&amp;VLOOKUP(TRIM(D203),TypeMap!$B$3:$C$8,2,FALSE)&amp;"]"&amp;IF(TRIM(D203)="CHAR","("&amp;E203&amp;")",IF(TRIM(D203)="DECIMAL","("&amp;E203&amp;","&amp;F203&amp;")",""))&amp;" NULL"&amp;IF(C204="",") END",",")</f>
        <v xml:space="preserve">    [REPL_GROUP_NBR] [numeric](18,0) NULL,</v>
      </c>
    </row>
    <row r="204" spans="2:10" x14ac:dyDescent="0.25">
      <c r="B204">
        <v>193</v>
      </c>
      <c r="C204" t="s">
        <v>232</v>
      </c>
      <c r="D204" t="s">
        <v>47</v>
      </c>
      <c r="E204">
        <v>9</v>
      </c>
      <c r="F204">
        <v>4</v>
      </c>
      <c r="G204" t="s">
        <v>36</v>
      </c>
      <c r="H204" t="s">
        <v>33</v>
      </c>
      <c r="J204" t="str">
        <f>"    ["&amp;TRIM(C204)&amp;"] ["&amp;VLOOKUP(TRIM(D204),TypeMap!$B$3:$C$8,2,FALSE)&amp;"]"&amp;IF(TRIM(D204)="CHAR","("&amp;E204&amp;")",IF(TRIM(D204)="DECIMAL","("&amp;E204&amp;","&amp;F204&amp;")",""))&amp;" NULL"&amp;IF(C205="",") END",",")</f>
        <v xml:space="preserve">    [FPP_MIN_VOLUME_QTY] [numeric](9,4) NULL,</v>
      </c>
    </row>
    <row r="205" spans="2:10" x14ac:dyDescent="0.25">
      <c r="B205">
        <v>194</v>
      </c>
      <c r="C205" t="s">
        <v>233</v>
      </c>
      <c r="D205" t="s">
        <v>41</v>
      </c>
      <c r="E205">
        <v>2</v>
      </c>
      <c r="F205">
        <v>0</v>
      </c>
      <c r="G205" t="s">
        <v>36</v>
      </c>
      <c r="H205" t="s">
        <v>33</v>
      </c>
      <c r="J205" t="str">
        <f>"    ["&amp;TRIM(C205)&amp;"] ["&amp;VLOOKUP(TRIM(D205),TypeMap!$B$3:$C$8,2,FALSE)&amp;"]"&amp;IF(TRIM(D205)="CHAR","("&amp;E205&amp;")",IF(TRIM(D205)="DECIMAL","("&amp;E205&amp;","&amp;F205&amp;")",""))&amp;" NULL"&amp;IF(C206="",") END",",")</f>
        <v xml:space="preserve">    [QUALITY_CNTRL_CD] [int] NULL,</v>
      </c>
    </row>
    <row r="206" spans="2:10" x14ac:dyDescent="0.25">
      <c r="B206">
        <v>195</v>
      </c>
      <c r="C206" t="s">
        <v>234</v>
      </c>
      <c r="D206" t="s">
        <v>38</v>
      </c>
      <c r="E206">
        <v>1</v>
      </c>
      <c r="F206">
        <v>0</v>
      </c>
      <c r="G206" t="s">
        <v>36</v>
      </c>
      <c r="H206" t="s">
        <v>39</v>
      </c>
      <c r="J206" t="str">
        <f>"    ["&amp;TRIM(C206)&amp;"] ["&amp;VLOOKUP(TRIM(D206),TypeMap!$B$3:$C$8,2,FALSE)&amp;"]"&amp;IF(TRIM(D206)="CHAR","("&amp;E206&amp;")",IF(TRIM(D206)="DECIMAL","("&amp;E206&amp;","&amp;F206&amp;")",""))&amp;" NULL"&amp;IF(C207="",") END",",")</f>
        <v xml:space="preserve">    [HEALTH_INCENTIVE_ELIG_IND] [char](1) NULL,</v>
      </c>
    </row>
    <row r="207" spans="2:10" x14ac:dyDescent="0.25">
      <c r="B207">
        <v>196</v>
      </c>
      <c r="C207" t="s">
        <v>235</v>
      </c>
      <c r="D207" t="s">
        <v>47</v>
      </c>
      <c r="E207">
        <v>9</v>
      </c>
      <c r="F207">
        <v>3</v>
      </c>
      <c r="G207" t="s">
        <v>36</v>
      </c>
      <c r="H207" t="s">
        <v>33</v>
      </c>
      <c r="J207" t="str">
        <f>"    ["&amp;TRIM(C207)&amp;"] ["&amp;VLOOKUP(TRIM(D207),TypeMap!$B$3:$C$8,2,FALSE)&amp;"]"&amp;IF(TRIM(D207)="CHAR","("&amp;E207&amp;")",IF(TRIM(D207)="DECIMAL","("&amp;E207&amp;","&amp;F207&amp;")",""))&amp;" NULL"&amp;IF(C208="",") END",",")</f>
        <v xml:space="preserve">    [ITEM_VOLUME_QTY] [numeric](9,3) NULL,</v>
      </c>
    </row>
    <row r="208" spans="2:10" x14ac:dyDescent="0.25">
      <c r="B208">
        <v>197</v>
      </c>
      <c r="C208" t="s">
        <v>236</v>
      </c>
      <c r="D208" t="s">
        <v>38</v>
      </c>
      <c r="E208">
        <v>2</v>
      </c>
      <c r="F208">
        <v>0</v>
      </c>
      <c r="G208" t="s">
        <v>36</v>
      </c>
      <c r="H208" t="s">
        <v>39</v>
      </c>
      <c r="J208" t="str">
        <f>"    ["&amp;TRIM(C208)&amp;"] ["&amp;VLOOKUP(TRIM(D208),TypeMap!$B$3:$C$8,2,FALSE)&amp;"]"&amp;IF(TRIM(D208)="CHAR","("&amp;E208&amp;")",IF(TRIM(D208)="DECIMAL","("&amp;E208&amp;","&amp;F208&amp;")",""))&amp;" NULL"&amp;IF(C209="",") END",",")</f>
        <v xml:space="preserve">    [ITEM_VOLUME_UOM_CD] [char](2) NULL,</v>
      </c>
    </row>
    <row r="209" spans="2:10" x14ac:dyDescent="0.25">
      <c r="B209">
        <v>198</v>
      </c>
      <c r="C209" t="s">
        <v>237</v>
      </c>
      <c r="D209" t="s">
        <v>47</v>
      </c>
      <c r="E209">
        <v>5</v>
      </c>
      <c r="F209">
        <v>2</v>
      </c>
      <c r="G209" t="s">
        <v>36</v>
      </c>
      <c r="H209" t="s">
        <v>33</v>
      </c>
      <c r="J209" t="str">
        <f>"    ["&amp;TRIM(C209)&amp;"] ["&amp;VLOOKUP(TRIM(D209),TypeMap!$B$3:$C$8,2,FALSE)&amp;"]"&amp;IF(TRIM(D209)="CHAR","("&amp;E209&amp;")",IF(TRIM(D209)="DECIMAL","("&amp;E209&amp;","&amp;F209&amp;")",""))&amp;" NULL"&amp;IF(C210="",") END",",")</f>
        <v xml:space="preserve">    [ALCOHOL_PCT] [numeric](5,2) NULL,</v>
      </c>
    </row>
    <row r="210" spans="2:10" x14ac:dyDescent="0.25">
      <c r="B210">
        <v>199</v>
      </c>
      <c r="C210" t="s">
        <v>238</v>
      </c>
      <c r="D210" t="s">
        <v>38</v>
      </c>
      <c r="E210">
        <v>1</v>
      </c>
      <c r="F210">
        <v>0</v>
      </c>
      <c r="G210" t="s">
        <v>36</v>
      </c>
      <c r="H210" t="s">
        <v>39</v>
      </c>
      <c r="J210" t="str">
        <f>"    ["&amp;TRIM(C210)&amp;"] ["&amp;VLOOKUP(TRIM(D210),TypeMap!$B$3:$C$8,2,FALSE)&amp;"]"&amp;IF(TRIM(D210)="CHAR","("&amp;E210&amp;")",IF(TRIM(D210)="DECIMAL","("&amp;E210&amp;","&amp;F210&amp;")",""))&amp;" NULL"&amp;IF(C211="",") END",",")</f>
        <v xml:space="preserve">    [MIN_PRICE_IND] [char](1) NULL,</v>
      </c>
    </row>
    <row r="211" spans="2:10" x14ac:dyDescent="0.25">
      <c r="B211">
        <v>200</v>
      </c>
      <c r="C211" t="s">
        <v>239</v>
      </c>
      <c r="D211" t="s">
        <v>41</v>
      </c>
      <c r="E211">
        <v>2</v>
      </c>
      <c r="F211">
        <v>0</v>
      </c>
      <c r="G211" t="s">
        <v>36</v>
      </c>
      <c r="H211" t="s">
        <v>33</v>
      </c>
      <c r="J211" t="str">
        <f>"    ["&amp;TRIM(C211)&amp;"] ["&amp;VLOOKUP(TRIM(D211),TypeMap!$B$3:$C$8,2,FALSE)&amp;"]"&amp;IF(TRIM(D211)="CHAR","("&amp;E211&amp;")",IF(TRIM(D211)="DECIMAL","("&amp;E211&amp;","&amp;F211&amp;")",""))&amp;" NULL"&amp;IF(C212="",") END",",")</f>
        <v xml:space="preserve">    [BRAND_ACQUISITION_CODE] [int] NULL,</v>
      </c>
    </row>
    <row r="212" spans="2:10" x14ac:dyDescent="0.25">
      <c r="B212">
        <v>201</v>
      </c>
      <c r="C212" t="s">
        <v>240</v>
      </c>
      <c r="D212" t="s">
        <v>38</v>
      </c>
      <c r="E212">
        <v>1</v>
      </c>
      <c r="F212">
        <v>0</v>
      </c>
      <c r="G212" t="s">
        <v>36</v>
      </c>
      <c r="H212" t="s">
        <v>39</v>
      </c>
      <c r="J212" t="str">
        <f>"    ["&amp;TRIM(C212)&amp;"] ["&amp;VLOOKUP(TRIM(D212),TypeMap!$B$3:$C$8,2,FALSE)&amp;"]"&amp;IF(TRIM(D212)="CHAR","("&amp;E212&amp;")",IF(TRIM(D212)="DECIMAL","("&amp;E212&amp;","&amp;F212&amp;")",""))&amp;" NULL"&amp;IF(C213="",") END",",")</f>
        <v xml:space="preserve">    [RETURN_RESALE_IND] [char](1) NULL,</v>
      </c>
    </row>
    <row r="213" spans="2:10" x14ac:dyDescent="0.25">
      <c r="B213">
        <v>202</v>
      </c>
      <c r="C213" t="s">
        <v>241</v>
      </c>
      <c r="D213" t="s">
        <v>38</v>
      </c>
      <c r="E213">
        <v>1</v>
      </c>
      <c r="F213">
        <v>0</v>
      </c>
      <c r="G213" t="s">
        <v>32</v>
      </c>
      <c r="H213" t="s">
        <v>39</v>
      </c>
      <c r="J213" t="str">
        <f>"    ["&amp;TRIM(C213)&amp;"] ["&amp;VLOOKUP(TRIM(D213),TypeMap!$B$3:$C$8,2,FALSE)&amp;"]"&amp;IF(TRIM(D213)="CHAR","("&amp;E213&amp;")",IF(TRIM(D213)="DECIMAL","("&amp;E213&amp;","&amp;F213&amp;")",""))&amp;" NULL"&amp;IF(C214="",") END",",")</f>
        <v xml:space="preserve">    [RETAIL_INCLUDE_VAT_IND] [char](1) NULL,</v>
      </c>
    </row>
    <row r="214" spans="2:10" x14ac:dyDescent="0.25">
      <c r="B214">
        <v>203</v>
      </c>
      <c r="C214" t="s">
        <v>242</v>
      </c>
      <c r="D214" t="s">
        <v>47</v>
      </c>
      <c r="E214">
        <v>11</v>
      </c>
      <c r="F214">
        <v>2</v>
      </c>
      <c r="G214" t="s">
        <v>36</v>
      </c>
      <c r="H214" t="s">
        <v>33</v>
      </c>
      <c r="J214" t="str">
        <f>"    ["&amp;TRIM(C214)&amp;"] ["&amp;VLOOKUP(TRIM(D214),TypeMap!$B$3:$C$8,2,FALSE)&amp;"]"&amp;IF(TRIM(D214)="CHAR","("&amp;E214&amp;")",IF(TRIM(D214)="DECIMAL","("&amp;E214&amp;","&amp;F214&amp;")",""))&amp;" NULL"&amp;IF(C215="",") END",",")</f>
        <v xml:space="preserve">    [GIFT_CARD_FACE_AMT] [numeric](11,2) NULL,</v>
      </c>
    </row>
    <row r="215" spans="2:10" x14ac:dyDescent="0.25">
      <c r="B215">
        <v>204</v>
      </c>
      <c r="C215" t="s">
        <v>243</v>
      </c>
      <c r="D215" t="s">
        <v>47</v>
      </c>
      <c r="E215">
        <v>9</v>
      </c>
      <c r="F215">
        <v>2</v>
      </c>
      <c r="G215" t="s">
        <v>36</v>
      </c>
      <c r="H215" t="s">
        <v>33</v>
      </c>
      <c r="J215" t="str">
        <f>"    ["&amp;TRIM(C215)&amp;"] ["&amp;VLOOKUP(TRIM(D215),TypeMap!$B$3:$C$8,2,FALSE)&amp;"]"&amp;IF(TRIM(D215)="CHAR","("&amp;E215&amp;")",IF(TRIM(D215)="DECIMAL","("&amp;E215&amp;","&amp;F215&amp;")",""))&amp;" NULL"&amp;IF(C216="",") END",",")</f>
        <v xml:space="preserve">    [GIFT_CARD_FEE_AMOUNT] [numeric](9,2) NULL,</v>
      </c>
    </row>
    <row r="216" spans="2:10" x14ac:dyDescent="0.25">
      <c r="B216">
        <v>205</v>
      </c>
      <c r="C216" t="s">
        <v>244</v>
      </c>
      <c r="D216" t="s">
        <v>47</v>
      </c>
      <c r="E216">
        <v>5</v>
      </c>
      <c r="F216">
        <v>3</v>
      </c>
      <c r="G216" t="s">
        <v>36</v>
      </c>
      <c r="H216" t="s">
        <v>33</v>
      </c>
      <c r="J216" t="str">
        <f>"    ["&amp;TRIM(C216)&amp;"] ["&amp;VLOOKUP(TRIM(D216),TypeMap!$B$3:$C$8,2,FALSE)&amp;"]"&amp;IF(TRIM(D216)="CHAR","("&amp;E216&amp;")",IF(TRIM(D216)="DECIMAL","("&amp;E216&amp;","&amp;F216&amp;")",""))&amp;" NULL"&amp;IF(C217="",") END",",")</f>
        <v xml:space="preserve">    [GIFT_CARD_FEE_PERCENT] [numeric](5,3) NULL,</v>
      </c>
    </row>
    <row r="217" spans="2:10" x14ac:dyDescent="0.25">
      <c r="B217">
        <v>206</v>
      </c>
      <c r="C217" t="s">
        <v>245</v>
      </c>
      <c r="D217" t="s">
        <v>41</v>
      </c>
      <c r="E217">
        <v>2</v>
      </c>
      <c r="F217">
        <v>0</v>
      </c>
      <c r="G217" t="s">
        <v>36</v>
      </c>
      <c r="H217" t="s">
        <v>33</v>
      </c>
      <c r="J217" t="str">
        <f>"    ["&amp;TRIM(C217)&amp;"] ["&amp;VLOOKUP(TRIM(D217),TypeMap!$B$3:$C$8,2,FALSE)&amp;"]"&amp;IF(TRIM(D217)="CHAR","("&amp;E217&amp;")",IF(TRIM(D217)="DECIMAL","("&amp;E217&amp;","&amp;F217&amp;")",""))&amp;" NULL"&amp;IF(C218="",") END",",")</f>
        <v xml:space="preserve">    [GIFT_CARD_TYPE_CODE] [int] NULL,</v>
      </c>
    </row>
    <row r="218" spans="2:10" x14ac:dyDescent="0.25">
      <c r="B218">
        <v>207</v>
      </c>
      <c r="C218" t="s">
        <v>246</v>
      </c>
      <c r="D218" t="s">
        <v>31</v>
      </c>
      <c r="E218">
        <v>4</v>
      </c>
      <c r="F218">
        <v>0</v>
      </c>
      <c r="G218" t="s">
        <v>36</v>
      </c>
      <c r="H218" t="s">
        <v>33</v>
      </c>
      <c r="J218" t="str">
        <f>"    ["&amp;TRIM(C218)&amp;"] ["&amp;VLOOKUP(TRIM(D218),TypeMap!$B$3:$C$8,2,FALSE)&amp;"]"&amp;IF(TRIM(D218)="CHAR","("&amp;E218&amp;")",IF(TRIM(D218)="DECIMAL","("&amp;E218&amp;","&amp;F218&amp;")",""))&amp;" NULL"&amp;IF(C219="",") END",",")</f>
        <v xml:space="preserve">    [FEATURE_PRESN_UNIT_QTY] [int] NULL) END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7"/>
  <sheetViews>
    <sheetView workbookViewId="0">
      <selection activeCell="J26" sqref="J26"/>
    </sheetView>
  </sheetViews>
  <sheetFormatPr defaultRowHeight="15" x14ac:dyDescent="0.25"/>
  <sheetData>
    <row r="2" spans="1:15" x14ac:dyDescent="0.25">
      <c r="B2" t="s">
        <v>21</v>
      </c>
      <c r="C2" s="1" t="s">
        <v>0</v>
      </c>
      <c r="E2" t="s">
        <v>23</v>
      </c>
    </row>
    <row r="3" spans="1:15" x14ac:dyDescent="0.25">
      <c r="B3" t="s">
        <v>22</v>
      </c>
      <c r="C3" s="1" t="s">
        <v>465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'DEPARTMENT_DESC' AND TBCREATOR = 'BRSAMITM'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OBJECT_ID(N'[dbo].[DEPARTMENT_DESC]')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OBJECT_ID(N'[dbo].[DEPARTMENT_DESC]')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[dbo].[DEPARTMENT_DESC]</v>
      </c>
      <c r="J9" t="str">
        <f>"CREATE TABLE [dbo].["&amp;C3&amp;"]("</f>
        <v>CREATE TABLE [dbo].[DEPARTMENT_DESC](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40</v>
      </c>
      <c r="D12" t="s">
        <v>41</v>
      </c>
      <c r="E12">
        <v>2</v>
      </c>
      <c r="F12">
        <v>0</v>
      </c>
      <c r="G12" t="s">
        <v>32</v>
      </c>
      <c r="H12" t="s">
        <v>33</v>
      </c>
      <c r="J12" t="str">
        <f>"    ["&amp;TRIM(C12)&amp;"] ["&amp;VLOOKUP(TRIM(D12),TypeMap!$B$3:$C$8,2,FALSE)&amp;"]"&amp;IF(TRIM(D12)="CHAR","("&amp;E12&amp;")",IF(TRIM(D12)="DECIMAL","("&amp;E12&amp;","&amp;F12&amp;")",""))&amp;" NULL"&amp;IF(C13="",") END",",")</f>
        <v xml:space="preserve">    [DEPT_NBR] [int] NULL,</v>
      </c>
      <c r="O12" t="s">
        <v>260</v>
      </c>
    </row>
    <row r="13" spans="1:15" x14ac:dyDescent="0.25">
      <c r="B13">
        <v>2</v>
      </c>
      <c r="C13" t="s">
        <v>468</v>
      </c>
      <c r="D13" t="s">
        <v>38</v>
      </c>
      <c r="E13">
        <v>3</v>
      </c>
      <c r="F13">
        <v>0</v>
      </c>
      <c r="G13" t="s">
        <v>32</v>
      </c>
      <c r="H13" t="s">
        <v>39</v>
      </c>
      <c r="J13" t="str">
        <f>"    ["&amp;TRIM(C13)&amp;"] ["&amp;VLOOKUP(TRIM(D13),TypeMap!$B$3:$C$8,2,FALSE)&amp;"]"&amp;IF(TRIM(D13)="CHAR","("&amp;E13&amp;")",IF(TRIM(D13)="DECIMAL","("&amp;E13&amp;","&amp;F13&amp;")",""))&amp;" NULL"&amp;IF(C14="",") END",",")</f>
        <v xml:space="preserve">    [LANGUAGE_CODE] [char](3) NULL,</v>
      </c>
    </row>
    <row r="14" spans="1:15" x14ac:dyDescent="0.25">
      <c r="B14">
        <v>3</v>
      </c>
      <c r="C14" t="s">
        <v>469</v>
      </c>
      <c r="D14" t="s">
        <v>38</v>
      </c>
      <c r="E14">
        <v>30</v>
      </c>
      <c r="F14">
        <v>0</v>
      </c>
      <c r="G14" t="s">
        <v>32</v>
      </c>
      <c r="H14" t="s">
        <v>39</v>
      </c>
      <c r="J14" t="str">
        <f>"    ["&amp;TRIM(C14)&amp;"] ["&amp;VLOOKUP(TRIM(D14),TypeMap!$B$3:$C$8,2,FALSE)&amp;"]"&amp;IF(TRIM(D14)="CHAR","("&amp;E14&amp;")",IF(TRIM(D14)="DECIMAL","("&amp;E14&amp;","&amp;F14&amp;")",""))&amp;" NULL"&amp;IF(C15="",") END",",")</f>
        <v xml:space="preserve">    [DESCRIPTION_TEXT] [char](30) NULL) END</v>
      </c>
    </row>
    <row r="137" spans="16:16" x14ac:dyDescent="0.25">
      <c r="P137" t="s">
        <v>464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7"/>
  <sheetViews>
    <sheetView workbookViewId="0">
      <selection activeCell="D24" sqref="D24"/>
    </sheetView>
  </sheetViews>
  <sheetFormatPr defaultRowHeight="15" x14ac:dyDescent="0.25"/>
  <sheetData>
    <row r="2" spans="1:15" x14ac:dyDescent="0.25">
      <c r="B2" t="s">
        <v>21</v>
      </c>
      <c r="C2" s="1" t="s">
        <v>0</v>
      </c>
      <c r="E2" t="s">
        <v>23</v>
      </c>
    </row>
    <row r="3" spans="1:15" x14ac:dyDescent="0.25">
      <c r="B3" t="s">
        <v>22</v>
      </c>
      <c r="C3" s="1" t="s">
        <v>466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'SUBCLASS_TEXT' AND TBCREATOR = 'BRSAMITM'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OBJECT_ID(N'[dbo].[SUBCLASS_TEXT]')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OBJECT_ID(N'[dbo].[SUBCLASS_TEXT]')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[dbo].[SUBCLASS_TEXT]</v>
      </c>
      <c r="J9" t="str">
        <f>"CREATE TABLE [dbo].["&amp;C3&amp;"]("</f>
        <v>CREATE TABLE [dbo].[SUBCLASS_TEXT](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40</v>
      </c>
      <c r="D12" t="s">
        <v>41</v>
      </c>
      <c r="E12">
        <v>2</v>
      </c>
      <c r="F12">
        <v>0</v>
      </c>
      <c r="G12" t="s">
        <v>32</v>
      </c>
      <c r="H12" t="s">
        <v>33</v>
      </c>
      <c r="J12" t="str">
        <f>"    ["&amp;TRIM(C12)&amp;"] ["&amp;VLOOKUP(TRIM(D12),TypeMap!$B$3:$C$8,2,FALSE)&amp;"]"&amp;IF(TRIM(D12)="CHAR","("&amp;E12&amp;")",IF(TRIM(D12)="DECIMAL","("&amp;E12&amp;","&amp;F12&amp;")",""))&amp;" NULL"&amp;IF(C13="",") END",",")</f>
        <v xml:space="preserve">    [DEPT_NBR] [int] NULL,</v>
      </c>
      <c r="O12" t="s">
        <v>260</v>
      </c>
    </row>
    <row r="13" spans="1:15" x14ac:dyDescent="0.25">
      <c r="B13">
        <v>2</v>
      </c>
      <c r="C13" t="s">
        <v>42</v>
      </c>
      <c r="D13" t="s">
        <v>41</v>
      </c>
      <c r="E13">
        <v>2</v>
      </c>
      <c r="F13">
        <v>0</v>
      </c>
      <c r="G13" t="s">
        <v>32</v>
      </c>
      <c r="H13" t="s">
        <v>33</v>
      </c>
      <c r="J13" t="str">
        <f>"    ["&amp;TRIM(C13)&amp;"] ["&amp;VLOOKUP(TRIM(D13),TypeMap!$B$3:$C$8,2,FALSE)&amp;"]"&amp;IF(TRIM(D13)="CHAR","("&amp;E13&amp;")",IF(TRIM(D13)="DECIMAL","("&amp;E13&amp;","&amp;F13&amp;")",""))&amp;" NULL"&amp;IF(C14="",") END",",")</f>
        <v xml:space="preserve">    [SUBCLASS_NBR] [int] NULL,</v>
      </c>
    </row>
    <row r="14" spans="1:15" x14ac:dyDescent="0.25">
      <c r="B14">
        <v>3</v>
      </c>
      <c r="C14" t="s">
        <v>468</v>
      </c>
      <c r="D14" t="s">
        <v>38</v>
      </c>
      <c r="E14">
        <v>3</v>
      </c>
      <c r="F14">
        <v>0</v>
      </c>
      <c r="G14" t="s">
        <v>32</v>
      </c>
      <c r="H14" t="s">
        <v>39</v>
      </c>
      <c r="J14" t="str">
        <f>"    ["&amp;TRIM(C14)&amp;"] ["&amp;VLOOKUP(TRIM(D14),TypeMap!$B$3:$C$8,2,FALSE)&amp;"]"&amp;IF(TRIM(D14)="CHAR","("&amp;E14&amp;")",IF(TRIM(D14)="DECIMAL","("&amp;E14&amp;","&amp;F14&amp;")",""))&amp;" NULL"&amp;IF(C15="",") END",",")</f>
        <v xml:space="preserve">    [LANGUAGE_CODE] [char](3) NULL,</v>
      </c>
    </row>
    <row r="15" spans="1:15" x14ac:dyDescent="0.25">
      <c r="B15">
        <v>4</v>
      </c>
      <c r="C15" t="s">
        <v>470</v>
      </c>
      <c r="D15" t="s">
        <v>38</v>
      </c>
      <c r="E15">
        <v>30</v>
      </c>
      <c r="F15">
        <v>0</v>
      </c>
      <c r="G15" t="s">
        <v>32</v>
      </c>
      <c r="H15" t="s">
        <v>39</v>
      </c>
      <c r="J15" t="str">
        <f>"    ["&amp;TRIM(C15)&amp;"] ["&amp;VLOOKUP(TRIM(D15),TypeMap!$B$3:$C$8,2,FALSE)&amp;"]"&amp;IF(TRIM(D15)="CHAR","("&amp;E15&amp;")",IF(TRIM(D15)="DECIMAL","("&amp;E15&amp;","&amp;F15&amp;")",""))&amp;" NULL"&amp;IF(C16="",") END",",")</f>
        <v xml:space="preserve">    [SUBCLASS_DESC] [char](30) NULL,</v>
      </c>
    </row>
    <row r="16" spans="1:15" x14ac:dyDescent="0.25">
      <c r="B16">
        <v>5</v>
      </c>
      <c r="C16" t="s">
        <v>166</v>
      </c>
      <c r="D16" t="s">
        <v>38</v>
      </c>
      <c r="E16">
        <v>10</v>
      </c>
      <c r="F16">
        <v>0</v>
      </c>
      <c r="G16" t="s">
        <v>32</v>
      </c>
      <c r="H16" t="s">
        <v>39</v>
      </c>
      <c r="J16" t="str">
        <f>"    ["&amp;TRIM(C16)&amp;"] ["&amp;VLOOKUP(TRIM(D16),TypeMap!$B$3:$C$8,2,FALSE)&amp;"]"&amp;IF(TRIM(D16)="CHAR","("&amp;E16&amp;")",IF(TRIM(D16)="DECIMAL","("&amp;E16&amp;","&amp;F16&amp;")",""))&amp;" NULL"&amp;IF(C17="",") END",",")</f>
        <v xml:space="preserve">    [ITEMFILE_SOURCE_NM] [char](10) NULL) END</v>
      </c>
    </row>
    <row r="137" spans="16:16" x14ac:dyDescent="0.25">
      <c r="P137" t="s">
        <v>464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7"/>
  <sheetViews>
    <sheetView workbookViewId="0">
      <selection activeCell="J17" sqref="J7:J17"/>
    </sheetView>
  </sheetViews>
  <sheetFormatPr defaultRowHeight="15" x14ac:dyDescent="0.25"/>
  <sheetData>
    <row r="2" spans="1:15" x14ac:dyDescent="0.25">
      <c r="B2" t="s">
        <v>21</v>
      </c>
      <c r="C2" s="1" t="s">
        <v>0</v>
      </c>
      <c r="E2" t="s">
        <v>23</v>
      </c>
    </row>
    <row r="3" spans="1:15" x14ac:dyDescent="0.25">
      <c r="B3" t="s">
        <v>22</v>
      </c>
      <c r="C3" s="1" t="s">
        <v>467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'SUBCLASS_FNLN_TEXT' AND TBCREATOR = 'BRSAMITM'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OBJECT_ID(N'[dbo].[SUBCLASS_FNLN_TEXT]')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OBJECT_ID(N'[dbo].[SUBCLASS_FNLN_TEXT]')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[dbo].[SUBCLASS_FNLN_TEXT]</v>
      </c>
      <c r="J9" t="str">
        <f>"CREATE TABLE [dbo].["&amp;C3&amp;"]("</f>
        <v>CREATE TABLE [dbo].[SUBCLASS_FNLN_TEXT](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40</v>
      </c>
      <c r="D12" t="s">
        <v>41</v>
      </c>
      <c r="E12">
        <v>2</v>
      </c>
      <c r="F12">
        <v>0</v>
      </c>
      <c r="G12" t="s">
        <v>32</v>
      </c>
      <c r="H12" t="s">
        <v>33</v>
      </c>
      <c r="J12" t="str">
        <f>"    ["&amp;TRIM(C12)&amp;"] ["&amp;VLOOKUP(TRIM(D12),TypeMap!$B$3:$C$8,2,FALSE)&amp;"]"&amp;IF(TRIM(D12)="CHAR","("&amp;E12&amp;")",IF(TRIM(D12)="DECIMAL","("&amp;E12&amp;","&amp;F12&amp;")",""))&amp;" NULL"&amp;IF(C13="",") END",",")</f>
        <v xml:space="preserve">    [DEPT_NBR] [int] NULL,</v>
      </c>
      <c r="O12" t="s">
        <v>260</v>
      </c>
    </row>
    <row r="13" spans="1:15" x14ac:dyDescent="0.25">
      <c r="B13">
        <v>2</v>
      </c>
      <c r="C13" t="s">
        <v>42</v>
      </c>
      <c r="D13" t="s">
        <v>41</v>
      </c>
      <c r="E13">
        <v>2</v>
      </c>
      <c r="F13">
        <v>0</v>
      </c>
      <c r="G13" t="s">
        <v>32</v>
      </c>
      <c r="H13" t="s">
        <v>33</v>
      </c>
      <c r="J13" t="str">
        <f>"    ["&amp;TRIM(C13)&amp;"] ["&amp;VLOOKUP(TRIM(D13),TypeMap!$B$3:$C$8,2,FALSE)&amp;"]"&amp;IF(TRIM(D13)="CHAR","("&amp;E13&amp;")",IF(TRIM(D13)="DECIMAL","("&amp;E13&amp;","&amp;F13&amp;")",""))&amp;" NULL"&amp;IF(C14="",") END",",")</f>
        <v xml:space="preserve">    [SUBCLASS_NBR] [int] NULL,</v>
      </c>
    </row>
    <row r="14" spans="1:15" x14ac:dyDescent="0.25">
      <c r="B14">
        <v>3</v>
      </c>
      <c r="C14" t="s">
        <v>43</v>
      </c>
      <c r="D14" t="s">
        <v>41</v>
      </c>
      <c r="E14">
        <v>2</v>
      </c>
      <c r="F14">
        <v>0</v>
      </c>
      <c r="G14" t="s">
        <v>32</v>
      </c>
      <c r="H14" t="s">
        <v>33</v>
      </c>
      <c r="J14" t="str">
        <f>"    ["&amp;TRIM(C14)&amp;"] ["&amp;VLOOKUP(TRIM(D14),TypeMap!$B$3:$C$8,2,FALSE)&amp;"]"&amp;IF(TRIM(D14)="CHAR","("&amp;E14&amp;")",IF(TRIM(D14)="DECIMAL","("&amp;E14&amp;","&amp;F14&amp;")",""))&amp;" NULL"&amp;IF(C15="",") END",",")</f>
        <v xml:space="preserve">    [FINELINE_NBR] [int] NULL,</v>
      </c>
    </row>
    <row r="15" spans="1:15" x14ac:dyDescent="0.25">
      <c r="B15">
        <v>4</v>
      </c>
      <c r="C15" t="s">
        <v>468</v>
      </c>
      <c r="D15" t="s">
        <v>38</v>
      </c>
      <c r="E15">
        <v>3</v>
      </c>
      <c r="F15">
        <v>0</v>
      </c>
      <c r="G15" t="s">
        <v>32</v>
      </c>
      <c r="H15" t="s">
        <v>39</v>
      </c>
      <c r="J15" t="str">
        <f>"    ["&amp;TRIM(C15)&amp;"] ["&amp;VLOOKUP(TRIM(D15),TypeMap!$B$3:$C$8,2,FALSE)&amp;"]"&amp;IF(TRIM(D15)="CHAR","("&amp;E15&amp;")",IF(TRIM(D15)="DECIMAL","("&amp;E15&amp;","&amp;F15&amp;")",""))&amp;" NULL"&amp;IF(C16="",") END",",")</f>
        <v xml:space="preserve">    [LANGUAGE_CODE] [char](3) NULL,</v>
      </c>
    </row>
    <row r="16" spans="1:15" x14ac:dyDescent="0.25">
      <c r="B16">
        <v>5</v>
      </c>
      <c r="C16" t="s">
        <v>471</v>
      </c>
      <c r="D16" t="s">
        <v>38</v>
      </c>
      <c r="E16">
        <v>30</v>
      </c>
      <c r="F16">
        <v>0</v>
      </c>
      <c r="G16" t="s">
        <v>32</v>
      </c>
      <c r="H16" t="s">
        <v>39</v>
      </c>
      <c r="J16" t="str">
        <f>"    ["&amp;TRIM(C16)&amp;"] ["&amp;VLOOKUP(TRIM(D16),TypeMap!$B$3:$C$8,2,FALSE)&amp;"]"&amp;IF(TRIM(D16)="CHAR","("&amp;E16&amp;")",IF(TRIM(D16)="DECIMAL","("&amp;E16&amp;","&amp;F16&amp;")",""))&amp;" NULL"&amp;IF(C17="",") END",",")</f>
        <v xml:space="preserve">    [FINELINE_DESC] [char](30) NULL,</v>
      </c>
    </row>
    <row r="17" spans="2:10" x14ac:dyDescent="0.25">
      <c r="B17">
        <v>6</v>
      </c>
      <c r="C17" t="s">
        <v>166</v>
      </c>
      <c r="D17" t="s">
        <v>38</v>
      </c>
      <c r="E17">
        <v>10</v>
      </c>
      <c r="F17">
        <v>0</v>
      </c>
      <c r="G17" t="s">
        <v>32</v>
      </c>
      <c r="H17" t="s">
        <v>39</v>
      </c>
      <c r="J17" t="str">
        <f>"    ["&amp;TRIM(C17)&amp;"] ["&amp;VLOOKUP(TRIM(D17),TypeMap!$B$3:$C$8,2,FALSE)&amp;"]"&amp;IF(TRIM(D17)="CHAR","("&amp;E17&amp;")",IF(TRIM(D17)="DECIMAL","("&amp;E17&amp;","&amp;F17&amp;")",""))&amp;" NULL"&amp;IF(C18="",") END",",")</f>
        <v xml:space="preserve">    [ITEMFILE_SOURCE_NM] [char](10) NULL) END</v>
      </c>
    </row>
    <row r="137" spans="16:16" x14ac:dyDescent="0.25">
      <c r="P137" t="s">
        <v>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opLeftCell="A15" workbookViewId="0">
      <selection activeCell="A32" sqref="A32"/>
    </sheetView>
  </sheetViews>
  <sheetFormatPr defaultRowHeight="15" x14ac:dyDescent="0.25"/>
  <cols>
    <col min="1" max="1" width="15" style="1" customWidth="1"/>
    <col min="2" max="2" width="30.28515625" style="1" bestFit="1" customWidth="1"/>
    <col min="3" max="3" width="20" style="1" bestFit="1" customWidth="1"/>
    <col min="4" max="4" width="13.85546875" style="1" customWidth="1"/>
    <col min="5" max="5" width="36.42578125" style="1" customWidth="1"/>
    <col min="6" max="16384" width="9.140625" style="1"/>
  </cols>
  <sheetData>
    <row r="1" spans="1:6" x14ac:dyDescent="0.25">
      <c r="A1" s="2" t="s">
        <v>19</v>
      </c>
      <c r="B1" s="2" t="s">
        <v>18</v>
      </c>
      <c r="C1" s="2" t="s">
        <v>20</v>
      </c>
      <c r="D1" s="2" t="s">
        <v>463</v>
      </c>
      <c r="E1" s="2" t="s">
        <v>17</v>
      </c>
    </row>
    <row r="2" spans="1:6" x14ac:dyDescent="0.25">
      <c r="B2" s="1" t="s">
        <v>0</v>
      </c>
      <c r="C2" s="1" t="s">
        <v>1</v>
      </c>
      <c r="D2" s="4">
        <v>167495</v>
      </c>
      <c r="E2" s="1" t="str">
        <f>"SELECT * FROM " &amp; B2 &amp; "." &amp; C2 &amp; " FETCH FIRST 10 ROWS ONLY WITH UR;"</f>
        <v>SELECT * FROM BRSAMITM.ITEM FETCH FIRST 10 ROWS ONLY WITH UR;</v>
      </c>
      <c r="F2" s="1" t="str">
        <f>B2&amp;"."&amp;C2</f>
        <v>BRSAMITM.ITEM</v>
      </c>
    </row>
    <row r="3" spans="1:6" x14ac:dyDescent="0.25">
      <c r="B3" s="1" t="s">
        <v>0</v>
      </c>
      <c r="C3" s="1" t="s">
        <v>2</v>
      </c>
      <c r="D3" s="4">
        <v>1564283</v>
      </c>
      <c r="E3" s="1" t="str">
        <f t="shared" ref="E3:E32" si="0">"SELECT * FROM " &amp; B3 &amp; "." &amp; C3 &amp; " FETCH FIRST 10 ROWS ONLY WITH UR;"</f>
        <v>SELECT * FROM BRSAMITM.CLUB_ITEM FETCH FIRST 10 ROWS ONLY WITH UR;</v>
      </c>
      <c r="F3" s="1" t="str">
        <f t="shared" ref="F3:F32" si="1">B3&amp;"."&amp;C3</f>
        <v>BRSAMITM.CLUB_ITEM</v>
      </c>
    </row>
    <row r="4" spans="1:6" x14ac:dyDescent="0.25">
      <c r="B4" s="1" t="s">
        <v>0</v>
      </c>
      <c r="C4" s="1" t="s">
        <v>3</v>
      </c>
      <c r="D4" s="4">
        <v>465972</v>
      </c>
      <c r="E4" s="1" t="str">
        <f t="shared" si="0"/>
        <v>SELECT * FROM BRSAMITM.CLUB_ITEM_INVT FETCH FIRST 10 ROWS ONLY WITH UR;</v>
      </c>
      <c r="F4" s="1" t="str">
        <f t="shared" si="1"/>
        <v>BRSAMITM.CLUB_ITEM_INVT</v>
      </c>
    </row>
    <row r="5" spans="1:6" x14ac:dyDescent="0.25">
      <c r="B5" s="1" t="s">
        <v>0</v>
      </c>
      <c r="C5" s="1" t="s">
        <v>4</v>
      </c>
      <c r="D5" s="4">
        <v>487593</v>
      </c>
      <c r="E5" s="1" t="str">
        <f t="shared" si="0"/>
        <v>SELECT * FROM BRSAMITM.ITEM_DC FETCH FIRST 10 ROWS ONLY WITH UR;</v>
      </c>
      <c r="F5" s="1" t="str">
        <f t="shared" si="1"/>
        <v>BRSAMITM.ITEM_DC</v>
      </c>
    </row>
    <row r="6" spans="1:6" x14ac:dyDescent="0.25">
      <c r="B6" s="1" t="s">
        <v>0</v>
      </c>
      <c r="C6" s="1" t="s">
        <v>4</v>
      </c>
      <c r="D6" s="4">
        <v>487593</v>
      </c>
      <c r="E6" s="1" t="str">
        <f t="shared" si="0"/>
        <v>SELECT * FROM BRSAMITM.ITEM_DC FETCH FIRST 10 ROWS ONLY WITH UR;</v>
      </c>
      <c r="F6" s="1" t="str">
        <f t="shared" si="1"/>
        <v>BRSAMITM.ITEM_DC</v>
      </c>
    </row>
    <row r="7" spans="1:6" x14ac:dyDescent="0.25">
      <c r="B7" s="1" t="s">
        <v>5</v>
      </c>
      <c r="C7" s="1" t="s">
        <v>6</v>
      </c>
      <c r="D7" s="4">
        <v>8528</v>
      </c>
      <c r="E7" s="1" t="str">
        <f t="shared" si="0"/>
        <v>SELECT * FROM BRSCMGMT.SCALABLE_ITEM FETCH FIRST 10 ROWS ONLY WITH UR;</v>
      </c>
      <c r="F7" s="1" t="str">
        <f t="shared" si="1"/>
        <v>BRSCMGMT.SCALABLE_ITEM</v>
      </c>
    </row>
    <row r="8" spans="1:6" x14ac:dyDescent="0.25">
      <c r="B8" s="1" t="s">
        <v>5</v>
      </c>
      <c r="C8" s="1" t="s">
        <v>7</v>
      </c>
      <c r="D8" s="4">
        <v>3232</v>
      </c>
      <c r="E8" s="1" t="str">
        <f t="shared" si="0"/>
        <v>SELECT * FROM BRSCMGMT.SCALABLE_ITEM_WC FETCH FIRST 10 ROWS ONLY WITH UR;</v>
      </c>
      <c r="F8" s="1" t="str">
        <f t="shared" si="1"/>
        <v>BRSCMGMT.SCALABLE_ITEM_WC</v>
      </c>
    </row>
    <row r="9" spans="1:6" x14ac:dyDescent="0.25">
      <c r="B9" s="1" t="s">
        <v>8</v>
      </c>
      <c r="C9" s="1" t="s">
        <v>9</v>
      </c>
      <c r="D9" s="4">
        <v>2420388</v>
      </c>
      <c r="E9" s="1" t="str">
        <f t="shared" si="0"/>
        <v>SELECT * FROM BRSPRICE.ITEM_EST_COST FETCH FIRST 10 ROWS ONLY WITH UR;</v>
      </c>
      <c r="F9" s="1" t="str">
        <f t="shared" si="1"/>
        <v>BRSPRICE.ITEM_EST_COST</v>
      </c>
    </row>
    <row r="10" spans="1:6" x14ac:dyDescent="0.25">
      <c r="A10" s="1" t="s">
        <v>446</v>
      </c>
      <c r="B10" s="1" t="s">
        <v>8</v>
      </c>
      <c r="C10" s="1" t="s">
        <v>370</v>
      </c>
      <c r="D10" s="4">
        <v>9635854</v>
      </c>
      <c r="E10" s="1" t="str">
        <f t="shared" si="0"/>
        <v>SELECT * FROM BRSPRICE.ITEM_COST_CMPNT FETCH FIRST 10 ROWS ONLY WITH UR;</v>
      </c>
      <c r="F10" s="1" t="str">
        <f t="shared" si="1"/>
        <v>BRSPRICE.ITEM_COST_CMPNT</v>
      </c>
    </row>
    <row r="11" spans="1:6" x14ac:dyDescent="0.25">
      <c r="B11" s="1" t="s">
        <v>8</v>
      </c>
      <c r="C11" s="1" t="s">
        <v>10</v>
      </c>
      <c r="D11" s="4"/>
      <c r="E11" s="1" t="str">
        <f t="shared" si="0"/>
        <v>SELECT * FROM BRSPRICE.PRICING_ACTION  FETCH FIRST 10 ROWS ONLY WITH UR;</v>
      </c>
      <c r="F11" s="1" t="str">
        <f t="shared" si="1"/>
        <v>BRSPRICE.PRICING_ACTION </v>
      </c>
    </row>
    <row r="12" spans="1:6" x14ac:dyDescent="0.25">
      <c r="B12" s="1" t="s">
        <v>8</v>
      </c>
      <c r="C12" s="1" t="s">
        <v>11</v>
      </c>
      <c r="D12" s="4">
        <v>207</v>
      </c>
      <c r="E12" s="1" t="str">
        <f t="shared" si="0"/>
        <v>SELECT * FROM BRSPRICE.PRICE_DESTINATION FETCH FIRST 10 ROWS ONLY WITH UR;</v>
      </c>
      <c r="F12" s="1" t="str">
        <f t="shared" si="1"/>
        <v>BRSPRICE.PRICE_DESTINATION</v>
      </c>
    </row>
    <row r="13" spans="1:6" x14ac:dyDescent="0.25">
      <c r="B13" s="1" t="s">
        <v>12</v>
      </c>
      <c r="C13" s="1" t="s">
        <v>13</v>
      </c>
      <c r="D13" s="4">
        <v>167494</v>
      </c>
      <c r="E13" s="1" t="str">
        <f t="shared" si="0"/>
        <v>SELECT * FROM BRSAMTAX.BR_ITEM_TAX FETCH FIRST 10 ROWS ONLY WITH UR;</v>
      </c>
      <c r="F13" s="1" t="str">
        <f t="shared" si="1"/>
        <v>BRSAMTAX.BR_ITEM_TAX</v>
      </c>
    </row>
    <row r="14" spans="1:6" x14ac:dyDescent="0.25">
      <c r="B14" s="1" t="s">
        <v>14</v>
      </c>
      <c r="C14" s="1" t="s">
        <v>15</v>
      </c>
      <c r="D14" s="4">
        <v>10845</v>
      </c>
      <c r="E14" s="1" t="str">
        <f t="shared" si="0"/>
        <v>SELECT * FROM BRTXRULE.BR_TAX_NCM FETCH FIRST 10 ROWS ONLY WITH UR;</v>
      </c>
      <c r="F14" s="1" t="str">
        <f t="shared" si="1"/>
        <v>BRTXRULE.BR_TAX_NCM</v>
      </c>
    </row>
    <row r="15" spans="1:6" x14ac:dyDescent="0.25">
      <c r="A15" s="1" t="s">
        <v>445</v>
      </c>
      <c r="B15" s="1" t="s">
        <v>12</v>
      </c>
      <c r="C15" s="1" t="s">
        <v>447</v>
      </c>
      <c r="D15" s="4">
        <v>167494</v>
      </c>
      <c r="E15" s="1" t="str">
        <f t="shared" si="0"/>
        <v>SELECT * FROM BRSAMTAX.BR_ITEM_TAX_PRMTR FETCH FIRST 10 ROWS ONLY WITH UR;</v>
      </c>
      <c r="F15" s="1" t="str">
        <f t="shared" si="1"/>
        <v>BRSAMTAX.BR_ITEM_TAX_PRMTR</v>
      </c>
    </row>
    <row r="16" spans="1:6" x14ac:dyDescent="0.25">
      <c r="B16" s="1" t="s">
        <v>12</v>
      </c>
      <c r="C16" s="1" t="s">
        <v>16</v>
      </c>
      <c r="D16" s="4">
        <v>460542</v>
      </c>
      <c r="E16" s="1" t="str">
        <f t="shared" si="0"/>
        <v>SELECT * FROM BRSAMTAX.BR_INBOUND_IPI FETCH FIRST 10 ROWS ONLY WITH UR;</v>
      </c>
      <c r="F16" s="1" t="str">
        <f t="shared" si="1"/>
        <v>BRSAMTAX.BR_INBOUND_IPI</v>
      </c>
    </row>
    <row r="17" spans="1:6" x14ac:dyDescent="0.25">
      <c r="B17" s="1" t="s">
        <v>0</v>
      </c>
      <c r="C17" s="1" t="s">
        <v>465</v>
      </c>
      <c r="E17" s="1" t="str">
        <f t="shared" si="0"/>
        <v>SELECT * FROM BRSAMITM.DEPARTMENT_DESC FETCH FIRST 10 ROWS ONLY WITH UR;</v>
      </c>
      <c r="F17" s="1" t="str">
        <f t="shared" si="1"/>
        <v>BRSAMITM.DEPARTMENT_DESC</v>
      </c>
    </row>
    <row r="18" spans="1:6" x14ac:dyDescent="0.25">
      <c r="B18" s="1" t="s">
        <v>0</v>
      </c>
      <c r="C18" s="1" t="s">
        <v>466</v>
      </c>
      <c r="E18" s="1" t="str">
        <f t="shared" si="0"/>
        <v>SELECT * FROM BRSAMITM.SUBCLASS_TEXT FETCH FIRST 10 ROWS ONLY WITH UR;</v>
      </c>
      <c r="F18" s="1" t="str">
        <f t="shared" si="1"/>
        <v>BRSAMITM.SUBCLASS_TEXT</v>
      </c>
    </row>
    <row r="19" spans="1:6" x14ac:dyDescent="0.25">
      <c r="B19" s="1" t="s">
        <v>0</v>
      </c>
      <c r="C19" s="1" t="s">
        <v>467</v>
      </c>
      <c r="E19" s="1" t="str">
        <f t="shared" si="0"/>
        <v>SELECT * FROM BRSAMITM.SUBCLASS_FNLN_TEXT FETCH FIRST 10 ROWS ONLY WITH UR;</v>
      </c>
      <c r="F19" s="1" t="str">
        <f t="shared" si="1"/>
        <v>BRSAMITM.SUBCLASS_FNLN_TEXT</v>
      </c>
    </row>
    <row r="20" spans="1:6" x14ac:dyDescent="0.25">
      <c r="B20" s="1" t="s">
        <v>0</v>
      </c>
      <c r="C20" s="1" t="s">
        <v>476</v>
      </c>
      <c r="E20" s="1" t="str">
        <f t="shared" si="0"/>
        <v>SELECT * FROM BRSAMITM.UPC_ITEM FETCH FIRST 10 ROWS ONLY WITH UR;</v>
      </c>
      <c r="F20" s="1" t="str">
        <f t="shared" si="1"/>
        <v>BRSAMITM.UPC_ITEM</v>
      </c>
    </row>
    <row r="21" spans="1:6" x14ac:dyDescent="0.25">
      <c r="B21" s="1" t="s">
        <v>472</v>
      </c>
      <c r="C21" s="1" t="s">
        <v>473</v>
      </c>
      <c r="E21" s="1" t="str">
        <f t="shared" si="0"/>
        <v>SELECT * FROM BRSWC001.WC_CONS_ALIGN FETCH FIRST 10 ROWS ONLY WITH UR;</v>
      </c>
      <c r="F21" s="1" t="str">
        <f t="shared" si="1"/>
        <v>BRSWC001.WC_CONS_ALIGN</v>
      </c>
    </row>
    <row r="22" spans="1:6" x14ac:dyDescent="0.25">
      <c r="B22" s="1" t="s">
        <v>474</v>
      </c>
      <c r="C22" s="1" t="s">
        <v>475</v>
      </c>
      <c r="E22" s="1" t="str">
        <f t="shared" si="0"/>
        <v>SELECT * FROM BRSAMS.SVE_VENDOR_EXPENSE FETCH FIRST 10 ROWS ONLY WITH UR;</v>
      </c>
      <c r="F22" s="1" t="str">
        <f t="shared" si="1"/>
        <v>BRSAMS.SVE_VENDOR_EXPENSE</v>
      </c>
    </row>
    <row r="23" spans="1:6" x14ac:dyDescent="0.25">
      <c r="A23" s="1" t="s">
        <v>514</v>
      </c>
      <c r="B23" s="1" t="s">
        <v>503</v>
      </c>
      <c r="C23" s="1" t="s">
        <v>505</v>
      </c>
      <c r="E23" s="1" t="str">
        <f t="shared" si="0"/>
        <v>SELECT * FROM BRSWCITM.ADDL_DESC FETCH FIRST 10 ROWS ONLY WITH UR;</v>
      </c>
      <c r="F23" s="1" t="str">
        <f t="shared" si="1"/>
        <v>BRSWCITM.ADDL_DESC</v>
      </c>
    </row>
    <row r="24" spans="1:6" x14ac:dyDescent="0.25">
      <c r="B24" s="1" t="s">
        <v>504</v>
      </c>
      <c r="C24" s="1" t="s">
        <v>506</v>
      </c>
      <c r="E24" s="1" t="str">
        <f t="shared" si="0"/>
        <v>SELECT * FROM BROMSPO.OMS_PURCHASE_ORDER FETCH FIRST 10 ROWS ONLY WITH UR;</v>
      </c>
      <c r="F24" s="1" t="str">
        <f t="shared" si="1"/>
        <v>BROMSPO.OMS_PURCHASE_ORDER</v>
      </c>
    </row>
    <row r="25" spans="1:6" x14ac:dyDescent="0.25">
      <c r="B25" s="1" t="s">
        <v>504</v>
      </c>
      <c r="C25" s="1" t="s">
        <v>507</v>
      </c>
      <c r="E25" s="1" t="str">
        <f t="shared" si="0"/>
        <v>SELECT * FROM BROMSPO.OMS_SUB_PO FETCH FIRST 10 ROWS ONLY WITH UR;</v>
      </c>
      <c r="F25" s="1" t="str">
        <f t="shared" si="1"/>
        <v>BROMSPO.OMS_SUB_PO</v>
      </c>
    </row>
    <row r="26" spans="1:6" x14ac:dyDescent="0.25">
      <c r="B26" s="1" t="s">
        <v>504</v>
      </c>
      <c r="C26" s="1" t="s">
        <v>508</v>
      </c>
      <c r="E26" s="1" t="str">
        <f t="shared" si="0"/>
        <v>SELECT * FROM BROMSPO.OMS_PO_LINE FETCH FIRST 10 ROWS ONLY WITH UR;</v>
      </c>
      <c r="F26" s="1" t="str">
        <f t="shared" si="1"/>
        <v>BROMSPO.OMS_PO_LINE</v>
      </c>
    </row>
    <row r="27" spans="1:6" x14ac:dyDescent="0.25">
      <c r="B27" s="1" t="s">
        <v>504</v>
      </c>
      <c r="C27" s="6" t="s">
        <v>509</v>
      </c>
      <c r="E27" s="1" t="str">
        <f t="shared" si="0"/>
        <v>SELECT * FROM BROMSPO.OMS_SUB_PO_LINE FETCH FIRST 10 ROWS ONLY WITH UR;</v>
      </c>
      <c r="F27" s="1" t="str">
        <f t="shared" si="1"/>
        <v>BROMSPO.OMS_SUB_PO_LINE</v>
      </c>
    </row>
    <row r="28" spans="1:6" x14ac:dyDescent="0.25">
      <c r="B28" s="1" t="s">
        <v>0</v>
      </c>
      <c r="C28" s="5" t="s">
        <v>511</v>
      </c>
      <c r="E28" s="1" t="str">
        <f t="shared" si="0"/>
        <v>SELECT * FROM BRSAMITM.SAMS_ITEM_ALT_SELL_UOM FETCH FIRST 10 ROWS ONLY WITH UR;</v>
      </c>
      <c r="F28" s="1" t="str">
        <f t="shared" si="1"/>
        <v>BRSAMITM.SAMS_ITEM_ALT_SELL_UOM</v>
      </c>
    </row>
    <row r="29" spans="1:6" x14ac:dyDescent="0.25">
      <c r="B29" s="1" t="s">
        <v>474</v>
      </c>
      <c r="C29" s="1" t="s">
        <v>512</v>
      </c>
      <c r="E29" s="1" t="str">
        <f t="shared" si="0"/>
        <v>SELECT * FROM BRSAMS.VENDOR FETCH FIRST 10 ROWS ONLY WITH UR;</v>
      </c>
      <c r="F29" s="1" t="str">
        <f t="shared" si="1"/>
        <v>BRSAMS.VENDOR</v>
      </c>
    </row>
    <row r="30" spans="1:6" x14ac:dyDescent="0.25">
      <c r="B30" s="1" t="s">
        <v>510</v>
      </c>
      <c r="C30" s="1" t="s">
        <v>513</v>
      </c>
      <c r="E30" s="1" t="str">
        <f t="shared" si="0"/>
        <v>SELECT * FROM BRVENDOR.V1A_EXTENT FETCH FIRST 10 ROWS ONLY WITH UR;</v>
      </c>
      <c r="F30" s="1" t="str">
        <f t="shared" si="1"/>
        <v>BRVENDOR.V1A_EXTENT</v>
      </c>
    </row>
    <row r="31" spans="1:6" x14ac:dyDescent="0.25">
      <c r="A31" s="1" t="s">
        <v>741</v>
      </c>
      <c r="B31" s="1" t="s">
        <v>474</v>
      </c>
      <c r="C31" s="1" t="s">
        <v>740</v>
      </c>
      <c r="E31" s="1" t="str">
        <f t="shared" si="0"/>
        <v>SELECT * FROM BRSAMS.DIVISION FETCH FIRST 10 ROWS ONLY WITH UR;</v>
      </c>
      <c r="F31" s="1" t="str">
        <f t="shared" si="1"/>
        <v>BRSAMS.DIVISION</v>
      </c>
    </row>
    <row r="32" spans="1:6" x14ac:dyDescent="0.25">
      <c r="B32" s="1" t="s">
        <v>474</v>
      </c>
      <c r="C32" s="1" t="s">
        <v>745</v>
      </c>
      <c r="E32" s="1" t="str">
        <f t="shared" si="0"/>
        <v>SELECT * FROM BRSAMS.UOM_TEXT FETCH FIRST 10 ROWS ONLY WITH UR;</v>
      </c>
      <c r="F32" s="1" t="str">
        <f t="shared" si="1"/>
        <v>BRSAMS.UOM_TEXT</v>
      </c>
    </row>
    <row r="46" spans="2:3" x14ac:dyDescent="0.25">
      <c r="C46" s="1" t="s">
        <v>485</v>
      </c>
    </row>
    <row r="47" spans="2:3" x14ac:dyDescent="0.25">
      <c r="B47" s="1">
        <v>1</v>
      </c>
      <c r="C47" s="1" t="s">
        <v>486</v>
      </c>
    </row>
    <row r="48" spans="2:3" x14ac:dyDescent="0.25">
      <c r="B48" s="1">
        <v>2</v>
      </c>
      <c r="C48" s="1" t="s">
        <v>487</v>
      </c>
    </row>
    <row r="49" spans="2:3" x14ac:dyDescent="0.25">
      <c r="B49" s="1">
        <v>3</v>
      </c>
      <c r="C49" s="1" t="s">
        <v>488</v>
      </c>
    </row>
    <row r="50" spans="2:3" x14ac:dyDescent="0.25">
      <c r="B50" s="1">
        <v>4</v>
      </c>
      <c r="C50"/>
    </row>
    <row r="51" spans="2:3" x14ac:dyDescent="0.25">
      <c r="B51" s="1">
        <v>5</v>
      </c>
      <c r="C51"/>
    </row>
    <row r="52" spans="2:3" x14ac:dyDescent="0.25">
      <c r="B52" s="1">
        <v>6</v>
      </c>
      <c r="C52"/>
    </row>
    <row r="53" spans="2:3" x14ac:dyDescent="0.25">
      <c r="B53" s="1">
        <v>7</v>
      </c>
      <c r="C53"/>
    </row>
    <row r="54" spans="2:3" x14ac:dyDescent="0.25">
      <c r="B54" s="1">
        <v>8</v>
      </c>
      <c r="C54"/>
    </row>
    <row r="55" spans="2:3" x14ac:dyDescent="0.25">
      <c r="B55" s="1">
        <v>9</v>
      </c>
      <c r="C55"/>
    </row>
    <row r="56" spans="2:3" x14ac:dyDescent="0.25">
      <c r="B56" s="1">
        <v>10</v>
      </c>
      <c r="C56"/>
    </row>
    <row r="57" spans="2:3" x14ac:dyDescent="0.25">
      <c r="B57" s="1">
        <v>11</v>
      </c>
      <c r="C57"/>
    </row>
    <row r="58" spans="2:3" x14ac:dyDescent="0.25">
      <c r="B58" s="1">
        <v>12</v>
      </c>
      <c r="C58"/>
    </row>
    <row r="59" spans="2:3" x14ac:dyDescent="0.25">
      <c r="B59" s="1">
        <v>13</v>
      </c>
      <c r="C59"/>
    </row>
    <row r="60" spans="2:3" x14ac:dyDescent="0.25">
      <c r="B60" s="1">
        <v>14</v>
      </c>
      <c r="C60"/>
    </row>
    <row r="61" spans="2:3" x14ac:dyDescent="0.25">
      <c r="B61" s="1">
        <v>15</v>
      </c>
      <c r="C61"/>
    </row>
    <row r="62" spans="2:3" x14ac:dyDescent="0.25">
      <c r="B62" s="1">
        <v>16</v>
      </c>
      <c r="C62"/>
    </row>
    <row r="63" spans="2:3" x14ac:dyDescent="0.25">
      <c r="B63" s="1">
        <v>17</v>
      </c>
      <c r="C63"/>
    </row>
    <row r="64" spans="2:3" x14ac:dyDescent="0.25">
      <c r="B64" s="1">
        <v>18</v>
      </c>
      <c r="C64"/>
    </row>
    <row r="65" spans="2:3" x14ac:dyDescent="0.25">
      <c r="B65" s="1">
        <v>19</v>
      </c>
      <c r="C65"/>
    </row>
    <row r="66" spans="2:3" x14ac:dyDescent="0.25">
      <c r="B66" s="1">
        <v>20</v>
      </c>
      <c r="C66"/>
    </row>
    <row r="67" spans="2:3" x14ac:dyDescent="0.25">
      <c r="B67" s="1">
        <v>21</v>
      </c>
      <c r="C67"/>
    </row>
    <row r="68" spans="2:3" x14ac:dyDescent="0.25">
      <c r="B68" s="1">
        <v>22</v>
      </c>
      <c r="C68"/>
    </row>
    <row r="69" spans="2:3" x14ac:dyDescent="0.25">
      <c r="B69" s="1">
        <v>23</v>
      </c>
      <c r="C69"/>
    </row>
    <row r="70" spans="2:3" x14ac:dyDescent="0.25">
      <c r="B70" s="1">
        <v>24</v>
      </c>
      <c r="C70"/>
    </row>
    <row r="71" spans="2:3" x14ac:dyDescent="0.25">
      <c r="B71" s="1">
        <v>25</v>
      </c>
      <c r="C71"/>
    </row>
    <row r="72" spans="2:3" x14ac:dyDescent="0.25">
      <c r="B72" s="1">
        <v>26</v>
      </c>
      <c r="C72"/>
    </row>
    <row r="73" spans="2:3" x14ac:dyDescent="0.25">
      <c r="B73" s="1">
        <v>27</v>
      </c>
      <c r="C73"/>
    </row>
    <row r="74" spans="2:3" x14ac:dyDescent="0.25">
      <c r="B74" s="1">
        <v>28</v>
      </c>
      <c r="C74"/>
    </row>
    <row r="75" spans="2:3" x14ac:dyDescent="0.25">
      <c r="B75" s="1">
        <v>29</v>
      </c>
      <c r="C75"/>
    </row>
    <row r="76" spans="2:3" x14ac:dyDescent="0.25">
      <c r="B76" s="1">
        <v>30</v>
      </c>
      <c r="C76"/>
    </row>
    <row r="77" spans="2:3" x14ac:dyDescent="0.25">
      <c r="B77" s="1">
        <v>31</v>
      </c>
      <c r="C77"/>
    </row>
    <row r="78" spans="2:3" x14ac:dyDescent="0.25">
      <c r="B78" s="1">
        <v>32</v>
      </c>
      <c r="C78"/>
    </row>
    <row r="79" spans="2:3" x14ac:dyDescent="0.25">
      <c r="B79" s="1">
        <v>33</v>
      </c>
      <c r="C79"/>
    </row>
    <row r="80" spans="2:3" x14ac:dyDescent="0.25">
      <c r="B80" s="1">
        <v>34</v>
      </c>
      <c r="C80"/>
    </row>
    <row r="81" spans="2:3" x14ac:dyDescent="0.25">
      <c r="B81" s="1">
        <v>35</v>
      </c>
      <c r="C81"/>
    </row>
    <row r="82" spans="2:3" x14ac:dyDescent="0.25">
      <c r="B82" s="1">
        <v>36</v>
      </c>
      <c r="C82"/>
    </row>
    <row r="83" spans="2:3" x14ac:dyDescent="0.25">
      <c r="B83" s="1">
        <v>37</v>
      </c>
      <c r="C83"/>
    </row>
    <row r="84" spans="2:3" x14ac:dyDescent="0.25">
      <c r="B84" s="1">
        <v>38</v>
      </c>
      <c r="C84"/>
    </row>
    <row r="85" spans="2:3" x14ac:dyDescent="0.25">
      <c r="B85" s="1">
        <v>39</v>
      </c>
      <c r="C85"/>
    </row>
    <row r="86" spans="2:3" x14ac:dyDescent="0.25">
      <c r="B86" s="1">
        <v>40</v>
      </c>
      <c r="C86"/>
    </row>
    <row r="87" spans="2:3" x14ac:dyDescent="0.25">
      <c r="B87" s="1">
        <v>41</v>
      </c>
      <c r="C87"/>
    </row>
    <row r="88" spans="2:3" x14ac:dyDescent="0.25">
      <c r="B88" s="1">
        <v>42</v>
      </c>
      <c r="C88"/>
    </row>
    <row r="89" spans="2:3" x14ac:dyDescent="0.25">
      <c r="B89" s="1">
        <v>43</v>
      </c>
      <c r="C89"/>
    </row>
    <row r="90" spans="2:3" x14ac:dyDescent="0.25">
      <c r="B90" s="1">
        <v>44</v>
      </c>
      <c r="C90"/>
    </row>
    <row r="91" spans="2:3" x14ac:dyDescent="0.25">
      <c r="B91" s="1">
        <v>45</v>
      </c>
      <c r="C91"/>
    </row>
    <row r="92" spans="2:3" x14ac:dyDescent="0.25">
      <c r="B92" s="1">
        <v>46</v>
      </c>
      <c r="C92"/>
    </row>
    <row r="93" spans="2:3" x14ac:dyDescent="0.25">
      <c r="B93" s="1">
        <v>47</v>
      </c>
      <c r="C93"/>
    </row>
    <row r="94" spans="2:3" x14ac:dyDescent="0.25">
      <c r="B94" s="1">
        <v>48</v>
      </c>
      <c r="C94"/>
    </row>
    <row r="95" spans="2:3" x14ac:dyDescent="0.25">
      <c r="B95" s="1">
        <v>49</v>
      </c>
      <c r="C95"/>
    </row>
    <row r="96" spans="2:3" x14ac:dyDescent="0.25">
      <c r="B96" s="1">
        <v>50</v>
      </c>
      <c r="C96"/>
    </row>
    <row r="97" spans="2:3" x14ac:dyDescent="0.25">
      <c r="B97" s="1">
        <v>51</v>
      </c>
      <c r="C9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0"/>
  <sheetViews>
    <sheetView topLeftCell="A7" workbookViewId="0">
      <selection activeCell="J7" sqref="J7:J40"/>
    </sheetView>
  </sheetViews>
  <sheetFormatPr defaultRowHeight="15" x14ac:dyDescent="0.25"/>
  <sheetData>
    <row r="2" spans="1:15" x14ac:dyDescent="0.25">
      <c r="B2" t="s">
        <v>21</v>
      </c>
      <c r="C2" s="1" t="s">
        <v>0</v>
      </c>
      <c r="E2" t="s">
        <v>23</v>
      </c>
    </row>
    <row r="3" spans="1:15" x14ac:dyDescent="0.25">
      <c r="B3" t="s">
        <v>22</v>
      </c>
      <c r="C3" s="1" t="s">
        <v>2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'CLUB_ITEM' AND TBCREATOR = 'BRSAMITM'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OBJECT_ID(N'[dbo].[CLUB_ITEM]')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OBJECT_ID(N'[dbo].[CLUB_ITEM]')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[dbo].[CLUB_ITEM]</v>
      </c>
      <c r="J9" t="str">
        <f>"CREATE TABLE [dbo].["&amp;C3&amp;"]("</f>
        <v>CREATE TABLE [dbo].[CLUB_ITEM](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261</v>
      </c>
      <c r="D12" t="s">
        <v>31</v>
      </c>
      <c r="E12">
        <v>4</v>
      </c>
      <c r="F12">
        <v>0</v>
      </c>
      <c r="G12" t="s">
        <v>32</v>
      </c>
      <c r="H12" t="s">
        <v>33</v>
      </c>
      <c r="J12" t="str">
        <f>"    ["&amp;TRIM(C12)&amp;"] ["&amp;VLOOKUP(TRIM(D12),TypeMap!$B$3:$C$8,2,FALSE)&amp;"]"&amp;IF(TRIM(D12)="CHAR","("&amp;E12&amp;")",IF(TRIM(D12)="DECIMAL","("&amp;E12&amp;","&amp;F12&amp;")",""))&amp;" NULL"&amp;IF(C13="",") END",",")</f>
        <v xml:space="preserve">    [CLUB_NBR] [int] NULL,</v>
      </c>
      <c r="O12" t="s">
        <v>260</v>
      </c>
    </row>
    <row r="13" spans="1:15" x14ac:dyDescent="0.25">
      <c r="B13">
        <v>2</v>
      </c>
      <c r="C13" t="s">
        <v>30</v>
      </c>
      <c r="D13" t="s">
        <v>31</v>
      </c>
      <c r="E13">
        <v>4</v>
      </c>
      <c r="F13">
        <v>0</v>
      </c>
      <c r="G13" t="s">
        <v>32</v>
      </c>
      <c r="H13" t="s">
        <v>33</v>
      </c>
      <c r="J13" t="str">
        <f>"    ["&amp;TRIM(C13)&amp;"] ["&amp;VLOOKUP(TRIM(D13),TypeMap!$B$3:$C$8,2,FALSE)&amp;"]"&amp;IF(TRIM(D13)="CHAR","("&amp;E13&amp;")",IF(TRIM(D13)="DECIMAL","("&amp;E13&amp;","&amp;F13&amp;")",""))&amp;" NULL"&amp;IF(C14="",") END",",")</f>
        <v xml:space="preserve">    [ITEM_NBR] [int] NULL,</v>
      </c>
    </row>
    <row r="14" spans="1:15" x14ac:dyDescent="0.25">
      <c r="B14">
        <v>3</v>
      </c>
      <c r="C14" t="s">
        <v>262</v>
      </c>
      <c r="D14" t="s">
        <v>55</v>
      </c>
      <c r="E14">
        <v>4</v>
      </c>
      <c r="F14">
        <v>0</v>
      </c>
      <c r="G14" t="s">
        <v>36</v>
      </c>
      <c r="H14" t="s">
        <v>33</v>
      </c>
      <c r="J14" t="str">
        <f>"    ["&amp;TRIM(C14)&amp;"] ["&amp;VLOOKUP(TRIM(D14),TypeMap!$B$3:$C$8,2,FALSE)&amp;"]"&amp;IF(TRIM(D14)="CHAR","("&amp;E14&amp;")",IF(TRIM(D14)="DECIMAL","("&amp;E14&amp;","&amp;F14&amp;")",""))&amp;" NULL"&amp;IF(C15="",") END",",")</f>
        <v xml:space="preserve">    [ITEM_ON_SHELF_DATE] [date] NULL,</v>
      </c>
    </row>
    <row r="15" spans="1:15" x14ac:dyDescent="0.25">
      <c r="B15">
        <v>4</v>
      </c>
      <c r="C15" t="s">
        <v>263</v>
      </c>
      <c r="D15" t="s">
        <v>55</v>
      </c>
      <c r="E15">
        <v>4</v>
      </c>
      <c r="F15">
        <v>0</v>
      </c>
      <c r="G15" t="s">
        <v>36</v>
      </c>
      <c r="H15" t="s">
        <v>33</v>
      </c>
      <c r="J15" t="str">
        <f>"    ["&amp;TRIM(C15)&amp;"] ["&amp;VLOOKUP(TRIM(D15),TypeMap!$B$3:$C$8,2,FALSE)&amp;"]"&amp;IF(TRIM(D15)="CHAR","("&amp;E15&amp;")",IF(TRIM(D15)="DECIMAL","("&amp;E15&amp;","&amp;F15&amp;")",""))&amp;" NULL"&amp;IF(C16="",") END",",")</f>
        <v xml:space="preserve">    [ITEM_OFF_SHELF_DT] [date]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264</v>
      </c>
      <c r="D16" t="s">
        <v>41</v>
      </c>
      <c r="E16">
        <v>2</v>
      </c>
      <c r="F16">
        <v>0</v>
      </c>
      <c r="G16" t="s">
        <v>36</v>
      </c>
      <c r="H16" t="s">
        <v>33</v>
      </c>
      <c r="J16" t="str">
        <f>"    ["&amp;TRIM(C16)&amp;"] ["&amp;VLOOKUP(TRIM(D16),TypeMap!$B$3:$C$8,2,FALSE)&amp;"]"&amp;IF(TRIM(D16)="CHAR","("&amp;E16&amp;")",IF(TRIM(D16)="DECIMAL","("&amp;E16&amp;","&amp;F16&amp;")",""))&amp;" NULL"&amp;IF(C17="",") END",",")</f>
        <v xml:space="preserve">    [MARKDOWN_STATUS_CD] [int] NULL,</v>
      </c>
    </row>
    <row r="17" spans="2:10" x14ac:dyDescent="0.25">
      <c r="B17">
        <v>6</v>
      </c>
      <c r="C17" t="s">
        <v>53</v>
      </c>
      <c r="D17" t="s">
        <v>38</v>
      </c>
      <c r="E17">
        <v>1</v>
      </c>
      <c r="F17">
        <v>0</v>
      </c>
      <c r="G17" t="s">
        <v>32</v>
      </c>
      <c r="H17" t="s">
        <v>39</v>
      </c>
      <c r="J17" t="str">
        <f>"    ["&amp;TRIM(C17)&amp;"] ["&amp;VLOOKUP(TRIM(D17),TypeMap!$B$3:$C$8,2,FALSE)&amp;"]"&amp;IF(TRIM(D17)="CHAR","("&amp;E17&amp;")",IF(TRIM(D17)="DECIMAL","("&amp;E17&amp;","&amp;F17&amp;")",""))&amp;" NULL"&amp;IF(C18="",") END",",")</f>
        <v xml:space="preserve">    [ITEM_STATUS_CODE] [char](1) NULL,</v>
      </c>
    </row>
    <row r="18" spans="2:10" x14ac:dyDescent="0.25">
      <c r="B18">
        <v>7</v>
      </c>
      <c r="C18" t="s">
        <v>265</v>
      </c>
      <c r="D18" t="s">
        <v>47</v>
      </c>
      <c r="E18">
        <v>11</v>
      </c>
      <c r="F18">
        <v>2</v>
      </c>
      <c r="G18" t="s">
        <v>32</v>
      </c>
      <c r="H18" t="s">
        <v>33</v>
      </c>
      <c r="J18" t="str">
        <f>"    ["&amp;TRIM(C18)&amp;"] ["&amp;VLOOKUP(TRIM(D18),TypeMap!$B$3:$C$8,2,FALSE)&amp;"]"&amp;IF(TRIM(D18)="CHAR","("&amp;E18&amp;")",IF(TRIM(D18)="DECIMAL","("&amp;E18&amp;","&amp;F18&amp;")",""))&amp;" NULL"&amp;IF(C19="",") END",",")</f>
        <v xml:space="preserve">    [UNIT_RETAIL_AMT] [numeric](11,2) NULL,</v>
      </c>
    </row>
    <row r="19" spans="2:10" x14ac:dyDescent="0.25">
      <c r="B19">
        <v>8</v>
      </c>
      <c r="C19" t="s">
        <v>266</v>
      </c>
      <c r="D19" t="s">
        <v>31</v>
      </c>
      <c r="E19">
        <v>4</v>
      </c>
      <c r="F19">
        <v>0</v>
      </c>
      <c r="G19" t="s">
        <v>36</v>
      </c>
      <c r="H19" t="s">
        <v>33</v>
      </c>
      <c r="J19" t="str">
        <f>"    ["&amp;TRIM(C19)&amp;"] ["&amp;VLOOKUP(TRIM(D19),TypeMap!$B$3:$C$8,2,FALSE)&amp;"]"&amp;IF(TRIM(D19)="CHAR","("&amp;E19&amp;")",IF(TRIM(D19)="DECIMAL","("&amp;E19&amp;","&amp;F19&amp;")",""))&amp;" NULL"&amp;IF(C20="",") END",",")</f>
        <v xml:space="preserve">    [LINK_ITEM_NBR] [int] NULL,</v>
      </c>
    </row>
    <row r="20" spans="2:10" x14ac:dyDescent="0.25">
      <c r="B20">
        <v>9</v>
      </c>
      <c r="C20" t="s">
        <v>267</v>
      </c>
      <c r="D20" t="s">
        <v>165</v>
      </c>
      <c r="E20">
        <v>10</v>
      </c>
      <c r="F20">
        <v>6</v>
      </c>
      <c r="G20" t="s">
        <v>32</v>
      </c>
      <c r="H20" t="s">
        <v>33</v>
      </c>
      <c r="J20" t="str">
        <f>"    ["&amp;TRIM(C20)&amp;"] ["&amp;VLOOKUP(TRIM(D20),TypeMap!$B$3:$C$8,2,FALSE)&amp;"]"&amp;IF(TRIM(D20)="CHAR","("&amp;E20&amp;")",IF(TRIM(D20)="DECIMAL","("&amp;E20&amp;","&amp;F20&amp;")",""))&amp;" NULL"&amp;IF(C21="",") END",",")</f>
        <v xml:space="preserve">    [LAST_CHANGE_TS] [datetime2] NULL,</v>
      </c>
    </row>
    <row r="21" spans="2:10" x14ac:dyDescent="0.25">
      <c r="B21">
        <v>10</v>
      </c>
      <c r="C21" t="s">
        <v>268</v>
      </c>
      <c r="D21" t="s">
        <v>38</v>
      </c>
      <c r="E21">
        <v>10</v>
      </c>
      <c r="F21">
        <v>0</v>
      </c>
      <c r="G21" t="s">
        <v>32</v>
      </c>
      <c r="H21" t="s">
        <v>39</v>
      </c>
      <c r="J21" t="str">
        <f>"    ["&amp;TRIM(C21)&amp;"] ["&amp;VLOOKUP(TRIM(D21),TypeMap!$B$3:$C$8,2,FALSE)&amp;"]"&amp;IF(TRIM(D21)="CHAR","("&amp;E21&amp;")",IF(TRIM(D21)="DECIMAL","("&amp;E21&amp;","&amp;F21&amp;")",""))&amp;" NULL"&amp;IF(C22="",") END",",")</f>
        <v xml:space="preserve">    [LAST_CHANGE_USERID] [char](10) NULL,</v>
      </c>
    </row>
    <row r="22" spans="2:10" x14ac:dyDescent="0.25">
      <c r="B22">
        <v>11</v>
      </c>
      <c r="C22" t="s">
        <v>223</v>
      </c>
      <c r="D22" t="s">
        <v>38</v>
      </c>
      <c r="E22">
        <v>1</v>
      </c>
      <c r="F22">
        <v>0</v>
      </c>
      <c r="G22" t="s">
        <v>32</v>
      </c>
      <c r="H22" t="s">
        <v>39</v>
      </c>
      <c r="J22" t="str">
        <f>"    ["&amp;TRIM(C22)&amp;"] ["&amp;VLOOKUP(TRIM(D22),TypeMap!$B$3:$C$8,2,FALSE)&amp;"]"&amp;IF(TRIM(D22)="CHAR","("&amp;E22&amp;")",IF(TRIM(D22)="DECIMAL","("&amp;E22&amp;","&amp;F22&amp;")",""))&amp;" NULL"&amp;IF(C23="",") END",",")</f>
        <v xml:space="preserve">    [NON_MBR_UPCHRG_IND] [char](1) NULL,</v>
      </c>
    </row>
    <row r="23" spans="2:10" x14ac:dyDescent="0.25">
      <c r="B23">
        <v>12</v>
      </c>
      <c r="C23" t="s">
        <v>269</v>
      </c>
      <c r="D23" t="s">
        <v>55</v>
      </c>
      <c r="E23">
        <v>4</v>
      </c>
      <c r="F23">
        <v>0</v>
      </c>
      <c r="G23" t="s">
        <v>36</v>
      </c>
      <c r="H23" t="s">
        <v>33</v>
      </c>
      <c r="J23" t="str">
        <f>"    ["&amp;TRIM(C23)&amp;"] ["&amp;VLOOKUP(TRIM(D23),TypeMap!$B$3:$C$8,2,FALSE)&amp;"]"&amp;IF(TRIM(D23)="CHAR","("&amp;E23&amp;")",IF(TRIM(D23)="DECIMAL","("&amp;E23&amp;","&amp;F23&amp;")",""))&amp;" NULL"&amp;IF(C24="",") END",",")</f>
        <v xml:space="preserve">    [UNIT_RETAIL_CHG_DT] [date] NULL,</v>
      </c>
    </row>
    <row r="24" spans="2:10" x14ac:dyDescent="0.25">
      <c r="B24">
        <v>13</v>
      </c>
      <c r="C24" t="s">
        <v>270</v>
      </c>
      <c r="D24" t="s">
        <v>38</v>
      </c>
      <c r="E24">
        <v>1</v>
      </c>
      <c r="F24">
        <v>0</v>
      </c>
      <c r="G24" t="s">
        <v>32</v>
      </c>
      <c r="H24" t="s">
        <v>39</v>
      </c>
      <c r="J24" t="str">
        <f>"    ["&amp;TRIM(C24)&amp;"] ["&amp;VLOOKUP(TRIM(D24),TypeMap!$B$3:$C$8,2,FALSE)&amp;"]"&amp;IF(TRIM(D24)="CHAR","("&amp;E24&amp;")",IF(TRIM(D24)="DECIMAL","("&amp;E24&amp;","&amp;F24&amp;")",""))&amp;" NULL"&amp;IF(C25="",") END",",")</f>
        <v xml:space="preserve">    [LAST_MARKDOWN_IND] [char](1) NULL,</v>
      </c>
    </row>
    <row r="25" spans="2:10" x14ac:dyDescent="0.25">
      <c r="B25">
        <v>14</v>
      </c>
      <c r="C25" t="s">
        <v>132</v>
      </c>
      <c r="D25" t="s">
        <v>47</v>
      </c>
      <c r="E25">
        <v>13</v>
      </c>
      <c r="F25">
        <v>4</v>
      </c>
      <c r="G25" t="s">
        <v>32</v>
      </c>
      <c r="H25" t="s">
        <v>33</v>
      </c>
      <c r="J25" t="str">
        <f>"    ["&amp;TRIM(C25)&amp;"] ["&amp;VLOOKUP(TRIM(D25),TypeMap!$B$3:$C$8,2,FALSE)&amp;"]"&amp;IF(TRIM(D25)="CHAR","("&amp;E25&amp;")",IF(TRIM(D25)="DECIMAL","("&amp;E25&amp;","&amp;F25&amp;")",""))&amp;" NULL"&amp;IF(C26="",") END",",")</f>
        <v xml:space="preserve">    [WHPK_SELL_AMT] [numeric](13,4) NULL,</v>
      </c>
    </row>
    <row r="26" spans="2:10" x14ac:dyDescent="0.25">
      <c r="B26">
        <v>15</v>
      </c>
      <c r="C26" t="s">
        <v>115</v>
      </c>
      <c r="D26" t="s">
        <v>47</v>
      </c>
      <c r="E26">
        <v>13</v>
      </c>
      <c r="F26">
        <v>4</v>
      </c>
      <c r="G26" t="s">
        <v>32</v>
      </c>
      <c r="H26" t="s">
        <v>33</v>
      </c>
      <c r="J26" t="str">
        <f>"    ["&amp;TRIM(C26)&amp;"] ["&amp;VLOOKUP(TRIM(D26),TypeMap!$B$3:$C$8,2,FALSE)&amp;"]"&amp;IF(TRIM(D26)="CHAR","("&amp;E26&amp;")",IF(TRIM(D26)="DECIMAL","("&amp;E26&amp;","&amp;F26&amp;")",""))&amp;" NULL"&amp;IF(C27="",") END",",")</f>
        <v xml:space="preserve">    [VNPK_COST_AMT] [numeric](13,4) NULL,</v>
      </c>
    </row>
    <row r="27" spans="2:10" x14ac:dyDescent="0.25">
      <c r="B27">
        <v>16</v>
      </c>
      <c r="C27" t="s">
        <v>162</v>
      </c>
      <c r="D27" t="s">
        <v>38</v>
      </c>
      <c r="E27">
        <v>10</v>
      </c>
      <c r="F27">
        <v>0</v>
      </c>
      <c r="G27" t="s">
        <v>32</v>
      </c>
      <c r="H27" t="s">
        <v>39</v>
      </c>
      <c r="J27" t="str">
        <f>"    ["&amp;TRIM(C27)&amp;"] ["&amp;VLOOKUP(TRIM(D27),TypeMap!$B$3:$C$8,2,FALSE)&amp;"]"&amp;IF(TRIM(D27)="CHAR","("&amp;E27&amp;")",IF(TRIM(D27)="DECIMAL","("&amp;E27&amp;","&amp;F27&amp;")",""))&amp;" NULL"&amp;IF(C28="",") END",",")</f>
        <v xml:space="preserve">    [LAST_UPDATE_PGM_ID] [char](10) NULL,</v>
      </c>
    </row>
    <row r="28" spans="2:10" x14ac:dyDescent="0.25">
      <c r="B28">
        <v>17</v>
      </c>
      <c r="C28" t="s">
        <v>54</v>
      </c>
      <c r="D28" t="s">
        <v>55</v>
      </c>
      <c r="E28">
        <v>4</v>
      </c>
      <c r="F28">
        <v>0</v>
      </c>
      <c r="G28" t="s">
        <v>32</v>
      </c>
      <c r="H28" t="s">
        <v>33</v>
      </c>
      <c r="J28" t="str">
        <f>"    ["&amp;TRIM(C28)&amp;"] ["&amp;VLOOKUP(TRIM(D28),TypeMap!$B$3:$C$8,2,FALSE)&amp;"]"&amp;IF(TRIM(D28)="CHAR","("&amp;E28&amp;")",IF(TRIM(D28)="DECIMAL","("&amp;E28&amp;","&amp;F28&amp;")",""))&amp;" NULL"&amp;IF(C29="",") END",",")</f>
        <v xml:space="preserve">    [ITEM_CREATE_DT] [date] NULL,</v>
      </c>
    </row>
    <row r="29" spans="2:10" x14ac:dyDescent="0.25">
      <c r="B29">
        <v>18</v>
      </c>
      <c r="C29" t="s">
        <v>271</v>
      </c>
      <c r="D29" t="s">
        <v>55</v>
      </c>
      <c r="E29">
        <v>4</v>
      </c>
      <c r="F29">
        <v>0</v>
      </c>
      <c r="G29" t="s">
        <v>36</v>
      </c>
      <c r="H29" t="s">
        <v>33</v>
      </c>
      <c r="J29" t="str">
        <f>"    ["&amp;TRIM(C29)&amp;"] ["&amp;VLOOKUP(TRIM(D29),TypeMap!$B$3:$C$8,2,FALSE)&amp;"]"&amp;IF(TRIM(D29)="CHAR","("&amp;E29&amp;")",IF(TRIM(D29)="DECIMAL","("&amp;E29&amp;","&amp;F29&amp;")",""))&amp;" NULL"&amp;IF(C30="",") END",",")</f>
        <v xml:space="preserve">    [CANCEL_WHN_OUT_DT] [date] NULL,</v>
      </c>
    </row>
    <row r="30" spans="2:10" x14ac:dyDescent="0.25">
      <c r="B30">
        <v>19</v>
      </c>
      <c r="C30" t="s">
        <v>272</v>
      </c>
      <c r="D30" t="s">
        <v>47</v>
      </c>
      <c r="E30">
        <v>11</v>
      </c>
      <c r="F30">
        <v>2</v>
      </c>
      <c r="G30" t="s">
        <v>36</v>
      </c>
      <c r="H30" t="s">
        <v>33</v>
      </c>
      <c r="J30" t="str">
        <f>"    ["&amp;TRIM(C30)&amp;"] ["&amp;VLOOKUP(TRIM(D30),TypeMap!$B$3:$C$8,2,FALSE)&amp;"]"&amp;IF(TRIM(D30)="CHAR","("&amp;E30&amp;")",IF(TRIM(D30)="DECIMAL","("&amp;E30&amp;","&amp;F30&amp;")",""))&amp;" NULL"&amp;IF(C31="",") END",",")</f>
        <v xml:space="preserve">    [CNCL_UNIT_RTL_AMT] [numeric](11,2) NULL,</v>
      </c>
    </row>
    <row r="31" spans="2:10" x14ac:dyDescent="0.25">
      <c r="B31">
        <v>20</v>
      </c>
      <c r="C31" t="s">
        <v>273</v>
      </c>
      <c r="D31" t="s">
        <v>41</v>
      </c>
      <c r="E31">
        <v>2</v>
      </c>
      <c r="F31">
        <v>0</v>
      </c>
      <c r="G31" t="s">
        <v>36</v>
      </c>
      <c r="H31" t="s">
        <v>33</v>
      </c>
      <c r="J31" t="str">
        <f>"    ["&amp;TRIM(C31)&amp;"] ["&amp;VLOOKUP(TRIM(D31),TypeMap!$B$3:$C$8,2,FALSE)&amp;"]"&amp;IF(TRIM(D31)="CHAR","("&amp;E31&amp;")",IF(TRIM(D31)="DECIMAL","("&amp;E31&amp;","&amp;F31&amp;")",""))&amp;" NULL"&amp;IF(C32="",") END",",")</f>
        <v xml:space="preserve">    [LEAD_TIME_QTY] [int] NULL,</v>
      </c>
    </row>
    <row r="32" spans="2:10" x14ac:dyDescent="0.25">
      <c r="B32">
        <v>21</v>
      </c>
      <c r="C32" t="s">
        <v>222</v>
      </c>
      <c r="D32" t="s">
        <v>38</v>
      </c>
      <c r="E32">
        <v>1</v>
      </c>
      <c r="F32">
        <v>0</v>
      </c>
      <c r="G32" t="s">
        <v>32</v>
      </c>
      <c r="H32" t="s">
        <v>39</v>
      </c>
      <c r="J32" t="str">
        <f>"    ["&amp;TRIM(C32)&amp;"] ["&amp;VLOOKUP(TRIM(D32),TypeMap!$B$3:$C$8,2,FALSE)&amp;"]"&amp;IF(TRIM(D32)="CHAR","("&amp;E32&amp;")",IF(TRIM(D32)="DECIMAL","("&amp;E32&amp;","&amp;F32&amp;")",""))&amp;" NULL"&amp;IF(C33="",") END",",")</f>
        <v xml:space="preserve">    [PROMPT_PRICE_IND] [char](1) NULL,</v>
      </c>
    </row>
    <row r="33" spans="2:10" x14ac:dyDescent="0.25">
      <c r="B33">
        <v>22</v>
      </c>
      <c r="C33" t="s">
        <v>274</v>
      </c>
      <c r="D33" t="s">
        <v>47</v>
      </c>
      <c r="E33">
        <v>5</v>
      </c>
      <c r="F33">
        <v>2</v>
      </c>
      <c r="G33" t="s">
        <v>36</v>
      </c>
      <c r="H33" t="s">
        <v>33</v>
      </c>
      <c r="J33" t="str">
        <f>"    ["&amp;TRIM(C33)&amp;"] ["&amp;VLOOKUP(TRIM(D33),TypeMap!$B$3:$C$8,2,FALSE)&amp;"]"&amp;IF(TRIM(D33)="CHAR","("&amp;E33&amp;")",IF(TRIM(D33)="DECIMAL","("&amp;E33&amp;","&amp;F33&amp;")",""))&amp;" NULL"&amp;IF(C34="",") END",",")</f>
        <v xml:space="preserve">    [LEASE_SALES_PCT] [numeric](5,2) NULL,</v>
      </c>
    </row>
    <row r="34" spans="2:10" x14ac:dyDescent="0.25">
      <c r="B34">
        <v>23</v>
      </c>
      <c r="C34" t="s">
        <v>275</v>
      </c>
      <c r="D34" t="s">
        <v>55</v>
      </c>
      <c r="E34">
        <v>4</v>
      </c>
      <c r="F34">
        <v>0</v>
      </c>
      <c r="G34" t="s">
        <v>36</v>
      </c>
      <c r="H34" t="s">
        <v>33</v>
      </c>
      <c r="J34" t="str">
        <f>"    ["&amp;TRIM(C34)&amp;"] ["&amp;VLOOKUP(TRIM(D34),TypeMap!$B$3:$C$8,2,FALSE)&amp;"]"&amp;IF(TRIM(D34)="CHAR","("&amp;E34&amp;")",IF(TRIM(D34)="DECIMAL","("&amp;E34&amp;","&amp;F34&amp;")",""))&amp;" NULL"&amp;IF(C35="",") END",",")</f>
        <v xml:space="preserve">    [LEASE_EFF_DATE] [date] NULL,</v>
      </c>
    </row>
    <row r="35" spans="2:10" x14ac:dyDescent="0.25">
      <c r="B35">
        <v>24</v>
      </c>
      <c r="C35" t="s">
        <v>276</v>
      </c>
      <c r="D35" t="s">
        <v>55</v>
      </c>
      <c r="E35">
        <v>4</v>
      </c>
      <c r="F35">
        <v>0</v>
      </c>
      <c r="G35" t="s">
        <v>36</v>
      </c>
      <c r="H35" t="s">
        <v>33</v>
      </c>
      <c r="J35" t="str">
        <f>"    ["&amp;TRIM(C35)&amp;"] ["&amp;VLOOKUP(TRIM(D35),TypeMap!$B$3:$C$8,2,FALSE)&amp;"]"&amp;IF(TRIM(D35)="CHAR","("&amp;E35&amp;")",IF(TRIM(D35)="DECIMAL","("&amp;E35&amp;","&amp;F35&amp;")",""))&amp;" NULL"&amp;IF(C36="",") END",",")</f>
        <v xml:space="preserve">    [LEASE_EXP_DATE] [date] NULL,</v>
      </c>
    </row>
    <row r="36" spans="2:10" x14ac:dyDescent="0.25">
      <c r="B36">
        <v>25</v>
      </c>
      <c r="C36" t="s">
        <v>277</v>
      </c>
      <c r="D36" t="s">
        <v>55</v>
      </c>
      <c r="E36">
        <v>4</v>
      </c>
      <c r="F36">
        <v>0</v>
      </c>
      <c r="G36" t="s">
        <v>36</v>
      </c>
      <c r="H36" t="s">
        <v>33</v>
      </c>
      <c r="J36" t="str">
        <f>"    ["&amp;TRIM(C36)&amp;"] ["&amp;VLOOKUP(TRIM(D36),TypeMap!$B$3:$C$8,2,FALSE)&amp;"]"&amp;IF(TRIM(D36)="CHAR","("&amp;E36&amp;")",IF(TRIM(D36)="DECIMAL","("&amp;E36&amp;","&amp;F36&amp;")",""))&amp;" NULL"&amp;IF(C37="",") END",",")</f>
        <v xml:space="preserve">    [LAST_SOLD_DATE] [date] NULL,</v>
      </c>
    </row>
    <row r="37" spans="2:10" x14ac:dyDescent="0.25">
      <c r="B37">
        <v>26</v>
      </c>
      <c r="C37" t="s">
        <v>278</v>
      </c>
      <c r="D37" t="s">
        <v>47</v>
      </c>
      <c r="E37">
        <v>5</v>
      </c>
      <c r="F37">
        <v>2</v>
      </c>
      <c r="G37" t="s">
        <v>36</v>
      </c>
      <c r="H37" t="s">
        <v>33</v>
      </c>
      <c r="J37" t="str">
        <f>"    ["&amp;TRIM(C37)&amp;"] ["&amp;VLOOKUP(TRIM(D37),TypeMap!$B$3:$C$8,2,FALSE)&amp;"]"&amp;IF(TRIM(D37)="CHAR","("&amp;E37&amp;")",IF(TRIM(D37)="DECIMAL","("&amp;E37&amp;","&amp;F37&amp;")",""))&amp;" NULL"&amp;IF(C38="",") END",",")</f>
        <v xml:space="preserve">    [LEASE_DFLT_SLS_PCT] [numeric](5,2) NULL,</v>
      </c>
    </row>
    <row r="38" spans="2:10" x14ac:dyDescent="0.25">
      <c r="B38">
        <v>27</v>
      </c>
      <c r="C38" t="s">
        <v>166</v>
      </c>
      <c r="D38" t="s">
        <v>38</v>
      </c>
      <c r="E38">
        <v>10</v>
      </c>
      <c r="F38">
        <v>0</v>
      </c>
      <c r="G38" t="s">
        <v>36</v>
      </c>
      <c r="H38" t="s">
        <v>39</v>
      </c>
      <c r="J38" t="str">
        <f>"    ["&amp;TRIM(C38)&amp;"] ["&amp;VLOOKUP(TRIM(D38),TypeMap!$B$3:$C$8,2,FALSE)&amp;"]"&amp;IF(TRIM(D38)="CHAR","("&amp;E38&amp;")",IF(TRIM(D38)="DECIMAL","("&amp;E38&amp;","&amp;F38&amp;")",""))&amp;" NULL"&amp;IF(C39="",") END",",")</f>
        <v xml:space="preserve">    [ITEMFILE_SOURCE_NM] [char](10) NULL,</v>
      </c>
    </row>
    <row r="39" spans="2:10" x14ac:dyDescent="0.25">
      <c r="B39">
        <v>28</v>
      </c>
      <c r="C39" t="s">
        <v>279</v>
      </c>
      <c r="D39" t="s">
        <v>47</v>
      </c>
      <c r="E39">
        <v>11</v>
      </c>
      <c r="F39">
        <v>2</v>
      </c>
      <c r="G39" t="s">
        <v>36</v>
      </c>
      <c r="H39" t="s">
        <v>33</v>
      </c>
      <c r="J39" t="str">
        <f>"    ["&amp;TRIM(C39)&amp;"] ["&amp;VLOOKUP(TRIM(D39),TypeMap!$B$3:$C$8,2,FALSE)&amp;"]"&amp;IF(TRIM(D39)="CHAR","("&amp;E39&amp;")",IF(TRIM(D39)="DECIMAL","("&amp;E39&amp;","&amp;F39&amp;")",""))&amp;" NULL"&amp;IF(C40="",") END",",")</f>
        <v xml:space="preserve">    [MAX_RETAIL_AMT] [numeric](11,2) NULL,</v>
      </c>
    </row>
    <row r="40" spans="2:10" x14ac:dyDescent="0.25">
      <c r="B40">
        <v>29</v>
      </c>
      <c r="C40" t="s">
        <v>280</v>
      </c>
      <c r="D40" t="s">
        <v>41</v>
      </c>
      <c r="E40">
        <v>2</v>
      </c>
      <c r="F40">
        <v>0</v>
      </c>
      <c r="G40" t="s">
        <v>36</v>
      </c>
      <c r="H40" t="s">
        <v>33</v>
      </c>
      <c r="J40" t="str">
        <f>"    ["&amp;TRIM(C40)&amp;"] ["&amp;VLOOKUP(TRIM(D40),TypeMap!$B$3:$C$8,2,FALSE)&amp;"]"&amp;IF(TRIM(D40)="CHAR","("&amp;E40&amp;")",IF(TRIM(D40)="DECIMAL","("&amp;E40&amp;","&amp;F40&amp;")",""))&amp;" NULL"&amp;IF(C41="",") END",",")</f>
        <v xml:space="preserve">    [WHPK_SELL_CHG_RSN_CD] [int] NULL) END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workbookViewId="0">
      <selection activeCell="J13" sqref="J13"/>
    </sheetView>
  </sheetViews>
  <sheetFormatPr defaultRowHeight="15" x14ac:dyDescent="0.25"/>
  <sheetData>
    <row r="2" spans="1:15" x14ac:dyDescent="0.25">
      <c r="B2" t="s">
        <v>21</v>
      </c>
      <c r="C2" s="1" t="s">
        <v>0</v>
      </c>
      <c r="E2" t="s">
        <v>23</v>
      </c>
    </row>
    <row r="3" spans="1:15" x14ac:dyDescent="0.25">
      <c r="B3" t="s">
        <v>22</v>
      </c>
      <c r="C3" s="1" t="s">
        <v>3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'CLUB_ITEM_INVT' AND TBCREATOR = 'BRSAMITM'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OBJECT_ID(N'[dbo].[CLUB_ITEM_INVT]')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OBJECT_ID(N'[dbo].[CLUB_ITEM_INVT]')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[dbo].[CLUB_ITEM_INVT]</v>
      </c>
      <c r="J9" t="str">
        <f>"CREATE TABLE [dbo].["&amp;C3&amp;"]("</f>
        <v>CREATE TABLE [dbo].[CLUB_ITEM_INVT](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261</v>
      </c>
      <c r="D12" t="s">
        <v>31</v>
      </c>
      <c r="E12">
        <v>4</v>
      </c>
      <c r="F12">
        <v>0</v>
      </c>
      <c r="G12" t="s">
        <v>32</v>
      </c>
      <c r="H12" t="s">
        <v>33</v>
      </c>
      <c r="J12" t="str">
        <f>"    ["&amp;TRIM(C12)&amp;"] ["&amp;VLOOKUP(TRIM(D12),TypeMap!$B$3:$C$8,2,FALSE)&amp;"]"&amp;IF(TRIM(D12)="CHAR","("&amp;E12&amp;")",IF(TRIM(D12)="DECIMAL","("&amp;E12&amp;","&amp;F12&amp;")",""))&amp;" NULL"&amp;IF(C13="",") END",",")</f>
        <v xml:space="preserve">    [CLUB_NBR] [int] NULL,</v>
      </c>
      <c r="O12" t="s">
        <v>260</v>
      </c>
    </row>
    <row r="13" spans="1:15" x14ac:dyDescent="0.25">
      <c r="B13">
        <v>2</v>
      </c>
      <c r="C13" t="s">
        <v>30</v>
      </c>
      <c r="D13" t="s">
        <v>31</v>
      </c>
      <c r="E13">
        <v>4</v>
      </c>
      <c r="F13">
        <v>0</v>
      </c>
      <c r="G13" t="s">
        <v>32</v>
      </c>
      <c r="H13" t="s">
        <v>33</v>
      </c>
      <c r="J13" t="str">
        <f>"    ["&amp;TRIM(C13)&amp;"] ["&amp;VLOOKUP(TRIM(D13),TypeMap!$B$3:$C$8,2,FALSE)&amp;"]"&amp;IF(TRIM(D13)="CHAR","("&amp;E13&amp;")",IF(TRIM(D13)="DECIMAL","("&amp;E13&amp;","&amp;F13&amp;")",""))&amp;" NULL"&amp;IF(C14="",") END",",")</f>
        <v xml:space="preserve">    [ITEM_NBR] [int] NULL,</v>
      </c>
    </row>
    <row r="14" spans="1:15" x14ac:dyDescent="0.25">
      <c r="B14">
        <v>3</v>
      </c>
      <c r="C14" t="s">
        <v>281</v>
      </c>
      <c r="D14" t="s">
        <v>31</v>
      </c>
      <c r="E14">
        <v>4</v>
      </c>
      <c r="F14">
        <v>0</v>
      </c>
      <c r="G14" t="s">
        <v>32</v>
      </c>
      <c r="H14" t="s">
        <v>33</v>
      </c>
      <c r="J14" t="str">
        <f>"    ["&amp;TRIM(C14)&amp;"] ["&amp;VLOOKUP(TRIM(D14),TypeMap!$B$3:$C$8,2,FALSE)&amp;"]"&amp;IF(TRIM(D14)="CHAR","("&amp;E14&amp;")",IF(TRIM(D14)="DECIMAL","("&amp;E14&amp;","&amp;F14&amp;")",""))&amp;" NULL"&amp;IF(C15="",") END",",")</f>
        <v xml:space="preserve">    [ON_HAND_QTY] [int] NULL,</v>
      </c>
    </row>
    <row r="15" spans="1:15" x14ac:dyDescent="0.25">
      <c r="B15">
        <v>4</v>
      </c>
      <c r="C15" t="s">
        <v>282</v>
      </c>
      <c r="D15" t="s">
        <v>31</v>
      </c>
      <c r="E15">
        <v>4</v>
      </c>
      <c r="F15">
        <v>0</v>
      </c>
      <c r="G15" t="s">
        <v>32</v>
      </c>
      <c r="H15" t="s">
        <v>33</v>
      </c>
      <c r="J15" t="str">
        <f>"    ["&amp;TRIM(C15)&amp;"] ["&amp;VLOOKUP(TRIM(D15),TypeMap!$B$3:$C$8,2,FALSE)&amp;"]"&amp;IF(TRIM(D15)="CHAR","("&amp;E15&amp;")",IF(TRIM(D15)="DECIMAL","("&amp;E15&amp;","&amp;F15&amp;")",""))&amp;" NULL"&amp;IF(C16="",") END",",")</f>
        <v xml:space="preserve">    [ON_ORDER_QTY] [int]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283</v>
      </c>
      <c r="D16" t="s">
        <v>31</v>
      </c>
      <c r="E16">
        <v>4</v>
      </c>
      <c r="F16">
        <v>0</v>
      </c>
      <c r="G16" t="s">
        <v>32</v>
      </c>
      <c r="H16" t="s">
        <v>33</v>
      </c>
      <c r="J16" t="str">
        <f>"    ["&amp;TRIM(C16)&amp;"] ["&amp;VLOOKUP(TRIM(D16),TypeMap!$B$3:$C$8,2,FALSE)&amp;"]"&amp;IF(TRIM(D16)="CHAR","("&amp;E16&amp;")",IF(TRIM(D16)="DECIMAL","("&amp;E16&amp;","&amp;F16&amp;")",""))&amp;" NULL"&amp;IF(C17="",") END",",")</f>
        <v xml:space="preserve">    [CLAIM_ON_HAND_QTY] [int] NULL,</v>
      </c>
    </row>
    <row r="17" spans="2:10" x14ac:dyDescent="0.25">
      <c r="B17">
        <v>6</v>
      </c>
      <c r="C17" t="s">
        <v>284</v>
      </c>
      <c r="D17" t="s">
        <v>31</v>
      </c>
      <c r="E17">
        <v>4</v>
      </c>
      <c r="F17">
        <v>0</v>
      </c>
      <c r="G17" t="s">
        <v>32</v>
      </c>
      <c r="H17" t="s">
        <v>33</v>
      </c>
      <c r="J17" t="str">
        <f>"    ["&amp;TRIM(C17)&amp;"] ["&amp;VLOOKUP(TRIM(D17),TypeMap!$B$3:$C$8,2,FALSE)&amp;"]"&amp;IF(TRIM(D17)="CHAR","("&amp;E17&amp;")",IF(TRIM(D17)="DECIMAL","("&amp;E17&amp;","&amp;F17&amp;")",""))&amp;" NULL"&amp;IF(C18="",") END",",")</f>
        <v xml:space="preserve">    [CNSLD_ON_HAND_QTY] [int] NULL,</v>
      </c>
    </row>
    <row r="18" spans="2:10" x14ac:dyDescent="0.25">
      <c r="B18">
        <v>7</v>
      </c>
      <c r="C18" t="s">
        <v>285</v>
      </c>
      <c r="D18" t="s">
        <v>55</v>
      </c>
      <c r="E18">
        <v>4</v>
      </c>
      <c r="F18">
        <v>0</v>
      </c>
      <c r="G18" t="s">
        <v>36</v>
      </c>
      <c r="H18" t="s">
        <v>33</v>
      </c>
      <c r="J18" t="str">
        <f>"    ["&amp;TRIM(C18)&amp;"] ["&amp;VLOOKUP(TRIM(D18),TypeMap!$B$3:$C$8,2,FALSE)&amp;"]"&amp;IF(TRIM(D18)="CHAR","("&amp;E18&amp;")",IF(TRIM(D18)="DECIMAL","("&amp;E18&amp;","&amp;F18&amp;")",""))&amp;" NULL"&amp;IF(C19="",") END",",")</f>
        <v xml:space="preserve">    [LAST_RCVD_DATE] [date] NULL,</v>
      </c>
    </row>
    <row r="19" spans="2:10" x14ac:dyDescent="0.25">
      <c r="B19">
        <v>8</v>
      </c>
      <c r="C19" t="s">
        <v>267</v>
      </c>
      <c r="D19" t="s">
        <v>165</v>
      </c>
      <c r="E19">
        <v>10</v>
      </c>
      <c r="F19">
        <v>6</v>
      </c>
      <c r="G19" t="s">
        <v>36</v>
      </c>
      <c r="H19" t="s">
        <v>33</v>
      </c>
      <c r="J19" t="str">
        <f>"    ["&amp;TRIM(C19)&amp;"] ["&amp;VLOOKUP(TRIM(D19),TypeMap!$B$3:$C$8,2,FALSE)&amp;"]"&amp;IF(TRIM(D19)="CHAR","("&amp;E19&amp;")",IF(TRIM(D19)="DECIMAL","("&amp;E19&amp;","&amp;F19&amp;")",""))&amp;" NULL"&amp;IF(C20="",") END",",")</f>
        <v xml:space="preserve">    [LAST_CHANGE_TS] [datetime2] NULL,</v>
      </c>
    </row>
    <row r="20" spans="2:10" x14ac:dyDescent="0.25">
      <c r="B20">
        <v>9</v>
      </c>
      <c r="C20" t="s">
        <v>268</v>
      </c>
      <c r="D20" t="s">
        <v>38</v>
      </c>
      <c r="E20">
        <v>10</v>
      </c>
      <c r="F20">
        <v>0</v>
      </c>
      <c r="G20" t="s">
        <v>36</v>
      </c>
      <c r="H20" t="s">
        <v>39</v>
      </c>
      <c r="J20" t="str">
        <f>"    ["&amp;TRIM(C20)&amp;"] ["&amp;VLOOKUP(TRIM(D20),TypeMap!$B$3:$C$8,2,FALSE)&amp;"]"&amp;IF(TRIM(D20)="CHAR","("&amp;E20&amp;")",IF(TRIM(D20)="DECIMAL","("&amp;E20&amp;","&amp;F20&amp;")",""))&amp;" NULL"&amp;IF(C21="",") END",",")</f>
        <v xml:space="preserve">    [LAST_CHANGE_USERID] [char](10) NULL,</v>
      </c>
    </row>
    <row r="21" spans="2:10" x14ac:dyDescent="0.25">
      <c r="B21">
        <v>10</v>
      </c>
      <c r="C21" t="s">
        <v>286</v>
      </c>
      <c r="D21" t="s">
        <v>38</v>
      </c>
      <c r="E21">
        <v>10</v>
      </c>
      <c r="F21">
        <v>0</v>
      </c>
      <c r="G21" t="s">
        <v>36</v>
      </c>
      <c r="H21" t="s">
        <v>39</v>
      </c>
      <c r="J21" t="str">
        <f>"    ["&amp;TRIM(C21)&amp;"] ["&amp;VLOOKUP(TRIM(D21),TypeMap!$B$3:$C$8,2,FALSE)&amp;"]"&amp;IF(TRIM(D21)="CHAR","("&amp;E21&amp;")",IF(TRIM(D21)="DECIMAL","("&amp;E21&amp;","&amp;F21&amp;")",""))&amp;" NULL"&amp;IF(C22="",") END",",")</f>
        <v xml:space="preserve">    [LAST_CHANGE_PGM_ID] [char](10) NULL,</v>
      </c>
    </row>
    <row r="22" spans="2:10" x14ac:dyDescent="0.25">
      <c r="B22">
        <v>11</v>
      </c>
      <c r="C22" t="s">
        <v>287</v>
      </c>
      <c r="D22" t="s">
        <v>55</v>
      </c>
      <c r="E22">
        <v>4</v>
      </c>
      <c r="F22">
        <v>0</v>
      </c>
      <c r="G22" t="s">
        <v>36</v>
      </c>
      <c r="H22" t="s">
        <v>33</v>
      </c>
      <c r="J22" t="str">
        <f>"    ["&amp;TRIM(C22)&amp;"] ["&amp;VLOOKUP(TRIM(D22),TypeMap!$B$3:$C$8,2,FALSE)&amp;"]"&amp;IF(TRIM(D22)="CHAR","("&amp;E22&amp;")",IF(TRIM(D22)="DECIMAL","("&amp;E22&amp;","&amp;F22&amp;")",""))&amp;" NULL"&amp;IF(C23="",") END",",")</f>
        <v xml:space="preserve">    [NEG_ON_HAND_DATE] [date] NULL,</v>
      </c>
    </row>
    <row r="23" spans="2:10" x14ac:dyDescent="0.25">
      <c r="B23">
        <v>12</v>
      </c>
      <c r="C23" t="s">
        <v>166</v>
      </c>
      <c r="D23" t="s">
        <v>38</v>
      </c>
      <c r="E23">
        <v>10</v>
      </c>
      <c r="F23">
        <v>0</v>
      </c>
      <c r="G23" t="s">
        <v>36</v>
      </c>
      <c r="H23" t="s">
        <v>39</v>
      </c>
      <c r="J23" t="str">
        <f>"    ["&amp;TRIM(C23)&amp;"] ["&amp;VLOOKUP(TRIM(D23),TypeMap!$B$3:$C$8,2,FALSE)&amp;"]"&amp;IF(TRIM(D23)="CHAR","("&amp;E23&amp;")",IF(TRIM(D23)="DECIMAL","("&amp;E23&amp;","&amp;F23&amp;")",""))&amp;" NULL"&amp;IF(C24="",") END",",")</f>
        <v xml:space="preserve">    [ITEMFILE_SOURCE_NM] [char](10) NULL) END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3"/>
  <sheetViews>
    <sheetView topLeftCell="A59" workbookViewId="0">
      <selection activeCell="J13" sqref="J13"/>
    </sheetView>
  </sheetViews>
  <sheetFormatPr defaultRowHeight="15" x14ac:dyDescent="0.25"/>
  <sheetData>
    <row r="2" spans="1:15" x14ac:dyDescent="0.25">
      <c r="B2" t="s">
        <v>21</v>
      </c>
      <c r="C2" s="1" t="s">
        <v>0</v>
      </c>
      <c r="E2" t="s">
        <v>23</v>
      </c>
    </row>
    <row r="3" spans="1:15" x14ac:dyDescent="0.25">
      <c r="B3" t="s">
        <v>22</v>
      </c>
      <c r="C3" s="1" t="s">
        <v>4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'ITEM_DC' AND TBCREATOR = 'BRSAMITM'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OBJECT_ID(N'[dbo].[ITEM_DC]')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OBJECT_ID(N'[dbo].[ITEM_DC]')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[dbo].[ITEM_DC]</v>
      </c>
      <c r="J9" t="str">
        <f>"CREATE TABLE [dbo].["&amp;C3&amp;"]("</f>
        <v>CREATE TABLE [dbo].[ITEM_DC](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30</v>
      </c>
      <c r="D12" t="s">
        <v>31</v>
      </c>
      <c r="E12">
        <v>4</v>
      </c>
      <c r="F12">
        <v>0</v>
      </c>
      <c r="G12" t="s">
        <v>32</v>
      </c>
      <c r="H12" t="s">
        <v>33</v>
      </c>
      <c r="J12" t="str">
        <f>"    ["&amp;TRIM(C12)&amp;"] ["&amp;VLOOKUP(TRIM(D12),TypeMap!$B$3:$C$8,2,FALSE)&amp;"]"&amp;IF(TRIM(D12)="CHAR","("&amp;E12&amp;")",IF(TRIM(D12)="DECIMAL","("&amp;E12&amp;","&amp;F12&amp;")",""))&amp;" NULL"&amp;IF(C13="",") END",",")</f>
        <v xml:space="preserve">    [ITEM_NBR] [int] NULL,</v>
      </c>
      <c r="O12" t="s">
        <v>260</v>
      </c>
    </row>
    <row r="13" spans="1:15" x14ac:dyDescent="0.25">
      <c r="B13">
        <v>2</v>
      </c>
      <c r="C13" t="s">
        <v>288</v>
      </c>
      <c r="D13" t="s">
        <v>31</v>
      </c>
      <c r="E13">
        <v>4</v>
      </c>
      <c r="F13">
        <v>0</v>
      </c>
      <c r="G13" t="s">
        <v>32</v>
      </c>
      <c r="H13" t="s">
        <v>33</v>
      </c>
      <c r="J13" t="str">
        <f>"    ["&amp;TRIM(C13)&amp;"] ["&amp;VLOOKUP(TRIM(D13),TypeMap!$B$3:$C$8,2,FALSE)&amp;"]"&amp;IF(TRIM(D13)="CHAR","("&amp;E13&amp;")",IF(TRIM(D13)="DECIMAL","("&amp;E13&amp;","&amp;F13&amp;")",""))&amp;" NULL"&amp;IF(C14="",") END",",")</f>
        <v xml:space="preserve">    [DC_NBR] [int] NULL,</v>
      </c>
    </row>
    <row r="14" spans="1:15" x14ac:dyDescent="0.25">
      <c r="B14">
        <v>3</v>
      </c>
      <c r="C14" t="s">
        <v>289</v>
      </c>
      <c r="D14" t="s">
        <v>31</v>
      </c>
      <c r="E14">
        <v>4</v>
      </c>
      <c r="F14">
        <v>0</v>
      </c>
      <c r="G14" t="s">
        <v>32</v>
      </c>
      <c r="H14" t="s">
        <v>33</v>
      </c>
      <c r="J14" t="str">
        <f>"    ["&amp;TRIM(C14)&amp;"] ["&amp;VLOOKUP(TRIM(D14),TypeMap!$B$3:$C$8,2,FALSE)&amp;"]"&amp;IF(TRIM(D14)="CHAR","("&amp;E14&amp;")",IF(TRIM(D14)="DECIMAL","("&amp;E14&amp;","&amp;F14&amp;")",""))&amp;" NULL"&amp;IF(C15="",") END",",")</f>
        <v xml:space="preserve">    [TOT_ON_HAND_QTY] [int] NULL,</v>
      </c>
    </row>
    <row r="15" spans="1:15" x14ac:dyDescent="0.25">
      <c r="B15">
        <v>4</v>
      </c>
      <c r="C15" t="s">
        <v>290</v>
      </c>
      <c r="D15" t="s">
        <v>31</v>
      </c>
      <c r="E15">
        <v>4</v>
      </c>
      <c r="F15">
        <v>0</v>
      </c>
      <c r="G15" t="s">
        <v>32</v>
      </c>
      <c r="H15" t="s">
        <v>33</v>
      </c>
      <c r="J15" t="str">
        <f>"    ["&amp;TRIM(C15)&amp;"] ["&amp;VLOOKUP(TRIM(D15),TypeMap!$B$3:$C$8,2,FALSE)&amp;"]"&amp;IF(TRIM(D15)="CHAR","("&amp;E15&amp;")",IF(TRIM(D15)="DECIMAL","("&amp;E15&amp;","&amp;F15&amp;")",""))&amp;" NULL"&amp;IF(C16="",") END",",")</f>
        <v xml:space="preserve">    [ON_ORDR_QTY] [int]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291</v>
      </c>
      <c r="D16" t="s">
        <v>31</v>
      </c>
      <c r="E16">
        <v>4</v>
      </c>
      <c r="F16">
        <v>0</v>
      </c>
      <c r="G16" t="s">
        <v>32</v>
      </c>
      <c r="H16" t="s">
        <v>33</v>
      </c>
      <c r="J16" t="str">
        <f>"    ["&amp;TRIM(C16)&amp;"] ["&amp;VLOOKUP(TRIM(D16),TypeMap!$B$3:$C$8,2,FALSE)&amp;"]"&amp;IF(TRIM(D16)="CHAR","("&amp;E16&amp;")",IF(TRIM(D16)="DECIMAL","("&amp;E16&amp;","&amp;F16&amp;")",""))&amp;" NULL"&amp;IF(C17="",") END",",")</f>
        <v xml:space="preserve">    [RESERVED_QTY] [int] NULL,</v>
      </c>
    </row>
    <row r="17" spans="2:10" x14ac:dyDescent="0.25">
      <c r="B17">
        <v>6</v>
      </c>
      <c r="C17" t="s">
        <v>292</v>
      </c>
      <c r="D17" t="s">
        <v>31</v>
      </c>
      <c r="E17">
        <v>4</v>
      </c>
      <c r="F17">
        <v>0</v>
      </c>
      <c r="G17" t="s">
        <v>32</v>
      </c>
      <c r="H17" t="s">
        <v>33</v>
      </c>
      <c r="J17" t="str">
        <f>"    ["&amp;TRIM(C17)&amp;"] ["&amp;VLOOKUP(TRIM(D17),TypeMap!$B$3:$C$8,2,FALSE)&amp;"]"&amp;IF(TRIM(D17)="CHAR","("&amp;E17&amp;")",IF(TRIM(D17)="DECIMAL","("&amp;E17&amp;","&amp;F17&amp;")",""))&amp;" NULL"&amp;IF(C18="",") END",",")</f>
        <v xml:space="preserve">    [ALLOCATED_QTY] [int] NULL,</v>
      </c>
    </row>
    <row r="18" spans="2:10" x14ac:dyDescent="0.25">
      <c r="B18">
        <v>7</v>
      </c>
      <c r="C18" t="s">
        <v>273</v>
      </c>
      <c r="D18" t="s">
        <v>41</v>
      </c>
      <c r="E18">
        <v>2</v>
      </c>
      <c r="F18">
        <v>0</v>
      </c>
      <c r="G18" t="s">
        <v>32</v>
      </c>
      <c r="H18" t="s">
        <v>33</v>
      </c>
      <c r="J18" t="str">
        <f>"    ["&amp;TRIM(C18)&amp;"] ["&amp;VLOOKUP(TRIM(D18),TypeMap!$B$3:$C$8,2,FALSE)&amp;"]"&amp;IF(TRIM(D18)="CHAR","("&amp;E18&amp;")",IF(TRIM(D18)="DECIMAL","("&amp;E18&amp;","&amp;F18&amp;")",""))&amp;" NULL"&amp;IF(C19="",") END",",")</f>
        <v xml:space="preserve">    [LEAD_TIME_QTY] [int] NULL,</v>
      </c>
    </row>
    <row r="19" spans="2:10" x14ac:dyDescent="0.25">
      <c r="B19">
        <v>8</v>
      </c>
      <c r="C19" t="s">
        <v>293</v>
      </c>
      <c r="D19" t="s">
        <v>38</v>
      </c>
      <c r="E19">
        <v>1</v>
      </c>
      <c r="F19">
        <v>0</v>
      </c>
      <c r="G19" t="s">
        <v>32</v>
      </c>
      <c r="H19" t="s">
        <v>39</v>
      </c>
      <c r="J19" t="str">
        <f>"    ["&amp;TRIM(C19)&amp;"] ["&amp;VLOOKUP(TRIM(D19),TypeMap!$B$3:$C$8,2,FALSE)&amp;"]"&amp;IF(TRIM(D19)="CHAR","("&amp;E19&amp;")",IF(TRIM(D19)="DECIMAL","("&amp;E19&amp;","&amp;F19&amp;")",""))&amp;" NULL"&amp;IF(C20="",") END",",")</f>
        <v xml:space="preserve">    [TEMP_NOT_AVAIL_IND] [char](1) NULL,</v>
      </c>
    </row>
    <row r="20" spans="2:10" x14ac:dyDescent="0.25">
      <c r="B20">
        <v>9</v>
      </c>
      <c r="C20" t="s">
        <v>294</v>
      </c>
      <c r="D20" t="s">
        <v>38</v>
      </c>
      <c r="E20">
        <v>1</v>
      </c>
      <c r="F20">
        <v>0</v>
      </c>
      <c r="G20" t="s">
        <v>32</v>
      </c>
      <c r="H20" t="s">
        <v>39</v>
      </c>
      <c r="J20" t="str">
        <f>"    ["&amp;TRIM(C20)&amp;"] ["&amp;VLOOKUP(TRIM(D20),TypeMap!$B$3:$C$8,2,FALSE)&amp;"]"&amp;IF(TRIM(D20)="CHAR","("&amp;E20&amp;")",IF(TRIM(D20)="DECIMAL","("&amp;E20&amp;","&amp;F20&amp;")",""))&amp;" NULL"&amp;IF(C21="",") END",",")</f>
        <v xml:space="preserve">    [DEFER_BOND_TAX_IND] [char](1) NULL,</v>
      </c>
    </row>
    <row r="21" spans="2:10" x14ac:dyDescent="0.25">
      <c r="B21">
        <v>10</v>
      </c>
      <c r="C21" t="s">
        <v>295</v>
      </c>
      <c r="D21" t="s">
        <v>38</v>
      </c>
      <c r="E21">
        <v>1</v>
      </c>
      <c r="F21">
        <v>0</v>
      </c>
      <c r="G21" t="s">
        <v>32</v>
      </c>
      <c r="H21" t="s">
        <v>39</v>
      </c>
      <c r="J21" t="str">
        <f>"    ["&amp;TRIM(C21)&amp;"] ["&amp;VLOOKUP(TRIM(D21),TypeMap!$B$3:$C$8,2,FALSE)&amp;"]"&amp;IF(TRIM(D21)="CHAR","("&amp;E21&amp;")",IF(TRIM(D21)="DECIMAL","("&amp;E21&amp;","&amp;F21&amp;")",""))&amp;" NULL"&amp;IF(C22="",") END",",")</f>
        <v xml:space="preserve">    [DC_CANCEL_OUT_IND] [char](1) NULL,</v>
      </c>
    </row>
    <row r="22" spans="2:10" x14ac:dyDescent="0.25">
      <c r="B22">
        <v>11</v>
      </c>
      <c r="C22" t="s">
        <v>296</v>
      </c>
      <c r="D22" t="s">
        <v>47</v>
      </c>
      <c r="E22">
        <v>13</v>
      </c>
      <c r="F22">
        <v>4</v>
      </c>
      <c r="G22" t="s">
        <v>32</v>
      </c>
      <c r="H22" t="s">
        <v>33</v>
      </c>
      <c r="J22" t="str">
        <f>"    ["&amp;TRIM(C22)&amp;"] ["&amp;VLOOKUP(TRIM(D22),TypeMap!$B$3:$C$8,2,FALSE)&amp;"]"&amp;IF(TRIM(D22)="CHAR","("&amp;E22&amp;")",IF(TRIM(D22)="DECIMAL","("&amp;E22&amp;","&amp;F22&amp;")",""))&amp;" NULL"&amp;IF(C23="",") END",",")</f>
        <v xml:space="preserve">    [INVENTORY_AMT] [numeric](13,4) NULL,</v>
      </c>
    </row>
    <row r="23" spans="2:10" x14ac:dyDescent="0.25">
      <c r="B23">
        <v>12</v>
      </c>
      <c r="C23" t="s">
        <v>297</v>
      </c>
      <c r="D23" t="s">
        <v>31</v>
      </c>
      <c r="E23">
        <v>4</v>
      </c>
      <c r="F23">
        <v>0</v>
      </c>
      <c r="G23" t="s">
        <v>36</v>
      </c>
      <c r="H23" t="s">
        <v>33</v>
      </c>
      <c r="J23" t="str">
        <f>"    ["&amp;TRIM(C23)&amp;"] ["&amp;VLOOKUP(TRIM(D23),TypeMap!$B$3:$C$8,2,FALSE)&amp;"]"&amp;IF(TRIM(D23)="CHAR","("&amp;E23&amp;")",IF(TRIM(D23)="DECIMAL","("&amp;E23&amp;","&amp;F23&amp;")",""))&amp;" NULL"&amp;IF(C24="",") END",",")</f>
        <v xml:space="preserve">    [IMPT_STRG_DC_NBR] [int] NULL,</v>
      </c>
    </row>
    <row r="24" spans="2:10" x14ac:dyDescent="0.25">
      <c r="B24">
        <v>13</v>
      </c>
      <c r="C24" t="s">
        <v>53</v>
      </c>
      <c r="D24" t="s">
        <v>38</v>
      </c>
      <c r="E24">
        <v>1</v>
      </c>
      <c r="F24">
        <v>0</v>
      </c>
      <c r="G24" t="s">
        <v>32</v>
      </c>
      <c r="H24" t="s">
        <v>39</v>
      </c>
      <c r="J24" t="str">
        <f>"    ["&amp;TRIM(C24)&amp;"] ["&amp;VLOOKUP(TRIM(D24),TypeMap!$B$3:$C$8,2,FALSE)&amp;"]"&amp;IF(TRIM(D24)="CHAR","("&amp;E24&amp;")",IF(TRIM(D24)="DECIMAL","("&amp;E24&amp;","&amp;F24&amp;")",""))&amp;" NULL"&amp;IF(C25="",") END",",")</f>
        <v xml:space="preserve">    [ITEM_STATUS_CODE] [char](1) NULL,</v>
      </c>
    </row>
    <row r="25" spans="2:10" x14ac:dyDescent="0.25">
      <c r="B25">
        <v>14</v>
      </c>
      <c r="C25" t="s">
        <v>60</v>
      </c>
      <c r="D25" t="s">
        <v>55</v>
      </c>
      <c r="E25">
        <v>4</v>
      </c>
      <c r="F25">
        <v>0</v>
      </c>
      <c r="G25" t="s">
        <v>36</v>
      </c>
      <c r="H25" t="s">
        <v>33</v>
      </c>
      <c r="J25" t="str">
        <f>"    ["&amp;TRIM(C25)&amp;"] ["&amp;VLOOKUP(TRIM(D25),TypeMap!$B$3:$C$8,2,FALSE)&amp;"]"&amp;IF(TRIM(D25)="CHAR","("&amp;E25&amp;")",IF(TRIM(D25)="DECIMAL","("&amp;E25&amp;","&amp;F25&amp;")",""))&amp;" NULL"&amp;IF(C26="",") END",",")</f>
        <v xml:space="preserve">    [EST_OUT_OF_STCK_DT] [date] NULL,</v>
      </c>
    </row>
    <row r="26" spans="2:10" x14ac:dyDescent="0.25">
      <c r="B26">
        <v>15</v>
      </c>
      <c r="C26" t="s">
        <v>115</v>
      </c>
      <c r="D26" t="s">
        <v>47</v>
      </c>
      <c r="E26">
        <v>13</v>
      </c>
      <c r="F26">
        <v>4</v>
      </c>
      <c r="G26" t="s">
        <v>32</v>
      </c>
      <c r="H26" t="s">
        <v>33</v>
      </c>
      <c r="J26" t="str">
        <f>"    ["&amp;TRIM(C26)&amp;"] ["&amp;VLOOKUP(TRIM(D26),TypeMap!$B$3:$C$8,2,FALSE)&amp;"]"&amp;IF(TRIM(D26)="CHAR","("&amp;E26&amp;")",IF(TRIM(D26)="DECIMAL","("&amp;E26&amp;","&amp;F26&amp;")",""))&amp;" NULL"&amp;IF(C27="",") END",",")</f>
        <v xml:space="preserve">    [VNPK_COST_AMT] [numeric](13,4) NULL,</v>
      </c>
    </row>
    <row r="27" spans="2:10" x14ac:dyDescent="0.25">
      <c r="B27">
        <v>16</v>
      </c>
      <c r="C27" t="s">
        <v>298</v>
      </c>
      <c r="D27" t="s">
        <v>47</v>
      </c>
      <c r="E27">
        <v>13</v>
      </c>
      <c r="F27">
        <v>4</v>
      </c>
      <c r="G27" t="s">
        <v>32</v>
      </c>
      <c r="H27" t="s">
        <v>33</v>
      </c>
      <c r="J27" t="str">
        <f>"    ["&amp;TRIM(C27)&amp;"] ["&amp;VLOOKUP(TRIM(D27),TypeMap!$B$3:$C$8,2,FALSE)&amp;"]"&amp;IF(TRIM(D27)="CHAR","("&amp;E27&amp;")",IF(TRIM(D27)="DECIMAL","("&amp;E27&amp;","&amp;F27&amp;")",""))&amp;" NULL"&amp;IF(C28="",") END",",")</f>
        <v xml:space="preserve">    [DELIVERED_COST_AMT] [numeric](13,4) NULL,</v>
      </c>
    </row>
    <row r="28" spans="2:10" x14ac:dyDescent="0.25">
      <c r="B28">
        <v>17</v>
      </c>
      <c r="C28" t="s">
        <v>132</v>
      </c>
      <c r="D28" t="s">
        <v>47</v>
      </c>
      <c r="E28">
        <v>13</v>
      </c>
      <c r="F28">
        <v>4</v>
      </c>
      <c r="G28" t="s">
        <v>32</v>
      </c>
      <c r="H28" t="s">
        <v>33</v>
      </c>
      <c r="J28" t="str">
        <f>"    ["&amp;TRIM(C28)&amp;"] ["&amp;VLOOKUP(TRIM(D28),TypeMap!$B$3:$C$8,2,FALSE)&amp;"]"&amp;IF(TRIM(D28)="CHAR","("&amp;E28&amp;")",IF(TRIM(D28)="DECIMAL","("&amp;E28&amp;","&amp;F28&amp;")",""))&amp;" NULL"&amp;IF(C29="",") END",",")</f>
        <v xml:space="preserve">    [WHPK_SELL_AMT] [numeric](13,4) NULL,</v>
      </c>
    </row>
    <row r="29" spans="2:10" x14ac:dyDescent="0.25">
      <c r="B29">
        <v>18</v>
      </c>
      <c r="C29" t="s">
        <v>299</v>
      </c>
      <c r="D29" t="s">
        <v>31</v>
      </c>
      <c r="E29">
        <v>4</v>
      </c>
      <c r="F29">
        <v>0</v>
      </c>
      <c r="G29" t="s">
        <v>32</v>
      </c>
      <c r="H29" t="s">
        <v>33</v>
      </c>
      <c r="J29" t="str">
        <f>"    ["&amp;TRIM(C29)&amp;"] ["&amp;VLOOKUP(TRIM(D29),TypeMap!$B$3:$C$8,2,FALSE)&amp;"]"&amp;IF(TRIM(D29)="CHAR","("&amp;E29&amp;")",IF(TRIM(D29)="DECIMAL","("&amp;E29&amp;","&amp;F29&amp;")",""))&amp;" NULL"&amp;IF(C30="",") END",",")</f>
        <v xml:space="preserve">    [YTD_VNPK_RCVD_QTY] [int] NULL,</v>
      </c>
    </row>
    <row r="30" spans="2:10" x14ac:dyDescent="0.25">
      <c r="B30">
        <v>19</v>
      </c>
      <c r="C30" t="s">
        <v>300</v>
      </c>
      <c r="D30" t="s">
        <v>47</v>
      </c>
      <c r="E30">
        <v>13</v>
      </c>
      <c r="F30">
        <v>4</v>
      </c>
      <c r="G30" t="s">
        <v>32</v>
      </c>
      <c r="H30" t="s">
        <v>33</v>
      </c>
      <c r="J30" t="str">
        <f>"    ["&amp;TRIM(C30)&amp;"] ["&amp;VLOOKUP(TRIM(D30),TypeMap!$B$3:$C$8,2,FALSE)&amp;"]"&amp;IF(TRIM(D30)="CHAR","("&amp;E30&amp;")",IF(TRIM(D30)="DECIMAL","("&amp;E30&amp;","&amp;F30&amp;")",""))&amp;" NULL"&amp;IF(C31="",") END",",")</f>
        <v xml:space="preserve">    [YTD_WHPK_SELL_AMT] [numeric](13,4) NULL,</v>
      </c>
    </row>
    <row r="31" spans="2:10" x14ac:dyDescent="0.25">
      <c r="B31">
        <v>20</v>
      </c>
      <c r="C31" t="s">
        <v>301</v>
      </c>
      <c r="D31" t="s">
        <v>31</v>
      </c>
      <c r="E31">
        <v>4</v>
      </c>
      <c r="F31">
        <v>0</v>
      </c>
      <c r="G31" t="s">
        <v>32</v>
      </c>
      <c r="H31" t="s">
        <v>33</v>
      </c>
      <c r="J31" t="str">
        <f>"    ["&amp;TRIM(C31)&amp;"] ["&amp;VLOOKUP(TRIM(D31),TypeMap!$B$3:$C$8,2,FALSE)&amp;"]"&amp;IF(TRIM(D31)="CHAR","("&amp;E31&amp;")",IF(TRIM(D31)="DECIMAL","("&amp;E31&amp;","&amp;F31&amp;")",""))&amp;" NULL"&amp;IF(C32="",") END",",")</f>
        <v xml:space="preserve">    [YTD_UNIT_SALES_QTY] [int] NULL,</v>
      </c>
    </row>
    <row r="32" spans="2:10" x14ac:dyDescent="0.25">
      <c r="B32">
        <v>21</v>
      </c>
      <c r="C32" t="s">
        <v>302</v>
      </c>
      <c r="D32" t="s">
        <v>31</v>
      </c>
      <c r="E32">
        <v>4</v>
      </c>
      <c r="F32">
        <v>0</v>
      </c>
      <c r="G32" t="s">
        <v>32</v>
      </c>
      <c r="H32" t="s">
        <v>33</v>
      </c>
      <c r="J32" t="str">
        <f>"    ["&amp;TRIM(C32)&amp;"] ["&amp;VLOOKUP(TRIM(D32),TypeMap!$B$3:$C$8,2,FALSE)&amp;"]"&amp;IF(TRIM(D32)="CHAR","("&amp;E32&amp;")",IF(TRIM(D32)="DECIMAL","("&amp;E32&amp;","&amp;F32&amp;")",""))&amp;" NULL"&amp;IF(C33="",") END",",")</f>
        <v xml:space="preserve">    [QTD_UNIT_SALES_QTY] [int] NULL,</v>
      </c>
    </row>
    <row r="33" spans="2:10" x14ac:dyDescent="0.25">
      <c r="B33">
        <v>22</v>
      </c>
      <c r="C33" t="s">
        <v>303</v>
      </c>
      <c r="D33" t="s">
        <v>31</v>
      </c>
      <c r="E33">
        <v>4</v>
      </c>
      <c r="F33">
        <v>0</v>
      </c>
      <c r="G33" t="s">
        <v>32</v>
      </c>
      <c r="H33" t="s">
        <v>33</v>
      </c>
      <c r="J33" t="str">
        <f>"    ["&amp;TRIM(C33)&amp;"] ["&amp;VLOOKUP(TRIM(D33),TypeMap!$B$3:$C$8,2,FALSE)&amp;"]"&amp;IF(TRIM(D33)="CHAR","("&amp;E33&amp;")",IF(TRIM(D33)="DECIMAL","("&amp;E33&amp;","&amp;F33&amp;")",""))&amp;" NULL"&amp;IF(C34="",") END",",")</f>
        <v xml:space="preserve">    [QTD_VNPK_RCVD_QTY] [int] NULL,</v>
      </c>
    </row>
    <row r="34" spans="2:10" x14ac:dyDescent="0.25">
      <c r="B34">
        <v>23</v>
      </c>
      <c r="C34" t="s">
        <v>304</v>
      </c>
      <c r="D34" t="s">
        <v>38</v>
      </c>
      <c r="E34">
        <v>1</v>
      </c>
      <c r="F34">
        <v>0</v>
      </c>
      <c r="G34" t="s">
        <v>32</v>
      </c>
      <c r="H34" t="s">
        <v>39</v>
      </c>
      <c r="J34" t="str">
        <f>"    ["&amp;TRIM(C34)&amp;"] ["&amp;VLOOKUP(TRIM(D34),TypeMap!$B$3:$C$8,2,FALSE)&amp;"]"&amp;IF(TRIM(D34)="CHAR","("&amp;E34&amp;")",IF(TRIM(D34)="DECIMAL","("&amp;E34&amp;","&amp;F34&amp;")",""))&amp;" NULL"&amp;IF(C35="",") END",",")</f>
        <v xml:space="preserve">    [CROSSREF_PRIME_IND] [char](1) NULL,</v>
      </c>
    </row>
    <row r="35" spans="2:10" x14ac:dyDescent="0.25">
      <c r="B35">
        <v>24</v>
      </c>
      <c r="C35" t="s">
        <v>164</v>
      </c>
      <c r="D35" t="s">
        <v>165</v>
      </c>
      <c r="E35">
        <v>10</v>
      </c>
      <c r="F35">
        <v>6</v>
      </c>
      <c r="G35" t="s">
        <v>32</v>
      </c>
      <c r="H35" t="s">
        <v>33</v>
      </c>
      <c r="J35" t="str">
        <f>"    ["&amp;TRIM(C35)&amp;"] ["&amp;VLOOKUP(TRIM(D35),TypeMap!$B$3:$C$8,2,FALSE)&amp;"]"&amp;IF(TRIM(D35)="CHAR","("&amp;E35&amp;")",IF(TRIM(D35)="DECIMAL","("&amp;E35&amp;","&amp;F35&amp;")",""))&amp;" NULL"&amp;IF(C36="",") END",",")</f>
        <v xml:space="preserve">    [LAST_UPDATE_TS] [datetime2] NULL,</v>
      </c>
    </row>
    <row r="36" spans="2:10" x14ac:dyDescent="0.25">
      <c r="B36">
        <v>25</v>
      </c>
      <c r="C36" t="s">
        <v>166</v>
      </c>
      <c r="D36" t="s">
        <v>38</v>
      </c>
      <c r="E36">
        <v>10</v>
      </c>
      <c r="F36">
        <v>0</v>
      </c>
      <c r="G36" t="s">
        <v>32</v>
      </c>
      <c r="H36" t="s">
        <v>39</v>
      </c>
      <c r="J36" t="str">
        <f>"    ["&amp;TRIM(C36)&amp;"] ["&amp;VLOOKUP(TRIM(D36),TypeMap!$B$3:$C$8,2,FALSE)&amp;"]"&amp;IF(TRIM(D36)="CHAR","("&amp;E36&amp;")",IF(TRIM(D36)="DECIMAL","("&amp;E36&amp;","&amp;F36&amp;")",""))&amp;" NULL"&amp;IF(C37="",") END",",")</f>
        <v xml:space="preserve">    [ITEMFILE_SOURCE_NM] [char](10) NULL,</v>
      </c>
    </row>
    <row r="37" spans="2:10" x14ac:dyDescent="0.25">
      <c r="B37">
        <v>26</v>
      </c>
      <c r="C37" t="s">
        <v>128</v>
      </c>
      <c r="D37" t="s">
        <v>31</v>
      </c>
      <c r="E37">
        <v>4</v>
      </c>
      <c r="F37">
        <v>0</v>
      </c>
      <c r="G37" t="s">
        <v>36</v>
      </c>
      <c r="H37" t="s">
        <v>33</v>
      </c>
      <c r="J37" t="str">
        <f>"    ["&amp;TRIM(C37)&amp;"] ["&amp;VLOOKUP(TRIM(D37),TypeMap!$B$3:$C$8,2,FALSE)&amp;"]"&amp;IF(TRIM(D37)="CHAR","("&amp;E37&amp;")",IF(TRIM(D37)="DECIMAL","("&amp;E37&amp;","&amp;F37&amp;")",""))&amp;" NULL"&amp;IF(C38="",") END",",")</f>
        <v xml:space="preserve">    [VNDR_MIN_ORD_QTY] [int] NULL,</v>
      </c>
    </row>
    <row r="38" spans="2:10" x14ac:dyDescent="0.25">
      <c r="B38">
        <v>27</v>
      </c>
      <c r="C38" t="s">
        <v>129</v>
      </c>
      <c r="D38" t="s">
        <v>38</v>
      </c>
      <c r="E38">
        <v>2</v>
      </c>
      <c r="F38">
        <v>0</v>
      </c>
      <c r="G38" t="s">
        <v>36</v>
      </c>
      <c r="H38" t="s">
        <v>39</v>
      </c>
      <c r="J38" t="str">
        <f>"    ["&amp;TRIM(C38)&amp;"] ["&amp;VLOOKUP(TRIM(D38),TypeMap!$B$3:$C$8,2,FALSE)&amp;"]"&amp;IF(TRIM(D38)="CHAR","("&amp;E38&amp;")",IF(TRIM(D38)="DECIMAL","("&amp;E38&amp;","&amp;F38&amp;")",""))&amp;" NULL"&amp;IF(C39="",") END",",")</f>
        <v xml:space="preserve">    [VNDR_MINORD_UOM_CD] [char](2) NULL,</v>
      </c>
    </row>
    <row r="39" spans="2:10" x14ac:dyDescent="0.25">
      <c r="B39">
        <v>28</v>
      </c>
      <c r="C39" t="s">
        <v>130</v>
      </c>
      <c r="D39" t="s">
        <v>41</v>
      </c>
      <c r="E39">
        <v>2</v>
      </c>
      <c r="F39">
        <v>0</v>
      </c>
      <c r="G39" t="s">
        <v>36</v>
      </c>
      <c r="H39" t="s">
        <v>33</v>
      </c>
      <c r="J39" t="str">
        <f>"    ["&amp;TRIM(C39)&amp;"] ["&amp;VLOOKUP(TRIM(D39),TypeMap!$B$3:$C$8,2,FALSE)&amp;"]"&amp;IF(TRIM(D39)="CHAR","("&amp;E39&amp;")",IF(TRIM(D39)="DECIMAL","("&amp;E39&amp;","&amp;F39&amp;")",""))&amp;" NULL"&amp;IF(C40="",") END",",")</f>
        <v xml:space="preserve">    [PALLET_TI_QTY] [int] NULL,</v>
      </c>
    </row>
    <row r="40" spans="2:10" x14ac:dyDescent="0.25">
      <c r="B40">
        <v>29</v>
      </c>
      <c r="C40" t="s">
        <v>131</v>
      </c>
      <c r="D40" t="s">
        <v>41</v>
      </c>
      <c r="E40">
        <v>2</v>
      </c>
      <c r="F40">
        <v>0</v>
      </c>
      <c r="G40" t="s">
        <v>36</v>
      </c>
      <c r="H40" t="s">
        <v>33</v>
      </c>
      <c r="J40" t="str">
        <f>"    ["&amp;TRIM(C40)&amp;"] ["&amp;VLOOKUP(TRIM(D40),TypeMap!$B$3:$C$8,2,FALSE)&amp;"]"&amp;IF(TRIM(D40)="CHAR","("&amp;E40&amp;")",IF(TRIM(D40)="DECIMAL","("&amp;E40&amp;","&amp;F40&amp;")",""))&amp;" NULL"&amp;IF(C41="",") END",",")</f>
        <v xml:space="preserve">    [PALLET_HI_QTY] [int] NULL,</v>
      </c>
    </row>
    <row r="41" spans="2:10" x14ac:dyDescent="0.25">
      <c r="B41">
        <v>30</v>
      </c>
      <c r="C41" t="s">
        <v>179</v>
      </c>
      <c r="D41" t="s">
        <v>31</v>
      </c>
      <c r="E41">
        <v>4</v>
      </c>
      <c r="F41">
        <v>0</v>
      </c>
      <c r="G41" t="s">
        <v>36</v>
      </c>
      <c r="H41" t="s">
        <v>33</v>
      </c>
      <c r="J41" t="str">
        <f>"    ["&amp;TRIM(C41)&amp;"] ["&amp;VLOOKUP(TRIM(D41),TypeMap!$B$3:$C$8,2,FALSE)&amp;"]"&amp;IF(TRIM(D41)="CHAR","("&amp;E41&amp;")",IF(TRIM(D41)="DECIMAL","("&amp;E41&amp;","&amp;F41&amp;")",""))&amp;" NULL"&amp;IF(C42="",") END",",")</f>
        <v xml:space="preserve">    [VNDR_INCRM_ORD_QTY] [int] NULL,</v>
      </c>
    </row>
    <row r="42" spans="2:10" x14ac:dyDescent="0.25">
      <c r="B42">
        <v>31</v>
      </c>
      <c r="C42" t="s">
        <v>305</v>
      </c>
      <c r="D42" t="s">
        <v>31</v>
      </c>
      <c r="E42">
        <v>4</v>
      </c>
      <c r="F42">
        <v>0</v>
      </c>
      <c r="G42" t="s">
        <v>36</v>
      </c>
      <c r="H42" t="s">
        <v>33</v>
      </c>
      <c r="J42" t="str">
        <f>"    ["&amp;TRIM(C42)&amp;"] ["&amp;VLOOKUP(TRIM(D42),TypeMap!$B$3:$C$8,2,FALSE)&amp;"]"&amp;IF(TRIM(D42)="CHAR","("&amp;E42&amp;")",IF(TRIM(D42)="DECIMAL","("&amp;E42&amp;","&amp;F42&amp;")",""))&amp;" NULL"&amp;IF(C43="",") END",",")</f>
        <v xml:space="preserve">    [STAPLE_ON_ORD_QTY] [int] NULL,</v>
      </c>
    </row>
    <row r="43" spans="2:10" x14ac:dyDescent="0.25">
      <c r="B43">
        <v>32</v>
      </c>
      <c r="C43" t="s">
        <v>162</v>
      </c>
      <c r="D43" t="s">
        <v>38</v>
      </c>
      <c r="E43">
        <v>10</v>
      </c>
      <c r="F43">
        <v>0</v>
      </c>
      <c r="G43" t="s">
        <v>32</v>
      </c>
      <c r="H43" t="s">
        <v>39</v>
      </c>
      <c r="J43" t="str">
        <f>"    ["&amp;TRIM(C43)&amp;"] ["&amp;VLOOKUP(TRIM(D43),TypeMap!$B$3:$C$8,2,FALSE)&amp;"]"&amp;IF(TRIM(D43)="CHAR","("&amp;E43&amp;")",IF(TRIM(D43)="DECIMAL","("&amp;E43&amp;","&amp;F43&amp;")",""))&amp;" NULL"&amp;IF(C44="",") END",",")</f>
        <v xml:space="preserve">    [LAST_UPDATE_PGM_ID] [char](10) NULL,</v>
      </c>
    </row>
    <row r="44" spans="2:10" x14ac:dyDescent="0.25">
      <c r="B44">
        <v>33</v>
      </c>
      <c r="C44" t="s">
        <v>101</v>
      </c>
      <c r="D44" t="s">
        <v>38</v>
      </c>
      <c r="E44">
        <v>1</v>
      </c>
      <c r="F44">
        <v>0</v>
      </c>
      <c r="G44" t="s">
        <v>32</v>
      </c>
      <c r="H44" t="s">
        <v>39</v>
      </c>
      <c r="J44" t="str">
        <f>"    ["&amp;TRIM(C44)&amp;"] ["&amp;VLOOKUP(TRIM(D44),TypeMap!$B$3:$C$8,2,FALSE)&amp;"]"&amp;IF(TRIM(D44)="CHAR","("&amp;E44&amp;")",IF(TRIM(D44)="DECIMAL","("&amp;E44&amp;","&amp;F44&amp;")",""))&amp;" NULL"&amp;IF(C45="",") END",",")</f>
        <v xml:space="preserve">    [ITEM_RPLNSHBL_IND] [char](1) NULL,</v>
      </c>
    </row>
    <row r="45" spans="2:10" x14ac:dyDescent="0.25">
      <c r="B45">
        <v>34</v>
      </c>
      <c r="C45" t="s">
        <v>306</v>
      </c>
      <c r="D45" t="s">
        <v>38</v>
      </c>
      <c r="E45">
        <v>1</v>
      </c>
      <c r="F45">
        <v>0</v>
      </c>
      <c r="G45" t="s">
        <v>36</v>
      </c>
      <c r="H45" t="s">
        <v>39</v>
      </c>
      <c r="J45" t="str">
        <f>"    ["&amp;TRIM(C45)&amp;"] ["&amp;VLOOKUP(TRIM(D45),TypeMap!$B$3:$C$8,2,FALSE)&amp;"]"&amp;IF(TRIM(D45)="CHAR","("&amp;E45&amp;")",IF(TRIM(D45)="DECIMAL","("&amp;E45&amp;","&amp;F45&amp;")",""))&amp;" NULL"&amp;IF(C46="",") END",",")</f>
        <v xml:space="preserve">    [INVT_REQUIRED_IND] [char](1) NULL,</v>
      </c>
    </row>
    <row r="46" spans="2:10" x14ac:dyDescent="0.25">
      <c r="B46">
        <v>35</v>
      </c>
      <c r="C46" t="s">
        <v>307</v>
      </c>
      <c r="D46" t="s">
        <v>31</v>
      </c>
      <c r="E46">
        <v>4</v>
      </c>
      <c r="F46">
        <v>0</v>
      </c>
      <c r="G46" t="s">
        <v>36</v>
      </c>
      <c r="H46" t="s">
        <v>33</v>
      </c>
      <c r="J46" t="str">
        <f>"    ["&amp;TRIM(C46)&amp;"] ["&amp;VLOOKUP(TRIM(D46),TypeMap!$B$3:$C$8,2,FALSE)&amp;"]"&amp;IF(TRIM(D46)="CHAR","("&amp;E46&amp;")",IF(TRIM(D46)="DECIMAL","("&amp;E46&amp;","&amp;F46&amp;")",""))&amp;" NULL"&amp;IF(C47="",") END",",")</f>
        <v xml:space="preserve">    [LBL_NOT_INVC_QTY] [int] NULL,</v>
      </c>
    </row>
    <row r="47" spans="2:10" x14ac:dyDescent="0.25">
      <c r="B47">
        <v>36</v>
      </c>
      <c r="C47" t="s">
        <v>271</v>
      </c>
      <c r="D47" t="s">
        <v>55</v>
      </c>
      <c r="E47">
        <v>4</v>
      </c>
      <c r="F47">
        <v>0</v>
      </c>
      <c r="G47" t="s">
        <v>36</v>
      </c>
      <c r="H47" t="s">
        <v>33</v>
      </c>
      <c r="J47" t="str">
        <f>"    ["&amp;TRIM(C47)&amp;"] ["&amp;VLOOKUP(TRIM(D47),TypeMap!$B$3:$C$8,2,FALSE)&amp;"]"&amp;IF(TRIM(D47)="CHAR","("&amp;E47&amp;")",IF(TRIM(D47)="DECIMAL","("&amp;E47&amp;","&amp;F47&amp;")",""))&amp;" NULL"&amp;IF(C48="",") END",",")</f>
        <v xml:space="preserve">    [CANCEL_WHN_OUT_DT] [date] NULL,</v>
      </c>
    </row>
    <row r="48" spans="2:10" x14ac:dyDescent="0.25">
      <c r="B48">
        <v>37</v>
      </c>
      <c r="C48" t="s">
        <v>308</v>
      </c>
      <c r="D48" t="s">
        <v>38</v>
      </c>
      <c r="E48">
        <v>1</v>
      </c>
      <c r="F48">
        <v>0</v>
      </c>
      <c r="G48" t="s">
        <v>32</v>
      </c>
      <c r="H48" t="s">
        <v>39</v>
      </c>
      <c r="J48" t="str">
        <f>"    ["&amp;TRIM(C48)&amp;"] ["&amp;VLOOKUP(TRIM(D48),TypeMap!$B$3:$C$8,2,FALSE)&amp;"]"&amp;IF(TRIM(D48)="CHAR","("&amp;E48&amp;")",IF(TRIM(D48)="DECIMAL","("&amp;E48&amp;","&amp;F48&amp;")",""))&amp;" NULL"&amp;IF(C49="",") END",",")</f>
        <v xml:space="preserve">    [OUT_REPL_PRTY_IND] [char](1) NULL,</v>
      </c>
    </row>
    <row r="49" spans="2:10" x14ac:dyDescent="0.25">
      <c r="B49">
        <v>38</v>
      </c>
      <c r="C49" t="s">
        <v>309</v>
      </c>
      <c r="D49" t="s">
        <v>38</v>
      </c>
      <c r="E49">
        <v>1</v>
      </c>
      <c r="F49">
        <v>0</v>
      </c>
      <c r="G49" t="s">
        <v>32</v>
      </c>
      <c r="H49" t="s">
        <v>39</v>
      </c>
      <c r="J49" t="str">
        <f>"    ["&amp;TRIM(C49)&amp;"] ["&amp;VLOOKUP(TRIM(D49),TypeMap!$B$3:$C$8,2,FALSE)&amp;"]"&amp;IF(TRIM(D49)="CHAR","("&amp;E49&amp;")",IF(TRIM(D49)="DECIMAL","("&amp;E49&amp;","&amp;F49&amp;")",""))&amp;" NULL"&amp;IF(C50="",") END",",")</f>
        <v xml:space="preserve">    [DC_FIXED_SLOT_IND] [char](1) NULL,</v>
      </c>
    </row>
    <row r="50" spans="2:10" x14ac:dyDescent="0.25">
      <c r="B50">
        <v>39</v>
      </c>
      <c r="C50" t="s">
        <v>285</v>
      </c>
      <c r="D50" t="s">
        <v>55</v>
      </c>
      <c r="E50">
        <v>4</v>
      </c>
      <c r="F50">
        <v>0</v>
      </c>
      <c r="G50" t="s">
        <v>36</v>
      </c>
      <c r="H50" t="s">
        <v>33</v>
      </c>
      <c r="J50" t="str">
        <f>"    ["&amp;TRIM(C50)&amp;"] ["&amp;VLOOKUP(TRIM(D50),TypeMap!$B$3:$C$8,2,FALSE)&amp;"]"&amp;IF(TRIM(D50)="CHAR","("&amp;E50&amp;")",IF(TRIM(D50)="DECIMAL","("&amp;E50&amp;","&amp;F50&amp;")",""))&amp;" NULL"&amp;IF(C51="",") END",",")</f>
        <v xml:space="preserve">    [LAST_RCVD_DATE] [date] NULL,</v>
      </c>
    </row>
    <row r="51" spans="2:10" x14ac:dyDescent="0.25">
      <c r="B51">
        <v>40</v>
      </c>
      <c r="C51" t="s">
        <v>163</v>
      </c>
      <c r="D51" t="s">
        <v>38</v>
      </c>
      <c r="E51">
        <v>10</v>
      </c>
      <c r="F51">
        <v>0</v>
      </c>
      <c r="G51" t="s">
        <v>36</v>
      </c>
      <c r="H51" t="s">
        <v>39</v>
      </c>
      <c r="J51" t="str">
        <f>"    ["&amp;TRIM(C51)&amp;"] ["&amp;VLOOKUP(TRIM(D51),TypeMap!$B$3:$C$8,2,FALSE)&amp;"]"&amp;IF(TRIM(D51)="CHAR","("&amp;E51&amp;")",IF(TRIM(D51)="DECIMAL","("&amp;E51&amp;","&amp;F51&amp;")",""))&amp;" NULL"&amp;IF(C52="",") END",",")</f>
        <v xml:space="preserve">    [LAST_UPDATE_USERID] [char](10) NULL,</v>
      </c>
    </row>
    <row r="52" spans="2:10" x14ac:dyDescent="0.25">
      <c r="B52">
        <v>41</v>
      </c>
      <c r="C52" t="s">
        <v>280</v>
      </c>
      <c r="D52" t="s">
        <v>41</v>
      </c>
      <c r="E52">
        <v>2</v>
      </c>
      <c r="F52">
        <v>0</v>
      </c>
      <c r="G52" t="s">
        <v>36</v>
      </c>
      <c r="H52" t="s">
        <v>33</v>
      </c>
      <c r="J52" t="str">
        <f>"    ["&amp;TRIM(C52)&amp;"] ["&amp;VLOOKUP(TRIM(D52),TypeMap!$B$3:$C$8,2,FALSE)&amp;"]"&amp;IF(TRIM(D52)="CHAR","("&amp;E52&amp;")",IF(TRIM(D52)="DECIMAL","("&amp;E52&amp;","&amp;F52&amp;")",""))&amp;" NULL"&amp;IF(C53="",") END",",")</f>
        <v xml:space="preserve">    [WHPK_SELL_CHG_RSN_CD] [int] NULL,</v>
      </c>
    </row>
    <row r="53" spans="2:10" x14ac:dyDescent="0.25">
      <c r="B53">
        <v>42</v>
      </c>
      <c r="C53" t="s">
        <v>310</v>
      </c>
      <c r="D53" t="s">
        <v>31</v>
      </c>
      <c r="E53">
        <v>4</v>
      </c>
      <c r="F53">
        <v>0</v>
      </c>
      <c r="G53" t="s">
        <v>36</v>
      </c>
      <c r="H53" t="s">
        <v>33</v>
      </c>
      <c r="J53" t="str">
        <f>"    ["&amp;TRIM(C53)&amp;"] ["&amp;VLOOKUP(TRIM(D53),TypeMap!$B$3:$C$8,2,FALSE)&amp;"]"&amp;IF(TRIM(D53)="CHAR","("&amp;E53&amp;")",IF(TRIM(D53)="DECIMAL","("&amp;E53&amp;","&amp;F53&amp;")",""))&amp;" NULL"&amp;IF(C54="",") END",",")</f>
        <v xml:space="preserve">    [TOT_ON_HAND_EACH_QTY] [int] NULL,</v>
      </c>
    </row>
    <row r="54" spans="2:10" x14ac:dyDescent="0.25">
      <c r="B54">
        <v>43</v>
      </c>
      <c r="C54" t="s">
        <v>311</v>
      </c>
      <c r="D54" t="s">
        <v>31</v>
      </c>
      <c r="E54">
        <v>4</v>
      </c>
      <c r="F54">
        <v>0</v>
      </c>
      <c r="G54" t="s">
        <v>36</v>
      </c>
      <c r="H54" t="s">
        <v>33</v>
      </c>
      <c r="J54" t="str">
        <f>"    ["&amp;TRIM(C54)&amp;"] ["&amp;VLOOKUP(TRIM(D54),TypeMap!$B$3:$C$8,2,FALSE)&amp;"]"&amp;IF(TRIM(D54)="CHAR","("&amp;E54&amp;")",IF(TRIM(D54)="DECIMAL","("&amp;E54&amp;","&amp;F54&amp;")",""))&amp;" NULL"&amp;IF(C55="",") END",",")</f>
        <v xml:space="preserve">    [ON_ORDR_EACH_QTY] [int] NULL,</v>
      </c>
    </row>
    <row r="55" spans="2:10" x14ac:dyDescent="0.25">
      <c r="B55">
        <v>44</v>
      </c>
      <c r="C55" t="s">
        <v>312</v>
      </c>
      <c r="D55" t="s">
        <v>31</v>
      </c>
      <c r="E55">
        <v>4</v>
      </c>
      <c r="F55">
        <v>0</v>
      </c>
      <c r="G55" t="s">
        <v>36</v>
      </c>
      <c r="H55" t="s">
        <v>33</v>
      </c>
      <c r="J55" t="str">
        <f>"    ["&amp;TRIM(C55)&amp;"] ["&amp;VLOOKUP(TRIM(D55),TypeMap!$B$3:$C$8,2,FALSE)&amp;"]"&amp;IF(TRIM(D55)="CHAR","("&amp;E55&amp;")",IF(TRIM(D55)="DECIMAL","("&amp;E55&amp;","&amp;F55&amp;")",""))&amp;" NULL"&amp;IF(C56="",") END",",")</f>
        <v xml:space="preserve">    [RESERVED_EACH_QTY] [int] NULL,</v>
      </c>
    </row>
    <row r="56" spans="2:10" x14ac:dyDescent="0.25">
      <c r="B56">
        <v>45</v>
      </c>
      <c r="C56" t="s">
        <v>313</v>
      </c>
      <c r="D56" t="s">
        <v>31</v>
      </c>
      <c r="E56">
        <v>4</v>
      </c>
      <c r="F56">
        <v>0</v>
      </c>
      <c r="G56" t="s">
        <v>36</v>
      </c>
      <c r="H56" t="s">
        <v>33</v>
      </c>
      <c r="J56" t="str">
        <f>"    ["&amp;TRIM(C56)&amp;"] ["&amp;VLOOKUP(TRIM(D56),TypeMap!$B$3:$C$8,2,FALSE)&amp;"]"&amp;IF(TRIM(D56)="CHAR","("&amp;E56&amp;")",IF(TRIM(D56)="DECIMAL","("&amp;E56&amp;","&amp;F56&amp;")",""))&amp;" NULL"&amp;IF(C57="",") END",",")</f>
        <v xml:space="preserve">    [YTD_EACH_RCVD_QTY] [int] NULL,</v>
      </c>
    </row>
    <row r="57" spans="2:10" x14ac:dyDescent="0.25">
      <c r="B57">
        <v>46</v>
      </c>
      <c r="C57" t="s">
        <v>314</v>
      </c>
      <c r="D57" t="s">
        <v>31</v>
      </c>
      <c r="E57">
        <v>4</v>
      </c>
      <c r="F57">
        <v>0</v>
      </c>
      <c r="G57" t="s">
        <v>36</v>
      </c>
      <c r="H57" t="s">
        <v>33</v>
      </c>
      <c r="J57" t="str">
        <f>"    ["&amp;TRIM(C57)&amp;"] ["&amp;VLOOKUP(TRIM(D57),TypeMap!$B$3:$C$8,2,FALSE)&amp;"]"&amp;IF(TRIM(D57)="CHAR","("&amp;E57&amp;")",IF(TRIM(D57)="DECIMAL","("&amp;E57&amp;","&amp;F57&amp;")",""))&amp;" NULL"&amp;IF(C58="",") END",",")</f>
        <v xml:space="preserve">    [VNDR_MIN_EACH_ORD_QTY] [int] NULL,</v>
      </c>
    </row>
    <row r="58" spans="2:10" x14ac:dyDescent="0.25">
      <c r="B58">
        <v>47</v>
      </c>
      <c r="C58" t="s">
        <v>315</v>
      </c>
      <c r="D58" t="s">
        <v>31</v>
      </c>
      <c r="E58">
        <v>4</v>
      </c>
      <c r="F58">
        <v>0</v>
      </c>
      <c r="G58" t="s">
        <v>36</v>
      </c>
      <c r="H58" t="s">
        <v>33</v>
      </c>
      <c r="J58" t="str">
        <f>"    ["&amp;TRIM(C58)&amp;"] ["&amp;VLOOKUP(TRIM(D58),TypeMap!$B$3:$C$8,2,FALSE)&amp;"]"&amp;IF(TRIM(D58)="CHAR","("&amp;E58&amp;")",IF(TRIM(D58)="DECIMAL","("&amp;E58&amp;","&amp;F58&amp;")",""))&amp;" NULL"&amp;IF(C59="",") END",",")</f>
        <v xml:space="preserve">    [QTD_EACH_RCVD_QTY] [int] NULL,</v>
      </c>
    </row>
    <row r="59" spans="2:10" x14ac:dyDescent="0.25">
      <c r="B59">
        <v>48</v>
      </c>
      <c r="C59" t="s">
        <v>316</v>
      </c>
      <c r="D59" t="s">
        <v>31</v>
      </c>
      <c r="E59">
        <v>4</v>
      </c>
      <c r="F59">
        <v>0</v>
      </c>
      <c r="G59" t="s">
        <v>36</v>
      </c>
      <c r="H59" t="s">
        <v>33</v>
      </c>
      <c r="J59" t="str">
        <f>"    ["&amp;TRIM(C59)&amp;"] ["&amp;VLOOKUP(TRIM(D59),TypeMap!$B$3:$C$8,2,FALSE)&amp;"]"&amp;IF(TRIM(D59)="CHAR","("&amp;E59&amp;")",IF(TRIM(D59)="DECIMAL","("&amp;E59&amp;","&amp;F59&amp;")",""))&amp;" NULL"&amp;IF(C60="",") END",",")</f>
        <v xml:space="preserve">    [VNDR_INCRM_EACH_ORD_QTY] [int] NULL,</v>
      </c>
    </row>
    <row r="60" spans="2:10" x14ac:dyDescent="0.25">
      <c r="B60">
        <v>49</v>
      </c>
      <c r="C60" t="s">
        <v>317</v>
      </c>
      <c r="D60" t="s">
        <v>31</v>
      </c>
      <c r="E60">
        <v>4</v>
      </c>
      <c r="F60">
        <v>0</v>
      </c>
      <c r="G60" t="s">
        <v>36</v>
      </c>
      <c r="H60" t="s">
        <v>33</v>
      </c>
      <c r="J60" t="str">
        <f>"    ["&amp;TRIM(C60)&amp;"] ["&amp;VLOOKUP(TRIM(D60),TypeMap!$B$3:$C$8,2,FALSE)&amp;"]"&amp;IF(TRIM(D60)="CHAR","("&amp;E60&amp;")",IF(TRIM(D60)="DECIMAL","("&amp;E60&amp;","&amp;F60&amp;")",""))&amp;" NULL"&amp;IF(C61="",") END",",")</f>
        <v xml:space="preserve">    [STAPLE_ON_EACH_ORD_QTY] [int] NULL,</v>
      </c>
    </row>
    <row r="61" spans="2:10" x14ac:dyDescent="0.25">
      <c r="B61">
        <v>50</v>
      </c>
      <c r="C61" t="s">
        <v>318</v>
      </c>
      <c r="D61" t="s">
        <v>31</v>
      </c>
      <c r="E61">
        <v>4</v>
      </c>
      <c r="F61">
        <v>0</v>
      </c>
      <c r="G61" t="s">
        <v>36</v>
      </c>
      <c r="H61" t="s">
        <v>33</v>
      </c>
      <c r="J61" t="str">
        <f>"    ["&amp;TRIM(C61)&amp;"] ["&amp;VLOOKUP(TRIM(D61),TypeMap!$B$3:$C$8,2,FALSE)&amp;"]"&amp;IF(TRIM(D61)="CHAR","("&amp;E61&amp;")",IF(TRIM(D61)="DECIMAL","("&amp;E61&amp;","&amp;F61&amp;")",""))&amp;" NULL"&amp;IF(C62="",") END",",")</f>
        <v xml:space="preserve">    [DLY_OUT_OF_STOCK_CASE_QTY] [int] NULL,</v>
      </c>
    </row>
    <row r="62" spans="2:10" x14ac:dyDescent="0.25">
      <c r="B62">
        <v>51</v>
      </c>
      <c r="C62" t="s">
        <v>319</v>
      </c>
      <c r="D62" t="s">
        <v>31</v>
      </c>
      <c r="E62">
        <v>4</v>
      </c>
      <c r="F62">
        <v>0</v>
      </c>
      <c r="G62" t="s">
        <v>36</v>
      </c>
      <c r="H62" t="s">
        <v>33</v>
      </c>
      <c r="J62" t="str">
        <f>"    ["&amp;TRIM(C62)&amp;"] ["&amp;VLOOKUP(TRIM(D62),TypeMap!$B$3:$C$8,2,FALSE)&amp;"]"&amp;IF(TRIM(D62)="CHAR","("&amp;E62&amp;")",IF(TRIM(D62)="DECIMAL","("&amp;E62&amp;","&amp;F62&amp;")",""))&amp;" NULL"&amp;IF(C63="",") END",",")</f>
        <v xml:space="preserve">    [WTD_OUT_OF_STOCK_CASE_QTY] [int] NULL,</v>
      </c>
    </row>
    <row r="63" spans="2:10" x14ac:dyDescent="0.25">
      <c r="B63">
        <v>52</v>
      </c>
      <c r="C63" t="s">
        <v>320</v>
      </c>
      <c r="D63" t="s">
        <v>31</v>
      </c>
      <c r="E63">
        <v>4</v>
      </c>
      <c r="F63">
        <v>0</v>
      </c>
      <c r="G63" t="s">
        <v>36</v>
      </c>
      <c r="H63" t="s">
        <v>33</v>
      </c>
      <c r="J63" t="str">
        <f>"    ["&amp;TRIM(C63)&amp;"] ["&amp;VLOOKUP(TRIM(D63),TypeMap!$B$3:$C$8,2,FALSE)&amp;"]"&amp;IF(TRIM(D63)="CHAR","("&amp;E63&amp;")",IF(TRIM(D63)="DECIMAL","("&amp;E63&amp;","&amp;F63&amp;")",""))&amp;" NULL"&amp;IF(C64="",") END",",")</f>
        <v xml:space="preserve">    [DAILY_SHIP_CASE_QTY] [int] NULL,</v>
      </c>
    </row>
    <row r="64" spans="2:10" x14ac:dyDescent="0.25">
      <c r="B64">
        <v>53</v>
      </c>
      <c r="C64" t="s">
        <v>321</v>
      </c>
      <c r="D64" t="s">
        <v>31</v>
      </c>
      <c r="E64">
        <v>4</v>
      </c>
      <c r="F64">
        <v>0</v>
      </c>
      <c r="G64" t="s">
        <v>36</v>
      </c>
      <c r="H64" t="s">
        <v>33</v>
      </c>
      <c r="J64" t="str">
        <f>"    ["&amp;TRIM(C64)&amp;"] ["&amp;VLOOKUP(TRIM(D64),TypeMap!$B$3:$C$8,2,FALSE)&amp;"]"&amp;IF(TRIM(D64)="CHAR","("&amp;E64&amp;")",IF(TRIM(D64)="DECIMAL","("&amp;E64&amp;","&amp;F64&amp;")",""))&amp;" NULL"&amp;IF(C65="",") END",",")</f>
        <v xml:space="preserve">    [WTD_SHIP_CASE_QTY] [int] NULL,</v>
      </c>
    </row>
    <row r="65" spans="2:10" x14ac:dyDescent="0.25">
      <c r="B65">
        <v>54</v>
      </c>
      <c r="C65" t="s">
        <v>322</v>
      </c>
      <c r="D65" t="s">
        <v>31</v>
      </c>
      <c r="E65">
        <v>4</v>
      </c>
      <c r="F65">
        <v>0</v>
      </c>
      <c r="G65" t="s">
        <v>36</v>
      </c>
      <c r="H65" t="s">
        <v>33</v>
      </c>
      <c r="J65" t="str">
        <f>"    ["&amp;TRIM(C65)&amp;"] ["&amp;VLOOKUP(TRIM(D65),TypeMap!$B$3:$C$8,2,FALSE)&amp;"]"&amp;IF(TRIM(D65)="CHAR","("&amp;E65&amp;")",IF(TRIM(D65)="DECIMAL","("&amp;E65&amp;","&amp;F65&amp;")",""))&amp;" NULL"&amp;IF(C66="",") END",",")</f>
        <v xml:space="preserve">    [WTD_DISTR_SHIP_CASE_QTY] [int] NULL,</v>
      </c>
    </row>
    <row r="66" spans="2:10" x14ac:dyDescent="0.25">
      <c r="B66">
        <v>55</v>
      </c>
      <c r="C66" t="s">
        <v>323</v>
      </c>
      <c r="D66" t="s">
        <v>47</v>
      </c>
      <c r="E66">
        <v>7</v>
      </c>
      <c r="F66">
        <v>2</v>
      </c>
      <c r="G66" t="s">
        <v>36</v>
      </c>
      <c r="H66" t="s">
        <v>33</v>
      </c>
      <c r="J66" t="str">
        <f>"    ["&amp;TRIM(C66)&amp;"] ["&amp;VLOOKUP(TRIM(D66),TypeMap!$B$3:$C$8,2,FALSE)&amp;"]"&amp;IF(TRIM(D66)="CHAR","("&amp;E66&amp;")",IF(TRIM(D66)="DECIMAL","("&amp;E66&amp;","&amp;F66&amp;")",""))&amp;" NULL"&amp;IF(C67="",") END",",")</f>
        <v xml:space="preserve">    [AVG_CASE_WGT_QTY] [numeric](7,2) NULL,</v>
      </c>
    </row>
    <row r="67" spans="2:10" x14ac:dyDescent="0.25">
      <c r="B67">
        <v>56</v>
      </c>
      <c r="C67" t="s">
        <v>324</v>
      </c>
      <c r="D67" t="s">
        <v>31</v>
      </c>
      <c r="E67">
        <v>4</v>
      </c>
      <c r="F67">
        <v>0</v>
      </c>
      <c r="G67" t="s">
        <v>36</v>
      </c>
      <c r="H67" t="s">
        <v>33</v>
      </c>
      <c r="J67" t="str">
        <f>"    ["&amp;TRIM(C67)&amp;"] ["&amp;VLOOKUP(TRIM(D67),TypeMap!$B$3:$C$8,2,FALSE)&amp;"]"&amp;IF(TRIM(D67)="CHAR","("&amp;E67&amp;")",IF(TRIM(D67)="DECIMAL","("&amp;E67&amp;","&amp;F67&amp;")",""))&amp;" NULL"&amp;IF(C68="",") END",",")</f>
        <v xml:space="preserve">    [TURN_ONHAND_CASE_QTY] [int] NULL,</v>
      </c>
    </row>
    <row r="68" spans="2:10" x14ac:dyDescent="0.25">
      <c r="B68">
        <v>57</v>
      </c>
      <c r="C68" t="s">
        <v>325</v>
      </c>
      <c r="D68" t="s">
        <v>31</v>
      </c>
      <c r="E68">
        <v>4</v>
      </c>
      <c r="F68">
        <v>0</v>
      </c>
      <c r="G68" t="s">
        <v>36</v>
      </c>
      <c r="H68" t="s">
        <v>33</v>
      </c>
      <c r="J68" t="str">
        <f>"    ["&amp;TRIM(C68)&amp;"] ["&amp;VLOOKUP(TRIM(D68),TypeMap!$B$3:$C$8,2,FALSE)&amp;"]"&amp;IF(TRIM(D68)="CHAR","("&amp;E68&amp;")",IF(TRIM(D68)="DECIMAL","("&amp;E68&amp;","&amp;F68&amp;")",""))&amp;" NULL"&amp;IF(C69="",") END",",")</f>
        <v xml:space="preserve">    [DISTR_ONHAND_CASE_QTY] [int] NULL,</v>
      </c>
    </row>
    <row r="69" spans="2:10" x14ac:dyDescent="0.25">
      <c r="B69">
        <v>58</v>
      </c>
      <c r="C69" t="s">
        <v>326</v>
      </c>
      <c r="D69" t="s">
        <v>31</v>
      </c>
      <c r="E69">
        <v>4</v>
      </c>
      <c r="F69">
        <v>0</v>
      </c>
      <c r="G69" t="s">
        <v>36</v>
      </c>
      <c r="H69" t="s">
        <v>33</v>
      </c>
      <c r="J69" t="str">
        <f>"    ["&amp;TRIM(C69)&amp;"] ["&amp;VLOOKUP(TRIM(D69),TypeMap!$B$3:$C$8,2,FALSE)&amp;"]"&amp;IF(TRIM(D69)="CHAR","("&amp;E69&amp;")",IF(TRIM(D69)="DECIMAL","("&amp;E69&amp;","&amp;F69&amp;")",""))&amp;" NULL"&amp;IF(C70="",") END",",")</f>
        <v xml:space="preserve">    [OSS_ONHAND_CASE_QTY] [int] NULL,</v>
      </c>
    </row>
    <row r="70" spans="2:10" x14ac:dyDescent="0.25">
      <c r="B70">
        <v>59</v>
      </c>
      <c r="C70" t="s">
        <v>327</v>
      </c>
      <c r="D70" t="s">
        <v>31</v>
      </c>
      <c r="E70">
        <v>4</v>
      </c>
      <c r="F70">
        <v>0</v>
      </c>
      <c r="G70" t="s">
        <v>36</v>
      </c>
      <c r="H70" t="s">
        <v>33</v>
      </c>
      <c r="J70" t="str">
        <f>"    ["&amp;TRIM(C70)&amp;"] ["&amp;VLOOKUP(TRIM(D70),TypeMap!$B$3:$C$8,2,FALSE)&amp;"]"&amp;IF(TRIM(D70)="CHAR","("&amp;E70&amp;")",IF(TRIM(D70)="DECIMAL","("&amp;E70&amp;","&amp;F70&amp;")",""))&amp;" NULL"&amp;IF(C71="",") END",",")</f>
        <v xml:space="preserve">    [YTD_RCVD_CASE_QTY] [int] NULL,</v>
      </c>
    </row>
    <row r="71" spans="2:10" x14ac:dyDescent="0.25">
      <c r="B71">
        <v>60</v>
      </c>
      <c r="C71" t="s">
        <v>328</v>
      </c>
      <c r="D71" t="s">
        <v>31</v>
      </c>
      <c r="E71">
        <v>4</v>
      </c>
      <c r="F71">
        <v>0</v>
      </c>
      <c r="G71" t="s">
        <v>36</v>
      </c>
      <c r="H71" t="s">
        <v>33</v>
      </c>
      <c r="J71" t="str">
        <f>"    ["&amp;TRIM(C71)&amp;"] ["&amp;VLOOKUP(TRIM(D71),TypeMap!$B$3:$C$8,2,FALSE)&amp;"]"&amp;IF(TRIM(D71)="CHAR","("&amp;E71&amp;")",IF(TRIM(D71)="DECIMAL","("&amp;E71&amp;","&amp;F71&amp;")",""))&amp;" NULL"&amp;IF(C72="",") END",",")</f>
        <v xml:space="preserve">    [BUYING_MULTIPLE_QTY] [int] NULL,</v>
      </c>
    </row>
    <row r="72" spans="2:10" x14ac:dyDescent="0.25">
      <c r="B72">
        <v>61</v>
      </c>
      <c r="C72" t="s">
        <v>329</v>
      </c>
      <c r="D72" t="s">
        <v>47</v>
      </c>
      <c r="E72">
        <v>9</v>
      </c>
      <c r="F72">
        <v>2</v>
      </c>
      <c r="G72" t="s">
        <v>36</v>
      </c>
      <c r="H72" t="s">
        <v>33</v>
      </c>
      <c r="J72" t="str">
        <f>"    ["&amp;TRIM(C72)&amp;"] ["&amp;VLOOKUP(TRIM(D72),TypeMap!$B$3:$C$8,2,FALSE)&amp;"]"&amp;IF(TRIM(D72)="CHAR","("&amp;E72&amp;")",IF(TRIM(D72)="DECIMAL","("&amp;E72&amp;","&amp;F72&amp;")",""))&amp;" NULL"&amp;IF(C73="",") END",",")</f>
        <v xml:space="preserve">    [UNABSORBED_ITEM_COST_AMT] [numeric](9,2) NULL,</v>
      </c>
    </row>
    <row r="73" spans="2:10" x14ac:dyDescent="0.25">
      <c r="B73">
        <v>62</v>
      </c>
      <c r="C73" t="s">
        <v>64</v>
      </c>
      <c r="D73" t="s">
        <v>41</v>
      </c>
      <c r="E73">
        <v>2</v>
      </c>
      <c r="F73">
        <v>0</v>
      </c>
      <c r="G73" t="s">
        <v>36</v>
      </c>
      <c r="H73" t="s">
        <v>33</v>
      </c>
      <c r="J73" t="str">
        <f>"    ["&amp;TRIM(C73)&amp;"] ["&amp;VLOOKUP(TRIM(D73),TypeMap!$B$3:$C$8,2,FALSE)&amp;"]"&amp;IF(TRIM(D73)="CHAR","("&amp;E73&amp;")",IF(TRIM(D73)="DECIMAL","("&amp;E73&amp;","&amp;F73&amp;")",""))&amp;" NULL"&amp;IF(C74="",") END",",")</f>
        <v xml:space="preserve">    [SHLF_LIFE_DAYS_QTY] [int] NULL,</v>
      </c>
    </row>
    <row r="74" spans="2:10" x14ac:dyDescent="0.25">
      <c r="B74">
        <v>63</v>
      </c>
      <c r="C74" t="s">
        <v>330</v>
      </c>
      <c r="D74" t="s">
        <v>41</v>
      </c>
      <c r="E74">
        <v>2</v>
      </c>
      <c r="F74">
        <v>0</v>
      </c>
      <c r="G74" t="s">
        <v>36</v>
      </c>
      <c r="H74" t="s">
        <v>33</v>
      </c>
      <c r="J74" t="str">
        <f>"    ["&amp;TRIM(C74)&amp;"] ["&amp;VLOOKUP(TRIM(D74),TypeMap!$B$3:$C$8,2,FALSE)&amp;"]"&amp;IF(TRIM(D74)="CHAR","("&amp;E74&amp;")",IF(TRIM(D74)="DECIMAL","("&amp;E74&amp;","&amp;F74&amp;")",""))&amp;" NULL"&amp;IF(C75="",") END",",")</f>
        <v xml:space="preserve">    [WHSE_TI_QTY] [int] NULL,</v>
      </c>
    </row>
    <row r="75" spans="2:10" x14ac:dyDescent="0.25">
      <c r="B75">
        <v>64</v>
      </c>
      <c r="C75" t="s">
        <v>331</v>
      </c>
      <c r="D75" t="s">
        <v>41</v>
      </c>
      <c r="E75">
        <v>2</v>
      </c>
      <c r="F75">
        <v>0</v>
      </c>
      <c r="G75" t="s">
        <v>36</v>
      </c>
      <c r="H75" t="s">
        <v>33</v>
      </c>
      <c r="J75" t="str">
        <f>"    ["&amp;TRIM(C75)&amp;"] ["&amp;VLOOKUP(TRIM(D75),TypeMap!$B$3:$C$8,2,FALSE)&amp;"]"&amp;IF(TRIM(D75)="CHAR","("&amp;E75&amp;")",IF(TRIM(D75)="DECIMAL","("&amp;E75&amp;","&amp;F75&amp;")",""))&amp;" NULL"&amp;IF(C76="",") END",",")</f>
        <v xml:space="preserve">    [WHSE_HI_QTY] [int] NULL,</v>
      </c>
    </row>
    <row r="76" spans="2:10" x14ac:dyDescent="0.25">
      <c r="B76">
        <v>65</v>
      </c>
      <c r="C76" t="s">
        <v>332</v>
      </c>
      <c r="D76" t="s">
        <v>38</v>
      </c>
      <c r="E76">
        <v>10</v>
      </c>
      <c r="F76">
        <v>0</v>
      </c>
      <c r="G76" t="s">
        <v>36</v>
      </c>
      <c r="H76" t="s">
        <v>39</v>
      </c>
      <c r="J76" t="str">
        <f>"    ["&amp;TRIM(C76)&amp;"] ["&amp;VLOOKUP(TRIM(D76),TypeMap!$B$3:$C$8,2,FALSE)&amp;"]"&amp;IF(TRIM(D76)="CHAR","("&amp;E76&amp;")",IF(TRIM(D76)="DECIMAL","("&amp;E76&amp;","&amp;F76&amp;")",""))&amp;" NULL"&amp;IF(C77="",") END",",")</f>
        <v xml:space="preserve">    [SLOT_ID] [char](10) NULL,</v>
      </c>
    </row>
    <row r="77" spans="2:10" x14ac:dyDescent="0.25">
      <c r="B77">
        <v>66</v>
      </c>
      <c r="C77" t="s">
        <v>333</v>
      </c>
      <c r="D77" t="s">
        <v>47</v>
      </c>
      <c r="E77">
        <v>13</v>
      </c>
      <c r="F77">
        <v>4</v>
      </c>
      <c r="G77" t="s">
        <v>36</v>
      </c>
      <c r="H77" t="s">
        <v>33</v>
      </c>
      <c r="J77" t="str">
        <f>"    ["&amp;TRIM(C77)&amp;"] ["&amp;VLOOKUP(TRIM(D77),TypeMap!$B$3:$C$8,2,FALSE)&amp;"]"&amp;IF(TRIM(D77)="CHAR","("&amp;E77&amp;")",IF(TRIM(D77)="DECIMAL","("&amp;E77&amp;","&amp;F77&amp;")",""))&amp;" NULL"&amp;IF(C78="",") END",",")</f>
        <v xml:space="preserve">    [AVG_DISTRO_COST_AMT] [numeric](13,4) NULL,</v>
      </c>
    </row>
    <row r="78" spans="2:10" x14ac:dyDescent="0.25">
      <c r="B78">
        <v>67</v>
      </c>
      <c r="C78" t="s">
        <v>334</v>
      </c>
      <c r="D78" t="s">
        <v>47</v>
      </c>
      <c r="E78">
        <v>9</v>
      </c>
      <c r="F78">
        <v>4</v>
      </c>
      <c r="G78" t="s">
        <v>36</v>
      </c>
      <c r="H78" t="s">
        <v>33</v>
      </c>
      <c r="J78" t="str">
        <f>"    ["&amp;TRIM(C78)&amp;"] ["&amp;VLOOKUP(TRIM(D78),TypeMap!$B$3:$C$8,2,FALSE)&amp;"]"&amp;IF(TRIM(D78)="CHAR","("&amp;E78&amp;")",IF(TRIM(D78)="DECIMAL","("&amp;E78&amp;","&amp;F78&amp;")",""))&amp;" NULL"&amp;IF(C79="",") END",",")</f>
        <v xml:space="preserve">    [AVG_DISTRO_WGT_QTY] [numeric](9,4) NULL,</v>
      </c>
    </row>
    <row r="79" spans="2:10" x14ac:dyDescent="0.25">
      <c r="B79">
        <v>68</v>
      </c>
      <c r="C79" t="s">
        <v>335</v>
      </c>
      <c r="D79" t="s">
        <v>47</v>
      </c>
      <c r="E79">
        <v>13</v>
      </c>
      <c r="F79">
        <v>4</v>
      </c>
      <c r="G79" t="s">
        <v>36</v>
      </c>
      <c r="H79" t="s">
        <v>33</v>
      </c>
      <c r="J79" t="str">
        <f>"    ["&amp;TRIM(C79)&amp;"] ["&amp;VLOOKUP(TRIM(D79),TypeMap!$B$3:$C$8,2,FALSE)&amp;"]"&amp;IF(TRIM(D79)="CHAR","("&amp;E79&amp;")",IF(TRIM(D79)="DECIMAL","("&amp;E79&amp;","&amp;F79&amp;")",""))&amp;" NULL"&amp;IF(C80="",") END",",")</f>
        <v xml:space="preserve">    [VNPK_COL_COST_AMT] [numeric](13,4) NULL,</v>
      </c>
    </row>
    <row r="80" spans="2:10" x14ac:dyDescent="0.25">
      <c r="B80">
        <v>69</v>
      </c>
      <c r="C80" t="s">
        <v>336</v>
      </c>
      <c r="D80" t="s">
        <v>31</v>
      </c>
      <c r="E80">
        <v>4</v>
      </c>
      <c r="F80">
        <v>0</v>
      </c>
      <c r="G80" t="s">
        <v>36</v>
      </c>
      <c r="H80" t="s">
        <v>33</v>
      </c>
      <c r="J80" t="str">
        <f>"    ["&amp;TRIM(C80)&amp;"] ["&amp;VLOOKUP(TRIM(D80),TypeMap!$B$3:$C$8,2,FALSE)&amp;"]"&amp;IF(TRIM(D80)="CHAR","("&amp;E80&amp;")",IF(TRIM(D80)="DECIMAL","("&amp;E80&amp;","&amp;F80&amp;")",""))&amp;" NULL"&amp;IF(C81="",") END",",")</f>
        <v xml:space="preserve">    [DAILY_DEMAND_QTY] [int] NULL,</v>
      </c>
    </row>
    <row r="81" spans="2:10" x14ac:dyDescent="0.25">
      <c r="B81">
        <v>70</v>
      </c>
      <c r="C81" t="s">
        <v>337</v>
      </c>
      <c r="D81" t="s">
        <v>38</v>
      </c>
      <c r="E81">
        <v>8</v>
      </c>
      <c r="F81">
        <v>0</v>
      </c>
      <c r="G81" t="s">
        <v>36</v>
      </c>
      <c r="H81" t="s">
        <v>39</v>
      </c>
      <c r="J81" t="str">
        <f>"    ["&amp;TRIM(C81)&amp;"] ["&amp;VLOOKUP(TRIM(D81),TypeMap!$B$3:$C$8,2,FALSE)&amp;"]"&amp;IF(TRIM(D81)="CHAR","("&amp;E81&amp;")",IF(TRIM(D81)="DECIMAL","("&amp;E81&amp;","&amp;F81&amp;")",""))&amp;" NULL"&amp;IF(C82="",") END",",")</f>
        <v xml:space="preserve">    [REPL_MGR_USERID] [char](8) NULL,</v>
      </c>
    </row>
    <row r="82" spans="2:10" x14ac:dyDescent="0.25">
      <c r="B82">
        <v>71</v>
      </c>
      <c r="C82" t="s">
        <v>49</v>
      </c>
      <c r="D82" t="s">
        <v>47</v>
      </c>
      <c r="E82">
        <v>15</v>
      </c>
      <c r="F82">
        <v>0</v>
      </c>
      <c r="G82" t="s">
        <v>36</v>
      </c>
      <c r="H82" t="s">
        <v>33</v>
      </c>
      <c r="J82" t="str">
        <f>"    ["&amp;TRIM(C82)&amp;"] ["&amp;VLOOKUP(TRIM(D82),TypeMap!$B$3:$C$8,2,FALSE)&amp;"]"&amp;IF(TRIM(D82)="CHAR","("&amp;E82&amp;")",IF(TRIM(D82)="DECIMAL","("&amp;E82&amp;","&amp;F82&amp;")",""))&amp;" NULL"&amp;IF(C83="",") END",",")</f>
        <v xml:space="preserve">    [CASE_UPC_NBR] [numeric](15,0) NULL,</v>
      </c>
    </row>
    <row r="83" spans="2:10" x14ac:dyDescent="0.25">
      <c r="B83">
        <v>72</v>
      </c>
      <c r="C83" t="s">
        <v>107</v>
      </c>
      <c r="D83" t="s">
        <v>41</v>
      </c>
      <c r="E83">
        <v>2</v>
      </c>
      <c r="F83">
        <v>0</v>
      </c>
      <c r="G83" t="s">
        <v>36</v>
      </c>
      <c r="H83" t="s">
        <v>33</v>
      </c>
      <c r="J83" t="str">
        <f>"    ["&amp;TRIM(C83)&amp;"] ["&amp;VLOOKUP(TRIM(D83),TypeMap!$B$3:$C$8,2,FALSE)&amp;"]"&amp;IF(TRIM(D83)="CHAR","("&amp;E83&amp;")",IF(TRIM(D83)="DECIMAL","("&amp;E83&amp;","&amp;F83&amp;")",""))&amp;" NULL"&amp;IF(C84="",") END",",")</f>
        <v xml:space="preserve">    [MIN_RCVNG_DAYS_QTY] [int] NULL,</v>
      </c>
    </row>
    <row r="84" spans="2:10" x14ac:dyDescent="0.25">
      <c r="B84">
        <v>73</v>
      </c>
      <c r="C84" t="s">
        <v>148</v>
      </c>
      <c r="D84" t="s">
        <v>31</v>
      </c>
      <c r="E84">
        <v>4</v>
      </c>
      <c r="F84">
        <v>0</v>
      </c>
      <c r="G84" t="s">
        <v>36</v>
      </c>
      <c r="H84" t="s">
        <v>33</v>
      </c>
      <c r="J84" t="str">
        <f>"    ["&amp;TRIM(C84)&amp;"] ["&amp;VLOOKUP(TRIM(D84),TypeMap!$B$3:$C$8,2,FALSE)&amp;"]"&amp;IF(TRIM(D84)="CHAR","("&amp;E84&amp;")",IF(TRIM(D84)="DECIMAL","("&amp;E84&amp;","&amp;F84&amp;")",""))&amp;" NULL"&amp;IF(C85="",") END",",")</f>
        <v xml:space="preserve">    [VENDOR_NBR] [int] NULL,</v>
      </c>
    </row>
    <row r="85" spans="2:10" x14ac:dyDescent="0.25">
      <c r="B85">
        <v>74</v>
      </c>
      <c r="C85" t="s">
        <v>149</v>
      </c>
      <c r="D85" t="s">
        <v>41</v>
      </c>
      <c r="E85">
        <v>2</v>
      </c>
      <c r="F85">
        <v>0</v>
      </c>
      <c r="G85" t="s">
        <v>36</v>
      </c>
      <c r="H85" t="s">
        <v>33</v>
      </c>
      <c r="J85" t="str">
        <f>"    ["&amp;TRIM(C85)&amp;"] ["&amp;VLOOKUP(TRIM(D85),TypeMap!$B$3:$C$8,2,FALSE)&amp;"]"&amp;IF(TRIM(D85)="CHAR","("&amp;E85&amp;")",IF(TRIM(D85)="DECIMAL","("&amp;E85&amp;","&amp;F85&amp;")",""))&amp;" NULL"&amp;IF(C86="",") END",",")</f>
        <v xml:space="preserve">    [VENDOR_DEPT_NBR] [int] NULL,</v>
      </c>
    </row>
    <row r="86" spans="2:10" x14ac:dyDescent="0.25">
      <c r="B86">
        <v>75</v>
      </c>
      <c r="C86" t="s">
        <v>150</v>
      </c>
      <c r="D86" t="s">
        <v>41</v>
      </c>
      <c r="E86">
        <v>2</v>
      </c>
      <c r="F86">
        <v>0</v>
      </c>
      <c r="G86" t="s">
        <v>36</v>
      </c>
      <c r="H86" t="s">
        <v>33</v>
      </c>
      <c r="J86" t="str">
        <f>"    ["&amp;TRIM(C86)&amp;"] ["&amp;VLOOKUP(TRIM(D86),TypeMap!$B$3:$C$8,2,FALSE)&amp;"]"&amp;IF(TRIM(D86)="CHAR","("&amp;E86&amp;")",IF(TRIM(D86)="DECIMAL","("&amp;E86&amp;","&amp;F86&amp;")",""))&amp;" NULL"&amp;IF(C87="",") END",",")</f>
        <v xml:space="preserve">    [VENDOR_SEQ_NBR] [int] NULL,</v>
      </c>
    </row>
    <row r="87" spans="2:10" x14ac:dyDescent="0.25">
      <c r="B87">
        <v>76</v>
      </c>
      <c r="C87" t="s">
        <v>118</v>
      </c>
      <c r="D87" t="s">
        <v>47</v>
      </c>
      <c r="E87">
        <v>11</v>
      </c>
      <c r="F87">
        <v>4</v>
      </c>
      <c r="G87" t="s">
        <v>36</v>
      </c>
      <c r="H87" t="s">
        <v>33</v>
      </c>
      <c r="J87" t="str">
        <f>"    ["&amp;TRIM(C87)&amp;"] ["&amp;VLOOKUP(TRIM(D87),TypeMap!$B$3:$C$8,2,FALSE)&amp;"]"&amp;IF(TRIM(D87)="CHAR","("&amp;E87&amp;")",IF(TRIM(D87)="DECIMAL","("&amp;E87&amp;","&amp;F87&amp;")",""))&amp;" NULL"&amp;IF(C88="",") END",",")</f>
        <v xml:space="preserve">    [VNPK_WEIGHT_QTY] [numeric](11,4) NULL,</v>
      </c>
    </row>
    <row r="88" spans="2:10" x14ac:dyDescent="0.25">
      <c r="B88">
        <v>77</v>
      </c>
      <c r="C88" t="s">
        <v>121</v>
      </c>
      <c r="D88" t="s">
        <v>47</v>
      </c>
      <c r="E88">
        <v>9</v>
      </c>
      <c r="F88">
        <v>3</v>
      </c>
      <c r="G88" t="s">
        <v>36</v>
      </c>
      <c r="H88" t="s">
        <v>33</v>
      </c>
      <c r="J88" t="str">
        <f>"    ["&amp;TRIM(C88)&amp;"] ["&amp;VLOOKUP(TRIM(D88),TypeMap!$B$3:$C$8,2,FALSE)&amp;"]"&amp;IF(TRIM(D88)="CHAR","("&amp;E88&amp;")",IF(TRIM(D88)="DECIMAL","("&amp;E88&amp;","&amp;F88&amp;")",""))&amp;" NULL"&amp;IF(C89="",") END",",")</f>
        <v xml:space="preserve">    [VNPK_LENGTH_QTY] [numeric](9,3) NULL,</v>
      </c>
    </row>
    <row r="89" spans="2:10" x14ac:dyDescent="0.25">
      <c r="B89">
        <v>78</v>
      </c>
      <c r="C89" t="s">
        <v>122</v>
      </c>
      <c r="D89" t="s">
        <v>47</v>
      </c>
      <c r="E89">
        <v>9</v>
      </c>
      <c r="F89">
        <v>3</v>
      </c>
      <c r="G89" t="s">
        <v>36</v>
      </c>
      <c r="H89" t="s">
        <v>33</v>
      </c>
      <c r="J89" t="str">
        <f>"    ["&amp;TRIM(C89)&amp;"] ["&amp;VLOOKUP(TRIM(D89),TypeMap!$B$3:$C$8,2,FALSE)&amp;"]"&amp;IF(TRIM(D89)="CHAR","("&amp;E89&amp;")",IF(TRIM(D89)="DECIMAL","("&amp;E89&amp;","&amp;F89&amp;")",""))&amp;" NULL"&amp;IF(C90="",") END",",")</f>
        <v xml:space="preserve">    [VNPK_WIDTH_QTY] [numeric](9,3) NULL,</v>
      </c>
    </row>
    <row r="90" spans="2:10" x14ac:dyDescent="0.25">
      <c r="B90">
        <v>79</v>
      </c>
      <c r="C90" t="s">
        <v>123</v>
      </c>
      <c r="D90" t="s">
        <v>47</v>
      </c>
      <c r="E90">
        <v>9</v>
      </c>
      <c r="F90">
        <v>3</v>
      </c>
      <c r="G90" t="s">
        <v>36</v>
      </c>
      <c r="H90" t="s">
        <v>33</v>
      </c>
      <c r="J90" t="str">
        <f>"    ["&amp;TRIM(C90)&amp;"] ["&amp;VLOOKUP(TRIM(D90),TypeMap!$B$3:$C$8,2,FALSE)&amp;"]"&amp;IF(TRIM(D90)="CHAR","("&amp;E90&amp;")",IF(TRIM(D90)="DECIMAL","("&amp;E90&amp;","&amp;F90&amp;")",""))&amp;" NULL"&amp;IF(C91="",") END",",")</f>
        <v xml:space="preserve">    [VNPK_HEIGHT_QTY] [numeric](9,3) NULL,</v>
      </c>
    </row>
    <row r="91" spans="2:10" x14ac:dyDescent="0.25">
      <c r="B91">
        <v>80</v>
      </c>
      <c r="C91" t="s">
        <v>125</v>
      </c>
      <c r="D91" t="s">
        <v>47</v>
      </c>
      <c r="E91">
        <v>9</v>
      </c>
      <c r="F91">
        <v>3</v>
      </c>
      <c r="G91" t="s">
        <v>36</v>
      </c>
      <c r="H91" t="s">
        <v>33</v>
      </c>
      <c r="J91" t="str">
        <f>"    ["&amp;TRIM(C91)&amp;"] ["&amp;VLOOKUP(TRIM(D91),TypeMap!$B$3:$C$8,2,FALSE)&amp;"]"&amp;IF(TRIM(D91)="CHAR","("&amp;E91&amp;")",IF(TRIM(D91)="DECIMAL","("&amp;E91&amp;","&amp;F91&amp;")",""))&amp;" NULL"&amp;IF(C92="",") END",",")</f>
        <v xml:space="preserve">    [VNPK_CUBE_QTY] [numeric](9,3) NULL,</v>
      </c>
    </row>
    <row r="92" spans="2:10" x14ac:dyDescent="0.25">
      <c r="B92">
        <v>81</v>
      </c>
      <c r="C92" t="s">
        <v>338</v>
      </c>
      <c r="D92" t="s">
        <v>38</v>
      </c>
      <c r="E92">
        <v>1</v>
      </c>
      <c r="F92">
        <v>0</v>
      </c>
      <c r="G92" t="s">
        <v>32</v>
      </c>
      <c r="H92" t="s">
        <v>39</v>
      </c>
      <c r="J92" t="str">
        <f>"    ["&amp;TRIM(C92)&amp;"] ["&amp;VLOOKUP(TRIM(D92),TypeMap!$B$3:$C$8,2,FALSE)&amp;"]"&amp;IF(TRIM(D92)="CHAR","("&amp;E92&amp;")",IF(TRIM(D92)="DECIMAL","("&amp;E92&amp;","&amp;F92&amp;")",""))&amp;" NULL"&amp;IF(C93="",") END",",")</f>
        <v xml:space="preserve">    [IMPORT_CASE_LABEL_IND] [char](1) NULL,</v>
      </c>
    </row>
    <row r="93" spans="2:10" x14ac:dyDescent="0.25">
      <c r="B93">
        <v>82</v>
      </c>
      <c r="C93" t="s">
        <v>339</v>
      </c>
      <c r="D93" t="s">
        <v>38</v>
      </c>
      <c r="E93">
        <v>1</v>
      </c>
      <c r="F93">
        <v>0</v>
      </c>
      <c r="G93" t="s">
        <v>36</v>
      </c>
      <c r="H93" t="s">
        <v>39</v>
      </c>
      <c r="J93" t="str">
        <f>"    ["&amp;TRIM(C93)&amp;"] ["&amp;VLOOKUP(TRIM(D93),TypeMap!$B$3:$C$8,2,FALSE)&amp;"]"&amp;IF(TRIM(D93)="CHAR","("&amp;E93&amp;")",IF(TRIM(D93)="DECIMAL","("&amp;E93&amp;","&amp;F93&amp;")",""))&amp;" NULL"&amp;IF(C94="",") END",",")</f>
        <v xml:space="preserve">    [PRSHBL_PARTIAL_ALLOC_IND] [char](1) NULL) END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topLeftCell="A2" workbookViewId="0">
      <selection activeCell="J7" sqref="J7:J36"/>
    </sheetView>
  </sheetViews>
  <sheetFormatPr defaultRowHeight="15" x14ac:dyDescent="0.25"/>
  <sheetData>
    <row r="2" spans="1:15" x14ac:dyDescent="0.25">
      <c r="B2" t="s">
        <v>21</v>
      </c>
      <c r="C2" s="1" t="s">
        <v>5</v>
      </c>
      <c r="E2" t="s">
        <v>23</v>
      </c>
    </row>
    <row r="3" spans="1:15" x14ac:dyDescent="0.25">
      <c r="B3" t="s">
        <v>22</v>
      </c>
      <c r="C3" s="1" t="s">
        <v>6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'SCALABLE_ITEM' AND TBCREATOR = 'BRSCMGMT'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OBJECT_ID(N'[dbo].[SCALABLE_ITEM]')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OBJECT_ID(N'[dbo].[SCALABLE_ITEM]')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[dbo].[SCALABLE_ITEM]</v>
      </c>
      <c r="J9" t="str">
        <f>"CREATE TABLE [dbo].["&amp;C3&amp;"]("</f>
        <v>CREATE TABLE [dbo].[SCALABLE_ITEM](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340</v>
      </c>
      <c r="D12" t="s">
        <v>38</v>
      </c>
      <c r="E12">
        <v>5</v>
      </c>
      <c r="F12">
        <v>0</v>
      </c>
      <c r="G12" t="s">
        <v>32</v>
      </c>
      <c r="H12" t="s">
        <v>39</v>
      </c>
      <c r="J12" t="str">
        <f>"    ["&amp;TRIM(C12)&amp;"] ["&amp;VLOOKUP(TRIM(D12),TypeMap!$B$3:$C$8,2,FALSE)&amp;"]"&amp;IF(TRIM(D12)="CHAR","("&amp;E12&amp;")",IF(TRIM(D12)="DECIMAL","("&amp;E12&amp;","&amp;F12&amp;")",""))&amp;" NULL"&amp;IF(C13="",") END",",")</f>
        <v xml:space="preserve">    [PLU_ITEM_NBR] [char](5) NULL,</v>
      </c>
      <c r="O12" t="s">
        <v>260</v>
      </c>
    </row>
    <row r="13" spans="1:15" x14ac:dyDescent="0.25">
      <c r="B13">
        <v>2</v>
      </c>
      <c r="C13" t="s">
        <v>225</v>
      </c>
      <c r="D13" t="s">
        <v>38</v>
      </c>
      <c r="E13">
        <v>2</v>
      </c>
      <c r="F13">
        <v>0</v>
      </c>
      <c r="G13" t="s">
        <v>32</v>
      </c>
      <c r="H13" t="s">
        <v>39</v>
      </c>
      <c r="J13" t="str">
        <f>"    ["&amp;TRIM(C13)&amp;"] ["&amp;VLOOKUP(TRIM(D13),TypeMap!$B$3:$C$8,2,FALSE)&amp;"]"&amp;IF(TRIM(D13)="CHAR","("&amp;E13&amp;")",IF(TRIM(D13)="DECIMAL","("&amp;E13&amp;","&amp;F13&amp;")",""))&amp;" NULL"&amp;IF(C14="",") END",",")</f>
        <v xml:space="preserve">    [COUNTRY_CODE] [char](2) NULL,</v>
      </c>
    </row>
    <row r="14" spans="1:15" x14ac:dyDescent="0.25">
      <c r="B14">
        <v>3</v>
      </c>
      <c r="C14" t="s">
        <v>341</v>
      </c>
      <c r="D14" t="s">
        <v>38</v>
      </c>
      <c r="E14">
        <v>32</v>
      </c>
      <c r="F14">
        <v>0</v>
      </c>
      <c r="G14" t="s">
        <v>32</v>
      </c>
      <c r="H14" t="s">
        <v>39</v>
      </c>
      <c r="J14" t="str">
        <f>"    ["&amp;TRIM(C14)&amp;"] ["&amp;VLOOKUP(TRIM(D14),TypeMap!$B$3:$C$8,2,FALSE)&amp;"]"&amp;IF(TRIM(D14)="CHAR","("&amp;E14&amp;")",IF(TRIM(D14)="DECIMAL","("&amp;E14&amp;","&amp;F14&amp;")",""))&amp;" NULL"&amp;IF(C15="",") END",",")</f>
        <v xml:space="preserve">    [SCALE_ITEM_DESCR1] [char](32) NULL,</v>
      </c>
    </row>
    <row r="15" spans="1:15" x14ac:dyDescent="0.25">
      <c r="B15">
        <v>4</v>
      </c>
      <c r="C15" t="s">
        <v>342</v>
      </c>
      <c r="D15" t="s">
        <v>38</v>
      </c>
      <c r="E15">
        <v>32</v>
      </c>
      <c r="F15">
        <v>0</v>
      </c>
      <c r="G15" t="s">
        <v>36</v>
      </c>
      <c r="H15" t="s">
        <v>39</v>
      </c>
      <c r="J15" t="str">
        <f>"    ["&amp;TRIM(C15)&amp;"] ["&amp;VLOOKUP(TRIM(D15),TypeMap!$B$3:$C$8,2,FALSE)&amp;"]"&amp;IF(TRIM(D15)="CHAR","("&amp;E15&amp;")",IF(TRIM(D15)="DECIMAL","("&amp;E15&amp;","&amp;F15&amp;")",""))&amp;" NULL"&amp;IF(C16="",") END",",")</f>
        <v xml:space="preserve">    [SCALE_ITEM_DESCR2] [char](32)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343</v>
      </c>
      <c r="D16" t="s">
        <v>41</v>
      </c>
      <c r="E16">
        <v>2</v>
      </c>
      <c r="F16">
        <v>0</v>
      </c>
      <c r="G16" t="s">
        <v>32</v>
      </c>
      <c r="H16" t="s">
        <v>33</v>
      </c>
      <c r="J16" t="str">
        <f>"    ["&amp;TRIM(C16)&amp;"] ["&amp;VLOOKUP(TRIM(D16),TypeMap!$B$3:$C$8,2,FALSE)&amp;"]"&amp;IF(TRIM(D16)="CHAR","("&amp;E16&amp;")",IF(TRIM(D16)="DECIMAL","("&amp;E16&amp;","&amp;F16&amp;")",""))&amp;" NULL"&amp;IF(C17="",") END",",")</f>
        <v xml:space="preserve">    [COMMODITY_CLASS_CD] [int] NULL,</v>
      </c>
    </row>
    <row r="17" spans="2:10" x14ac:dyDescent="0.25">
      <c r="B17">
        <v>6</v>
      </c>
      <c r="C17" t="s">
        <v>344</v>
      </c>
      <c r="D17" t="s">
        <v>38</v>
      </c>
      <c r="E17">
        <v>2</v>
      </c>
      <c r="F17">
        <v>0</v>
      </c>
      <c r="G17" t="s">
        <v>32</v>
      </c>
      <c r="H17" t="s">
        <v>39</v>
      </c>
      <c r="J17" t="str">
        <f>"    ["&amp;TRIM(C17)&amp;"] ["&amp;VLOOKUP(TRIM(D17),TypeMap!$B$3:$C$8,2,FALSE)&amp;"]"&amp;IF(TRIM(D17)="CHAR","("&amp;E17&amp;")",IF(TRIM(D17)="DECIMAL","("&amp;E17&amp;","&amp;F17&amp;")",""))&amp;" NULL"&amp;IF(C18="",") END",",")</f>
        <v xml:space="preserve">    [UPC_TYPE] [char](2) NULL,</v>
      </c>
    </row>
    <row r="18" spans="2:10" x14ac:dyDescent="0.25">
      <c r="B18">
        <v>7</v>
      </c>
      <c r="C18" t="s">
        <v>345</v>
      </c>
      <c r="D18" t="s">
        <v>31</v>
      </c>
      <c r="E18">
        <v>4</v>
      </c>
      <c r="F18">
        <v>0</v>
      </c>
      <c r="G18" t="s">
        <v>36</v>
      </c>
      <c r="H18" t="s">
        <v>33</v>
      </c>
      <c r="J18" t="str">
        <f>"    ["&amp;TRIM(C18)&amp;"] ["&amp;VLOOKUP(TRIM(D18),TypeMap!$B$3:$C$8,2,FALSE)&amp;"]"&amp;IF(TRIM(D18)="CHAR","("&amp;E18&amp;")",IF(TRIM(D18)="DECIMAL","("&amp;E18&amp;","&amp;F18&amp;")",""))&amp;" NULL"&amp;IF(C19="",") END",",")</f>
        <v xml:space="preserve">    [SPECIAL_MESSAGE_CD] [int] NULL,</v>
      </c>
    </row>
    <row r="19" spans="2:10" x14ac:dyDescent="0.25">
      <c r="B19">
        <v>8</v>
      </c>
      <c r="C19" t="s">
        <v>346</v>
      </c>
      <c r="D19" t="s">
        <v>31</v>
      </c>
      <c r="E19">
        <v>4</v>
      </c>
      <c r="F19">
        <v>0</v>
      </c>
      <c r="G19" t="s">
        <v>36</v>
      </c>
      <c r="H19" t="s">
        <v>33</v>
      </c>
      <c r="J19" t="str">
        <f>"    ["&amp;TRIM(C19)&amp;"] ["&amp;VLOOKUP(TRIM(D19),TypeMap!$B$3:$C$8,2,FALSE)&amp;"]"&amp;IF(TRIM(D19)="CHAR","("&amp;E19&amp;")",IF(TRIM(D19)="DECIMAL","("&amp;E19&amp;","&amp;F19&amp;")",""))&amp;" NULL"&amp;IF(C20="",") END",",")</f>
        <v xml:space="preserve">    [GRAPHICS_NBR] [int] NULL,</v>
      </c>
    </row>
    <row r="20" spans="2:10" x14ac:dyDescent="0.25">
      <c r="B20">
        <v>9</v>
      </c>
      <c r="C20" t="s">
        <v>347</v>
      </c>
      <c r="D20" t="s">
        <v>38</v>
      </c>
      <c r="E20">
        <v>4</v>
      </c>
      <c r="F20">
        <v>0</v>
      </c>
      <c r="G20" t="s">
        <v>32</v>
      </c>
      <c r="H20" t="s">
        <v>39</v>
      </c>
      <c r="J20" t="str">
        <f>"    ["&amp;TRIM(C20)&amp;"] ["&amp;VLOOKUP(TRIM(D20),TypeMap!$B$3:$C$8,2,FALSE)&amp;"]"&amp;IF(TRIM(D20)="CHAR","("&amp;E20&amp;")",IF(TRIM(D20)="DECIMAL","("&amp;E20&amp;","&amp;F20&amp;")",""))&amp;" NULL"&amp;IF(C21="",") END",",")</f>
        <v xml:space="preserve">    [ACTION_CODE] [char](4) NULL,</v>
      </c>
    </row>
    <row r="21" spans="2:10" x14ac:dyDescent="0.25">
      <c r="B21">
        <v>10</v>
      </c>
      <c r="C21" t="s">
        <v>348</v>
      </c>
      <c r="D21" t="s">
        <v>38</v>
      </c>
      <c r="E21">
        <v>1</v>
      </c>
      <c r="F21">
        <v>0</v>
      </c>
      <c r="G21" t="s">
        <v>32</v>
      </c>
      <c r="H21" t="s">
        <v>39</v>
      </c>
      <c r="J21" t="str">
        <f>"    ["&amp;TRIM(C21)&amp;"] ["&amp;VLOOKUP(TRIM(D21),TypeMap!$B$3:$C$8,2,FALSE)&amp;"]"&amp;IF(TRIM(D21)="CHAR","("&amp;E21&amp;")",IF(TRIM(D21)="DECIMAL","("&amp;E21&amp;","&amp;F21&amp;")",""))&amp;" NULL"&amp;IF(C22="",") END",",")</f>
        <v xml:space="preserve">    [ACTIVE_FOR_SCALES] [char](1) NULL,</v>
      </c>
    </row>
    <row r="22" spans="2:10" x14ac:dyDescent="0.25">
      <c r="B22">
        <v>11</v>
      </c>
      <c r="C22" t="s">
        <v>349</v>
      </c>
      <c r="D22" t="s">
        <v>38</v>
      </c>
      <c r="E22">
        <v>1</v>
      </c>
      <c r="F22">
        <v>0</v>
      </c>
      <c r="G22" t="s">
        <v>32</v>
      </c>
      <c r="H22" t="s">
        <v>39</v>
      </c>
      <c r="J22" t="str">
        <f>"    ["&amp;TRIM(C22)&amp;"] ["&amp;VLOOKUP(TRIM(D22),TypeMap!$B$3:$C$8,2,FALSE)&amp;"]"&amp;IF(TRIM(D22)="CHAR","("&amp;E22&amp;")",IF(TRIM(D22)="DECIMAL","("&amp;E22&amp;","&amp;F22&amp;")",""))&amp;" NULL"&amp;IF(C23="",") END",",")</f>
        <v xml:space="preserve">    [FIXED_WEIGHT_IND] [char](1) NULL,</v>
      </c>
    </row>
    <row r="23" spans="2:10" x14ac:dyDescent="0.25">
      <c r="B23">
        <v>12</v>
      </c>
      <c r="C23" t="s">
        <v>350</v>
      </c>
      <c r="D23" t="s">
        <v>38</v>
      </c>
      <c r="E23">
        <v>4</v>
      </c>
      <c r="F23">
        <v>0</v>
      </c>
      <c r="G23" t="s">
        <v>32</v>
      </c>
      <c r="H23" t="s">
        <v>39</v>
      </c>
      <c r="J23" t="str">
        <f>"    ["&amp;TRIM(C23)&amp;"] ["&amp;VLOOKUP(TRIM(D23),TypeMap!$B$3:$C$8,2,FALSE)&amp;"]"&amp;IF(TRIM(D23)="CHAR","("&amp;E23&amp;")",IF(TRIM(D23)="DECIMAL","("&amp;E23&amp;","&amp;F23&amp;")",""))&amp;" NULL"&amp;IF(C24="",") END",",")</f>
        <v xml:space="preserve">    [LABEL_FORMAT] [char](4) NULL,</v>
      </c>
    </row>
    <row r="24" spans="2:10" x14ac:dyDescent="0.25">
      <c r="B24">
        <v>13</v>
      </c>
      <c r="C24" t="s">
        <v>351</v>
      </c>
      <c r="D24" t="s">
        <v>41</v>
      </c>
      <c r="E24">
        <v>2</v>
      </c>
      <c r="F24">
        <v>0</v>
      </c>
      <c r="G24" t="s">
        <v>36</v>
      </c>
      <c r="H24" t="s">
        <v>33</v>
      </c>
      <c r="J24" t="str">
        <f>"    ["&amp;TRIM(C24)&amp;"] ["&amp;VLOOKUP(TRIM(D24),TypeMap!$B$3:$C$8,2,FALSE)&amp;"]"&amp;IF(TRIM(D24)="CHAR","("&amp;E24&amp;")",IF(TRIM(D24)="DECIMAL","("&amp;E24&amp;","&amp;F24&amp;")",""))&amp;" NULL"&amp;IF(C25="",") END",",")</f>
        <v xml:space="preserve">    [NET_WEIGHT] [int] NULL,</v>
      </c>
    </row>
    <row r="25" spans="2:10" x14ac:dyDescent="0.25">
      <c r="B25">
        <v>14</v>
      </c>
      <c r="C25" t="s">
        <v>352</v>
      </c>
      <c r="D25" t="s">
        <v>38</v>
      </c>
      <c r="E25">
        <v>2</v>
      </c>
      <c r="F25">
        <v>0</v>
      </c>
      <c r="G25" t="s">
        <v>32</v>
      </c>
      <c r="H25" t="s">
        <v>39</v>
      </c>
      <c r="J25" t="str">
        <f>"    ["&amp;TRIM(C25)&amp;"] ["&amp;VLOOKUP(TRIM(D25),TypeMap!$B$3:$C$8,2,FALSE)&amp;"]"&amp;IF(TRIM(D25)="CHAR","("&amp;E25&amp;")",IF(TRIM(D25)="DECIMAL","("&amp;E25&amp;","&amp;F25&amp;")",""))&amp;" NULL"&amp;IF(C26="",") END",",")</f>
        <v xml:space="preserve">    [PACKAGE_CODE] [char](2) NULL,</v>
      </c>
    </row>
    <row r="26" spans="2:10" x14ac:dyDescent="0.25">
      <c r="B26">
        <v>15</v>
      </c>
      <c r="C26" t="s">
        <v>353</v>
      </c>
      <c r="D26" t="s">
        <v>38</v>
      </c>
      <c r="E26">
        <v>2</v>
      </c>
      <c r="F26">
        <v>0</v>
      </c>
      <c r="G26" t="s">
        <v>32</v>
      </c>
      <c r="H26" t="s">
        <v>39</v>
      </c>
      <c r="J26" t="str">
        <f>"    ["&amp;TRIM(C26)&amp;"] ["&amp;VLOOKUP(TRIM(D26),TypeMap!$B$3:$C$8,2,FALSE)&amp;"]"&amp;IF(TRIM(D26)="CHAR","("&amp;E26&amp;")",IF(TRIM(D26)="DECIMAL","("&amp;E26&amp;","&amp;F26&amp;")",""))&amp;" NULL"&amp;IF(C27="",") END",",")</f>
        <v xml:space="preserve">    [PRICE_MOD_CODE] [char](2) NULL,</v>
      </c>
    </row>
    <row r="27" spans="2:10" x14ac:dyDescent="0.25">
      <c r="B27">
        <v>16</v>
      </c>
      <c r="C27" t="s">
        <v>354</v>
      </c>
      <c r="D27" t="s">
        <v>41</v>
      </c>
      <c r="E27">
        <v>2</v>
      </c>
      <c r="F27">
        <v>0</v>
      </c>
      <c r="G27" t="s">
        <v>36</v>
      </c>
      <c r="H27" t="s">
        <v>33</v>
      </c>
      <c r="J27" t="str">
        <f>"    ["&amp;TRIM(C27)&amp;"] ["&amp;VLOOKUP(TRIM(D27),TypeMap!$B$3:$C$8,2,FALSE)&amp;"]"&amp;IF(TRIM(D27)="CHAR","("&amp;E27&amp;")",IF(TRIM(D27)="DECIMAL","("&amp;E27&amp;","&amp;F27&amp;")",""))&amp;" NULL"&amp;IF(C28="",") END",",")</f>
        <v xml:space="preserve">    [PRODUCT_LIFE] [int] NULL,</v>
      </c>
    </row>
    <row r="28" spans="2:10" x14ac:dyDescent="0.25">
      <c r="B28">
        <v>17</v>
      </c>
      <c r="C28" t="s">
        <v>355</v>
      </c>
      <c r="D28" t="s">
        <v>38</v>
      </c>
      <c r="E28">
        <v>2</v>
      </c>
      <c r="F28">
        <v>0</v>
      </c>
      <c r="G28" t="s">
        <v>36</v>
      </c>
      <c r="H28" t="s">
        <v>39</v>
      </c>
      <c r="J28" t="str">
        <f>"    ["&amp;TRIM(C28)&amp;"] ["&amp;VLOOKUP(TRIM(D28),TypeMap!$B$3:$C$8,2,FALSE)&amp;"]"&amp;IF(TRIM(D28)="CHAR","("&amp;E28&amp;")",IF(TRIM(D28)="DECIMAL","("&amp;E28&amp;","&amp;F28&amp;")",""))&amp;" NULL"&amp;IF(C29="",") END",",")</f>
        <v xml:space="preserve">    [SHELF_LIFE] [char](2) NULL,</v>
      </c>
    </row>
    <row r="29" spans="2:10" x14ac:dyDescent="0.25">
      <c r="B29">
        <v>18</v>
      </c>
      <c r="C29" t="s">
        <v>356</v>
      </c>
      <c r="D29" t="s">
        <v>47</v>
      </c>
      <c r="E29">
        <v>5</v>
      </c>
      <c r="F29">
        <v>3</v>
      </c>
      <c r="G29" t="s">
        <v>32</v>
      </c>
      <c r="H29" t="s">
        <v>33</v>
      </c>
      <c r="J29" t="str">
        <f>"    ["&amp;TRIM(C29)&amp;"] ["&amp;VLOOKUP(TRIM(D29),TypeMap!$B$3:$C$8,2,FALSE)&amp;"]"&amp;IF(TRIM(D29)="CHAR","("&amp;E29&amp;")",IF(TRIM(D29)="DECIMAL","("&amp;E29&amp;","&amp;F29&amp;")",""))&amp;" NULL"&amp;IF(C30="",") END",",")</f>
        <v xml:space="preserve">    [TARE_WEIGHT] [numeric](5,3) NULL,</v>
      </c>
    </row>
    <row r="30" spans="2:10" x14ac:dyDescent="0.25">
      <c r="B30">
        <v>19</v>
      </c>
      <c r="C30" t="s">
        <v>357</v>
      </c>
      <c r="D30" t="s">
        <v>165</v>
      </c>
      <c r="E30">
        <v>10</v>
      </c>
      <c r="F30">
        <v>6</v>
      </c>
      <c r="G30" t="s">
        <v>36</v>
      </c>
      <c r="H30" t="s">
        <v>33</v>
      </c>
      <c r="J30" t="str">
        <f>"    ["&amp;TRIM(C30)&amp;"] ["&amp;VLOOKUP(TRIM(D30),TypeMap!$B$3:$C$8,2,FALSE)&amp;"]"&amp;IF(TRIM(D30)="CHAR","("&amp;E30&amp;")",IF(TRIM(D30)="DECIMAL","("&amp;E30&amp;","&amp;F30&amp;")",""))&amp;" NULL"&amp;IF(C31="",") END",",")</f>
        <v xml:space="preserve">    [LAST_CHG_TIMESTAMP] [datetime2] NULL,</v>
      </c>
    </row>
    <row r="31" spans="2:10" x14ac:dyDescent="0.25">
      <c r="B31">
        <v>20</v>
      </c>
      <c r="C31" t="s">
        <v>268</v>
      </c>
      <c r="D31" t="s">
        <v>38</v>
      </c>
      <c r="E31">
        <v>8</v>
      </c>
      <c r="F31">
        <v>0</v>
      </c>
      <c r="G31" t="s">
        <v>36</v>
      </c>
      <c r="H31" t="s">
        <v>39</v>
      </c>
      <c r="J31" t="str">
        <f>"    ["&amp;TRIM(C31)&amp;"] ["&amp;VLOOKUP(TRIM(D31),TypeMap!$B$3:$C$8,2,FALSE)&amp;"]"&amp;IF(TRIM(D31)="CHAR","("&amp;E31&amp;")",IF(TRIM(D31)="DECIMAL","("&amp;E31&amp;","&amp;F31&amp;")",""))&amp;" NULL"&amp;IF(C32="",") END",",")</f>
        <v xml:space="preserve">    [LAST_CHANGE_USERID] [char](8) NULL,</v>
      </c>
    </row>
    <row r="32" spans="2:10" x14ac:dyDescent="0.25">
      <c r="B32">
        <v>21</v>
      </c>
      <c r="C32" t="s">
        <v>358</v>
      </c>
      <c r="D32" t="s">
        <v>165</v>
      </c>
      <c r="E32">
        <v>10</v>
      </c>
      <c r="F32">
        <v>6</v>
      </c>
      <c r="G32" t="s">
        <v>36</v>
      </c>
      <c r="H32" t="s">
        <v>33</v>
      </c>
      <c r="J32" t="str">
        <f>"    ["&amp;TRIM(C32)&amp;"] ["&amp;VLOOKUP(TRIM(D32),TypeMap!$B$3:$C$8,2,FALSE)&amp;"]"&amp;IF(TRIM(D32)="CHAR","("&amp;E32&amp;")",IF(TRIM(D32)="DECIMAL","("&amp;E32&amp;","&amp;F32&amp;")",""))&amp;" NULL"&amp;IF(C33="",") END",",")</f>
        <v xml:space="preserve">    [CHG_SENT_TIMESTAMP] [datetime2] NULL,</v>
      </c>
    </row>
    <row r="33" spans="2:10" x14ac:dyDescent="0.25">
      <c r="B33">
        <v>22</v>
      </c>
      <c r="C33" t="s">
        <v>359</v>
      </c>
      <c r="D33" t="s">
        <v>41</v>
      </c>
      <c r="E33">
        <v>2</v>
      </c>
      <c r="F33">
        <v>0</v>
      </c>
      <c r="G33" t="s">
        <v>36</v>
      </c>
      <c r="H33" t="s">
        <v>33</v>
      </c>
      <c r="J33" t="str">
        <f>"    ["&amp;TRIM(C33)&amp;"] ["&amp;VLOOKUP(TRIM(D33),TypeMap!$B$3:$C$8,2,FALSE)&amp;"]"&amp;IF(TRIM(D33)="CHAR","("&amp;E33&amp;")",IF(TRIM(D33)="DECIMAL","("&amp;E33&amp;","&amp;F33&amp;")",""))&amp;" NULL"&amp;IF(C34="",") END",",")</f>
        <v xml:space="preserve">    [ORIGIN_CODE] [int] NULL,</v>
      </c>
    </row>
    <row r="34" spans="2:10" x14ac:dyDescent="0.25">
      <c r="B34">
        <v>23</v>
      </c>
      <c r="C34" t="s">
        <v>360</v>
      </c>
      <c r="D34" t="s">
        <v>41</v>
      </c>
      <c r="E34">
        <v>2</v>
      </c>
      <c r="F34">
        <v>0</v>
      </c>
      <c r="G34" t="s">
        <v>36</v>
      </c>
      <c r="H34" t="s">
        <v>33</v>
      </c>
      <c r="J34" t="str">
        <f>"    ["&amp;TRIM(C34)&amp;"] ["&amp;VLOOKUP(TRIM(D34),TypeMap!$B$3:$C$8,2,FALSE)&amp;"]"&amp;IF(TRIM(D34)="CHAR","("&amp;E34&amp;")",IF(TRIM(D34)="DECIMAL","("&amp;E34&amp;","&amp;F34&amp;")",""))&amp;" NULL"&amp;IF(C35="",") END",",")</f>
        <v xml:space="preserve">    [SEA_AREA_CODE] [int] NULL,</v>
      </c>
    </row>
    <row r="35" spans="2:10" x14ac:dyDescent="0.25">
      <c r="B35">
        <v>24</v>
      </c>
      <c r="C35" t="s">
        <v>361</v>
      </c>
      <c r="D35" t="s">
        <v>41</v>
      </c>
      <c r="E35">
        <v>2</v>
      </c>
      <c r="F35">
        <v>0</v>
      </c>
      <c r="G35" t="s">
        <v>36</v>
      </c>
      <c r="H35" t="s">
        <v>33</v>
      </c>
      <c r="J35" t="str">
        <f>"    ["&amp;TRIM(C35)&amp;"] ["&amp;VLOOKUP(TRIM(D35),TypeMap!$B$3:$C$8,2,FALSE)&amp;"]"&amp;IF(TRIM(D35)="CHAR","("&amp;E35&amp;")",IF(TRIM(D35)="DECIMAL","("&amp;E35&amp;","&amp;F35&amp;")",""))&amp;" NULL"&amp;IF(C36="",") END",",")</f>
        <v xml:space="preserve">    [RECYCLE_MARK_CD] [int] NULL,</v>
      </c>
    </row>
    <row r="36" spans="2:10" x14ac:dyDescent="0.25">
      <c r="B36">
        <v>25</v>
      </c>
      <c r="C36" t="s">
        <v>362</v>
      </c>
      <c r="D36" t="s">
        <v>41</v>
      </c>
      <c r="E36">
        <v>2</v>
      </c>
      <c r="F36">
        <v>0</v>
      </c>
      <c r="G36" t="s">
        <v>36</v>
      </c>
      <c r="H36" t="s">
        <v>33</v>
      </c>
      <c r="J36" t="str">
        <f>"    ["&amp;TRIM(C36)&amp;"] ["&amp;VLOOKUP(TRIM(D36),TypeMap!$B$3:$C$8,2,FALSE)&amp;"]"&amp;IF(TRIM(D36)="CHAR","("&amp;E36&amp;")",IF(TRIM(D36)="DECIMAL","("&amp;E36&amp;","&amp;F36&amp;")",""))&amp;" NULL"&amp;IF(C37="",") END",",")</f>
        <v xml:space="preserve">    [STRG_TEMPR_CODE] [int] NULL) END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3"/>
  <sheetViews>
    <sheetView workbookViewId="0">
      <selection activeCell="J31" sqref="J31"/>
    </sheetView>
  </sheetViews>
  <sheetFormatPr defaultRowHeight="15" x14ac:dyDescent="0.25"/>
  <sheetData>
    <row r="2" spans="1:15" x14ac:dyDescent="0.25">
      <c r="B2" t="s">
        <v>21</v>
      </c>
      <c r="C2" s="1" t="s">
        <v>5</v>
      </c>
      <c r="E2" t="s">
        <v>23</v>
      </c>
    </row>
    <row r="3" spans="1:15" x14ac:dyDescent="0.25">
      <c r="B3" t="s">
        <v>22</v>
      </c>
      <c r="C3" s="1" t="s">
        <v>7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'SCALABLE_ITEM_WC' AND TBCREATOR = 'BRSCMGMT'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OBJECT_ID(N'[dbo].[SCALABLE_ITEM_WC]')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OBJECT_ID(N'[dbo].[SCALABLE_ITEM_WC]')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[dbo].[SCALABLE_ITEM_WC]</v>
      </c>
      <c r="J9" t="str">
        <f>"CREATE TABLE [dbo].["&amp;C3&amp;"]("</f>
        <v>CREATE TABLE [dbo].[SCALABLE_ITEM_WC](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225</v>
      </c>
      <c r="D12" t="s">
        <v>38</v>
      </c>
      <c r="E12">
        <v>2</v>
      </c>
      <c r="F12">
        <v>0</v>
      </c>
      <c r="G12" t="s">
        <v>32</v>
      </c>
      <c r="H12" t="s">
        <v>39</v>
      </c>
      <c r="J12" t="str">
        <f>"    ["&amp;TRIM(C12)&amp;"] ["&amp;VLOOKUP(TRIM(D12),TypeMap!$B$3:$C$8,2,FALSE)&amp;"]"&amp;IF(TRIM(D12)="CHAR","("&amp;E12&amp;")",IF(TRIM(D12)="DECIMAL","("&amp;E12&amp;","&amp;F12&amp;")",""))&amp;" NULL"&amp;IF(C13="",") END",",")</f>
        <v xml:space="preserve">    [COUNTRY_CODE] [char](2) NULL,</v>
      </c>
      <c r="O12" t="s">
        <v>260</v>
      </c>
    </row>
    <row r="13" spans="1:15" x14ac:dyDescent="0.25">
      <c r="B13">
        <v>2</v>
      </c>
      <c r="C13" t="s">
        <v>340</v>
      </c>
      <c r="D13" t="s">
        <v>38</v>
      </c>
      <c r="E13">
        <v>5</v>
      </c>
      <c r="F13">
        <v>0</v>
      </c>
      <c r="G13" t="s">
        <v>32</v>
      </c>
      <c r="H13" t="s">
        <v>39</v>
      </c>
      <c r="J13" t="str">
        <f>"    ["&amp;TRIM(C13)&amp;"] ["&amp;VLOOKUP(TRIM(D13),TypeMap!$B$3:$C$8,2,FALSE)&amp;"]"&amp;IF(TRIM(D13)="CHAR","("&amp;E13&amp;")",IF(TRIM(D13)="DECIMAL","("&amp;E13&amp;","&amp;F13&amp;")",""))&amp;" NULL"&amp;IF(C14="",") END",",")</f>
        <v xml:space="preserve">    [PLU_ITEM_NBR] [char](5) NULL,</v>
      </c>
    </row>
    <row r="14" spans="1:15" x14ac:dyDescent="0.25">
      <c r="B14">
        <v>3</v>
      </c>
      <c r="C14" t="s">
        <v>341</v>
      </c>
      <c r="D14" t="s">
        <v>38</v>
      </c>
      <c r="E14">
        <v>32</v>
      </c>
      <c r="F14">
        <v>0</v>
      </c>
      <c r="G14" t="s">
        <v>32</v>
      </c>
      <c r="H14" t="s">
        <v>39</v>
      </c>
      <c r="J14" t="str">
        <f>"    ["&amp;TRIM(C14)&amp;"] ["&amp;VLOOKUP(TRIM(D14),TypeMap!$B$3:$C$8,2,FALSE)&amp;"]"&amp;IF(TRIM(D14)="CHAR","("&amp;E14&amp;")",IF(TRIM(D14)="DECIMAL","("&amp;E14&amp;","&amp;F14&amp;")",""))&amp;" NULL"&amp;IF(C15="",") END",",")</f>
        <v xml:space="preserve">    [SCALE_ITEM_DESCR1] [char](32) NULL,</v>
      </c>
    </row>
    <row r="15" spans="1:15" x14ac:dyDescent="0.25">
      <c r="B15">
        <v>4</v>
      </c>
      <c r="C15" t="s">
        <v>342</v>
      </c>
      <c r="D15" t="s">
        <v>38</v>
      </c>
      <c r="E15">
        <v>32</v>
      </c>
      <c r="F15">
        <v>0</v>
      </c>
      <c r="G15" t="s">
        <v>36</v>
      </c>
      <c r="H15" t="s">
        <v>39</v>
      </c>
      <c r="J15" t="str">
        <f>"    ["&amp;TRIM(C15)&amp;"] ["&amp;VLOOKUP(TRIM(D15),TypeMap!$B$3:$C$8,2,FALSE)&amp;"]"&amp;IF(TRIM(D15)="CHAR","("&amp;E15&amp;")",IF(TRIM(D15)="DECIMAL","("&amp;E15&amp;","&amp;F15&amp;")",""))&amp;" NULL"&amp;IF(C16="",") END",",")</f>
        <v xml:space="preserve">    [SCALE_ITEM_DESCR2] [char](32)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343</v>
      </c>
      <c r="D16" t="s">
        <v>41</v>
      </c>
      <c r="E16">
        <v>2</v>
      </c>
      <c r="F16">
        <v>0</v>
      </c>
      <c r="G16" t="s">
        <v>32</v>
      </c>
      <c r="H16" t="s">
        <v>33</v>
      </c>
      <c r="J16" t="str">
        <f>"    ["&amp;TRIM(C16)&amp;"] ["&amp;VLOOKUP(TRIM(D16),TypeMap!$B$3:$C$8,2,FALSE)&amp;"]"&amp;IF(TRIM(D16)="CHAR","("&amp;E16&amp;")",IF(TRIM(D16)="DECIMAL","("&amp;E16&amp;","&amp;F16&amp;")",""))&amp;" NULL"&amp;IF(C17="",") END",",")</f>
        <v xml:space="preserve">    [COMMODITY_CLASS_CD] [int] NULL,</v>
      </c>
    </row>
    <row r="17" spans="2:10" x14ac:dyDescent="0.25">
      <c r="B17">
        <v>6</v>
      </c>
      <c r="C17" t="s">
        <v>344</v>
      </c>
      <c r="D17" t="s">
        <v>38</v>
      </c>
      <c r="E17">
        <v>2</v>
      </c>
      <c r="F17">
        <v>0</v>
      </c>
      <c r="G17" t="s">
        <v>32</v>
      </c>
      <c r="H17" t="s">
        <v>39</v>
      </c>
      <c r="J17" t="str">
        <f>"    ["&amp;TRIM(C17)&amp;"] ["&amp;VLOOKUP(TRIM(D17),TypeMap!$B$3:$C$8,2,FALSE)&amp;"]"&amp;IF(TRIM(D17)="CHAR","("&amp;E17&amp;")",IF(TRIM(D17)="DECIMAL","("&amp;E17&amp;","&amp;F17&amp;")",""))&amp;" NULL"&amp;IF(C18="",") END",",")</f>
        <v xml:space="preserve">    [UPC_TYPE] [char](2) NULL,</v>
      </c>
    </row>
    <row r="18" spans="2:10" x14ac:dyDescent="0.25">
      <c r="B18">
        <v>7</v>
      </c>
      <c r="C18" t="s">
        <v>363</v>
      </c>
      <c r="D18" t="s">
        <v>31</v>
      </c>
      <c r="E18">
        <v>4</v>
      </c>
      <c r="F18">
        <v>0</v>
      </c>
      <c r="G18" t="s">
        <v>36</v>
      </c>
      <c r="H18" t="s">
        <v>33</v>
      </c>
      <c r="J18" t="str">
        <f>"    ["&amp;TRIM(C18)&amp;"] ["&amp;VLOOKUP(TRIM(D18),TypeMap!$B$3:$C$8,2,FALSE)&amp;"]"&amp;IF(TRIM(D18)="CHAR","("&amp;E18&amp;")",IF(TRIM(D18)="DECIMAL","("&amp;E18&amp;","&amp;F18&amp;")",""))&amp;" NULL"&amp;IF(C19="",") END",",")</f>
        <v xml:space="preserve">    [EXP_TEXT_ID_NBR] [int] NULL,</v>
      </c>
    </row>
    <row r="19" spans="2:10" x14ac:dyDescent="0.25">
      <c r="B19">
        <v>8</v>
      </c>
      <c r="C19" t="s">
        <v>345</v>
      </c>
      <c r="D19" t="s">
        <v>31</v>
      </c>
      <c r="E19">
        <v>4</v>
      </c>
      <c r="F19">
        <v>0</v>
      </c>
      <c r="G19" t="s">
        <v>36</v>
      </c>
      <c r="H19" t="s">
        <v>33</v>
      </c>
      <c r="J19" t="str">
        <f>"    ["&amp;TRIM(C19)&amp;"] ["&amp;VLOOKUP(TRIM(D19),TypeMap!$B$3:$C$8,2,FALSE)&amp;"]"&amp;IF(TRIM(D19)="CHAR","("&amp;E19&amp;")",IF(TRIM(D19)="DECIMAL","("&amp;E19&amp;","&amp;F19&amp;")",""))&amp;" NULL"&amp;IF(C20="",") END",",")</f>
        <v xml:space="preserve">    [SPECIAL_MESSAGE_CD] [int] NULL,</v>
      </c>
    </row>
    <row r="20" spans="2:10" x14ac:dyDescent="0.25">
      <c r="B20">
        <v>9</v>
      </c>
      <c r="C20" t="s">
        <v>346</v>
      </c>
      <c r="D20" t="s">
        <v>31</v>
      </c>
      <c r="E20">
        <v>4</v>
      </c>
      <c r="F20">
        <v>0</v>
      </c>
      <c r="G20" t="s">
        <v>36</v>
      </c>
      <c r="H20" t="s">
        <v>33</v>
      </c>
      <c r="J20" t="str">
        <f>"    ["&amp;TRIM(C20)&amp;"] ["&amp;VLOOKUP(TRIM(D20),TypeMap!$B$3:$C$8,2,FALSE)&amp;"]"&amp;IF(TRIM(D20)="CHAR","("&amp;E20&amp;")",IF(TRIM(D20)="DECIMAL","("&amp;E20&amp;","&amp;F20&amp;")",""))&amp;" NULL"&amp;IF(C21="",") END",",")</f>
        <v xml:space="preserve">    [GRAPHICS_NBR] [int] NULL,</v>
      </c>
    </row>
    <row r="21" spans="2:10" x14ac:dyDescent="0.25">
      <c r="B21">
        <v>10</v>
      </c>
      <c r="C21" t="s">
        <v>347</v>
      </c>
      <c r="D21" t="s">
        <v>38</v>
      </c>
      <c r="E21">
        <v>4</v>
      </c>
      <c r="F21">
        <v>0</v>
      </c>
      <c r="G21" t="s">
        <v>32</v>
      </c>
      <c r="H21" t="s">
        <v>39</v>
      </c>
      <c r="J21" t="str">
        <f>"    ["&amp;TRIM(C21)&amp;"] ["&amp;VLOOKUP(TRIM(D21),TypeMap!$B$3:$C$8,2,FALSE)&amp;"]"&amp;IF(TRIM(D21)="CHAR","("&amp;E21&amp;")",IF(TRIM(D21)="DECIMAL","("&amp;E21&amp;","&amp;F21&amp;")",""))&amp;" NULL"&amp;IF(C22="",") END",",")</f>
        <v xml:space="preserve">    [ACTION_CODE] [char](4) NULL,</v>
      </c>
    </row>
    <row r="22" spans="2:10" x14ac:dyDescent="0.25">
      <c r="B22">
        <v>11</v>
      </c>
      <c r="C22" t="s">
        <v>348</v>
      </c>
      <c r="D22" t="s">
        <v>38</v>
      </c>
      <c r="E22">
        <v>1</v>
      </c>
      <c r="F22">
        <v>0</v>
      </c>
      <c r="G22" t="s">
        <v>32</v>
      </c>
      <c r="H22" t="s">
        <v>39</v>
      </c>
      <c r="J22" t="str">
        <f>"    ["&amp;TRIM(C22)&amp;"] ["&amp;VLOOKUP(TRIM(D22),TypeMap!$B$3:$C$8,2,FALSE)&amp;"]"&amp;IF(TRIM(D22)="CHAR","("&amp;E22&amp;")",IF(TRIM(D22)="DECIMAL","("&amp;E22&amp;","&amp;F22&amp;")",""))&amp;" NULL"&amp;IF(C23="",") END",",")</f>
        <v xml:space="preserve">    [ACTIVE_FOR_SCALES] [char](1) NULL,</v>
      </c>
    </row>
    <row r="23" spans="2:10" x14ac:dyDescent="0.25">
      <c r="B23">
        <v>12</v>
      </c>
      <c r="C23" t="s">
        <v>349</v>
      </c>
      <c r="D23" t="s">
        <v>38</v>
      </c>
      <c r="E23">
        <v>1</v>
      </c>
      <c r="F23">
        <v>0</v>
      </c>
      <c r="G23" t="s">
        <v>32</v>
      </c>
      <c r="H23" t="s">
        <v>39</v>
      </c>
      <c r="J23" t="str">
        <f>"    ["&amp;TRIM(C23)&amp;"] ["&amp;VLOOKUP(TRIM(D23),TypeMap!$B$3:$C$8,2,FALSE)&amp;"]"&amp;IF(TRIM(D23)="CHAR","("&amp;E23&amp;")",IF(TRIM(D23)="DECIMAL","("&amp;E23&amp;","&amp;F23&amp;")",""))&amp;" NULL"&amp;IF(C24="",") END",",")</f>
        <v xml:space="preserve">    [FIXED_WEIGHT_IND] [char](1) NULL,</v>
      </c>
    </row>
    <row r="24" spans="2:10" x14ac:dyDescent="0.25">
      <c r="B24">
        <v>13</v>
      </c>
      <c r="C24" t="s">
        <v>350</v>
      </c>
      <c r="D24" t="s">
        <v>38</v>
      </c>
      <c r="E24">
        <v>4</v>
      </c>
      <c r="F24">
        <v>0</v>
      </c>
      <c r="G24" t="s">
        <v>32</v>
      </c>
      <c r="H24" t="s">
        <v>39</v>
      </c>
      <c r="J24" t="str">
        <f>"    ["&amp;TRIM(C24)&amp;"] ["&amp;VLOOKUP(TRIM(D24),TypeMap!$B$3:$C$8,2,FALSE)&amp;"]"&amp;IF(TRIM(D24)="CHAR","("&amp;E24&amp;")",IF(TRIM(D24)="DECIMAL","("&amp;E24&amp;","&amp;F24&amp;")",""))&amp;" NULL"&amp;IF(C25="",") END",",")</f>
        <v xml:space="preserve">    [LABEL_FORMAT] [char](4) NULL,</v>
      </c>
    </row>
    <row r="25" spans="2:10" x14ac:dyDescent="0.25">
      <c r="B25">
        <v>14</v>
      </c>
      <c r="C25" t="s">
        <v>351</v>
      </c>
      <c r="D25" t="s">
        <v>41</v>
      </c>
      <c r="E25">
        <v>2</v>
      </c>
      <c r="F25">
        <v>0</v>
      </c>
      <c r="G25" t="s">
        <v>36</v>
      </c>
      <c r="H25" t="s">
        <v>33</v>
      </c>
      <c r="J25" t="str">
        <f>"    ["&amp;TRIM(C25)&amp;"] ["&amp;VLOOKUP(TRIM(D25),TypeMap!$B$3:$C$8,2,FALSE)&amp;"]"&amp;IF(TRIM(D25)="CHAR","("&amp;E25&amp;")",IF(TRIM(D25)="DECIMAL","("&amp;E25&amp;","&amp;F25&amp;")",""))&amp;" NULL"&amp;IF(C26="",") END",",")</f>
        <v xml:space="preserve">    [NET_WEIGHT] [int] NULL,</v>
      </c>
    </row>
    <row r="26" spans="2:10" x14ac:dyDescent="0.25">
      <c r="B26">
        <v>15</v>
      </c>
      <c r="C26" t="s">
        <v>352</v>
      </c>
      <c r="D26" t="s">
        <v>38</v>
      </c>
      <c r="E26">
        <v>2</v>
      </c>
      <c r="F26">
        <v>0</v>
      </c>
      <c r="G26" t="s">
        <v>32</v>
      </c>
      <c r="H26" t="s">
        <v>39</v>
      </c>
      <c r="J26" t="str">
        <f>"    ["&amp;TRIM(C26)&amp;"] ["&amp;VLOOKUP(TRIM(D26),TypeMap!$B$3:$C$8,2,FALSE)&amp;"]"&amp;IF(TRIM(D26)="CHAR","("&amp;E26&amp;")",IF(TRIM(D26)="DECIMAL","("&amp;E26&amp;","&amp;F26&amp;")",""))&amp;" NULL"&amp;IF(C27="",") END",",")</f>
        <v xml:space="preserve">    [PACKAGE_CODE] [char](2) NULL,</v>
      </c>
    </row>
    <row r="27" spans="2:10" x14ac:dyDescent="0.25">
      <c r="B27">
        <v>16</v>
      </c>
      <c r="C27" t="s">
        <v>353</v>
      </c>
      <c r="D27" t="s">
        <v>38</v>
      </c>
      <c r="E27">
        <v>2</v>
      </c>
      <c r="F27">
        <v>0</v>
      </c>
      <c r="G27" t="s">
        <v>32</v>
      </c>
      <c r="H27" t="s">
        <v>39</v>
      </c>
      <c r="J27" t="str">
        <f>"    ["&amp;TRIM(C27)&amp;"] ["&amp;VLOOKUP(TRIM(D27),TypeMap!$B$3:$C$8,2,FALSE)&amp;"]"&amp;IF(TRIM(D27)="CHAR","("&amp;E27&amp;")",IF(TRIM(D27)="DECIMAL","("&amp;E27&amp;","&amp;F27&amp;")",""))&amp;" NULL"&amp;IF(C28="",") END",",")</f>
        <v xml:space="preserve">    [PRICE_MOD_CODE] [char](2) NULL,</v>
      </c>
    </row>
    <row r="28" spans="2:10" x14ac:dyDescent="0.25">
      <c r="B28">
        <v>17</v>
      </c>
      <c r="C28" t="s">
        <v>354</v>
      </c>
      <c r="D28" t="s">
        <v>41</v>
      </c>
      <c r="E28">
        <v>2</v>
      </c>
      <c r="F28">
        <v>0</v>
      </c>
      <c r="G28" t="s">
        <v>36</v>
      </c>
      <c r="H28" t="s">
        <v>33</v>
      </c>
      <c r="J28" t="str">
        <f>"    ["&amp;TRIM(C28)&amp;"] ["&amp;VLOOKUP(TRIM(D28),TypeMap!$B$3:$C$8,2,FALSE)&amp;"]"&amp;IF(TRIM(D28)="CHAR","("&amp;E28&amp;")",IF(TRIM(D28)="DECIMAL","("&amp;E28&amp;","&amp;F28&amp;")",""))&amp;" NULL"&amp;IF(C29="",") END",",")</f>
        <v xml:space="preserve">    [PRODUCT_LIFE] [int] NULL,</v>
      </c>
    </row>
    <row r="29" spans="2:10" x14ac:dyDescent="0.25">
      <c r="B29">
        <v>18</v>
      </c>
      <c r="C29" t="s">
        <v>355</v>
      </c>
      <c r="D29" t="s">
        <v>38</v>
      </c>
      <c r="E29">
        <v>2</v>
      </c>
      <c r="F29">
        <v>0</v>
      </c>
      <c r="G29" t="s">
        <v>36</v>
      </c>
      <c r="H29" t="s">
        <v>39</v>
      </c>
      <c r="J29" t="str">
        <f>"    ["&amp;TRIM(C29)&amp;"] ["&amp;VLOOKUP(TRIM(D29),TypeMap!$B$3:$C$8,2,FALSE)&amp;"]"&amp;IF(TRIM(D29)="CHAR","("&amp;E29&amp;")",IF(TRIM(D29)="DECIMAL","("&amp;E29&amp;","&amp;F29&amp;")",""))&amp;" NULL"&amp;IF(C30="",") END",",")</f>
        <v xml:space="preserve">    [SHELF_LIFE] [char](2) NULL,</v>
      </c>
    </row>
    <row r="30" spans="2:10" x14ac:dyDescent="0.25">
      <c r="B30">
        <v>19</v>
      </c>
      <c r="C30" t="s">
        <v>356</v>
      </c>
      <c r="D30" t="s">
        <v>47</v>
      </c>
      <c r="E30">
        <v>5</v>
      </c>
      <c r="F30">
        <v>3</v>
      </c>
      <c r="G30" t="s">
        <v>32</v>
      </c>
      <c r="H30" t="s">
        <v>33</v>
      </c>
      <c r="J30" t="str">
        <f>"    ["&amp;TRIM(C30)&amp;"] ["&amp;VLOOKUP(TRIM(D30),TypeMap!$B$3:$C$8,2,FALSE)&amp;"]"&amp;IF(TRIM(D30)="CHAR","("&amp;E30&amp;")",IF(TRIM(D30)="DECIMAL","("&amp;E30&amp;","&amp;F30&amp;")",""))&amp;" NULL"&amp;IF(C31="",") END",",")</f>
        <v xml:space="preserve">    [TARE_WEIGHT] [numeric](5,3) NULL,</v>
      </c>
    </row>
    <row r="31" spans="2:10" x14ac:dyDescent="0.25">
      <c r="B31">
        <v>20</v>
      </c>
      <c r="C31" t="s">
        <v>357</v>
      </c>
      <c r="D31" t="s">
        <v>165</v>
      </c>
      <c r="E31">
        <v>10</v>
      </c>
      <c r="F31">
        <v>6</v>
      </c>
      <c r="G31" t="s">
        <v>36</v>
      </c>
      <c r="H31" t="s">
        <v>33</v>
      </c>
      <c r="J31" t="str">
        <f>"    ["&amp;TRIM(C31)&amp;"] ["&amp;VLOOKUP(TRIM(D31),TypeMap!$B$3:$C$8,2,FALSE)&amp;"]"&amp;IF(TRIM(D31)="CHAR","("&amp;E31&amp;")",IF(TRIM(D31)="DECIMAL","("&amp;E31&amp;","&amp;F31&amp;")",""))&amp;" NULL"&amp;IF(C32="",") END",",")</f>
        <v xml:space="preserve">    [LAST_CHG_TIMESTAMP] [datetime2] NULL,</v>
      </c>
    </row>
    <row r="32" spans="2:10" x14ac:dyDescent="0.25">
      <c r="B32">
        <v>21</v>
      </c>
      <c r="C32" t="s">
        <v>268</v>
      </c>
      <c r="D32" t="s">
        <v>38</v>
      </c>
      <c r="E32">
        <v>8</v>
      </c>
      <c r="F32">
        <v>0</v>
      </c>
      <c r="G32" t="s">
        <v>36</v>
      </c>
      <c r="H32" t="s">
        <v>39</v>
      </c>
      <c r="J32" t="str">
        <f>"    ["&amp;TRIM(C32)&amp;"] ["&amp;VLOOKUP(TRIM(D32),TypeMap!$B$3:$C$8,2,FALSE)&amp;"]"&amp;IF(TRIM(D32)="CHAR","("&amp;E32&amp;")",IF(TRIM(D32)="DECIMAL","("&amp;E32&amp;","&amp;F32&amp;")",""))&amp;" NULL"&amp;IF(C33="",") END",",")</f>
        <v xml:space="preserve">    [LAST_CHANGE_USERID] [char](8) NULL,</v>
      </c>
    </row>
    <row r="33" spans="2:10" x14ac:dyDescent="0.25">
      <c r="B33">
        <v>22</v>
      </c>
      <c r="C33" t="s">
        <v>358</v>
      </c>
      <c r="D33" t="s">
        <v>165</v>
      </c>
      <c r="E33">
        <v>10</v>
      </c>
      <c r="F33">
        <v>6</v>
      </c>
      <c r="G33" t="s">
        <v>36</v>
      </c>
      <c r="H33" t="s">
        <v>33</v>
      </c>
      <c r="J33" t="str">
        <f>"    ["&amp;TRIM(C33)&amp;"] ["&amp;VLOOKUP(TRIM(D33),TypeMap!$B$3:$C$8,2,FALSE)&amp;"]"&amp;IF(TRIM(D33)="CHAR","("&amp;E33&amp;")",IF(TRIM(D33)="DECIMAL","("&amp;E33&amp;","&amp;F33&amp;")",""))&amp;" NULL"&amp;IF(C34="",") END",",")</f>
        <v xml:space="preserve">    [CHG_SENT_TIMESTAMP] [datetime2] NULL) END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workbookViewId="0">
      <selection activeCell="J13" sqref="J13"/>
    </sheetView>
  </sheetViews>
  <sheetFormatPr defaultRowHeight="15" x14ac:dyDescent="0.25"/>
  <sheetData>
    <row r="2" spans="1:15" x14ac:dyDescent="0.25">
      <c r="B2" t="s">
        <v>21</v>
      </c>
      <c r="C2" s="1" t="s">
        <v>8</v>
      </c>
      <c r="E2" t="s">
        <v>23</v>
      </c>
    </row>
    <row r="3" spans="1:15" x14ac:dyDescent="0.25">
      <c r="B3" t="s">
        <v>22</v>
      </c>
      <c r="C3" s="1" t="s">
        <v>9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'ITEM_EST_COST' AND TBCREATOR = 'BRSPRICE'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OBJECT_ID(N'[dbo].[ITEM_EST_COST]')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OBJECT_ID(N'[dbo].[ITEM_EST_COST]')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[dbo].[ITEM_EST_COST]</v>
      </c>
      <c r="J9" t="str">
        <f>"CREATE TABLE [dbo].["&amp;C3&amp;"]("</f>
        <v>CREATE TABLE [dbo].[ITEM_EST_COST](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364</v>
      </c>
      <c r="D12" t="s">
        <v>31</v>
      </c>
      <c r="E12">
        <v>4</v>
      </c>
      <c r="F12">
        <v>0</v>
      </c>
      <c r="G12" t="s">
        <v>32</v>
      </c>
      <c r="H12" t="s">
        <v>33</v>
      </c>
      <c r="J12" t="str">
        <f>"    ["&amp;TRIM(C12)&amp;"] ["&amp;VLOOKUP(TRIM(D12),TypeMap!$B$3:$C$8,2,FALSE)&amp;"]"&amp;IF(TRIM(D12)="CHAR","("&amp;E12&amp;")",IF(TRIM(D12)="DECIMAL","("&amp;E12&amp;","&amp;F12&amp;")",""))&amp;" NULL"&amp;IF(C13="",") END",",")</f>
        <v xml:space="preserve">    [ITEM_EST_COST_ID] [int] NULL,</v>
      </c>
      <c r="O12" t="s">
        <v>260</v>
      </c>
    </row>
    <row r="13" spans="1:15" x14ac:dyDescent="0.25">
      <c r="B13">
        <v>2</v>
      </c>
      <c r="C13" t="s">
        <v>30</v>
      </c>
      <c r="D13" t="s">
        <v>31</v>
      </c>
      <c r="E13">
        <v>4</v>
      </c>
      <c r="F13">
        <v>0</v>
      </c>
      <c r="G13" t="s">
        <v>32</v>
      </c>
      <c r="H13" t="s">
        <v>33</v>
      </c>
      <c r="J13" t="str">
        <f>"    ["&amp;TRIM(C13)&amp;"] ["&amp;VLOOKUP(TRIM(D13),TypeMap!$B$3:$C$8,2,FALSE)&amp;"]"&amp;IF(TRIM(D13)="CHAR","("&amp;E13&amp;")",IF(TRIM(D13)="DECIMAL","("&amp;E13&amp;","&amp;F13&amp;")",""))&amp;" NULL"&amp;IF(C14="",") END",",")</f>
        <v xml:space="preserve">    [ITEM_NBR] [int] NULL,</v>
      </c>
    </row>
    <row r="14" spans="1:15" x14ac:dyDescent="0.25">
      <c r="B14">
        <v>3</v>
      </c>
      <c r="C14" t="s">
        <v>365</v>
      </c>
      <c r="D14" t="s">
        <v>31</v>
      </c>
      <c r="E14">
        <v>4</v>
      </c>
      <c r="F14">
        <v>0</v>
      </c>
      <c r="G14" t="s">
        <v>32</v>
      </c>
      <c r="H14" t="s">
        <v>33</v>
      </c>
      <c r="J14" t="str">
        <f>"    ["&amp;TRIM(C14)&amp;"] ["&amp;VLOOKUP(TRIM(D14),TypeMap!$B$3:$C$8,2,FALSE)&amp;"]"&amp;IF(TRIM(D14)="CHAR","("&amp;E14&amp;")",IF(TRIM(D14)="DECIMAL","("&amp;E14&amp;","&amp;F14&amp;")",""))&amp;" NULL"&amp;IF(C15="",") END",",")</f>
        <v xml:space="preserve">    [PRICE_DEST_ID] [int] NULL,</v>
      </c>
    </row>
    <row r="15" spans="1:15" x14ac:dyDescent="0.25">
      <c r="B15">
        <v>4</v>
      </c>
      <c r="C15" t="s">
        <v>366</v>
      </c>
      <c r="D15" t="s">
        <v>55</v>
      </c>
      <c r="E15">
        <v>4</v>
      </c>
      <c r="F15">
        <v>0</v>
      </c>
      <c r="G15" t="s">
        <v>32</v>
      </c>
      <c r="H15" t="s">
        <v>33</v>
      </c>
      <c r="J15" t="str">
        <f>"    ["&amp;TRIM(C15)&amp;"] ["&amp;VLOOKUP(TRIM(D15),TypeMap!$B$3:$C$8,2,FALSE)&amp;"]"&amp;IF(TRIM(D15)="CHAR","("&amp;E15&amp;")",IF(TRIM(D15)="DECIMAL","("&amp;E15&amp;","&amp;F15&amp;")",""))&amp;" NULL"&amp;IF(C16="",") END",",")</f>
        <v xml:space="preserve">    [EFFECTIVE_DATE] [date]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367</v>
      </c>
      <c r="D16" t="s">
        <v>47</v>
      </c>
      <c r="E16">
        <v>13</v>
      </c>
      <c r="F16">
        <v>4</v>
      </c>
      <c r="G16" t="s">
        <v>32</v>
      </c>
      <c r="H16" t="s">
        <v>33</v>
      </c>
      <c r="J16" t="str">
        <f>"    ["&amp;TRIM(C16)&amp;"] ["&amp;VLOOKUP(TRIM(D16),TypeMap!$B$3:$C$8,2,FALSE)&amp;"]"&amp;IF(TRIM(D16)="CHAR","("&amp;E16&amp;")",IF(TRIM(D16)="DECIMAL","("&amp;E16&amp;","&amp;F16&amp;")",""))&amp;" NULL"&amp;IF(C17="",") END",",")</f>
        <v xml:space="preserve">    [EST_LANDED_COST_AMT] [numeric](13,4) NULL,</v>
      </c>
    </row>
    <row r="17" spans="2:10" x14ac:dyDescent="0.25">
      <c r="B17">
        <v>6</v>
      </c>
      <c r="C17" t="s">
        <v>368</v>
      </c>
      <c r="D17" t="s">
        <v>47</v>
      </c>
      <c r="E17">
        <v>13</v>
      </c>
      <c r="F17">
        <v>4</v>
      </c>
      <c r="G17" t="s">
        <v>32</v>
      </c>
      <c r="H17" t="s">
        <v>33</v>
      </c>
      <c r="J17" t="str">
        <f>"    ["&amp;TRIM(C17)&amp;"] ["&amp;VLOOKUP(TRIM(D17),TypeMap!$B$3:$C$8,2,FALSE)&amp;"]"&amp;IF(TRIM(D17)="CHAR","("&amp;E17&amp;")",IF(TRIM(D17)="DECIMAL","("&amp;E17&amp;","&amp;F17&amp;")",""))&amp;" NULL"&amp;IF(C18="",") END",",")</f>
        <v xml:space="preserve">    [SALES_TAX_AMT] [numeric](13,4) NULL,</v>
      </c>
    </row>
    <row r="18" spans="2:10" x14ac:dyDescent="0.25">
      <c r="B18">
        <v>7</v>
      </c>
      <c r="C18" t="s">
        <v>369</v>
      </c>
      <c r="D18" t="s">
        <v>55</v>
      </c>
      <c r="E18">
        <v>4</v>
      </c>
      <c r="F18">
        <v>0</v>
      </c>
      <c r="G18" t="s">
        <v>36</v>
      </c>
      <c r="H18" t="s">
        <v>33</v>
      </c>
      <c r="J18" t="str">
        <f>"    ["&amp;TRIM(C18)&amp;"] ["&amp;VLOOKUP(TRIM(D18),TypeMap!$B$3:$C$8,2,FALSE)&amp;"]"&amp;IF(TRIM(D18)="CHAR","("&amp;E18&amp;")",IF(TRIM(D18)="DECIMAL","("&amp;E18&amp;","&amp;F18&amp;")",""))&amp;" NULL"&amp;IF(C19="",") END",",")</f>
        <v xml:space="preserve">    [EXPIRATION_DATE] [date] NULL,</v>
      </c>
    </row>
    <row r="19" spans="2:10" x14ac:dyDescent="0.25">
      <c r="B19">
        <v>8</v>
      </c>
      <c r="C19" t="s">
        <v>164</v>
      </c>
      <c r="D19" t="s">
        <v>165</v>
      </c>
      <c r="E19">
        <v>10</v>
      </c>
      <c r="F19">
        <v>6</v>
      </c>
      <c r="G19" t="s">
        <v>32</v>
      </c>
      <c r="H19" t="s">
        <v>33</v>
      </c>
      <c r="J19" t="str">
        <f>"    ["&amp;TRIM(C19)&amp;"] ["&amp;VLOOKUP(TRIM(D19),TypeMap!$B$3:$C$8,2,FALSE)&amp;"]"&amp;IF(TRIM(D19)="CHAR","("&amp;E19&amp;")",IF(TRIM(D19)="DECIMAL","("&amp;E19&amp;","&amp;F19&amp;")",""))&amp;" NULL"&amp;IF(C20="",") END",",")</f>
        <v xml:space="preserve">    [LAST_UPDATE_TS] [datetime2] NULL,</v>
      </c>
    </row>
    <row r="20" spans="2:10" x14ac:dyDescent="0.25">
      <c r="B20">
        <v>9</v>
      </c>
      <c r="C20" t="s">
        <v>163</v>
      </c>
      <c r="D20" t="s">
        <v>38</v>
      </c>
      <c r="E20">
        <v>10</v>
      </c>
      <c r="F20">
        <v>0</v>
      </c>
      <c r="G20" t="s">
        <v>32</v>
      </c>
      <c r="H20" t="s">
        <v>39</v>
      </c>
      <c r="J20" t="str">
        <f>"    ["&amp;TRIM(C20)&amp;"] ["&amp;VLOOKUP(TRIM(D20),TypeMap!$B$3:$C$8,2,FALSE)&amp;"]"&amp;IF(TRIM(D20)="CHAR","("&amp;E20&amp;")",IF(TRIM(D20)="DECIMAL","("&amp;E20&amp;","&amp;F20&amp;")",""))&amp;" NULL"&amp;IF(C21="",") END",",")</f>
        <v xml:space="preserve">    [LAST_UPDATE_USERID] [char](10) NULL,</v>
      </c>
    </row>
    <row r="21" spans="2:10" x14ac:dyDescent="0.25">
      <c r="B21">
        <v>10</v>
      </c>
      <c r="C21" t="s">
        <v>162</v>
      </c>
      <c r="D21" t="s">
        <v>38</v>
      </c>
      <c r="E21">
        <v>10</v>
      </c>
      <c r="F21">
        <v>0</v>
      </c>
      <c r="G21" t="s">
        <v>32</v>
      </c>
      <c r="H21" t="s">
        <v>39</v>
      </c>
      <c r="J21" t="str">
        <f>"    ["&amp;TRIM(C21)&amp;"] ["&amp;VLOOKUP(TRIM(D21),TypeMap!$B$3:$C$8,2,FALSE)&amp;"]"&amp;IF(TRIM(D21)="CHAR","("&amp;E21&amp;")",IF(TRIM(D21)="DECIMAL","("&amp;E21&amp;","&amp;F21&amp;")",""))&amp;" NULL"&amp;IF(C22="",") END",",")</f>
        <v xml:space="preserve">    [LAST_UPDATE_PGM_ID] [char](10) NULL) END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workbookViewId="0">
      <selection activeCell="J13" sqref="J13"/>
    </sheetView>
  </sheetViews>
  <sheetFormatPr defaultRowHeight="15" x14ac:dyDescent="0.25"/>
  <sheetData>
    <row r="2" spans="1:15" x14ac:dyDescent="0.25">
      <c r="B2" t="s">
        <v>21</v>
      </c>
      <c r="C2" s="1" t="s">
        <v>8</v>
      </c>
      <c r="E2" t="s">
        <v>23</v>
      </c>
    </row>
    <row r="3" spans="1:15" x14ac:dyDescent="0.25">
      <c r="B3" t="s">
        <v>22</v>
      </c>
      <c r="C3" s="1" t="s">
        <v>370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'ITEM_COST_CMPNT' AND TBCREATOR = 'BRSPRICE'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OBJECT_ID(N'[dbo].[ITEM_COST_CMPNT]')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OBJECT_ID(N'[dbo].[ITEM_COST_CMPNT]')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[dbo].[ITEM_COST_CMPNT]</v>
      </c>
      <c r="J9" t="str">
        <f>"CREATE TABLE [dbo].["&amp;C3&amp;"]("</f>
        <v>CREATE TABLE [dbo].[ITEM_COST_CMPNT](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364</v>
      </c>
      <c r="D12" t="s">
        <v>31</v>
      </c>
      <c r="E12">
        <v>4</v>
      </c>
      <c r="F12">
        <v>0</v>
      </c>
      <c r="G12" t="s">
        <v>32</v>
      </c>
      <c r="H12" t="s">
        <v>33</v>
      </c>
      <c r="J12" t="str">
        <f>"    ["&amp;TRIM(C12)&amp;"] ["&amp;VLOOKUP(TRIM(D12),TypeMap!$B$3:$C$8,2,FALSE)&amp;"]"&amp;IF(TRIM(D12)="CHAR","("&amp;E12&amp;")",IF(TRIM(D12)="DECIMAL","("&amp;E12&amp;","&amp;F12&amp;")",""))&amp;" NULL"&amp;IF(C13="",") END",",")</f>
        <v xml:space="preserve">    [ITEM_EST_COST_ID] [int] NULL,</v>
      </c>
      <c r="O12" t="s">
        <v>260</v>
      </c>
    </row>
    <row r="13" spans="1:15" x14ac:dyDescent="0.25">
      <c r="B13">
        <v>2</v>
      </c>
      <c r="C13" t="s">
        <v>371</v>
      </c>
      <c r="D13" t="s">
        <v>41</v>
      </c>
      <c r="E13">
        <v>2</v>
      </c>
      <c r="F13">
        <v>0</v>
      </c>
      <c r="G13" t="s">
        <v>32</v>
      </c>
      <c r="H13" t="s">
        <v>33</v>
      </c>
      <c r="J13" t="str">
        <f>"    ["&amp;TRIM(C13)&amp;"] ["&amp;VLOOKUP(TRIM(D13),TypeMap!$B$3:$C$8,2,FALSE)&amp;"]"&amp;IF(TRIM(D13)="CHAR","("&amp;E13&amp;")",IF(TRIM(D13)="DECIMAL","("&amp;E13&amp;","&amp;F13&amp;")",""))&amp;" NULL"&amp;IF(C14="",") END",",")</f>
        <v xml:space="preserve">    [COST_CMPNT_TYPE_CODE] [int] NULL,</v>
      </c>
    </row>
    <row r="14" spans="1:15" x14ac:dyDescent="0.25">
      <c r="B14">
        <v>3</v>
      </c>
      <c r="C14" t="s">
        <v>372</v>
      </c>
      <c r="D14" t="s">
        <v>55</v>
      </c>
      <c r="E14">
        <v>4</v>
      </c>
      <c r="F14">
        <v>0</v>
      </c>
      <c r="G14" t="s">
        <v>36</v>
      </c>
      <c r="H14" t="s">
        <v>33</v>
      </c>
      <c r="J14" t="str">
        <f>"    ["&amp;TRIM(C14)&amp;"] ["&amp;VLOOKUP(TRIM(D14),TypeMap!$B$3:$C$8,2,FALSE)&amp;"]"&amp;IF(TRIM(D14)="CHAR","("&amp;E14&amp;")",IF(TRIM(D14)="DECIMAL","("&amp;E14&amp;","&amp;F14&amp;")",""))&amp;" NULL"&amp;IF(C15="",") END",",")</f>
        <v xml:space="preserve">    [COST_COMPONENT_EFF_DATE] [date] NULL,</v>
      </c>
    </row>
    <row r="15" spans="1:15" x14ac:dyDescent="0.25">
      <c r="B15">
        <v>4</v>
      </c>
      <c r="C15" t="s">
        <v>373</v>
      </c>
      <c r="D15" t="s">
        <v>31</v>
      </c>
      <c r="E15">
        <v>4</v>
      </c>
      <c r="F15">
        <v>0</v>
      </c>
      <c r="G15" t="s">
        <v>36</v>
      </c>
      <c r="H15" t="s">
        <v>33</v>
      </c>
      <c r="J15" t="str">
        <f>"    ["&amp;TRIM(C15)&amp;"] ["&amp;VLOOKUP(TRIM(D15),TypeMap!$B$3:$C$8,2,FALSE)&amp;"]"&amp;IF(TRIM(D15)="CHAR","("&amp;E15&amp;")",IF(TRIM(D15)="DECIMAL","("&amp;E15&amp;","&amp;F15&amp;")",""))&amp;" NULL"&amp;IF(C16="",") END",",")</f>
        <v xml:space="preserve">    [PRICING_ACTION_ID] [int]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374</v>
      </c>
      <c r="D16" t="s">
        <v>47</v>
      </c>
      <c r="E16">
        <v>15</v>
      </c>
      <c r="F16">
        <v>6</v>
      </c>
      <c r="G16" t="s">
        <v>36</v>
      </c>
      <c r="H16" t="s">
        <v>33</v>
      </c>
      <c r="J16" t="str">
        <f>"    ["&amp;TRIM(C16)&amp;"] ["&amp;VLOOKUP(TRIM(D16),TypeMap!$B$3:$C$8,2,FALSE)&amp;"]"&amp;IF(TRIM(D16)="CHAR","("&amp;E16&amp;")",IF(TRIM(D16)="DECIMAL","("&amp;E16&amp;","&amp;F16&amp;")",""))&amp;" NULL"&amp;IF(C17="",") END",",")</f>
        <v xml:space="preserve">    [COST_COMPONENT_VAL] [numeric](15,6) NULL,</v>
      </c>
    </row>
    <row r="17" spans="2:10" x14ac:dyDescent="0.25">
      <c r="B17">
        <v>6</v>
      </c>
      <c r="C17" t="s">
        <v>375</v>
      </c>
      <c r="D17" t="s">
        <v>38</v>
      </c>
      <c r="E17">
        <v>1</v>
      </c>
      <c r="F17">
        <v>0</v>
      </c>
      <c r="G17" t="s">
        <v>32</v>
      </c>
      <c r="H17" t="s">
        <v>39</v>
      </c>
      <c r="J17" t="str">
        <f>"    ["&amp;TRIM(C17)&amp;"] ["&amp;VLOOKUP(TRIM(D17),TypeMap!$B$3:$C$8,2,FALSE)&amp;"]"&amp;IF(TRIM(D17)="CHAR","("&amp;E17&amp;")",IF(TRIM(D17)="DECIMAL","("&amp;E17&amp;","&amp;F17&amp;")",""))&amp;" NULL"&amp;IF(C18="",") END",",")</f>
        <v xml:space="preserve">    [PCT_IND] [char](1) NULL,</v>
      </c>
    </row>
    <row r="18" spans="2:10" x14ac:dyDescent="0.25">
      <c r="B18">
        <v>7</v>
      </c>
      <c r="C18" t="s">
        <v>376</v>
      </c>
      <c r="D18" t="s">
        <v>55</v>
      </c>
      <c r="E18">
        <v>4</v>
      </c>
      <c r="F18">
        <v>0</v>
      </c>
      <c r="G18" t="s">
        <v>36</v>
      </c>
      <c r="H18" t="s">
        <v>33</v>
      </c>
      <c r="J18" t="str">
        <f>"    ["&amp;TRIM(C18)&amp;"] ["&amp;VLOOKUP(TRIM(D18),TypeMap!$B$3:$C$8,2,FALSE)&amp;"]"&amp;IF(TRIM(D18)="CHAR","("&amp;E18&amp;")",IF(TRIM(D18)="DECIMAL","("&amp;E18&amp;","&amp;F18&amp;")",""))&amp;" NULL"&amp;IF(C19="",") END",",")</f>
        <v xml:space="preserve">    [COST_CMPNT_EXPIRATION_DATE] [date] NULL,</v>
      </c>
    </row>
    <row r="19" spans="2:10" x14ac:dyDescent="0.25">
      <c r="B19">
        <v>8</v>
      </c>
      <c r="C19" t="s">
        <v>164</v>
      </c>
      <c r="D19" t="s">
        <v>165</v>
      </c>
      <c r="E19">
        <v>10</v>
      </c>
      <c r="F19">
        <v>6</v>
      </c>
      <c r="G19" t="s">
        <v>32</v>
      </c>
      <c r="H19" t="s">
        <v>33</v>
      </c>
      <c r="J19" t="str">
        <f>"    ["&amp;TRIM(C19)&amp;"] ["&amp;VLOOKUP(TRIM(D19),TypeMap!$B$3:$C$8,2,FALSE)&amp;"]"&amp;IF(TRIM(D19)="CHAR","("&amp;E19&amp;")",IF(TRIM(D19)="DECIMAL","("&amp;E19&amp;","&amp;F19&amp;")",""))&amp;" NULL"&amp;IF(C20="",") END",",")</f>
        <v xml:space="preserve">    [LAST_UPDATE_TS] [datetime2] NULL,</v>
      </c>
    </row>
    <row r="20" spans="2:10" x14ac:dyDescent="0.25">
      <c r="B20">
        <v>9</v>
      </c>
      <c r="C20" t="s">
        <v>163</v>
      </c>
      <c r="D20" t="s">
        <v>38</v>
      </c>
      <c r="E20">
        <v>10</v>
      </c>
      <c r="F20">
        <v>0</v>
      </c>
      <c r="G20" t="s">
        <v>32</v>
      </c>
      <c r="H20" t="s">
        <v>39</v>
      </c>
      <c r="J20" t="str">
        <f>"    ["&amp;TRIM(C20)&amp;"] ["&amp;VLOOKUP(TRIM(D20),TypeMap!$B$3:$C$8,2,FALSE)&amp;"]"&amp;IF(TRIM(D20)="CHAR","("&amp;E20&amp;")",IF(TRIM(D20)="DECIMAL","("&amp;E20&amp;","&amp;F20&amp;")",""))&amp;" NULL"&amp;IF(C21="",") END",",")</f>
        <v xml:space="preserve">    [LAST_UPDATE_USERID] [char](10) NULL,</v>
      </c>
    </row>
    <row r="21" spans="2:10" x14ac:dyDescent="0.25">
      <c r="B21">
        <v>10</v>
      </c>
      <c r="C21" t="s">
        <v>162</v>
      </c>
      <c r="D21" t="s">
        <v>38</v>
      </c>
      <c r="E21">
        <v>10</v>
      </c>
      <c r="F21">
        <v>0</v>
      </c>
      <c r="G21" t="s">
        <v>32</v>
      </c>
      <c r="H21" t="s">
        <v>39</v>
      </c>
      <c r="J21" t="str">
        <f>"    ["&amp;TRIM(C21)&amp;"] ["&amp;VLOOKUP(TRIM(D21),TypeMap!$B$3:$C$8,2,FALSE)&amp;"]"&amp;IF(TRIM(D21)="CHAR","("&amp;E21&amp;")",IF(TRIM(D21)="DECIMAL","("&amp;E21&amp;","&amp;F21&amp;")",""))&amp;" NULL"&amp;IF(C22="",") END",",")</f>
        <v xml:space="preserve">    [LAST_UPDATE_PGM_ID] [char](10) NULL) END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6"/>
  <sheetViews>
    <sheetView workbookViewId="0">
      <selection activeCell="J13" sqref="J13"/>
    </sheetView>
  </sheetViews>
  <sheetFormatPr defaultRowHeight="15" x14ac:dyDescent="0.25"/>
  <sheetData>
    <row r="2" spans="1:15" x14ac:dyDescent="0.25">
      <c r="B2" t="s">
        <v>21</v>
      </c>
      <c r="C2" s="1" t="s">
        <v>8</v>
      </c>
      <c r="E2" t="s">
        <v>23</v>
      </c>
    </row>
    <row r="3" spans="1:15" x14ac:dyDescent="0.25">
      <c r="B3" t="s">
        <v>22</v>
      </c>
      <c r="C3" s="1" t="s">
        <v>377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'PRICING_ACTION' AND TBCREATOR = 'BRSPRICE'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OBJECT_ID(N'[dbo].[PRICING_ACTION]')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OBJECT_ID(N'[dbo].[PRICING_ACTION]')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[dbo].[PRICING_ACTION]</v>
      </c>
      <c r="J9" t="str">
        <f>"CREATE TABLE [dbo].["&amp;C3&amp;"]("</f>
        <v>CREATE TABLE [dbo].[PRICING_ACTION](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373</v>
      </c>
      <c r="D12" t="s">
        <v>31</v>
      </c>
      <c r="E12">
        <v>4</v>
      </c>
      <c r="F12">
        <v>0</v>
      </c>
      <c r="G12" t="s">
        <v>32</v>
      </c>
      <c r="H12" t="s">
        <v>33</v>
      </c>
      <c r="J12" t="str">
        <f>"    ["&amp;TRIM(C12)&amp;"] ["&amp;VLOOKUP(TRIM(D12),TypeMap!$B$3:$C$8,2,FALSE)&amp;"]"&amp;IF(TRIM(D12)="CHAR","("&amp;E12&amp;")",IF(TRIM(D12)="DECIMAL","("&amp;E12&amp;","&amp;F12&amp;")",""))&amp;" NULL"&amp;IF(C13="",") END",",")</f>
        <v xml:space="preserve">    [PRICING_ACTION_ID] [int] NULL,</v>
      </c>
      <c r="O12" t="s">
        <v>260</v>
      </c>
    </row>
    <row r="13" spans="1:15" x14ac:dyDescent="0.25">
      <c r="B13">
        <v>2</v>
      </c>
      <c r="C13" t="s">
        <v>378</v>
      </c>
      <c r="D13" t="s">
        <v>41</v>
      </c>
      <c r="E13">
        <v>2</v>
      </c>
      <c r="F13">
        <v>0</v>
      </c>
      <c r="G13" t="s">
        <v>32</v>
      </c>
      <c r="H13" t="s">
        <v>33</v>
      </c>
      <c r="J13" t="str">
        <f>"    ["&amp;TRIM(C13)&amp;"] ["&amp;VLOOKUP(TRIM(D13),TypeMap!$B$3:$C$8,2,FALSE)&amp;"]"&amp;IF(TRIM(D13)="CHAR","("&amp;E13&amp;")",IF(TRIM(D13)="DECIMAL","("&amp;E13&amp;","&amp;F13&amp;")",""))&amp;" NULL"&amp;IF(C14="",") END",",")</f>
        <v xml:space="preserve">    [PRICE_TYPE_CODE] [int] NULL,</v>
      </c>
    </row>
    <row r="14" spans="1:15" x14ac:dyDescent="0.25">
      <c r="B14">
        <v>3</v>
      </c>
      <c r="C14" t="s">
        <v>379</v>
      </c>
      <c r="D14" t="s">
        <v>41</v>
      </c>
      <c r="E14">
        <v>2</v>
      </c>
      <c r="F14">
        <v>0</v>
      </c>
      <c r="G14" t="s">
        <v>32</v>
      </c>
      <c r="H14" t="s">
        <v>33</v>
      </c>
      <c r="J14" t="str">
        <f>"    ["&amp;TRIM(C14)&amp;"] ["&amp;VLOOKUP(TRIM(D14),TypeMap!$B$3:$C$8,2,FALSE)&amp;"]"&amp;IF(TRIM(D14)="CHAR","("&amp;E14&amp;")",IF(TRIM(D14)="DECIMAL","("&amp;E14&amp;","&amp;F14&amp;")",""))&amp;" NULL"&amp;IF(C15="",") END",",")</f>
        <v xml:space="preserve">    [PRICING_REASON_CD] [int] NULL,</v>
      </c>
    </row>
    <row r="15" spans="1:15" x14ac:dyDescent="0.25">
      <c r="B15">
        <v>4</v>
      </c>
      <c r="C15" t="s">
        <v>366</v>
      </c>
      <c r="D15" t="s">
        <v>55</v>
      </c>
      <c r="E15">
        <v>4</v>
      </c>
      <c r="F15">
        <v>0</v>
      </c>
      <c r="G15" t="s">
        <v>32</v>
      </c>
      <c r="H15" t="s">
        <v>33</v>
      </c>
      <c r="J15" t="str">
        <f>"    ["&amp;TRIM(C15)&amp;"] ["&amp;VLOOKUP(TRIM(D15),TypeMap!$B$3:$C$8,2,FALSE)&amp;"]"&amp;IF(TRIM(D15)="CHAR","("&amp;E15&amp;")",IF(TRIM(D15)="DECIMAL","("&amp;E15&amp;","&amp;F15&amp;")",""))&amp;" NULL"&amp;IF(C16="",") END",",")</f>
        <v xml:space="preserve">    [EFFECTIVE_DATE] [date]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369</v>
      </c>
      <c r="D16" t="s">
        <v>55</v>
      </c>
      <c r="E16">
        <v>4</v>
      </c>
      <c r="F16">
        <v>0</v>
      </c>
      <c r="G16" t="s">
        <v>32</v>
      </c>
      <c r="H16" t="s">
        <v>33</v>
      </c>
      <c r="J16" t="str">
        <f>"    ["&amp;TRIM(C16)&amp;"] ["&amp;VLOOKUP(TRIM(D16),TypeMap!$B$3:$C$8,2,FALSE)&amp;"]"&amp;IF(TRIM(D16)="CHAR","("&amp;E16&amp;")",IF(TRIM(D16)="DECIMAL","("&amp;E16&amp;","&amp;F16&amp;")",""))&amp;" NULL"&amp;IF(C17="",") END",",")</f>
        <v xml:space="preserve">    [EXPIRATION_DATE] [date] NULL,</v>
      </c>
    </row>
    <row r="17" spans="2:10" x14ac:dyDescent="0.25">
      <c r="B17">
        <v>6</v>
      </c>
      <c r="C17" t="s">
        <v>380</v>
      </c>
      <c r="D17" t="s">
        <v>41</v>
      </c>
      <c r="E17">
        <v>2</v>
      </c>
      <c r="F17">
        <v>0</v>
      </c>
      <c r="G17" t="s">
        <v>32</v>
      </c>
      <c r="H17" t="s">
        <v>33</v>
      </c>
      <c r="J17" t="str">
        <f>"    ["&amp;TRIM(C17)&amp;"] ["&amp;VLOOKUP(TRIM(D17),TypeMap!$B$3:$C$8,2,FALSE)&amp;"]"&amp;IF(TRIM(D17)="CHAR","("&amp;E17&amp;")",IF(TRIM(D17)="DECIMAL","("&amp;E17&amp;","&amp;F17&amp;")",""))&amp;" NULL"&amp;IF(C18="",") END",",")</f>
        <v xml:space="preserve">    [COST_TYPE_CODE] [int] NULL,</v>
      </c>
    </row>
    <row r="18" spans="2:10" x14ac:dyDescent="0.25">
      <c r="B18">
        <v>7</v>
      </c>
      <c r="C18" t="s">
        <v>381</v>
      </c>
      <c r="D18" t="s">
        <v>31</v>
      </c>
      <c r="E18">
        <v>4</v>
      </c>
      <c r="F18">
        <v>0</v>
      </c>
      <c r="G18" t="s">
        <v>32</v>
      </c>
      <c r="H18" t="s">
        <v>33</v>
      </c>
      <c r="J18" t="str">
        <f>"    ["&amp;TRIM(C18)&amp;"] ["&amp;VLOOKUP(TRIM(D18),TypeMap!$B$3:$C$8,2,FALSE)&amp;"]"&amp;IF(TRIM(D18)="CHAR","("&amp;E18&amp;")",IF(TRIM(D18)="DECIMAL","("&amp;E18&amp;","&amp;F18&amp;")",""))&amp;" NULL"&amp;IF(C19="",") END",",")</f>
        <v xml:space="preserve">    [ITEM_SOURCE_ID] [int] NULL,</v>
      </c>
    </row>
    <row r="19" spans="2:10" x14ac:dyDescent="0.25">
      <c r="B19">
        <v>8</v>
      </c>
      <c r="C19" t="s">
        <v>382</v>
      </c>
      <c r="D19" t="s">
        <v>41</v>
      </c>
      <c r="E19">
        <v>2</v>
      </c>
      <c r="F19">
        <v>0</v>
      </c>
      <c r="G19" t="s">
        <v>32</v>
      </c>
      <c r="H19" t="s">
        <v>33</v>
      </c>
      <c r="J19" t="str">
        <f>"    ["&amp;TRIM(C19)&amp;"] ["&amp;VLOOKUP(TRIM(D19),TypeMap!$B$3:$C$8,2,FALSE)&amp;"]"&amp;IF(TRIM(D19)="CHAR","("&amp;E19&amp;")",IF(TRIM(D19)="DECIMAL","("&amp;E19&amp;","&amp;F19&amp;")",""))&amp;" NULL"&amp;IF(C20="",") END",",")</f>
        <v xml:space="preserve">    [ITEM_SOURCE_TYPE] [int] NULL,</v>
      </c>
    </row>
    <row r="20" spans="2:10" x14ac:dyDescent="0.25">
      <c r="B20">
        <v>9</v>
      </c>
      <c r="C20" t="s">
        <v>365</v>
      </c>
      <c r="D20" t="s">
        <v>31</v>
      </c>
      <c r="E20">
        <v>4</v>
      </c>
      <c r="F20">
        <v>0</v>
      </c>
      <c r="G20" t="s">
        <v>32</v>
      </c>
      <c r="H20" t="s">
        <v>33</v>
      </c>
      <c r="J20" t="str">
        <f>"    ["&amp;TRIM(C20)&amp;"] ["&amp;VLOOKUP(TRIM(D20),TypeMap!$B$3:$C$8,2,FALSE)&amp;"]"&amp;IF(TRIM(D20)="CHAR","("&amp;E20&amp;")",IF(TRIM(D20)="DECIMAL","("&amp;E20&amp;","&amp;F20&amp;")",""))&amp;" NULL"&amp;IF(C21="",") END",",")</f>
        <v xml:space="preserve">    [PRICE_DEST_ID] [int] NULL,</v>
      </c>
    </row>
    <row r="21" spans="2:10" x14ac:dyDescent="0.25">
      <c r="B21">
        <v>10</v>
      </c>
      <c r="C21" t="s">
        <v>383</v>
      </c>
      <c r="D21" t="s">
        <v>41</v>
      </c>
      <c r="E21">
        <v>2</v>
      </c>
      <c r="F21">
        <v>0</v>
      </c>
      <c r="G21" t="s">
        <v>32</v>
      </c>
      <c r="H21" t="s">
        <v>33</v>
      </c>
      <c r="J21" t="str">
        <f>"    ["&amp;TRIM(C21)&amp;"] ["&amp;VLOOKUP(TRIM(D21),TypeMap!$B$3:$C$8,2,FALSE)&amp;"]"&amp;IF(TRIM(D21)="CHAR","("&amp;E21&amp;")",IF(TRIM(D21)="DECIMAL","("&amp;E21&amp;","&amp;F21&amp;")",""))&amp;" NULL"&amp;IF(C22="",") END",",")</f>
        <v xml:space="preserve">    [PRICE_DEST_TYPE] [int] NULL,</v>
      </c>
    </row>
    <row r="22" spans="2:10" x14ac:dyDescent="0.25">
      <c r="B22">
        <v>11</v>
      </c>
      <c r="C22" t="s">
        <v>384</v>
      </c>
      <c r="D22" t="s">
        <v>38</v>
      </c>
      <c r="E22">
        <v>2</v>
      </c>
      <c r="F22">
        <v>0</v>
      </c>
      <c r="G22" t="s">
        <v>32</v>
      </c>
      <c r="H22" t="s">
        <v>39</v>
      </c>
      <c r="J22" t="str">
        <f>"    ["&amp;TRIM(C22)&amp;"] ["&amp;VLOOKUP(TRIM(D22),TypeMap!$B$3:$C$8,2,FALSE)&amp;"]"&amp;IF(TRIM(D22)="CHAR","("&amp;E22&amp;")",IF(TRIM(D22)="DECIMAL","("&amp;E22&amp;","&amp;F22&amp;")",""))&amp;" NULL"&amp;IF(C23="",") END",",")</f>
        <v xml:space="preserve">    [UOM_CODE] [char](2) NULL,</v>
      </c>
    </row>
    <row r="23" spans="2:10" x14ac:dyDescent="0.25">
      <c r="B23">
        <v>12</v>
      </c>
      <c r="C23" t="s">
        <v>385</v>
      </c>
      <c r="D23" t="s">
        <v>31</v>
      </c>
      <c r="E23">
        <v>4</v>
      </c>
      <c r="F23">
        <v>0</v>
      </c>
      <c r="G23" t="s">
        <v>32</v>
      </c>
      <c r="H23" t="s">
        <v>33</v>
      </c>
      <c r="J23" t="str">
        <f>"    ["&amp;TRIM(C23)&amp;"] ["&amp;VLOOKUP(TRIM(D23),TypeMap!$B$3:$C$8,2,FALSE)&amp;"]"&amp;IF(TRIM(D23)="CHAR","("&amp;E23&amp;")",IF(TRIM(D23)="DECIMAL","("&amp;E23&amp;","&amp;F23&amp;")",""))&amp;" NULL"&amp;IF(C24="",") END",",")</f>
        <v xml:space="preserve">    [PRICING_QTY] [int] NULL,</v>
      </c>
    </row>
    <row r="24" spans="2:10" x14ac:dyDescent="0.25">
      <c r="B24">
        <v>13</v>
      </c>
      <c r="C24" t="s">
        <v>386</v>
      </c>
      <c r="D24" t="s">
        <v>41</v>
      </c>
      <c r="E24">
        <v>2</v>
      </c>
      <c r="F24">
        <v>0</v>
      </c>
      <c r="G24" t="s">
        <v>32</v>
      </c>
      <c r="H24" t="s">
        <v>33</v>
      </c>
      <c r="J24" t="str">
        <f>"    ["&amp;TRIM(C24)&amp;"] ["&amp;VLOOKUP(TRIM(D24),TypeMap!$B$3:$C$8,2,FALSE)&amp;"]"&amp;IF(TRIM(D24)="CHAR","("&amp;E24&amp;")",IF(TRIM(D24)="DECIMAL","("&amp;E24&amp;","&amp;F24&amp;")",""))&amp;" NULL"&amp;IF(C25="",") END",",")</f>
        <v xml:space="preserve">    [CALC_FORMAT_CODE] [int] NULL,</v>
      </c>
    </row>
    <row r="25" spans="2:10" x14ac:dyDescent="0.25">
      <c r="B25">
        <v>14</v>
      </c>
      <c r="C25" t="s">
        <v>387</v>
      </c>
      <c r="D25" t="s">
        <v>47</v>
      </c>
      <c r="E25">
        <v>13</v>
      </c>
      <c r="F25">
        <v>4</v>
      </c>
      <c r="G25" t="s">
        <v>32</v>
      </c>
      <c r="H25" t="s">
        <v>33</v>
      </c>
      <c r="J25" t="str">
        <f>"    ["&amp;TRIM(C25)&amp;"] ["&amp;VLOOKUP(TRIM(D25),TypeMap!$B$3:$C$8,2,FALSE)&amp;"]"&amp;IF(TRIM(D25)="CHAR","("&amp;E25&amp;")",IF(TRIM(D25)="DECIMAL","("&amp;E25&amp;","&amp;F25&amp;")",""))&amp;" NULL"&amp;IF(C26="",") END",",")</f>
        <v xml:space="preserve">    [CALC_VALUE] [numeric](13,4) NULL,</v>
      </c>
    </row>
    <row r="26" spans="2:10" x14ac:dyDescent="0.25">
      <c r="B26">
        <v>15</v>
      </c>
      <c r="C26" t="s">
        <v>388</v>
      </c>
      <c r="D26" t="s">
        <v>41</v>
      </c>
      <c r="E26">
        <v>2</v>
      </c>
      <c r="F26">
        <v>0</v>
      </c>
      <c r="G26" t="s">
        <v>32</v>
      </c>
      <c r="H26" t="s">
        <v>33</v>
      </c>
      <c r="J26" t="str">
        <f>"    ["&amp;TRIM(C26)&amp;"] ["&amp;VLOOKUP(TRIM(D26),TypeMap!$B$3:$C$8,2,FALSE)&amp;"]"&amp;IF(TRIM(D26)="CHAR","("&amp;E26&amp;")",IF(TRIM(D26)="DECIMAL","("&amp;E26&amp;","&amp;F26&amp;")",""))&amp;" NULL"&amp;IF(C27="",") END",",")</f>
        <v xml:space="preserve">    [PRICE_ACTN_STAT_CD] [int] NULL,</v>
      </c>
    </row>
    <row r="27" spans="2:10" x14ac:dyDescent="0.25">
      <c r="B27">
        <v>16</v>
      </c>
      <c r="C27" t="s">
        <v>268</v>
      </c>
      <c r="D27" t="s">
        <v>38</v>
      </c>
      <c r="E27">
        <v>10</v>
      </c>
      <c r="F27">
        <v>0</v>
      </c>
      <c r="G27" t="s">
        <v>36</v>
      </c>
      <c r="H27" t="s">
        <v>39</v>
      </c>
      <c r="J27" t="str">
        <f>"    ["&amp;TRIM(C27)&amp;"] ["&amp;VLOOKUP(TRIM(D27),TypeMap!$B$3:$C$8,2,FALSE)&amp;"]"&amp;IF(TRIM(D27)="CHAR","("&amp;E27&amp;")",IF(TRIM(D27)="DECIMAL","("&amp;E27&amp;","&amp;F27&amp;")",""))&amp;" NULL"&amp;IF(C28="",") END",",")</f>
        <v xml:space="preserve">    [LAST_CHANGE_USERID] [char](10) NULL,</v>
      </c>
    </row>
    <row r="28" spans="2:10" x14ac:dyDescent="0.25">
      <c r="B28">
        <v>17</v>
      </c>
      <c r="C28" t="s">
        <v>389</v>
      </c>
      <c r="D28" t="s">
        <v>38</v>
      </c>
      <c r="E28">
        <v>1</v>
      </c>
      <c r="F28">
        <v>0</v>
      </c>
      <c r="G28" t="s">
        <v>32</v>
      </c>
      <c r="H28" t="s">
        <v>39</v>
      </c>
      <c r="J28" t="str">
        <f>"    ["&amp;TRIM(C28)&amp;"] ["&amp;VLOOKUP(TRIM(D28),TypeMap!$B$3:$C$8,2,FALSE)&amp;"]"&amp;IF(TRIM(D28)="CHAR","("&amp;E28&amp;")",IF(TRIM(D28)="DECIMAL","("&amp;E28&amp;","&amp;F28&amp;")",""))&amp;" NULL"&amp;IF(C29="",") END",",")</f>
        <v xml:space="preserve">    [MAINT_METHOD_IND] [char](1) NULL,</v>
      </c>
    </row>
    <row r="29" spans="2:10" x14ac:dyDescent="0.25">
      <c r="B29">
        <v>18</v>
      </c>
      <c r="C29" t="s">
        <v>267</v>
      </c>
      <c r="D29" t="s">
        <v>165</v>
      </c>
      <c r="E29">
        <v>10</v>
      </c>
      <c r="F29">
        <v>6</v>
      </c>
      <c r="G29" t="s">
        <v>32</v>
      </c>
      <c r="H29" t="s">
        <v>33</v>
      </c>
      <c r="J29" t="str">
        <f>"    ["&amp;TRIM(C29)&amp;"] ["&amp;VLOOKUP(TRIM(D29),TypeMap!$B$3:$C$8,2,FALSE)&amp;"]"&amp;IF(TRIM(D29)="CHAR","("&amp;E29&amp;")",IF(TRIM(D29)="DECIMAL","("&amp;E29&amp;","&amp;F29&amp;")",""))&amp;" NULL"&amp;IF(C30="",") END",",")</f>
        <v xml:space="preserve">    [LAST_CHANGE_TS] [datetime2] NULL,</v>
      </c>
    </row>
    <row r="30" spans="2:10" x14ac:dyDescent="0.25">
      <c r="B30">
        <v>19</v>
      </c>
      <c r="C30" t="s">
        <v>390</v>
      </c>
      <c r="D30" t="s">
        <v>165</v>
      </c>
      <c r="E30">
        <v>10</v>
      </c>
      <c r="F30">
        <v>6</v>
      </c>
      <c r="G30" t="s">
        <v>36</v>
      </c>
      <c r="H30" t="s">
        <v>33</v>
      </c>
      <c r="J30" t="str">
        <f>"    ["&amp;TRIM(C30)&amp;"] ["&amp;VLOOKUP(TRIM(D30),TypeMap!$B$3:$C$8,2,FALSE)&amp;"]"&amp;IF(TRIM(D30)="CHAR","("&amp;E30&amp;")",IF(TRIM(D30)="DECIMAL","("&amp;E30&amp;","&amp;F30&amp;")",""))&amp;" NULL"&amp;IF(C31="",") END",",")</f>
        <v xml:space="preserve">    [PROCESS_TS] [datetime2] NULL,</v>
      </c>
    </row>
    <row r="31" spans="2:10" x14ac:dyDescent="0.25">
      <c r="B31">
        <v>20</v>
      </c>
      <c r="C31" t="s">
        <v>391</v>
      </c>
      <c r="D31" t="s">
        <v>38</v>
      </c>
      <c r="E31">
        <v>10</v>
      </c>
      <c r="F31">
        <v>0</v>
      </c>
      <c r="G31" t="s">
        <v>32</v>
      </c>
      <c r="H31" t="s">
        <v>39</v>
      </c>
      <c r="J31" t="str">
        <f>"    ["&amp;TRIM(C31)&amp;"] ["&amp;VLOOKUP(TRIM(D31),TypeMap!$B$3:$C$8,2,FALSE)&amp;"]"&amp;IF(TRIM(D31)="CHAR","("&amp;E31&amp;")",IF(TRIM(D31)="DECIMAL","("&amp;E31&amp;","&amp;F31&amp;")",""))&amp;" NULL"&amp;IF(C32="",") END",",")</f>
        <v xml:space="preserve">    [CREATOR_ID] [char](10) NULL,</v>
      </c>
    </row>
    <row r="32" spans="2:10" x14ac:dyDescent="0.25">
      <c r="B32">
        <v>21</v>
      </c>
      <c r="C32" t="s">
        <v>392</v>
      </c>
      <c r="D32" t="s">
        <v>47</v>
      </c>
      <c r="E32">
        <v>13</v>
      </c>
      <c r="F32">
        <v>4</v>
      </c>
      <c r="G32" t="s">
        <v>36</v>
      </c>
      <c r="H32" t="s">
        <v>33</v>
      </c>
      <c r="J32" t="str">
        <f>"    ["&amp;TRIM(C32)&amp;"] ["&amp;VLOOKUP(TRIM(D32),TypeMap!$B$3:$C$8,2,FALSE)&amp;"]"&amp;IF(TRIM(D32)="CHAR","("&amp;E32&amp;")",IF(TRIM(D32)="DECIMAL","("&amp;E32&amp;","&amp;F32&amp;")",""))&amp;" NULL"&amp;IF(C33="",") END",",")</f>
        <v xml:space="preserve">    [VNPK_PPD_COST_AMT] [numeric](13,4) NULL,</v>
      </c>
    </row>
    <row r="33" spans="2:10" x14ac:dyDescent="0.25">
      <c r="B33">
        <v>22</v>
      </c>
      <c r="C33" t="s">
        <v>335</v>
      </c>
      <c r="D33" t="s">
        <v>47</v>
      </c>
      <c r="E33">
        <v>13</v>
      </c>
      <c r="F33">
        <v>4</v>
      </c>
      <c r="G33" t="s">
        <v>36</v>
      </c>
      <c r="H33" t="s">
        <v>33</v>
      </c>
      <c r="J33" t="str">
        <f>"    ["&amp;TRIM(C33)&amp;"] ["&amp;VLOOKUP(TRIM(D33),TypeMap!$B$3:$C$8,2,FALSE)&amp;"]"&amp;IF(TRIM(D33)="CHAR","("&amp;E33&amp;")",IF(TRIM(D33)="DECIMAL","("&amp;E33&amp;","&amp;F33&amp;")",""))&amp;" NULL"&amp;IF(C34="",") END",",")</f>
        <v xml:space="preserve">    [VNPK_COL_COST_AMT] [numeric](13,4) NULL,</v>
      </c>
    </row>
    <row r="34" spans="2:10" x14ac:dyDescent="0.25">
      <c r="B34">
        <v>23</v>
      </c>
      <c r="C34" t="s">
        <v>393</v>
      </c>
      <c r="D34" t="s">
        <v>38</v>
      </c>
      <c r="E34">
        <v>1</v>
      </c>
      <c r="F34">
        <v>0</v>
      </c>
      <c r="G34" t="s">
        <v>36</v>
      </c>
      <c r="H34" t="s">
        <v>39</v>
      </c>
      <c r="J34" t="str">
        <f>"    ["&amp;TRIM(C34)&amp;"] ["&amp;VLOOKUP(TRIM(D34),TypeMap!$B$3:$C$8,2,FALSE)&amp;"]"&amp;IF(TRIM(D34)="CHAR","("&amp;E34&amp;")",IF(TRIM(D34)="DECIMAL","("&amp;E34&amp;","&amp;F34&amp;")",""))&amp;" NULL"&amp;IF(C35="",") END",",")</f>
        <v xml:space="preserve">    [BU_VNPK_COST_IND] [char](1) NULL,</v>
      </c>
    </row>
    <row r="35" spans="2:10" x14ac:dyDescent="0.25">
      <c r="B35">
        <v>24</v>
      </c>
      <c r="C35" t="s">
        <v>394</v>
      </c>
      <c r="D35" t="s">
        <v>31</v>
      </c>
      <c r="E35">
        <v>4</v>
      </c>
      <c r="F35">
        <v>0</v>
      </c>
      <c r="G35" t="s">
        <v>36</v>
      </c>
      <c r="H35" t="s">
        <v>33</v>
      </c>
      <c r="J35" t="str">
        <f>"    ["&amp;TRIM(C35)&amp;"] ["&amp;VLOOKUP(TRIM(D35),TypeMap!$B$3:$C$8,2,FALSE)&amp;"]"&amp;IF(TRIM(D35)="CHAR","("&amp;E35&amp;")",IF(TRIM(D35)="DECIMAL","("&amp;E35&amp;","&amp;F35&amp;")",""))&amp;" NULL"&amp;IF(C36="",") END",",")</f>
        <v xml:space="preserve">    [MARGIN_RULE_ID] [int] NULL,</v>
      </c>
    </row>
    <row r="36" spans="2:10" x14ac:dyDescent="0.25">
      <c r="B36">
        <v>25</v>
      </c>
      <c r="C36" t="s">
        <v>395</v>
      </c>
      <c r="D36" t="s">
        <v>31</v>
      </c>
      <c r="E36">
        <v>4</v>
      </c>
      <c r="F36">
        <v>0</v>
      </c>
      <c r="G36" t="s">
        <v>36</v>
      </c>
      <c r="H36" t="s">
        <v>33</v>
      </c>
      <c r="J36" t="str">
        <f>"    ["&amp;TRIM(C36)&amp;"] ["&amp;VLOOKUP(TRIM(D36),TypeMap!$B$3:$C$8,2,FALSE)&amp;"]"&amp;IF(TRIM(D36)="CHAR","("&amp;E36&amp;")",IF(TRIM(D36)="DECIMAL","("&amp;E36&amp;","&amp;F36&amp;")",""))&amp;" NULL"&amp;IF(C37="",") END",",")</f>
        <v xml:space="preserve">    [PRICE_POINT_ID] [int] NULL,</v>
      </c>
    </row>
    <row r="37" spans="2:10" x14ac:dyDescent="0.25">
      <c r="B37">
        <v>26</v>
      </c>
      <c r="C37" t="s">
        <v>396</v>
      </c>
      <c r="D37" t="s">
        <v>41</v>
      </c>
      <c r="E37">
        <v>2</v>
      </c>
      <c r="F37">
        <v>0</v>
      </c>
      <c r="G37" t="s">
        <v>36</v>
      </c>
      <c r="H37" t="s">
        <v>33</v>
      </c>
      <c r="J37" t="str">
        <f>"    ["&amp;TRIM(C37)&amp;"] ["&amp;VLOOKUP(TRIM(D37),TypeMap!$B$3:$C$8,2,FALSE)&amp;"]"&amp;IF(TRIM(D37)="CHAR","("&amp;E37&amp;")",IF(TRIM(D37)="DECIMAL","("&amp;E37&amp;","&amp;F37&amp;")",""))&amp;" NULL"&amp;IF(C38="",") END",",")</f>
        <v xml:space="preserve">    [RULE_RESTR_SEQ_NBR] [int] NULL,</v>
      </c>
    </row>
    <row r="38" spans="2:10" x14ac:dyDescent="0.25">
      <c r="B38">
        <v>27</v>
      </c>
      <c r="C38" t="s">
        <v>397</v>
      </c>
      <c r="D38" t="s">
        <v>165</v>
      </c>
      <c r="E38">
        <v>10</v>
      </c>
      <c r="F38">
        <v>6</v>
      </c>
      <c r="G38" t="s">
        <v>32</v>
      </c>
      <c r="H38" t="s">
        <v>33</v>
      </c>
      <c r="J38" t="str">
        <f>"    ["&amp;TRIM(C38)&amp;"] ["&amp;VLOOKUP(TRIM(D38),TypeMap!$B$3:$C$8,2,FALSE)&amp;"]"&amp;IF(TRIM(D38)="CHAR","("&amp;E38&amp;")",IF(TRIM(D38)="DECIMAL","("&amp;E38&amp;","&amp;F38&amp;")",""))&amp;" NULL"&amp;IF(C39="",") END",",")</f>
        <v xml:space="preserve">    [PA_CREATE_TS] [datetime2] NULL,</v>
      </c>
    </row>
    <row r="39" spans="2:10" x14ac:dyDescent="0.25">
      <c r="B39">
        <v>28</v>
      </c>
      <c r="C39" t="s">
        <v>398</v>
      </c>
      <c r="D39" t="s">
        <v>38</v>
      </c>
      <c r="E39">
        <v>10</v>
      </c>
      <c r="F39">
        <v>0</v>
      </c>
      <c r="G39" t="s">
        <v>32</v>
      </c>
      <c r="H39" t="s">
        <v>39</v>
      </c>
      <c r="J39" t="str">
        <f>"    ["&amp;TRIM(C39)&amp;"] ["&amp;VLOOKUP(TRIM(D39),TypeMap!$B$3:$C$8,2,FALSE)&amp;"]"&amp;IF(TRIM(D39)="CHAR","("&amp;E39&amp;")",IF(TRIM(D39)="DECIMAL","("&amp;E39&amp;","&amp;F39&amp;")",""))&amp;" NULL"&amp;IF(C40="",") END",",")</f>
        <v xml:space="preserve">    [PRICING_SOURCE_NM] [char](10) NULL,</v>
      </c>
    </row>
    <row r="40" spans="2:10" x14ac:dyDescent="0.25">
      <c r="B40">
        <v>29</v>
      </c>
      <c r="C40" t="s">
        <v>399</v>
      </c>
      <c r="D40" t="s">
        <v>38</v>
      </c>
      <c r="E40">
        <v>1</v>
      </c>
      <c r="F40">
        <v>0</v>
      </c>
      <c r="G40" t="s">
        <v>32</v>
      </c>
      <c r="H40" t="s">
        <v>39</v>
      </c>
      <c r="J40" t="str">
        <f>"    ["&amp;TRIM(C40)&amp;"] ["&amp;VLOOKUP(TRIM(D40),TypeMap!$B$3:$C$8,2,FALSE)&amp;"]"&amp;IF(TRIM(D40)="CHAR","("&amp;E40&amp;")",IF(TRIM(D40)="DECIMAL","("&amp;E40&amp;","&amp;F40&amp;")",""))&amp;" NULL"&amp;IF(C41="",") END",",")</f>
        <v xml:space="preserve">    [NOTIFY_STORE_IND] [char](1) NULL,</v>
      </c>
    </row>
    <row r="41" spans="2:10" x14ac:dyDescent="0.25">
      <c r="B41">
        <v>30</v>
      </c>
      <c r="C41" t="s">
        <v>85</v>
      </c>
      <c r="D41" t="s">
        <v>47</v>
      </c>
      <c r="E41">
        <v>11</v>
      </c>
      <c r="F41">
        <v>2</v>
      </c>
      <c r="G41" t="s">
        <v>36</v>
      </c>
      <c r="H41" t="s">
        <v>33</v>
      </c>
      <c r="J41" t="str">
        <f>"    ["&amp;TRIM(C41)&amp;"] ["&amp;VLOOKUP(TRIM(D41),TypeMap!$B$3:$C$8,2,FALSE)&amp;"]"&amp;IF(TRIM(D41)="CHAR","("&amp;E41&amp;")",IF(TRIM(D41)="DECIMAL","("&amp;E41&amp;","&amp;F41&amp;")",""))&amp;" NULL"&amp;IF(C42="",") END",",")</f>
        <v xml:space="preserve">    [CUST_BASE_RTL_AMT] [numeric](11,2) NULL,</v>
      </c>
    </row>
    <row r="42" spans="2:10" x14ac:dyDescent="0.25">
      <c r="B42">
        <v>31</v>
      </c>
      <c r="C42" t="s">
        <v>162</v>
      </c>
      <c r="D42" t="s">
        <v>38</v>
      </c>
      <c r="E42">
        <v>10</v>
      </c>
      <c r="F42">
        <v>0</v>
      </c>
      <c r="G42" t="s">
        <v>36</v>
      </c>
      <c r="H42" t="s">
        <v>39</v>
      </c>
      <c r="J42" t="str">
        <f>"    ["&amp;TRIM(C42)&amp;"] ["&amp;VLOOKUP(TRIM(D42),TypeMap!$B$3:$C$8,2,FALSE)&amp;"]"&amp;IF(TRIM(D42)="CHAR","("&amp;E42&amp;")",IF(TRIM(D42)="DECIMAL","("&amp;E42&amp;","&amp;F42&amp;")",""))&amp;" NULL"&amp;IF(C43="",") END",",")</f>
        <v xml:space="preserve">    [LAST_UPDATE_PGM_ID] [char](10) NULL,</v>
      </c>
    </row>
    <row r="43" spans="2:10" x14ac:dyDescent="0.25">
      <c r="B43">
        <v>32</v>
      </c>
      <c r="C43" t="s">
        <v>400</v>
      </c>
      <c r="D43" t="s">
        <v>47</v>
      </c>
      <c r="E43">
        <v>13</v>
      </c>
      <c r="F43">
        <v>4</v>
      </c>
      <c r="G43" t="s">
        <v>36</v>
      </c>
      <c r="H43" t="s">
        <v>33</v>
      </c>
      <c r="J43" t="str">
        <f>"    ["&amp;TRIM(C43)&amp;"] ["&amp;VLOOKUP(TRIM(D43),TypeMap!$B$3:$C$8,2,FALSE)&amp;"]"&amp;IF(TRIM(D43)="CHAR","("&amp;E43&amp;")",IF(TRIM(D43)="DECIMAL","("&amp;E43&amp;","&amp;F43&amp;")",""))&amp;" NULL"&amp;IF(C44="",") END",",")</f>
        <v xml:space="preserve">    [NATL_LST_PRICE_AMT] [numeric](13,4) NULL,</v>
      </c>
    </row>
    <row r="44" spans="2:10" x14ac:dyDescent="0.25">
      <c r="B44">
        <v>33</v>
      </c>
      <c r="C44" t="s">
        <v>401</v>
      </c>
      <c r="D44" t="s">
        <v>47</v>
      </c>
      <c r="E44">
        <v>13</v>
      </c>
      <c r="F44">
        <v>4</v>
      </c>
      <c r="G44" t="s">
        <v>36</v>
      </c>
      <c r="H44" t="s">
        <v>33</v>
      </c>
      <c r="J44" t="str">
        <f>"    ["&amp;TRIM(C44)&amp;"] ["&amp;VLOOKUP(TRIM(D44),TypeMap!$B$3:$C$8,2,FALSE)&amp;"]"&amp;IF(TRIM(D44)="CHAR","("&amp;E44&amp;")",IF(TRIM(D44)="DECIMAL","("&amp;E44&amp;","&amp;F44&amp;")",""))&amp;" NULL"&amp;IF(C45="",") END",",")</f>
        <v xml:space="preserve">    [BRKT_PRICE_AMT] [numeric](13,4) NULL,</v>
      </c>
    </row>
    <row r="45" spans="2:10" x14ac:dyDescent="0.25">
      <c r="B45">
        <v>34</v>
      </c>
      <c r="C45" t="s">
        <v>402</v>
      </c>
      <c r="D45" t="s">
        <v>41</v>
      </c>
      <c r="E45">
        <v>2</v>
      </c>
      <c r="F45">
        <v>0</v>
      </c>
      <c r="G45" t="s">
        <v>36</v>
      </c>
      <c r="H45" t="s">
        <v>33</v>
      </c>
      <c r="J45" t="str">
        <f>"    ["&amp;TRIM(C45)&amp;"] ["&amp;VLOOKUP(TRIM(D45),TypeMap!$B$3:$C$8,2,FALSE)&amp;"]"&amp;IF(TRIM(D45)="CHAR","("&amp;E45&amp;")",IF(TRIM(D45)="DECIMAL","("&amp;E45&amp;","&amp;F45&amp;")",""))&amp;" NULL"&amp;IF(C46="",") END",",")</f>
        <v xml:space="preserve">    [RTL_REC_CREATE_STATUS_CD] [int] NULL,</v>
      </c>
    </row>
    <row r="46" spans="2:10" x14ac:dyDescent="0.25">
      <c r="B46">
        <v>35</v>
      </c>
      <c r="C46" t="s">
        <v>403</v>
      </c>
      <c r="D46" t="s">
        <v>31</v>
      </c>
      <c r="E46">
        <v>4</v>
      </c>
      <c r="F46">
        <v>0</v>
      </c>
      <c r="G46" t="s">
        <v>36</v>
      </c>
      <c r="H46" t="s">
        <v>33</v>
      </c>
      <c r="J46" t="str">
        <f>"    ["&amp;TRIM(C46)&amp;"] ["&amp;VLOOKUP(TRIM(D46),TypeMap!$B$3:$C$8,2,FALSE)&amp;"]"&amp;IF(TRIM(D46)="CHAR","("&amp;E46&amp;")",IF(TRIM(D46)="DECIMAL","("&amp;E46&amp;","&amp;F46&amp;")",""))&amp;" NULL"&amp;IF(C47="",") END",",")</f>
        <v xml:space="preserve">    [LINKED_PRICING_ACTION_ID] [int] NULL) END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workbookViewId="0">
      <selection activeCell="J13" sqref="J13"/>
    </sheetView>
  </sheetViews>
  <sheetFormatPr defaultRowHeight="15" x14ac:dyDescent="0.25"/>
  <sheetData>
    <row r="2" spans="1:15" x14ac:dyDescent="0.25">
      <c r="B2" t="s">
        <v>21</v>
      </c>
      <c r="C2" s="1" t="s">
        <v>8</v>
      </c>
      <c r="E2" t="s">
        <v>23</v>
      </c>
    </row>
    <row r="3" spans="1:15" x14ac:dyDescent="0.25">
      <c r="B3" t="s">
        <v>22</v>
      </c>
      <c r="C3" s="1" t="s">
        <v>11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'PRICE_DESTINATION' AND TBCREATOR = 'BRSPRICE'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OBJECT_ID(N'[dbo].[PRICE_DESTINATION]')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OBJECT_ID(N'[dbo].[PRICE_DESTINATION]')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[dbo].[PRICE_DESTINATION]</v>
      </c>
      <c r="J9" t="str">
        <f>"CREATE TABLE [dbo].["&amp;C3&amp;"]("</f>
        <v>CREATE TABLE [dbo].[PRICE_DESTINATION](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365</v>
      </c>
      <c r="D12" t="s">
        <v>31</v>
      </c>
      <c r="E12">
        <v>4</v>
      </c>
      <c r="F12">
        <v>0</v>
      </c>
      <c r="G12" t="s">
        <v>32</v>
      </c>
      <c r="H12" t="s">
        <v>33</v>
      </c>
      <c r="J12" t="str">
        <f>"    ["&amp;TRIM(C12)&amp;"] ["&amp;VLOOKUP(TRIM(D12),TypeMap!$B$3:$C$8,2,FALSE)&amp;"]"&amp;IF(TRIM(D12)="CHAR","("&amp;E12&amp;")",IF(TRIM(D12)="DECIMAL","("&amp;E12&amp;","&amp;F12&amp;")",""))&amp;" NULL"&amp;IF(C13="",") END",",")</f>
        <v xml:space="preserve">    [PRICE_DEST_ID] [int] NULL,</v>
      </c>
      <c r="O12" t="s">
        <v>260</v>
      </c>
    </row>
    <row r="13" spans="1:15" x14ac:dyDescent="0.25">
      <c r="B13">
        <v>2</v>
      </c>
      <c r="C13" t="s">
        <v>383</v>
      </c>
      <c r="D13" t="s">
        <v>41</v>
      </c>
      <c r="E13">
        <v>2</v>
      </c>
      <c r="F13">
        <v>0</v>
      </c>
      <c r="G13" t="s">
        <v>32</v>
      </c>
      <c r="H13" t="s">
        <v>33</v>
      </c>
      <c r="J13" t="str">
        <f>"    ["&amp;TRIM(C13)&amp;"] ["&amp;VLOOKUP(TRIM(D13),TypeMap!$B$3:$C$8,2,FALSE)&amp;"]"&amp;IF(TRIM(D13)="CHAR","("&amp;E13&amp;")",IF(TRIM(D13)="DECIMAL","("&amp;E13&amp;","&amp;F13&amp;")",""))&amp;" NULL"&amp;IF(C14="",") END",",")</f>
        <v xml:space="preserve">    [PRICE_DEST_TYPE] [int] NULL,</v>
      </c>
    </row>
    <row r="14" spans="1:15" x14ac:dyDescent="0.25">
      <c r="B14">
        <v>3</v>
      </c>
      <c r="C14" t="s">
        <v>404</v>
      </c>
      <c r="D14" t="s">
        <v>31</v>
      </c>
      <c r="E14">
        <v>4</v>
      </c>
      <c r="F14">
        <v>0</v>
      </c>
      <c r="G14" t="s">
        <v>36</v>
      </c>
      <c r="H14" t="s">
        <v>33</v>
      </c>
      <c r="J14" t="str">
        <f>"    ["&amp;TRIM(C14)&amp;"] ["&amp;VLOOKUP(TRIM(D14),TypeMap!$B$3:$C$8,2,FALSE)&amp;"]"&amp;IF(TRIM(D14)="CHAR","("&amp;E14&amp;")",IF(TRIM(D14)="DECIMAL","("&amp;E14&amp;","&amp;F14&amp;")",""))&amp;" NULL"&amp;IF(C15="",") END",",")</f>
        <v xml:space="preserve">    [HASH_RESULT_NBR] [int] NULL,</v>
      </c>
    </row>
    <row r="15" spans="1:15" x14ac:dyDescent="0.25">
      <c r="B15">
        <v>4</v>
      </c>
      <c r="C15" t="s">
        <v>405</v>
      </c>
      <c r="D15" t="s">
        <v>31</v>
      </c>
      <c r="E15">
        <v>4</v>
      </c>
      <c r="F15">
        <v>0</v>
      </c>
      <c r="G15" t="s">
        <v>36</v>
      </c>
      <c r="H15" t="s">
        <v>33</v>
      </c>
      <c r="J15" t="str">
        <f>"    ["&amp;TRIM(C15)&amp;"] ["&amp;VLOOKUP(TRIM(D15),TypeMap!$B$3:$C$8,2,FALSE)&amp;"]"&amp;IF(TRIM(D15)="CHAR","("&amp;E15&amp;")",IF(TRIM(D15)="DECIMAL","("&amp;E15&amp;","&amp;F15&amp;")",""))&amp;" NULL"&amp;IF(C16="",") END",",")</f>
        <v xml:space="preserve">    [BU_ID] [int]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406</v>
      </c>
      <c r="D16" t="s">
        <v>31</v>
      </c>
      <c r="E16">
        <v>4</v>
      </c>
      <c r="F16">
        <v>0</v>
      </c>
      <c r="G16" t="s">
        <v>36</v>
      </c>
      <c r="H16" t="s">
        <v>33</v>
      </c>
      <c r="J16" t="str">
        <f>"    ["&amp;TRIM(C16)&amp;"] ["&amp;VLOOKUP(TRIM(D16),TypeMap!$B$3:$C$8,2,FALSE)&amp;"]"&amp;IF(TRIM(D16)="CHAR","("&amp;E16&amp;")",IF(TRIM(D16)="DECIMAL","("&amp;E16&amp;","&amp;F16&amp;")",""))&amp;" NULL"&amp;IF(C17="",") END",",")</f>
        <v xml:space="preserve">    [STORE_GROUP_ID] [int] NULL,</v>
      </c>
    </row>
    <row r="17" spans="2:10" x14ac:dyDescent="0.25">
      <c r="B17">
        <v>6</v>
      </c>
      <c r="C17" t="s">
        <v>407</v>
      </c>
      <c r="D17" t="s">
        <v>31</v>
      </c>
      <c r="E17">
        <v>4</v>
      </c>
      <c r="F17">
        <v>0</v>
      </c>
      <c r="G17" t="s">
        <v>36</v>
      </c>
      <c r="H17" t="s">
        <v>33</v>
      </c>
      <c r="J17" t="str">
        <f>"    ["&amp;TRIM(C17)&amp;"] ["&amp;VLOOKUP(TRIM(D17),TypeMap!$B$3:$C$8,2,FALSE)&amp;"]"&amp;IF(TRIM(D17)="CHAR","("&amp;E17&amp;")",IF(TRIM(D17)="DECIMAL","("&amp;E17&amp;","&amp;F17&amp;")",""))&amp;" NULL"&amp;IF(C18="",") END",",")</f>
        <v xml:space="preserve">    [STORE_RULE_ID] [int] NULL,</v>
      </c>
    </row>
    <row r="18" spans="2:10" x14ac:dyDescent="0.25">
      <c r="B18">
        <v>7</v>
      </c>
      <c r="C18" t="s">
        <v>408</v>
      </c>
      <c r="D18" t="s">
        <v>31</v>
      </c>
      <c r="E18">
        <v>4</v>
      </c>
      <c r="F18">
        <v>0</v>
      </c>
      <c r="G18" t="s">
        <v>36</v>
      </c>
      <c r="H18" t="s">
        <v>33</v>
      </c>
      <c r="J18" t="str">
        <f>"    ["&amp;TRIM(C18)&amp;"] ["&amp;VLOOKUP(TRIM(D18),TypeMap!$B$3:$C$8,2,FALSE)&amp;"]"&amp;IF(TRIM(D18)="CHAR","("&amp;E18&amp;")",IF(TRIM(D18)="DECIMAL","("&amp;E18&amp;","&amp;F18&amp;")",""))&amp;" NULL"&amp;IF(C19="",") END",",")</f>
        <v xml:space="preserve">    [STORE_NBR] [int] NULL,</v>
      </c>
    </row>
    <row r="19" spans="2:10" x14ac:dyDescent="0.25">
      <c r="B19">
        <v>8</v>
      </c>
      <c r="C19" t="s">
        <v>409</v>
      </c>
      <c r="D19" t="s">
        <v>41</v>
      </c>
      <c r="E19">
        <v>2</v>
      </c>
      <c r="F19">
        <v>0</v>
      </c>
      <c r="G19" t="s">
        <v>36</v>
      </c>
      <c r="H19" t="s">
        <v>33</v>
      </c>
      <c r="J19" t="str">
        <f>"    ["&amp;TRIM(C19)&amp;"] ["&amp;VLOOKUP(TRIM(D19),TypeMap!$B$3:$C$8,2,FALSE)&amp;"]"&amp;IF(TRIM(D19)="CHAR","("&amp;E19&amp;")",IF(TRIM(D19)="DECIMAL","("&amp;E19&amp;","&amp;F19&amp;")",""))&amp;" NULL"&amp;IF(C20="",") END",",")</f>
        <v xml:space="preserve">    [REGION_NBR] [int] NULL,</v>
      </c>
    </row>
    <row r="20" spans="2:10" x14ac:dyDescent="0.25">
      <c r="B20">
        <v>9</v>
      </c>
      <c r="C20" t="s">
        <v>410</v>
      </c>
      <c r="D20" t="s">
        <v>38</v>
      </c>
      <c r="E20">
        <v>1</v>
      </c>
      <c r="F20">
        <v>0</v>
      </c>
      <c r="G20" t="s">
        <v>36</v>
      </c>
      <c r="H20" t="s">
        <v>39</v>
      </c>
      <c r="J20" t="str">
        <f>"    ["&amp;TRIM(C20)&amp;"] ["&amp;VLOOKUP(TRIM(D20),TypeMap!$B$3:$C$8,2,FALSE)&amp;"]"&amp;IF(TRIM(D20)="CHAR","("&amp;E20&amp;")",IF(TRIM(D20)="DECIMAL","("&amp;E20&amp;","&amp;F20&amp;")",""))&amp;" NULL"&amp;IF(C21="",") END",",")</f>
        <v xml:space="preserve">    [SUBDIV_NBR] [char](1) NULL,</v>
      </c>
    </row>
    <row r="21" spans="2:10" x14ac:dyDescent="0.25">
      <c r="B21">
        <v>10</v>
      </c>
      <c r="C21" t="s">
        <v>288</v>
      </c>
      <c r="D21" t="s">
        <v>31</v>
      </c>
      <c r="E21">
        <v>4</v>
      </c>
      <c r="F21">
        <v>0</v>
      </c>
      <c r="G21" t="s">
        <v>36</v>
      </c>
      <c r="H21" t="s">
        <v>33</v>
      </c>
      <c r="J21" t="str">
        <f>"    ["&amp;TRIM(C21)&amp;"] ["&amp;VLOOKUP(TRIM(D21),TypeMap!$B$3:$C$8,2,FALSE)&amp;"]"&amp;IF(TRIM(D21)="CHAR","("&amp;E21&amp;")",IF(TRIM(D21)="DECIMAL","("&amp;E21&amp;","&amp;F21&amp;")",""))&amp;" NULL"&amp;IF(C22="",") END",",")</f>
        <v xml:space="preserve">    [DC_NBR] [int] NULL,</v>
      </c>
    </row>
    <row r="22" spans="2:10" x14ac:dyDescent="0.25">
      <c r="B22">
        <v>11</v>
      </c>
      <c r="C22" t="s">
        <v>411</v>
      </c>
      <c r="D22" t="s">
        <v>31</v>
      </c>
      <c r="E22">
        <v>4</v>
      </c>
      <c r="F22">
        <v>0</v>
      </c>
      <c r="G22" t="s">
        <v>36</v>
      </c>
      <c r="H22" t="s">
        <v>33</v>
      </c>
      <c r="J22" t="str">
        <f>"    ["&amp;TRIM(C22)&amp;"] ["&amp;VLOOKUP(TRIM(D22),TypeMap!$B$3:$C$8,2,FALSE)&amp;"]"&amp;IF(TRIM(D22)="CHAR","("&amp;E22&amp;")",IF(TRIM(D22)="DECIMAL","("&amp;E22&amp;","&amp;F22&amp;")",""))&amp;" NULL"&amp;IF(C23="",") END",",")</f>
        <v xml:space="preserve">    [DSS_REQUEST_ID] [int] NULL,</v>
      </c>
    </row>
    <row r="23" spans="2:10" x14ac:dyDescent="0.25">
      <c r="B23">
        <v>12</v>
      </c>
      <c r="C23" t="s">
        <v>412</v>
      </c>
      <c r="D23" t="s">
        <v>38</v>
      </c>
      <c r="E23">
        <v>2</v>
      </c>
      <c r="F23">
        <v>0</v>
      </c>
      <c r="G23" t="s">
        <v>36</v>
      </c>
      <c r="H23" t="s">
        <v>39</v>
      </c>
      <c r="J23" t="str">
        <f>"    ["&amp;TRIM(C23)&amp;"] ["&amp;VLOOKUP(TRIM(D23),TypeMap!$B$3:$C$8,2,FALSE)&amp;"]"&amp;IF(TRIM(D23)="CHAR","("&amp;E23&amp;")",IF(TRIM(D23)="DECIMAL","("&amp;E23&amp;","&amp;F23&amp;")",""))&amp;" NULL"&amp;IF(C24="",") END",",")</f>
        <v xml:space="preserve">    [STATE_CODE] [char](2) NULL) END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3"/>
  <sheetViews>
    <sheetView workbookViewId="0">
      <selection activeCell="J13" sqref="J13"/>
    </sheetView>
  </sheetViews>
  <sheetFormatPr defaultRowHeight="15" x14ac:dyDescent="0.25"/>
  <sheetData>
    <row r="2" spans="1:15" x14ac:dyDescent="0.25">
      <c r="B2" t="s">
        <v>21</v>
      </c>
      <c r="C2" s="1" t="s">
        <v>12</v>
      </c>
      <c r="E2" t="s">
        <v>23</v>
      </c>
    </row>
    <row r="3" spans="1:15" x14ac:dyDescent="0.25">
      <c r="B3" t="s">
        <v>22</v>
      </c>
      <c r="C3" s="1" t="s">
        <v>13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'BR_ITEM_TAX' AND TBCREATOR = 'BRSAMTAX'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OBJECT_ID(N'[dbo].[BR_ITEM_TAX]')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OBJECT_ID(N'[dbo].[BR_ITEM_TAX]')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[dbo].[BR_ITEM_TAX]</v>
      </c>
      <c r="J9" t="str">
        <f>"CREATE TABLE [dbo].["&amp;C3&amp;"]("</f>
        <v>CREATE TABLE [dbo].[BR_ITEM_TAX](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30</v>
      </c>
      <c r="D12" t="s">
        <v>31</v>
      </c>
      <c r="E12">
        <v>4</v>
      </c>
      <c r="F12">
        <v>0</v>
      </c>
      <c r="G12" t="s">
        <v>32</v>
      </c>
      <c r="H12" t="s">
        <v>33</v>
      </c>
      <c r="J12" t="str">
        <f>"    ["&amp;TRIM(C12)&amp;"] ["&amp;VLOOKUP(TRIM(D12),TypeMap!$B$3:$C$8,2,FALSE)&amp;"]"&amp;IF(TRIM(D12)="CHAR","("&amp;E12&amp;")",IF(TRIM(D12)="DECIMAL","("&amp;E12&amp;","&amp;F12&amp;")",""))&amp;" NULL"&amp;IF(C13="",") END",",")</f>
        <v xml:space="preserve">    [ITEM_NBR] [int] NULL,</v>
      </c>
      <c r="O12" t="s">
        <v>260</v>
      </c>
    </row>
    <row r="13" spans="1:15" x14ac:dyDescent="0.25">
      <c r="B13">
        <v>2</v>
      </c>
      <c r="C13" t="s">
        <v>413</v>
      </c>
      <c r="D13" t="s">
        <v>41</v>
      </c>
      <c r="E13">
        <v>2</v>
      </c>
      <c r="F13">
        <v>0</v>
      </c>
      <c r="G13" t="s">
        <v>32</v>
      </c>
      <c r="H13" t="s">
        <v>33</v>
      </c>
      <c r="J13" t="str">
        <f>"    ["&amp;TRIM(C13)&amp;"] ["&amp;VLOOKUP(TRIM(D13),TypeMap!$B$3:$C$8,2,FALSE)&amp;"]"&amp;IF(TRIM(D13)="CHAR","("&amp;E13&amp;")",IF(TRIM(D13)="DECIMAL","("&amp;E13&amp;","&amp;F13&amp;")",""))&amp;" NULL"&amp;IF(C14="",") END",",")</f>
        <v xml:space="preserve">    [MDSE_ORIGN_CODE] [int] NULL,</v>
      </c>
    </row>
    <row r="14" spans="1:15" x14ac:dyDescent="0.25">
      <c r="B14">
        <v>3</v>
      </c>
      <c r="C14" t="s">
        <v>414</v>
      </c>
      <c r="D14" t="s">
        <v>38</v>
      </c>
      <c r="E14">
        <v>15</v>
      </c>
      <c r="F14">
        <v>0</v>
      </c>
      <c r="G14" t="s">
        <v>32</v>
      </c>
      <c r="H14" t="s">
        <v>39</v>
      </c>
      <c r="J14" t="str">
        <f>"    ["&amp;TRIM(C14)&amp;"] ["&amp;VLOOKUP(TRIM(D14),TypeMap!$B$3:$C$8,2,FALSE)&amp;"]"&amp;IF(TRIM(D14)="CHAR","("&amp;E14&amp;")",IF(TRIM(D14)="DECIMAL","("&amp;E14&amp;","&amp;F14&amp;")",""))&amp;" NULL"&amp;IF(C15="",") END",",")</f>
        <v xml:space="preserve">    [MDSE_CLASF_CODE] [char](15) NULL,</v>
      </c>
    </row>
    <row r="15" spans="1:15" x14ac:dyDescent="0.25">
      <c r="B15">
        <v>4</v>
      </c>
      <c r="C15" t="s">
        <v>415</v>
      </c>
      <c r="D15" t="s">
        <v>31</v>
      </c>
      <c r="E15">
        <v>4</v>
      </c>
      <c r="F15">
        <v>0</v>
      </c>
      <c r="G15" t="s">
        <v>36</v>
      </c>
      <c r="H15" t="s">
        <v>33</v>
      </c>
      <c r="J15" t="str">
        <f>"    ["&amp;TRIM(C15)&amp;"] ["&amp;VLOOKUP(TRIM(D15),TypeMap!$B$3:$C$8,2,FALSE)&amp;"]"&amp;IF(TRIM(D15)="CHAR","("&amp;E15&amp;")",IF(TRIM(D15)="DECIMAL","("&amp;E15&amp;","&amp;F15&amp;")",""))&amp;" NULL"&amp;IF(C16="",") END",",")</f>
        <v xml:space="preserve">    [XFER_ITEM_NBR] [int]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416</v>
      </c>
      <c r="D16" t="s">
        <v>38</v>
      </c>
      <c r="E16">
        <v>1</v>
      </c>
      <c r="F16">
        <v>0</v>
      </c>
      <c r="G16" t="s">
        <v>32</v>
      </c>
      <c r="H16" t="s">
        <v>39</v>
      </c>
      <c r="J16" t="str">
        <f>"    ["&amp;TRIM(C16)&amp;"] ["&amp;VLOOKUP(TRIM(D16),TypeMap!$B$3:$C$8,2,FALSE)&amp;"]"&amp;IF(TRIM(D16)="CHAR","("&amp;E16&amp;")",IF(TRIM(D16)="DECIMAL","("&amp;E16&amp;","&amp;F16&amp;")",""))&amp;" NULL"&amp;IF(C17="",") END",",")</f>
        <v xml:space="preserve">    [NATL_ITEM_IND] [char](1) NULL,</v>
      </c>
    </row>
    <row r="17" spans="2:10" x14ac:dyDescent="0.25">
      <c r="B17">
        <v>6</v>
      </c>
      <c r="C17" t="s">
        <v>417</v>
      </c>
      <c r="D17" t="s">
        <v>47</v>
      </c>
      <c r="E17">
        <v>15</v>
      </c>
      <c r="F17">
        <v>0</v>
      </c>
      <c r="G17" t="s">
        <v>36</v>
      </c>
      <c r="H17" t="s">
        <v>33</v>
      </c>
      <c r="J17" t="str">
        <f>"    ["&amp;TRIM(C17)&amp;"] ["&amp;VLOOKUP(TRIM(D17),TypeMap!$B$3:$C$8,2,FALSE)&amp;"]"&amp;IF(TRIM(D17)="CHAR","("&amp;E17&amp;")",IF(TRIM(D17)="DECIMAL","("&amp;E17&amp;","&amp;F17&amp;")",""))&amp;" NULL"&amp;IF(C18="",") END",",")</f>
        <v xml:space="preserve">    [NATL_ITEM_NBR] [numeric](15,0) NULL,</v>
      </c>
    </row>
    <row r="18" spans="2:10" x14ac:dyDescent="0.25">
      <c r="B18">
        <v>7</v>
      </c>
      <c r="C18" t="s">
        <v>418</v>
      </c>
      <c r="D18" t="s">
        <v>38</v>
      </c>
      <c r="E18">
        <v>1</v>
      </c>
      <c r="F18">
        <v>0</v>
      </c>
      <c r="G18" t="s">
        <v>32</v>
      </c>
      <c r="H18" t="s">
        <v>39</v>
      </c>
      <c r="J18" t="str">
        <f>"    ["&amp;TRIM(C18)&amp;"] ["&amp;VLOOKUP(TRIM(D18),TypeMap!$B$3:$C$8,2,FALSE)&amp;"]"&amp;IF(TRIM(D18)="CHAR","("&amp;E18&amp;")",IF(TRIM(D18)="DECIMAL","("&amp;E18&amp;","&amp;F18&amp;")",""))&amp;" NULL"&amp;IF(C19="",") END",",")</f>
        <v xml:space="preserve">    [RESTRICTION_IND] [char](1) NULL,</v>
      </c>
    </row>
    <row r="19" spans="2:10" x14ac:dyDescent="0.25">
      <c r="B19">
        <v>8</v>
      </c>
      <c r="C19" t="s">
        <v>267</v>
      </c>
      <c r="D19" t="s">
        <v>165</v>
      </c>
      <c r="E19">
        <v>10</v>
      </c>
      <c r="F19">
        <v>6</v>
      </c>
      <c r="G19" t="s">
        <v>32</v>
      </c>
      <c r="H19" t="s">
        <v>33</v>
      </c>
      <c r="J19" t="str">
        <f>"    ["&amp;TRIM(C19)&amp;"] ["&amp;VLOOKUP(TRIM(D19),TypeMap!$B$3:$C$8,2,FALSE)&amp;"]"&amp;IF(TRIM(D19)="CHAR","("&amp;E19&amp;")",IF(TRIM(D19)="DECIMAL","("&amp;E19&amp;","&amp;F19&amp;")",""))&amp;" NULL"&amp;IF(C20="",") END",",")</f>
        <v xml:space="preserve">    [LAST_CHANGE_TS] [datetime2] NULL,</v>
      </c>
    </row>
    <row r="20" spans="2:10" x14ac:dyDescent="0.25">
      <c r="B20">
        <v>9</v>
      </c>
      <c r="C20" t="s">
        <v>268</v>
      </c>
      <c r="D20" t="s">
        <v>38</v>
      </c>
      <c r="E20">
        <v>10</v>
      </c>
      <c r="F20">
        <v>0</v>
      </c>
      <c r="G20" t="s">
        <v>32</v>
      </c>
      <c r="H20" t="s">
        <v>39</v>
      </c>
      <c r="J20" t="str">
        <f>"    ["&amp;TRIM(C20)&amp;"] ["&amp;VLOOKUP(TRIM(D20),TypeMap!$B$3:$C$8,2,FALSE)&amp;"]"&amp;IF(TRIM(D20)="CHAR","("&amp;E20&amp;")",IF(TRIM(D20)="DECIMAL","("&amp;E20&amp;","&amp;F20&amp;")",""))&amp;" NULL"&amp;IF(C21="",") END",",")</f>
        <v xml:space="preserve">    [LAST_CHANGE_USERID] [char](10) NULL,</v>
      </c>
    </row>
    <row r="21" spans="2:10" x14ac:dyDescent="0.25">
      <c r="B21">
        <v>10</v>
      </c>
      <c r="C21" t="s">
        <v>419</v>
      </c>
      <c r="D21" t="s">
        <v>38</v>
      </c>
      <c r="E21">
        <v>1</v>
      </c>
      <c r="F21">
        <v>0</v>
      </c>
      <c r="G21" t="s">
        <v>32</v>
      </c>
      <c r="H21" t="s">
        <v>39</v>
      </c>
      <c r="J21" t="str">
        <f>"    ["&amp;TRIM(C21)&amp;"] ["&amp;VLOOKUP(TRIM(D21),TypeMap!$B$3:$C$8,2,FALSE)&amp;"]"&amp;IF(TRIM(D21)="CHAR","("&amp;E21&amp;")",IF(TRIM(D21)="DECIMAL","("&amp;E21&amp;","&amp;F21&amp;")",""))&amp;" NULL"&amp;IF(C22="",") END",",")</f>
        <v xml:space="preserve">    [TRANSFER_IND] [char](1) NULL,</v>
      </c>
    </row>
    <row r="22" spans="2:10" x14ac:dyDescent="0.25">
      <c r="B22">
        <v>11</v>
      </c>
      <c r="C22" t="s">
        <v>420</v>
      </c>
      <c r="D22" t="s">
        <v>38</v>
      </c>
      <c r="E22">
        <v>1</v>
      </c>
      <c r="F22">
        <v>0</v>
      </c>
      <c r="G22" t="s">
        <v>32</v>
      </c>
      <c r="H22" t="s">
        <v>39</v>
      </c>
      <c r="J22" t="str">
        <f>"    ["&amp;TRIM(C22)&amp;"] ["&amp;VLOOKUP(TRIM(D22),TypeMap!$B$3:$C$8,2,FALSE)&amp;"]"&amp;IF(TRIM(D22)="CHAR","("&amp;E22&amp;")",IF(TRIM(D22)="DECIMAL","("&amp;E22&amp;","&amp;F22&amp;")",""))&amp;" NULL"&amp;IF(C23="",") END",",")</f>
        <v xml:space="preserve">    [TAX_REFUNDABLE_IND] [char](1) NULL,</v>
      </c>
    </row>
    <row r="23" spans="2:10" x14ac:dyDescent="0.25">
      <c r="B23">
        <v>12</v>
      </c>
      <c r="C23" t="s">
        <v>421</v>
      </c>
      <c r="D23" t="s">
        <v>31</v>
      </c>
      <c r="E23">
        <v>4</v>
      </c>
      <c r="F23">
        <v>0</v>
      </c>
      <c r="G23" t="s">
        <v>36</v>
      </c>
      <c r="H23" t="s">
        <v>33</v>
      </c>
      <c r="J23" t="str">
        <f>"    ["&amp;TRIM(C23)&amp;"] ["&amp;VLOOKUP(TRIM(D23),TypeMap!$B$3:$C$8,2,FALSE)&amp;"]"&amp;IF(TRIM(D23)="CHAR","("&amp;E23&amp;")",IF(TRIM(D23)="DECIMAL","("&amp;E23&amp;","&amp;F23&amp;")",""))&amp;" NULL"&amp;IF(C24="",") END",",")</f>
        <v xml:space="preserve">    [TAX_RPT_ITEM_NBR] [int] NULL,</v>
      </c>
    </row>
    <row r="24" spans="2:10" x14ac:dyDescent="0.25">
      <c r="B24">
        <v>13</v>
      </c>
      <c r="C24" t="s">
        <v>422</v>
      </c>
      <c r="D24" t="s">
        <v>38</v>
      </c>
      <c r="E24">
        <v>1</v>
      </c>
      <c r="F24">
        <v>0</v>
      </c>
      <c r="G24" t="s">
        <v>32</v>
      </c>
      <c r="H24" t="s">
        <v>39</v>
      </c>
      <c r="J24" t="str">
        <f>"    ["&amp;TRIM(C24)&amp;"] ["&amp;VLOOKUP(TRIM(D24),TypeMap!$B$3:$C$8,2,FALSE)&amp;"]"&amp;IF(TRIM(D24)="CHAR","("&amp;E24&amp;")",IF(TRIM(D24)="DECIMAL","("&amp;E24&amp;","&amp;F24&amp;")",""))&amp;" NULL"&amp;IF(C25="",") END",",")</f>
        <v xml:space="preserve">    [IN_FCTR_MULT_IND] [char](1) NULL,</v>
      </c>
    </row>
    <row r="25" spans="2:10" x14ac:dyDescent="0.25">
      <c r="B25">
        <v>14</v>
      </c>
      <c r="C25" t="s">
        <v>423</v>
      </c>
      <c r="D25" t="s">
        <v>47</v>
      </c>
      <c r="E25">
        <v>15</v>
      </c>
      <c r="F25">
        <v>6</v>
      </c>
      <c r="G25" t="s">
        <v>36</v>
      </c>
      <c r="H25" t="s">
        <v>33</v>
      </c>
      <c r="J25" t="str">
        <f>"    ["&amp;TRIM(C25)&amp;"] ["&amp;VLOOKUP(TRIM(D25),TypeMap!$B$3:$C$8,2,FALSE)&amp;"]"&amp;IF(TRIM(D25)="CHAR","("&amp;E25&amp;")",IF(TRIM(D25)="DECIMAL","("&amp;E25&amp;","&amp;F25&amp;")",""))&amp;" NULL"&amp;IF(C26="",") END",",")</f>
        <v xml:space="preserve">    [IN_ITEM_CNVRS_QTY] [numeric](15,6) NULL,</v>
      </c>
    </row>
    <row r="26" spans="2:10" x14ac:dyDescent="0.25">
      <c r="B26">
        <v>15</v>
      </c>
      <c r="C26" t="s">
        <v>424</v>
      </c>
      <c r="D26" t="s">
        <v>38</v>
      </c>
      <c r="E26">
        <v>1</v>
      </c>
      <c r="F26">
        <v>0</v>
      </c>
      <c r="G26" t="s">
        <v>32</v>
      </c>
      <c r="H26" t="s">
        <v>39</v>
      </c>
      <c r="J26" t="str">
        <f>"    ["&amp;TRIM(C26)&amp;"] ["&amp;VLOOKUP(TRIM(D26),TypeMap!$B$3:$C$8,2,FALSE)&amp;"]"&amp;IF(TRIM(D26)="CHAR","("&amp;E26&amp;")",IF(TRIM(D26)="DECIMAL","("&amp;E26&amp;","&amp;F26&amp;")",""))&amp;" NULL"&amp;IF(C27="",") END",",")</f>
        <v xml:space="preserve">    [OUT_FCTR_MULT_IND] [char](1) NULL,</v>
      </c>
    </row>
    <row r="27" spans="2:10" x14ac:dyDescent="0.25">
      <c r="B27">
        <v>16</v>
      </c>
      <c r="C27" t="s">
        <v>425</v>
      </c>
      <c r="D27" t="s">
        <v>47</v>
      </c>
      <c r="E27">
        <v>15</v>
      </c>
      <c r="F27">
        <v>6</v>
      </c>
      <c r="G27" t="s">
        <v>36</v>
      </c>
      <c r="H27" t="s">
        <v>33</v>
      </c>
      <c r="J27" t="str">
        <f>"    ["&amp;TRIM(C27)&amp;"] ["&amp;VLOOKUP(TRIM(D27),TypeMap!$B$3:$C$8,2,FALSE)&amp;"]"&amp;IF(TRIM(D27)="CHAR","("&amp;E27&amp;")",IF(TRIM(D27)="DECIMAL","("&amp;E27&amp;","&amp;F27&amp;")",""))&amp;" NULL"&amp;IF(C28="",") END",",")</f>
        <v xml:space="preserve">    [OUT_ITEM_CNVRS_QTY] [numeric](15,6) NULL,</v>
      </c>
    </row>
    <row r="28" spans="2:10" x14ac:dyDescent="0.25">
      <c r="B28">
        <v>17</v>
      </c>
      <c r="C28" t="s">
        <v>426</v>
      </c>
      <c r="D28" t="s">
        <v>41</v>
      </c>
      <c r="E28">
        <v>2</v>
      </c>
      <c r="F28">
        <v>0</v>
      </c>
      <c r="G28" t="s">
        <v>36</v>
      </c>
      <c r="H28" t="s">
        <v>33</v>
      </c>
      <c r="J28" t="str">
        <f>"    ["&amp;TRIM(C28)&amp;"] ["&amp;VLOOKUP(TRIM(D28),TypeMap!$B$3:$C$8,2,FALSE)&amp;"]"&amp;IF(TRIM(D28)="CHAR","("&amp;E28&amp;")",IF(TRIM(D28)="DECIMAL","("&amp;E28&amp;","&amp;F28&amp;")",""))&amp;" NULL"&amp;IF(C29="",") END",",")</f>
        <v xml:space="preserve">    [PRODEPE_INCTV_NBR] [int] NULL,</v>
      </c>
    </row>
    <row r="29" spans="2:10" x14ac:dyDescent="0.25">
      <c r="B29">
        <v>18</v>
      </c>
      <c r="C29" t="s">
        <v>427</v>
      </c>
      <c r="D29" t="s">
        <v>38</v>
      </c>
      <c r="E29">
        <v>15</v>
      </c>
      <c r="F29">
        <v>0</v>
      </c>
      <c r="G29" t="s">
        <v>36</v>
      </c>
      <c r="H29" t="s">
        <v>39</v>
      </c>
      <c r="J29" t="str">
        <f>"    ["&amp;TRIM(C29)&amp;"] ["&amp;VLOOKUP(TRIM(D29),TypeMap!$B$3:$C$8,2,FALSE)&amp;"]"&amp;IF(TRIM(D29)="CHAR","("&amp;E29&amp;")",IF(TRIM(D29)="DECIMAL","("&amp;E29&amp;","&amp;F29&amp;")",""))&amp;" NULL"&amp;IF(C30="",") END",",")</f>
        <v xml:space="preserve">    [SERGIPE_CLASF_NBR] [char](15) NULL,</v>
      </c>
    </row>
    <row r="30" spans="2:10" x14ac:dyDescent="0.25">
      <c r="B30">
        <v>19</v>
      </c>
      <c r="C30" t="s">
        <v>428</v>
      </c>
      <c r="D30" t="s">
        <v>38</v>
      </c>
      <c r="E30">
        <v>1</v>
      </c>
      <c r="F30">
        <v>0</v>
      </c>
      <c r="G30" t="s">
        <v>32</v>
      </c>
      <c r="H30" t="s">
        <v>39</v>
      </c>
      <c r="J30" t="str">
        <f>"    ["&amp;TRIM(C30)&amp;"] ["&amp;VLOOKUP(TRIM(D30),TypeMap!$B$3:$C$8,2,FALSE)&amp;"]"&amp;IF(TRIM(D30)="CHAR","("&amp;E30&amp;")",IF(TRIM(D30)="DECIMAL","("&amp;E30&amp;","&amp;F30&amp;")",""))&amp;" NULL"&amp;IF(C31="",") END",",")</f>
        <v xml:space="preserve">    [VNDR_PAY_TAX_IND] [char](1) NULL,</v>
      </c>
    </row>
    <row r="31" spans="2:10" x14ac:dyDescent="0.25">
      <c r="B31">
        <v>20</v>
      </c>
      <c r="C31" t="s">
        <v>429</v>
      </c>
      <c r="D31" t="s">
        <v>38</v>
      </c>
      <c r="E31">
        <v>1</v>
      </c>
      <c r="F31">
        <v>0</v>
      </c>
      <c r="G31" t="s">
        <v>32</v>
      </c>
      <c r="H31" t="s">
        <v>39</v>
      </c>
      <c r="J31" t="str">
        <f>"    ["&amp;TRIM(C31)&amp;"] ["&amp;VLOOKUP(TRIM(D31),TypeMap!$B$3:$C$8,2,FALSE)&amp;"]"&amp;IF(TRIM(D31)="CHAR","("&amp;E31&amp;")",IF(TRIM(D31)="DECIMAL","("&amp;E31&amp;","&amp;F31&amp;")",""))&amp;" NULL"&amp;IF(C32="",") END",",")</f>
        <v xml:space="preserve">    [ICMS_PO_VERIF_IND] [char](1) NULL,</v>
      </c>
    </row>
    <row r="32" spans="2:10" x14ac:dyDescent="0.25">
      <c r="B32">
        <v>21</v>
      </c>
      <c r="C32" t="s">
        <v>430</v>
      </c>
      <c r="D32" t="s">
        <v>41</v>
      </c>
      <c r="E32">
        <v>2</v>
      </c>
      <c r="F32">
        <v>0</v>
      </c>
      <c r="G32" t="s">
        <v>36</v>
      </c>
      <c r="H32" t="s">
        <v>33</v>
      </c>
      <c r="J32" t="str">
        <f>"    ["&amp;TRIM(C32)&amp;"] ["&amp;VLOOKUP(TRIM(D32),TypeMap!$B$3:$C$8,2,FALSE)&amp;"]"&amp;IF(TRIM(D32)="CHAR","("&amp;E32&amp;")",IF(TRIM(D32)="DECIMAL","("&amp;E32&amp;","&amp;F32&amp;")",""))&amp;" NULL"&amp;IF(C33="",") END",",")</f>
        <v xml:space="preserve">    [PRODUCT_TYPE_CODE] [int] NULL,</v>
      </c>
    </row>
    <row r="33" spans="2:10" x14ac:dyDescent="0.25">
      <c r="B33">
        <v>22</v>
      </c>
      <c r="C33" t="s">
        <v>431</v>
      </c>
      <c r="D33" t="s">
        <v>41</v>
      </c>
      <c r="E33">
        <v>2</v>
      </c>
      <c r="F33">
        <v>0</v>
      </c>
      <c r="G33" t="s">
        <v>32</v>
      </c>
      <c r="H33" t="s">
        <v>33</v>
      </c>
      <c r="J33" t="str">
        <f>"    ["&amp;TRIM(C33)&amp;"] ["&amp;VLOOKUP(TRIM(D33),TypeMap!$B$3:$C$8,2,FALSE)&amp;"]"&amp;IF(TRIM(D33)="CHAR","("&amp;E33&amp;")",IF(TRIM(D33)="DECIMAL","("&amp;E33&amp;","&amp;F33&amp;")",""))&amp;" NULL"&amp;IF(C34="",") END",",")</f>
        <v xml:space="preserve">    [BX_ITEM_TYPE_CODE] [int] NULL) END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"/>
  <sheetViews>
    <sheetView tabSelected="1" workbookViewId="0">
      <selection activeCell="G16" sqref="G16"/>
    </sheetView>
  </sheetViews>
  <sheetFormatPr defaultRowHeight="15" x14ac:dyDescent="0.25"/>
  <cols>
    <col min="4" max="4" width="9.140625" customWidth="1"/>
  </cols>
  <sheetData>
    <row r="2" spans="1:15" x14ac:dyDescent="0.25">
      <c r="B2" t="s">
        <v>21</v>
      </c>
      <c r="C2" s="1" t="s">
        <v>474</v>
      </c>
      <c r="E2" t="s">
        <v>23</v>
      </c>
    </row>
    <row r="3" spans="1:15" x14ac:dyDescent="0.25">
      <c r="B3" t="s">
        <v>22</v>
      </c>
      <c r="C3" s="1" t="s">
        <v>745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'UOM_TEXT' AND TBCREATOR = 'BRSAMS'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OBJECT_ID(N'[dbo].[UOM_TEXT]')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OBJECT_ID(N'[dbo].[UOM_TEXT]')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[dbo].[UOM_TEXT]</v>
      </c>
      <c r="J9" t="str">
        <f>"CREATE TABLE [dbo].["&amp;C3&amp;"]("</f>
        <v>CREATE TABLE [dbo].[UOM_TEXT](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384</v>
      </c>
      <c r="D12" t="s">
        <v>38</v>
      </c>
      <c r="E12">
        <v>2</v>
      </c>
      <c r="F12">
        <v>0</v>
      </c>
      <c r="G12" t="s">
        <v>32</v>
      </c>
      <c r="H12" t="s">
        <v>39</v>
      </c>
      <c r="J12" t="str">
        <f>"    ["&amp;TRIM(C12)&amp;"] ["&amp;VLOOKUP(TRIM(D12),TypeMap!$B$3:$C$10,2,FALSE)&amp;"]"&amp;IF(TRIM(D12)="CHAR","("&amp;E12&amp;")",IF(TRIM(D12)="DECIMAL","("&amp;E12&amp;","&amp;F12&amp;")",""))&amp;" NULL"&amp;IF(C13="",") END",",")</f>
        <v xml:space="preserve">    [UOM_CODE] [char](2) NULL,</v>
      </c>
      <c r="O12" t="s">
        <v>260</v>
      </c>
    </row>
    <row r="13" spans="1:15" x14ac:dyDescent="0.25">
      <c r="B13">
        <v>2</v>
      </c>
      <c r="C13" t="s">
        <v>468</v>
      </c>
      <c r="D13" t="s">
        <v>38</v>
      </c>
      <c r="E13">
        <v>3</v>
      </c>
      <c r="F13">
        <v>0</v>
      </c>
      <c r="G13" t="s">
        <v>32</v>
      </c>
      <c r="H13" t="s">
        <v>39</v>
      </c>
      <c r="J13" t="str">
        <f>"    ["&amp;TRIM(C13)&amp;"] ["&amp;VLOOKUP(TRIM(D13),TypeMap!$B$3:$C$10,2,FALSE)&amp;"]"&amp;IF(TRIM(D13)="CHAR","("&amp;E13&amp;")",IF(TRIM(D13)="DECIMAL","("&amp;E13&amp;","&amp;F13&amp;")",""))&amp;" NULL"&amp;IF(C14="",") END",",")</f>
        <v xml:space="preserve">    [LANGUAGE_CODE] [char](3) NULL,</v>
      </c>
    </row>
    <row r="14" spans="1:15" x14ac:dyDescent="0.25">
      <c r="B14">
        <v>3</v>
      </c>
      <c r="C14" t="s">
        <v>746</v>
      </c>
      <c r="D14" t="s">
        <v>444</v>
      </c>
      <c r="E14">
        <v>80</v>
      </c>
      <c r="F14">
        <v>0</v>
      </c>
      <c r="G14" t="s">
        <v>32</v>
      </c>
      <c r="H14" t="s">
        <v>39</v>
      </c>
      <c r="J14" t="str">
        <f>"    ["&amp;TRIM(C14)&amp;"] ["&amp;VLOOKUP(TRIM(D14),TypeMap!$B$3:$C$10,2,FALSE)&amp;"]"&amp;IF(TRIM(D14)="CHAR","("&amp;E14&amp;")",IF(TRIM(D14)="DECIMAL","("&amp;E14&amp;","&amp;F14&amp;")",""))&amp;" NULL"&amp;IF(C15="",") END",",")</f>
        <v xml:space="preserve">    [UOM_DESCR] [varchar] NULL) END</v>
      </c>
    </row>
    <row r="15" spans="1:15" x14ac:dyDescent="0.25">
      <c r="J15" t="e">
        <f>"    ["&amp;TRIM(C15)&amp;"] ["&amp;VLOOKUP(TRIM(D15),TypeMap!$B$3:$C$10,2,FALSE)&amp;"]"&amp;IF(TRIM(D15)="CHAR","("&amp;E15&amp;")",IF(TRIM(D15)="DECIMAL","("&amp;E15&amp;","&amp;F15&amp;")",""))&amp;" NULL"&amp;IF(C16="",") END",",")</f>
        <v>#N/A</v>
      </c>
      <c r="O15" t="str">
        <f>IF(D15="CHAR","("&amp;E15&amp;")",IF(D15="DECIMAL","("&amp;E15&amp;","&amp;F15&amp;")",""))</f>
        <v/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workbookViewId="0">
      <selection activeCell="J13" sqref="J13"/>
    </sheetView>
  </sheetViews>
  <sheetFormatPr defaultRowHeight="15" x14ac:dyDescent="0.25"/>
  <sheetData>
    <row r="2" spans="1:15" x14ac:dyDescent="0.25">
      <c r="B2" t="s">
        <v>21</v>
      </c>
      <c r="C2" s="1" t="s">
        <v>14</v>
      </c>
      <c r="E2" t="s">
        <v>23</v>
      </c>
    </row>
    <row r="3" spans="1:15" x14ac:dyDescent="0.25">
      <c r="B3" t="s">
        <v>22</v>
      </c>
      <c r="C3" s="1" t="s">
        <v>15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'BR_TAX_NCM' AND TBCREATOR = 'BRTXRULE'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OBJECT_ID(N'[dbo].[BR_TAX_NCM]')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OBJECT_ID(N'[dbo].[BR_TAX_NCM]')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[dbo].[BR_TAX_NCM]</v>
      </c>
      <c r="J9" t="str">
        <f>"CREATE TABLE [dbo].["&amp;C3&amp;"]("</f>
        <v>CREATE TABLE [dbo].[BR_TAX_NCM](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432</v>
      </c>
      <c r="D12" t="s">
        <v>31</v>
      </c>
      <c r="E12">
        <v>4</v>
      </c>
      <c r="F12">
        <v>0</v>
      </c>
      <c r="G12" t="s">
        <v>32</v>
      </c>
      <c r="H12" t="s">
        <v>33</v>
      </c>
      <c r="J12" t="str">
        <f>"    ["&amp;TRIM(C12)&amp;"] ["&amp;VLOOKUP(TRIM(D12),TypeMap!$B$3:$C$9,2,FALSE)&amp;"]"&amp;IF(OR(TRIM(D12)="CHAR",TRIM(D12)="VARCHAR"),"("&amp;E12&amp;")",IF(TRIM(D12)="DECIMAL","("&amp;E12&amp;","&amp;F12&amp;")",""))&amp;" NULL"&amp;IF(C13="",") END",",")</f>
        <v xml:space="preserve">    [NCM_ID] [int] NULL,</v>
      </c>
      <c r="O12" t="s">
        <v>260</v>
      </c>
    </row>
    <row r="13" spans="1:15" x14ac:dyDescent="0.25">
      <c r="B13">
        <v>2</v>
      </c>
      <c r="C13" t="s">
        <v>433</v>
      </c>
      <c r="D13" t="s">
        <v>38</v>
      </c>
      <c r="E13">
        <v>15</v>
      </c>
      <c r="F13">
        <v>0</v>
      </c>
      <c r="G13" t="s">
        <v>32</v>
      </c>
      <c r="H13" t="s">
        <v>39</v>
      </c>
      <c r="J13" t="str">
        <f>"    ["&amp;TRIM(C13)&amp;"] ["&amp;VLOOKUP(TRIM(D13),TypeMap!$B$3:$C$9,2,FALSE)&amp;"]"&amp;IF(OR(TRIM(D13)="CHAR",TRIM(D13)="VARCHAR"),"("&amp;E13&amp;")",IF(TRIM(D13)="DECIMAL","("&amp;E13&amp;","&amp;F13&amp;")",""))&amp;" NULL"&amp;IF(C14="",") END",",")</f>
        <v xml:space="preserve">    [NCM_CODE] [char](15) NULL,</v>
      </c>
    </row>
    <row r="14" spans="1:15" x14ac:dyDescent="0.25">
      <c r="B14">
        <v>3</v>
      </c>
      <c r="C14" t="s">
        <v>434</v>
      </c>
      <c r="D14" t="s">
        <v>38</v>
      </c>
      <c r="E14">
        <v>3</v>
      </c>
      <c r="F14">
        <v>0</v>
      </c>
      <c r="G14" t="s">
        <v>36</v>
      </c>
      <c r="H14" t="s">
        <v>39</v>
      </c>
      <c r="J14" t="str">
        <f>"    ["&amp;TRIM(C14)&amp;"] ["&amp;VLOOKUP(TRIM(D14),TypeMap!$B$3:$C$9,2,FALSE)&amp;"]"&amp;IF(OR(TRIM(D14)="CHAR",TRIM(D14)="VARCHAR"),"("&amp;E14&amp;")",IF(TRIM(D14)="DECIMAL","("&amp;E14&amp;","&amp;F14&amp;")",""))&amp;" NULL"&amp;IF(C15="",") END",",")</f>
        <v xml:space="preserve">    [EX_TIPI_CODE] [char](3) NULL,</v>
      </c>
    </row>
    <row r="15" spans="1:15" x14ac:dyDescent="0.25">
      <c r="B15">
        <v>4</v>
      </c>
      <c r="C15" t="s">
        <v>435</v>
      </c>
      <c r="D15" t="s">
        <v>38</v>
      </c>
      <c r="E15">
        <v>1</v>
      </c>
      <c r="F15">
        <v>0</v>
      </c>
      <c r="G15" t="s">
        <v>32</v>
      </c>
      <c r="H15" t="s">
        <v>39</v>
      </c>
      <c r="J15" t="str">
        <f>"    ["&amp;TRIM(C15)&amp;"] ["&amp;VLOOKUP(TRIM(D15),TypeMap!$B$3:$C$9,2,FALSE)&amp;"]"&amp;IF(OR(TRIM(D15)="CHAR",TRIM(D15)="VARCHAR"),"("&amp;E15&amp;")",IF(TRIM(D15)="DECIMAL","("&amp;E15&amp;","&amp;F15&amp;")",""))&amp;" NULL"&amp;IF(C16="",") END",",")</f>
        <v xml:space="preserve">    [ACTIVE_IND] [char](1)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436</v>
      </c>
      <c r="D16" t="s">
        <v>437</v>
      </c>
      <c r="E16" s="3">
        <v>1000</v>
      </c>
      <c r="F16">
        <v>0</v>
      </c>
      <c r="G16" t="s">
        <v>32</v>
      </c>
      <c r="H16" t="s">
        <v>39</v>
      </c>
      <c r="J16" t="str">
        <f>"    ["&amp;TRIM(C16)&amp;"] ["&amp;VLOOKUP(TRIM(D16),TypeMap!$B$3:$C$9,2,FALSE)&amp;"]"&amp;IF(OR(TRIM(D16)="CHAR",TRIM(D16)="VARCHAR"),"("&amp;E16&amp;")",IF(TRIM(D16)="DECIMAL","("&amp;E16&amp;","&amp;F16&amp;")",""))&amp;" NULL"&amp;IF(C17="",") END",",")</f>
        <v xml:space="preserve">    [NCM_DESC] [varchar](1000) NULL,</v>
      </c>
    </row>
    <row r="17" spans="2:10" x14ac:dyDescent="0.25">
      <c r="B17">
        <v>6</v>
      </c>
      <c r="C17" t="s">
        <v>438</v>
      </c>
      <c r="D17" t="s">
        <v>38</v>
      </c>
      <c r="E17">
        <v>10</v>
      </c>
      <c r="F17">
        <v>0</v>
      </c>
      <c r="G17" t="s">
        <v>36</v>
      </c>
      <c r="H17" t="s">
        <v>39</v>
      </c>
      <c r="J17" t="str">
        <f>"    ["&amp;TRIM(C17)&amp;"] ["&amp;VLOOKUP(TRIM(D17),TypeMap!$B$3:$C$9,2,FALSE)&amp;"]"&amp;IF(OR(TRIM(D17)="CHAR",TRIM(D17)="VARCHAR"),"("&amp;E17&amp;")",IF(TRIM(D17)="DECIMAL","("&amp;E17&amp;","&amp;F17&amp;")",""))&amp;" NULL"&amp;IF(C18="",") END",",")</f>
        <v xml:space="preserve">    [IPI_TAX_RATE_VAL] [char](10) NULL,</v>
      </c>
    </row>
    <row r="18" spans="2:10" x14ac:dyDescent="0.25">
      <c r="B18">
        <v>7</v>
      </c>
      <c r="C18" t="s">
        <v>439</v>
      </c>
      <c r="D18" t="s">
        <v>38</v>
      </c>
      <c r="E18">
        <v>70</v>
      </c>
      <c r="F18">
        <v>0</v>
      </c>
      <c r="G18" t="s">
        <v>36</v>
      </c>
      <c r="H18" t="s">
        <v>39</v>
      </c>
      <c r="J18" t="str">
        <f>"    ["&amp;TRIM(C18)&amp;"] ["&amp;VLOOKUP(TRIM(D18),TypeMap!$B$3:$C$9,2,FALSE)&amp;"]"&amp;IF(OR(TRIM(D18)="CHAR",TRIM(D18)="VARCHAR"),"("&amp;E18&amp;")",IF(TRIM(D18)="DECIMAL","("&amp;E18&amp;","&amp;F18&amp;")",""))&amp;" NULL"&amp;IF(C19="",") END",",")</f>
        <v xml:space="preserve">    [IPI_LEGAL_MECHANISM] [char](70) NULL,</v>
      </c>
    </row>
    <row r="19" spans="2:10" x14ac:dyDescent="0.25">
      <c r="B19">
        <v>8</v>
      </c>
      <c r="C19" t="s">
        <v>440</v>
      </c>
      <c r="D19" t="s">
        <v>38</v>
      </c>
      <c r="E19">
        <v>255</v>
      </c>
      <c r="F19">
        <v>0</v>
      </c>
      <c r="G19" t="s">
        <v>36</v>
      </c>
      <c r="H19" t="s">
        <v>39</v>
      </c>
      <c r="J19" t="str">
        <f>"    ["&amp;TRIM(C19)&amp;"] ["&amp;VLOOKUP(TRIM(D19),TypeMap!$B$3:$C$9,2,FALSE)&amp;"]"&amp;IF(OR(TRIM(D19)="CHAR",TRIM(D19)="VARCHAR"),"("&amp;E19&amp;")",IF(TRIM(D19)="DECIMAL","("&amp;E19&amp;","&amp;F19&amp;")",""))&amp;" NULL"&amp;IF(C20="",") END",",")</f>
        <v xml:space="preserve">    [LEGAL_TAX_CHG_JSTFN_TXT] [char](255) NULL,</v>
      </c>
    </row>
    <row r="20" spans="2:10" x14ac:dyDescent="0.25">
      <c r="B20">
        <v>9</v>
      </c>
      <c r="C20" t="s">
        <v>441</v>
      </c>
      <c r="D20" t="s">
        <v>38</v>
      </c>
      <c r="E20">
        <v>70</v>
      </c>
      <c r="F20">
        <v>0</v>
      </c>
      <c r="G20" t="s">
        <v>36</v>
      </c>
      <c r="H20" t="s">
        <v>39</v>
      </c>
      <c r="J20" t="str">
        <f>"    ["&amp;TRIM(C20)&amp;"] ["&amp;VLOOKUP(TRIM(D20),TypeMap!$B$3:$C$9,2,FALSE)&amp;"]"&amp;IF(OR(TRIM(D20)="CHAR",TRIM(D20)="VARCHAR"),"("&amp;E20&amp;")",IF(TRIM(D20)="DECIMAL","("&amp;E20&amp;","&amp;F20&amp;")",""))&amp;" NULL"&amp;IF(C21="",") END",",")</f>
        <v xml:space="preserve">    [COMMENT_TXT] [char](70) NULL,</v>
      </c>
    </row>
    <row r="21" spans="2:10" x14ac:dyDescent="0.25">
      <c r="B21">
        <v>10</v>
      </c>
      <c r="C21" t="s">
        <v>442</v>
      </c>
      <c r="D21" t="s">
        <v>55</v>
      </c>
      <c r="E21">
        <v>4</v>
      </c>
      <c r="F21">
        <v>0</v>
      </c>
      <c r="G21" t="s">
        <v>36</v>
      </c>
      <c r="H21" t="s">
        <v>33</v>
      </c>
      <c r="J21" t="str">
        <f>"    ["&amp;TRIM(C21)&amp;"] ["&amp;VLOOKUP(TRIM(D21),TypeMap!$B$3:$C$9,2,FALSE)&amp;"]"&amp;IF(OR(TRIM(D21)="CHAR",TRIM(D21)="VARCHAR"),"("&amp;E21&amp;")",IF(TRIM(D21)="DECIMAL","("&amp;E21&amp;","&amp;F21&amp;")",""))&amp;" NULL"&amp;IF(C22="",") END",",")</f>
        <v xml:space="preserve">    [IPI_EFF_DATE] [date] NULL,</v>
      </c>
    </row>
    <row r="22" spans="2:10" x14ac:dyDescent="0.25">
      <c r="B22">
        <v>11</v>
      </c>
      <c r="C22" t="s">
        <v>443</v>
      </c>
      <c r="D22" t="s">
        <v>55</v>
      </c>
      <c r="E22">
        <v>4</v>
      </c>
      <c r="F22">
        <v>0</v>
      </c>
      <c r="G22" t="s">
        <v>36</v>
      </c>
      <c r="H22" t="s">
        <v>33</v>
      </c>
      <c r="J22" t="str">
        <f>"    ["&amp;TRIM(C22)&amp;"] ["&amp;VLOOKUP(TRIM(D22),TypeMap!$B$3:$C$9,2,FALSE)&amp;"]"&amp;IF(OR(TRIM(D22)="CHAR",TRIM(D22)="VARCHAR"),"("&amp;E22&amp;")",IF(TRIM(D22)="DECIMAL","("&amp;E22&amp;","&amp;F22&amp;")",""))&amp;" NULL"&amp;IF(C23="",") END",",")</f>
        <v xml:space="preserve">    [IPI_EXPIRE_DATE] [date] NULL,</v>
      </c>
    </row>
    <row r="23" spans="2:10" x14ac:dyDescent="0.25">
      <c r="B23">
        <v>12</v>
      </c>
      <c r="C23" t="s">
        <v>268</v>
      </c>
      <c r="D23" t="s">
        <v>38</v>
      </c>
      <c r="E23">
        <v>10</v>
      </c>
      <c r="F23">
        <v>0</v>
      </c>
      <c r="G23" t="s">
        <v>32</v>
      </c>
      <c r="H23" t="s">
        <v>39</v>
      </c>
      <c r="J23" t="str">
        <f>"    ["&amp;TRIM(C23)&amp;"] ["&amp;VLOOKUP(TRIM(D23),TypeMap!$B$3:$C$9,2,FALSE)&amp;"]"&amp;IF(OR(TRIM(D23)="CHAR",TRIM(D23)="VARCHAR"),"("&amp;E23&amp;")",IF(TRIM(D23)="DECIMAL","("&amp;E23&amp;","&amp;F23&amp;")",""))&amp;" NULL"&amp;IF(C24="",") END",",")</f>
        <v xml:space="preserve">    [LAST_CHANGE_USERID] [char](10) NULL,</v>
      </c>
    </row>
    <row r="24" spans="2:10" x14ac:dyDescent="0.25">
      <c r="B24">
        <v>13</v>
      </c>
      <c r="C24" t="s">
        <v>267</v>
      </c>
      <c r="D24" t="s">
        <v>165</v>
      </c>
      <c r="E24">
        <v>10</v>
      </c>
      <c r="F24">
        <v>6</v>
      </c>
      <c r="G24" t="s">
        <v>32</v>
      </c>
      <c r="H24" t="s">
        <v>33</v>
      </c>
      <c r="J24" t="str">
        <f>"    ["&amp;TRIM(C24)&amp;"] ["&amp;VLOOKUP(TRIM(D24),TypeMap!$B$3:$C$9,2,FALSE)&amp;"]"&amp;IF(OR(TRIM(D24)="CHAR",TRIM(D24)="VARCHAR"),"("&amp;E24&amp;")",IF(TRIM(D24)="DECIMAL","("&amp;E24&amp;","&amp;F24&amp;")",""))&amp;" NULL"&amp;IF(C25="",") END",",")</f>
        <v xml:space="preserve">    [LAST_CHANGE_TS] [datetime2] NULL) END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7"/>
  <sheetViews>
    <sheetView workbookViewId="0">
      <selection activeCell="J13" sqref="J13"/>
    </sheetView>
  </sheetViews>
  <sheetFormatPr defaultRowHeight="15" x14ac:dyDescent="0.25"/>
  <sheetData>
    <row r="2" spans="1:15" x14ac:dyDescent="0.25">
      <c r="B2" t="s">
        <v>21</v>
      </c>
      <c r="C2" s="1" t="s">
        <v>12</v>
      </c>
      <c r="E2" t="s">
        <v>23</v>
      </c>
    </row>
    <row r="3" spans="1:15" x14ac:dyDescent="0.25">
      <c r="B3" t="s">
        <v>22</v>
      </c>
      <c r="C3" s="1" t="s">
        <v>447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'BR_ITEM_TAX_PRMTR' AND TBCREATOR = 'BRSAMTAX'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OBJECT_ID(N'[dbo].[BR_ITEM_TAX_PRMTR]')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OBJECT_ID(N'[dbo].[BR_ITEM_TAX_PRMTR]')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[dbo].[BR_ITEM_TAX_PRMTR]</v>
      </c>
      <c r="J9" t="str">
        <f>"CREATE TABLE [dbo].["&amp;C3&amp;"]("</f>
        <v>CREATE TABLE [dbo].[BR_ITEM_TAX_PRMTR](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30</v>
      </c>
      <c r="D12" t="s">
        <v>31</v>
      </c>
      <c r="E12">
        <v>4</v>
      </c>
      <c r="F12">
        <v>0</v>
      </c>
      <c r="G12" t="s">
        <v>32</v>
      </c>
      <c r="H12" t="s">
        <v>33</v>
      </c>
      <c r="J12" t="str">
        <f>"    ["&amp;TRIM(C12)&amp;"] ["&amp;VLOOKUP(TRIM(D12),TypeMap!$B$3:$C$9,2,FALSE)&amp;"]"&amp;IF(OR(TRIM(D12)="CHAR",TRIM(D12)="VARCHAR"),"("&amp;E12&amp;")",IF(TRIM(D12)="DECIMAL","("&amp;E12&amp;","&amp;F12&amp;")",""))&amp;" NULL"&amp;IF(C13="",") END",",")</f>
        <v xml:space="preserve">    [ITEM_NBR] [int] NULL,</v>
      </c>
      <c r="O12" t="s">
        <v>260</v>
      </c>
    </row>
    <row r="13" spans="1:15" x14ac:dyDescent="0.25">
      <c r="B13">
        <v>2</v>
      </c>
      <c r="C13" t="s">
        <v>448</v>
      </c>
      <c r="D13" t="s">
        <v>31</v>
      </c>
      <c r="E13">
        <v>4</v>
      </c>
      <c r="F13">
        <v>0</v>
      </c>
      <c r="G13" t="s">
        <v>36</v>
      </c>
      <c r="H13" t="s">
        <v>33</v>
      </c>
      <c r="J13" t="str">
        <f>"    ["&amp;TRIM(C13)&amp;"] ["&amp;VLOOKUP(TRIM(D13),TypeMap!$B$3:$C$9,2,FALSE)&amp;"]"&amp;IF(OR(TRIM(D13)="CHAR",TRIM(D13)="VARCHAR"),"("&amp;E13&amp;")",IF(TRIM(D13)="DECIMAL","("&amp;E13&amp;","&amp;F13&amp;")",""))&amp;" NULL"&amp;IF(C14="",") END",",")</f>
        <v xml:space="preserve">    [FISCAL_CATEGORY_CODE] [int] NULL,</v>
      </c>
    </row>
    <row r="14" spans="1:15" x14ac:dyDescent="0.25">
      <c r="B14">
        <v>3</v>
      </c>
      <c r="C14" t="s">
        <v>432</v>
      </c>
      <c r="D14" t="s">
        <v>31</v>
      </c>
      <c r="E14">
        <v>4</v>
      </c>
      <c r="F14">
        <v>0</v>
      </c>
      <c r="G14" t="s">
        <v>32</v>
      </c>
      <c r="H14" t="s">
        <v>33</v>
      </c>
      <c r="J14" t="str">
        <f>"    ["&amp;TRIM(C14)&amp;"] ["&amp;VLOOKUP(TRIM(D14),TypeMap!$B$3:$C$9,2,FALSE)&amp;"]"&amp;IF(OR(TRIM(D14)="CHAR",TRIM(D14)="VARCHAR"),"("&amp;E14&amp;")",IF(TRIM(D14)="DECIMAL","("&amp;E14&amp;","&amp;F14&amp;")",""))&amp;" NULL"&amp;IF(C15="",") END",",")</f>
        <v xml:space="preserve">    [NCM_ID] [int] NULL,</v>
      </c>
    </row>
    <row r="15" spans="1:15" x14ac:dyDescent="0.25">
      <c r="B15">
        <v>4</v>
      </c>
      <c r="C15" t="s">
        <v>449</v>
      </c>
      <c r="D15" t="s">
        <v>31</v>
      </c>
      <c r="E15">
        <v>4</v>
      </c>
      <c r="F15">
        <v>0</v>
      </c>
      <c r="G15" t="s">
        <v>36</v>
      </c>
      <c r="H15" t="s">
        <v>33</v>
      </c>
      <c r="J15" t="str">
        <f>"    ["&amp;TRIM(C15)&amp;"] ["&amp;VLOOKUP(TRIM(D15),TypeMap!$B$3:$C$9,2,FALSE)&amp;"]"&amp;IF(OR(TRIM(D15)="CHAR",TRIM(D15)="VARCHAR"),"("&amp;E15&amp;")",IF(TRIM(D15)="DECIMAL","("&amp;E15&amp;","&amp;F15&amp;")",""))&amp;" NULL"&amp;IF(C16="",") END",",")</f>
        <v xml:space="preserve">    [SERGIPE_NCM_ID] [int]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450</v>
      </c>
      <c r="D16" t="s">
        <v>47</v>
      </c>
      <c r="E16" s="3">
        <v>9</v>
      </c>
      <c r="F16">
        <v>4</v>
      </c>
      <c r="G16" t="s">
        <v>32</v>
      </c>
      <c r="H16" t="s">
        <v>33</v>
      </c>
      <c r="J16" t="str">
        <f>"    ["&amp;TRIM(C16)&amp;"] ["&amp;VLOOKUP(TRIM(D16),TypeMap!$B$3:$C$9,2,FALSE)&amp;"]"&amp;IF(OR(TRIM(D16)="CHAR",TRIM(D16)="VARCHAR"),"("&amp;E16&amp;")",IF(TRIM(D16)="DECIMAL","("&amp;E16&amp;","&amp;F16&amp;")",""))&amp;" NULL"&amp;IF(C17="",") END",",")</f>
        <v xml:space="preserve">    [FIXED_TAX_QTY] [numeric](9,4) NULL,</v>
      </c>
    </row>
    <row r="17" spans="2:10" x14ac:dyDescent="0.25">
      <c r="B17">
        <v>6</v>
      </c>
      <c r="C17" t="s">
        <v>426</v>
      </c>
      <c r="D17" t="s">
        <v>41</v>
      </c>
      <c r="E17">
        <v>2</v>
      </c>
      <c r="F17">
        <v>0</v>
      </c>
      <c r="G17" t="s">
        <v>36</v>
      </c>
      <c r="H17" t="s">
        <v>33</v>
      </c>
      <c r="J17" t="str">
        <f>"    ["&amp;TRIM(C17)&amp;"] ["&amp;VLOOKUP(TRIM(D17),TypeMap!$B$3:$C$9,2,FALSE)&amp;"]"&amp;IF(OR(TRIM(D17)="CHAR",TRIM(D17)="VARCHAR"),"("&amp;E17&amp;")",IF(TRIM(D17)="DECIMAL","("&amp;E17&amp;","&amp;F17&amp;")",""))&amp;" NULL"&amp;IF(C18="",") END",",")</f>
        <v xml:space="preserve">    [PRODEPE_INCTV_NBR] [int] NULL,</v>
      </c>
    </row>
    <row r="18" spans="2:10" x14ac:dyDescent="0.25">
      <c r="B18">
        <v>7</v>
      </c>
      <c r="C18" t="s">
        <v>428</v>
      </c>
      <c r="D18" t="s">
        <v>38</v>
      </c>
      <c r="E18">
        <v>1</v>
      </c>
      <c r="F18">
        <v>0</v>
      </c>
      <c r="G18" t="s">
        <v>32</v>
      </c>
      <c r="H18" t="s">
        <v>39</v>
      </c>
      <c r="J18" t="str">
        <f>"    ["&amp;TRIM(C18)&amp;"] ["&amp;VLOOKUP(TRIM(D18),TypeMap!$B$3:$C$9,2,FALSE)&amp;"]"&amp;IF(OR(TRIM(D18)="CHAR",TRIM(D18)="VARCHAR"),"("&amp;E18&amp;")",IF(TRIM(D18)="DECIMAL","("&amp;E18&amp;","&amp;F18&amp;")",""))&amp;" NULL"&amp;IF(C19="",") END",",")</f>
        <v xml:space="preserve">    [VNDR_PAY_TAX_IND] [char](1) NULL,</v>
      </c>
    </row>
    <row r="19" spans="2:10" x14ac:dyDescent="0.25">
      <c r="B19">
        <v>8</v>
      </c>
      <c r="C19" t="s">
        <v>429</v>
      </c>
      <c r="D19" t="s">
        <v>38</v>
      </c>
      <c r="E19">
        <v>1</v>
      </c>
      <c r="F19">
        <v>0</v>
      </c>
      <c r="G19" t="s">
        <v>32</v>
      </c>
      <c r="H19" t="s">
        <v>39</v>
      </c>
      <c r="J19" t="str">
        <f>"    ["&amp;TRIM(C19)&amp;"] ["&amp;VLOOKUP(TRIM(D19),TypeMap!$B$3:$C$9,2,FALSE)&amp;"]"&amp;IF(OR(TRIM(D19)="CHAR",TRIM(D19)="VARCHAR"),"("&amp;E19&amp;")",IF(TRIM(D19)="DECIMAL","("&amp;E19&amp;","&amp;F19&amp;")",""))&amp;" NULL"&amp;IF(C20="",") END",",")</f>
        <v xml:space="preserve">    [ICMS_PO_VERIF_IND] [char](1) NULL,</v>
      </c>
    </row>
    <row r="20" spans="2:10" x14ac:dyDescent="0.25">
      <c r="B20">
        <v>9</v>
      </c>
      <c r="C20" t="s">
        <v>451</v>
      </c>
      <c r="D20" t="s">
        <v>31</v>
      </c>
      <c r="E20">
        <v>4</v>
      </c>
      <c r="F20">
        <v>0</v>
      </c>
      <c r="G20" t="s">
        <v>36</v>
      </c>
      <c r="H20" t="s">
        <v>33</v>
      </c>
      <c r="J20" t="str">
        <f>"    ["&amp;TRIM(C20)&amp;"] ["&amp;VLOOKUP(TRIM(D20),TypeMap!$B$3:$C$9,2,FALSE)&amp;"]"&amp;IF(OR(TRIM(D20)="CHAR",TRIM(D20)="VARCHAR"),"("&amp;E20&amp;")",IF(TRIM(D20)="DECIMAL","("&amp;E20&amp;","&amp;F20&amp;")",""))&amp;" NULL"&amp;IF(C21="",") END",",")</f>
        <v xml:space="preserve">    [SIMILAR_ITEM_NBR] [int] NULL,</v>
      </c>
    </row>
    <row r="21" spans="2:10" x14ac:dyDescent="0.25">
      <c r="B21">
        <v>10</v>
      </c>
      <c r="C21" t="s">
        <v>268</v>
      </c>
      <c r="D21" t="s">
        <v>38</v>
      </c>
      <c r="E21">
        <v>10</v>
      </c>
      <c r="F21">
        <v>0</v>
      </c>
      <c r="G21" t="s">
        <v>32</v>
      </c>
      <c r="H21" t="s">
        <v>39</v>
      </c>
      <c r="J21" t="str">
        <f>"    ["&amp;TRIM(C21)&amp;"] ["&amp;VLOOKUP(TRIM(D21),TypeMap!$B$3:$C$9,2,FALSE)&amp;"]"&amp;IF(OR(TRIM(D21)="CHAR",TRIM(D21)="VARCHAR"),"("&amp;E21&amp;")",IF(TRIM(D21)="DECIMAL","("&amp;E21&amp;","&amp;F21&amp;")",""))&amp;" NULL"&amp;IF(C22="",") END",",")</f>
        <v xml:space="preserve">    [LAST_CHANGE_USERID] [char](10) NULL,</v>
      </c>
    </row>
    <row r="22" spans="2:10" x14ac:dyDescent="0.25">
      <c r="B22">
        <v>11</v>
      </c>
      <c r="C22" t="s">
        <v>267</v>
      </c>
      <c r="D22" t="s">
        <v>165</v>
      </c>
      <c r="E22">
        <v>10</v>
      </c>
      <c r="F22">
        <v>6</v>
      </c>
      <c r="G22" t="s">
        <v>32</v>
      </c>
      <c r="H22" t="s">
        <v>33</v>
      </c>
      <c r="J22" t="str">
        <f>"    ["&amp;TRIM(C22)&amp;"] ["&amp;VLOOKUP(TRIM(D22),TypeMap!$B$3:$C$9,2,FALSE)&amp;"]"&amp;IF(OR(TRIM(D22)="CHAR",TRIM(D22)="VARCHAR"),"("&amp;E22&amp;")",IF(TRIM(D22)="DECIMAL","("&amp;E22&amp;","&amp;F22&amp;")",""))&amp;" NULL"&amp;IF(C23="",") END",",")</f>
        <v xml:space="preserve">    [LAST_CHANGE_TS] [datetime2] NULL,</v>
      </c>
    </row>
    <row r="23" spans="2:10" x14ac:dyDescent="0.25">
      <c r="B23">
        <v>12</v>
      </c>
      <c r="C23" t="s">
        <v>452</v>
      </c>
      <c r="D23" t="s">
        <v>41</v>
      </c>
      <c r="E23">
        <v>2</v>
      </c>
      <c r="F23">
        <v>0</v>
      </c>
      <c r="G23" t="s">
        <v>32</v>
      </c>
      <c r="H23" t="s">
        <v>33</v>
      </c>
      <c r="J23" t="str">
        <f>"    ["&amp;TRIM(C23)&amp;"] ["&amp;VLOOKUP(TRIM(D23),TypeMap!$B$3:$C$9,2,FALSE)&amp;"]"&amp;IF(OR(TRIM(D23)="CHAR",TRIM(D23)="VARCHAR"),"("&amp;E23&amp;")",IF(TRIM(D23)="DECIMAL","("&amp;E23&amp;","&amp;F23&amp;")",""))&amp;" NULL"&amp;IF(C24="",") END",",")</f>
        <v xml:space="preserve">    [REASON_CODE] [int] NULL,</v>
      </c>
    </row>
    <row r="24" spans="2:10" x14ac:dyDescent="0.25">
      <c r="B24">
        <v>13</v>
      </c>
      <c r="C24" t="s">
        <v>453</v>
      </c>
      <c r="D24" t="s">
        <v>31</v>
      </c>
      <c r="E24">
        <v>4</v>
      </c>
      <c r="F24">
        <v>0</v>
      </c>
      <c r="G24" t="s">
        <v>36</v>
      </c>
      <c r="H24" t="s">
        <v>33</v>
      </c>
      <c r="J24" t="str">
        <f>"    ["&amp;TRIM(C24)&amp;"] ["&amp;VLOOKUP(TRIM(D24),TypeMap!$B$3:$C$9,2,FALSE)&amp;"]"&amp;IF(OR(TRIM(D24)="CHAR",TRIM(D24)="VARCHAR"),"("&amp;E24&amp;")",IF(TRIM(D24)="DECIMAL","("&amp;E24&amp;","&amp;F24&amp;")",""))&amp;" NULL"&amp;IF(C25="",") END",",")</f>
        <v xml:space="preserve">    [TRIB_GRP_CLASF_ID] [int] NULL,</v>
      </c>
    </row>
    <row r="25" spans="2:10" x14ac:dyDescent="0.25">
      <c r="B25">
        <v>14</v>
      </c>
      <c r="C25" t="s">
        <v>454</v>
      </c>
      <c r="D25" t="s">
        <v>47</v>
      </c>
      <c r="E25">
        <v>9</v>
      </c>
      <c r="F25">
        <v>4</v>
      </c>
      <c r="G25" t="s">
        <v>32</v>
      </c>
      <c r="H25" t="s">
        <v>33</v>
      </c>
      <c r="J25" t="str">
        <f>"    ["&amp;TRIM(C25)&amp;"] ["&amp;VLOOKUP(TRIM(D25),TypeMap!$B$3:$C$9,2,FALSE)&amp;"]"&amp;IF(OR(TRIM(D25)="CHAR",TRIM(D25)="VARCHAR"),"("&amp;E25&amp;")",IF(TRIM(D25)="DECIMAL","("&amp;E25&amp;","&amp;F25&amp;")",""))&amp;" NULL"&amp;IF(C26="",") END",",")</f>
        <v xml:space="preserve">    [STATE_FIXED_TAX_QTY] [numeric](9,4) NULL,</v>
      </c>
    </row>
    <row r="26" spans="2:10" x14ac:dyDescent="0.25">
      <c r="B26">
        <v>15</v>
      </c>
      <c r="C26" t="s">
        <v>455</v>
      </c>
      <c r="D26" t="s">
        <v>31</v>
      </c>
      <c r="E26">
        <v>4</v>
      </c>
      <c r="F26">
        <v>0</v>
      </c>
      <c r="G26" t="s">
        <v>36</v>
      </c>
      <c r="H26" t="s">
        <v>33</v>
      </c>
      <c r="J26" t="str">
        <f>"    ["&amp;TRIM(C26)&amp;"] ["&amp;VLOOKUP(TRIM(D26),TypeMap!$B$3:$C$9,2,FALSE)&amp;"]"&amp;IF(OR(TRIM(D26)="CHAR",TRIM(D26)="VARCHAR"),"("&amp;E26&amp;")",IF(TRIM(D26)="DECIMAL","("&amp;E26&amp;","&amp;F26&amp;")",""))&amp;" NULL"&amp;IF(C27="",") END",",")</f>
        <v xml:space="preserve">    [TRIBUTARY_COLLECTION_ID] [int] NULL,</v>
      </c>
    </row>
    <row r="27" spans="2:10" x14ac:dyDescent="0.25">
      <c r="B27">
        <v>16</v>
      </c>
      <c r="C27" t="s">
        <v>456</v>
      </c>
      <c r="D27" t="s">
        <v>55</v>
      </c>
      <c r="E27">
        <v>4</v>
      </c>
      <c r="F27">
        <v>0</v>
      </c>
      <c r="G27" t="s">
        <v>36</v>
      </c>
      <c r="H27" t="s">
        <v>33</v>
      </c>
      <c r="J27" t="str">
        <f>"    ["&amp;TRIM(C27)&amp;"] ["&amp;VLOOKUP(TRIM(D27),TypeMap!$B$3:$C$9,2,FALSE)&amp;"]"&amp;IF(OR(TRIM(D27)="CHAR",TRIM(D27)="VARCHAR"),"("&amp;E27&amp;")",IF(TRIM(D27)="DECIMAL","("&amp;E27&amp;","&amp;F27&amp;")",""))&amp;" NULL"&amp;IF(C28="",") END",",")</f>
        <v xml:space="preserve">    [TRIB_COLLECTION_ASSN_DATE] [date] NULL) END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workbookViewId="0">
      <selection activeCell="J13" sqref="J13"/>
    </sheetView>
  </sheetViews>
  <sheetFormatPr defaultRowHeight="15" x14ac:dyDescent="0.25"/>
  <sheetData>
    <row r="2" spans="1:15" x14ac:dyDescent="0.25">
      <c r="B2" t="s">
        <v>21</v>
      </c>
      <c r="C2" s="1" t="s">
        <v>12</v>
      </c>
      <c r="E2" t="s">
        <v>23</v>
      </c>
    </row>
    <row r="3" spans="1:15" x14ac:dyDescent="0.25">
      <c r="B3" t="s">
        <v>22</v>
      </c>
      <c r="C3" s="1" t="s">
        <v>16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'BR_INBOUND_IPI' AND TBCREATOR = 'BRSAMTAX'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OBJECT_ID(N'[dbo].[BR_INBOUND_IPI]')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OBJECT_ID(N'[dbo].[BR_INBOUND_IPI]')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[dbo].[BR_INBOUND_IPI]</v>
      </c>
      <c r="J9" t="str">
        <f>"CREATE TABLE [dbo].["&amp;C3&amp;"]("</f>
        <v>CREATE TABLE [dbo].[BR_INBOUND_IPI](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30</v>
      </c>
      <c r="D12" t="s">
        <v>31</v>
      </c>
      <c r="E12">
        <v>4</v>
      </c>
      <c r="F12">
        <v>0</v>
      </c>
      <c r="G12" t="s">
        <v>32</v>
      </c>
      <c r="H12" t="s">
        <v>33</v>
      </c>
      <c r="J12" t="str">
        <f>"    ["&amp;TRIM(C12)&amp;"] ["&amp;VLOOKUP(TRIM(D12),TypeMap!$B$3:$C$9,2,FALSE)&amp;"]"&amp;IF(OR(TRIM(D12)="CHAR",TRIM(D12)="VARCHAR"),"("&amp;E12&amp;")",IF(TRIM(D12)="DECIMAL","("&amp;E12&amp;","&amp;F12&amp;")",""))&amp;" NULL"&amp;IF(C13="",") END",",")</f>
        <v xml:space="preserve">    [ITEM_NBR] [int] NULL,</v>
      </c>
      <c r="O12" t="s">
        <v>260</v>
      </c>
    </row>
    <row r="13" spans="1:15" x14ac:dyDescent="0.25">
      <c r="B13">
        <v>2</v>
      </c>
      <c r="C13" t="s">
        <v>366</v>
      </c>
      <c r="D13" t="s">
        <v>55</v>
      </c>
      <c r="E13">
        <v>4</v>
      </c>
      <c r="F13">
        <v>0</v>
      </c>
      <c r="G13" t="s">
        <v>32</v>
      </c>
      <c r="H13" t="s">
        <v>33</v>
      </c>
      <c r="J13" t="str">
        <f>"    ["&amp;TRIM(C13)&amp;"] ["&amp;VLOOKUP(TRIM(D13),TypeMap!$B$3:$C$9,2,FALSE)&amp;"]"&amp;IF(OR(TRIM(D13)="CHAR",TRIM(D13)="VARCHAR"),"("&amp;E13&amp;")",IF(TRIM(D13)="DECIMAL","("&amp;E13&amp;","&amp;F13&amp;")",""))&amp;" NULL"&amp;IF(C14="",") END",",")</f>
        <v xml:space="preserve">    [EFFECTIVE_DATE] [date] NULL,</v>
      </c>
    </row>
    <row r="14" spans="1:15" x14ac:dyDescent="0.25">
      <c r="B14">
        <v>3</v>
      </c>
      <c r="C14" t="s">
        <v>457</v>
      </c>
      <c r="D14" t="s">
        <v>55</v>
      </c>
      <c r="E14">
        <v>4</v>
      </c>
      <c r="F14">
        <v>0</v>
      </c>
      <c r="G14" t="s">
        <v>36</v>
      </c>
      <c r="H14" t="s">
        <v>33</v>
      </c>
      <c r="J14" t="str">
        <f>"    ["&amp;TRIM(C14)&amp;"] ["&amp;VLOOKUP(TRIM(D14),TypeMap!$B$3:$C$9,2,FALSE)&amp;"]"&amp;IF(OR(TRIM(D14)="CHAR",TRIM(D14)="VARCHAR"),"("&amp;E14&amp;")",IF(TRIM(D14)="DECIMAL","("&amp;E14&amp;","&amp;F14&amp;")",""))&amp;" NULL"&amp;IF(C15="",") END",",")</f>
        <v xml:space="preserve">    [EXPIRE_DATE] [date] NULL,</v>
      </c>
    </row>
    <row r="15" spans="1:15" x14ac:dyDescent="0.25">
      <c r="B15">
        <v>4</v>
      </c>
      <c r="C15" t="s">
        <v>458</v>
      </c>
      <c r="D15" t="s">
        <v>41</v>
      </c>
      <c r="E15">
        <v>2</v>
      </c>
      <c r="F15">
        <v>0</v>
      </c>
      <c r="G15" t="s">
        <v>36</v>
      </c>
      <c r="H15" t="s">
        <v>33</v>
      </c>
      <c r="J15" t="str">
        <f>"    ["&amp;TRIM(C15)&amp;"] ["&amp;VLOOKUP(TRIM(D15),TypeMap!$B$3:$C$9,2,FALSE)&amp;"]"&amp;IF(OR(TRIM(D15)="CHAR",TRIM(D15)="VARCHAR"),"("&amp;E15&amp;")",IF(TRIM(D15)="DECIMAL","("&amp;E15&amp;","&amp;F15&amp;")",""))&amp;" NULL"&amp;IF(C16="",") END",",")</f>
        <v xml:space="preserve">    [IPI_TRIB_STATUS_CD] [int]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459</v>
      </c>
      <c r="D16" t="s">
        <v>41</v>
      </c>
      <c r="E16" s="3">
        <v>2</v>
      </c>
      <c r="F16">
        <v>0</v>
      </c>
      <c r="G16" t="s">
        <v>36</v>
      </c>
      <c r="H16" t="s">
        <v>33</v>
      </c>
      <c r="J16" t="str">
        <f>"    ["&amp;TRIM(C16)&amp;"] ["&amp;VLOOKUP(TRIM(D16),TypeMap!$B$3:$C$9,2,FALSE)&amp;"]"&amp;IF(OR(TRIM(D16)="CHAR",TRIM(D16)="VARCHAR"),"("&amp;E16&amp;")",IF(TRIM(D16)="DECIMAL","("&amp;E16&amp;","&amp;F16&amp;")",""))&amp;" NULL"&amp;IF(C17="",") END",",")</f>
        <v xml:space="preserve">    [IPI_TAX_CLASS_CD] [int] NULL,</v>
      </c>
    </row>
    <row r="17" spans="2:10" x14ac:dyDescent="0.25">
      <c r="B17">
        <v>6</v>
      </c>
      <c r="C17" t="s">
        <v>460</v>
      </c>
      <c r="D17" t="s">
        <v>41</v>
      </c>
      <c r="E17">
        <v>2</v>
      </c>
      <c r="F17">
        <v>0</v>
      </c>
      <c r="G17" t="s">
        <v>36</v>
      </c>
      <c r="H17" t="s">
        <v>33</v>
      </c>
      <c r="J17" t="str">
        <f>"    ["&amp;TRIM(C17)&amp;"] ["&amp;VLOOKUP(TRIM(D17),TypeMap!$B$3:$C$9,2,FALSE)&amp;"]"&amp;IF(OR(TRIM(D17)="CHAR",TRIM(D17)="VARCHAR"),"("&amp;E17&amp;")",IF(TRIM(D17)="DECIMAL","("&amp;E17&amp;","&amp;F17&amp;")",""))&amp;" NULL"&amp;IF(C18="",") END",",")</f>
        <v xml:space="preserve">    [IPI_TAX_LEGAL_CD] [int] NULL,</v>
      </c>
    </row>
    <row r="18" spans="2:10" x14ac:dyDescent="0.25">
      <c r="B18">
        <v>7</v>
      </c>
      <c r="C18" t="s">
        <v>461</v>
      </c>
      <c r="D18" t="s">
        <v>47</v>
      </c>
      <c r="E18">
        <v>13</v>
      </c>
      <c r="F18">
        <v>6</v>
      </c>
      <c r="G18" t="s">
        <v>32</v>
      </c>
      <c r="H18" t="s">
        <v>33</v>
      </c>
      <c r="J18" t="str">
        <f>"    ["&amp;TRIM(C18)&amp;"] ["&amp;VLOOKUP(TRIM(D18),TypeMap!$B$3:$C$9,2,FALSE)&amp;"]"&amp;IF(OR(TRIM(D18)="CHAR",TRIM(D18)="VARCHAR"),"("&amp;E18&amp;")",IF(TRIM(D18)="DECIMAL","("&amp;E18&amp;","&amp;F18&amp;")",""))&amp;" NULL"&amp;IF(C19="",") END",",")</f>
        <v xml:space="preserve">    [FIXED_TAX_AMT] [numeric](13,6) NULL,</v>
      </c>
    </row>
    <row r="19" spans="2:10" x14ac:dyDescent="0.25">
      <c r="B19">
        <v>8</v>
      </c>
      <c r="C19" t="s">
        <v>462</v>
      </c>
      <c r="D19" t="s">
        <v>47</v>
      </c>
      <c r="E19">
        <v>5</v>
      </c>
      <c r="F19">
        <v>4</v>
      </c>
      <c r="G19" t="s">
        <v>32</v>
      </c>
      <c r="H19" t="s">
        <v>33</v>
      </c>
      <c r="J19" t="str">
        <f>"    ["&amp;TRIM(C19)&amp;"] ["&amp;VLOOKUP(TRIM(D19),TypeMap!$B$3:$C$9,2,FALSE)&amp;"]"&amp;IF(OR(TRIM(D19)="CHAR",TRIM(D19)="VARCHAR"),"("&amp;E19&amp;")",IF(TRIM(D19)="DECIMAL","("&amp;E19&amp;","&amp;F19&amp;")",""))&amp;" NULL"&amp;IF(C20="",") END",",")</f>
        <v xml:space="preserve">    [TAX_PCT] [numeric](5,4) NULL,</v>
      </c>
    </row>
    <row r="20" spans="2:10" x14ac:dyDescent="0.25">
      <c r="B20">
        <v>9</v>
      </c>
      <c r="C20" t="s">
        <v>268</v>
      </c>
      <c r="D20" t="s">
        <v>38</v>
      </c>
      <c r="E20">
        <v>10</v>
      </c>
      <c r="F20">
        <v>0</v>
      </c>
      <c r="G20" t="s">
        <v>32</v>
      </c>
      <c r="H20" t="s">
        <v>39</v>
      </c>
      <c r="J20" t="str">
        <f>"    ["&amp;TRIM(C20)&amp;"] ["&amp;VLOOKUP(TRIM(D20),TypeMap!$B$3:$C$9,2,FALSE)&amp;"]"&amp;IF(OR(TRIM(D20)="CHAR",TRIM(D20)="VARCHAR"),"("&amp;E20&amp;")",IF(TRIM(D20)="DECIMAL","("&amp;E20&amp;","&amp;F20&amp;")",""))&amp;" NULL"&amp;IF(C21="",") END",",")</f>
        <v xml:space="preserve">    [LAST_CHANGE_USERID] [char](10) NULL,</v>
      </c>
    </row>
    <row r="21" spans="2:10" x14ac:dyDescent="0.25">
      <c r="B21">
        <v>10</v>
      </c>
      <c r="C21" t="s">
        <v>267</v>
      </c>
      <c r="D21" t="s">
        <v>165</v>
      </c>
      <c r="E21">
        <v>10</v>
      </c>
      <c r="F21">
        <v>6</v>
      </c>
      <c r="G21" t="s">
        <v>32</v>
      </c>
      <c r="H21" t="s">
        <v>33</v>
      </c>
      <c r="J21" t="str">
        <f>"    ["&amp;TRIM(C21)&amp;"] ["&amp;VLOOKUP(TRIM(D21),TypeMap!$B$3:$C$9,2,FALSE)&amp;"]"&amp;IF(OR(TRIM(D21)="CHAR",TRIM(D21)="VARCHAR"),"("&amp;E21&amp;")",IF(TRIM(D21)="DECIMAL","("&amp;E21&amp;","&amp;F21&amp;")",""))&amp;" NULL"&amp;IF(C22="",") END",",")</f>
        <v xml:space="preserve">    [LAST_CHANGE_TS] [datetime2] NULL) END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"/>
  <sheetViews>
    <sheetView workbookViewId="0">
      <selection activeCell="J7" sqref="J7:J15"/>
    </sheetView>
  </sheetViews>
  <sheetFormatPr defaultRowHeight="15" x14ac:dyDescent="0.25"/>
  <cols>
    <col min="4" max="4" width="9.140625" customWidth="1"/>
  </cols>
  <sheetData>
    <row r="2" spans="1:15" x14ac:dyDescent="0.25">
      <c r="B2" t="s">
        <v>21</v>
      </c>
      <c r="C2" s="1" t="s">
        <v>474</v>
      </c>
      <c r="E2" t="s">
        <v>23</v>
      </c>
    </row>
    <row r="3" spans="1:15" x14ac:dyDescent="0.25">
      <c r="B3" t="s">
        <v>22</v>
      </c>
      <c r="C3" s="1" t="s">
        <v>740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'DIVISION' AND TBCREATOR = 'BRSAMS'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OBJECT_ID(N'[dbo].[DIVISION]')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OBJECT_ID(N'[dbo].[DIVISION]')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[dbo].[DIVISION]</v>
      </c>
      <c r="J9" t="str">
        <f>"CREATE TABLE [dbo].["&amp;C3&amp;"]("</f>
        <v>CREATE TABLE [dbo].[DIVISION](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479</v>
      </c>
      <c r="D12" t="s">
        <v>41</v>
      </c>
      <c r="E12">
        <v>2</v>
      </c>
      <c r="F12">
        <v>0</v>
      </c>
      <c r="G12" t="s">
        <v>32</v>
      </c>
      <c r="H12" t="s">
        <v>33</v>
      </c>
      <c r="J12" t="str">
        <f>"    ["&amp;TRIM(C12)&amp;"] ["&amp;VLOOKUP(TRIM(D12),TypeMap!$B$3:$C$8,2,FALSE)&amp;"]"&amp;IF(TRIM(D12)="CHAR","("&amp;E12&amp;")",IF(TRIM(D12)="DECIMAL","("&amp;E12&amp;","&amp;F12&amp;")",""))&amp;" NULL"&amp;IF(C13="",") END",",")</f>
        <v xml:space="preserve">    [DIV_NBR] [int] NULL,</v>
      </c>
      <c r="O12" t="s">
        <v>260</v>
      </c>
    </row>
    <row r="13" spans="1:15" x14ac:dyDescent="0.25">
      <c r="B13">
        <v>2</v>
      </c>
      <c r="C13" t="s">
        <v>742</v>
      </c>
      <c r="D13" t="s">
        <v>38</v>
      </c>
      <c r="E13">
        <v>30</v>
      </c>
      <c r="F13">
        <v>0</v>
      </c>
      <c r="G13" t="s">
        <v>32</v>
      </c>
      <c r="H13" t="s">
        <v>39</v>
      </c>
      <c r="J13" t="str">
        <f>"    ["&amp;TRIM(C13)&amp;"] ["&amp;VLOOKUP(TRIM(D13),TypeMap!$B$3:$C$8,2,FALSE)&amp;"]"&amp;IF(TRIM(D13)="CHAR","("&amp;E13&amp;")",IF(TRIM(D13)="DECIMAL","("&amp;E13&amp;","&amp;F13&amp;")",""))&amp;" NULL"&amp;IF(C14="",") END",",")</f>
        <v xml:space="preserve">    [DIV_NAME] [char](30) NULL,</v>
      </c>
    </row>
    <row r="14" spans="1:15" x14ac:dyDescent="0.25">
      <c r="B14">
        <v>3</v>
      </c>
      <c r="C14" t="s">
        <v>743</v>
      </c>
      <c r="D14" t="s">
        <v>38</v>
      </c>
      <c r="E14">
        <v>30</v>
      </c>
      <c r="F14">
        <v>0</v>
      </c>
      <c r="G14" t="s">
        <v>32</v>
      </c>
      <c r="H14" t="s">
        <v>39</v>
      </c>
      <c r="J14" t="str">
        <f>"    ["&amp;TRIM(C14)&amp;"] ["&amp;VLOOKUP(TRIM(D14),TypeMap!$B$3:$C$8,2,FALSE)&amp;"]"&amp;IF(TRIM(D14)="CHAR","("&amp;E14&amp;")",IF(TRIM(D14)="DECIMAL","("&amp;E14&amp;","&amp;F14&amp;")",""))&amp;" NULL"&amp;IF(C15="",") END",",")</f>
        <v xml:space="preserve">    [MANAGER_NAME] [char](30) NULL,</v>
      </c>
    </row>
    <row r="15" spans="1:15" x14ac:dyDescent="0.25">
      <c r="B15">
        <v>4</v>
      </c>
      <c r="C15" t="s">
        <v>744</v>
      </c>
      <c r="D15" t="s">
        <v>41</v>
      </c>
      <c r="E15">
        <v>2</v>
      </c>
      <c r="F15">
        <v>0</v>
      </c>
      <c r="G15" t="s">
        <v>36</v>
      </c>
      <c r="H15" t="s">
        <v>33</v>
      </c>
      <c r="J15" t="str">
        <f>"    ["&amp;TRIM(C15)&amp;"] ["&amp;VLOOKUP(TRIM(D15),TypeMap!$B$3:$C$8,2,FALSE)&amp;"]"&amp;IF(TRIM(D15)="CHAR","("&amp;E15&amp;")",IF(TRIM(D15)="DECIMAL","("&amp;E15&amp;","&amp;F15&amp;")",""))&amp;" NULL"&amp;IF(C16="",") END",",")</f>
        <v xml:space="preserve">    [DIV_TYPE_CODE] [int] NULL) END</v>
      </c>
      <c r="O15" t="str">
        <f>IF(D15="CHAR","("&amp;E15&amp;")",IF(D15="DECIMAL","("&amp;E15&amp;","&amp;F15&amp;")",""))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7"/>
  <sheetViews>
    <sheetView workbookViewId="0">
      <selection activeCell="C3" sqref="C3"/>
    </sheetView>
  </sheetViews>
  <sheetFormatPr defaultRowHeight="15" x14ac:dyDescent="0.25"/>
  <cols>
    <col min="4" max="4" width="9.140625" customWidth="1"/>
  </cols>
  <sheetData>
    <row r="2" spans="1:15" x14ac:dyDescent="0.25">
      <c r="B2" t="s">
        <v>21</v>
      </c>
      <c r="C2" s="1" t="s">
        <v>503</v>
      </c>
      <c r="E2" t="s">
        <v>23</v>
      </c>
    </row>
    <row r="3" spans="1:15" x14ac:dyDescent="0.25">
      <c r="B3" t="s">
        <v>22</v>
      </c>
      <c r="C3" s="1" t="s">
        <v>505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'ADDL_DESC' AND TBCREATOR = 'BRSWCITM'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OBJECT_ID(N'[dbo].[ADDL_DESC]')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OBJECT_ID(N'[dbo].[ADDL_DESC]')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[dbo].[ADDL_DESC]</v>
      </c>
      <c r="J9" t="str">
        <f>"CREATE TABLE [dbo].["&amp;C3&amp;"]("</f>
        <v>CREATE TABLE [dbo].[ADDL_DESC](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515</v>
      </c>
      <c r="D12" t="s">
        <v>31</v>
      </c>
      <c r="E12">
        <v>4</v>
      </c>
      <c r="F12">
        <v>0</v>
      </c>
      <c r="G12" t="s">
        <v>32</v>
      </c>
      <c r="H12" t="s">
        <v>33</v>
      </c>
      <c r="J12" t="str">
        <f>"    ["&amp;TRIM(C12)&amp;"] ["&amp;VLOOKUP(TRIM(D12),TypeMap!$B$3:$C$8,2,FALSE)&amp;"]"&amp;IF(TRIM(D12)="CHAR","("&amp;E12&amp;")",IF(TRIM(D12)="DECIMAL","("&amp;E12&amp;","&amp;F12&amp;")",""))&amp;" NULL"&amp;IF(C13="",") END",",")</f>
        <v xml:space="preserve">    [ITEM_SPEED_NBR] [int] NULL,</v>
      </c>
      <c r="O12" t="s">
        <v>260</v>
      </c>
    </row>
    <row r="13" spans="1:15" x14ac:dyDescent="0.25">
      <c r="B13">
        <v>2</v>
      </c>
      <c r="C13" t="s">
        <v>516</v>
      </c>
      <c r="D13" t="s">
        <v>41</v>
      </c>
      <c r="E13">
        <v>2</v>
      </c>
      <c r="F13">
        <v>0</v>
      </c>
      <c r="G13" t="s">
        <v>32</v>
      </c>
      <c r="H13" t="s">
        <v>33</v>
      </c>
      <c r="J13" t="str">
        <f>"    ["&amp;TRIM(C13)&amp;"] ["&amp;VLOOKUP(TRIM(D13),TypeMap!$B$3:$C$8,2,FALSE)&amp;"]"&amp;IF(TRIM(D13)="CHAR","("&amp;E13&amp;")",IF(TRIM(D13)="DECIMAL","("&amp;E13&amp;","&amp;F13&amp;")",""))&amp;" NULL"&amp;IF(C14="",") END",",")</f>
        <v xml:space="preserve">    [DESC_TYPE_CODE] [int] NULL,</v>
      </c>
    </row>
    <row r="14" spans="1:15" x14ac:dyDescent="0.25">
      <c r="B14">
        <v>3</v>
      </c>
      <c r="C14" t="s">
        <v>468</v>
      </c>
      <c r="D14" t="s">
        <v>38</v>
      </c>
      <c r="E14">
        <v>3</v>
      </c>
      <c r="F14">
        <v>0</v>
      </c>
      <c r="G14" t="s">
        <v>32</v>
      </c>
      <c r="H14" t="s">
        <v>39</v>
      </c>
      <c r="J14" t="str">
        <f>"    ["&amp;TRIM(C14)&amp;"] ["&amp;VLOOKUP(TRIM(D14),TypeMap!$B$3:$C$8,2,FALSE)&amp;"]"&amp;IF(TRIM(D14)="CHAR","("&amp;E14&amp;")",IF(TRIM(D14)="DECIMAL","("&amp;E14&amp;","&amp;F14&amp;")",""))&amp;" NULL"&amp;IF(C15="",") END",",")</f>
        <v xml:space="preserve">    [LANGUAGE_CODE] [char](3) NULL,</v>
      </c>
    </row>
    <row r="15" spans="1:15" x14ac:dyDescent="0.25">
      <c r="B15">
        <v>4</v>
      </c>
      <c r="C15" t="s">
        <v>505</v>
      </c>
      <c r="D15" t="s">
        <v>38</v>
      </c>
      <c r="E15">
        <v>25</v>
      </c>
      <c r="F15">
        <v>0</v>
      </c>
      <c r="G15" t="s">
        <v>32</v>
      </c>
      <c r="H15" t="s">
        <v>39</v>
      </c>
      <c r="J15" t="str">
        <f>"    ["&amp;TRIM(C15)&amp;"] ["&amp;VLOOKUP(TRIM(D15),TypeMap!$B$3:$C$8,2,FALSE)&amp;"]"&amp;IF(TRIM(D15)="CHAR","("&amp;E15&amp;")",IF(TRIM(D15)="DECIMAL","("&amp;E15&amp;","&amp;F15&amp;")",""))&amp;" NULL"&amp;IF(C16="",") END",",")</f>
        <v xml:space="preserve">    [ADDL_DESC] [char](25)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517</v>
      </c>
      <c r="D16" t="s">
        <v>38</v>
      </c>
      <c r="E16">
        <v>2</v>
      </c>
      <c r="F16">
        <v>0</v>
      </c>
      <c r="G16" t="s">
        <v>36</v>
      </c>
      <c r="H16" t="s">
        <v>39</v>
      </c>
      <c r="J16" t="str">
        <f>"    ["&amp;TRIM(C16)&amp;"] ["&amp;VLOOKUP(TRIM(D16),TypeMap!$B$3:$C$8,2,FALSE)&amp;"]"&amp;IF(TRIM(D16)="CHAR","("&amp;E16&amp;")",IF(TRIM(D16)="DECIMAL","("&amp;E16&amp;","&amp;F16&amp;")",""))&amp;" NULL"&amp;IF(C17="",") END",",")</f>
        <v xml:space="preserve">    [LOCATOR_CODE] [char](2) NULL,</v>
      </c>
    </row>
    <row r="17" spans="2:10" x14ac:dyDescent="0.25">
      <c r="B17">
        <v>6</v>
      </c>
      <c r="C17" t="s">
        <v>518</v>
      </c>
      <c r="D17" t="s">
        <v>38</v>
      </c>
      <c r="E17">
        <v>1</v>
      </c>
      <c r="F17">
        <v>0</v>
      </c>
      <c r="G17" t="s">
        <v>32</v>
      </c>
      <c r="H17" t="s">
        <v>39</v>
      </c>
      <c r="J17" t="str">
        <f>"    ["&amp;TRIM(C17)&amp;"] ["&amp;VLOOKUP(TRIM(D17),TypeMap!$B$3:$C$8,2,FALSE)&amp;"]"&amp;IF(TRIM(D17)="CHAR","("&amp;E17&amp;")",IF(TRIM(D17)="DECIMAL","("&amp;E17&amp;","&amp;F17&amp;")",""))&amp;" NULL"&amp;IF(C18="",") END",",")</f>
        <v xml:space="preserve">    [XMIT_IND] [char](1) NULL) END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2"/>
  <sheetViews>
    <sheetView topLeftCell="A10" workbookViewId="0">
      <selection activeCell="C30" sqref="C30"/>
    </sheetView>
  </sheetViews>
  <sheetFormatPr defaultRowHeight="15" x14ac:dyDescent="0.25"/>
  <cols>
    <col min="4" max="4" width="9.140625" customWidth="1"/>
  </cols>
  <sheetData>
    <row r="2" spans="1:15" x14ac:dyDescent="0.25">
      <c r="B2" t="s">
        <v>21</v>
      </c>
      <c r="C2" s="1" t="s">
        <v>504</v>
      </c>
      <c r="E2" t="s">
        <v>23</v>
      </c>
    </row>
    <row r="3" spans="1:15" x14ac:dyDescent="0.25">
      <c r="B3" t="s">
        <v>22</v>
      </c>
      <c r="C3" s="1" t="s">
        <v>506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'OMS_PURCHASE_ORDER' AND TBCREATOR = 'BROMSPO'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OBJECT_ID(N'[dbo].[OMS_PURCHASE_ORDER]')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OBJECT_ID(N'[dbo].[OMS_PURCHASE_ORDER]')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[dbo].[OMS_PURCHASE_ORDER]</v>
      </c>
      <c r="J9" t="str">
        <f>"CREATE TABLE [dbo].["&amp;C3&amp;"]("</f>
        <v>CREATE TABLE [dbo].[OMS_PURCHASE_ORDER](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519</v>
      </c>
      <c r="D12" t="s">
        <v>47</v>
      </c>
      <c r="E12">
        <v>10</v>
      </c>
      <c r="F12">
        <v>0</v>
      </c>
      <c r="G12" t="s">
        <v>32</v>
      </c>
      <c r="H12" t="s">
        <v>33</v>
      </c>
      <c r="J12" t="str">
        <f>"    ["&amp;TRIM(C12)&amp;"] ["&amp;VLOOKUP(TRIM(D12),TypeMap!$B$3:$C$10,2,FALSE)&amp;"]"&amp;IF(TRIM(D12)="CHAR","("&amp;E12&amp;")",IF(TRIM(D12)="DECIMAL","("&amp;E12&amp;","&amp;F12&amp;")",""))&amp;" NULL"&amp;IF(C13="",") END",",")</f>
        <v xml:space="preserve">    [OMS_PO_NBR] [numeric](10,0) NULL,</v>
      </c>
      <c r="O12" t="s">
        <v>260</v>
      </c>
    </row>
    <row r="13" spans="1:15" x14ac:dyDescent="0.25">
      <c r="B13">
        <v>2</v>
      </c>
      <c r="C13" t="s">
        <v>288</v>
      </c>
      <c r="D13" t="s">
        <v>31</v>
      </c>
      <c r="E13">
        <v>4</v>
      </c>
      <c r="F13">
        <v>0</v>
      </c>
      <c r="G13" t="s">
        <v>36</v>
      </c>
      <c r="H13" t="s">
        <v>33</v>
      </c>
      <c r="J13" t="str">
        <f>"    ["&amp;TRIM(C13)&amp;"] ["&amp;VLOOKUP(TRIM(D13),TypeMap!$B$3:$C$10,2,FALSE)&amp;"]"&amp;IF(TRIM(D13)="CHAR","("&amp;E13&amp;")",IF(TRIM(D13)="DECIMAL","("&amp;E13&amp;","&amp;F13&amp;")",""))&amp;" NULL"&amp;IF(C14="",") END",",")</f>
        <v xml:space="preserve">    [DC_NBR] [int] NULL,</v>
      </c>
    </row>
    <row r="14" spans="1:15" x14ac:dyDescent="0.25">
      <c r="B14">
        <v>3</v>
      </c>
      <c r="C14" t="s">
        <v>520</v>
      </c>
      <c r="D14" t="s">
        <v>38</v>
      </c>
      <c r="E14">
        <v>2</v>
      </c>
      <c r="F14">
        <v>0</v>
      </c>
      <c r="G14" t="s">
        <v>36</v>
      </c>
      <c r="H14" t="s">
        <v>521</v>
      </c>
      <c r="J14" t="str">
        <f>"    ["&amp;TRIM(C14)&amp;"] ["&amp;VLOOKUP(TRIM(D14),TypeMap!$B$3:$C$10,2,FALSE)&amp;"]"&amp;IF(TRIM(D14)="CHAR","("&amp;E14&amp;")",IF(TRIM(D14)="DECIMAL","("&amp;E14&amp;","&amp;F14&amp;")",""))&amp;" NULL"&amp;IF(C15="",") END",",")</f>
        <v xml:space="preserve">    [DC_COUNTRY_CODE] [char](2) NULL,</v>
      </c>
    </row>
    <row r="15" spans="1:15" x14ac:dyDescent="0.25">
      <c r="B15">
        <v>4</v>
      </c>
      <c r="C15" t="s">
        <v>148</v>
      </c>
      <c r="D15" t="s">
        <v>31</v>
      </c>
      <c r="E15">
        <v>4</v>
      </c>
      <c r="F15">
        <v>0</v>
      </c>
      <c r="G15" t="s">
        <v>32</v>
      </c>
      <c r="H15" t="s">
        <v>33</v>
      </c>
      <c r="J15" t="str">
        <f>"    ["&amp;TRIM(C15)&amp;"] ["&amp;VLOOKUP(TRIM(D15),TypeMap!$B$3:$C$10,2,FALSE)&amp;"]"&amp;IF(TRIM(D15)="CHAR","("&amp;E15&amp;")",IF(TRIM(D15)="DECIMAL","("&amp;E15&amp;","&amp;F15&amp;")",""))&amp;" NULL"&amp;IF(C16="",") END",",")</f>
        <v xml:space="preserve">    [VENDOR_NBR] [int]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522</v>
      </c>
      <c r="D16" t="s">
        <v>55</v>
      </c>
      <c r="E16">
        <v>4</v>
      </c>
      <c r="F16">
        <v>0</v>
      </c>
      <c r="G16" t="s">
        <v>36</v>
      </c>
      <c r="H16" t="s">
        <v>33</v>
      </c>
      <c r="J16" t="str">
        <f>"    ["&amp;TRIM(C16)&amp;"] ["&amp;VLOOKUP(TRIM(D16),TypeMap!$B$3:$C$10,2,FALSE)&amp;"]"&amp;IF(TRIM(D16)="CHAR","("&amp;E16&amp;")",IF(TRIM(D16)="DECIMAL","("&amp;E16&amp;","&amp;F16&amp;")",""))&amp;" NULL"&amp;IF(C17="",") END",",")</f>
        <v xml:space="preserve">    [ORDER_DATE] [date] NULL,</v>
      </c>
    </row>
    <row r="17" spans="2:10" x14ac:dyDescent="0.25">
      <c r="B17">
        <v>6</v>
      </c>
      <c r="C17" t="s">
        <v>523</v>
      </c>
      <c r="D17" t="s">
        <v>38</v>
      </c>
      <c r="E17">
        <v>1</v>
      </c>
      <c r="F17">
        <v>0</v>
      </c>
      <c r="G17" t="s">
        <v>32</v>
      </c>
      <c r="H17" t="s">
        <v>521</v>
      </c>
      <c r="J17" t="str">
        <f>"    ["&amp;TRIM(C17)&amp;"] ["&amp;VLOOKUP(TRIM(D17),TypeMap!$B$3:$C$10,2,FALSE)&amp;"]"&amp;IF(TRIM(D17)="CHAR","("&amp;E17&amp;")",IF(TRIM(D17)="DECIMAL","("&amp;E17&amp;","&amp;F17&amp;")",""))&amp;" NULL"&amp;IF(C18="",") END",",")</f>
        <v xml:space="preserve">    [IMPORT_IND] [char](1) NULL,</v>
      </c>
    </row>
    <row r="18" spans="2:10" x14ac:dyDescent="0.25">
      <c r="B18">
        <v>7</v>
      </c>
      <c r="C18" t="s">
        <v>524</v>
      </c>
      <c r="D18" t="s">
        <v>41</v>
      </c>
      <c r="E18">
        <v>2</v>
      </c>
      <c r="F18">
        <v>0</v>
      </c>
      <c r="G18" t="s">
        <v>36</v>
      </c>
      <c r="H18" t="s">
        <v>33</v>
      </c>
      <c r="J18" t="str">
        <f>"    ["&amp;TRIM(C18)&amp;"] ["&amp;VLOOKUP(TRIM(D18),TypeMap!$B$3:$C$10,2,FALSE)&amp;"]"&amp;IF(TRIM(D18)="CHAR","("&amp;E18&amp;")",IF(TRIM(D18)="DECIMAL","("&amp;E18&amp;","&amp;F18&amp;")",""))&amp;" NULL"&amp;IF(C19="",") END",",")</f>
        <v xml:space="preserve">    [TRANSMIT_STAT_CD] [int] NULL,</v>
      </c>
    </row>
    <row r="19" spans="2:10" x14ac:dyDescent="0.25">
      <c r="B19">
        <v>8</v>
      </c>
      <c r="C19" t="s">
        <v>525</v>
      </c>
      <c r="D19" t="s">
        <v>38</v>
      </c>
      <c r="E19">
        <v>1</v>
      </c>
      <c r="F19">
        <v>0</v>
      </c>
      <c r="G19" t="s">
        <v>32</v>
      </c>
      <c r="H19" t="s">
        <v>521</v>
      </c>
      <c r="J19" t="str">
        <f>"    ["&amp;TRIM(C19)&amp;"] ["&amp;VLOOKUP(TRIM(D19),TypeMap!$B$3:$C$10,2,FALSE)&amp;"]"&amp;IF(TRIM(D19)="CHAR","("&amp;E19&amp;")",IF(TRIM(D19)="DECIMAL","("&amp;E19&amp;","&amp;F19&amp;")",""))&amp;" NULL"&amp;IF(C20="",") END",",")</f>
        <v xml:space="preserve">    [TRANSMIT_METHOD_CD] [char](1) NULL,</v>
      </c>
    </row>
    <row r="20" spans="2:10" x14ac:dyDescent="0.25">
      <c r="B20">
        <v>9</v>
      </c>
      <c r="C20" t="s">
        <v>526</v>
      </c>
      <c r="D20" t="s">
        <v>41</v>
      </c>
      <c r="E20">
        <v>2</v>
      </c>
      <c r="F20">
        <v>0</v>
      </c>
      <c r="G20" t="s">
        <v>32</v>
      </c>
      <c r="H20" t="s">
        <v>33</v>
      </c>
      <c r="J20" t="str">
        <f>"    ["&amp;TRIM(C20)&amp;"] ["&amp;VLOOKUP(TRIM(D20),TypeMap!$B$3:$C$10,2,FALSE)&amp;"]"&amp;IF(TRIM(D20)="CHAR","("&amp;E20&amp;")",IF(TRIM(D20)="DECIMAL","("&amp;E20&amp;","&amp;F20&amp;")",""))&amp;" NULL"&amp;IF(C21="",") END",",")</f>
        <v xml:space="preserve">    [FRT_PYMNT_TYP_CODE] [int] NULL,</v>
      </c>
    </row>
    <row r="21" spans="2:10" x14ac:dyDescent="0.25">
      <c r="B21">
        <v>10</v>
      </c>
      <c r="C21" t="s">
        <v>527</v>
      </c>
      <c r="D21" t="s">
        <v>41</v>
      </c>
      <c r="E21">
        <v>2</v>
      </c>
      <c r="F21">
        <v>0</v>
      </c>
      <c r="G21" t="s">
        <v>32</v>
      </c>
      <c r="H21" t="s">
        <v>33</v>
      </c>
      <c r="J21" t="str">
        <f>"    ["&amp;TRIM(C21)&amp;"] ["&amp;VLOOKUP(TRIM(D21),TypeMap!$B$3:$C$10,2,FALSE)&amp;"]"&amp;IF(TRIM(D21)="CHAR","("&amp;E21&amp;")",IF(TRIM(D21)="DECIMAL","("&amp;E21&amp;","&amp;F21&amp;")",""))&amp;" NULL"&amp;IF(C22="",") END",",")</f>
        <v xml:space="preserve">    [ORDER_OFFICE_ID] [int] NULL,</v>
      </c>
    </row>
    <row r="22" spans="2:10" x14ac:dyDescent="0.25">
      <c r="B22">
        <v>11</v>
      </c>
      <c r="C22" t="s">
        <v>528</v>
      </c>
      <c r="D22" t="s">
        <v>41</v>
      </c>
      <c r="E22">
        <v>2</v>
      </c>
      <c r="F22">
        <v>0</v>
      </c>
      <c r="G22" t="s">
        <v>32</v>
      </c>
      <c r="H22" t="s">
        <v>33</v>
      </c>
      <c r="J22" t="str">
        <f>"    ["&amp;TRIM(C22)&amp;"] ["&amp;VLOOKUP(TRIM(D22),TypeMap!$B$3:$C$10,2,FALSE)&amp;"]"&amp;IF(TRIM(D22)="CHAR","("&amp;E22&amp;")",IF(TRIM(D22)="DECIMAL","("&amp;E22&amp;","&amp;F22&amp;")",""))&amp;" NULL"&amp;IF(C23="",") END",",")</f>
        <v xml:space="preserve">    [PO_STATUS_CD] [int] NULL,</v>
      </c>
    </row>
    <row r="23" spans="2:10" x14ac:dyDescent="0.25">
      <c r="B23">
        <v>12</v>
      </c>
      <c r="C23" t="s">
        <v>529</v>
      </c>
      <c r="D23" t="s">
        <v>165</v>
      </c>
      <c r="E23">
        <v>10</v>
      </c>
      <c r="F23">
        <v>6</v>
      </c>
      <c r="G23" t="s">
        <v>32</v>
      </c>
      <c r="H23" t="s">
        <v>33</v>
      </c>
      <c r="J23" t="str">
        <f>"    ["&amp;TRIM(C23)&amp;"] ["&amp;VLOOKUP(TRIM(D23),TypeMap!$B$3:$C$10,2,FALSE)&amp;"]"&amp;IF(TRIM(D23)="CHAR","("&amp;E23&amp;")",IF(TRIM(D23)="DECIMAL","("&amp;E23&amp;","&amp;F23&amp;")",""))&amp;" NULL"&amp;IF(C24="",") END",",")</f>
        <v xml:space="preserve">    [PO_CREATE_TS] [datetime2] NULL,</v>
      </c>
    </row>
    <row r="24" spans="2:10" x14ac:dyDescent="0.25">
      <c r="B24">
        <v>13</v>
      </c>
      <c r="C24" t="s">
        <v>530</v>
      </c>
      <c r="D24" t="s">
        <v>55</v>
      </c>
      <c r="E24">
        <v>4</v>
      </c>
      <c r="F24">
        <v>0</v>
      </c>
      <c r="G24" t="s">
        <v>36</v>
      </c>
      <c r="H24" t="s">
        <v>33</v>
      </c>
      <c r="J24" t="str">
        <f>"    ["&amp;TRIM(C24)&amp;"] ["&amp;VLOOKUP(TRIM(D24),TypeMap!$B$3:$C$10,2,FALSE)&amp;"]"&amp;IF(TRIM(D24)="CHAR","("&amp;E24&amp;")",IF(TRIM(D24)="DECIMAL","("&amp;E24&amp;","&amp;F24&amp;")",""))&amp;" NULL"&amp;IF(C25="",") END",",")</f>
        <v xml:space="preserve">    [PO_CLOSE_DATE] [date] NULL,</v>
      </c>
    </row>
    <row r="25" spans="2:10" x14ac:dyDescent="0.25">
      <c r="B25">
        <v>14</v>
      </c>
      <c r="C25" t="s">
        <v>531</v>
      </c>
      <c r="D25" t="s">
        <v>38</v>
      </c>
      <c r="E25">
        <v>1</v>
      </c>
      <c r="F25">
        <v>0</v>
      </c>
      <c r="G25" t="s">
        <v>32</v>
      </c>
      <c r="H25" t="s">
        <v>521</v>
      </c>
      <c r="J25" t="str">
        <f>"    ["&amp;TRIM(C25)&amp;"] ["&amp;VLOOKUP(TRIM(D25),TypeMap!$B$3:$C$10,2,FALSE)&amp;"]"&amp;IF(TRIM(D25)="CHAR","("&amp;E25&amp;")",IF(TRIM(D25)="DECIMAL","("&amp;E25&amp;","&amp;F25&amp;")",""))&amp;" NULL"&amp;IF(C26="",") END",",")</f>
        <v xml:space="preserve">    [MANUAL_CREATE_IND] [char](1) NULL,</v>
      </c>
    </row>
    <row r="26" spans="2:10" x14ac:dyDescent="0.25">
      <c r="B26">
        <v>15</v>
      </c>
      <c r="C26" t="s">
        <v>532</v>
      </c>
      <c r="D26" t="s">
        <v>38</v>
      </c>
      <c r="E26">
        <v>8</v>
      </c>
      <c r="F26">
        <v>0</v>
      </c>
      <c r="G26" t="s">
        <v>36</v>
      </c>
      <c r="H26" t="s">
        <v>521</v>
      </c>
      <c r="J26" t="str">
        <f>"    ["&amp;TRIM(C26)&amp;"] ["&amp;VLOOKUP(TRIM(D26),TypeMap!$B$3:$C$10,2,FALSE)&amp;"]"&amp;IF(TRIM(D26)="CHAR","("&amp;E26&amp;")",IF(TRIM(D26)="DECIMAL","("&amp;E26&amp;","&amp;F26&amp;")",""))&amp;" NULL"&amp;IF(C27="",") END",",")</f>
        <v xml:space="preserve">    [CREATE_USERID] [char](8) NULL,</v>
      </c>
    </row>
    <row r="27" spans="2:10" x14ac:dyDescent="0.25">
      <c r="B27">
        <v>16</v>
      </c>
      <c r="C27" t="s">
        <v>533</v>
      </c>
      <c r="D27" t="s">
        <v>38</v>
      </c>
      <c r="E27">
        <v>8</v>
      </c>
      <c r="F27">
        <v>0</v>
      </c>
      <c r="G27" t="s">
        <v>36</v>
      </c>
      <c r="H27" t="s">
        <v>521</v>
      </c>
      <c r="J27" t="str">
        <f>"    ["&amp;TRIM(C27)&amp;"] ["&amp;VLOOKUP(TRIM(D27),TypeMap!$B$3:$C$10,2,FALSE)&amp;"]"&amp;IF(TRIM(D27)="CHAR","("&amp;E27&amp;")",IF(TRIM(D27)="DECIMAL","("&amp;E27&amp;","&amp;F27&amp;")",""))&amp;" NULL"&amp;IF(C28="",") END",",")</f>
        <v xml:space="preserve">    [CREATE_SYSTEM_ID] [char](8) NULL,</v>
      </c>
    </row>
    <row r="28" spans="2:10" x14ac:dyDescent="0.25">
      <c r="B28">
        <v>17</v>
      </c>
      <c r="C28" t="s">
        <v>534</v>
      </c>
      <c r="D28" t="s">
        <v>38</v>
      </c>
      <c r="E28">
        <v>8</v>
      </c>
      <c r="F28">
        <v>0</v>
      </c>
      <c r="G28" t="s">
        <v>36</v>
      </c>
      <c r="H28" t="s">
        <v>521</v>
      </c>
      <c r="J28" t="str">
        <f>"    ["&amp;TRIM(C28)&amp;"] ["&amp;VLOOKUP(TRIM(D28),TypeMap!$B$3:$C$10,2,FALSE)&amp;"]"&amp;IF(TRIM(D28)="CHAR","("&amp;E28&amp;")",IF(TRIM(D28)="DECIMAL","("&amp;E28&amp;","&amp;F28&amp;")",""))&amp;" NULL"&amp;IF(C29="",") END",",")</f>
        <v xml:space="preserve">    [LAST_CHG_USERID] [char](8) NULL,</v>
      </c>
    </row>
    <row r="29" spans="2:10" x14ac:dyDescent="0.25">
      <c r="B29">
        <v>18</v>
      </c>
      <c r="C29" t="s">
        <v>535</v>
      </c>
      <c r="D29" t="s">
        <v>165</v>
      </c>
      <c r="E29">
        <v>10</v>
      </c>
      <c r="F29">
        <v>6</v>
      </c>
      <c r="G29" t="s">
        <v>36</v>
      </c>
      <c r="H29" t="s">
        <v>33</v>
      </c>
      <c r="J29" t="str">
        <f>"    ["&amp;TRIM(C29)&amp;"] ["&amp;VLOOKUP(TRIM(D29),TypeMap!$B$3:$C$10,2,FALSE)&amp;"]"&amp;IF(TRIM(D29)="CHAR","("&amp;E29&amp;")",IF(TRIM(D29)="DECIMAL","("&amp;E29&amp;","&amp;F29&amp;")",""))&amp;" NULL"&amp;IF(C30="",") END",",")</f>
        <v xml:space="preserve">    [LAST_CHG_TS] [datetime2] NULL,</v>
      </c>
    </row>
    <row r="30" spans="2:10" x14ac:dyDescent="0.25">
      <c r="B30">
        <v>19</v>
      </c>
      <c r="C30" t="s">
        <v>536</v>
      </c>
      <c r="D30" t="s">
        <v>38</v>
      </c>
      <c r="E30">
        <v>1</v>
      </c>
      <c r="F30">
        <v>0</v>
      </c>
      <c r="G30" t="s">
        <v>32</v>
      </c>
      <c r="H30" t="s">
        <v>521</v>
      </c>
      <c r="J30" t="str">
        <f>"    ["&amp;TRIM(C30)&amp;"] ["&amp;VLOOKUP(TRIM(D30),TypeMap!$B$3:$C$10,2,FALSE)&amp;"]"&amp;IF(TRIM(D30)="CHAR","("&amp;E30&amp;")",IF(TRIM(D30)="DECIMAL","("&amp;E30&amp;","&amp;F30&amp;")",""))&amp;" NULL"&amp;IF(C31="",") END",",")</f>
        <v xml:space="preserve">    [EDIT_LOCK_IND] [char](1) NULL,</v>
      </c>
    </row>
    <row r="31" spans="2:10" x14ac:dyDescent="0.25">
      <c r="B31">
        <v>20</v>
      </c>
      <c r="C31" t="s">
        <v>537</v>
      </c>
      <c r="D31" t="s">
        <v>38</v>
      </c>
      <c r="E31">
        <v>8</v>
      </c>
      <c r="F31">
        <v>0</v>
      </c>
      <c r="G31" t="s">
        <v>36</v>
      </c>
      <c r="H31" t="s">
        <v>521</v>
      </c>
      <c r="J31" t="str">
        <f>"    ["&amp;TRIM(C31)&amp;"] ["&amp;VLOOKUP(TRIM(D31),TypeMap!$B$3:$C$10,2,FALSE)&amp;"]"&amp;IF(TRIM(D31)="CHAR","("&amp;E31&amp;")",IF(TRIM(D31)="DECIMAL","("&amp;E31&amp;","&amp;F31&amp;")",""))&amp;" NULL"&amp;IF(C32="",") END",",")</f>
        <v xml:space="preserve">    [EDIT_LOCK_USERID] [char](8) NULL,</v>
      </c>
    </row>
    <row r="32" spans="2:10" x14ac:dyDescent="0.25">
      <c r="B32">
        <v>21</v>
      </c>
      <c r="C32" t="s">
        <v>538</v>
      </c>
      <c r="D32" t="s">
        <v>165</v>
      </c>
      <c r="E32">
        <v>10</v>
      </c>
      <c r="F32">
        <v>6</v>
      </c>
      <c r="G32" t="s">
        <v>36</v>
      </c>
      <c r="H32" t="s">
        <v>33</v>
      </c>
      <c r="J32" t="str">
        <f>"    ["&amp;TRIM(C32)&amp;"] ["&amp;VLOOKUP(TRIM(D32),TypeMap!$B$3:$C$10,2,FALSE)&amp;"]"&amp;IF(TRIM(D32)="CHAR","("&amp;E32&amp;")",IF(TRIM(D32)="DECIMAL","("&amp;E32&amp;","&amp;F32&amp;")",""))&amp;" NULL"&amp;IF(C33="",") END",",")</f>
        <v xml:space="preserve">    [EDIT_LOCK_TS] [datetime2] NULL,</v>
      </c>
    </row>
    <row r="33" spans="2:10" x14ac:dyDescent="0.25">
      <c r="B33">
        <v>22</v>
      </c>
      <c r="C33" t="s">
        <v>539</v>
      </c>
      <c r="D33" t="s">
        <v>41</v>
      </c>
      <c r="E33">
        <v>2</v>
      </c>
      <c r="F33">
        <v>0</v>
      </c>
      <c r="G33" t="s">
        <v>36</v>
      </c>
      <c r="H33" t="s">
        <v>33</v>
      </c>
      <c r="J33" t="str">
        <f>"    ["&amp;TRIM(C33)&amp;"] ["&amp;VLOOKUP(TRIM(D33),TypeMap!$B$3:$C$10,2,FALSE)&amp;"]"&amp;IF(TRIM(D33)="CHAR","("&amp;E33&amp;")",IF(TRIM(D33)="DECIMAL","("&amp;E33&amp;","&amp;F33&amp;")",""))&amp;" NULL"&amp;IF(C34="",") END",",")</f>
        <v xml:space="preserve">    [EDIT_BLOCK_REASON_CD] [int] NULL,</v>
      </c>
    </row>
    <row r="34" spans="2:10" x14ac:dyDescent="0.25">
      <c r="B34">
        <v>23</v>
      </c>
      <c r="C34" t="s">
        <v>540</v>
      </c>
      <c r="D34" t="s">
        <v>38</v>
      </c>
      <c r="E34">
        <v>6</v>
      </c>
      <c r="F34">
        <v>0</v>
      </c>
      <c r="G34" t="s">
        <v>36</v>
      </c>
      <c r="H34" t="s">
        <v>521</v>
      </c>
      <c r="J34" t="str">
        <f>"    ["&amp;TRIM(C34)&amp;"] ["&amp;VLOOKUP(TRIM(D34),TypeMap!$B$3:$C$10,2,FALSE)&amp;"]"&amp;IF(TRIM(D34)="CHAR","("&amp;E34&amp;")",IF(TRIM(D34)="DECIMAL","("&amp;E34&amp;","&amp;F34&amp;")",""))&amp;" NULL"&amp;IF(C35="",") END",",")</f>
        <v xml:space="preserve">    [SCAC_CODE] [char](6) NULL,</v>
      </c>
    </row>
    <row r="35" spans="2:10" x14ac:dyDescent="0.25">
      <c r="B35">
        <v>24</v>
      </c>
      <c r="C35" t="s">
        <v>541</v>
      </c>
      <c r="D35" t="s">
        <v>41</v>
      </c>
      <c r="E35">
        <v>2</v>
      </c>
      <c r="F35">
        <v>0</v>
      </c>
      <c r="G35" t="s">
        <v>36</v>
      </c>
      <c r="H35" t="s">
        <v>33</v>
      </c>
      <c r="J35" t="str">
        <f>"    ["&amp;TRIM(C35)&amp;"] ["&amp;VLOOKUP(TRIM(D35),TypeMap!$B$3:$C$10,2,FALSE)&amp;"]"&amp;IF(TRIM(D35)="CHAR","("&amp;E35&amp;")",IF(TRIM(D35)="DECIMAL","("&amp;E35&amp;","&amp;F35&amp;")",""))&amp;" NULL"&amp;IF(C36="",") END",",")</f>
        <v xml:space="preserve">    [TRANS_MODE_CODE] [int] NULL,</v>
      </c>
    </row>
    <row r="36" spans="2:10" x14ac:dyDescent="0.25">
      <c r="B36">
        <v>25</v>
      </c>
      <c r="C36" t="s">
        <v>542</v>
      </c>
      <c r="D36" t="s">
        <v>38</v>
      </c>
      <c r="E36">
        <v>1</v>
      </c>
      <c r="F36">
        <v>0</v>
      </c>
      <c r="G36" t="s">
        <v>32</v>
      </c>
      <c r="H36" t="s">
        <v>521</v>
      </c>
      <c r="J36" t="str">
        <f>"    ["&amp;TRIM(C36)&amp;"] ["&amp;VLOOKUP(TRIM(D36),TypeMap!$B$3:$C$10,2,FALSE)&amp;"]"&amp;IF(TRIM(D36)="CHAR","("&amp;E36&amp;")",IF(TRIM(D36)="DECIMAL","("&amp;E36&amp;","&amp;F36&amp;")",""))&amp;" NULL"&amp;IF(C37="",") END",",")</f>
        <v xml:space="preserve">    [BACKHAUL_IND] [char](1) NULL,</v>
      </c>
    </row>
    <row r="37" spans="2:10" x14ac:dyDescent="0.25">
      <c r="B37">
        <v>26</v>
      </c>
      <c r="C37" t="s">
        <v>543</v>
      </c>
      <c r="D37" t="s">
        <v>55</v>
      </c>
      <c r="E37">
        <v>4</v>
      </c>
      <c r="F37">
        <v>0</v>
      </c>
      <c r="G37" t="s">
        <v>36</v>
      </c>
      <c r="H37" t="s">
        <v>33</v>
      </c>
      <c r="J37" t="str">
        <f>"    ["&amp;TRIM(C37)&amp;"] ["&amp;VLOOKUP(TRIM(D37),TypeMap!$B$3:$C$10,2,FALSE)&amp;"]"&amp;IF(TRIM(D37)="CHAR","("&amp;E37&amp;")",IF(TRIM(D37)="DECIMAL","("&amp;E37&amp;","&amp;F37&amp;")",""))&amp;" NULL"&amp;IF(C38="",") END",",")</f>
        <v xml:space="preserve">    [DEL_GATE_IN_DATE] [date] NULL,</v>
      </c>
    </row>
    <row r="38" spans="2:10" x14ac:dyDescent="0.25">
      <c r="B38">
        <v>27</v>
      </c>
      <c r="C38" t="s">
        <v>544</v>
      </c>
      <c r="D38" t="s">
        <v>545</v>
      </c>
      <c r="E38">
        <v>3</v>
      </c>
      <c r="F38">
        <v>0</v>
      </c>
      <c r="G38" t="s">
        <v>36</v>
      </c>
      <c r="H38" t="s">
        <v>33</v>
      </c>
      <c r="J38" t="str">
        <f>"    ["&amp;TRIM(C38)&amp;"] ["&amp;VLOOKUP(TRIM(D38),TypeMap!$B$3:$C$10,2,FALSE)&amp;"]"&amp;IF(TRIM(D38)="CHAR","("&amp;E38&amp;")",IF(TRIM(D38)="DECIMAL","("&amp;E38&amp;","&amp;F38&amp;")",""))&amp;" NULL"&amp;IF(C39="",") END",",")</f>
        <v xml:space="preserve">    [DEL_GATE_IN_TIME] [time] NULL,</v>
      </c>
    </row>
    <row r="39" spans="2:10" x14ac:dyDescent="0.25">
      <c r="B39">
        <v>28</v>
      </c>
      <c r="C39" t="s">
        <v>546</v>
      </c>
      <c r="D39" t="s">
        <v>38</v>
      </c>
      <c r="E39">
        <v>3</v>
      </c>
      <c r="F39">
        <v>0</v>
      </c>
      <c r="G39" t="s">
        <v>36</v>
      </c>
      <c r="H39" t="s">
        <v>521</v>
      </c>
      <c r="J39" t="str">
        <f>"    ["&amp;TRIM(C39)&amp;"] ["&amp;VLOOKUP(TRIM(D39),TypeMap!$B$3:$C$10,2,FALSE)&amp;"]"&amp;IF(TRIM(D39)="CHAR","("&amp;E39&amp;")",IF(TRIM(D39)="DECIMAL","("&amp;E39&amp;","&amp;F39&amp;")",""))&amp;" NULL"&amp;IF(C40="",") END",",")</f>
        <v xml:space="preserve">    [UNIT_CODE] [char](3) NULL,</v>
      </c>
    </row>
    <row r="40" spans="2:10" x14ac:dyDescent="0.25">
      <c r="B40">
        <v>29</v>
      </c>
      <c r="C40" t="s">
        <v>547</v>
      </c>
      <c r="D40" t="s">
        <v>38</v>
      </c>
      <c r="E40">
        <v>1</v>
      </c>
      <c r="F40">
        <v>0</v>
      </c>
      <c r="G40" t="s">
        <v>32</v>
      </c>
      <c r="H40" t="s">
        <v>521</v>
      </c>
      <c r="J40" t="str">
        <f>"    ["&amp;TRIM(C40)&amp;"] ["&amp;VLOOKUP(TRIM(D40),TypeMap!$B$3:$C$10,2,FALSE)&amp;"]"&amp;IF(TRIM(D40)="CHAR","("&amp;E40&amp;")",IF(TRIM(D40)="DECIMAL","("&amp;E40&amp;","&amp;F40&amp;")",""))&amp;" NULL"&amp;IF(C41="",") END",",")</f>
        <v xml:space="preserve">    [DCS2000_IND] [char](1) NULL,</v>
      </c>
    </row>
    <row r="41" spans="2:10" x14ac:dyDescent="0.25">
      <c r="B41">
        <v>30</v>
      </c>
      <c r="C41" t="s">
        <v>548</v>
      </c>
      <c r="D41" t="s">
        <v>38</v>
      </c>
      <c r="E41">
        <v>1</v>
      </c>
      <c r="F41">
        <v>0</v>
      </c>
      <c r="G41" t="s">
        <v>32</v>
      </c>
      <c r="H41" t="s">
        <v>521</v>
      </c>
      <c r="J41" t="str">
        <f>"    ["&amp;TRIM(C41)&amp;"] ["&amp;VLOOKUP(TRIM(D41),TypeMap!$B$3:$C$10,2,FALSE)&amp;"]"&amp;IF(TRIM(D41)="CHAR","("&amp;E41&amp;")",IF(TRIM(D41)="DECIMAL","("&amp;E41&amp;","&amp;F41&amp;")",""))&amp;" NULL"&amp;IF(C42="",") END",",")</f>
        <v xml:space="preserve">    [CONTRACT_CARRIER_IND] [char](1) NULL,</v>
      </c>
    </row>
    <row r="42" spans="2:10" x14ac:dyDescent="0.25">
      <c r="B42">
        <v>31</v>
      </c>
      <c r="C42" t="s">
        <v>549</v>
      </c>
      <c r="D42" t="s">
        <v>55</v>
      </c>
      <c r="E42">
        <v>4</v>
      </c>
      <c r="F42">
        <v>0</v>
      </c>
      <c r="G42" t="s">
        <v>36</v>
      </c>
      <c r="H42" t="s">
        <v>33</v>
      </c>
      <c r="J42" t="str">
        <f>"    ["&amp;TRIM(C42)&amp;"] ["&amp;VLOOKUP(TRIM(D42),TypeMap!$B$3:$C$10,2,FALSE)&amp;"]"&amp;IF(TRIM(D42)="CHAR","("&amp;E42&amp;")",IF(TRIM(D42)="DECIMAL","("&amp;E42&amp;","&amp;F42&amp;")",""))&amp;" NULL"&amp;IF(C43="",") END",",")</f>
        <v xml:space="preserve">    [DC_APPOINTMENT_DATE] [date] NULL,</v>
      </c>
    </row>
    <row r="43" spans="2:10" x14ac:dyDescent="0.25">
      <c r="B43">
        <v>32</v>
      </c>
      <c r="C43" t="s">
        <v>550</v>
      </c>
      <c r="D43" t="s">
        <v>545</v>
      </c>
      <c r="E43">
        <v>3</v>
      </c>
      <c r="F43">
        <v>0</v>
      </c>
      <c r="G43" t="s">
        <v>36</v>
      </c>
      <c r="H43" t="s">
        <v>33</v>
      </c>
      <c r="J43" t="str">
        <f>"    ["&amp;TRIM(C43)&amp;"] ["&amp;VLOOKUP(TRIM(D43),TypeMap!$B$3:$C$10,2,FALSE)&amp;"]"&amp;IF(TRIM(D43)="CHAR","("&amp;E43&amp;")",IF(TRIM(D43)="DECIMAL","("&amp;E43&amp;","&amp;F43&amp;")",""))&amp;" NULL"&amp;IF(C44="",") END",",")</f>
        <v xml:space="preserve">    [DC_APPOINTMENT_TIME] [time] NULL,</v>
      </c>
    </row>
    <row r="44" spans="2:10" x14ac:dyDescent="0.25">
      <c r="B44">
        <v>33</v>
      </c>
      <c r="C44" t="s">
        <v>105</v>
      </c>
      <c r="D44" t="s">
        <v>41</v>
      </c>
      <c r="E44">
        <v>2</v>
      </c>
      <c r="F44">
        <v>0</v>
      </c>
      <c r="G44" t="s">
        <v>36</v>
      </c>
      <c r="H44" t="s">
        <v>33</v>
      </c>
      <c r="J44" t="str">
        <f>"    ["&amp;TRIM(C44)&amp;"] ["&amp;VLOOKUP(TRIM(D44),TypeMap!$B$3:$C$10,2,FALSE)&amp;"]"&amp;IF(TRIM(D44)="CHAR","("&amp;E44&amp;")",IF(TRIM(D44)="DECIMAL","("&amp;E44&amp;","&amp;F44&amp;")",""))&amp;" NULL"&amp;IF(C45="",") END",",")</f>
        <v xml:space="preserve">    [WHSE_AREA_CODE] [int] NULL,</v>
      </c>
    </row>
    <row r="45" spans="2:10" x14ac:dyDescent="0.25">
      <c r="B45">
        <v>34</v>
      </c>
      <c r="C45" t="s">
        <v>551</v>
      </c>
      <c r="D45" t="s">
        <v>47</v>
      </c>
      <c r="E45">
        <v>10</v>
      </c>
      <c r="F45">
        <v>0</v>
      </c>
      <c r="G45" t="s">
        <v>36</v>
      </c>
      <c r="H45" t="s">
        <v>33</v>
      </c>
      <c r="J45" t="str">
        <f>"    ["&amp;TRIM(C45)&amp;"] ["&amp;VLOOKUP(TRIM(D45),TypeMap!$B$3:$C$10,2,FALSE)&amp;"]"&amp;IF(TRIM(D45)="CHAR","("&amp;E45&amp;")",IF(TRIM(D45)="DECIMAL","("&amp;E45&amp;","&amp;F45&amp;")",""))&amp;" NULL"&amp;IF(C46="",") END",",")</f>
        <v xml:space="preserve">    [WORK_ORDER_NBR] [numeric](10,0) NULL,</v>
      </c>
    </row>
    <row r="46" spans="2:10" x14ac:dyDescent="0.25">
      <c r="B46">
        <v>35</v>
      </c>
      <c r="C46" t="s">
        <v>552</v>
      </c>
      <c r="D46" t="s">
        <v>41</v>
      </c>
      <c r="E46">
        <v>2</v>
      </c>
      <c r="F46">
        <v>0</v>
      </c>
      <c r="G46" t="s">
        <v>36</v>
      </c>
      <c r="H46" t="s">
        <v>33</v>
      </c>
      <c r="J46" t="str">
        <f>"    ["&amp;TRIM(C46)&amp;"] ["&amp;VLOOKUP(TRIM(D46),TypeMap!$B$3:$C$10,2,FALSE)&amp;"]"&amp;IF(TRIM(D46)="CHAR","("&amp;E46&amp;")",IF(TRIM(D46)="DECIMAL","("&amp;E46&amp;","&amp;F46&amp;")",""))&amp;" NULL"&amp;IF(C47="",") END",",")</f>
        <v xml:space="preserve">    [CAL_OTB_YEAR_NBR] [int] NULL,</v>
      </c>
    </row>
    <row r="47" spans="2:10" x14ac:dyDescent="0.25">
      <c r="B47">
        <v>36</v>
      </c>
      <c r="C47" t="s">
        <v>553</v>
      </c>
      <c r="D47" t="s">
        <v>41</v>
      </c>
      <c r="E47">
        <v>2</v>
      </c>
      <c r="F47">
        <v>0</v>
      </c>
      <c r="G47" t="s">
        <v>36</v>
      </c>
      <c r="H47" t="s">
        <v>33</v>
      </c>
      <c r="J47" t="str">
        <f>"    ["&amp;TRIM(C47)&amp;"] ["&amp;VLOOKUP(TRIM(D47),TypeMap!$B$3:$C$10,2,FALSE)&amp;"]"&amp;IF(TRIM(D47)="CHAR","("&amp;E47&amp;")",IF(TRIM(D47)="DECIMAL","("&amp;E47&amp;","&amp;F47&amp;")",""))&amp;" NULL"&amp;IF(C48="",") END",",")</f>
        <v xml:space="preserve">    [CAL_OTB_MONTH_NBR] [int] NULL,</v>
      </c>
    </row>
    <row r="48" spans="2:10" x14ac:dyDescent="0.25">
      <c r="B48">
        <v>37</v>
      </c>
      <c r="C48" t="s">
        <v>554</v>
      </c>
      <c r="D48" t="s">
        <v>55</v>
      </c>
      <c r="E48">
        <v>4</v>
      </c>
      <c r="F48">
        <v>0</v>
      </c>
      <c r="G48" t="s">
        <v>36</v>
      </c>
      <c r="H48" t="s">
        <v>33</v>
      </c>
      <c r="J48" t="str">
        <f>"    ["&amp;TRIM(C48)&amp;"] ["&amp;VLOOKUP(TRIM(D48),TypeMap!$B$3:$C$10,2,FALSE)&amp;"]"&amp;IF(TRIM(D48)="CHAR","("&amp;E48&amp;")",IF(TRIM(D48)="DECIMAL","("&amp;E48&amp;","&amp;F48&amp;")",""))&amp;" NULL"&amp;IF(C49="",") END",",")</f>
        <v xml:space="preserve">    [MABD_DATE] [date] NULL,</v>
      </c>
    </row>
    <row r="49" spans="2:10" x14ac:dyDescent="0.25">
      <c r="B49">
        <v>38</v>
      </c>
      <c r="C49" t="s">
        <v>555</v>
      </c>
      <c r="D49" t="s">
        <v>545</v>
      </c>
      <c r="E49">
        <v>3</v>
      </c>
      <c r="F49">
        <v>0</v>
      </c>
      <c r="G49" t="s">
        <v>36</v>
      </c>
      <c r="H49" t="s">
        <v>33</v>
      </c>
      <c r="J49" t="str">
        <f>"    ["&amp;TRIM(C49)&amp;"] ["&amp;VLOOKUP(TRIM(D49),TypeMap!$B$3:$C$10,2,FALSE)&amp;"]"&amp;IF(TRIM(D49)="CHAR","("&amp;E49&amp;")",IF(TRIM(D49)="DECIMAL","("&amp;E49&amp;","&amp;F49&amp;")",""))&amp;" NULL"&amp;IF(C50="",") END",",")</f>
        <v xml:space="preserve">    [MABD_TIME] [time] NULL,</v>
      </c>
    </row>
    <row r="50" spans="2:10" x14ac:dyDescent="0.25">
      <c r="B50">
        <v>39</v>
      </c>
      <c r="C50" t="s">
        <v>556</v>
      </c>
      <c r="D50" t="s">
        <v>55</v>
      </c>
      <c r="E50">
        <v>4</v>
      </c>
      <c r="F50">
        <v>0</v>
      </c>
      <c r="G50" t="s">
        <v>36</v>
      </c>
      <c r="H50" t="s">
        <v>33</v>
      </c>
      <c r="J50" t="str">
        <f>"    ["&amp;TRIM(C50)&amp;"] ["&amp;VLOOKUP(TRIM(D50),TypeMap!$B$3:$C$10,2,FALSE)&amp;"]"&amp;IF(TRIM(D50)="CHAR","("&amp;E50&amp;")",IF(TRIM(D50)="DECIMAL","("&amp;E50&amp;","&amp;F50&amp;")",""))&amp;" NULL"&amp;IF(C51="",") END",",")</f>
        <v xml:space="preserve">    [DNSB_DATE] [date] NULL,</v>
      </c>
    </row>
    <row r="51" spans="2:10" x14ac:dyDescent="0.25">
      <c r="B51">
        <v>40</v>
      </c>
      <c r="C51" t="s">
        <v>557</v>
      </c>
      <c r="D51" t="s">
        <v>55</v>
      </c>
      <c r="E51">
        <v>4</v>
      </c>
      <c r="F51">
        <v>0</v>
      </c>
      <c r="G51" t="s">
        <v>36</v>
      </c>
      <c r="H51" t="s">
        <v>33</v>
      </c>
      <c r="J51" t="str">
        <f>"    ["&amp;TRIM(C51)&amp;"] ["&amp;VLOOKUP(TRIM(D51),TypeMap!$B$3:$C$10,2,FALSE)&amp;"]"&amp;IF(TRIM(D51)="CHAR","("&amp;E51&amp;")",IF(TRIM(D51)="DECIMAL","("&amp;E51&amp;","&amp;F51&amp;")",""))&amp;" NULL"&amp;IF(C52="",") END",",")</f>
        <v xml:space="preserve">    [DNSA_DATE] [date] NULL,</v>
      </c>
    </row>
    <row r="52" spans="2:10" x14ac:dyDescent="0.25">
      <c r="B52">
        <v>41</v>
      </c>
      <c r="C52" t="s">
        <v>558</v>
      </c>
      <c r="D52" t="s">
        <v>55</v>
      </c>
      <c r="E52">
        <v>4</v>
      </c>
      <c r="F52">
        <v>0</v>
      </c>
      <c r="G52" t="s">
        <v>36</v>
      </c>
      <c r="H52" t="s">
        <v>33</v>
      </c>
      <c r="J52" t="str">
        <f>"    ["&amp;TRIM(C52)&amp;"] ["&amp;VLOOKUP(TRIM(D52),TypeMap!$B$3:$C$10,2,FALSE)&amp;"]"&amp;IF(TRIM(D52)="CHAR","("&amp;E52&amp;")",IF(TRIM(D52)="DECIMAL","("&amp;E52&amp;","&amp;F52&amp;")",""))&amp;" NULL"&amp;IF(C53="",") END",",")</f>
        <v xml:space="preserve">    [DNRB_DATE] [date] NULL,</v>
      </c>
    </row>
    <row r="53" spans="2:10" x14ac:dyDescent="0.25">
      <c r="B53">
        <v>42</v>
      </c>
      <c r="C53" t="s">
        <v>559</v>
      </c>
      <c r="D53" t="s">
        <v>545</v>
      </c>
      <c r="E53">
        <v>3</v>
      </c>
      <c r="F53">
        <v>0</v>
      </c>
      <c r="G53" t="s">
        <v>36</v>
      </c>
      <c r="H53" t="s">
        <v>33</v>
      </c>
      <c r="J53" t="str">
        <f>"    ["&amp;TRIM(C53)&amp;"] ["&amp;VLOOKUP(TRIM(D53),TypeMap!$B$3:$C$10,2,FALSE)&amp;"]"&amp;IF(TRIM(D53)="CHAR","("&amp;E53&amp;")",IF(TRIM(D53)="DECIMAL","("&amp;E53&amp;","&amp;F53&amp;")",""))&amp;" NULL"&amp;IF(C54="",") END",",")</f>
        <v xml:space="preserve">    [DNRB_TIME] [time] NULL,</v>
      </c>
    </row>
    <row r="54" spans="2:10" x14ac:dyDescent="0.25">
      <c r="B54">
        <v>43</v>
      </c>
      <c r="C54" t="s">
        <v>560</v>
      </c>
      <c r="D54" t="s">
        <v>41</v>
      </c>
      <c r="E54">
        <v>2</v>
      </c>
      <c r="F54">
        <v>0</v>
      </c>
      <c r="G54" t="s">
        <v>36</v>
      </c>
      <c r="H54" t="s">
        <v>33</v>
      </c>
      <c r="J54" t="str">
        <f>"    ["&amp;TRIM(C54)&amp;"] ["&amp;VLOOKUP(TRIM(D54),TypeMap!$B$3:$C$10,2,FALSE)&amp;"]"&amp;IF(TRIM(D54)="CHAR","("&amp;E54&amp;")",IF(TRIM(D54)="DECIMAL","("&amp;E54&amp;","&amp;F54&amp;")",""))&amp;" NULL"&amp;IF(C55="",") END",",")</f>
        <v xml:space="preserve">    [WM_OTB_YEAR_NBR] [int] NULL,</v>
      </c>
    </row>
    <row r="55" spans="2:10" x14ac:dyDescent="0.25">
      <c r="B55">
        <v>44</v>
      </c>
      <c r="C55" t="s">
        <v>561</v>
      </c>
      <c r="D55" t="s">
        <v>41</v>
      </c>
      <c r="E55">
        <v>2</v>
      </c>
      <c r="F55">
        <v>0</v>
      </c>
      <c r="G55" t="s">
        <v>36</v>
      </c>
      <c r="H55" t="s">
        <v>33</v>
      </c>
      <c r="J55" t="str">
        <f>"    ["&amp;TRIM(C55)&amp;"] ["&amp;VLOOKUP(TRIM(D55),TypeMap!$B$3:$C$10,2,FALSE)&amp;"]"&amp;IF(TRIM(D55)="CHAR","("&amp;E55&amp;")",IF(TRIM(D55)="DECIMAL","("&amp;E55&amp;","&amp;F55&amp;")",""))&amp;" NULL"&amp;IF(C56="",") END",",")</f>
        <v xml:space="preserve">    [WM_OTB_MONTH_NBR] [int] NULL,</v>
      </c>
    </row>
    <row r="56" spans="2:10" x14ac:dyDescent="0.25">
      <c r="B56">
        <v>45</v>
      </c>
      <c r="C56" t="s">
        <v>562</v>
      </c>
      <c r="D56" t="s">
        <v>41</v>
      </c>
      <c r="E56">
        <v>2</v>
      </c>
      <c r="F56">
        <v>0</v>
      </c>
      <c r="G56" t="s">
        <v>36</v>
      </c>
      <c r="H56" t="s">
        <v>33</v>
      </c>
      <c r="J56" t="str">
        <f>"    ["&amp;TRIM(C56)&amp;"] ["&amp;VLOOKUP(TRIM(D56),TypeMap!$B$3:$C$10,2,FALSE)&amp;"]"&amp;IF(TRIM(D56)="CHAR","("&amp;E56&amp;")",IF(TRIM(D56)="DECIMAL","("&amp;E56&amp;","&amp;F56&amp;")",""))&amp;" NULL"&amp;IF(C57="",") END",",")</f>
        <v xml:space="preserve">    [CREATE_REASON_CD] [int] NULL,</v>
      </c>
    </row>
    <row r="57" spans="2:10" x14ac:dyDescent="0.25">
      <c r="B57">
        <v>46</v>
      </c>
      <c r="C57" t="s">
        <v>563</v>
      </c>
      <c r="D57" t="s">
        <v>38</v>
      </c>
      <c r="E57">
        <v>1</v>
      </c>
      <c r="F57">
        <v>0</v>
      </c>
      <c r="G57" t="s">
        <v>36</v>
      </c>
      <c r="H57" t="s">
        <v>521</v>
      </c>
      <c r="J57" t="str">
        <f>"    ["&amp;TRIM(C57)&amp;"] ["&amp;VLOOKUP(TRIM(D57),TypeMap!$B$3:$C$10,2,FALSE)&amp;"]"&amp;IF(TRIM(D57)="CHAR","("&amp;E57&amp;")",IF(TRIM(D57)="DECIMAL","("&amp;E57&amp;","&amp;F57&amp;")",""))&amp;" NULL"&amp;IF(C58="",") END",",")</f>
        <v xml:space="preserve">    [CO_MANAGE_IND] [char](1) NULL,</v>
      </c>
    </row>
    <row r="58" spans="2:10" x14ac:dyDescent="0.25">
      <c r="B58">
        <v>47</v>
      </c>
      <c r="C58" t="s">
        <v>564</v>
      </c>
      <c r="D58" t="s">
        <v>38</v>
      </c>
      <c r="E58">
        <v>1</v>
      </c>
      <c r="F58">
        <v>0</v>
      </c>
      <c r="G58" t="s">
        <v>36</v>
      </c>
      <c r="H58" t="s">
        <v>521</v>
      </c>
      <c r="J58" t="str">
        <f>"    ["&amp;TRIM(C58)&amp;"] ["&amp;VLOOKUP(TRIM(D58),TypeMap!$B$3:$C$10,2,FALSE)&amp;"]"&amp;IF(TRIM(D58)="CHAR","("&amp;E58&amp;")",IF(TRIM(D58)="DECIMAL","("&amp;E58&amp;","&amp;F58&amp;")",""))&amp;" NULL"&amp;IF(C59="",") END",",")</f>
        <v xml:space="preserve">    [MANUAL_REPLEN_ORDER_IND] [char](1) NULL,</v>
      </c>
    </row>
    <row r="59" spans="2:10" x14ac:dyDescent="0.25">
      <c r="B59">
        <v>48</v>
      </c>
      <c r="C59" t="s">
        <v>565</v>
      </c>
      <c r="D59" t="s">
        <v>38</v>
      </c>
      <c r="E59">
        <v>8</v>
      </c>
      <c r="F59">
        <v>0</v>
      </c>
      <c r="G59" t="s">
        <v>36</v>
      </c>
      <c r="H59" t="s">
        <v>521</v>
      </c>
      <c r="J59" t="str">
        <f>"    ["&amp;TRIM(C59)&amp;"] ["&amp;VLOOKUP(TRIM(D59),TypeMap!$B$3:$C$10,2,FALSE)&amp;"]"&amp;IF(TRIM(D59)="CHAR","("&amp;E59&amp;")",IF(TRIM(D59)="DECIMAL","("&amp;E59&amp;","&amp;F59&amp;")",""))&amp;" NULL"&amp;IF(C60="",") END",",")</f>
        <v xml:space="preserve">    [DCS2000_FREIGHT_CODE] [char](8) NULL,</v>
      </c>
    </row>
    <row r="60" spans="2:10" x14ac:dyDescent="0.25">
      <c r="B60">
        <v>49</v>
      </c>
      <c r="C60" t="s">
        <v>566</v>
      </c>
      <c r="D60" t="s">
        <v>165</v>
      </c>
      <c r="E60">
        <v>10</v>
      </c>
      <c r="F60">
        <v>6</v>
      </c>
      <c r="G60" t="s">
        <v>32</v>
      </c>
      <c r="H60" t="s">
        <v>33</v>
      </c>
      <c r="J60" t="str">
        <f>"    ["&amp;TRIM(C60)&amp;"] ["&amp;VLOOKUP(TRIM(D60),TypeMap!$B$3:$C$10,2,FALSE)&amp;"]"&amp;IF(TRIM(D60)="CHAR","("&amp;E60&amp;")",IF(TRIM(D60)="DECIMAL","("&amp;E60&amp;","&amp;F60&amp;")",""))&amp;" NULL"&amp;IF(C61="",") END",",")</f>
        <v xml:space="preserve">    [ROW_CHANGE_TS] [datetime2] NULL,</v>
      </c>
    </row>
    <row r="61" spans="2:10" x14ac:dyDescent="0.25">
      <c r="B61">
        <v>50</v>
      </c>
      <c r="C61" t="s">
        <v>567</v>
      </c>
      <c r="D61" t="s">
        <v>41</v>
      </c>
      <c r="E61">
        <v>2</v>
      </c>
      <c r="F61">
        <v>0</v>
      </c>
      <c r="G61" t="s">
        <v>36</v>
      </c>
      <c r="H61" t="s">
        <v>33</v>
      </c>
      <c r="J61" t="str">
        <f>"    ["&amp;TRIM(C61)&amp;"] ["&amp;VLOOKUP(TRIM(D61),TypeMap!$B$3:$C$10,2,FALSE)&amp;"]"&amp;IF(TRIM(D61)="CHAR","("&amp;E61&amp;")",IF(TRIM(D61)="DECIMAL","("&amp;E61&amp;","&amp;F61&amp;")",""))&amp;" NULL"&amp;IF(C62="",") END",",")</f>
        <v xml:space="preserve">    [IMPORT_DIV_NBR] [int] NULL,</v>
      </c>
    </row>
    <row r="62" spans="2:10" x14ac:dyDescent="0.25">
      <c r="B62">
        <v>51</v>
      </c>
      <c r="C62" t="s">
        <v>568</v>
      </c>
      <c r="D62" t="s">
        <v>31</v>
      </c>
      <c r="E62">
        <v>4</v>
      </c>
      <c r="F62">
        <v>0</v>
      </c>
      <c r="G62" t="s">
        <v>36</v>
      </c>
      <c r="H62" t="s">
        <v>33</v>
      </c>
      <c r="J62" t="str">
        <f>"    ["&amp;TRIM(C62)&amp;"] ["&amp;VLOOKUP(TRIM(D62),TypeMap!$B$3:$C$10,2,FALSE)&amp;"]"&amp;IF(TRIM(D62)="CHAR","("&amp;E62&amp;")",IF(TRIM(D62)="DECIMAL","("&amp;E62&amp;","&amp;F62&amp;")",""))&amp;" NULL"&amp;IF(C63="",") END",",")</f>
        <v xml:space="preserve">    [IMPORT_SUPPLIER_ID] [int] NULL,</v>
      </c>
    </row>
    <row r="63" spans="2:10" x14ac:dyDescent="0.25">
      <c r="B63">
        <v>52</v>
      </c>
      <c r="C63" t="s">
        <v>569</v>
      </c>
      <c r="D63" t="s">
        <v>31</v>
      </c>
      <c r="E63">
        <v>4</v>
      </c>
      <c r="F63">
        <v>0</v>
      </c>
      <c r="G63" t="s">
        <v>36</v>
      </c>
      <c r="H63" t="s">
        <v>33</v>
      </c>
      <c r="J63" t="str">
        <f>"    ["&amp;TRIM(C63)&amp;"] ["&amp;VLOOKUP(TRIM(D63),TypeMap!$B$3:$C$10,2,FALSE)&amp;"]"&amp;IF(TRIM(D63)="CHAR","("&amp;E63&amp;")",IF(TRIM(D63)="DECIMAL","("&amp;E63&amp;","&amp;F63&amp;")",""))&amp;" NULL"&amp;IF(C64="",") END",",")</f>
        <v xml:space="preserve">    [CREDIT_OFFICE_ID] [int] NULL,</v>
      </c>
    </row>
    <row r="64" spans="2:10" x14ac:dyDescent="0.25">
      <c r="B64">
        <v>53</v>
      </c>
      <c r="C64" t="s">
        <v>570</v>
      </c>
      <c r="D64" t="s">
        <v>31</v>
      </c>
      <c r="E64">
        <v>4</v>
      </c>
      <c r="F64">
        <v>0</v>
      </c>
      <c r="G64" t="s">
        <v>36</v>
      </c>
      <c r="H64" t="s">
        <v>33</v>
      </c>
      <c r="J64" t="str">
        <f>"    ["&amp;TRIM(C64)&amp;"] ["&amp;VLOOKUP(TRIM(D64),TypeMap!$B$3:$C$10,2,FALSE)&amp;"]"&amp;IF(TRIM(D64)="CHAR","("&amp;E64&amp;")",IF(TRIM(D64)="DECIMAL","("&amp;E64&amp;","&amp;F64&amp;")",""))&amp;" NULL"&amp;IF(C65="",") END",",")</f>
        <v xml:space="preserve">    [LOGISTIC_OFFICE_ID] [int] NULL,</v>
      </c>
    </row>
    <row r="65" spans="2:10" x14ac:dyDescent="0.25">
      <c r="B65">
        <v>54</v>
      </c>
      <c r="C65" t="s">
        <v>571</v>
      </c>
      <c r="D65" t="s">
        <v>31</v>
      </c>
      <c r="E65">
        <v>4</v>
      </c>
      <c r="F65">
        <v>0</v>
      </c>
      <c r="G65" t="s">
        <v>36</v>
      </c>
      <c r="H65" t="s">
        <v>33</v>
      </c>
      <c r="J65" t="str">
        <f>"    ["&amp;TRIM(C65)&amp;"] ["&amp;VLOOKUP(TRIM(D65),TypeMap!$B$3:$C$10,2,FALSE)&amp;"]"&amp;IF(TRIM(D65)="CHAR","("&amp;E65&amp;")",IF(TRIM(D65)="DECIMAL","("&amp;E65&amp;","&amp;F65&amp;")",""))&amp;" NULL"&amp;IF(C66="",") END",",")</f>
        <v xml:space="preserve">    [BENEFICIARY_ID] [int] NULL,</v>
      </c>
    </row>
    <row r="66" spans="2:10" x14ac:dyDescent="0.25">
      <c r="B66">
        <v>55</v>
      </c>
      <c r="C66" t="s">
        <v>572</v>
      </c>
      <c r="D66" t="s">
        <v>31</v>
      </c>
      <c r="E66">
        <v>4</v>
      </c>
      <c r="F66">
        <v>0</v>
      </c>
      <c r="G66" t="s">
        <v>36</v>
      </c>
      <c r="H66" t="s">
        <v>33</v>
      </c>
      <c r="J66" t="str">
        <f>"    ["&amp;TRIM(C66)&amp;"] ["&amp;VLOOKUP(TRIM(D66),TypeMap!$B$3:$C$10,2,FALSE)&amp;"]"&amp;IF(TRIM(D66)="CHAR","("&amp;E66&amp;")",IF(TRIM(D66)="DECIMAL","("&amp;E66&amp;","&amp;F66&amp;")",""))&amp;" NULL"&amp;IF(C67="",") END",",")</f>
        <v xml:space="preserve">    [SECONDARY_BENEFICIARY_ID] [int] NULL,</v>
      </c>
    </row>
    <row r="67" spans="2:10" x14ac:dyDescent="0.25">
      <c r="B67">
        <v>56</v>
      </c>
      <c r="C67" t="s">
        <v>573</v>
      </c>
      <c r="D67" t="s">
        <v>31</v>
      </c>
      <c r="E67">
        <v>4</v>
      </c>
      <c r="F67">
        <v>0</v>
      </c>
      <c r="G67" t="s">
        <v>36</v>
      </c>
      <c r="H67" t="s">
        <v>33</v>
      </c>
      <c r="J67" t="str">
        <f>"    ["&amp;TRIM(C67)&amp;"] ["&amp;VLOOKUP(TRIM(D67),TypeMap!$B$3:$C$10,2,FALSE)&amp;"]"&amp;IF(TRIM(D67)="CHAR","("&amp;E67&amp;")",IF(TRIM(D67)="DECIMAL","("&amp;E67&amp;","&amp;F67&amp;")",""))&amp;" NULL"&amp;IF(C68="",") END",",")</f>
        <v xml:space="preserve">    [BENEFICIARY_BANK_BRANCH_ID] [int] NULL,</v>
      </c>
    </row>
    <row r="68" spans="2:10" x14ac:dyDescent="0.25">
      <c r="B68">
        <v>57</v>
      </c>
      <c r="C68" t="s">
        <v>574</v>
      </c>
      <c r="D68" t="s">
        <v>38</v>
      </c>
      <c r="E68">
        <v>10</v>
      </c>
      <c r="F68">
        <v>0</v>
      </c>
      <c r="G68" t="s">
        <v>36</v>
      </c>
      <c r="H68" t="s">
        <v>521</v>
      </c>
      <c r="J68" t="str">
        <f>"    ["&amp;TRIM(C68)&amp;"] ["&amp;VLOOKUP(TRIM(D68),TypeMap!$B$3:$C$10,2,FALSE)&amp;"]"&amp;IF(TRIM(D68)="CHAR","("&amp;E68&amp;")",IF(TRIM(D68)="DECIMAL","("&amp;E68&amp;","&amp;F68&amp;")",""))&amp;" NULL"&amp;IF(C69="",") END",",")</f>
        <v xml:space="preserve">    [MANAGING_BUYER_USERID] [char](10) NULL,</v>
      </c>
    </row>
    <row r="69" spans="2:10" x14ac:dyDescent="0.25">
      <c r="B69">
        <v>58</v>
      </c>
      <c r="C69" t="s">
        <v>575</v>
      </c>
      <c r="D69" t="s">
        <v>31</v>
      </c>
      <c r="E69">
        <v>4</v>
      </c>
      <c r="F69">
        <v>0</v>
      </c>
      <c r="G69" t="s">
        <v>36</v>
      </c>
      <c r="H69" t="s">
        <v>33</v>
      </c>
      <c r="J69" t="str">
        <f>"    ["&amp;TRIM(C69)&amp;"] ["&amp;VLOOKUP(TRIM(D69),TypeMap!$B$3:$C$10,2,FALSE)&amp;"]"&amp;IF(TRIM(D69)="CHAR","("&amp;E69&amp;")",IF(TRIM(D69)="DECIMAL","("&amp;E69&amp;","&amp;F69&amp;")",""))&amp;" NULL"&amp;IF(C70="",") END",",")</f>
        <v xml:space="preserve">    [DESTINATION_COMPANY_ID] [int] NULL,</v>
      </c>
    </row>
    <row r="70" spans="2:10" x14ac:dyDescent="0.25">
      <c r="B70">
        <v>59</v>
      </c>
      <c r="C70" t="s">
        <v>576</v>
      </c>
      <c r="D70" t="s">
        <v>31</v>
      </c>
      <c r="E70">
        <v>4</v>
      </c>
      <c r="F70">
        <v>0</v>
      </c>
      <c r="G70" t="s">
        <v>36</v>
      </c>
      <c r="H70" t="s">
        <v>33</v>
      </c>
      <c r="J70" t="str">
        <f>"    ["&amp;TRIM(C70)&amp;"] ["&amp;VLOOKUP(TRIM(D70),TypeMap!$B$3:$C$10,2,FALSE)&amp;"]"&amp;IF(TRIM(D70)="CHAR","("&amp;E70&amp;")",IF(TRIM(D70)="DECIMAL","("&amp;E70&amp;","&amp;F70&amp;")",""))&amp;" NULL"&amp;IF(C71="",") END",",")</f>
        <v xml:space="preserve">    [LOADING_PORT_ID] [int] NULL,</v>
      </c>
    </row>
    <row r="71" spans="2:10" x14ac:dyDescent="0.25">
      <c r="B71">
        <v>60</v>
      </c>
      <c r="C71" t="s">
        <v>577</v>
      </c>
      <c r="D71" t="s">
        <v>31</v>
      </c>
      <c r="E71">
        <v>4</v>
      </c>
      <c r="F71">
        <v>0</v>
      </c>
      <c r="G71" t="s">
        <v>36</v>
      </c>
      <c r="H71" t="s">
        <v>33</v>
      </c>
      <c r="J71" t="str">
        <f>"    ["&amp;TRIM(C71)&amp;"] ["&amp;VLOOKUP(TRIM(D71),TypeMap!$B$3:$C$10,2,FALSE)&amp;"]"&amp;IF(TRIM(D71)="CHAR","("&amp;E71&amp;")",IF(TRIM(D71)="DECIMAL","("&amp;E71&amp;","&amp;F71&amp;")",""))&amp;" NULL"&amp;IF(C72="",") END",",")</f>
        <v xml:space="preserve">    [ENTRY_PORT_ID] [int] NULL,</v>
      </c>
    </row>
    <row r="72" spans="2:10" x14ac:dyDescent="0.25">
      <c r="B72">
        <v>61</v>
      </c>
      <c r="C72" t="s">
        <v>578</v>
      </c>
      <c r="D72" t="s">
        <v>31</v>
      </c>
      <c r="E72">
        <v>4</v>
      </c>
      <c r="F72">
        <v>0</v>
      </c>
      <c r="G72" t="s">
        <v>36</v>
      </c>
      <c r="H72" t="s">
        <v>33</v>
      </c>
      <c r="J72" t="str">
        <f>"    ["&amp;TRIM(C72)&amp;"] ["&amp;VLOOKUP(TRIM(D72),TypeMap!$B$3:$C$10,2,FALSE)&amp;"]"&amp;IF(TRIM(D72)="CHAR","("&amp;E72&amp;")",IF(TRIM(D72)="DECIMAL","("&amp;E72&amp;","&amp;F72&amp;")",""))&amp;" NULL"&amp;IF(C73="",") END",",")</f>
        <v xml:space="preserve">    [DISCHARGE_PORT_ID] [int] NULL,</v>
      </c>
    </row>
    <row r="73" spans="2:10" x14ac:dyDescent="0.25">
      <c r="B73">
        <v>62</v>
      </c>
      <c r="C73" t="s">
        <v>579</v>
      </c>
      <c r="D73" t="s">
        <v>31</v>
      </c>
      <c r="E73">
        <v>4</v>
      </c>
      <c r="F73">
        <v>0</v>
      </c>
      <c r="G73" t="s">
        <v>36</v>
      </c>
      <c r="H73" t="s">
        <v>33</v>
      </c>
      <c r="J73" t="str">
        <f>"    ["&amp;TRIM(C73)&amp;"] ["&amp;VLOOKUP(TRIM(D73),TypeMap!$B$3:$C$10,2,FALSE)&amp;"]"&amp;IF(TRIM(D73)="CHAR","("&amp;E73&amp;")",IF(TRIM(D73)="DECIMAL","("&amp;E73&amp;","&amp;F73&amp;")",""))&amp;" NULL"&amp;IF(C74="",") END",",")</f>
        <v xml:space="preserve">    [MFG_COMPANY_ID] [int] NULL,</v>
      </c>
    </row>
    <row r="74" spans="2:10" x14ac:dyDescent="0.25">
      <c r="B74">
        <v>63</v>
      </c>
      <c r="C74" t="s">
        <v>580</v>
      </c>
      <c r="D74" t="s">
        <v>38</v>
      </c>
      <c r="E74">
        <v>2</v>
      </c>
      <c r="F74">
        <v>0</v>
      </c>
      <c r="G74" t="s">
        <v>36</v>
      </c>
      <c r="H74" t="s">
        <v>521</v>
      </c>
      <c r="J74" t="str">
        <f>"    ["&amp;TRIM(C74)&amp;"] ["&amp;VLOOKUP(TRIM(D74),TypeMap!$B$3:$C$10,2,FALSE)&amp;"]"&amp;IF(TRIM(D74)="CHAR","("&amp;E74&amp;")",IF(TRIM(D74)="DECIMAL","("&amp;E74&amp;","&amp;F74&amp;")",""))&amp;" NULL"&amp;IF(C75="",") END",",")</f>
        <v xml:space="preserve">    [ORIGIN_COUNTRY_CODE] [char](2) NULL,</v>
      </c>
    </row>
    <row r="75" spans="2:10" x14ac:dyDescent="0.25">
      <c r="B75">
        <v>64</v>
      </c>
      <c r="C75" t="s">
        <v>581</v>
      </c>
      <c r="D75" t="s">
        <v>31</v>
      </c>
      <c r="E75">
        <v>4</v>
      </c>
      <c r="F75">
        <v>0</v>
      </c>
      <c r="G75" t="s">
        <v>36</v>
      </c>
      <c r="H75" t="s">
        <v>33</v>
      </c>
      <c r="J75" t="str">
        <f>"    ["&amp;TRIM(C75)&amp;"] ["&amp;VLOOKUP(TRIM(D75),TypeMap!$B$3:$C$10,2,FALSE)&amp;"]"&amp;IF(TRIM(D75)="CHAR","("&amp;E75&amp;")",IF(TRIM(D75)="DECIMAL","("&amp;E75&amp;","&amp;F75&amp;")",""))&amp;" NULL"&amp;IF(C76="",") END",",")</f>
        <v xml:space="preserve">    [CONSOLIDATOR_ID] [int] NULL,</v>
      </c>
    </row>
    <row r="76" spans="2:10" x14ac:dyDescent="0.25">
      <c r="B76">
        <v>65</v>
      </c>
      <c r="C76" t="s">
        <v>582</v>
      </c>
      <c r="D76" t="s">
        <v>41</v>
      </c>
      <c r="E76">
        <v>2</v>
      </c>
      <c r="F76">
        <v>0</v>
      </c>
      <c r="G76" t="s">
        <v>36</v>
      </c>
      <c r="H76" t="s">
        <v>33</v>
      </c>
      <c r="J76" t="str">
        <f>"    ["&amp;TRIM(C76)&amp;"] ["&amp;VLOOKUP(TRIM(D76),TypeMap!$B$3:$C$10,2,FALSE)&amp;"]"&amp;IF(TRIM(D76)="CHAR","("&amp;E76&amp;")",IF(TRIM(D76)="DECIMAL","("&amp;E76&amp;","&amp;F76&amp;")",""))&amp;" NULL"&amp;IF(C77="",") END",",")</f>
        <v xml:space="preserve">    [PLACE_OF_POSS_CODE] [int] NULL,</v>
      </c>
    </row>
    <row r="77" spans="2:10" x14ac:dyDescent="0.25">
      <c r="B77">
        <v>66</v>
      </c>
      <c r="C77" t="s">
        <v>583</v>
      </c>
      <c r="D77" t="s">
        <v>38</v>
      </c>
      <c r="E77">
        <v>80</v>
      </c>
      <c r="F77">
        <v>0</v>
      </c>
      <c r="G77" t="s">
        <v>36</v>
      </c>
      <c r="H77" t="s">
        <v>521</v>
      </c>
      <c r="J77" t="str">
        <f>"    ["&amp;TRIM(C77)&amp;"] ["&amp;VLOOKUP(TRIM(D77),TypeMap!$B$3:$C$10,2,FALSE)&amp;"]"&amp;IF(TRIM(D77)="CHAR","("&amp;E77&amp;")",IF(TRIM(D77)="DECIMAL","("&amp;E77&amp;","&amp;F77&amp;")",""))&amp;" NULL"&amp;IF(C78="",") END",",")</f>
        <v xml:space="preserve">    [PLACE_OF_POSS_DESC] [char](80) NULL,</v>
      </c>
    </row>
    <row r="78" spans="2:10" x14ac:dyDescent="0.25">
      <c r="B78">
        <v>67</v>
      </c>
      <c r="C78" t="s">
        <v>584</v>
      </c>
      <c r="D78" t="s">
        <v>55</v>
      </c>
      <c r="E78">
        <v>4</v>
      </c>
      <c r="F78">
        <v>0</v>
      </c>
      <c r="G78" t="s">
        <v>36</v>
      </c>
      <c r="H78" t="s">
        <v>33</v>
      </c>
      <c r="J78" t="str">
        <f>"    ["&amp;TRIM(C78)&amp;"] ["&amp;VLOOKUP(TRIM(D78),TypeMap!$B$3:$C$10,2,FALSE)&amp;"]"&amp;IF(TRIM(D78)="CHAR","("&amp;E78&amp;")",IF(TRIM(D78)="DECIMAL","("&amp;E78&amp;","&amp;F78&amp;")",""))&amp;" NULL"&amp;IF(C79="",") END",",")</f>
        <v xml:space="preserve">    [IN_STORE_DATE] [date] NULL,</v>
      </c>
    </row>
    <row r="79" spans="2:10" x14ac:dyDescent="0.25">
      <c r="B79">
        <v>68</v>
      </c>
      <c r="C79" t="s">
        <v>585</v>
      </c>
      <c r="D79" t="s">
        <v>55</v>
      </c>
      <c r="E79">
        <v>4</v>
      </c>
      <c r="F79">
        <v>0</v>
      </c>
      <c r="G79" t="s">
        <v>36</v>
      </c>
      <c r="H79" t="s">
        <v>33</v>
      </c>
      <c r="J79" t="str">
        <f>"    ["&amp;TRIM(C79)&amp;"] ["&amp;VLOOKUP(TRIM(D79),TypeMap!$B$3:$C$10,2,FALSE)&amp;"]"&amp;IF(TRIM(D79)="CHAR","("&amp;E79&amp;")",IF(TRIM(D79)="DECIMAL","("&amp;E79&amp;","&amp;F79&amp;")",""))&amp;" NULL"&amp;IF(C80="",") END",",")</f>
        <v xml:space="preserve">    [ORC_AUTHORIZE_DATE] [date] NULL,</v>
      </c>
    </row>
    <row r="80" spans="2:10" x14ac:dyDescent="0.25">
      <c r="B80">
        <v>69</v>
      </c>
      <c r="C80" t="s">
        <v>586</v>
      </c>
      <c r="D80" t="s">
        <v>55</v>
      </c>
      <c r="E80">
        <v>4</v>
      </c>
      <c r="F80">
        <v>0</v>
      </c>
      <c r="G80" t="s">
        <v>36</v>
      </c>
      <c r="H80" t="s">
        <v>33</v>
      </c>
      <c r="J80" t="str">
        <f>"    ["&amp;TRIM(C80)&amp;"] ["&amp;VLOOKUP(TRIM(D80),TypeMap!$B$3:$C$10,2,FALSE)&amp;"]"&amp;IF(TRIM(D80)="CHAR","("&amp;E80&amp;")",IF(TRIM(D80)="DECIMAL","("&amp;E80&amp;","&amp;F80&amp;")",""))&amp;" NULL"&amp;IF(C81="",") END",",")</f>
        <v xml:space="preserve">    [ORC_RECEIVE_DATE] [date] NULL,</v>
      </c>
    </row>
    <row r="81" spans="2:10" x14ac:dyDescent="0.25">
      <c r="B81">
        <v>70</v>
      </c>
      <c r="C81" t="s">
        <v>587</v>
      </c>
      <c r="D81" t="s">
        <v>55</v>
      </c>
      <c r="E81">
        <v>4</v>
      </c>
      <c r="F81">
        <v>0</v>
      </c>
      <c r="G81" t="s">
        <v>36</v>
      </c>
      <c r="H81" t="s">
        <v>33</v>
      </c>
      <c r="J81" t="str">
        <f>"    ["&amp;TRIM(C81)&amp;"] ["&amp;VLOOKUP(TRIM(D81),TypeMap!$B$3:$C$10,2,FALSE)&amp;"]"&amp;IF(TRIM(D81)="CHAR","("&amp;E81&amp;")",IF(TRIM(D81)="DECIMAL","("&amp;E81&amp;","&amp;F81&amp;")",""))&amp;" NULL"&amp;IF(C82="",") END",",")</f>
        <v xml:space="preserve">    [MUST_ARRIVE_PORT_DATE] [date] NULL,</v>
      </c>
    </row>
    <row r="82" spans="2:10" x14ac:dyDescent="0.25">
      <c r="B82">
        <v>71</v>
      </c>
      <c r="C82" t="s">
        <v>588</v>
      </c>
      <c r="D82" t="s">
        <v>38</v>
      </c>
      <c r="E82">
        <v>3</v>
      </c>
      <c r="F82">
        <v>0</v>
      </c>
      <c r="G82" t="s">
        <v>36</v>
      </c>
      <c r="H82" t="s">
        <v>521</v>
      </c>
      <c r="J82" t="str">
        <f>"    ["&amp;TRIM(C82)&amp;"] ["&amp;VLOOKUP(TRIM(D82),TypeMap!$B$3:$C$10,2,FALSE)&amp;"]"&amp;IF(TRIM(D82)="CHAR","("&amp;E82&amp;")",IF(TRIM(D82)="DECIMAL","("&amp;E82&amp;","&amp;F82&amp;")",""))&amp;" NULL"&amp;IF(C83="",") END",",")</f>
        <v xml:space="preserve">    [INCOTERM_CODE] [char](3) NULL,</v>
      </c>
    </row>
    <row r="83" spans="2:10" x14ac:dyDescent="0.25">
      <c r="B83">
        <v>72</v>
      </c>
      <c r="C83" t="s">
        <v>589</v>
      </c>
      <c r="D83" t="s">
        <v>38</v>
      </c>
      <c r="E83">
        <v>1</v>
      </c>
      <c r="F83">
        <v>0</v>
      </c>
      <c r="G83" t="s">
        <v>36</v>
      </c>
      <c r="H83" t="s">
        <v>521</v>
      </c>
      <c r="J83" t="str">
        <f>"    ["&amp;TRIM(C83)&amp;"] ["&amp;VLOOKUP(TRIM(D83),TypeMap!$B$3:$C$10,2,FALSE)&amp;"]"&amp;IF(TRIM(D83)="CHAR","("&amp;E83&amp;")",IF(TRIM(D83)="DECIMAL","("&amp;E83&amp;","&amp;F83&amp;")",""))&amp;" NULL"&amp;IF(C84="",") END",",")</f>
        <v xml:space="preserve">    [STORAGE_IND] [char](1) NULL,</v>
      </c>
    </row>
    <row r="84" spans="2:10" x14ac:dyDescent="0.25">
      <c r="B84">
        <v>73</v>
      </c>
      <c r="C84" t="s">
        <v>590</v>
      </c>
      <c r="D84" t="s">
        <v>31</v>
      </c>
      <c r="E84">
        <v>4</v>
      </c>
      <c r="F84">
        <v>0</v>
      </c>
      <c r="G84" t="s">
        <v>36</v>
      </c>
      <c r="H84" t="s">
        <v>33</v>
      </c>
      <c r="J84" t="str">
        <f>"    ["&amp;TRIM(C84)&amp;"] ["&amp;VLOOKUP(TRIM(D84),TypeMap!$B$3:$C$10,2,FALSE)&amp;"]"&amp;IF(TRIM(D84)="CHAR","("&amp;E84&amp;")",IF(TRIM(D84)="DECIMAL","("&amp;E84&amp;","&amp;F84&amp;")",""))&amp;" NULL"&amp;IF(C85="",") END",",")</f>
        <v xml:space="preserve">    [CUSTOMS_BROKER_ID] [int] NULL,</v>
      </c>
    </row>
    <row r="85" spans="2:10" x14ac:dyDescent="0.25">
      <c r="B85">
        <v>74</v>
      </c>
      <c r="C85" t="s">
        <v>591</v>
      </c>
      <c r="D85" t="s">
        <v>41</v>
      </c>
      <c r="E85">
        <v>2</v>
      </c>
      <c r="F85">
        <v>0</v>
      </c>
      <c r="G85" t="s">
        <v>36</v>
      </c>
      <c r="H85" t="s">
        <v>33</v>
      </c>
      <c r="J85" t="str">
        <f>"    ["&amp;TRIM(C85)&amp;"] ["&amp;VLOOKUP(TRIM(D85),TypeMap!$B$3:$C$10,2,FALSE)&amp;"]"&amp;IF(TRIM(D85)="CHAR","("&amp;E85&amp;")",IF(TRIM(D85)="DECIMAL","("&amp;E85&amp;","&amp;F85&amp;")",""))&amp;" NULL"&amp;IF(C86="",") END",",")</f>
        <v xml:space="preserve">    [BOOKING_ID] [int] NULL,</v>
      </c>
    </row>
    <row r="86" spans="2:10" x14ac:dyDescent="0.25">
      <c r="B86">
        <v>75</v>
      </c>
      <c r="C86" t="s">
        <v>592</v>
      </c>
      <c r="D86" t="s">
        <v>41</v>
      </c>
      <c r="E86">
        <v>2</v>
      </c>
      <c r="F86">
        <v>0</v>
      </c>
      <c r="G86" t="s">
        <v>36</v>
      </c>
      <c r="H86" t="s">
        <v>33</v>
      </c>
      <c r="J86" t="str">
        <f>"    ["&amp;TRIM(C86)&amp;"] ["&amp;VLOOKUP(TRIM(D86),TypeMap!$B$3:$C$10,2,FALSE)&amp;"]"&amp;IF(TRIM(D86)="CHAR","("&amp;E86&amp;")",IF(TRIM(D86)="DECIMAL","("&amp;E86&amp;","&amp;F86&amp;")",""))&amp;" NULL"&amp;IF(C87="",") END",",")</f>
        <v xml:space="preserve">    [ORDER_BUS_FORMAT_CODE] [int] NULL,</v>
      </c>
    </row>
    <row r="87" spans="2:10" x14ac:dyDescent="0.25">
      <c r="B87">
        <v>76</v>
      </c>
      <c r="C87" t="s">
        <v>593</v>
      </c>
      <c r="D87" t="s">
        <v>41</v>
      </c>
      <c r="E87">
        <v>2</v>
      </c>
      <c r="F87">
        <v>0</v>
      </c>
      <c r="G87" t="s">
        <v>36</v>
      </c>
      <c r="H87" t="s">
        <v>33</v>
      </c>
      <c r="J87" t="str">
        <f>"    ["&amp;TRIM(C87)&amp;"] ["&amp;VLOOKUP(TRIM(D87),TypeMap!$B$3:$C$10,2,FALSE)&amp;"]"&amp;IF(TRIM(D87)="CHAR","("&amp;E87&amp;")",IF(TRIM(D87)="DECIMAL","("&amp;E87&amp;","&amp;F87&amp;")",""))&amp;" NULL"&amp;IF(C88="",") END",",")</f>
        <v xml:space="preserve">    [EQUIPMENT_TYPE_CODE] [int] NULL,</v>
      </c>
    </row>
    <row r="88" spans="2:10" x14ac:dyDescent="0.25">
      <c r="B88">
        <v>77</v>
      </c>
      <c r="C88" t="s">
        <v>594</v>
      </c>
      <c r="D88" t="s">
        <v>31</v>
      </c>
      <c r="E88">
        <v>4</v>
      </c>
      <c r="F88">
        <v>0</v>
      </c>
      <c r="G88" t="s">
        <v>36</v>
      </c>
      <c r="H88" t="s">
        <v>33</v>
      </c>
      <c r="J88" t="str">
        <f>"    ["&amp;TRIM(C88)&amp;"] ["&amp;VLOOKUP(TRIM(D88),TypeMap!$B$3:$C$10,2,FALSE)&amp;"]"&amp;IF(TRIM(D88)="CHAR","("&amp;E88&amp;")",IF(TRIM(D88)="DECIMAL","("&amp;E88&amp;","&amp;F88&amp;")",""))&amp;" NULL"&amp;IF(C89="",") END",",")</f>
        <v xml:space="preserve">    [CONTAINER_LOAD_QTY] [int] NULL,</v>
      </c>
    </row>
    <row r="89" spans="2:10" x14ac:dyDescent="0.25">
      <c r="B89">
        <v>78</v>
      </c>
      <c r="C89" t="s">
        <v>595</v>
      </c>
      <c r="D89" t="s">
        <v>38</v>
      </c>
      <c r="E89">
        <v>3</v>
      </c>
      <c r="F89">
        <v>0</v>
      </c>
      <c r="G89" t="s">
        <v>36</v>
      </c>
      <c r="H89" t="s">
        <v>521</v>
      </c>
      <c r="J89" t="str">
        <f>"    ["&amp;TRIM(C89)&amp;"] ["&amp;VLOOKUP(TRIM(D89),TypeMap!$B$3:$C$10,2,FALSE)&amp;"]"&amp;IF(TRIM(D89)="CHAR","("&amp;E89&amp;")",IF(TRIM(D89)="DECIMAL","("&amp;E89&amp;","&amp;F89&amp;")",""))&amp;" NULL"&amp;IF(C90="",") END",",")</f>
        <v xml:space="preserve">    [BID_CURRENCY_CODE] [char](3) NULL,</v>
      </c>
    </row>
    <row r="90" spans="2:10" x14ac:dyDescent="0.25">
      <c r="B90">
        <v>79</v>
      </c>
      <c r="C90" t="s">
        <v>596</v>
      </c>
      <c r="D90" t="s">
        <v>55</v>
      </c>
      <c r="E90">
        <v>4</v>
      </c>
      <c r="F90">
        <v>0</v>
      </c>
      <c r="G90" t="s">
        <v>36</v>
      </c>
      <c r="H90" t="s">
        <v>33</v>
      </c>
      <c r="J90" t="str">
        <f>"    ["&amp;TRIM(C90)&amp;"] ["&amp;VLOOKUP(TRIM(D90),TypeMap!$B$3:$C$10,2,FALSE)&amp;"]"&amp;IF(TRIM(D90)="CHAR","("&amp;E90&amp;")",IF(TRIM(D90)="DECIMAL","("&amp;E90&amp;","&amp;F90&amp;")",""))&amp;" NULL"&amp;IF(C91="",") END",",")</f>
        <v xml:space="preserve">    [IMPORT_DNSB_DATE] [date] NULL,</v>
      </c>
    </row>
    <row r="91" spans="2:10" x14ac:dyDescent="0.25">
      <c r="B91">
        <v>80</v>
      </c>
      <c r="C91" t="s">
        <v>597</v>
      </c>
      <c r="D91" t="s">
        <v>55</v>
      </c>
      <c r="E91">
        <v>4</v>
      </c>
      <c r="F91">
        <v>0</v>
      </c>
      <c r="G91" t="s">
        <v>36</v>
      </c>
      <c r="H91" t="s">
        <v>33</v>
      </c>
      <c r="J91" t="str">
        <f>"    ["&amp;TRIM(C91)&amp;"] ["&amp;VLOOKUP(TRIM(D91),TypeMap!$B$3:$C$10,2,FALSE)&amp;"]"&amp;IF(TRIM(D91)="CHAR","("&amp;E91&amp;")",IF(TRIM(D91)="DECIMAL","("&amp;E91&amp;","&amp;F91&amp;")",""))&amp;" NULL"&amp;IF(C92="",") END",",")</f>
        <v xml:space="preserve">    [IMPORT_DNSA_DATE] [date] NULL,</v>
      </c>
    </row>
    <row r="92" spans="2:10" x14ac:dyDescent="0.25">
      <c r="B92">
        <v>81</v>
      </c>
      <c r="C92" t="s">
        <v>598</v>
      </c>
      <c r="D92" t="s">
        <v>38</v>
      </c>
      <c r="E92">
        <v>20</v>
      </c>
      <c r="F92">
        <v>0</v>
      </c>
      <c r="G92" t="s">
        <v>36</v>
      </c>
      <c r="H92" t="s">
        <v>521</v>
      </c>
      <c r="J92" t="str">
        <f>"    ["&amp;TRIM(C92)&amp;"] ["&amp;VLOOKUP(TRIM(D92),TypeMap!$B$3:$C$10,2,FALSE)&amp;"]"&amp;IF(TRIM(D92)="CHAR","("&amp;E92&amp;")",IF(TRIM(D92)="DECIMAL","("&amp;E92&amp;","&amp;F92&amp;")",""))&amp;" NULL"&amp;IF(C93="",") END",",")</f>
        <v xml:space="preserve">    [LC_ID] [char](20) NULL,</v>
      </c>
    </row>
    <row r="93" spans="2:10" x14ac:dyDescent="0.25">
      <c r="B93">
        <v>82</v>
      </c>
      <c r="C93" t="s">
        <v>599</v>
      </c>
      <c r="D93" t="s">
        <v>31</v>
      </c>
      <c r="E93">
        <v>4</v>
      </c>
      <c r="F93">
        <v>0</v>
      </c>
      <c r="G93" t="s">
        <v>36</v>
      </c>
      <c r="H93" t="s">
        <v>33</v>
      </c>
      <c r="J93" t="str">
        <f>"    ["&amp;TRIM(C93)&amp;"] ["&amp;VLOOKUP(TRIM(D93),TypeMap!$B$3:$C$10,2,FALSE)&amp;"]"&amp;IF(TRIM(D93)="CHAR","("&amp;E93&amp;")",IF(TRIM(D93)="DECIMAL","("&amp;E93&amp;","&amp;F93&amp;")",""))&amp;" NULL"&amp;IF(C94="",") END",",")</f>
        <v xml:space="preserve">    [QUOTE_ID] [int] NULL,</v>
      </c>
    </row>
    <row r="94" spans="2:10" x14ac:dyDescent="0.25">
      <c r="B94">
        <v>83</v>
      </c>
      <c r="C94" t="s">
        <v>600</v>
      </c>
      <c r="D94" t="s">
        <v>31</v>
      </c>
      <c r="E94">
        <v>4</v>
      </c>
      <c r="F94">
        <v>0</v>
      </c>
      <c r="G94" t="s">
        <v>36</v>
      </c>
      <c r="H94" t="s">
        <v>33</v>
      </c>
      <c r="J94" t="str">
        <f>"    ["&amp;TRIM(C94)&amp;"] ["&amp;VLOOKUP(TRIM(D94),TypeMap!$B$3:$C$10,2,FALSE)&amp;"]"&amp;IF(TRIM(D94)="CHAR","("&amp;E94&amp;")",IF(TRIM(D94)="DECIMAL","("&amp;E94&amp;","&amp;F94&amp;")",""))&amp;" NULL"&amp;IF(C95="",") END",",")</f>
        <v xml:space="preserve">    [TRIP_ID] [int] NULL,</v>
      </c>
    </row>
    <row r="95" spans="2:10" x14ac:dyDescent="0.25">
      <c r="B95">
        <v>84</v>
      </c>
      <c r="C95" t="s">
        <v>601</v>
      </c>
      <c r="D95" t="s">
        <v>31</v>
      </c>
      <c r="E95">
        <v>4</v>
      </c>
      <c r="F95">
        <v>0</v>
      </c>
      <c r="G95" t="s">
        <v>36</v>
      </c>
      <c r="H95" t="s">
        <v>33</v>
      </c>
      <c r="J95" t="str">
        <f>"    ["&amp;TRIM(C95)&amp;"] ["&amp;VLOOKUP(TRIM(D95),TypeMap!$B$3:$C$10,2,FALSE)&amp;"]"&amp;IF(TRIM(D95)="CHAR","("&amp;E95&amp;")",IF(TRIM(D95)="DECIMAL","("&amp;E95&amp;","&amp;F95&amp;")",""))&amp;" NULL"&amp;IF(C96="",") END",",")</f>
        <v xml:space="preserve">    [BUYING_AGENT_ID] [int] NULL,</v>
      </c>
    </row>
    <row r="96" spans="2:10" x14ac:dyDescent="0.25">
      <c r="B96">
        <v>85</v>
      </c>
      <c r="C96" t="s">
        <v>602</v>
      </c>
      <c r="D96" t="s">
        <v>31</v>
      </c>
      <c r="E96">
        <v>4</v>
      </c>
      <c r="F96">
        <v>0</v>
      </c>
      <c r="G96" t="s">
        <v>36</v>
      </c>
      <c r="H96" t="s">
        <v>33</v>
      </c>
      <c r="J96" t="str">
        <f>"    ["&amp;TRIM(C96)&amp;"] ["&amp;VLOOKUP(TRIM(D96),TypeMap!$B$3:$C$10,2,FALSE)&amp;"]"&amp;IF(TRIM(D96)="CHAR","("&amp;E96&amp;")",IF(TRIM(D96)="DECIMAL","("&amp;E96&amp;","&amp;F96&amp;")",""))&amp;" NULL"&amp;IF(C97="",") END",",")</f>
        <v xml:space="preserve">    [DECONSOLIDATOR_ID] [int] NULL,</v>
      </c>
    </row>
    <row r="97" spans="2:10" x14ac:dyDescent="0.25">
      <c r="B97">
        <v>86</v>
      </c>
      <c r="C97" t="s">
        <v>603</v>
      </c>
      <c r="D97" t="s">
        <v>41</v>
      </c>
      <c r="E97">
        <v>2</v>
      </c>
      <c r="F97">
        <v>0</v>
      </c>
      <c r="G97" t="s">
        <v>36</v>
      </c>
      <c r="H97" t="s">
        <v>33</v>
      </c>
      <c r="J97" t="str">
        <f>"    ["&amp;TRIM(C97)&amp;"] ["&amp;VLOOKUP(TRIM(D97),TypeMap!$B$3:$C$10,2,FALSE)&amp;"]"&amp;IF(TRIM(D97)="CHAR","("&amp;E97&amp;")",IF(TRIM(D97)="DECIMAL","("&amp;E97&amp;","&amp;F97&amp;")",""))&amp;" NULL"&amp;IF(C98="",") END",",")</f>
        <v xml:space="preserve">    [DELIVERY_SERVICE_CODE] [int] NULL,</v>
      </c>
    </row>
    <row r="98" spans="2:10" x14ac:dyDescent="0.25">
      <c r="B98">
        <v>87</v>
      </c>
      <c r="C98" t="s">
        <v>604</v>
      </c>
      <c r="D98" t="s">
        <v>41</v>
      </c>
      <c r="E98">
        <v>2</v>
      </c>
      <c r="F98">
        <v>0</v>
      </c>
      <c r="G98" t="s">
        <v>36</v>
      </c>
      <c r="H98" t="s">
        <v>33</v>
      </c>
      <c r="J98" t="str">
        <f>"    ["&amp;TRIM(C98)&amp;"] ["&amp;VLOOKUP(TRIM(D98),TypeMap!$B$3:$C$10,2,FALSE)&amp;"]"&amp;IF(TRIM(D98)="CHAR","("&amp;E98&amp;")",IF(TRIM(D98)="DECIMAL","("&amp;E98&amp;","&amp;F98&amp;")",""))&amp;" NULL"&amp;IF(C99="",") END",",")</f>
        <v xml:space="preserve">    [CHG_REASON_CD] [int] NULL,</v>
      </c>
    </row>
    <row r="99" spans="2:10" x14ac:dyDescent="0.25">
      <c r="B99">
        <v>88</v>
      </c>
      <c r="C99" t="s">
        <v>605</v>
      </c>
      <c r="D99" t="s">
        <v>55</v>
      </c>
      <c r="E99">
        <v>4</v>
      </c>
      <c r="F99">
        <v>0</v>
      </c>
      <c r="G99" t="s">
        <v>36</v>
      </c>
      <c r="H99" t="s">
        <v>33</v>
      </c>
      <c r="J99" t="str">
        <f>"    ["&amp;TRIM(C99)&amp;"] ["&amp;VLOOKUP(TRIM(D99),TypeMap!$B$3:$C$10,2,FALSE)&amp;"]"&amp;IF(TRIM(D99)="CHAR","("&amp;E99&amp;")",IF(TRIM(D99)="DECIMAL","("&amp;E99&amp;","&amp;F99&amp;")",""))&amp;" NULL"&amp;IF(C100="",") END",",")</f>
        <v xml:space="preserve">    [ORIG_MABD_DATE] [date] NULL,</v>
      </c>
    </row>
    <row r="100" spans="2:10" x14ac:dyDescent="0.25">
      <c r="B100">
        <v>89</v>
      </c>
      <c r="C100" t="s">
        <v>606</v>
      </c>
      <c r="D100" t="s">
        <v>38</v>
      </c>
      <c r="E100">
        <v>1</v>
      </c>
      <c r="F100">
        <v>0</v>
      </c>
      <c r="G100" t="s">
        <v>36</v>
      </c>
      <c r="H100" t="s">
        <v>521</v>
      </c>
      <c r="J100" t="str">
        <f>"    ["&amp;TRIM(C100)&amp;"] ["&amp;VLOOKUP(TRIM(D100),TypeMap!$B$3:$C$10,2,FALSE)&amp;"]"&amp;IF(TRIM(D100)="CHAR","("&amp;E100&amp;")",IF(TRIM(D100)="DECIMAL","("&amp;E100&amp;","&amp;F100&amp;")",""))&amp;" NULL"&amp;IF(C101="",") END",",")</f>
        <v xml:space="preserve">    [MABD_CHG_INIT] [char](1) NULL,</v>
      </c>
    </row>
    <row r="101" spans="2:10" x14ac:dyDescent="0.25">
      <c r="B101">
        <v>90</v>
      </c>
      <c r="C101" t="s">
        <v>607</v>
      </c>
      <c r="D101" t="s">
        <v>47</v>
      </c>
      <c r="E101">
        <v>11</v>
      </c>
      <c r="F101">
        <v>0</v>
      </c>
      <c r="G101" t="s">
        <v>32</v>
      </c>
      <c r="H101" t="s">
        <v>33</v>
      </c>
      <c r="J101" t="str">
        <f>"    ["&amp;TRIM(C101)&amp;"] ["&amp;VLOOKUP(TRIM(D101),TypeMap!$B$3:$C$10,2,FALSE)&amp;"]"&amp;IF(TRIM(D101)="CHAR","("&amp;E101&amp;")",IF(TRIM(D101)="DECIMAL","("&amp;E101&amp;","&amp;F101&amp;")",""))&amp;" NULL"&amp;IF(C102="",") END",",")</f>
        <v xml:space="preserve">    [BOOKING_PO_NBR] [numeric](11,0) NULL,</v>
      </c>
    </row>
    <row r="102" spans="2:10" x14ac:dyDescent="0.25">
      <c r="B102">
        <v>91</v>
      </c>
      <c r="C102" t="s">
        <v>608</v>
      </c>
      <c r="D102" t="s">
        <v>41</v>
      </c>
      <c r="E102">
        <v>2</v>
      </c>
      <c r="F102">
        <v>0</v>
      </c>
      <c r="G102" t="s">
        <v>32</v>
      </c>
      <c r="H102" t="s">
        <v>33</v>
      </c>
      <c r="J102" t="str">
        <f>"    ["&amp;TRIM(C102)&amp;"] ["&amp;VLOOKUP(TRIM(D102),TypeMap!$B$3:$C$10,2,FALSE)&amp;"]"&amp;IF(TRIM(D102)="CHAR","("&amp;E102&amp;")",IF(TRIM(D102)="DECIMAL","("&amp;E102&amp;","&amp;F102&amp;")",""))&amp;" NULL"&amp;IF(C103="",") END",",")</f>
        <v xml:space="preserve">    [PO_ALLOC_RESERVE_NBR] [int] NULL,</v>
      </c>
    </row>
    <row r="103" spans="2:10" x14ac:dyDescent="0.25">
      <c r="B103">
        <v>92</v>
      </c>
      <c r="C103" t="s">
        <v>609</v>
      </c>
      <c r="D103" t="s">
        <v>41</v>
      </c>
      <c r="E103">
        <v>2</v>
      </c>
      <c r="F103">
        <v>0</v>
      </c>
      <c r="G103" t="s">
        <v>32</v>
      </c>
      <c r="H103" t="s">
        <v>33</v>
      </c>
      <c r="J103" t="str">
        <f>"    ["&amp;TRIM(C103)&amp;"] ["&amp;VLOOKUP(TRIM(D103),TypeMap!$B$3:$C$10,2,FALSE)&amp;"]"&amp;IF(TRIM(D103)="CHAR","("&amp;E103&amp;")",IF(TRIM(D103)="DECIMAL","("&amp;E103&amp;","&amp;F103&amp;")",""))&amp;" NULL"&amp;IF(C104="",") END",",")</f>
        <v xml:space="preserve">    [PO_LOCK_TYPE_CODE] [int] NULL,</v>
      </c>
    </row>
    <row r="104" spans="2:10" x14ac:dyDescent="0.25">
      <c r="B104">
        <v>93</v>
      </c>
      <c r="C104" t="s">
        <v>610</v>
      </c>
      <c r="D104" t="s">
        <v>38</v>
      </c>
      <c r="E104">
        <v>1</v>
      </c>
      <c r="F104">
        <v>0</v>
      </c>
      <c r="G104" t="s">
        <v>32</v>
      </c>
      <c r="H104" t="s">
        <v>521</v>
      </c>
      <c r="J104" t="str">
        <f>"    ["&amp;TRIM(C104)&amp;"] ["&amp;VLOOKUP(TRIM(D104),TypeMap!$B$3:$C$10,2,FALSE)&amp;"]"&amp;IF(TRIM(D104)="CHAR","("&amp;E104&amp;")",IF(TRIM(D104)="DECIMAL","("&amp;E104&amp;","&amp;F104&amp;")",""))&amp;" NULL"&amp;IF(C105="",") END",",")</f>
        <v xml:space="preserve">    [REMIX_PO_MAINT_IND] [char](1) NULL,</v>
      </c>
    </row>
    <row r="105" spans="2:10" x14ac:dyDescent="0.25">
      <c r="B105">
        <v>94</v>
      </c>
      <c r="C105" t="s">
        <v>611</v>
      </c>
      <c r="D105" t="s">
        <v>41</v>
      </c>
      <c r="E105">
        <v>2</v>
      </c>
      <c r="F105">
        <v>0</v>
      </c>
      <c r="G105" t="s">
        <v>36</v>
      </c>
      <c r="H105" t="s">
        <v>33</v>
      </c>
      <c r="J105" t="str">
        <f>"    ["&amp;TRIM(C105)&amp;"] ["&amp;VLOOKUP(TRIM(D105),TypeMap!$B$3:$C$10,2,FALSE)&amp;"]"&amp;IF(TRIM(D105)="CHAR","("&amp;E105&amp;")",IF(TRIM(D105)="DECIMAL","("&amp;E105&amp;","&amp;F105&amp;")",""))&amp;" NULL"&amp;IF(C106="",") END",",")</f>
        <v xml:space="preserve">    [PO_TYPE_CD] [int] NULL,</v>
      </c>
    </row>
    <row r="106" spans="2:10" x14ac:dyDescent="0.25">
      <c r="B106">
        <v>95</v>
      </c>
      <c r="C106" t="s">
        <v>612</v>
      </c>
      <c r="D106" t="s">
        <v>165</v>
      </c>
      <c r="E106">
        <v>10</v>
      </c>
      <c r="F106">
        <v>6</v>
      </c>
      <c r="G106" t="s">
        <v>36</v>
      </c>
      <c r="H106" t="s">
        <v>33</v>
      </c>
      <c r="J106" t="str">
        <f>"    ["&amp;TRIM(C106)&amp;"] ["&amp;VLOOKUP(TRIM(D106),TypeMap!$B$3:$C$10,2,FALSE)&amp;"]"&amp;IF(TRIM(D106)="CHAR","("&amp;E106&amp;")",IF(TRIM(D106)="DECIMAL","("&amp;E106&amp;","&amp;F106&amp;")",""))&amp;" NULL"&amp;IF(C107="",") END",",")</f>
        <v xml:space="preserve">    [WHSE_CHG_TS] [datetime2] NULL,</v>
      </c>
    </row>
    <row r="107" spans="2:10" x14ac:dyDescent="0.25">
      <c r="B107">
        <v>96</v>
      </c>
      <c r="C107" t="s">
        <v>613</v>
      </c>
      <c r="D107" t="s">
        <v>38</v>
      </c>
      <c r="E107">
        <v>8</v>
      </c>
      <c r="F107">
        <v>0</v>
      </c>
      <c r="G107" t="s">
        <v>36</v>
      </c>
      <c r="H107" t="s">
        <v>521</v>
      </c>
      <c r="J107" t="str">
        <f>"    ["&amp;TRIM(C107)&amp;"] ["&amp;VLOOKUP(TRIM(D107),TypeMap!$B$3:$C$10,2,FALSE)&amp;"]"&amp;IF(TRIM(D107)="CHAR","("&amp;E107&amp;")",IF(TRIM(D107)="DECIMAL","("&amp;E107&amp;","&amp;F107&amp;")",""))&amp;" NULL"&amp;IF(C108="",") END",",")</f>
        <v xml:space="preserve">    [ACTION_TAKEN_BY] [char](8) NULL,</v>
      </c>
    </row>
    <row r="108" spans="2:10" x14ac:dyDescent="0.25">
      <c r="B108">
        <v>97</v>
      </c>
      <c r="C108" t="s">
        <v>614</v>
      </c>
      <c r="D108" t="s">
        <v>165</v>
      </c>
      <c r="E108">
        <v>10</v>
      </c>
      <c r="F108">
        <v>6</v>
      </c>
      <c r="G108" t="s">
        <v>36</v>
      </c>
      <c r="H108" t="s">
        <v>33</v>
      </c>
      <c r="J108" t="str">
        <f>"    ["&amp;TRIM(C108)&amp;"] ["&amp;VLOOKUP(TRIM(D108),TypeMap!$B$3:$C$10,2,FALSE)&amp;"]"&amp;IF(TRIM(D108)="CHAR","("&amp;E108&amp;")",IF(TRIM(D108)="DECIMAL","("&amp;E108&amp;","&amp;F108&amp;")",""))&amp;" NULL"&amp;IF(C109="",") END",",")</f>
        <v xml:space="preserve">    [ACTION_TAKEN_TS] [datetime2] NULL,</v>
      </c>
    </row>
    <row r="109" spans="2:10" x14ac:dyDescent="0.25">
      <c r="B109">
        <v>98</v>
      </c>
      <c r="C109" t="s">
        <v>615</v>
      </c>
      <c r="D109" t="s">
        <v>38</v>
      </c>
      <c r="E109">
        <v>255</v>
      </c>
      <c r="F109">
        <v>0</v>
      </c>
      <c r="G109" t="s">
        <v>36</v>
      </c>
      <c r="H109" t="s">
        <v>521</v>
      </c>
      <c r="J109" t="str">
        <f>"    ["&amp;TRIM(C109)&amp;"] ["&amp;VLOOKUP(TRIM(D109),TypeMap!$B$3:$C$10,2,FALSE)&amp;"]"&amp;IF(TRIM(D109)="CHAR","("&amp;E109&amp;")",IF(TRIM(D109)="DECIMAL","("&amp;E109&amp;","&amp;F109&amp;")",""))&amp;" NULL"&amp;IF(C110="",") END",",")</f>
        <v xml:space="preserve">    [REJECT_REASON] [char](255) NULL,</v>
      </c>
    </row>
    <row r="110" spans="2:10" x14ac:dyDescent="0.25">
      <c r="B110">
        <v>99</v>
      </c>
      <c r="C110" t="s">
        <v>616</v>
      </c>
      <c r="D110" t="s">
        <v>38</v>
      </c>
      <c r="E110">
        <v>1</v>
      </c>
      <c r="F110">
        <v>0</v>
      </c>
      <c r="G110" t="s">
        <v>36</v>
      </c>
      <c r="H110" t="s">
        <v>521</v>
      </c>
      <c r="J110" t="str">
        <f>"    ["&amp;TRIM(C110)&amp;"] ["&amp;VLOOKUP(TRIM(D110),TypeMap!$B$3:$C$10,2,FALSE)&amp;"]"&amp;IF(TRIM(D110)="CHAR","("&amp;E110&amp;")",IF(TRIM(D110)="DECIMAL","("&amp;E110&amp;","&amp;F110&amp;")",""))&amp;" NULL"&amp;IF(C111="",") END",",")</f>
        <v xml:space="preserve">    [PICK_PO_IND] [char](1) NULL,</v>
      </c>
    </row>
    <row r="111" spans="2:10" x14ac:dyDescent="0.25">
      <c r="B111">
        <v>100</v>
      </c>
      <c r="C111" t="s">
        <v>617</v>
      </c>
      <c r="D111" t="s">
        <v>31</v>
      </c>
      <c r="E111">
        <v>4</v>
      </c>
      <c r="F111">
        <v>0</v>
      </c>
      <c r="G111" t="s">
        <v>36</v>
      </c>
      <c r="H111" t="s">
        <v>33</v>
      </c>
      <c r="J111" t="str">
        <f>"    ["&amp;TRIM(C111)&amp;"] ["&amp;VLOOKUP(TRIM(D111),TypeMap!$B$3:$C$10,2,FALSE)&amp;"]"&amp;IF(TRIM(D111)="CHAR","("&amp;E111&amp;")",IF(TRIM(D111)="DECIMAL","("&amp;E111&amp;","&amp;F111&amp;")",""))&amp;" NULL"&amp;IF(C112="",") END",",")</f>
        <v xml:space="preserve">    [DC_APPOINTMENT_NBR] [int] NULL,</v>
      </c>
    </row>
    <row r="112" spans="2:10" x14ac:dyDescent="0.25">
      <c r="B112">
        <v>101</v>
      </c>
      <c r="C112" t="s">
        <v>618</v>
      </c>
      <c r="D112" t="s">
        <v>55</v>
      </c>
      <c r="E112">
        <v>4</v>
      </c>
      <c r="F112">
        <v>0</v>
      </c>
      <c r="G112" t="s">
        <v>36</v>
      </c>
      <c r="H112" t="s">
        <v>33</v>
      </c>
      <c r="J112" t="str">
        <f>"    ["&amp;TRIM(C112)&amp;"] ["&amp;VLOOKUP(TRIM(D112),TypeMap!$B$3:$C$10,2,FALSE)&amp;"]"&amp;IF(TRIM(D112)="CHAR","("&amp;E112&amp;")",IF(TRIM(D112)="DECIMAL","("&amp;E112&amp;","&amp;F112&amp;")",""))&amp;" NULL"&amp;IF(C113="",") END",",")</f>
        <v xml:space="preserve">    [OTIF_MABD_DATE] [date] NULL) END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workbookViewId="0">
      <selection activeCell="C3" sqref="C3"/>
    </sheetView>
  </sheetViews>
  <sheetFormatPr defaultRowHeight="15" x14ac:dyDescent="0.25"/>
  <cols>
    <col min="4" max="4" width="9.140625" customWidth="1"/>
  </cols>
  <sheetData>
    <row r="2" spans="1:15" x14ac:dyDescent="0.25">
      <c r="B2" t="s">
        <v>21</v>
      </c>
      <c r="C2" s="1" t="s">
        <v>504</v>
      </c>
      <c r="E2" t="s">
        <v>23</v>
      </c>
    </row>
    <row r="3" spans="1:15" x14ac:dyDescent="0.25">
      <c r="B3" t="s">
        <v>22</v>
      </c>
      <c r="C3" s="1" t="s">
        <v>507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'OMS_SUB_PO' AND TBCREATOR = 'BROMSPO'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OBJECT_ID(N'[dbo].[OMS_SUB_PO]')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OBJECT_ID(N'[dbo].[OMS_SUB_PO]')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[dbo].[OMS_SUB_PO]</v>
      </c>
      <c r="J9" t="str">
        <f>"CREATE TABLE [dbo].["&amp;C3&amp;"]("</f>
        <v>CREATE TABLE [dbo].[OMS_SUB_PO](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621</v>
      </c>
      <c r="D12" t="s">
        <v>47</v>
      </c>
      <c r="E12">
        <v>10</v>
      </c>
      <c r="F12">
        <v>0</v>
      </c>
      <c r="G12" t="s">
        <v>32</v>
      </c>
      <c r="H12" t="s">
        <v>33</v>
      </c>
      <c r="J12" t="str">
        <f>"    ["&amp;TRIM(C12)&amp;"] ["&amp;VLOOKUP(TRIM(D12),TypeMap!$B$3:$C$10,2,FALSE)&amp;"]"&amp;IF(TRIM(D12)="CHAR","("&amp;E12&amp;")",IF(TRIM(D12)="DECIMAL","("&amp;E12&amp;","&amp;F12&amp;")",""))&amp;" NULL"&amp;IF(C13="",") END",",")</f>
        <v xml:space="preserve">    [OMS_SUB_ORDER_NBR] [numeric](10,0) NULL,</v>
      </c>
      <c r="O12" t="s">
        <v>260</v>
      </c>
    </row>
    <row r="13" spans="1:15" x14ac:dyDescent="0.25">
      <c r="B13">
        <v>2</v>
      </c>
      <c r="C13" t="s">
        <v>519</v>
      </c>
      <c r="D13" t="s">
        <v>47</v>
      </c>
      <c r="E13">
        <v>10</v>
      </c>
      <c r="F13">
        <v>0</v>
      </c>
      <c r="G13" t="s">
        <v>32</v>
      </c>
      <c r="H13" t="s">
        <v>33</v>
      </c>
      <c r="J13" t="str">
        <f>"    ["&amp;TRIM(C13)&amp;"] ["&amp;VLOOKUP(TRIM(D13),TypeMap!$B$3:$C$10,2,FALSE)&amp;"]"&amp;IF(TRIM(D13)="CHAR","("&amp;E13&amp;")",IF(TRIM(D13)="DECIMAL","("&amp;E13&amp;","&amp;F13&amp;")",""))&amp;" NULL"&amp;IF(C14="",") END",",")</f>
        <v xml:space="preserve">    [OMS_PO_NBR] [numeric](10,0) NULL,</v>
      </c>
    </row>
    <row r="14" spans="1:15" x14ac:dyDescent="0.25">
      <c r="B14">
        <v>3</v>
      </c>
      <c r="C14" t="s">
        <v>622</v>
      </c>
      <c r="D14" t="s">
        <v>38</v>
      </c>
      <c r="E14">
        <v>10</v>
      </c>
      <c r="F14">
        <v>0</v>
      </c>
      <c r="G14" t="s">
        <v>36</v>
      </c>
      <c r="H14" t="s">
        <v>521</v>
      </c>
      <c r="J14" t="str">
        <f>"    ["&amp;TRIM(C14)&amp;"] ["&amp;VLOOKUP(TRIM(D14),TypeMap!$B$3:$C$10,2,FALSE)&amp;"]"&amp;IF(TRIM(D14)="CHAR","("&amp;E14&amp;")",IF(TRIM(D14)="DECIMAL","("&amp;E14&amp;","&amp;F14&amp;")",""))&amp;" NULL"&amp;IF(C15="",") END",",")</f>
        <v xml:space="preserve">    [XREF_PO_NBR] [char](10) NULL,</v>
      </c>
    </row>
    <row r="15" spans="1:15" x14ac:dyDescent="0.25">
      <c r="B15">
        <v>4</v>
      </c>
      <c r="C15" t="s">
        <v>623</v>
      </c>
      <c r="D15" t="s">
        <v>165</v>
      </c>
      <c r="E15">
        <v>10</v>
      </c>
      <c r="F15">
        <v>6</v>
      </c>
      <c r="G15" t="s">
        <v>32</v>
      </c>
      <c r="H15" t="s">
        <v>33</v>
      </c>
      <c r="J15" t="str">
        <f>"    ["&amp;TRIM(C15)&amp;"] ["&amp;VLOOKUP(TRIM(D15),TypeMap!$B$3:$C$10,2,FALSE)&amp;"]"&amp;IF(TRIM(D15)="CHAR","("&amp;E15&amp;")",IF(TRIM(D15)="DECIMAL","("&amp;E15&amp;","&amp;F15&amp;")",""))&amp;" NULL"&amp;IF(C16="",") END",",")</f>
        <v xml:space="preserve">    [CREATE_TS] [datetime2]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624</v>
      </c>
      <c r="D16" t="s">
        <v>41</v>
      </c>
      <c r="E16">
        <v>2</v>
      </c>
      <c r="F16">
        <v>0</v>
      </c>
      <c r="G16" t="s">
        <v>36</v>
      </c>
      <c r="H16" t="s">
        <v>33</v>
      </c>
      <c r="J16" t="str">
        <f>"    ["&amp;TRIM(C16)&amp;"] ["&amp;VLOOKUP(TRIM(D16),TypeMap!$B$3:$C$10,2,FALSE)&amp;"]"&amp;IF(TRIM(D16)="CHAR","("&amp;E16&amp;")",IF(TRIM(D16)="DECIMAL","("&amp;E16&amp;","&amp;F16&amp;")",""))&amp;" NULL"&amp;IF(C17="",") END",",")</f>
        <v xml:space="preserve">    [XREF_BASE_DIV_NBR] [int] NULL,</v>
      </c>
    </row>
    <row r="17" spans="2:10" x14ac:dyDescent="0.25">
      <c r="B17">
        <v>6</v>
      </c>
      <c r="C17" t="s">
        <v>625</v>
      </c>
      <c r="D17" t="s">
        <v>31</v>
      </c>
      <c r="E17">
        <v>4</v>
      </c>
      <c r="F17">
        <v>0</v>
      </c>
      <c r="G17" t="s">
        <v>36</v>
      </c>
      <c r="H17" t="s">
        <v>33</v>
      </c>
      <c r="J17" t="str">
        <f>"    ["&amp;TRIM(C17)&amp;"] ["&amp;VLOOKUP(TRIM(D17),TypeMap!$B$3:$C$10,2,FALSE)&amp;"]"&amp;IF(TRIM(D17)="CHAR","("&amp;E17&amp;")",IF(TRIM(D17)="DECIMAL","("&amp;E17&amp;","&amp;F17&amp;")",""))&amp;" NULL"&amp;IF(C18="",") END",",")</f>
        <v xml:space="preserve">    [OMS_SYNC_ID] [int] NULL,</v>
      </c>
    </row>
    <row r="18" spans="2:10" x14ac:dyDescent="0.25">
      <c r="B18">
        <v>7</v>
      </c>
      <c r="C18" t="s">
        <v>626</v>
      </c>
      <c r="D18" t="s">
        <v>165</v>
      </c>
      <c r="E18">
        <v>10</v>
      </c>
      <c r="F18">
        <v>6</v>
      </c>
      <c r="G18" t="s">
        <v>36</v>
      </c>
      <c r="H18" t="s">
        <v>33</v>
      </c>
      <c r="J18" t="str">
        <f>"    ["&amp;TRIM(C18)&amp;"] ["&amp;VLOOKUP(TRIM(D18),TypeMap!$B$3:$C$10,2,FALSE)&amp;"]"&amp;IF(TRIM(D18)="CHAR","("&amp;E18&amp;")",IF(TRIM(D18)="DECIMAL","("&amp;E18&amp;","&amp;F18&amp;")",""))&amp;" NULL"&amp;IF(C19="",") END",",")</f>
        <v xml:space="preserve">    [OMS_SYNC_UPD_TS] [datetime2] NULL,</v>
      </c>
    </row>
    <row r="19" spans="2:10" x14ac:dyDescent="0.25">
      <c r="B19">
        <v>8</v>
      </c>
      <c r="C19" t="s">
        <v>527</v>
      </c>
      <c r="D19" t="s">
        <v>41</v>
      </c>
      <c r="E19">
        <v>2</v>
      </c>
      <c r="F19">
        <v>0</v>
      </c>
      <c r="G19" t="s">
        <v>36</v>
      </c>
      <c r="H19" t="s">
        <v>33</v>
      </c>
      <c r="J19" t="str">
        <f>"    ["&amp;TRIM(C19)&amp;"] ["&amp;VLOOKUP(TRIM(D19),TypeMap!$B$3:$C$10,2,FALSE)&amp;"]"&amp;IF(TRIM(D19)="CHAR","("&amp;E19&amp;")",IF(TRIM(D19)="DECIMAL","("&amp;E19&amp;","&amp;F19&amp;")",""))&amp;" NULL"&amp;IF(C20="",") END",",")</f>
        <v xml:space="preserve">    [ORDER_OFFICE_ID] [int] NULL,</v>
      </c>
    </row>
    <row r="20" spans="2:10" x14ac:dyDescent="0.25">
      <c r="B20">
        <v>9</v>
      </c>
      <c r="C20" t="s">
        <v>627</v>
      </c>
      <c r="D20" t="s">
        <v>38</v>
      </c>
      <c r="E20">
        <v>2</v>
      </c>
      <c r="F20">
        <v>0</v>
      </c>
      <c r="G20" t="s">
        <v>36</v>
      </c>
      <c r="H20" t="s">
        <v>521</v>
      </c>
      <c r="J20" t="str">
        <f>"    ["&amp;TRIM(C20)&amp;"] ["&amp;VLOOKUP(TRIM(D20),TypeMap!$B$3:$C$10,2,FALSE)&amp;"]"&amp;IF(TRIM(D20)="CHAR","("&amp;E20&amp;")",IF(TRIM(D20)="DECIMAL","("&amp;E20&amp;","&amp;F20&amp;")",""))&amp;" NULL"&amp;IF(C21="",") END",",")</f>
        <v xml:space="preserve">    [SYS_SEPARATOR_CD] [char](2) NULL,</v>
      </c>
    </row>
    <row r="21" spans="2:10" x14ac:dyDescent="0.25">
      <c r="B21">
        <v>10</v>
      </c>
      <c r="C21" t="s">
        <v>628</v>
      </c>
      <c r="D21" t="s">
        <v>38</v>
      </c>
      <c r="E21">
        <v>1</v>
      </c>
      <c r="F21">
        <v>0</v>
      </c>
      <c r="G21" t="s">
        <v>36</v>
      </c>
      <c r="H21" t="s">
        <v>521</v>
      </c>
      <c r="J21" t="str">
        <f>"    ["&amp;TRIM(C21)&amp;"] ["&amp;VLOOKUP(TRIM(D21),TypeMap!$B$3:$C$10,2,FALSE)&amp;"]"&amp;IF(TRIM(D21)="CHAR","("&amp;E21&amp;")",IF(TRIM(D21)="DECIMAL","("&amp;E21&amp;","&amp;F21&amp;")",""))&amp;" NULL"&amp;IF(C22="",") END",",")</f>
        <v xml:space="preserve">    [PO_STOP_PRCSS_IND] [char](1) NULL,</v>
      </c>
    </row>
    <row r="22" spans="2:10" x14ac:dyDescent="0.25">
      <c r="B22">
        <v>11</v>
      </c>
      <c r="C22" t="s">
        <v>629</v>
      </c>
      <c r="D22" t="s">
        <v>165</v>
      </c>
      <c r="E22">
        <v>10</v>
      </c>
      <c r="F22">
        <v>6</v>
      </c>
      <c r="G22" t="s">
        <v>36</v>
      </c>
      <c r="H22" t="s">
        <v>33</v>
      </c>
      <c r="J22" t="str">
        <f>"    ["&amp;TRIM(C22)&amp;"] ["&amp;VLOOKUP(TRIM(D22),TypeMap!$B$3:$C$10,2,FALSE)&amp;"]"&amp;IF(TRIM(D22)="CHAR","("&amp;E22&amp;")",IF(TRIM(D22)="DECIMAL","("&amp;E22&amp;","&amp;F22&amp;")",""))&amp;" NULL"&amp;IF(C23="",") END",",")</f>
        <v xml:space="preserve">    [PO_STOP_PRCSS_TS] [datetime2] NULL,</v>
      </c>
    </row>
    <row r="23" spans="2:10" x14ac:dyDescent="0.25">
      <c r="B23">
        <v>12</v>
      </c>
      <c r="C23" t="s">
        <v>630</v>
      </c>
      <c r="D23" t="s">
        <v>38</v>
      </c>
      <c r="E23">
        <v>1</v>
      </c>
      <c r="F23">
        <v>0</v>
      </c>
      <c r="G23" t="s">
        <v>36</v>
      </c>
      <c r="H23" t="s">
        <v>521</v>
      </c>
      <c r="J23" t="str">
        <f>"    ["&amp;TRIM(C23)&amp;"] ["&amp;VLOOKUP(TRIM(D23),TypeMap!$B$3:$C$10,2,FALSE)&amp;"]"&amp;IF(TRIM(D23)="CHAR","("&amp;E23&amp;")",IF(TRIM(D23)="DECIMAL","("&amp;E23&amp;","&amp;F23&amp;")",""))&amp;" NULL"&amp;IF(C24="",") END",",")</f>
        <v xml:space="preserve">    [PO_FINISH_INS_IND] [char](1) NULL,</v>
      </c>
    </row>
    <row r="24" spans="2:10" x14ac:dyDescent="0.25">
      <c r="B24">
        <v>13</v>
      </c>
      <c r="C24" t="s">
        <v>631</v>
      </c>
      <c r="D24" t="s">
        <v>165</v>
      </c>
      <c r="E24">
        <v>10</v>
      </c>
      <c r="F24">
        <v>6</v>
      </c>
      <c r="G24" t="s">
        <v>36</v>
      </c>
      <c r="H24" t="s">
        <v>33</v>
      </c>
      <c r="J24" t="str">
        <f>"    ["&amp;TRIM(C24)&amp;"] ["&amp;VLOOKUP(TRIM(D24),TypeMap!$B$3:$C$10,2,FALSE)&amp;"]"&amp;IF(TRIM(D24)="CHAR","("&amp;E24&amp;")",IF(TRIM(D24)="DECIMAL","("&amp;E24&amp;","&amp;F24&amp;")",""))&amp;" NULL"&amp;IF(C25="",") END",",")</f>
        <v xml:space="preserve">    [PO_FINISH_INS_TS] [datetime2] NULL,</v>
      </c>
    </row>
    <row r="25" spans="2:10" x14ac:dyDescent="0.25">
      <c r="B25">
        <v>14</v>
      </c>
      <c r="C25" t="s">
        <v>632</v>
      </c>
      <c r="D25" t="s">
        <v>165</v>
      </c>
      <c r="E25">
        <v>10</v>
      </c>
      <c r="F25">
        <v>6</v>
      </c>
      <c r="G25" t="s">
        <v>36</v>
      </c>
      <c r="H25" t="s">
        <v>33</v>
      </c>
      <c r="J25" t="str">
        <f>"    ["&amp;TRIM(C25)&amp;"] ["&amp;VLOOKUP(TRIM(D25),TypeMap!$B$3:$C$10,2,FALSE)&amp;"]"&amp;IF(TRIM(D25)="CHAR","("&amp;E25&amp;")",IF(TRIM(D25)="DECIMAL","("&amp;E25&amp;","&amp;F25&amp;")",""))&amp;" NULL"&amp;IF(C26="",") END",",")</f>
        <v xml:space="preserve">    [TO_OMS_SYNC_TS] [datetime2] NULL,</v>
      </c>
    </row>
    <row r="26" spans="2:10" x14ac:dyDescent="0.25">
      <c r="B26">
        <v>15</v>
      </c>
      <c r="C26" t="s">
        <v>633</v>
      </c>
      <c r="D26" t="s">
        <v>165</v>
      </c>
      <c r="E26">
        <v>10</v>
      </c>
      <c r="F26">
        <v>6</v>
      </c>
      <c r="G26" t="s">
        <v>36</v>
      </c>
      <c r="H26" t="s">
        <v>33</v>
      </c>
      <c r="J26" t="str">
        <f>"    ["&amp;TRIM(C26)&amp;"] ["&amp;VLOOKUP(TRIM(D26),TypeMap!$B$3:$C$10,2,FALSE)&amp;"]"&amp;IF(TRIM(D26)="CHAR","("&amp;E26&amp;")",IF(TRIM(D26)="DECIMAL","("&amp;E26&amp;","&amp;F26&amp;")",""))&amp;" NULL"&amp;IF(C27="",") END",",")</f>
        <v xml:space="preserve">    [FROM_OMS_SYNC_TS] [datetime2] NULL,</v>
      </c>
    </row>
    <row r="27" spans="2:10" x14ac:dyDescent="0.25">
      <c r="B27">
        <v>16</v>
      </c>
      <c r="C27" t="s">
        <v>634</v>
      </c>
      <c r="D27" t="s">
        <v>55</v>
      </c>
      <c r="E27">
        <v>4</v>
      </c>
      <c r="F27">
        <v>0</v>
      </c>
      <c r="G27" t="s">
        <v>36</v>
      </c>
      <c r="H27" t="s">
        <v>33</v>
      </c>
      <c r="J27" t="str">
        <f>"    ["&amp;TRIM(C27)&amp;"] ["&amp;VLOOKUP(TRIM(D27),TypeMap!$B$3:$C$10,2,FALSE)&amp;"]"&amp;IF(TRIM(D27)="CHAR","("&amp;E27&amp;")",IF(TRIM(D27)="DECIMAL","("&amp;E27&amp;","&amp;F27&amp;")",""))&amp;" NULL"&amp;IF(C28="",") END",",")</f>
        <v xml:space="preserve">    [XREF_PO_ORDER_DATE] [date] NULL,</v>
      </c>
    </row>
    <row r="28" spans="2:10" x14ac:dyDescent="0.25">
      <c r="B28">
        <v>17</v>
      </c>
      <c r="C28" t="s">
        <v>566</v>
      </c>
      <c r="D28" t="s">
        <v>165</v>
      </c>
      <c r="E28">
        <v>10</v>
      </c>
      <c r="F28">
        <v>6</v>
      </c>
      <c r="G28" t="s">
        <v>32</v>
      </c>
      <c r="H28" t="s">
        <v>33</v>
      </c>
      <c r="J28" t="str">
        <f>"    ["&amp;TRIM(C28)&amp;"] ["&amp;VLOOKUP(TRIM(D28),TypeMap!$B$3:$C$10,2,FALSE)&amp;"]"&amp;IF(TRIM(D28)="CHAR","("&amp;E28&amp;")",IF(TRIM(D28)="DECIMAL","("&amp;E28&amp;","&amp;F28&amp;")",""))&amp;" NULL"&amp;IF(C29="",") END",",")</f>
        <v xml:space="preserve">    [ROW_CHANGE_TS] [datetime2] NULL,</v>
      </c>
    </row>
    <row r="29" spans="2:10" x14ac:dyDescent="0.25">
      <c r="B29">
        <v>18</v>
      </c>
      <c r="C29" t="s">
        <v>635</v>
      </c>
      <c r="D29" t="s">
        <v>31</v>
      </c>
      <c r="E29">
        <v>4</v>
      </c>
      <c r="F29">
        <v>0</v>
      </c>
      <c r="G29" t="s">
        <v>36</v>
      </c>
      <c r="H29" t="s">
        <v>33</v>
      </c>
      <c r="J29" t="str">
        <f>"    ["&amp;TRIM(C29)&amp;"] ["&amp;VLOOKUP(TRIM(D29),TypeMap!$B$3:$C$10,2,FALSE)&amp;"]"&amp;IF(TRIM(D29)="CHAR","("&amp;E29&amp;")",IF(TRIM(D29)="DECIMAL","("&amp;E29&amp;","&amp;F29&amp;")",""))&amp;" NULL"&amp;IF(C30="",") END",",")</f>
        <v xml:space="preserve">    [DC_SCHDL_ID] [int] NULL,</v>
      </c>
    </row>
    <row r="30" spans="2:10" x14ac:dyDescent="0.25">
      <c r="B30">
        <v>19</v>
      </c>
      <c r="C30" t="s">
        <v>636</v>
      </c>
      <c r="D30" t="s">
        <v>55</v>
      </c>
      <c r="E30">
        <v>4</v>
      </c>
      <c r="F30">
        <v>0</v>
      </c>
      <c r="G30" t="s">
        <v>36</v>
      </c>
      <c r="H30" t="s">
        <v>33</v>
      </c>
      <c r="J30" t="str">
        <f>"    ["&amp;TRIM(C30)&amp;"] ["&amp;VLOOKUP(TRIM(D30),TypeMap!$B$3:$C$10,2,FALSE)&amp;"]"&amp;IF(TRIM(D30)="CHAR","("&amp;E30&amp;")",IF(TRIM(D30)="DECIMAL","("&amp;E30&amp;","&amp;F30&amp;")",""))&amp;" NULL"&amp;IF(C31="",") END",",")</f>
        <v xml:space="preserve">    [DC_SCHDL_DLVRY_DT] [date] NULL,</v>
      </c>
    </row>
    <row r="31" spans="2:10" x14ac:dyDescent="0.25">
      <c r="B31">
        <v>20</v>
      </c>
      <c r="C31" t="s">
        <v>637</v>
      </c>
      <c r="D31" t="s">
        <v>545</v>
      </c>
      <c r="E31">
        <v>3</v>
      </c>
      <c r="F31">
        <v>0</v>
      </c>
      <c r="G31" t="s">
        <v>36</v>
      </c>
      <c r="H31" t="s">
        <v>33</v>
      </c>
      <c r="J31" t="str">
        <f>"    ["&amp;TRIM(C31)&amp;"] ["&amp;VLOOKUP(TRIM(D31),TypeMap!$B$3:$C$10,2,FALSE)&amp;"]"&amp;IF(TRIM(D31)="CHAR","("&amp;E31&amp;")",IF(TRIM(D31)="DECIMAL","("&amp;E31&amp;","&amp;F31&amp;")",""))&amp;" NULL"&amp;IF(C32="",") END",",")</f>
        <v xml:space="preserve">    [DC_SCHDL_DLVRY_TM] [time] NULL,</v>
      </c>
    </row>
    <row r="32" spans="2:10" x14ac:dyDescent="0.25">
      <c r="B32">
        <v>21</v>
      </c>
      <c r="C32" t="s">
        <v>638</v>
      </c>
      <c r="D32" t="s">
        <v>38</v>
      </c>
      <c r="E32">
        <v>1</v>
      </c>
      <c r="F32">
        <v>0</v>
      </c>
      <c r="G32" t="s">
        <v>36</v>
      </c>
      <c r="H32" t="s">
        <v>521</v>
      </c>
      <c r="J32" t="str">
        <f>"    ["&amp;TRIM(C32)&amp;"] ["&amp;VLOOKUP(TRIM(D32),TypeMap!$B$3:$C$10,2,FALSE)&amp;"]"&amp;IF(TRIM(D32)="CHAR","("&amp;E32&amp;")",IF(TRIM(D32)="DECIMAL","("&amp;E32&amp;","&amp;F32&amp;")",""))&amp;" NULL"&amp;IF(C33="",") END",",")</f>
        <v xml:space="preserve">    [DC_SCHDL_STATUS_CD] [char](1) NULL,</v>
      </c>
    </row>
    <row r="33" spans="2:10" x14ac:dyDescent="0.25">
      <c r="B33">
        <v>22</v>
      </c>
      <c r="C33" t="s">
        <v>639</v>
      </c>
      <c r="D33" t="s">
        <v>41</v>
      </c>
      <c r="E33">
        <v>2</v>
      </c>
      <c r="F33">
        <v>0</v>
      </c>
      <c r="G33" t="s">
        <v>36</v>
      </c>
      <c r="H33" t="s">
        <v>33</v>
      </c>
      <c r="J33" t="str">
        <f>"    ["&amp;TRIM(C33)&amp;"] ["&amp;VLOOKUP(TRIM(D33),TypeMap!$B$3:$C$10,2,FALSE)&amp;"]"&amp;IF(TRIM(D33)="CHAR","("&amp;E33&amp;")",IF(TRIM(D33)="DECIMAL","("&amp;E33&amp;","&amp;F33&amp;")",""))&amp;" NULL"&amp;IF(C34="",") END",",")</f>
        <v xml:space="preserve">    [NO_SCHDL_TYPE_CODE] [int] NULL,</v>
      </c>
    </row>
    <row r="34" spans="2:10" x14ac:dyDescent="0.25">
      <c r="B34">
        <v>23</v>
      </c>
      <c r="C34" t="s">
        <v>640</v>
      </c>
      <c r="D34" t="s">
        <v>165</v>
      </c>
      <c r="E34">
        <v>10</v>
      </c>
      <c r="F34">
        <v>6</v>
      </c>
      <c r="G34" t="s">
        <v>36</v>
      </c>
      <c r="H34" t="s">
        <v>33</v>
      </c>
      <c r="J34" t="str">
        <f>"    ["&amp;TRIM(C34)&amp;"] ["&amp;VLOOKUP(TRIM(D34),TypeMap!$B$3:$C$10,2,FALSE)&amp;"]"&amp;IF(TRIM(D34)="CHAR","("&amp;E34&amp;")",IF(TRIM(D34)="DECIMAL","("&amp;E34&amp;","&amp;F34&amp;")",""))&amp;" NULL"&amp;IF(C35="",") END",",")</f>
        <v xml:space="preserve">    [DC_SCHDL_MSG_TS] [datetime2] NULL,</v>
      </c>
    </row>
    <row r="35" spans="2:10" x14ac:dyDescent="0.25">
      <c r="B35">
        <v>24</v>
      </c>
      <c r="C35" t="s">
        <v>641</v>
      </c>
      <c r="D35" t="s">
        <v>38</v>
      </c>
      <c r="E35">
        <v>1</v>
      </c>
      <c r="F35">
        <v>0</v>
      </c>
      <c r="G35" t="s">
        <v>36</v>
      </c>
      <c r="H35" t="s">
        <v>521</v>
      </c>
      <c r="J35" t="str">
        <f>"    ["&amp;TRIM(C35)&amp;"] ["&amp;VLOOKUP(TRIM(D35),TypeMap!$B$3:$C$10,2,FALSE)&amp;"]"&amp;IF(TRIM(D35)="CHAR","("&amp;E35&amp;")",IF(TRIM(D35)="DECIMAL","("&amp;E35&amp;","&amp;F35&amp;")",""))&amp;" NULL"&amp;IF(C36="",") END",",")</f>
        <v xml:space="preserve">    [LIVE_DROP_IND] [char](1) NULL,</v>
      </c>
    </row>
    <row r="36" spans="2:10" x14ac:dyDescent="0.25">
      <c r="B36">
        <v>25</v>
      </c>
      <c r="C36" t="s">
        <v>642</v>
      </c>
      <c r="D36" t="s">
        <v>38</v>
      </c>
      <c r="E36">
        <v>1</v>
      </c>
      <c r="F36">
        <v>0</v>
      </c>
      <c r="G36" t="s">
        <v>36</v>
      </c>
      <c r="H36" t="s">
        <v>521</v>
      </c>
      <c r="J36" t="str">
        <f>"    ["&amp;TRIM(C36)&amp;"] ["&amp;VLOOKUP(TRIM(D36),TypeMap!$B$3:$C$10,2,FALSE)&amp;"]"&amp;IF(TRIM(D36)="CHAR","("&amp;E36&amp;")",IF(TRIM(D36)="DECIMAL","("&amp;E36&amp;","&amp;F36&amp;")",""))&amp;" NULL"&amp;IF(C37="",") END",",")</f>
        <v xml:space="preserve">    [MABD_NO_MOVE_IND] [char](1) NULL) END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4"/>
  <sheetViews>
    <sheetView topLeftCell="A85" workbookViewId="0">
      <selection activeCell="F94" sqref="F94"/>
    </sheetView>
  </sheetViews>
  <sheetFormatPr defaultRowHeight="15" x14ac:dyDescent="0.25"/>
  <cols>
    <col min="4" max="4" width="9.140625" customWidth="1"/>
  </cols>
  <sheetData>
    <row r="2" spans="1:15" x14ac:dyDescent="0.25">
      <c r="B2" t="s">
        <v>21</v>
      </c>
      <c r="C2" s="1" t="s">
        <v>504</v>
      </c>
      <c r="E2" t="s">
        <v>23</v>
      </c>
    </row>
    <row r="3" spans="1:15" x14ac:dyDescent="0.25">
      <c r="B3" t="s">
        <v>22</v>
      </c>
      <c r="C3" s="1" t="s">
        <v>508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'OMS_PO_LINE' AND TBCREATOR = 'BROMSPO'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OBJECT_ID(N'[dbo].[OMS_PO_LINE]')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OBJECT_ID(N'[dbo].[OMS_PO_LINE]')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[dbo].[OMS_PO_LINE]</v>
      </c>
      <c r="J9" t="str">
        <f>"CREATE TABLE [dbo].["&amp;C3&amp;"]("</f>
        <v>CREATE TABLE [dbo].[OMS_PO_LINE](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519</v>
      </c>
      <c r="D12" t="s">
        <v>47</v>
      </c>
      <c r="E12">
        <v>10</v>
      </c>
      <c r="F12">
        <v>0</v>
      </c>
      <c r="G12" t="s">
        <v>32</v>
      </c>
      <c r="H12" t="s">
        <v>33</v>
      </c>
      <c r="J12" t="str">
        <f>"    ["&amp;TRIM(C12)&amp;"] ["&amp;VLOOKUP(TRIM(D12),TypeMap!$B$3:$C$10,2,FALSE)&amp;"]"&amp;IF(TRIM(D12)="CHAR","("&amp;E12&amp;")",IF(TRIM(D12)="DECIMAL","("&amp;E12&amp;","&amp;F12&amp;")",""))&amp;" NULL"&amp;IF(C13="",") END",",")</f>
        <v xml:space="preserve">    [OMS_PO_NBR] [numeric](10,0) NULL,</v>
      </c>
      <c r="O12" t="s">
        <v>260</v>
      </c>
    </row>
    <row r="13" spans="1:15" x14ac:dyDescent="0.25">
      <c r="B13">
        <v>2</v>
      </c>
      <c r="C13" t="s">
        <v>643</v>
      </c>
      <c r="D13" t="s">
        <v>31</v>
      </c>
      <c r="E13">
        <v>4</v>
      </c>
      <c r="F13">
        <v>0</v>
      </c>
      <c r="G13" t="s">
        <v>32</v>
      </c>
      <c r="H13" t="s">
        <v>33</v>
      </c>
      <c r="J13" t="str">
        <f>"    ["&amp;TRIM(C13)&amp;"] ["&amp;VLOOKUP(TRIM(D13),TypeMap!$B$3:$C$10,2,FALSE)&amp;"]"&amp;IF(TRIM(D13)="CHAR","("&amp;E13&amp;")",IF(TRIM(D13)="DECIMAL","("&amp;E13&amp;","&amp;F13&amp;")",""))&amp;" NULL"&amp;IF(C14="",") END",",")</f>
        <v xml:space="preserve">    [OMS_PO_LINE_NBR] [int] NULL,</v>
      </c>
    </row>
    <row r="14" spans="1:15" x14ac:dyDescent="0.25">
      <c r="B14">
        <v>3</v>
      </c>
      <c r="C14" t="s">
        <v>148</v>
      </c>
      <c r="D14" t="s">
        <v>31</v>
      </c>
      <c r="E14">
        <v>4</v>
      </c>
      <c r="F14">
        <v>0</v>
      </c>
      <c r="G14" t="s">
        <v>32</v>
      </c>
      <c r="H14" t="s">
        <v>33</v>
      </c>
      <c r="J14" t="str">
        <f>"    ["&amp;TRIM(C14)&amp;"] ["&amp;VLOOKUP(TRIM(D14),TypeMap!$B$3:$C$10,2,FALSE)&amp;"]"&amp;IF(TRIM(D14)="CHAR","("&amp;E14&amp;")",IF(TRIM(D14)="DECIMAL","("&amp;E14&amp;","&amp;F14&amp;")",""))&amp;" NULL"&amp;IF(C15="",") END",",")</f>
        <v xml:space="preserve">    [VENDOR_NBR] [int] NULL,</v>
      </c>
    </row>
    <row r="15" spans="1:15" x14ac:dyDescent="0.25">
      <c r="B15">
        <v>4</v>
      </c>
      <c r="C15" t="s">
        <v>149</v>
      </c>
      <c r="D15" t="s">
        <v>31</v>
      </c>
      <c r="E15">
        <v>4</v>
      </c>
      <c r="F15">
        <v>0</v>
      </c>
      <c r="G15" t="s">
        <v>32</v>
      </c>
      <c r="H15" t="s">
        <v>33</v>
      </c>
      <c r="J15" t="str">
        <f>"    ["&amp;TRIM(C15)&amp;"] ["&amp;VLOOKUP(TRIM(D15),TypeMap!$B$3:$C$10,2,FALSE)&amp;"]"&amp;IF(TRIM(D15)="CHAR","("&amp;E15&amp;")",IF(TRIM(D15)="DECIMAL","("&amp;E15&amp;","&amp;F15&amp;")",""))&amp;" NULL"&amp;IF(C16="",") END",",")</f>
        <v xml:space="preserve">    [VENDOR_DEPT_NBR] [int]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150</v>
      </c>
      <c r="D16" t="s">
        <v>31</v>
      </c>
      <c r="E16">
        <v>4</v>
      </c>
      <c r="F16">
        <v>0</v>
      </c>
      <c r="G16" t="s">
        <v>32</v>
      </c>
      <c r="H16" t="s">
        <v>33</v>
      </c>
      <c r="J16" t="str">
        <f>"    ["&amp;TRIM(C16)&amp;"] ["&amp;VLOOKUP(TRIM(D16),TypeMap!$B$3:$C$10,2,FALSE)&amp;"]"&amp;IF(TRIM(D16)="CHAR","("&amp;E16&amp;")",IF(TRIM(D16)="DECIMAL","("&amp;E16&amp;","&amp;F16&amp;")",""))&amp;" NULL"&amp;IF(C17="",") END",",")</f>
        <v xml:space="preserve">    [VENDOR_SEQ_NBR] [int] NULL,</v>
      </c>
    </row>
    <row r="17" spans="2:10" x14ac:dyDescent="0.25">
      <c r="B17">
        <v>6</v>
      </c>
      <c r="C17" t="s">
        <v>37</v>
      </c>
      <c r="D17" t="s">
        <v>437</v>
      </c>
      <c r="E17">
        <v>64</v>
      </c>
      <c r="F17">
        <v>0</v>
      </c>
      <c r="G17" t="s">
        <v>32</v>
      </c>
      <c r="H17" t="s">
        <v>521</v>
      </c>
      <c r="J17" t="str">
        <f>"    ["&amp;TRIM(C17)&amp;"] ["&amp;VLOOKUP(TRIM(D17),TypeMap!$B$3:$C$10,2,FALSE)&amp;"]"&amp;IF(TRIM(D17)="CHAR","("&amp;E17&amp;")",IF(TRIM(D17)="DECIMAL","("&amp;E17&amp;","&amp;F17&amp;")",""))&amp;" NULL"&amp;IF(C18="",") END",",")</f>
        <v xml:space="preserve">    [VENDOR_STOCK_ID] [varchar] NULL,</v>
      </c>
    </row>
    <row r="18" spans="2:10" x14ac:dyDescent="0.25">
      <c r="B18">
        <v>7</v>
      </c>
      <c r="C18" t="s">
        <v>644</v>
      </c>
      <c r="D18" t="s">
        <v>31</v>
      </c>
      <c r="E18">
        <v>4</v>
      </c>
      <c r="F18">
        <v>0</v>
      </c>
      <c r="G18" t="s">
        <v>36</v>
      </c>
      <c r="H18" t="s">
        <v>33</v>
      </c>
      <c r="J18" t="str">
        <f>"    ["&amp;TRIM(C18)&amp;"] ["&amp;VLOOKUP(TRIM(D18),TypeMap!$B$3:$C$10,2,FALSE)&amp;"]"&amp;IF(TRIM(D18)="CHAR","("&amp;E18&amp;")",IF(TRIM(D18)="DECIMAL","("&amp;E18&amp;","&amp;F18&amp;")",""))&amp;" NULL"&amp;IF(C19="",") END",",")</f>
        <v xml:space="preserve">    [APPV_VNPK_ORD_QTY] [int] NULL,</v>
      </c>
    </row>
    <row r="19" spans="2:10" x14ac:dyDescent="0.25">
      <c r="B19">
        <v>8</v>
      </c>
      <c r="C19" t="s">
        <v>645</v>
      </c>
      <c r="D19" t="s">
        <v>31</v>
      </c>
      <c r="E19">
        <v>4</v>
      </c>
      <c r="F19">
        <v>0</v>
      </c>
      <c r="G19" t="s">
        <v>32</v>
      </c>
      <c r="H19" t="s">
        <v>33</v>
      </c>
      <c r="J19" t="str">
        <f>"    ["&amp;TRIM(C19)&amp;"] ["&amp;VLOOKUP(TRIM(D19),TypeMap!$B$3:$C$10,2,FALSE)&amp;"]"&amp;IF(TRIM(D19)="CHAR","("&amp;E19&amp;")",IF(TRIM(D19)="DECIMAL","("&amp;E19&amp;","&amp;F19&amp;")",""))&amp;" NULL"&amp;IF(C20="",") END",",")</f>
        <v xml:space="preserve">    [VNPK_ORD_QTY] [int] NULL,</v>
      </c>
    </row>
    <row r="20" spans="2:10" x14ac:dyDescent="0.25">
      <c r="B20">
        <v>9</v>
      </c>
      <c r="C20" t="s">
        <v>30</v>
      </c>
      <c r="D20" t="s">
        <v>31</v>
      </c>
      <c r="E20">
        <v>4</v>
      </c>
      <c r="F20">
        <v>0</v>
      </c>
      <c r="G20" t="s">
        <v>32</v>
      </c>
      <c r="H20" t="s">
        <v>33</v>
      </c>
      <c r="J20" t="str">
        <f>"    ["&amp;TRIM(C20)&amp;"] ["&amp;VLOOKUP(TRIM(D20),TypeMap!$B$3:$C$10,2,FALSE)&amp;"]"&amp;IF(TRIM(D20)="CHAR","("&amp;E20&amp;")",IF(TRIM(D20)="DECIMAL","("&amp;E20&amp;","&amp;F20&amp;")",""))&amp;" NULL"&amp;IF(C21="",") END",",")</f>
        <v xml:space="preserve">    [ITEM_NBR] [int] NULL,</v>
      </c>
    </row>
    <row r="21" spans="2:10" x14ac:dyDescent="0.25">
      <c r="B21">
        <v>10</v>
      </c>
      <c r="C21" t="s">
        <v>66</v>
      </c>
      <c r="D21" t="s">
        <v>38</v>
      </c>
      <c r="E21">
        <v>1</v>
      </c>
      <c r="F21">
        <v>0</v>
      </c>
      <c r="G21" t="s">
        <v>32</v>
      </c>
      <c r="H21" t="s">
        <v>521</v>
      </c>
      <c r="J21" t="str">
        <f>"    ["&amp;TRIM(C21)&amp;"] ["&amp;VLOOKUP(TRIM(D21),TypeMap!$B$3:$C$10,2,FALSE)&amp;"]"&amp;IF(TRIM(D21)="CHAR","("&amp;E21&amp;")",IF(TRIM(D21)="DECIMAL","("&amp;E21&amp;","&amp;F21&amp;")",""))&amp;" NULL"&amp;IF(C22="",") END",",")</f>
        <v xml:space="preserve">    [VARIABLE_WT_IND] [char](1) NULL,</v>
      </c>
    </row>
    <row r="22" spans="2:10" x14ac:dyDescent="0.25">
      <c r="B22">
        <v>11</v>
      </c>
      <c r="C22" t="s">
        <v>646</v>
      </c>
      <c r="D22" t="s">
        <v>41</v>
      </c>
      <c r="E22">
        <v>2</v>
      </c>
      <c r="F22">
        <v>0</v>
      </c>
      <c r="G22" t="s">
        <v>32</v>
      </c>
      <c r="H22" t="s">
        <v>33</v>
      </c>
      <c r="J22" t="str">
        <f>"    ["&amp;TRIM(C22)&amp;"] ["&amp;VLOOKUP(TRIM(D22),TypeMap!$B$3:$C$10,2,FALSE)&amp;"]"&amp;IF(TRIM(D22)="CHAR","("&amp;E22&amp;")",IF(TRIM(D22)="DECIMAL","("&amp;E22&amp;","&amp;F22&amp;")",""))&amp;" NULL"&amp;IF(C23="",") END",",")</f>
        <v xml:space="preserve">    [ORDER_DEPT_NBR] [int] NULL,</v>
      </c>
    </row>
    <row r="23" spans="2:10" x14ac:dyDescent="0.25">
      <c r="B23">
        <v>12</v>
      </c>
      <c r="C23" t="s">
        <v>195</v>
      </c>
      <c r="D23" t="s">
        <v>41</v>
      </c>
      <c r="E23">
        <v>2</v>
      </c>
      <c r="F23">
        <v>0</v>
      </c>
      <c r="G23" t="s">
        <v>32</v>
      </c>
      <c r="H23" t="s">
        <v>33</v>
      </c>
      <c r="J23" t="str">
        <f>"    ["&amp;TRIM(C23)&amp;"] ["&amp;VLOOKUP(TRIM(D23),TypeMap!$B$3:$C$10,2,FALSE)&amp;"]"&amp;IF(TRIM(D23)="CHAR","("&amp;E23&amp;")",IF(TRIM(D23)="DECIMAL","("&amp;E23&amp;","&amp;F23&amp;")",""))&amp;" NULL"&amp;IF(C24="",") END",",")</f>
        <v xml:space="preserve">    [ACCTG_DEPT_NBR] [int] NULL,</v>
      </c>
    </row>
    <row r="24" spans="2:10" x14ac:dyDescent="0.25">
      <c r="B24">
        <v>13</v>
      </c>
      <c r="C24" t="s">
        <v>95</v>
      </c>
      <c r="D24" t="s">
        <v>437</v>
      </c>
      <c r="E24">
        <v>80</v>
      </c>
      <c r="F24">
        <v>0</v>
      </c>
      <c r="G24" t="s">
        <v>32</v>
      </c>
      <c r="H24" t="s">
        <v>521</v>
      </c>
      <c r="J24" t="str">
        <f>"    ["&amp;TRIM(C24)&amp;"] ["&amp;VLOOKUP(TRIM(D24),TypeMap!$B$3:$C$10,2,FALSE)&amp;"]"&amp;IF(TRIM(D24)="CHAR","("&amp;E24&amp;")",IF(TRIM(D24)="DECIMAL","("&amp;E24&amp;","&amp;F24&amp;")",""))&amp;" NULL"&amp;IF(C25="",") END",",")</f>
        <v xml:space="preserve">    [ITEM1_DESC] [varchar] NULL,</v>
      </c>
    </row>
    <row r="25" spans="2:10" x14ac:dyDescent="0.25">
      <c r="B25">
        <v>14</v>
      </c>
      <c r="C25" t="s">
        <v>96</v>
      </c>
      <c r="D25" t="s">
        <v>437</v>
      </c>
      <c r="E25">
        <v>80</v>
      </c>
      <c r="F25">
        <v>0</v>
      </c>
      <c r="G25" t="s">
        <v>36</v>
      </c>
      <c r="H25" t="s">
        <v>521</v>
      </c>
      <c r="J25" t="str">
        <f>"    ["&amp;TRIM(C25)&amp;"] ["&amp;VLOOKUP(TRIM(D25),TypeMap!$B$3:$C$10,2,FALSE)&amp;"]"&amp;IF(TRIM(D25)="CHAR","("&amp;E25&amp;")",IF(TRIM(D25)="DECIMAL","("&amp;E25&amp;","&amp;F25&amp;")",""))&amp;" NULL"&amp;IF(C26="",") END",",")</f>
        <v xml:space="preserve">    [ITEM2_DESC] [varchar] NULL,</v>
      </c>
    </row>
    <row r="26" spans="2:10" x14ac:dyDescent="0.25">
      <c r="B26">
        <v>15</v>
      </c>
      <c r="C26" t="s">
        <v>98</v>
      </c>
      <c r="D26" t="s">
        <v>437</v>
      </c>
      <c r="E26">
        <v>32</v>
      </c>
      <c r="F26">
        <v>0</v>
      </c>
      <c r="G26" t="s">
        <v>36</v>
      </c>
      <c r="H26" t="s">
        <v>521</v>
      </c>
      <c r="J26" t="str">
        <f>"    ["&amp;TRIM(C26)&amp;"] ["&amp;VLOOKUP(TRIM(D26),TypeMap!$B$3:$C$10,2,FALSE)&amp;"]"&amp;IF(TRIM(D26)="CHAR","("&amp;E26&amp;")",IF(TRIM(D26)="DECIMAL","("&amp;E26&amp;","&amp;F26&amp;")",""))&amp;" NULL"&amp;IF(C27="",") END",",")</f>
        <v xml:space="preserve">    [SHLFLBL1_COLR_DESC] [varchar] NULL,</v>
      </c>
    </row>
    <row r="27" spans="2:10" x14ac:dyDescent="0.25">
      <c r="B27">
        <v>16</v>
      </c>
      <c r="C27" t="s">
        <v>99</v>
      </c>
      <c r="D27" t="s">
        <v>437</v>
      </c>
      <c r="E27">
        <v>32</v>
      </c>
      <c r="F27">
        <v>0</v>
      </c>
      <c r="G27" t="s">
        <v>36</v>
      </c>
      <c r="H27" t="s">
        <v>521</v>
      </c>
      <c r="J27" t="str">
        <f>"    ["&amp;TRIM(C27)&amp;"] ["&amp;VLOOKUP(TRIM(D27),TypeMap!$B$3:$C$10,2,FALSE)&amp;"]"&amp;IF(TRIM(D27)="CHAR","("&amp;E27&amp;")",IF(TRIM(D27)="DECIMAL","("&amp;E27&amp;","&amp;F27&amp;")",""))&amp;" NULL"&amp;IF(C28="",") END",",")</f>
        <v xml:space="preserve">    [SHLFLBL2_SIZE_DESC] [varchar] NULL,</v>
      </c>
    </row>
    <row r="28" spans="2:10" x14ac:dyDescent="0.25">
      <c r="B28">
        <v>17</v>
      </c>
      <c r="C28" t="s">
        <v>125</v>
      </c>
      <c r="D28" t="s">
        <v>47</v>
      </c>
      <c r="E28">
        <v>9</v>
      </c>
      <c r="F28">
        <v>3</v>
      </c>
      <c r="G28" t="s">
        <v>36</v>
      </c>
      <c r="H28" t="s">
        <v>33</v>
      </c>
      <c r="J28" t="str">
        <f>"    ["&amp;TRIM(C28)&amp;"] ["&amp;VLOOKUP(TRIM(D28),TypeMap!$B$3:$C$10,2,FALSE)&amp;"]"&amp;IF(TRIM(D28)="CHAR","("&amp;E28&amp;")",IF(TRIM(D28)="DECIMAL","("&amp;E28&amp;","&amp;F28&amp;")",""))&amp;" NULL"&amp;IF(C29="",") END",",")</f>
        <v xml:space="preserve">    [VNPK_CUBE_QTY] [numeric](9,3) NULL,</v>
      </c>
    </row>
    <row r="29" spans="2:10" x14ac:dyDescent="0.25">
      <c r="B29">
        <v>18</v>
      </c>
      <c r="C29" t="s">
        <v>126</v>
      </c>
      <c r="D29" t="s">
        <v>38</v>
      </c>
      <c r="E29">
        <v>2</v>
      </c>
      <c r="F29">
        <v>0</v>
      </c>
      <c r="G29" t="s">
        <v>36</v>
      </c>
      <c r="H29" t="s">
        <v>521</v>
      </c>
      <c r="J29" t="str">
        <f>"    ["&amp;TRIM(C29)&amp;"] ["&amp;VLOOKUP(TRIM(D29),TypeMap!$B$3:$C$10,2,FALSE)&amp;"]"&amp;IF(TRIM(D29)="CHAR","("&amp;E29&amp;")",IF(TRIM(D29)="DECIMAL","("&amp;E29&amp;","&amp;F29&amp;")",""))&amp;" NULL"&amp;IF(C30="",") END",",")</f>
        <v xml:space="preserve">    [VNPK_CUBE_UOM_CD] [char](2) NULL,</v>
      </c>
    </row>
    <row r="30" spans="2:10" x14ac:dyDescent="0.25">
      <c r="B30">
        <v>19</v>
      </c>
      <c r="C30" t="s">
        <v>115</v>
      </c>
      <c r="D30" t="s">
        <v>47</v>
      </c>
      <c r="E30">
        <v>13</v>
      </c>
      <c r="F30">
        <v>4</v>
      </c>
      <c r="G30" t="s">
        <v>36</v>
      </c>
      <c r="H30" t="s">
        <v>33</v>
      </c>
      <c r="J30" t="str">
        <f>"    ["&amp;TRIM(C30)&amp;"] ["&amp;VLOOKUP(TRIM(D30),TypeMap!$B$3:$C$10,2,FALSE)&amp;"]"&amp;IF(TRIM(D30)="CHAR","("&amp;E30&amp;")",IF(TRIM(D30)="DECIMAL","("&amp;E30&amp;","&amp;F30&amp;")",""))&amp;" NULL"&amp;IF(C31="",") END",",")</f>
        <v xml:space="preserve">    [VNPK_COST_AMT] [numeric](13,4) NULL,</v>
      </c>
    </row>
    <row r="31" spans="2:10" x14ac:dyDescent="0.25">
      <c r="B31">
        <v>20</v>
      </c>
      <c r="C31" t="s">
        <v>117</v>
      </c>
      <c r="D31" t="s">
        <v>31</v>
      </c>
      <c r="E31">
        <v>4</v>
      </c>
      <c r="F31">
        <v>0</v>
      </c>
      <c r="G31" t="s">
        <v>36</v>
      </c>
      <c r="H31" t="s">
        <v>33</v>
      </c>
      <c r="J31" t="str">
        <f>"    ["&amp;TRIM(C31)&amp;"] ["&amp;VLOOKUP(TRIM(D31),TypeMap!$B$3:$C$10,2,FALSE)&amp;"]"&amp;IF(TRIM(D31)="CHAR","("&amp;E31&amp;")",IF(TRIM(D31)="DECIMAL","("&amp;E31&amp;","&amp;F31&amp;")",""))&amp;" NULL"&amp;IF(C32="",") END",",")</f>
        <v xml:space="preserve">    [VNPK_QTY] [int] NULL,</v>
      </c>
    </row>
    <row r="32" spans="2:10" x14ac:dyDescent="0.25">
      <c r="B32">
        <v>21</v>
      </c>
      <c r="C32" t="s">
        <v>118</v>
      </c>
      <c r="D32" t="s">
        <v>47</v>
      </c>
      <c r="E32">
        <v>11</v>
      </c>
      <c r="F32">
        <v>4</v>
      </c>
      <c r="G32" t="s">
        <v>36</v>
      </c>
      <c r="H32" t="s">
        <v>33</v>
      </c>
      <c r="J32" t="str">
        <f>"    ["&amp;TRIM(C32)&amp;"] ["&amp;VLOOKUP(TRIM(D32),TypeMap!$B$3:$C$10,2,FALSE)&amp;"]"&amp;IF(TRIM(D32)="CHAR","("&amp;E32&amp;")",IF(TRIM(D32)="DECIMAL","("&amp;E32&amp;","&amp;F32&amp;")",""))&amp;" NULL"&amp;IF(C33="",") END",",")</f>
        <v xml:space="preserve">    [VNPK_WEIGHT_QTY] [numeric](11,4) NULL,</v>
      </c>
    </row>
    <row r="33" spans="2:10" x14ac:dyDescent="0.25">
      <c r="B33">
        <v>22</v>
      </c>
      <c r="C33" t="s">
        <v>119</v>
      </c>
      <c r="D33" t="s">
        <v>38</v>
      </c>
      <c r="E33">
        <v>2</v>
      </c>
      <c r="F33">
        <v>0</v>
      </c>
      <c r="G33" t="s">
        <v>36</v>
      </c>
      <c r="H33" t="s">
        <v>521</v>
      </c>
      <c r="J33" t="str">
        <f>"    ["&amp;TRIM(C33)&amp;"] ["&amp;VLOOKUP(TRIM(D33),TypeMap!$B$3:$C$10,2,FALSE)&amp;"]"&amp;IF(TRIM(D33)="CHAR","("&amp;E33&amp;")",IF(TRIM(D33)="DECIMAL","("&amp;E33&amp;","&amp;F33&amp;")",""))&amp;" NULL"&amp;IF(C34="",") END",",")</f>
        <v xml:space="preserve">    [VNPK_WEIGHT_UOM_CD] [char](2) NULL,</v>
      </c>
    </row>
    <row r="34" spans="2:10" x14ac:dyDescent="0.25">
      <c r="B34">
        <v>23</v>
      </c>
      <c r="C34" t="s">
        <v>133</v>
      </c>
      <c r="D34" t="s">
        <v>31</v>
      </c>
      <c r="E34">
        <v>4</v>
      </c>
      <c r="F34">
        <v>0</v>
      </c>
      <c r="G34" t="s">
        <v>36</v>
      </c>
      <c r="H34" t="s">
        <v>33</v>
      </c>
      <c r="J34" t="str">
        <f>"    ["&amp;TRIM(C34)&amp;"] ["&amp;VLOOKUP(TRIM(D34),TypeMap!$B$3:$C$10,2,FALSE)&amp;"]"&amp;IF(TRIM(D34)="CHAR","("&amp;E34&amp;")",IF(TRIM(D34)="DECIMAL","("&amp;E34&amp;","&amp;F34&amp;")",""))&amp;" NULL"&amp;IF(C35="",") END",",")</f>
        <v xml:space="preserve">    [WHPK_QTY] [int] NULL,</v>
      </c>
    </row>
    <row r="35" spans="2:10" x14ac:dyDescent="0.25">
      <c r="B35">
        <v>24</v>
      </c>
      <c r="C35" t="s">
        <v>209</v>
      </c>
      <c r="D35" t="s">
        <v>31</v>
      </c>
      <c r="E35">
        <v>4</v>
      </c>
      <c r="F35">
        <v>0</v>
      </c>
      <c r="G35" t="s">
        <v>36</v>
      </c>
      <c r="H35" t="s">
        <v>33</v>
      </c>
      <c r="J35" t="str">
        <f>"    ["&amp;TRIM(C35)&amp;"] ["&amp;VLOOKUP(TRIM(D35),TypeMap!$B$3:$C$10,2,FALSE)&amp;"]"&amp;IF(TRIM(D35)="CHAR","("&amp;E35&amp;")",IF(TRIM(D35)="DECIMAL","("&amp;E35&amp;","&amp;F35&amp;")",""))&amp;" NULL"&amp;IF(C36="",") END",",")</f>
        <v xml:space="preserve">    [COMMODITY_ID] [int] NULL,</v>
      </c>
    </row>
    <row r="36" spans="2:10" x14ac:dyDescent="0.25">
      <c r="B36">
        <v>25</v>
      </c>
      <c r="C36" t="s">
        <v>647</v>
      </c>
      <c r="D36" t="s">
        <v>38</v>
      </c>
      <c r="E36">
        <v>8</v>
      </c>
      <c r="F36">
        <v>0</v>
      </c>
      <c r="G36" t="s">
        <v>36</v>
      </c>
      <c r="H36" t="s">
        <v>521</v>
      </c>
      <c r="J36" t="str">
        <f>"    ["&amp;TRIM(C36)&amp;"] ["&amp;VLOOKUP(TRIM(D36),TypeMap!$B$3:$C$10,2,FALSE)&amp;"]"&amp;IF(TRIM(D36)="CHAR","("&amp;E36&amp;")",IF(TRIM(D36)="DECIMAL","("&amp;E36&amp;","&amp;F36&amp;")",""))&amp;" NULL"&amp;IF(C37="",") END",",")</f>
        <v xml:space="preserve">    [BUYER_USERID] [char](8) NULL,</v>
      </c>
    </row>
    <row r="37" spans="2:10" x14ac:dyDescent="0.25">
      <c r="B37">
        <v>26</v>
      </c>
      <c r="C37" t="s">
        <v>156</v>
      </c>
      <c r="D37" t="s">
        <v>41</v>
      </c>
      <c r="E37">
        <v>2</v>
      </c>
      <c r="F37">
        <v>0</v>
      </c>
      <c r="G37" t="s">
        <v>36</v>
      </c>
      <c r="H37" t="s">
        <v>33</v>
      </c>
      <c r="J37" t="str">
        <f>"    ["&amp;TRIM(C37)&amp;"] ["&amp;VLOOKUP(TRIM(D37),TypeMap!$B$3:$C$10,2,FALSE)&amp;"]"&amp;IF(TRIM(D37)="CHAR","("&amp;E37&amp;")",IF(TRIM(D37)="DECIMAL","("&amp;E37&amp;","&amp;F37&amp;")",""))&amp;" NULL"&amp;IF(C38="",") END",",")</f>
        <v xml:space="preserve">    [ASSORTMENT_TYPE_CD] [int] NULL,</v>
      </c>
    </row>
    <row r="38" spans="2:10" x14ac:dyDescent="0.25">
      <c r="B38">
        <v>27</v>
      </c>
      <c r="C38" t="s">
        <v>64</v>
      </c>
      <c r="D38" t="s">
        <v>41</v>
      </c>
      <c r="E38">
        <v>2</v>
      </c>
      <c r="F38">
        <v>0</v>
      </c>
      <c r="G38" t="s">
        <v>36</v>
      </c>
      <c r="H38" t="s">
        <v>33</v>
      </c>
      <c r="J38" t="str">
        <f>"    ["&amp;TRIM(C38)&amp;"] ["&amp;VLOOKUP(TRIM(D38),TypeMap!$B$3:$C$10,2,FALSE)&amp;"]"&amp;IF(TRIM(D38)="CHAR","("&amp;E38&amp;")",IF(TRIM(D38)="DECIMAL","("&amp;E38&amp;","&amp;F38&amp;")",""))&amp;" NULL"&amp;IF(C39="",") END",",")</f>
        <v xml:space="preserve">    [SHLF_LIFE_DAYS_QTY] [int] NULL,</v>
      </c>
    </row>
    <row r="39" spans="2:10" x14ac:dyDescent="0.25">
      <c r="B39">
        <v>28</v>
      </c>
      <c r="C39" t="s">
        <v>648</v>
      </c>
      <c r="D39" t="s">
        <v>41</v>
      </c>
      <c r="E39">
        <v>2</v>
      </c>
      <c r="F39">
        <v>0</v>
      </c>
      <c r="G39" t="s">
        <v>36</v>
      </c>
      <c r="H39" t="s">
        <v>33</v>
      </c>
      <c r="J39" t="str">
        <f>"    ["&amp;TRIM(C39)&amp;"] ["&amp;VLOOKUP(TRIM(D39),TypeMap!$B$3:$C$10,2,FALSE)&amp;"]"&amp;IF(TRIM(D39)="CHAR","("&amp;E39&amp;")",IF(TRIM(D39)="DECIMAL","("&amp;E39&amp;","&amp;F39&amp;")",""))&amp;" NULL"&amp;IF(C40="",") END",",")</f>
        <v xml:space="preserve">    [CHANNEL_MTHD_CD] [int] NULL,</v>
      </c>
    </row>
    <row r="40" spans="2:10" x14ac:dyDescent="0.25">
      <c r="B40">
        <v>29</v>
      </c>
      <c r="C40" t="s">
        <v>649</v>
      </c>
      <c r="D40" t="s">
        <v>31</v>
      </c>
      <c r="E40">
        <v>4</v>
      </c>
      <c r="F40">
        <v>0</v>
      </c>
      <c r="G40" t="s">
        <v>36</v>
      </c>
      <c r="H40" t="s">
        <v>33</v>
      </c>
      <c r="J40" t="str">
        <f>"    ["&amp;TRIM(C40)&amp;"] ["&amp;VLOOKUP(TRIM(D40),TypeMap!$B$3:$C$10,2,FALSE)&amp;"]"&amp;IF(TRIM(D40)="CHAR","("&amp;E40&amp;")",IF(TRIM(D40)="DECIMAL","("&amp;E40&amp;","&amp;F40&amp;")",""))&amp;" NULL"&amp;IF(C41="",") END",",")</f>
        <v xml:space="preserve">    [HAZMAT_ID] [int] NULL,</v>
      </c>
    </row>
    <row r="41" spans="2:10" x14ac:dyDescent="0.25">
      <c r="B41">
        <v>30</v>
      </c>
      <c r="C41" t="s">
        <v>552</v>
      </c>
      <c r="D41" t="s">
        <v>41</v>
      </c>
      <c r="E41">
        <v>2</v>
      </c>
      <c r="F41">
        <v>0</v>
      </c>
      <c r="G41" t="s">
        <v>32</v>
      </c>
      <c r="H41" t="s">
        <v>33</v>
      </c>
      <c r="J41" t="str">
        <f>"    ["&amp;TRIM(C41)&amp;"] ["&amp;VLOOKUP(TRIM(D41),TypeMap!$B$3:$C$10,2,FALSE)&amp;"]"&amp;IF(TRIM(D41)="CHAR","("&amp;E41&amp;")",IF(TRIM(D41)="DECIMAL","("&amp;E41&amp;","&amp;F41&amp;")",""))&amp;" NULL"&amp;IF(C42="",") END",",")</f>
        <v xml:space="preserve">    [CAL_OTB_YEAR_NBR] [int] NULL,</v>
      </c>
    </row>
    <row r="42" spans="2:10" x14ac:dyDescent="0.25">
      <c r="B42">
        <v>31</v>
      </c>
      <c r="C42" t="s">
        <v>553</v>
      </c>
      <c r="D42" t="s">
        <v>41</v>
      </c>
      <c r="E42">
        <v>2</v>
      </c>
      <c r="F42">
        <v>0</v>
      </c>
      <c r="G42" t="s">
        <v>32</v>
      </c>
      <c r="H42" t="s">
        <v>33</v>
      </c>
      <c r="J42" t="str">
        <f>"    ["&amp;TRIM(C42)&amp;"] ["&amp;VLOOKUP(TRIM(D42),TypeMap!$B$3:$C$10,2,FALSE)&amp;"]"&amp;IF(TRIM(D42)="CHAR","("&amp;E42&amp;")",IF(TRIM(D42)="DECIMAL","("&amp;E42&amp;","&amp;F42&amp;")",""))&amp;" NULL"&amp;IF(C43="",") END",",")</f>
        <v xml:space="preserve">    [CAL_OTB_MONTH_NBR] [int] NULL,</v>
      </c>
    </row>
    <row r="43" spans="2:10" x14ac:dyDescent="0.25">
      <c r="B43">
        <v>32</v>
      </c>
      <c r="C43" t="s">
        <v>554</v>
      </c>
      <c r="D43" t="s">
        <v>55</v>
      </c>
      <c r="E43">
        <v>4</v>
      </c>
      <c r="F43">
        <v>0</v>
      </c>
      <c r="G43" t="s">
        <v>36</v>
      </c>
      <c r="H43" t="s">
        <v>33</v>
      </c>
      <c r="J43" t="str">
        <f>"    ["&amp;TRIM(C43)&amp;"] ["&amp;VLOOKUP(TRIM(D43),TypeMap!$B$3:$C$10,2,FALSE)&amp;"]"&amp;IF(TRIM(D43)="CHAR","("&amp;E43&amp;")",IF(TRIM(D43)="DECIMAL","("&amp;E43&amp;","&amp;F43&amp;")",""))&amp;" NULL"&amp;IF(C44="",") END",",")</f>
        <v xml:space="preserve">    [MABD_DATE] [date] NULL,</v>
      </c>
    </row>
    <row r="44" spans="2:10" x14ac:dyDescent="0.25">
      <c r="B44">
        <v>33</v>
      </c>
      <c r="C44" t="s">
        <v>555</v>
      </c>
      <c r="D44" t="s">
        <v>545</v>
      </c>
      <c r="E44">
        <v>3</v>
      </c>
      <c r="F44">
        <v>0</v>
      </c>
      <c r="G44" t="s">
        <v>36</v>
      </c>
      <c r="H44" t="s">
        <v>33</v>
      </c>
      <c r="J44" t="str">
        <f>"    ["&amp;TRIM(C44)&amp;"] ["&amp;VLOOKUP(TRIM(D44),TypeMap!$B$3:$C$10,2,FALSE)&amp;"]"&amp;IF(TRIM(D44)="CHAR","("&amp;E44&amp;")",IF(TRIM(D44)="DECIMAL","("&amp;E44&amp;","&amp;F44&amp;")",""))&amp;" NULL"&amp;IF(C45="",") END",",")</f>
        <v xml:space="preserve">    [MABD_TIME] [time] NULL,</v>
      </c>
    </row>
    <row r="45" spans="2:10" x14ac:dyDescent="0.25">
      <c r="B45">
        <v>34</v>
      </c>
      <c r="C45" t="s">
        <v>556</v>
      </c>
      <c r="D45" t="s">
        <v>55</v>
      </c>
      <c r="E45">
        <v>4</v>
      </c>
      <c r="F45">
        <v>0</v>
      </c>
      <c r="G45" t="s">
        <v>32</v>
      </c>
      <c r="H45" t="s">
        <v>33</v>
      </c>
      <c r="J45" t="str">
        <f>"    ["&amp;TRIM(C45)&amp;"] ["&amp;VLOOKUP(TRIM(D45),TypeMap!$B$3:$C$10,2,FALSE)&amp;"]"&amp;IF(TRIM(D45)="CHAR","("&amp;E45&amp;")",IF(TRIM(D45)="DECIMAL","("&amp;E45&amp;","&amp;F45&amp;")",""))&amp;" NULL"&amp;IF(C46="",") END",",")</f>
        <v xml:space="preserve">    [DNSB_DATE] [date] NULL,</v>
      </c>
    </row>
    <row r="46" spans="2:10" x14ac:dyDescent="0.25">
      <c r="B46">
        <v>35</v>
      </c>
      <c r="C46" t="s">
        <v>557</v>
      </c>
      <c r="D46" t="s">
        <v>55</v>
      </c>
      <c r="E46">
        <v>4</v>
      </c>
      <c r="F46">
        <v>0</v>
      </c>
      <c r="G46" t="s">
        <v>32</v>
      </c>
      <c r="H46" t="s">
        <v>33</v>
      </c>
      <c r="J46" t="str">
        <f>"    ["&amp;TRIM(C46)&amp;"] ["&amp;VLOOKUP(TRIM(D46),TypeMap!$B$3:$C$10,2,FALSE)&amp;"]"&amp;IF(TRIM(D46)="CHAR","("&amp;E46&amp;")",IF(TRIM(D46)="DECIMAL","("&amp;E46&amp;","&amp;F46&amp;")",""))&amp;" NULL"&amp;IF(C47="",") END",",")</f>
        <v xml:space="preserve">    [DNSA_DATE] [date] NULL,</v>
      </c>
    </row>
    <row r="47" spans="2:10" x14ac:dyDescent="0.25">
      <c r="B47">
        <v>36</v>
      </c>
      <c r="C47" t="s">
        <v>558</v>
      </c>
      <c r="D47" t="s">
        <v>55</v>
      </c>
      <c r="E47">
        <v>4</v>
      </c>
      <c r="F47">
        <v>0</v>
      </c>
      <c r="G47" t="s">
        <v>36</v>
      </c>
      <c r="H47" t="s">
        <v>33</v>
      </c>
      <c r="J47" t="str">
        <f>"    ["&amp;TRIM(C47)&amp;"] ["&amp;VLOOKUP(TRIM(D47),TypeMap!$B$3:$C$10,2,FALSE)&amp;"]"&amp;IF(TRIM(D47)="CHAR","("&amp;E47&amp;")",IF(TRIM(D47)="DECIMAL","("&amp;E47&amp;","&amp;F47&amp;")",""))&amp;" NULL"&amp;IF(C48="",") END",",")</f>
        <v xml:space="preserve">    [DNRB_DATE] [date] NULL,</v>
      </c>
    </row>
    <row r="48" spans="2:10" x14ac:dyDescent="0.25">
      <c r="B48">
        <v>37</v>
      </c>
      <c r="C48" t="s">
        <v>559</v>
      </c>
      <c r="D48" t="s">
        <v>545</v>
      </c>
      <c r="E48">
        <v>3</v>
      </c>
      <c r="F48">
        <v>0</v>
      </c>
      <c r="G48" t="s">
        <v>36</v>
      </c>
      <c r="H48" t="s">
        <v>33</v>
      </c>
      <c r="J48" t="str">
        <f>"    ["&amp;TRIM(C48)&amp;"] ["&amp;VLOOKUP(TRIM(D48),TypeMap!$B$3:$C$10,2,FALSE)&amp;"]"&amp;IF(TRIM(D48)="CHAR","("&amp;E48&amp;")",IF(TRIM(D48)="DECIMAL","("&amp;E48&amp;","&amp;F48&amp;")",""))&amp;" NULL"&amp;IF(C49="",") END",",")</f>
        <v xml:space="preserve">    [DNRB_TIME] [time] NULL,</v>
      </c>
    </row>
    <row r="49" spans="2:10" x14ac:dyDescent="0.25">
      <c r="B49">
        <v>38</v>
      </c>
      <c r="C49" t="s">
        <v>650</v>
      </c>
      <c r="D49" t="s">
        <v>437</v>
      </c>
      <c r="E49">
        <v>32</v>
      </c>
      <c r="F49">
        <v>0</v>
      </c>
      <c r="G49" t="s">
        <v>32</v>
      </c>
      <c r="H49" t="s">
        <v>521</v>
      </c>
      <c r="J49" t="str">
        <f>"    ["&amp;TRIM(C49)&amp;"] ["&amp;VLOOKUP(TRIM(D49),TypeMap!$B$3:$C$10,2,FALSE)&amp;"]"&amp;IF(TRIM(D49)="CHAR","("&amp;E49&amp;")",IF(TRIM(D49)="DECIMAL","("&amp;E49&amp;","&amp;F49&amp;")",""))&amp;" NULL"&amp;IF(C50="",") END",",")</f>
        <v xml:space="preserve">    [PO_EVENT_ABBR] [varchar] NULL,</v>
      </c>
    </row>
    <row r="50" spans="2:10" x14ac:dyDescent="0.25">
      <c r="B50">
        <v>39</v>
      </c>
      <c r="C50" t="s">
        <v>651</v>
      </c>
      <c r="D50" t="s">
        <v>38</v>
      </c>
      <c r="E50">
        <v>1</v>
      </c>
      <c r="F50">
        <v>0</v>
      </c>
      <c r="G50" t="s">
        <v>36</v>
      </c>
      <c r="H50" t="s">
        <v>521</v>
      </c>
      <c r="J50" t="str">
        <f>"    ["&amp;TRIM(C50)&amp;"] ["&amp;VLOOKUP(TRIM(D50),TypeMap!$B$3:$C$10,2,FALSE)&amp;"]"&amp;IF(TRIM(D50)="CHAR","("&amp;E50&amp;")",IF(TRIM(D50)="DECIMAL","("&amp;E50&amp;","&amp;F50&amp;")",""))&amp;" NULL"&amp;IF(C51="",") END",",")</f>
        <v xml:space="preserve">    [TAB_EVENT_IND] [char](1) NULL,</v>
      </c>
    </row>
    <row r="51" spans="2:10" x14ac:dyDescent="0.25">
      <c r="B51">
        <v>40</v>
      </c>
      <c r="C51" t="s">
        <v>652</v>
      </c>
      <c r="D51" t="s">
        <v>31</v>
      </c>
      <c r="E51">
        <v>4</v>
      </c>
      <c r="F51">
        <v>0</v>
      </c>
      <c r="G51" t="s">
        <v>32</v>
      </c>
      <c r="H51" t="s">
        <v>33</v>
      </c>
      <c r="J51" t="str">
        <f>"    ["&amp;TRIM(C51)&amp;"] ["&amp;VLOOKUP(TRIM(D51),TypeMap!$B$3:$C$10,2,FALSE)&amp;"]"&amp;IF(TRIM(D51)="CHAR","("&amp;E51&amp;")",IF(TRIM(D51)="DECIMAL","("&amp;E51&amp;","&amp;F51&amp;")",""))&amp;" NULL"&amp;IF(C52="",") END",",")</f>
        <v xml:space="preserve">    [ORDER_GROUP_ID] [int] NULL,</v>
      </c>
    </row>
    <row r="52" spans="2:10" x14ac:dyDescent="0.25">
      <c r="B52">
        <v>41</v>
      </c>
      <c r="C52" t="s">
        <v>653</v>
      </c>
      <c r="D52" t="s">
        <v>31</v>
      </c>
      <c r="E52">
        <v>4</v>
      </c>
      <c r="F52">
        <v>0</v>
      </c>
      <c r="G52" t="s">
        <v>36</v>
      </c>
      <c r="H52" t="s">
        <v>33</v>
      </c>
      <c r="J52" t="str">
        <f>"    ["&amp;TRIM(C52)&amp;"] ["&amp;VLOOKUP(TRIM(D52),TypeMap!$B$3:$C$10,2,FALSE)&amp;"]"&amp;IF(TRIM(D52)="CHAR","("&amp;E52&amp;")",IF(TRIM(D52)="DECIMAL","("&amp;E52&amp;","&amp;F52&amp;")",""))&amp;" NULL"&amp;IF(C53="",") END",",")</f>
        <v xml:space="preserve">    [LOAD_GROUP_ID] [int] NULL,</v>
      </c>
    </row>
    <row r="53" spans="2:10" x14ac:dyDescent="0.25">
      <c r="B53">
        <v>42</v>
      </c>
      <c r="C53" t="s">
        <v>654</v>
      </c>
      <c r="D53" t="s">
        <v>41</v>
      </c>
      <c r="E53">
        <v>2</v>
      </c>
      <c r="F53">
        <v>0</v>
      </c>
      <c r="G53" t="s">
        <v>36</v>
      </c>
      <c r="H53" t="s">
        <v>33</v>
      </c>
      <c r="J53" t="str">
        <f>"    ["&amp;TRIM(C53)&amp;"] ["&amp;VLOOKUP(TRIM(D53),TypeMap!$B$3:$C$10,2,FALSE)&amp;"]"&amp;IF(TRIM(D53)="CHAR","("&amp;E53&amp;")",IF(TRIM(D53)="DECIMAL","("&amp;E53&amp;","&amp;F53&amp;")",""))&amp;" NULL"&amp;IF(C54="",") END",",")</f>
        <v xml:space="preserve">    [BASE_DIV_NBR] [int] NULL,</v>
      </c>
    </row>
    <row r="54" spans="2:10" x14ac:dyDescent="0.25">
      <c r="B54">
        <v>43</v>
      </c>
      <c r="C54" t="s">
        <v>655</v>
      </c>
      <c r="D54" t="s">
        <v>47</v>
      </c>
      <c r="E54">
        <v>13</v>
      </c>
      <c r="F54">
        <v>4</v>
      </c>
      <c r="G54" t="s">
        <v>32</v>
      </c>
      <c r="H54" t="s">
        <v>33</v>
      </c>
      <c r="J54" t="str">
        <f>"    ["&amp;TRIM(C54)&amp;"] ["&amp;VLOOKUP(TRIM(D54),TypeMap!$B$3:$C$10,2,FALSE)&amp;"]"&amp;IF(TRIM(D54)="CHAR","("&amp;E54&amp;")",IF(TRIM(D54)="DECIMAL","("&amp;E54&amp;","&amp;F54&amp;")",""))&amp;" NULL"&amp;IF(C55="",") END",",")</f>
        <v xml:space="preserve">    [NET_FIRST_COST_AMT] [numeric](13,4) NULL,</v>
      </c>
    </row>
    <row r="55" spans="2:10" x14ac:dyDescent="0.25">
      <c r="B55">
        <v>44</v>
      </c>
      <c r="C55" t="s">
        <v>656</v>
      </c>
      <c r="D55" t="s">
        <v>41</v>
      </c>
      <c r="E55">
        <v>2</v>
      </c>
      <c r="F55">
        <v>0</v>
      </c>
      <c r="G55" t="s">
        <v>32</v>
      </c>
      <c r="H55" t="s">
        <v>33</v>
      </c>
      <c r="J55" t="str">
        <f>"    ["&amp;TRIM(C55)&amp;"] ["&amp;VLOOKUP(TRIM(D55),TypeMap!$B$3:$C$10,2,FALSE)&amp;"]"&amp;IF(TRIM(D55)="CHAR","("&amp;E55&amp;")",IF(TRIM(D55)="DECIMAL","("&amp;E55&amp;","&amp;F55&amp;")",""))&amp;" NULL"&amp;IF(C56="",") END",",")</f>
        <v xml:space="preserve">    [PO_LINE_STATUS_CD] [int] NULL,</v>
      </c>
    </row>
    <row r="56" spans="2:10" x14ac:dyDescent="0.25">
      <c r="B56">
        <v>45</v>
      </c>
      <c r="C56" t="s">
        <v>657</v>
      </c>
      <c r="D56" t="s">
        <v>165</v>
      </c>
      <c r="E56">
        <v>10</v>
      </c>
      <c r="F56">
        <v>6</v>
      </c>
      <c r="G56" t="s">
        <v>32</v>
      </c>
      <c r="H56" t="s">
        <v>33</v>
      </c>
      <c r="J56" t="str">
        <f>"    ["&amp;TRIM(C56)&amp;"] ["&amp;VLOOKUP(TRIM(D56),TypeMap!$B$3:$C$10,2,FALSE)&amp;"]"&amp;IF(TRIM(D56)="CHAR","("&amp;E56&amp;")",IF(TRIM(D56)="DECIMAL","("&amp;E56&amp;","&amp;F56&amp;")",""))&amp;" NULL"&amp;IF(C57="",") END",",")</f>
        <v xml:space="preserve">    [PO_LINE_CREATE_TS] [datetime2] NULL,</v>
      </c>
    </row>
    <row r="57" spans="2:10" x14ac:dyDescent="0.25">
      <c r="B57">
        <v>46</v>
      </c>
      <c r="C57" t="s">
        <v>531</v>
      </c>
      <c r="D57" t="s">
        <v>38</v>
      </c>
      <c r="E57">
        <v>1</v>
      </c>
      <c r="F57">
        <v>0</v>
      </c>
      <c r="G57" t="s">
        <v>32</v>
      </c>
      <c r="H57" t="s">
        <v>521</v>
      </c>
      <c r="J57" t="str">
        <f>"    ["&amp;TRIM(C57)&amp;"] ["&amp;VLOOKUP(TRIM(D57),TypeMap!$B$3:$C$10,2,FALSE)&amp;"]"&amp;IF(TRIM(D57)="CHAR","("&amp;E57&amp;")",IF(TRIM(D57)="DECIMAL","("&amp;E57&amp;","&amp;F57&amp;")",""))&amp;" NULL"&amp;IF(C58="",") END",",")</f>
        <v xml:space="preserve">    [MANUAL_CREATE_IND] [char](1) NULL,</v>
      </c>
    </row>
    <row r="58" spans="2:10" x14ac:dyDescent="0.25">
      <c r="B58">
        <v>47</v>
      </c>
      <c r="C58" t="s">
        <v>532</v>
      </c>
      <c r="D58" t="s">
        <v>38</v>
      </c>
      <c r="E58">
        <v>8</v>
      </c>
      <c r="F58">
        <v>0</v>
      </c>
      <c r="G58" t="s">
        <v>36</v>
      </c>
      <c r="H58" t="s">
        <v>521</v>
      </c>
      <c r="J58" t="str">
        <f>"    ["&amp;TRIM(C58)&amp;"] ["&amp;VLOOKUP(TRIM(D58),TypeMap!$B$3:$C$10,2,FALSE)&amp;"]"&amp;IF(TRIM(D58)="CHAR","("&amp;E58&amp;")",IF(TRIM(D58)="DECIMAL","("&amp;E58&amp;","&amp;F58&amp;")",""))&amp;" NULL"&amp;IF(C59="",") END",",")</f>
        <v xml:space="preserve">    [CREATE_USERID] [char](8) NULL,</v>
      </c>
    </row>
    <row r="59" spans="2:10" x14ac:dyDescent="0.25">
      <c r="B59">
        <v>48</v>
      </c>
      <c r="C59" t="s">
        <v>533</v>
      </c>
      <c r="D59" t="s">
        <v>38</v>
      </c>
      <c r="E59">
        <v>10</v>
      </c>
      <c r="F59">
        <v>0</v>
      </c>
      <c r="G59" t="s">
        <v>36</v>
      </c>
      <c r="H59" t="s">
        <v>521</v>
      </c>
      <c r="J59" t="str">
        <f>"    ["&amp;TRIM(C59)&amp;"] ["&amp;VLOOKUP(TRIM(D59),TypeMap!$B$3:$C$10,2,FALSE)&amp;"]"&amp;IF(TRIM(D59)="CHAR","("&amp;E59&amp;")",IF(TRIM(D59)="DECIMAL","("&amp;E59&amp;","&amp;F59&amp;")",""))&amp;" NULL"&amp;IF(C60="",") END",",")</f>
        <v xml:space="preserve">    [CREATE_SYSTEM_ID] [char](10) NULL,</v>
      </c>
    </row>
    <row r="60" spans="2:10" x14ac:dyDescent="0.25">
      <c r="B60">
        <v>49</v>
      </c>
      <c r="C60" t="s">
        <v>534</v>
      </c>
      <c r="D60" t="s">
        <v>38</v>
      </c>
      <c r="E60">
        <v>8</v>
      </c>
      <c r="F60">
        <v>0</v>
      </c>
      <c r="G60" t="s">
        <v>36</v>
      </c>
      <c r="H60" t="s">
        <v>521</v>
      </c>
      <c r="J60" t="str">
        <f>"    ["&amp;TRIM(C60)&amp;"] ["&amp;VLOOKUP(TRIM(D60),TypeMap!$B$3:$C$10,2,FALSE)&amp;"]"&amp;IF(TRIM(D60)="CHAR","("&amp;E60&amp;")",IF(TRIM(D60)="DECIMAL","("&amp;E60&amp;","&amp;F60&amp;")",""))&amp;" NULL"&amp;IF(C61="",") END",",")</f>
        <v xml:space="preserve">    [LAST_CHG_USERID] [char](8) NULL,</v>
      </c>
    </row>
    <row r="61" spans="2:10" x14ac:dyDescent="0.25">
      <c r="B61">
        <v>50</v>
      </c>
      <c r="C61" t="s">
        <v>535</v>
      </c>
      <c r="D61" t="s">
        <v>165</v>
      </c>
      <c r="E61">
        <v>10</v>
      </c>
      <c r="F61">
        <v>6</v>
      </c>
      <c r="G61" t="s">
        <v>36</v>
      </c>
      <c r="H61" t="s">
        <v>33</v>
      </c>
      <c r="J61" t="str">
        <f>"    ["&amp;TRIM(C61)&amp;"] ["&amp;VLOOKUP(TRIM(D61),TypeMap!$B$3:$C$10,2,FALSE)&amp;"]"&amp;IF(TRIM(D61)="CHAR","("&amp;E61&amp;")",IF(TRIM(D61)="DECIMAL","("&amp;E61&amp;","&amp;F61&amp;")",""))&amp;" NULL"&amp;IF(C62="",") END",",")</f>
        <v xml:space="preserve">    [LAST_CHG_TS] [datetime2] NULL,</v>
      </c>
    </row>
    <row r="62" spans="2:10" x14ac:dyDescent="0.25">
      <c r="B62">
        <v>51</v>
      </c>
      <c r="C62" t="s">
        <v>658</v>
      </c>
      <c r="D62" t="s">
        <v>31</v>
      </c>
      <c r="E62">
        <v>4</v>
      </c>
      <c r="F62">
        <v>0</v>
      </c>
      <c r="G62" t="s">
        <v>32</v>
      </c>
      <c r="H62" t="s">
        <v>33</v>
      </c>
      <c r="J62" t="str">
        <f>"    ["&amp;TRIM(C62)&amp;"] ["&amp;VLOOKUP(TRIM(D62),TypeMap!$B$3:$C$10,2,FALSE)&amp;"]"&amp;IF(TRIM(D62)="CHAR","("&amp;E62&amp;")",IF(TRIM(D62)="DECIMAL","("&amp;E62&amp;","&amp;F62&amp;")",""))&amp;" NULL"&amp;IF(C63="",") END",",")</f>
        <v xml:space="preserve">    [VNPK_RCV_QTY] [int] NULL,</v>
      </c>
    </row>
    <row r="63" spans="2:10" x14ac:dyDescent="0.25">
      <c r="B63">
        <v>52</v>
      </c>
      <c r="C63" t="s">
        <v>659</v>
      </c>
      <c r="D63" t="s">
        <v>47</v>
      </c>
      <c r="E63">
        <v>11</v>
      </c>
      <c r="F63">
        <v>4</v>
      </c>
      <c r="G63" t="s">
        <v>36</v>
      </c>
      <c r="H63" t="s">
        <v>33</v>
      </c>
      <c r="J63" t="str">
        <f>"    ["&amp;TRIM(C63)&amp;"] ["&amp;VLOOKUP(TRIM(D63),TypeMap!$B$3:$C$10,2,FALSE)&amp;"]"&amp;IF(TRIM(D63)="CHAR","("&amp;E63&amp;")",IF(TRIM(D63)="DECIMAL","("&amp;E63&amp;","&amp;F63&amp;")",""))&amp;" NULL"&amp;IF(C64="",") END",",")</f>
        <v xml:space="preserve">    [RECEIVED_WGT_QTY] [numeric](11,4) NULL,</v>
      </c>
    </row>
    <row r="64" spans="2:10" x14ac:dyDescent="0.25">
      <c r="B64">
        <v>53</v>
      </c>
      <c r="C64" t="s">
        <v>199</v>
      </c>
      <c r="D64" t="s">
        <v>47</v>
      </c>
      <c r="E64">
        <v>11</v>
      </c>
      <c r="F64">
        <v>4</v>
      </c>
      <c r="G64" t="s">
        <v>36</v>
      </c>
      <c r="H64" t="s">
        <v>33</v>
      </c>
      <c r="J64" t="str">
        <f>"    ["&amp;TRIM(C64)&amp;"] ["&amp;VLOOKUP(TRIM(D64),TypeMap!$B$3:$C$10,2,FALSE)&amp;"]"&amp;IF(TRIM(D64)="CHAR","("&amp;E64&amp;")",IF(TRIM(D64)="DECIMAL","("&amp;E64&amp;","&amp;F64&amp;")",""))&amp;" NULL"&amp;IF(C65="",") END",",")</f>
        <v xml:space="preserve">    [VNPK_NETWGT_QTY] [numeric](11,4) NULL,</v>
      </c>
    </row>
    <row r="65" spans="2:10" x14ac:dyDescent="0.25">
      <c r="B65">
        <v>54</v>
      </c>
      <c r="C65" t="s">
        <v>660</v>
      </c>
      <c r="D65" t="s">
        <v>38</v>
      </c>
      <c r="E65">
        <v>8</v>
      </c>
      <c r="F65">
        <v>0</v>
      </c>
      <c r="G65" t="s">
        <v>36</v>
      </c>
      <c r="H65" t="s">
        <v>521</v>
      </c>
      <c r="J65" t="str">
        <f>"    ["&amp;TRIM(C65)&amp;"] ["&amp;VLOOKUP(TRIM(D65),TypeMap!$B$3:$C$10,2,FALSE)&amp;"]"&amp;IF(TRIM(D65)="CHAR","("&amp;E65&amp;")",IF(TRIM(D65)="DECIMAL","("&amp;E65&amp;","&amp;F65&amp;")",""))&amp;" NULL"&amp;IF(C66="",") END",",")</f>
        <v xml:space="preserve">    [DRUG_CONTROL_ABBR] [char](8) NULL,</v>
      </c>
    </row>
    <row r="66" spans="2:10" x14ac:dyDescent="0.25">
      <c r="B66">
        <v>55</v>
      </c>
      <c r="C66" t="s">
        <v>661</v>
      </c>
      <c r="D66" t="s">
        <v>31</v>
      </c>
      <c r="E66">
        <v>4</v>
      </c>
      <c r="F66">
        <v>0</v>
      </c>
      <c r="G66" t="s">
        <v>32</v>
      </c>
      <c r="H66" t="s">
        <v>33</v>
      </c>
      <c r="J66" t="str">
        <f>"    ["&amp;TRIM(C66)&amp;"] ["&amp;VLOOKUP(TRIM(D66),TypeMap!$B$3:$C$10,2,FALSE)&amp;"]"&amp;IF(TRIM(D66)="CHAR","("&amp;E66&amp;")",IF(TRIM(D66)="DECIMAL","("&amp;E66&amp;","&amp;F66&amp;")",""))&amp;" NULL"&amp;IF(C67="",") END",",")</f>
        <v xml:space="preserve">    [WHPK_RCV_QTY] [int] NULL,</v>
      </c>
    </row>
    <row r="67" spans="2:10" x14ac:dyDescent="0.25">
      <c r="B67">
        <v>56</v>
      </c>
      <c r="C67" t="s">
        <v>662</v>
      </c>
      <c r="D67" t="s">
        <v>31</v>
      </c>
      <c r="E67">
        <v>4</v>
      </c>
      <c r="F67">
        <v>0</v>
      </c>
      <c r="G67" t="s">
        <v>32</v>
      </c>
      <c r="H67" t="s">
        <v>33</v>
      </c>
      <c r="J67" t="str">
        <f>"    ["&amp;TRIM(C67)&amp;"] ["&amp;VLOOKUP(TRIM(D67),TypeMap!$B$3:$C$10,2,FALSE)&amp;"]"&amp;IF(TRIM(D67)="CHAR","("&amp;E67&amp;")",IF(TRIM(D67)="DECIMAL","("&amp;E67&amp;","&amp;F67&amp;")",""))&amp;" NULL"&amp;IF(C68="",") END",",")</f>
        <v xml:space="preserve">    [APPV_WHPK_ORD_QTY] [int] NULL,</v>
      </c>
    </row>
    <row r="68" spans="2:10" x14ac:dyDescent="0.25">
      <c r="B68">
        <v>57</v>
      </c>
      <c r="C68" t="s">
        <v>663</v>
      </c>
      <c r="D68" t="s">
        <v>31</v>
      </c>
      <c r="E68">
        <v>4</v>
      </c>
      <c r="F68">
        <v>0</v>
      </c>
      <c r="G68" t="s">
        <v>32</v>
      </c>
      <c r="H68" t="s">
        <v>33</v>
      </c>
      <c r="J68" t="str">
        <f>"    ["&amp;TRIM(C68)&amp;"] ["&amp;VLOOKUP(TRIM(D68),TypeMap!$B$3:$C$10,2,FALSE)&amp;"]"&amp;IF(TRIM(D68)="CHAR","("&amp;E68&amp;")",IF(TRIM(D68)="DECIMAL","("&amp;E68&amp;","&amp;F68&amp;")",""))&amp;" NULL"&amp;IF(C69="",") END",",")</f>
        <v xml:space="preserve">    [WHPK_ORD_QTY] [int] NULL,</v>
      </c>
    </row>
    <row r="69" spans="2:10" x14ac:dyDescent="0.25">
      <c r="B69">
        <v>58</v>
      </c>
      <c r="C69" t="s">
        <v>560</v>
      </c>
      <c r="D69" t="s">
        <v>41</v>
      </c>
      <c r="E69">
        <v>2</v>
      </c>
      <c r="F69">
        <v>0</v>
      </c>
      <c r="G69" t="s">
        <v>32</v>
      </c>
      <c r="H69" t="s">
        <v>33</v>
      </c>
      <c r="J69" t="str">
        <f>"    ["&amp;TRIM(C69)&amp;"] ["&amp;VLOOKUP(TRIM(D69),TypeMap!$B$3:$C$10,2,FALSE)&amp;"]"&amp;IF(TRIM(D69)="CHAR","("&amp;E69&amp;")",IF(TRIM(D69)="DECIMAL","("&amp;E69&amp;","&amp;F69&amp;")",""))&amp;" NULL"&amp;IF(C70="",") END",",")</f>
        <v xml:space="preserve">    [WM_OTB_YEAR_NBR] [int] NULL,</v>
      </c>
    </row>
    <row r="70" spans="2:10" x14ac:dyDescent="0.25">
      <c r="B70">
        <v>59</v>
      </c>
      <c r="C70" t="s">
        <v>561</v>
      </c>
      <c r="D70" t="s">
        <v>41</v>
      </c>
      <c r="E70">
        <v>2</v>
      </c>
      <c r="F70">
        <v>0</v>
      </c>
      <c r="G70" t="s">
        <v>32</v>
      </c>
      <c r="H70" t="s">
        <v>33</v>
      </c>
      <c r="J70" t="str">
        <f>"    ["&amp;TRIM(C70)&amp;"] ["&amp;VLOOKUP(TRIM(D70),TypeMap!$B$3:$C$10,2,FALSE)&amp;"]"&amp;IF(TRIM(D70)="CHAR","("&amp;E70&amp;")",IF(TRIM(D70)="DECIMAL","("&amp;E70&amp;","&amp;F70&amp;")",""))&amp;" NULL"&amp;IF(C71="",") END",",")</f>
        <v xml:space="preserve">    [WM_OTB_MONTH_NBR] [int] NULL,</v>
      </c>
    </row>
    <row r="71" spans="2:10" x14ac:dyDescent="0.25">
      <c r="B71">
        <v>60</v>
      </c>
      <c r="C71" t="s">
        <v>562</v>
      </c>
      <c r="D71" t="s">
        <v>41</v>
      </c>
      <c r="E71">
        <v>2</v>
      </c>
      <c r="F71">
        <v>0</v>
      </c>
      <c r="G71" t="s">
        <v>36</v>
      </c>
      <c r="H71" t="s">
        <v>33</v>
      </c>
      <c r="J71" t="str">
        <f>"    ["&amp;TRIM(C71)&amp;"] ["&amp;VLOOKUP(TRIM(D71),TypeMap!$B$3:$C$10,2,FALSE)&amp;"]"&amp;IF(TRIM(D71)="CHAR","("&amp;E71&amp;")",IF(TRIM(D71)="DECIMAL","("&amp;E71&amp;","&amp;F71&amp;")",""))&amp;" NULL"&amp;IF(C72="",") END",",")</f>
        <v xml:space="preserve">    [CREATE_REASON_CD] [int] NULL,</v>
      </c>
    </row>
    <row r="72" spans="2:10" x14ac:dyDescent="0.25">
      <c r="B72">
        <v>61</v>
      </c>
      <c r="C72" t="s">
        <v>664</v>
      </c>
      <c r="D72" t="s">
        <v>41</v>
      </c>
      <c r="E72">
        <v>2</v>
      </c>
      <c r="F72">
        <v>0</v>
      </c>
      <c r="G72" t="s">
        <v>36</v>
      </c>
      <c r="H72" t="s">
        <v>33</v>
      </c>
      <c r="J72" t="str">
        <f>"    ["&amp;TRIM(C72)&amp;"] ["&amp;VLOOKUP(TRIM(D72),TypeMap!$B$3:$C$10,2,FALSE)&amp;"]"&amp;IF(TRIM(D72)="CHAR","("&amp;E72&amp;")",IF(TRIM(D72)="DECIMAL","("&amp;E72&amp;","&amp;F72&amp;")",""))&amp;" NULL"&amp;IF(C73="",") END",",")</f>
        <v xml:space="preserve">    [EDIT_REASON_CD] [int] NULL,</v>
      </c>
    </row>
    <row r="73" spans="2:10" x14ac:dyDescent="0.25">
      <c r="B73">
        <v>62</v>
      </c>
      <c r="C73" t="s">
        <v>665</v>
      </c>
      <c r="D73" t="s">
        <v>38</v>
      </c>
      <c r="E73">
        <v>1</v>
      </c>
      <c r="F73">
        <v>0</v>
      </c>
      <c r="G73" t="s">
        <v>32</v>
      </c>
      <c r="H73" t="s">
        <v>521</v>
      </c>
      <c r="J73" t="str">
        <f>"    ["&amp;TRIM(C73)&amp;"] ["&amp;VLOOKUP(TRIM(D73),TypeMap!$B$3:$C$10,2,FALSE)&amp;"]"&amp;IF(TRIM(D73)="CHAR","("&amp;E73&amp;")",IF(TRIM(D73)="DECIMAL","("&amp;E73&amp;","&amp;F73&amp;")",""))&amp;" NULL"&amp;IF(C74="",") END",",")</f>
        <v xml:space="preserve">    [SEASONAL_IND] [char](1) NULL,</v>
      </c>
    </row>
    <row r="74" spans="2:10" x14ac:dyDescent="0.25">
      <c r="B74">
        <v>63</v>
      </c>
      <c r="C74" t="s">
        <v>666</v>
      </c>
      <c r="D74" t="s">
        <v>38</v>
      </c>
      <c r="E74">
        <v>1</v>
      </c>
      <c r="F74">
        <v>0</v>
      </c>
      <c r="G74" t="s">
        <v>32</v>
      </c>
      <c r="H74" t="s">
        <v>521</v>
      </c>
      <c r="J74" t="str">
        <f>"    ["&amp;TRIM(C74)&amp;"] ["&amp;VLOOKUP(TRIM(D74),TypeMap!$B$3:$C$10,2,FALSE)&amp;"]"&amp;IF(TRIM(D74)="CHAR","("&amp;E74&amp;")",IF(TRIM(D74)="DECIMAL","("&amp;E74&amp;","&amp;F74&amp;")",""))&amp;" NULL"&amp;IF(C75="",") END",",")</f>
        <v xml:space="preserve">    [SAMPLE_PO_IND] [char](1) NULL,</v>
      </c>
    </row>
    <row r="75" spans="2:10" x14ac:dyDescent="0.25">
      <c r="B75">
        <v>64</v>
      </c>
      <c r="C75" t="s">
        <v>667</v>
      </c>
      <c r="D75" t="s">
        <v>38</v>
      </c>
      <c r="E75">
        <v>1</v>
      </c>
      <c r="F75">
        <v>0</v>
      </c>
      <c r="G75" t="s">
        <v>36</v>
      </c>
      <c r="H75" t="s">
        <v>521</v>
      </c>
      <c r="J75" t="str">
        <f>"    ["&amp;TRIM(C75)&amp;"] ["&amp;VLOOKUP(TRIM(D75),TypeMap!$B$3:$C$10,2,FALSE)&amp;"]"&amp;IF(TRIM(D75)="CHAR","("&amp;E75&amp;")",IF(TRIM(D75)="DECIMAL","("&amp;E75&amp;","&amp;F75&amp;")",""))&amp;" NULL"&amp;IF(C76="",") END",",")</f>
        <v xml:space="preserve">    [LTL_IND] [char](1) NULL,</v>
      </c>
    </row>
    <row r="76" spans="2:10" x14ac:dyDescent="0.25">
      <c r="B76">
        <v>65</v>
      </c>
      <c r="C76" t="s">
        <v>668</v>
      </c>
      <c r="D76" t="s">
        <v>31</v>
      </c>
      <c r="E76">
        <v>4</v>
      </c>
      <c r="F76">
        <v>0</v>
      </c>
      <c r="G76" t="s">
        <v>36</v>
      </c>
      <c r="H76" t="s">
        <v>33</v>
      </c>
      <c r="J76" t="str">
        <f>"    ["&amp;TRIM(C76)&amp;"] ["&amp;VLOOKUP(TRIM(D76),TypeMap!$B$3:$C$10,2,FALSE)&amp;"]"&amp;IF(TRIM(D76)="CHAR","("&amp;E76&amp;")",IF(TRIM(D76)="DECIMAL","("&amp;E76&amp;","&amp;F76&amp;")",""))&amp;" NULL"&amp;IF(C77="",") END",",")</f>
        <v xml:space="preserve">    [VENDOR_POOL_ID] [int] NULL,</v>
      </c>
    </row>
    <row r="77" spans="2:10" x14ac:dyDescent="0.25">
      <c r="B77">
        <v>66</v>
      </c>
      <c r="C77" t="s">
        <v>669</v>
      </c>
      <c r="D77" t="s">
        <v>38</v>
      </c>
      <c r="E77">
        <v>2</v>
      </c>
      <c r="F77">
        <v>0</v>
      </c>
      <c r="G77" t="s">
        <v>36</v>
      </c>
      <c r="H77" t="s">
        <v>521</v>
      </c>
      <c r="J77" t="str">
        <f>"    ["&amp;TRIM(C77)&amp;"] ["&amp;VLOOKUP(TRIM(D77),TypeMap!$B$3:$C$10,2,FALSE)&amp;"]"&amp;IF(TRIM(D77)="CHAR","("&amp;E77&amp;")",IF(TRIM(D77)="DECIMAL","("&amp;E77&amp;","&amp;F77&amp;")",""))&amp;" NULL"&amp;IF(C78="",") END",",")</f>
        <v xml:space="preserve">    [FOB_PT_TYPE_CODE] [char](2) NULL,</v>
      </c>
    </row>
    <row r="78" spans="2:10" x14ac:dyDescent="0.25">
      <c r="B78">
        <v>67</v>
      </c>
      <c r="C78" t="s">
        <v>670</v>
      </c>
      <c r="D78" t="s">
        <v>41</v>
      </c>
      <c r="E78">
        <v>2</v>
      </c>
      <c r="F78">
        <v>0</v>
      </c>
      <c r="G78" t="s">
        <v>36</v>
      </c>
      <c r="H78" t="s">
        <v>33</v>
      </c>
      <c r="J78" t="str">
        <f>"    ["&amp;TRIM(C78)&amp;"] ["&amp;VLOOKUP(TRIM(D78),TypeMap!$B$3:$C$10,2,FALSE)&amp;"]"&amp;IF(TRIM(D78)="CHAR","("&amp;E78&amp;")",IF(TRIM(D78)="DECIMAL","("&amp;E78&amp;","&amp;F78&amp;")",""))&amp;" NULL"&amp;IF(C79="",") END",",")</f>
        <v xml:space="preserve">    [EVENT_TYPE_CODE] [int] NULL,</v>
      </c>
    </row>
    <row r="79" spans="2:10" x14ac:dyDescent="0.25">
      <c r="B79">
        <v>68</v>
      </c>
      <c r="C79" t="s">
        <v>671</v>
      </c>
      <c r="D79" t="s">
        <v>41</v>
      </c>
      <c r="E79">
        <v>2</v>
      </c>
      <c r="F79">
        <v>0</v>
      </c>
      <c r="G79" t="s">
        <v>36</v>
      </c>
      <c r="H79" t="s">
        <v>33</v>
      </c>
      <c r="J79" t="str">
        <f>"    ["&amp;TRIM(C79)&amp;"] ["&amp;VLOOKUP(TRIM(D79),TypeMap!$B$3:$C$10,2,FALSE)&amp;"]"&amp;IF(TRIM(D79)="CHAR","("&amp;E79&amp;")",IF(TRIM(D79)="DECIMAL","("&amp;E79&amp;","&amp;F79&amp;")",""))&amp;" NULL"&amp;IF(C80="",") END",",")</f>
        <v xml:space="preserve">    [OMS_QLTY_HLD_CD] [int] NULL,</v>
      </c>
    </row>
    <row r="80" spans="2:10" x14ac:dyDescent="0.25">
      <c r="B80">
        <v>69</v>
      </c>
      <c r="C80" t="s">
        <v>672</v>
      </c>
      <c r="D80" t="s">
        <v>38</v>
      </c>
      <c r="E80">
        <v>1</v>
      </c>
      <c r="F80">
        <v>0</v>
      </c>
      <c r="G80" t="s">
        <v>32</v>
      </c>
      <c r="H80" t="s">
        <v>521</v>
      </c>
      <c r="J80" t="str">
        <f>"    ["&amp;TRIM(C80)&amp;"] ["&amp;VLOOKUP(TRIM(D80),TypeMap!$B$3:$C$10,2,FALSE)&amp;"]"&amp;IF(TRIM(D80)="CHAR","("&amp;E80&amp;")",IF(TRIM(D80)="DECIMAL","("&amp;E80&amp;","&amp;F80&amp;")",""))&amp;" NULL"&amp;IF(C81="",") END",",")</f>
        <v xml:space="preserve">    [PAY_FROM_SCAN_IND] [char](1) NULL,</v>
      </c>
    </row>
    <row r="81" spans="2:10" x14ac:dyDescent="0.25">
      <c r="B81">
        <v>70</v>
      </c>
      <c r="C81" t="s">
        <v>43</v>
      </c>
      <c r="D81" t="s">
        <v>41</v>
      </c>
      <c r="E81">
        <v>2</v>
      </c>
      <c r="F81">
        <v>0</v>
      </c>
      <c r="G81" t="s">
        <v>36</v>
      </c>
      <c r="H81" t="s">
        <v>33</v>
      </c>
      <c r="J81" t="str">
        <f>"    ["&amp;TRIM(C81)&amp;"] ["&amp;VLOOKUP(TRIM(D81),TypeMap!$B$3:$C$10,2,FALSE)&amp;"]"&amp;IF(TRIM(D81)="CHAR","("&amp;E81&amp;")",IF(TRIM(D81)="DECIMAL","("&amp;E81&amp;","&amp;F81&amp;")",""))&amp;" NULL"&amp;IF(C82="",") END",",")</f>
        <v xml:space="preserve">    [FINELINE_NBR] [int] NULL,</v>
      </c>
    </row>
    <row r="82" spans="2:10" x14ac:dyDescent="0.25">
      <c r="B82">
        <v>71</v>
      </c>
      <c r="C82" t="s">
        <v>42</v>
      </c>
      <c r="D82" t="s">
        <v>41</v>
      </c>
      <c r="E82">
        <v>2</v>
      </c>
      <c r="F82">
        <v>0</v>
      </c>
      <c r="G82" t="s">
        <v>36</v>
      </c>
      <c r="H82" t="s">
        <v>33</v>
      </c>
      <c r="J82" t="str">
        <f>"    ["&amp;TRIM(C82)&amp;"] ["&amp;VLOOKUP(TRIM(D82),TypeMap!$B$3:$C$10,2,FALSE)&amp;"]"&amp;IF(TRIM(D82)="CHAR","("&amp;E82&amp;")",IF(TRIM(D82)="DECIMAL","("&amp;E82&amp;","&amp;F82&amp;")",""))&amp;" NULL"&amp;IF(C83="",") END",",")</f>
        <v xml:space="preserve">    [SUBCLASS_NBR] [int] NULL,</v>
      </c>
    </row>
    <row r="83" spans="2:10" x14ac:dyDescent="0.25">
      <c r="B83">
        <v>72</v>
      </c>
      <c r="C83" t="s">
        <v>673</v>
      </c>
      <c r="D83" t="s">
        <v>38</v>
      </c>
      <c r="E83">
        <v>2</v>
      </c>
      <c r="F83">
        <v>0</v>
      </c>
      <c r="G83" t="s">
        <v>36</v>
      </c>
      <c r="H83" t="s">
        <v>521</v>
      </c>
      <c r="J83" t="str">
        <f>"    ["&amp;TRIM(C83)&amp;"] ["&amp;VLOOKUP(TRIM(D83),TypeMap!$B$3:$C$10,2,FALSE)&amp;"]"&amp;IF(TRIM(D83)="CHAR","("&amp;E83&amp;")",IF(TRIM(D83)="DECIMAL","("&amp;E83&amp;","&amp;F83&amp;")",""))&amp;" NULL"&amp;IF(C84="",") END",",")</f>
        <v xml:space="preserve">    [VNPK_COST_UOM_CD] [char](2) NULL,</v>
      </c>
    </row>
    <row r="84" spans="2:10" x14ac:dyDescent="0.25">
      <c r="B84">
        <v>73</v>
      </c>
      <c r="C84" t="s">
        <v>674</v>
      </c>
      <c r="D84" t="s">
        <v>38</v>
      </c>
      <c r="E84">
        <v>1</v>
      </c>
      <c r="F84">
        <v>0</v>
      </c>
      <c r="G84" t="s">
        <v>32</v>
      </c>
      <c r="H84" t="s">
        <v>521</v>
      </c>
      <c r="J84" t="str">
        <f>"    ["&amp;TRIM(C84)&amp;"] ["&amp;VLOOKUP(TRIM(D84),TypeMap!$B$3:$C$10,2,FALSE)&amp;"]"&amp;IF(TRIM(D84)="CHAR","("&amp;E84&amp;")",IF(TRIM(D84)="DECIMAL","("&amp;E84&amp;","&amp;F84&amp;")",""))&amp;" NULL"&amp;IF(C85="",") END",",")</f>
        <v xml:space="preserve">    [PROMOTIONAL_BUY_IND] [char](1) NULL,</v>
      </c>
    </row>
    <row r="85" spans="2:10" x14ac:dyDescent="0.25">
      <c r="B85">
        <v>74</v>
      </c>
      <c r="C85" t="s">
        <v>84</v>
      </c>
      <c r="D85" t="s">
        <v>47</v>
      </c>
      <c r="E85">
        <v>11</v>
      </c>
      <c r="F85">
        <v>2</v>
      </c>
      <c r="G85" t="s">
        <v>36</v>
      </c>
      <c r="H85" t="s">
        <v>33</v>
      </c>
      <c r="J85" t="str">
        <f>"    ["&amp;TRIM(C85)&amp;"] ["&amp;VLOOKUP(TRIM(D85),TypeMap!$B$3:$C$10,2,FALSE)&amp;"]"&amp;IF(TRIM(D85)="CHAR","("&amp;E85&amp;")",IF(TRIM(D85)="DECIMAL","("&amp;E85&amp;","&amp;F85&amp;")",""))&amp;" NULL"&amp;IF(C86="",") END",",")</f>
        <v xml:space="preserve">    [BASE_UNIT_RTL_AMT] [numeric](11,2) NULL,</v>
      </c>
    </row>
    <row r="86" spans="2:10" x14ac:dyDescent="0.25">
      <c r="B86">
        <v>75</v>
      </c>
      <c r="C86" t="s">
        <v>566</v>
      </c>
      <c r="D86" t="s">
        <v>165</v>
      </c>
      <c r="E86">
        <v>10</v>
      </c>
      <c r="F86">
        <v>6</v>
      </c>
      <c r="G86" t="s">
        <v>32</v>
      </c>
      <c r="H86" t="s">
        <v>33</v>
      </c>
      <c r="J86" t="str">
        <f>"    ["&amp;TRIM(C86)&amp;"] ["&amp;VLOOKUP(TRIM(D86),TypeMap!$B$3:$C$10,2,FALSE)&amp;"]"&amp;IF(TRIM(D86)="CHAR","("&amp;E86&amp;")",IF(TRIM(D86)="DECIMAL","("&amp;E86&amp;","&amp;F86&amp;")",""))&amp;" NULL"&amp;IF(C87="",") END",",")</f>
        <v xml:space="preserve">    [ROW_CHANGE_TS] [datetime2] NULL,</v>
      </c>
    </row>
    <row r="87" spans="2:10" x14ac:dyDescent="0.25">
      <c r="B87">
        <v>76</v>
      </c>
      <c r="C87" t="s">
        <v>130</v>
      </c>
      <c r="D87" t="s">
        <v>41</v>
      </c>
      <c r="E87">
        <v>2</v>
      </c>
      <c r="F87">
        <v>0</v>
      </c>
      <c r="G87" t="s">
        <v>36</v>
      </c>
      <c r="H87" t="s">
        <v>33</v>
      </c>
      <c r="J87" t="str">
        <f>"    ["&amp;TRIM(C87)&amp;"] ["&amp;VLOOKUP(TRIM(D87),TypeMap!$B$3:$C$10,2,FALSE)&amp;"]"&amp;IF(TRIM(D87)="CHAR","("&amp;E87&amp;")",IF(TRIM(D87)="DECIMAL","("&amp;E87&amp;","&amp;F87&amp;")",""))&amp;" NULL"&amp;IF(C88="",") END",",")</f>
        <v xml:space="preserve">    [PALLET_TI_QTY] [int] NULL,</v>
      </c>
    </row>
    <row r="88" spans="2:10" x14ac:dyDescent="0.25">
      <c r="B88">
        <v>77</v>
      </c>
      <c r="C88" t="s">
        <v>131</v>
      </c>
      <c r="D88" t="s">
        <v>41</v>
      </c>
      <c r="E88">
        <v>2</v>
      </c>
      <c r="F88">
        <v>0</v>
      </c>
      <c r="G88" t="s">
        <v>36</v>
      </c>
      <c r="H88" t="s">
        <v>33</v>
      </c>
      <c r="J88" t="str">
        <f>"    ["&amp;TRIM(C88)&amp;"] ["&amp;VLOOKUP(TRIM(D88),TypeMap!$B$3:$C$10,2,FALSE)&amp;"]"&amp;IF(TRIM(D88)="CHAR","("&amp;E88&amp;")",IF(TRIM(D88)="DECIMAL","("&amp;E88&amp;","&amp;F88&amp;")",""))&amp;" NULL"&amp;IF(C89="",") END",",")</f>
        <v xml:space="preserve">    [PALLET_HI_QTY] [int] NULL,</v>
      </c>
    </row>
    <row r="89" spans="2:10" x14ac:dyDescent="0.25">
      <c r="B89">
        <v>78</v>
      </c>
      <c r="C89" t="s">
        <v>675</v>
      </c>
      <c r="D89" t="s">
        <v>31</v>
      </c>
      <c r="E89">
        <v>4</v>
      </c>
      <c r="F89">
        <v>0</v>
      </c>
      <c r="G89" t="s">
        <v>36</v>
      </c>
      <c r="H89" t="s">
        <v>33</v>
      </c>
      <c r="J89" t="str">
        <f>"    ["&amp;TRIM(C89)&amp;"] ["&amp;VLOOKUP(TRIM(D89),TypeMap!$B$3:$C$10,2,FALSE)&amp;"]"&amp;IF(TRIM(D89)="CHAR","("&amp;E89&amp;")",IF(TRIM(D89)="DECIMAL","("&amp;E89&amp;","&amp;F89&amp;")",""))&amp;" NULL"&amp;IF(C90="",") END",",")</f>
        <v xml:space="preserve">    [ON_HAND_DAYS_QTY] [int] NULL,</v>
      </c>
    </row>
    <row r="90" spans="2:10" x14ac:dyDescent="0.25">
      <c r="B90">
        <v>79</v>
      </c>
      <c r="C90" t="s">
        <v>676</v>
      </c>
      <c r="D90" t="s">
        <v>31</v>
      </c>
      <c r="E90">
        <v>4</v>
      </c>
      <c r="F90">
        <v>0</v>
      </c>
      <c r="G90" t="s">
        <v>36</v>
      </c>
      <c r="H90" t="s">
        <v>33</v>
      </c>
      <c r="J90" t="str">
        <f>"    ["&amp;TRIM(C90)&amp;"] ["&amp;VLOOKUP(TRIM(D90),TypeMap!$B$3:$C$10,2,FALSE)&amp;"]"&amp;IF(TRIM(D90)="CHAR","("&amp;E90&amp;")",IF(TRIM(D90)="DECIMAL","("&amp;E90&amp;","&amp;F90&amp;")",""))&amp;" NULL"&amp;IF(C91="",") END",",")</f>
        <v xml:space="preserve">    [POP_PRIORITY_NBR] [int] NULL,</v>
      </c>
    </row>
    <row r="91" spans="2:10" x14ac:dyDescent="0.25">
      <c r="B91">
        <v>80</v>
      </c>
      <c r="C91" t="s">
        <v>677</v>
      </c>
      <c r="D91" t="s">
        <v>47</v>
      </c>
      <c r="E91">
        <v>9</v>
      </c>
      <c r="F91">
        <v>4</v>
      </c>
      <c r="G91" t="s">
        <v>32</v>
      </c>
      <c r="H91" t="s">
        <v>33</v>
      </c>
      <c r="J91" t="str">
        <f>"    ["&amp;TRIM(C91)&amp;"] ["&amp;VLOOKUP(TRIM(D91),TypeMap!$B$3:$C$10,2,FALSE)&amp;"]"&amp;IF(TRIM(D91)="CHAR","("&amp;E91&amp;")",IF(TRIM(D91)="DECIMAL","("&amp;E91&amp;","&amp;F91&amp;")",""))&amp;" NULL"&amp;IF(C92="",") END",",")</f>
        <v xml:space="preserve">    [STORAGE_AMT] [numeric](9,4) NULL,</v>
      </c>
    </row>
    <row r="92" spans="2:10" x14ac:dyDescent="0.25">
      <c r="B92">
        <v>81</v>
      </c>
      <c r="C92" t="s">
        <v>678</v>
      </c>
      <c r="D92" t="s">
        <v>47</v>
      </c>
      <c r="E92">
        <v>9</v>
      </c>
      <c r="F92">
        <v>4</v>
      </c>
      <c r="G92" t="s">
        <v>32</v>
      </c>
      <c r="H92" t="s">
        <v>33</v>
      </c>
      <c r="J92" t="str">
        <f>"    ["&amp;TRIM(C92)&amp;"] ["&amp;VLOOKUP(TRIM(D92),TypeMap!$B$3:$C$10,2,FALSE)&amp;"]"&amp;IF(TRIM(D92)="CHAR","("&amp;E92&amp;")",IF(TRIM(D92)="DECIMAL","("&amp;E92&amp;","&amp;F92&amp;")",""))&amp;" NULL"&amp;IF(C93="",") END",",")</f>
        <v xml:space="preserve">    [HANDLING_AMT] [numeric](9,4) NULL,</v>
      </c>
    </row>
    <row r="93" spans="2:10" x14ac:dyDescent="0.25">
      <c r="B93">
        <v>82</v>
      </c>
      <c r="C93" t="s">
        <v>679</v>
      </c>
      <c r="D93" t="s">
        <v>47</v>
      </c>
      <c r="E93">
        <v>5</v>
      </c>
      <c r="F93">
        <v>4</v>
      </c>
      <c r="G93" t="s">
        <v>32</v>
      </c>
      <c r="H93" t="s">
        <v>33</v>
      </c>
      <c r="J93" t="str">
        <f>"    ["&amp;TRIM(C93)&amp;"] ["&amp;VLOOKUP(TRIM(D93),TypeMap!$B$3:$C$10,2,FALSE)&amp;"]"&amp;IF(TRIM(D93)="CHAR","("&amp;E93&amp;")",IF(TRIM(D93)="DECIMAL","("&amp;E93&amp;","&amp;F93&amp;")",""))&amp;" NULL"&amp;IF(C94="",") END",",")</f>
        <v xml:space="preserve">    [FREIGHT_FACTOR_PCT] [numeric](5,4) NULL,</v>
      </c>
    </row>
    <row r="94" spans="2:10" x14ac:dyDescent="0.25">
      <c r="B94">
        <v>83</v>
      </c>
      <c r="C94" t="s">
        <v>680</v>
      </c>
      <c r="D94" t="s">
        <v>47</v>
      </c>
      <c r="E94">
        <v>15</v>
      </c>
      <c r="F94">
        <v>4</v>
      </c>
      <c r="G94" t="s">
        <v>32</v>
      </c>
      <c r="H94" t="s">
        <v>33</v>
      </c>
      <c r="J94" t="str">
        <f>"    ["&amp;TRIM(C94)&amp;"] ["&amp;VLOOKUP(TRIM(D94),TypeMap!$B$3:$C$10,2,FALSE)&amp;"]"&amp;IF(TRIM(D94)="CHAR","("&amp;E94&amp;")",IF(TRIM(D94)="DECIMAL","("&amp;E94&amp;","&amp;F94&amp;")",""))&amp;" NULL"&amp;IF(C95="",") END",",")</f>
        <v xml:space="preserve">    [FREIGHT_FACTOR_AMT] [numeric](15,4) NULL) END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7"/>
  <sheetViews>
    <sheetView workbookViewId="0">
      <selection activeCell="C16" sqref="C16"/>
    </sheetView>
  </sheetViews>
  <sheetFormatPr defaultRowHeight="15" x14ac:dyDescent="0.25"/>
  <cols>
    <col min="4" max="4" width="9.140625" customWidth="1"/>
  </cols>
  <sheetData>
    <row r="2" spans="1:15" x14ac:dyDescent="0.25">
      <c r="B2" t="s">
        <v>21</v>
      </c>
      <c r="C2" s="1" t="s">
        <v>504</v>
      </c>
      <c r="E2" t="s">
        <v>23</v>
      </c>
    </row>
    <row r="3" spans="1:15" x14ac:dyDescent="0.25">
      <c r="B3" t="s">
        <v>22</v>
      </c>
      <c r="C3" s="1" t="s">
        <v>509</v>
      </c>
      <c r="E3" t="str">
        <f>"SELECT NAME, COLTYPE, LENGTH, SCALE, NULLS, FOREIGNKEY FROM SYSIBM.SYSCOLUMNS WHERE TBNAME = '"&amp;C3&amp;"' AND TBCREATOR = '"&amp;C2&amp;"' ORDER BY ColNo ASC;"</f>
        <v>SELECT NAME, COLTYPE, LENGTH, SCALE, NULLS, FOREIGNKEY FROM SYSIBM.SYSCOLUMNS WHERE TBNAME = 'OMS_SUB_PO_LINE' AND TBCREATOR = 'BROMSPO' ORDER BY ColNo ASC;</v>
      </c>
    </row>
    <row r="4" spans="1:15" x14ac:dyDescent="0.25">
      <c r="C4" s="1"/>
    </row>
    <row r="5" spans="1:15" x14ac:dyDescent="0.25">
      <c r="B5" t="s">
        <v>257</v>
      </c>
      <c r="C5" s="1"/>
      <c r="J5" t="s">
        <v>247</v>
      </c>
    </row>
    <row r="6" spans="1:15" x14ac:dyDescent="0.25">
      <c r="C6" s="1"/>
    </row>
    <row r="7" spans="1:15" x14ac:dyDescent="0.25">
      <c r="B7" t="str">
        <f>"IF EXISTS (SELECT * FROM sys.objects WHERE object_id = OBJECT_ID(N'[dbo].["&amp;C3&amp;"]') AND type in (N'U'))"</f>
        <v>IF EXISTS (SELECT * FROM sys.objects WHERE object_id = OBJECT_ID(N'[dbo].[OMS_SUB_PO_LINE]') AND type in (N'U'))</v>
      </c>
      <c r="J7" t="str">
        <f>"IF NOT EXISTS (SELECT * FROM sys.objects WHERE object_id = OBJECT_ID(N'[dbo].["&amp;C3&amp;"]') AND type in (N'U'))"</f>
        <v>IF NOT EXISTS (SELECT * FROM sys.objects WHERE object_id = OBJECT_ID(N'[dbo].[OMS_SUB_PO_LINE]') AND type in (N'U'))</v>
      </c>
    </row>
    <row r="8" spans="1:15" x14ac:dyDescent="0.25">
      <c r="B8" t="str">
        <f>"BEGIN"</f>
        <v>BEGIN</v>
      </c>
      <c r="J8" t="str">
        <f>"BEGIN"</f>
        <v>BEGIN</v>
      </c>
    </row>
    <row r="9" spans="1:15" x14ac:dyDescent="0.25">
      <c r="B9" t="str">
        <f>"DROP TABLE [dbo].["&amp;C3&amp;"]"</f>
        <v>DROP TABLE [dbo].[OMS_SUB_PO_LINE]</v>
      </c>
      <c r="J9" t="str">
        <f>"CREATE TABLE [dbo].["&amp;C3&amp;"]("</f>
        <v>CREATE TABLE [dbo].[OMS_SUB_PO_LINE](</v>
      </c>
    </row>
    <row r="10" spans="1:15" x14ac:dyDescent="0.25">
      <c r="B10" t="str">
        <f>"END"</f>
        <v>END</v>
      </c>
      <c r="J10" t="str">
        <f>"    [rowId] [int] IDENTITY(1,1) NOT NULL,"</f>
        <v xml:space="preserve">    [rowId] [int] IDENTITY(1,1) NOT NULL,</v>
      </c>
    </row>
    <row r="11" spans="1:15" x14ac:dyDescent="0.25">
      <c r="A11" t="s">
        <v>258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J11" t="str">
        <f>"    [idLoad] [int] NULL,"</f>
        <v xml:space="preserve">    [idLoad] [int] NULL,</v>
      </c>
      <c r="O11" t="s">
        <v>259</v>
      </c>
    </row>
    <row r="12" spans="1:15" x14ac:dyDescent="0.25">
      <c r="B12">
        <v>1</v>
      </c>
      <c r="C12" t="s">
        <v>621</v>
      </c>
      <c r="D12" t="s">
        <v>47</v>
      </c>
      <c r="E12">
        <v>10</v>
      </c>
      <c r="F12">
        <v>0</v>
      </c>
      <c r="G12" t="s">
        <v>32</v>
      </c>
      <c r="H12" t="s">
        <v>33</v>
      </c>
      <c r="J12" t="str">
        <f>"    ["&amp;TRIM(C12)&amp;"] ["&amp;VLOOKUP(TRIM(D12),TypeMap!$B$3:$C$10,2,FALSE)&amp;"]"&amp;IF(TRIM(D12)="CHAR","("&amp;E12&amp;")",IF(TRIM(D12)="DECIMAL","("&amp;E12&amp;","&amp;F12&amp;")",""))&amp;" NULL"&amp;IF(C13="",") END",",")</f>
        <v xml:space="preserve">    [OMS_SUB_ORDER_NBR] [numeric](10,0) NULL,</v>
      </c>
      <c r="O12" t="s">
        <v>260</v>
      </c>
    </row>
    <row r="13" spans="1:15" x14ac:dyDescent="0.25">
      <c r="B13">
        <v>2</v>
      </c>
      <c r="C13" t="s">
        <v>681</v>
      </c>
      <c r="D13" t="s">
        <v>41</v>
      </c>
      <c r="E13">
        <v>2</v>
      </c>
      <c r="F13">
        <v>0</v>
      </c>
      <c r="G13" t="s">
        <v>32</v>
      </c>
      <c r="H13" t="s">
        <v>33</v>
      </c>
      <c r="J13" t="str">
        <f>"    ["&amp;TRIM(C13)&amp;"] ["&amp;VLOOKUP(TRIM(D13),TypeMap!$B$3:$C$10,2,FALSE)&amp;"]"&amp;IF(TRIM(D13)="CHAR","("&amp;E13&amp;")",IF(TRIM(D13)="DECIMAL","("&amp;E13&amp;","&amp;F13&amp;")",""))&amp;" NULL"&amp;IF(C14="",") END",",")</f>
        <v xml:space="preserve">    [OMS_SUB_LINE_NBR] [int] NULL,</v>
      </c>
    </row>
    <row r="14" spans="1:15" x14ac:dyDescent="0.25">
      <c r="B14">
        <v>3</v>
      </c>
      <c r="C14" t="s">
        <v>519</v>
      </c>
      <c r="D14" t="s">
        <v>47</v>
      </c>
      <c r="E14">
        <v>10</v>
      </c>
      <c r="F14">
        <v>0</v>
      </c>
      <c r="G14" t="s">
        <v>32</v>
      </c>
      <c r="H14" t="s">
        <v>33</v>
      </c>
      <c r="J14" t="str">
        <f>"    ["&amp;TRIM(C14)&amp;"] ["&amp;VLOOKUP(TRIM(D14),TypeMap!$B$3:$C$10,2,FALSE)&amp;"]"&amp;IF(TRIM(D14)="CHAR","("&amp;E14&amp;")",IF(TRIM(D14)="DECIMAL","("&amp;E14&amp;","&amp;F14&amp;")",""))&amp;" NULL"&amp;IF(C15="",") END",",")</f>
        <v xml:space="preserve">    [OMS_PO_NBR] [numeric](10,0) NULL,</v>
      </c>
    </row>
    <row r="15" spans="1:15" x14ac:dyDescent="0.25">
      <c r="B15">
        <v>4</v>
      </c>
      <c r="C15" t="s">
        <v>643</v>
      </c>
      <c r="D15" t="s">
        <v>31</v>
      </c>
      <c r="E15">
        <v>4</v>
      </c>
      <c r="F15">
        <v>0</v>
      </c>
      <c r="G15" t="s">
        <v>32</v>
      </c>
      <c r="H15" t="s">
        <v>33</v>
      </c>
      <c r="J15" t="str">
        <f>"    ["&amp;TRIM(C15)&amp;"] ["&amp;VLOOKUP(TRIM(D15),TypeMap!$B$3:$C$10,2,FALSE)&amp;"]"&amp;IF(TRIM(D15)="CHAR","("&amp;E15&amp;")",IF(TRIM(D15)="DECIMAL","("&amp;E15&amp;","&amp;F15&amp;")",""))&amp;" NULL"&amp;IF(C16="",") END",",")</f>
        <v xml:space="preserve">    [OMS_PO_LINE_NBR] [int] NULL,</v>
      </c>
      <c r="O15" t="str">
        <f>IF(D15="CHAR","("&amp;E15&amp;")",IF(D15="DECIMAL","("&amp;E15&amp;","&amp;F15&amp;")",""))</f>
        <v/>
      </c>
    </row>
    <row r="16" spans="1:15" x14ac:dyDescent="0.25">
      <c r="B16">
        <v>5</v>
      </c>
      <c r="C16" t="s">
        <v>623</v>
      </c>
      <c r="D16" t="s">
        <v>165</v>
      </c>
      <c r="E16">
        <v>10</v>
      </c>
      <c r="F16">
        <v>6</v>
      </c>
      <c r="G16" t="s">
        <v>32</v>
      </c>
      <c r="H16" t="s">
        <v>33</v>
      </c>
      <c r="J16" t="str">
        <f>"    ["&amp;TRIM(C16)&amp;"] ["&amp;VLOOKUP(TRIM(D16),TypeMap!$B$3:$C$10,2,FALSE)&amp;"]"&amp;IF(TRIM(D16)="CHAR","("&amp;E16&amp;")",IF(TRIM(D16)="DECIMAL","("&amp;E16&amp;","&amp;F16&amp;")",""))&amp;" NULL"&amp;IF(C17="",") END",",")</f>
        <v xml:space="preserve">    [CREATE_TS] [datetime2] NULL) END</v>
      </c>
    </row>
    <row r="17" spans="10:10" x14ac:dyDescent="0.25">
      <c r="J17" t="e">
        <f>"    ["&amp;TRIM(C17)&amp;"] ["&amp;VLOOKUP(TRIM(D17),TypeMap!$B$3:$C$10,2,FALSE)&amp;"]"&amp;IF(TRIM(D17)="CHAR","("&amp;E17&amp;")",IF(TRIM(D17)="DECIMAL","("&amp;E17&amp;","&amp;F17&amp;")",""))&amp;" NULL"&amp;IF(C18="",") END",",")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TypeMap</vt:lpstr>
      <vt:lpstr>Tabelas</vt:lpstr>
      <vt:lpstr>UOM_TEXT</vt:lpstr>
      <vt:lpstr>DIVISION</vt:lpstr>
      <vt:lpstr>ADDL_DESC</vt:lpstr>
      <vt:lpstr>OMS_PURCHASE_ORDER</vt:lpstr>
      <vt:lpstr>OMS_SUB_PO</vt:lpstr>
      <vt:lpstr>OMS_PO_LINE</vt:lpstr>
      <vt:lpstr>OMS_SUB_PO_LINE</vt:lpstr>
      <vt:lpstr>SAMS_ITEM_ALT_SELL_UOM</vt:lpstr>
      <vt:lpstr>VENDOR</vt:lpstr>
      <vt:lpstr>V1A_EXTENT</vt:lpstr>
      <vt:lpstr>UPC_ITEM</vt:lpstr>
      <vt:lpstr>WC_CONS_ALIGN</vt:lpstr>
      <vt:lpstr>SVE_VENDOR_EXPENSE</vt:lpstr>
      <vt:lpstr>ITEM</vt:lpstr>
      <vt:lpstr>DEPARTMENT_DESC</vt:lpstr>
      <vt:lpstr>SUBCLASS_TEXT</vt:lpstr>
      <vt:lpstr>SUBCLASS_FNLN_TEXT</vt:lpstr>
      <vt:lpstr>CLUB_ITEM</vt:lpstr>
      <vt:lpstr>CLUB_ITEM_INVT</vt:lpstr>
      <vt:lpstr>ITEM_DC</vt:lpstr>
      <vt:lpstr>SCALABLE_ITEM</vt:lpstr>
      <vt:lpstr>SCALABLE_ITEM_WC</vt:lpstr>
      <vt:lpstr>ITEM_EST_COST</vt:lpstr>
      <vt:lpstr>ITEM_COST_CMPNT</vt:lpstr>
      <vt:lpstr>PRICING_ACTION</vt:lpstr>
      <vt:lpstr>PRICE_DESTINATION</vt:lpstr>
      <vt:lpstr>BR_ITEM_TAX</vt:lpstr>
      <vt:lpstr>BR_TAX_NCM</vt:lpstr>
      <vt:lpstr>ITEM_TAX_PRMTR</vt:lpstr>
      <vt:lpstr>BR_INBOUND_IPI</vt:lpstr>
    </vt:vector>
  </TitlesOfParts>
  <Company>Wal-Mart Stores,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Ferreira - Terceiro</dc:creator>
  <cp:lastModifiedBy>Gerson Silva - Terceiro</cp:lastModifiedBy>
  <dcterms:created xsi:type="dcterms:W3CDTF">2020-01-21T17:53:06Z</dcterms:created>
  <dcterms:modified xsi:type="dcterms:W3CDTF">2020-09-18T18:11:55Z</dcterms:modified>
</cp:coreProperties>
</file>