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tm\Desktop\R_Class_22\601_Fall_2022\posts\_data\"/>
    </mc:Choice>
  </mc:AlternateContent>
  <xr:revisionPtr revIDLastSave="0" documentId="13_ncr:1_{1FB22C69-5DCA-4D92-AA0C-FF4E8FF70028}" xr6:coauthVersionLast="47" xr6:coauthVersionMax="47" xr10:uidLastSave="{00000000-0000-0000-0000-000000000000}"/>
  <bookViews>
    <workbookView xWindow="-108" yWindow="-108" windowWidth="23256" windowHeight="12456" xr2:uid="{25D9CE75-78AF-480E-8F06-67A0C2604D83}"/>
  </bookViews>
  <sheets>
    <sheet name="Sheet1" sheetId="1" r:id="rId1"/>
    <sheet name="Sheet6" sheetId="6" r:id="rId2"/>
  </sheets>
  <definedNames>
    <definedName name="_xlnm._FilterDatabase" localSheetId="1" hidden="1">Sheet6!$A$3:$D$62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9" i="6"/>
  <c r="C30" i="6"/>
  <c r="C31" i="6"/>
  <c r="C32" i="6"/>
  <c r="C33" i="6"/>
  <c r="C34" i="6"/>
  <c r="C35" i="6"/>
  <c r="C36" i="6"/>
  <c r="C37" i="6"/>
  <c r="C38" i="6"/>
  <c r="C39" i="6"/>
  <c r="C40" i="6"/>
  <c r="C42" i="6"/>
  <c r="C44" i="6"/>
  <c r="C45" i="6"/>
  <c r="C46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</calcChain>
</file>

<file path=xl/sharedStrings.xml><?xml version="1.0" encoding="utf-8"?>
<sst xmlns="http://schemas.openxmlformats.org/spreadsheetml/2006/main" count="927" uniqueCount="203">
  <si>
    <t>Name</t>
  </si>
  <si>
    <t>Site ID</t>
  </si>
  <si>
    <t>EcoRegion</t>
  </si>
  <si>
    <t>TN Results</t>
  </si>
  <si>
    <t>TP Results</t>
  </si>
  <si>
    <t>Cl Results</t>
  </si>
  <si>
    <t>14 TN</t>
  </si>
  <si>
    <t>15 TN</t>
  </si>
  <si>
    <t>18 TN</t>
  </si>
  <si>
    <t>19 TN</t>
  </si>
  <si>
    <t>20 TN</t>
  </si>
  <si>
    <t>14 TP</t>
  </si>
  <si>
    <t>15 TP</t>
  </si>
  <si>
    <t>18 TP</t>
  </si>
  <si>
    <t>19 TP</t>
  </si>
  <si>
    <t>20 TP</t>
  </si>
  <si>
    <t>14 Cl</t>
  </si>
  <si>
    <t>15  Cl</t>
  </si>
  <si>
    <t>20 Cl</t>
  </si>
  <si>
    <t>Hall Stream</t>
  </si>
  <si>
    <t>02-HAS</t>
  </si>
  <si>
    <t/>
  </si>
  <si>
    <t>Mohawk R.</t>
  </si>
  <si>
    <t>00-MHK</t>
  </si>
  <si>
    <t>Simms Stream</t>
  </si>
  <si>
    <t>05-SMS</t>
  </si>
  <si>
    <t>Nulhegan R.</t>
  </si>
  <si>
    <t>Nulhegan_0.3</t>
  </si>
  <si>
    <t>Paul Stream</t>
  </si>
  <si>
    <t>U. Ammonoosuc R.</t>
  </si>
  <si>
    <t>01-UAM</t>
  </si>
  <si>
    <t>Israel R.</t>
  </si>
  <si>
    <t>02-ISR</t>
  </si>
  <si>
    <t>Moose R.</t>
  </si>
  <si>
    <t>Moose_14.3</t>
  </si>
  <si>
    <t>Johns R.</t>
  </si>
  <si>
    <t>01-JHN</t>
  </si>
  <si>
    <t>Passumpsic R.</t>
  </si>
  <si>
    <t>Passumpsic_4.9</t>
  </si>
  <si>
    <t>Stevens R.</t>
  </si>
  <si>
    <t>Stevens_1.4</t>
  </si>
  <si>
    <t>Ammonoosuc R.</t>
  </si>
  <si>
    <t>03-AMM</t>
  </si>
  <si>
    <t>Wells R.</t>
  </si>
  <si>
    <t>Wells_0.6</t>
  </si>
  <si>
    <t>Clark Brk.</t>
  </si>
  <si>
    <t>02-CKB</t>
  </si>
  <si>
    <t>Waits R.</t>
  </si>
  <si>
    <t>Waits_0.3</t>
  </si>
  <si>
    <t>Grant Brk.</t>
  </si>
  <si>
    <t>02-GNB</t>
  </si>
  <si>
    <t>Ompompanoosuc R.</t>
  </si>
  <si>
    <t>Ompompanoosuc_3.8</t>
  </si>
  <si>
    <t>Hewes Brk.</t>
  </si>
  <si>
    <t>01-HEW</t>
  </si>
  <si>
    <t>White R.</t>
  </si>
  <si>
    <t>White_1.1</t>
  </si>
  <si>
    <t>Mink Brk.</t>
  </si>
  <si>
    <t>01T-MKB</t>
  </si>
  <si>
    <t>Mascoma R.</t>
  </si>
  <si>
    <t>01-MSC</t>
  </si>
  <si>
    <t>Ottaquechee R.</t>
  </si>
  <si>
    <t>OtR006</t>
  </si>
  <si>
    <t>Blow-Me-Down Brk.</t>
  </si>
  <si>
    <t>01-BMD</t>
  </si>
  <si>
    <t>Sugar R.</t>
  </si>
  <si>
    <t>01-SGR</t>
  </si>
  <si>
    <t>Black R.</t>
  </si>
  <si>
    <t>Black_1.5</t>
  </si>
  <si>
    <t>Williams R.</t>
  </si>
  <si>
    <t>Saxtons R.</t>
  </si>
  <si>
    <t>Saxtons_.19</t>
  </si>
  <si>
    <t>Cold R.</t>
  </si>
  <si>
    <t>02-CLD</t>
  </si>
  <si>
    <t>Sacketts Brk.</t>
  </si>
  <si>
    <t>Sacketts_1.0</t>
  </si>
  <si>
    <t>West R.</t>
  </si>
  <si>
    <t>West_1.4</t>
  </si>
  <si>
    <t>Whetstone Brk.</t>
  </si>
  <si>
    <t>Newton Brk.</t>
  </si>
  <si>
    <t>Ashuelot R.</t>
  </si>
  <si>
    <t>02-ASH</t>
  </si>
  <si>
    <t>Millers R.</t>
  </si>
  <si>
    <t>W0690</t>
  </si>
  <si>
    <t>Deerfield R.</t>
  </si>
  <si>
    <t>Lake Warner (Mill R., Hadley)</t>
  </si>
  <si>
    <t>LWBR01</t>
  </si>
  <si>
    <t>Fort R.</t>
  </si>
  <si>
    <t>Mill R. (Northampton)</t>
  </si>
  <si>
    <t>W1796</t>
  </si>
  <si>
    <t>Chicopee R.</t>
  </si>
  <si>
    <t>W0475</t>
  </si>
  <si>
    <t>Westfield R.</t>
  </si>
  <si>
    <t>W0474</t>
  </si>
  <si>
    <t>Pecousic Brk.</t>
  </si>
  <si>
    <t>Cooley Brk.</t>
  </si>
  <si>
    <t>Scantic R.</t>
  </si>
  <si>
    <t>EW3</t>
  </si>
  <si>
    <t>Farmington R.</t>
  </si>
  <si>
    <t>FR-W2</t>
  </si>
  <si>
    <t>Park R.</t>
  </si>
  <si>
    <t>Mattabasset R.</t>
  </si>
  <si>
    <t>Salmon R.</t>
  </si>
  <si>
    <t>Eightmile R.</t>
  </si>
  <si>
    <t>Pittsburgh, NH</t>
  </si>
  <si>
    <t>74-CNT</t>
  </si>
  <si>
    <t>Stratford, NH</t>
  </si>
  <si>
    <t>67-CNT</t>
  </si>
  <si>
    <t>Dalton, NH</t>
  </si>
  <si>
    <t>53-CNT</t>
  </si>
  <si>
    <t>Haverhill, NH</t>
  </si>
  <si>
    <t>43-CNT</t>
  </si>
  <si>
    <t>Hanover, NH</t>
  </si>
  <si>
    <t>30-CNT</t>
  </si>
  <si>
    <t>Sumner Falls</t>
  </si>
  <si>
    <t>25-CNT</t>
  </si>
  <si>
    <t>Walpole, NH</t>
  </si>
  <si>
    <t>10-CNT</t>
  </si>
  <si>
    <t>Northfield, MA</t>
  </si>
  <si>
    <t>01-CNT/W0478</t>
  </si>
  <si>
    <t>Thompsonville, CT</t>
  </si>
  <si>
    <t>W1395</t>
  </si>
  <si>
    <t>Middletown, CT</t>
  </si>
  <si>
    <t>Essex, CT</t>
  </si>
  <si>
    <t>Lat</t>
  </si>
  <si>
    <t>Lon</t>
  </si>
  <si>
    <t>21 Cl</t>
  </si>
  <si>
    <t>21 TP</t>
  </si>
  <si>
    <t>21 TN</t>
  </si>
  <si>
    <t>Whetstone_.2</t>
  </si>
  <si>
    <t>Paul Stream_0.1</t>
  </si>
  <si>
    <t>Williams_.92</t>
  </si>
  <si>
    <t>CTR 006</t>
  </si>
  <si>
    <t>CTR 030</t>
  </si>
  <si>
    <t>Newton_00.1</t>
  </si>
  <si>
    <t>MA-DFR_01.1</t>
  </si>
  <si>
    <t>CT - Mattabassett</t>
  </si>
  <si>
    <t>CT - Park</t>
  </si>
  <si>
    <t>CT - Salmon</t>
  </si>
  <si>
    <t>MA - Cooley</t>
  </si>
  <si>
    <t>MA  - Pecousic</t>
  </si>
  <si>
    <t>W1051 DS</t>
  </si>
  <si>
    <t>CT - Eightmile</t>
  </si>
  <si>
    <t>&lt;3</t>
  </si>
  <si>
    <t>&lt; 3</t>
  </si>
  <si>
    <t>STATION ID</t>
  </si>
  <si>
    <t>START DATE</t>
  </si>
  <si>
    <t>QUALIFIER AND RESULTS</t>
  </si>
  <si>
    <t>UNITS</t>
  </si>
  <si>
    <t>RESULT COMMENTS</t>
  </si>
  <si>
    <t>LAB QUALIFIER</t>
  </si>
  <si>
    <t>LAB ID</t>
  </si>
  <si>
    <t>ANALYTICAL METHOD</t>
  </si>
  <si>
    <t>ANALYTICAL METHOD SOURCE ID</t>
  </si>
  <si>
    <t>RESULT VALID</t>
  </si>
  <si>
    <t>RDL</t>
  </si>
  <si>
    <t>METHOD DETECTION LIMIT</t>
  </si>
  <si>
    <t>DETECTION LIMIT COMMENTS</t>
  </si>
  <si>
    <t>FRACTION TYPE</t>
  </si>
  <si>
    <t>STATISTIC TYPE</t>
  </si>
  <si>
    <t>SAMPLE SIZE</t>
  </si>
  <si>
    <t>PROJECT: Samplepalooza Project - Sample Event In The Connecticut River Watershed; ORGANIZATION: New Hampshire Department Of Environmental Services; PROJECT MANAGER: Peg Foss (Margaret.Foss@Des.Nh.Gov)*</t>
  </si>
  <si>
    <t>MG/L</t>
  </si>
  <si>
    <t>LIMNO</t>
  </si>
  <si>
    <t>D512(C)</t>
  </si>
  <si>
    <t>ASTM</t>
  </si>
  <si>
    <t>TOTAL</t>
  </si>
  <si>
    <t>SAMPLEPALOOZA</t>
  </si>
  <si>
    <t>01-SMS</t>
  </si>
  <si>
    <t>NULHEGAN_0.3</t>
  </si>
  <si>
    <t>MOOSE_14.3</t>
  </si>
  <si>
    <t>PASSUMPSIC_4.9</t>
  </si>
  <si>
    <t>STEVENS_1.4</t>
  </si>
  <si>
    <t>WELLS_0.6</t>
  </si>
  <si>
    <t>WAITS_0.3</t>
  </si>
  <si>
    <t>OTR006</t>
  </si>
  <si>
    <t>BLACK_1.5</t>
  </si>
  <si>
    <t>WEST_1.4</t>
  </si>
  <si>
    <t>WHITE_1.1</t>
  </si>
  <si>
    <t>SACKETTS_1.0</t>
  </si>
  <si>
    <t>MA-PECOUSIC</t>
  </si>
  <si>
    <t>NEWTON_00.1</t>
  </si>
  <si>
    <t>21 Sample Date</t>
  </si>
  <si>
    <t>PAUL STREAM_0.1</t>
  </si>
  <si>
    <t>OMPOMPANOOSUC_3.8</t>
  </si>
  <si>
    <t>SAXTONS_.19</t>
  </si>
  <si>
    <t>MA - COOLEY</t>
  </si>
  <si>
    <t>CT - PARK</t>
  </si>
  <si>
    <t>CT - SALMON</t>
  </si>
  <si>
    <t>CT - LIEUTENANT</t>
  </si>
  <si>
    <t>CT - MATTABASSETT</t>
  </si>
  <si>
    <t>Site Type</t>
  </si>
  <si>
    <t>Tributary</t>
  </si>
  <si>
    <t>Mainstem</t>
  </si>
  <si>
    <t>State</t>
  </si>
  <si>
    <t>New Hampshire</t>
  </si>
  <si>
    <t>Vermont</t>
  </si>
  <si>
    <t>Massachusetts</t>
  </si>
  <si>
    <t>Connecticut</t>
  </si>
  <si>
    <t>Lieutenant R.</t>
  </si>
  <si>
    <t>CT - Lieutenant</t>
  </si>
  <si>
    <t>VIII</t>
  </si>
  <si>
    <t>XIV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</si>
</sst>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m/d/yyyy"/>
  </numFmts>
  <fonts count="9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11"/>
      <color rgb="FF000000"/>
      <name val="Arial"/>
      <family val="2"/>
    </font>
    <font>
      <sz val="10"/>
      <color indexed="8"/>
      <name val="ARIAL"/>
      <charset val="1"/>
    </font>
    <font>
      <b/>
      <sz val="10"/>
      <color rgb="FF000000"/>
      <name val="Cambria"/>
    </font>
    <font>
      <sz val="11"/>
      <name val="Calibri"/>
    </font>
    <font>
      <sz val="10"/>
      <color rgb="FF000000"/>
      <name val="Calibri"/>
    </font>
    <font>
      <sz val="8"/>
      <color indexed="8"/>
      <name val="Calibri"/>
      <charset val="1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>
      <alignment vertical="top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4" fillId="0" borderId="1" xfId="0" applyFont="1" applyBorder="1" applyAlignment="1">
      <alignment vertical="top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0" borderId="1" xfId="0" applyFont="1" applyBorder="1" applyAlignment="1">
      <alignment vertical="top" wrapText="1" readingOrder="1"/>
    </xf>
    <xf numFmtId="164" fontId="6" fillId="0" borderId="1" xfId="0" applyNumberFormat="1" applyFont="1" applyBorder="1" applyAlignment="1">
      <alignment horizontal="left" vertical="top" wrapText="1" readingOrder="1"/>
    </xf>
    <xf numFmtId="14" fontId="0" fillId="0" borderId="0" xfId="0" applyNumberFormat="1"/>
    <xf numFmtId="0" fontId="7" fillId="0" borderId="0" xfId="0" applyFont="1" applyAlignment="1">
      <alignment horizontal="left" vertical="top"/>
    </xf>
    <xf numFmtId="16" fontId="7" fillId="0" borderId="0" xfId="0" applyNumberFormat="1" applyFont="1" applyAlignment="1">
      <alignment horizontal="left" vertical="top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</cellXfs>
  <cellStyles count="2">
    <cellStyle name="Normal" xfId="0" builtinId="0"/>
    <cellStyle name="Normal 2" xfId="1" xr:uid="{DF113EDC-028E-4F67-B209-81D3F3D1333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5B99-09ED-481C-AD1B-6798BC5081E1}">
  <dimension ref="A1:X67"/>
  <sheetViews>
    <sheetView tabSelected="1" topLeftCell="A5" workbookViewId="0">
      <selection activeCell="W9" sqref="W9:X9"/>
    </sheetView>
  </sheetViews>
  <sheetFormatPr defaultRowHeight="14.4"/>
  <cols>
    <col min="1" max="1" width="27.109375" bestFit="1" customWidth="1"/>
    <col min="2" max="2" width="20.44140625" bestFit="1" customWidth="1"/>
    <col min="3" max="4" width="20.44140625" customWidth="1"/>
    <col min="5" max="5" width="9.109375" customWidth="1"/>
    <col min="6" max="21" width="9.109375" hidden="1" customWidth="1"/>
    <col min="22" max="22" width="13.77734375" style="9" bestFit="1" customWidth="1"/>
  </cols>
  <sheetData>
    <row r="1" spans="1:24">
      <c r="A1" t="s">
        <v>0</v>
      </c>
      <c r="B1" t="s">
        <v>1</v>
      </c>
      <c r="C1" t="s">
        <v>191</v>
      </c>
      <c r="D1" t="s">
        <v>194</v>
      </c>
      <c r="E1" t="s">
        <v>2</v>
      </c>
      <c r="F1" t="s">
        <v>3</v>
      </c>
      <c r="L1" t="s">
        <v>4</v>
      </c>
      <c r="R1" t="s">
        <v>5</v>
      </c>
    </row>
    <row r="2" spans="1:24"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128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127</v>
      </c>
      <c r="R2" t="s">
        <v>16</v>
      </c>
      <c r="S2" t="s">
        <v>17</v>
      </c>
      <c r="T2" t="s">
        <v>18</v>
      </c>
      <c r="U2" t="s">
        <v>126</v>
      </c>
      <c r="V2" s="9" t="s">
        <v>182</v>
      </c>
      <c r="W2" t="s">
        <v>124</v>
      </c>
      <c r="X2" t="s">
        <v>125</v>
      </c>
    </row>
    <row r="3" spans="1:24">
      <c r="A3" t="s">
        <v>19</v>
      </c>
      <c r="B3" t="s">
        <v>20</v>
      </c>
      <c r="C3" t="s">
        <v>192</v>
      </c>
      <c r="D3" t="s">
        <v>195</v>
      </c>
      <c r="E3" t="s">
        <v>201</v>
      </c>
      <c r="F3">
        <v>0.6</v>
      </c>
      <c r="G3">
        <v>0.81</v>
      </c>
      <c r="H3" t="s">
        <v>21</v>
      </c>
      <c r="I3">
        <v>0.56999999999999995</v>
      </c>
      <c r="J3">
        <v>1.47</v>
      </c>
      <c r="K3">
        <v>1.38</v>
      </c>
      <c r="L3">
        <v>21.5</v>
      </c>
      <c r="M3">
        <v>21.9</v>
      </c>
      <c r="N3" t="s">
        <v>21</v>
      </c>
      <c r="O3">
        <v>22</v>
      </c>
      <c r="P3">
        <v>17.8</v>
      </c>
      <c r="Q3">
        <v>25.3</v>
      </c>
      <c r="R3" t="s">
        <v>143</v>
      </c>
      <c r="S3">
        <v>3.3</v>
      </c>
      <c r="T3">
        <v>7.06</v>
      </c>
      <c r="U3">
        <v>7.32</v>
      </c>
      <c r="V3" s="9">
        <v>44441</v>
      </c>
      <c r="W3">
        <v>45.040100000000002</v>
      </c>
      <c r="X3">
        <v>-71.491299999999995</v>
      </c>
    </row>
    <row r="4" spans="1:24">
      <c r="A4" t="s">
        <v>22</v>
      </c>
      <c r="B4" t="s">
        <v>23</v>
      </c>
      <c r="C4" t="s">
        <v>192</v>
      </c>
      <c r="D4" t="s">
        <v>195</v>
      </c>
      <c r="E4" t="s">
        <v>201</v>
      </c>
      <c r="F4">
        <v>0.32</v>
      </c>
      <c r="G4">
        <v>0.27</v>
      </c>
      <c r="H4">
        <v>0.22</v>
      </c>
      <c r="I4">
        <v>0.32</v>
      </c>
      <c r="J4">
        <v>0.26</v>
      </c>
      <c r="K4">
        <v>0.22</v>
      </c>
      <c r="L4">
        <v>8.66</v>
      </c>
      <c r="M4">
        <v>2.5</v>
      </c>
      <c r="N4">
        <v>2.5</v>
      </c>
      <c r="O4">
        <v>7</v>
      </c>
      <c r="P4">
        <v>5.3</v>
      </c>
      <c r="Q4">
        <v>5.7</v>
      </c>
      <c r="R4">
        <v>6.5</v>
      </c>
      <c r="T4">
        <v>17.399999999999999</v>
      </c>
      <c r="U4">
        <v>17.100000000000001</v>
      </c>
      <c r="V4" s="9">
        <v>44441</v>
      </c>
      <c r="W4">
        <v>44.900100000000002</v>
      </c>
      <c r="X4">
        <v>-71.516000000000005</v>
      </c>
    </row>
    <row r="5" spans="1:24">
      <c r="A5" t="s">
        <v>24</v>
      </c>
      <c r="B5" t="s">
        <v>25</v>
      </c>
      <c r="C5" t="s">
        <v>192</v>
      </c>
      <c r="D5" t="s">
        <v>195</v>
      </c>
      <c r="E5" t="s">
        <v>201</v>
      </c>
      <c r="F5">
        <v>0.28999999999999998</v>
      </c>
      <c r="H5">
        <v>0.13</v>
      </c>
      <c r="I5">
        <v>0.16</v>
      </c>
      <c r="J5">
        <v>0.05</v>
      </c>
      <c r="K5">
        <v>0.12</v>
      </c>
      <c r="L5">
        <v>13.5</v>
      </c>
      <c r="N5">
        <v>6.71</v>
      </c>
      <c r="O5">
        <v>6</v>
      </c>
      <c r="P5">
        <v>6.6</v>
      </c>
      <c r="Q5">
        <v>6.4</v>
      </c>
      <c r="R5" t="s">
        <v>143</v>
      </c>
      <c r="T5">
        <v>1.5</v>
      </c>
      <c r="U5" t="s">
        <v>143</v>
      </c>
      <c r="V5" s="9">
        <v>44441</v>
      </c>
      <c r="W5">
        <v>44.849170000000001</v>
      </c>
      <c r="X5">
        <v>-71.49306</v>
      </c>
    </row>
    <row r="6" spans="1:24">
      <c r="A6" t="s">
        <v>26</v>
      </c>
      <c r="B6" t="s">
        <v>27</v>
      </c>
      <c r="C6" t="s">
        <v>192</v>
      </c>
      <c r="D6" t="s">
        <v>196</v>
      </c>
      <c r="E6" t="s">
        <v>201</v>
      </c>
      <c r="F6">
        <v>0.35</v>
      </c>
      <c r="G6">
        <v>0.17</v>
      </c>
      <c r="H6">
        <v>0.2</v>
      </c>
      <c r="I6">
        <v>0.3</v>
      </c>
      <c r="J6">
        <v>0.16</v>
      </c>
      <c r="K6">
        <v>0.32</v>
      </c>
      <c r="L6">
        <v>15.5</v>
      </c>
      <c r="M6">
        <v>8.9700000000000006</v>
      </c>
      <c r="N6">
        <v>13</v>
      </c>
      <c r="O6">
        <v>10</v>
      </c>
      <c r="P6">
        <v>7.6</v>
      </c>
      <c r="Q6">
        <v>11</v>
      </c>
      <c r="R6" t="s">
        <v>143</v>
      </c>
      <c r="S6" t="s">
        <v>144</v>
      </c>
      <c r="T6">
        <v>4.68</v>
      </c>
      <c r="U6" t="s">
        <v>143</v>
      </c>
      <c r="V6" s="9">
        <v>44453</v>
      </c>
      <c r="W6">
        <v>44.754989999999999</v>
      </c>
      <c r="X6">
        <v>-71.635643000000002</v>
      </c>
    </row>
    <row r="7" spans="1:24">
      <c r="A7" t="s">
        <v>28</v>
      </c>
      <c r="B7" s="3" t="s">
        <v>130</v>
      </c>
      <c r="C7" t="s">
        <v>192</v>
      </c>
      <c r="D7" t="s">
        <v>196</v>
      </c>
      <c r="E7" t="s">
        <v>201</v>
      </c>
      <c r="F7">
        <v>0.28000000000000003</v>
      </c>
      <c r="G7">
        <v>0.16</v>
      </c>
      <c r="H7" t="s">
        <v>21</v>
      </c>
      <c r="I7">
        <v>0.21</v>
      </c>
      <c r="J7">
        <v>0.13</v>
      </c>
      <c r="K7">
        <v>0.28000000000000003</v>
      </c>
      <c r="L7">
        <v>14.8</v>
      </c>
      <c r="M7">
        <v>10.199999999999999</v>
      </c>
      <c r="N7" t="s">
        <v>21</v>
      </c>
      <c r="O7">
        <v>9</v>
      </c>
      <c r="P7">
        <v>7.9</v>
      </c>
      <c r="Q7">
        <v>9.3000000000000007</v>
      </c>
      <c r="R7" t="s">
        <v>143</v>
      </c>
      <c r="S7" t="s">
        <v>144</v>
      </c>
      <c r="T7">
        <v>1.5</v>
      </c>
      <c r="U7" t="s">
        <v>143</v>
      </c>
      <c r="V7" s="9">
        <v>44453</v>
      </c>
      <c r="W7">
        <v>44.4024</v>
      </c>
      <c r="X7">
        <v>-72.345399999999998</v>
      </c>
    </row>
    <row r="8" spans="1:24">
      <c r="A8" t="s">
        <v>29</v>
      </c>
      <c r="B8" t="s">
        <v>30</v>
      </c>
      <c r="C8" t="s">
        <v>192</v>
      </c>
      <c r="D8" t="s">
        <v>195</v>
      </c>
      <c r="E8" t="s">
        <v>201</v>
      </c>
      <c r="F8">
        <v>0.27</v>
      </c>
      <c r="G8">
        <v>0.17</v>
      </c>
      <c r="H8">
        <v>0.24</v>
      </c>
      <c r="I8">
        <v>0.18</v>
      </c>
      <c r="J8">
        <v>0.16</v>
      </c>
      <c r="K8">
        <v>0.19</v>
      </c>
      <c r="L8">
        <v>14.2</v>
      </c>
      <c r="M8">
        <v>23.7</v>
      </c>
      <c r="N8">
        <v>16.2</v>
      </c>
      <c r="O8">
        <v>9</v>
      </c>
      <c r="P8">
        <v>10.5</v>
      </c>
      <c r="Q8">
        <v>11.1</v>
      </c>
      <c r="R8" t="s">
        <v>143</v>
      </c>
      <c r="S8">
        <v>4.0999999999999996</v>
      </c>
      <c r="T8">
        <v>4.84</v>
      </c>
      <c r="U8">
        <v>3.92</v>
      </c>
      <c r="V8" s="9">
        <v>44441</v>
      </c>
      <c r="W8">
        <v>44.592500000000001</v>
      </c>
      <c r="X8">
        <v>-71.516000000000005</v>
      </c>
    </row>
    <row r="9" spans="1:24">
      <c r="A9" t="s">
        <v>31</v>
      </c>
      <c r="B9" t="s">
        <v>32</v>
      </c>
      <c r="C9" t="s">
        <v>192</v>
      </c>
      <c r="D9" t="s">
        <v>195</v>
      </c>
      <c r="E9" t="s">
        <v>201</v>
      </c>
      <c r="F9">
        <v>0.24</v>
      </c>
      <c r="G9">
        <v>0.26</v>
      </c>
      <c r="H9" t="s">
        <v>21</v>
      </c>
      <c r="I9">
        <v>0.19</v>
      </c>
      <c r="J9">
        <v>0.17</v>
      </c>
      <c r="K9">
        <v>0.2</v>
      </c>
      <c r="L9">
        <v>15.1</v>
      </c>
      <c r="M9">
        <v>22.4</v>
      </c>
      <c r="N9" t="s">
        <v>21</v>
      </c>
      <c r="O9">
        <v>12</v>
      </c>
      <c r="P9">
        <v>10.6</v>
      </c>
      <c r="Q9">
        <v>12.5</v>
      </c>
      <c r="R9">
        <v>4.5</v>
      </c>
      <c r="S9">
        <v>6.2</v>
      </c>
      <c r="T9">
        <v>7.31</v>
      </c>
      <c r="U9">
        <v>8.64</v>
      </c>
      <c r="V9" s="9">
        <v>44441</v>
      </c>
      <c r="W9">
        <v>44.487920000000003</v>
      </c>
      <c r="X9">
        <v>-71.569609999999997</v>
      </c>
    </row>
    <row r="10" spans="1:24">
      <c r="A10" t="s">
        <v>33</v>
      </c>
      <c r="B10" t="s">
        <v>34</v>
      </c>
      <c r="C10" t="s">
        <v>192</v>
      </c>
      <c r="D10" t="s">
        <v>196</v>
      </c>
      <c r="E10" t="s">
        <v>201</v>
      </c>
      <c r="F10">
        <v>0.31</v>
      </c>
      <c r="G10">
        <v>0.14000000000000001</v>
      </c>
      <c r="H10">
        <v>0.22</v>
      </c>
      <c r="I10">
        <v>0.2</v>
      </c>
      <c r="J10">
        <v>0.15</v>
      </c>
      <c r="K10">
        <v>0.23</v>
      </c>
      <c r="L10">
        <v>18</v>
      </c>
      <c r="M10">
        <v>11.1</v>
      </c>
      <c r="N10">
        <v>17</v>
      </c>
      <c r="O10">
        <v>11</v>
      </c>
      <c r="P10">
        <v>9.1</v>
      </c>
      <c r="Q10">
        <v>11.4</v>
      </c>
      <c r="R10" t="s">
        <v>143</v>
      </c>
      <c r="S10" t="s">
        <v>144</v>
      </c>
      <c r="T10">
        <v>1.5</v>
      </c>
      <c r="U10" t="s">
        <v>143</v>
      </c>
      <c r="V10" s="9">
        <v>44453</v>
      </c>
      <c r="W10">
        <v>44.4024</v>
      </c>
      <c r="X10">
        <v>-72.345399999999998</v>
      </c>
    </row>
    <row r="11" spans="1:24">
      <c r="A11" t="s">
        <v>35</v>
      </c>
      <c r="B11" t="s">
        <v>36</v>
      </c>
      <c r="C11" t="s">
        <v>192</v>
      </c>
      <c r="D11" t="s">
        <v>195</v>
      </c>
      <c r="E11" t="s">
        <v>201</v>
      </c>
      <c r="F11">
        <v>0.56999999999999995</v>
      </c>
      <c r="G11">
        <v>0.56000000000000005</v>
      </c>
      <c r="H11">
        <v>0.49</v>
      </c>
      <c r="I11">
        <v>0.5</v>
      </c>
      <c r="J11">
        <v>0.35</v>
      </c>
      <c r="K11">
        <v>0.41</v>
      </c>
      <c r="L11">
        <v>47.2</v>
      </c>
      <c r="M11">
        <v>51.6</v>
      </c>
      <c r="N11">
        <v>59.8</v>
      </c>
      <c r="O11">
        <v>52</v>
      </c>
      <c r="P11">
        <v>15.9</v>
      </c>
      <c r="Q11">
        <v>45.3</v>
      </c>
      <c r="R11">
        <v>19</v>
      </c>
      <c r="S11">
        <v>38</v>
      </c>
      <c r="T11">
        <v>12.6</v>
      </c>
      <c r="U11">
        <v>44.1</v>
      </c>
      <c r="V11" s="9">
        <v>44441</v>
      </c>
      <c r="W11">
        <v>44.426400000000001</v>
      </c>
      <c r="X11">
        <v>-71.676299999999998</v>
      </c>
    </row>
    <row r="12" spans="1:24">
      <c r="A12" t="s">
        <v>37</v>
      </c>
      <c r="B12" t="s">
        <v>38</v>
      </c>
      <c r="C12" t="s">
        <v>192</v>
      </c>
      <c r="D12" t="s">
        <v>196</v>
      </c>
      <c r="E12" t="s">
        <v>201</v>
      </c>
      <c r="F12">
        <v>0.34</v>
      </c>
      <c r="G12">
        <v>0.32</v>
      </c>
      <c r="H12">
        <v>0.33</v>
      </c>
      <c r="I12">
        <v>0.38</v>
      </c>
      <c r="J12">
        <v>0.39</v>
      </c>
      <c r="K12">
        <v>0.36</v>
      </c>
      <c r="L12">
        <v>19.399999999999999</v>
      </c>
      <c r="M12">
        <v>23.9</v>
      </c>
      <c r="N12">
        <v>29.6</v>
      </c>
      <c r="O12">
        <v>17</v>
      </c>
      <c r="P12">
        <v>18.100000000000001</v>
      </c>
      <c r="Q12">
        <v>15.4</v>
      </c>
      <c r="R12">
        <v>16</v>
      </c>
      <c r="S12">
        <v>25</v>
      </c>
      <c r="T12">
        <v>31.6</v>
      </c>
      <c r="U12">
        <v>21.5</v>
      </c>
      <c r="V12" s="9">
        <v>44453</v>
      </c>
      <c r="W12">
        <v>44.374439000000002</v>
      </c>
      <c r="X12">
        <v>-72.031113000000005</v>
      </c>
    </row>
    <row r="13" spans="1:24">
      <c r="A13" t="s">
        <v>39</v>
      </c>
      <c r="B13" t="s">
        <v>40</v>
      </c>
      <c r="C13" t="s">
        <v>192</v>
      </c>
      <c r="D13" t="s">
        <v>196</v>
      </c>
      <c r="E13" t="s">
        <v>201</v>
      </c>
      <c r="F13">
        <v>0.39</v>
      </c>
      <c r="G13">
        <v>0.32</v>
      </c>
      <c r="H13">
        <v>0.27</v>
      </c>
      <c r="I13">
        <v>0.36</v>
      </c>
      <c r="J13">
        <v>0.12</v>
      </c>
      <c r="K13">
        <v>0.24</v>
      </c>
      <c r="L13">
        <v>8.33</v>
      </c>
      <c r="M13">
        <v>11.7</v>
      </c>
      <c r="N13">
        <v>11.3</v>
      </c>
      <c r="O13">
        <v>5</v>
      </c>
      <c r="P13">
        <v>5.6</v>
      </c>
      <c r="Q13">
        <v>5.5</v>
      </c>
      <c r="R13">
        <v>11</v>
      </c>
      <c r="S13">
        <v>8.5</v>
      </c>
      <c r="T13">
        <v>13.9</v>
      </c>
      <c r="U13">
        <v>12.8</v>
      </c>
      <c r="V13" s="9">
        <v>44453</v>
      </c>
      <c r="W13">
        <v>44.301715999999999</v>
      </c>
      <c r="X13">
        <v>-72.058197000000007</v>
      </c>
    </row>
    <row r="14" spans="1:24">
      <c r="A14" t="s">
        <v>41</v>
      </c>
      <c r="B14" t="s">
        <v>42</v>
      </c>
      <c r="C14" t="s">
        <v>192</v>
      </c>
      <c r="D14" t="s">
        <v>195</v>
      </c>
      <c r="E14" t="s">
        <v>201</v>
      </c>
      <c r="F14">
        <v>0.27</v>
      </c>
      <c r="G14">
        <v>0.17</v>
      </c>
      <c r="H14">
        <v>0.16</v>
      </c>
      <c r="I14">
        <v>0.18</v>
      </c>
      <c r="J14">
        <v>0.13</v>
      </c>
      <c r="K14">
        <v>0.15</v>
      </c>
      <c r="L14">
        <v>25.2</v>
      </c>
      <c r="M14">
        <v>14.1</v>
      </c>
      <c r="N14">
        <v>12.7</v>
      </c>
      <c r="O14">
        <v>11</v>
      </c>
      <c r="P14">
        <v>10.199999999999999</v>
      </c>
      <c r="Q14">
        <v>10.1</v>
      </c>
      <c r="R14">
        <v>15</v>
      </c>
      <c r="S14">
        <v>25</v>
      </c>
      <c r="T14">
        <v>37.1</v>
      </c>
      <c r="U14">
        <v>30.5</v>
      </c>
      <c r="V14" s="9">
        <v>44441</v>
      </c>
      <c r="W14">
        <v>44.154780000000002</v>
      </c>
      <c r="X14">
        <v>-71.981899999999996</v>
      </c>
    </row>
    <row r="15" spans="1:24">
      <c r="A15" t="s">
        <v>43</v>
      </c>
      <c r="B15" t="s">
        <v>44</v>
      </c>
      <c r="C15" t="s">
        <v>192</v>
      </c>
      <c r="D15" t="s">
        <v>196</v>
      </c>
      <c r="E15" t="s">
        <v>201</v>
      </c>
      <c r="F15">
        <v>0.3</v>
      </c>
      <c r="G15">
        <v>0.5</v>
      </c>
      <c r="H15">
        <v>0.41</v>
      </c>
      <c r="I15">
        <v>0.25</v>
      </c>
      <c r="J15">
        <v>0.26</v>
      </c>
      <c r="K15">
        <v>0.28000000000000003</v>
      </c>
      <c r="L15">
        <v>10.7</v>
      </c>
      <c r="M15">
        <v>24.3</v>
      </c>
      <c r="N15">
        <v>16.899999999999999</v>
      </c>
      <c r="O15">
        <v>10</v>
      </c>
      <c r="P15">
        <v>11.7</v>
      </c>
      <c r="Q15">
        <v>9.5</v>
      </c>
      <c r="R15">
        <v>9.6999999999999993</v>
      </c>
      <c r="S15">
        <v>7.7</v>
      </c>
      <c r="T15">
        <v>17</v>
      </c>
      <c r="U15">
        <v>13.3</v>
      </c>
      <c r="V15" s="9">
        <v>44453</v>
      </c>
      <c r="W15">
        <v>44.154442000000003</v>
      </c>
      <c r="X15">
        <v>-72.048889000000003</v>
      </c>
    </row>
    <row r="16" spans="1:24">
      <c r="A16" t="s">
        <v>45</v>
      </c>
      <c r="B16" t="s">
        <v>46</v>
      </c>
      <c r="C16" t="s">
        <v>192</v>
      </c>
      <c r="D16" t="s">
        <v>195</v>
      </c>
      <c r="E16" t="s">
        <v>201</v>
      </c>
      <c r="F16">
        <v>0.47</v>
      </c>
      <c r="G16">
        <v>0.67</v>
      </c>
      <c r="H16">
        <v>0.66</v>
      </c>
      <c r="I16">
        <v>0.66</v>
      </c>
      <c r="J16">
        <v>0.75</v>
      </c>
      <c r="K16">
        <v>0.73</v>
      </c>
      <c r="L16">
        <v>34.4</v>
      </c>
      <c r="M16">
        <v>56.1</v>
      </c>
      <c r="N16">
        <v>71.5</v>
      </c>
      <c r="O16">
        <v>46</v>
      </c>
      <c r="P16">
        <v>114</v>
      </c>
      <c r="Q16">
        <v>46.5</v>
      </c>
      <c r="R16">
        <v>14</v>
      </c>
      <c r="S16">
        <v>22</v>
      </c>
      <c r="T16">
        <v>32.4</v>
      </c>
      <c r="U16">
        <v>27.2</v>
      </c>
      <c r="V16" s="9">
        <v>44441</v>
      </c>
      <c r="W16">
        <v>44.089799999999997</v>
      </c>
      <c r="X16">
        <v>-72.024900000000002</v>
      </c>
    </row>
    <row r="17" spans="1:24">
      <c r="A17" t="s">
        <v>47</v>
      </c>
      <c r="B17" t="s">
        <v>48</v>
      </c>
      <c r="C17" t="s">
        <v>192</v>
      </c>
      <c r="D17" t="s">
        <v>196</v>
      </c>
      <c r="E17" t="s">
        <v>201</v>
      </c>
      <c r="F17">
        <v>0.26</v>
      </c>
      <c r="G17">
        <v>0.2</v>
      </c>
      <c r="H17">
        <v>0.21</v>
      </c>
      <c r="I17">
        <v>0.17</v>
      </c>
      <c r="J17">
        <v>0.16</v>
      </c>
      <c r="K17">
        <v>0.15</v>
      </c>
      <c r="L17">
        <v>8.98</v>
      </c>
      <c r="M17">
        <v>9.84</v>
      </c>
      <c r="N17">
        <v>10.1</v>
      </c>
      <c r="O17">
        <v>6</v>
      </c>
      <c r="P17">
        <v>7</v>
      </c>
      <c r="Q17">
        <v>6</v>
      </c>
      <c r="R17">
        <v>13</v>
      </c>
      <c r="T17">
        <v>17.399999999999999</v>
      </c>
      <c r="U17">
        <v>13.4</v>
      </c>
      <c r="V17" s="9">
        <v>44453</v>
      </c>
      <c r="W17">
        <v>43.996504999999999</v>
      </c>
      <c r="X17">
        <v>-72.122354000000001</v>
      </c>
    </row>
    <row r="18" spans="1:24">
      <c r="A18" t="s">
        <v>49</v>
      </c>
      <c r="B18" t="s">
        <v>50</v>
      </c>
      <c r="C18" t="s">
        <v>192</v>
      </c>
      <c r="D18" t="s">
        <v>195</v>
      </c>
      <c r="E18" t="s">
        <v>201</v>
      </c>
      <c r="F18">
        <v>0.27</v>
      </c>
      <c r="H18">
        <v>0.25</v>
      </c>
      <c r="I18">
        <v>0.17</v>
      </c>
      <c r="J18">
        <v>0.34</v>
      </c>
      <c r="K18">
        <v>0.18</v>
      </c>
      <c r="L18">
        <v>7.38</v>
      </c>
      <c r="N18">
        <v>6.86</v>
      </c>
      <c r="O18">
        <v>6</v>
      </c>
      <c r="P18">
        <v>5.0999999999999996</v>
      </c>
      <c r="Q18">
        <v>8.1999999999999993</v>
      </c>
      <c r="R18">
        <v>20</v>
      </c>
      <c r="T18">
        <v>68.599999999999994</v>
      </c>
      <c r="U18">
        <v>22.2</v>
      </c>
      <c r="V18" s="9">
        <v>44453</v>
      </c>
      <c r="W18">
        <v>43.80753</v>
      </c>
      <c r="X18">
        <v>-72.163560899999993</v>
      </c>
    </row>
    <row r="19" spans="1:24">
      <c r="A19" t="s">
        <v>51</v>
      </c>
      <c r="B19" t="s">
        <v>52</v>
      </c>
      <c r="C19" t="s">
        <v>192</v>
      </c>
      <c r="D19" t="s">
        <v>196</v>
      </c>
      <c r="E19" t="s">
        <v>201</v>
      </c>
      <c r="F19">
        <v>0.23</v>
      </c>
      <c r="G19">
        <v>0.23</v>
      </c>
      <c r="H19">
        <v>0.19</v>
      </c>
      <c r="I19">
        <v>0.21</v>
      </c>
      <c r="J19">
        <v>0.42</v>
      </c>
      <c r="K19">
        <v>0.2</v>
      </c>
      <c r="L19">
        <v>11</v>
      </c>
      <c r="M19">
        <v>7.16</v>
      </c>
      <c r="N19">
        <v>8.2100000000000009</v>
      </c>
      <c r="O19">
        <v>46</v>
      </c>
      <c r="P19">
        <v>21.8</v>
      </c>
      <c r="Q19">
        <v>7.8</v>
      </c>
      <c r="R19">
        <v>12</v>
      </c>
      <c r="S19">
        <v>19</v>
      </c>
      <c r="T19">
        <v>15.9</v>
      </c>
      <c r="U19">
        <v>15.8</v>
      </c>
      <c r="V19" s="9">
        <v>44453</v>
      </c>
      <c r="W19">
        <v>43.785831000000002</v>
      </c>
      <c r="X19">
        <v>-72.254720000000006</v>
      </c>
    </row>
    <row r="20" spans="1:24">
      <c r="A20" t="s">
        <v>53</v>
      </c>
      <c r="B20" t="s">
        <v>54</v>
      </c>
      <c r="C20" t="s">
        <v>192</v>
      </c>
      <c r="D20" t="s">
        <v>195</v>
      </c>
      <c r="E20" t="s">
        <v>201</v>
      </c>
      <c r="F20">
        <v>0.31</v>
      </c>
      <c r="H20">
        <v>0.14000000000000001</v>
      </c>
      <c r="I20">
        <v>0.35</v>
      </c>
      <c r="J20">
        <v>0.7</v>
      </c>
      <c r="K20">
        <v>0.36</v>
      </c>
      <c r="L20">
        <v>7.21</v>
      </c>
      <c r="N20">
        <v>7.33</v>
      </c>
      <c r="O20">
        <v>7</v>
      </c>
      <c r="P20">
        <v>37.200000000000003</v>
      </c>
      <c r="Q20">
        <v>7.6</v>
      </c>
      <c r="R20">
        <v>21</v>
      </c>
      <c r="T20">
        <v>20.399999999999999</v>
      </c>
      <c r="U20">
        <v>26</v>
      </c>
      <c r="V20" s="9">
        <v>44453</v>
      </c>
      <c r="W20">
        <v>43.785400000000003</v>
      </c>
      <c r="X20">
        <v>-72.197100000000006</v>
      </c>
    </row>
    <row r="21" spans="1:24">
      <c r="A21" t="s">
        <v>55</v>
      </c>
      <c r="B21" t="s">
        <v>56</v>
      </c>
      <c r="C21" t="s">
        <v>192</v>
      </c>
      <c r="D21" t="s">
        <v>196</v>
      </c>
      <c r="E21" t="s">
        <v>201</v>
      </c>
      <c r="F21" t="s">
        <v>21</v>
      </c>
      <c r="G21" t="s">
        <v>21</v>
      </c>
      <c r="H21">
        <v>0.18</v>
      </c>
      <c r="I21">
        <v>0.26</v>
      </c>
      <c r="J21">
        <v>0.17</v>
      </c>
      <c r="K21">
        <v>0.2</v>
      </c>
      <c r="L21" t="s">
        <v>21</v>
      </c>
      <c r="M21" t="s">
        <v>21</v>
      </c>
      <c r="N21">
        <v>7.51</v>
      </c>
      <c r="O21">
        <v>6</v>
      </c>
      <c r="P21">
        <v>7.1</v>
      </c>
      <c r="Q21">
        <v>6.3</v>
      </c>
      <c r="T21">
        <v>26.8</v>
      </c>
      <c r="U21">
        <v>15.5</v>
      </c>
      <c r="V21" s="9">
        <v>44453</v>
      </c>
      <c r="W21">
        <v>43.713140000000003</v>
      </c>
      <c r="X21">
        <v>-72.418419999999998</v>
      </c>
    </row>
    <row r="22" spans="1:24">
      <c r="A22" t="s">
        <v>57</v>
      </c>
      <c r="B22" t="s">
        <v>58</v>
      </c>
      <c r="C22" t="s">
        <v>192</v>
      </c>
      <c r="D22" t="s">
        <v>195</v>
      </c>
      <c r="E22" t="s">
        <v>201</v>
      </c>
      <c r="F22">
        <v>0.22</v>
      </c>
      <c r="H22">
        <v>0.16</v>
      </c>
      <c r="I22">
        <v>0.21</v>
      </c>
      <c r="J22">
        <v>0.17</v>
      </c>
      <c r="K22">
        <v>0.3</v>
      </c>
      <c r="L22">
        <v>7.72</v>
      </c>
      <c r="N22">
        <v>8</v>
      </c>
      <c r="O22">
        <v>8</v>
      </c>
      <c r="P22">
        <v>6.5</v>
      </c>
      <c r="Q22">
        <v>22.6</v>
      </c>
      <c r="R22">
        <v>82</v>
      </c>
      <c r="T22">
        <v>395</v>
      </c>
      <c r="U22">
        <v>88.5</v>
      </c>
      <c r="V22" s="9">
        <v>44441</v>
      </c>
      <c r="W22">
        <v>43.692799999999998</v>
      </c>
      <c r="X22">
        <v>-72.274838130000006</v>
      </c>
    </row>
    <row r="23" spans="1:24">
      <c r="A23" t="s">
        <v>59</v>
      </c>
      <c r="B23" t="s">
        <v>60</v>
      </c>
      <c r="C23" t="s">
        <v>192</v>
      </c>
      <c r="D23" t="s">
        <v>195</v>
      </c>
      <c r="E23" t="s">
        <v>201</v>
      </c>
      <c r="F23">
        <v>0.28999999999999998</v>
      </c>
      <c r="G23">
        <v>0.21</v>
      </c>
      <c r="H23">
        <v>0.21</v>
      </c>
      <c r="I23">
        <v>0.28000000000000003</v>
      </c>
      <c r="J23">
        <v>0.23</v>
      </c>
      <c r="K23">
        <v>0.23</v>
      </c>
      <c r="L23">
        <v>9.9499999999999993</v>
      </c>
      <c r="M23">
        <v>8.44</v>
      </c>
      <c r="N23">
        <v>13</v>
      </c>
      <c r="O23">
        <v>9</v>
      </c>
      <c r="P23">
        <v>9.1999999999999993</v>
      </c>
      <c r="Q23">
        <v>10.1</v>
      </c>
      <c r="R23">
        <v>48</v>
      </c>
      <c r="S23">
        <v>46</v>
      </c>
      <c r="T23">
        <v>27.7</v>
      </c>
      <c r="U23">
        <v>31</v>
      </c>
      <c r="V23" s="9">
        <v>44453</v>
      </c>
      <c r="W23">
        <v>43.633830000000003</v>
      </c>
      <c r="X23">
        <v>-72.317390000000003</v>
      </c>
    </row>
    <row r="24" spans="1:24">
      <c r="A24" t="s">
        <v>61</v>
      </c>
      <c r="B24" t="s">
        <v>62</v>
      </c>
      <c r="C24" t="s">
        <v>192</v>
      </c>
      <c r="D24" t="s">
        <v>196</v>
      </c>
      <c r="E24" t="s">
        <v>201</v>
      </c>
      <c r="F24">
        <v>0.23</v>
      </c>
      <c r="G24">
        <v>0.32</v>
      </c>
      <c r="H24">
        <v>0.2</v>
      </c>
      <c r="I24">
        <v>0.48</v>
      </c>
      <c r="J24">
        <v>0.22</v>
      </c>
      <c r="K24">
        <v>0.22</v>
      </c>
      <c r="L24">
        <v>14.8</v>
      </c>
      <c r="M24">
        <v>16.899999999999999</v>
      </c>
      <c r="N24">
        <v>13.2</v>
      </c>
      <c r="O24">
        <v>14</v>
      </c>
      <c r="P24">
        <v>10.8</v>
      </c>
      <c r="Q24">
        <v>14.6</v>
      </c>
      <c r="R24" t="s">
        <v>143</v>
      </c>
      <c r="S24">
        <v>26</v>
      </c>
      <c r="T24">
        <v>28</v>
      </c>
      <c r="U24">
        <v>19.399999999999999</v>
      </c>
      <c r="V24" s="9">
        <v>44453</v>
      </c>
      <c r="W24">
        <v>43.593159999999997</v>
      </c>
      <c r="X24">
        <v>-72.348830000000007</v>
      </c>
    </row>
    <row r="25" spans="1:24">
      <c r="A25" t="s">
        <v>63</v>
      </c>
      <c r="B25" t="s">
        <v>64</v>
      </c>
      <c r="C25" t="s">
        <v>192</v>
      </c>
      <c r="D25" t="s">
        <v>195</v>
      </c>
      <c r="E25" t="s">
        <v>201</v>
      </c>
      <c r="F25">
        <v>0.35</v>
      </c>
      <c r="G25">
        <v>0.24</v>
      </c>
      <c r="H25">
        <v>0.33</v>
      </c>
      <c r="I25">
        <v>0.28000000000000003</v>
      </c>
      <c r="J25">
        <v>0.34</v>
      </c>
      <c r="K25">
        <v>0.31</v>
      </c>
      <c r="L25">
        <v>21.3</v>
      </c>
      <c r="M25">
        <v>31.1</v>
      </c>
      <c r="N25">
        <v>33.6</v>
      </c>
      <c r="O25">
        <v>24</v>
      </c>
      <c r="P25">
        <v>35.200000000000003</v>
      </c>
      <c r="Q25">
        <v>24.5</v>
      </c>
      <c r="R25">
        <v>16</v>
      </c>
      <c r="S25">
        <v>25</v>
      </c>
      <c r="T25">
        <v>27.1</v>
      </c>
      <c r="U25">
        <v>18.2</v>
      </c>
      <c r="V25" s="9">
        <v>44453</v>
      </c>
      <c r="W25">
        <v>43.496400000000001</v>
      </c>
      <c r="X25">
        <v>-72.375900000000001</v>
      </c>
    </row>
    <row r="26" spans="1:24">
      <c r="A26" t="s">
        <v>65</v>
      </c>
      <c r="B26" t="s">
        <v>66</v>
      </c>
      <c r="C26" t="s">
        <v>192</v>
      </c>
      <c r="D26" t="s">
        <v>195</v>
      </c>
      <c r="E26" t="s">
        <v>201</v>
      </c>
      <c r="F26">
        <v>0.68</v>
      </c>
      <c r="G26">
        <v>0.73</v>
      </c>
      <c r="H26">
        <v>0.69</v>
      </c>
      <c r="I26">
        <v>0.74</v>
      </c>
      <c r="J26">
        <v>0.86</v>
      </c>
      <c r="K26">
        <v>0.44</v>
      </c>
      <c r="L26">
        <v>34.6</v>
      </c>
      <c r="M26">
        <v>61.7</v>
      </c>
      <c r="N26">
        <v>32.299999999999997</v>
      </c>
      <c r="O26">
        <v>24</v>
      </c>
      <c r="P26">
        <v>31.6</v>
      </c>
      <c r="Q26">
        <v>23.5</v>
      </c>
      <c r="R26">
        <v>26</v>
      </c>
      <c r="S26">
        <v>41</v>
      </c>
      <c r="T26">
        <v>49.9</v>
      </c>
      <c r="U26">
        <v>29</v>
      </c>
      <c r="V26" s="9">
        <v>44453</v>
      </c>
      <c r="W26">
        <v>43.398330000000001</v>
      </c>
      <c r="X26">
        <v>-72.393860000000004</v>
      </c>
    </row>
    <row r="27" spans="1:24">
      <c r="A27" t="s">
        <v>67</v>
      </c>
      <c r="B27" t="s">
        <v>68</v>
      </c>
      <c r="C27" t="s">
        <v>192</v>
      </c>
      <c r="D27" t="s">
        <v>196</v>
      </c>
      <c r="E27" t="s">
        <v>201</v>
      </c>
      <c r="F27">
        <v>0.4</v>
      </c>
      <c r="G27">
        <v>0.57999999999999996</v>
      </c>
      <c r="H27">
        <v>0.35</v>
      </c>
      <c r="I27">
        <v>0.53</v>
      </c>
      <c r="J27">
        <v>0.69</v>
      </c>
      <c r="K27">
        <v>0.28000000000000003</v>
      </c>
      <c r="L27">
        <v>23.5</v>
      </c>
      <c r="M27">
        <v>31.4</v>
      </c>
      <c r="N27">
        <v>13.7</v>
      </c>
      <c r="O27">
        <v>15</v>
      </c>
      <c r="P27">
        <v>10.6</v>
      </c>
      <c r="Q27">
        <v>11.3</v>
      </c>
      <c r="R27">
        <v>24</v>
      </c>
      <c r="S27">
        <v>38</v>
      </c>
      <c r="T27">
        <v>52.7</v>
      </c>
      <c r="U27">
        <v>23</v>
      </c>
      <c r="V27" s="9">
        <v>44453</v>
      </c>
      <c r="W27">
        <v>43.271129999999999</v>
      </c>
      <c r="X27">
        <v>-72.454149999999998</v>
      </c>
    </row>
    <row r="28" spans="1:24">
      <c r="A28" t="s">
        <v>69</v>
      </c>
      <c r="B28" t="s">
        <v>131</v>
      </c>
      <c r="C28" t="s">
        <v>192</v>
      </c>
      <c r="D28" t="s">
        <v>196</v>
      </c>
      <c r="E28" t="s">
        <v>201</v>
      </c>
      <c r="F28" t="s">
        <v>21</v>
      </c>
      <c r="G28">
        <v>0.65</v>
      </c>
      <c r="H28">
        <v>0.4</v>
      </c>
      <c r="I28">
        <v>0.55000000000000004</v>
      </c>
      <c r="J28">
        <v>0.72</v>
      </c>
      <c r="K28">
        <v>0.32</v>
      </c>
      <c r="L28" t="s">
        <v>21</v>
      </c>
      <c r="M28" t="s">
        <v>21</v>
      </c>
      <c r="N28">
        <v>19.5</v>
      </c>
      <c r="O28">
        <v>16</v>
      </c>
      <c r="P28">
        <v>8.1999999999999993</v>
      </c>
      <c r="Q28">
        <v>10.6</v>
      </c>
      <c r="T28">
        <v>32.299999999999997</v>
      </c>
      <c r="U28">
        <v>14.1</v>
      </c>
      <c r="V28" s="9">
        <v>44453</v>
      </c>
      <c r="W28">
        <v>43.183252000000003</v>
      </c>
      <c r="X28">
        <v>-72.463516999999996</v>
      </c>
    </row>
    <row r="29" spans="1:24">
      <c r="A29" t="s">
        <v>70</v>
      </c>
      <c r="B29" t="s">
        <v>71</v>
      </c>
      <c r="C29" t="s">
        <v>192</v>
      </c>
      <c r="D29" t="s">
        <v>196</v>
      </c>
      <c r="E29" t="s">
        <v>201</v>
      </c>
      <c r="F29">
        <v>0.2</v>
      </c>
      <c r="G29">
        <v>0.27</v>
      </c>
      <c r="H29">
        <v>0.23</v>
      </c>
      <c r="I29">
        <v>0.3</v>
      </c>
      <c r="J29">
        <v>0.35</v>
      </c>
      <c r="K29">
        <v>0.22</v>
      </c>
      <c r="L29">
        <v>10.1</v>
      </c>
      <c r="M29">
        <v>12.8</v>
      </c>
      <c r="N29">
        <v>14.9</v>
      </c>
      <c r="O29">
        <v>29</v>
      </c>
      <c r="P29">
        <v>6.8</v>
      </c>
      <c r="Q29">
        <v>8.6</v>
      </c>
      <c r="R29">
        <v>14</v>
      </c>
      <c r="S29">
        <v>31</v>
      </c>
      <c r="T29">
        <v>36.6</v>
      </c>
      <c r="U29">
        <v>13.6</v>
      </c>
      <c r="V29" s="9">
        <v>44453</v>
      </c>
      <c r="W29">
        <v>43.122999999999998</v>
      </c>
      <c r="X29">
        <v>-72.442400000000006</v>
      </c>
    </row>
    <row r="30" spans="1:24">
      <c r="A30" t="s">
        <v>72</v>
      </c>
      <c r="B30" t="s">
        <v>73</v>
      </c>
      <c r="C30" t="s">
        <v>192</v>
      </c>
      <c r="D30" t="s">
        <v>195</v>
      </c>
      <c r="E30" t="s">
        <v>201</v>
      </c>
      <c r="F30">
        <v>0.3</v>
      </c>
      <c r="G30">
        <v>0.24</v>
      </c>
      <c r="H30">
        <v>0.25</v>
      </c>
      <c r="I30">
        <v>0.26</v>
      </c>
      <c r="J30">
        <v>0.18</v>
      </c>
      <c r="K30">
        <v>0.21</v>
      </c>
      <c r="L30">
        <v>12.1</v>
      </c>
      <c r="M30">
        <v>9.98</v>
      </c>
      <c r="N30">
        <v>12.1</v>
      </c>
      <c r="O30">
        <v>7</v>
      </c>
      <c r="P30">
        <v>6.9</v>
      </c>
      <c r="Q30">
        <v>9</v>
      </c>
      <c r="R30">
        <v>9.5</v>
      </c>
      <c r="S30" t="s">
        <v>143</v>
      </c>
      <c r="T30">
        <v>22.4</v>
      </c>
      <c r="U30">
        <v>11.7</v>
      </c>
      <c r="V30" s="9">
        <v>44453</v>
      </c>
      <c r="W30">
        <v>43.132129999999997</v>
      </c>
      <c r="X30">
        <v>-72.390389999999996</v>
      </c>
    </row>
    <row r="31" spans="1:24">
      <c r="A31" t="s">
        <v>74</v>
      </c>
      <c r="B31" t="s">
        <v>75</v>
      </c>
      <c r="C31" t="s">
        <v>192</v>
      </c>
      <c r="D31" t="s">
        <v>196</v>
      </c>
      <c r="E31" t="s">
        <v>202</v>
      </c>
      <c r="F31" t="s">
        <v>21</v>
      </c>
      <c r="G31" t="s">
        <v>21</v>
      </c>
      <c r="H31" t="s">
        <v>21</v>
      </c>
      <c r="I31">
        <v>0.31</v>
      </c>
      <c r="J31">
        <v>0.22</v>
      </c>
      <c r="K31">
        <v>1.21</v>
      </c>
      <c r="L31" t="s">
        <v>21</v>
      </c>
      <c r="M31" t="s">
        <v>21</v>
      </c>
      <c r="N31" t="s">
        <v>21</v>
      </c>
      <c r="O31">
        <v>16</v>
      </c>
      <c r="P31">
        <v>13.3</v>
      </c>
      <c r="Q31">
        <v>324</v>
      </c>
      <c r="T31">
        <v>13.2</v>
      </c>
      <c r="U31">
        <v>26.8</v>
      </c>
      <c r="V31" s="9">
        <v>44453</v>
      </c>
      <c r="W31">
        <v>42.975121999999999</v>
      </c>
      <c r="X31">
        <v>-72.517803000000001</v>
      </c>
    </row>
    <row r="32" spans="1:24">
      <c r="A32" t="s">
        <v>76</v>
      </c>
      <c r="B32" t="s">
        <v>77</v>
      </c>
      <c r="C32" t="s">
        <v>192</v>
      </c>
      <c r="D32" t="s">
        <v>196</v>
      </c>
      <c r="E32" t="s">
        <v>202</v>
      </c>
      <c r="F32">
        <v>0.2</v>
      </c>
      <c r="H32" t="s">
        <v>21</v>
      </c>
      <c r="I32">
        <v>0.23</v>
      </c>
      <c r="J32">
        <v>0.2</v>
      </c>
      <c r="L32">
        <v>8.4499999999999993</v>
      </c>
      <c r="N32" t="s">
        <v>21</v>
      </c>
      <c r="O32">
        <v>7</v>
      </c>
      <c r="P32">
        <v>13.4</v>
      </c>
      <c r="R32">
        <v>11</v>
      </c>
      <c r="S32" t="s">
        <v>143</v>
      </c>
      <c r="T32">
        <v>18.899999999999999</v>
      </c>
      <c r="U32">
        <v>10.4</v>
      </c>
      <c r="V32" s="9">
        <v>44453</v>
      </c>
      <c r="W32">
        <v>42.879669999999997</v>
      </c>
      <c r="X32">
        <v>-72.573830000000001</v>
      </c>
    </row>
    <row r="33" spans="1:24">
      <c r="A33" t="s">
        <v>78</v>
      </c>
      <c r="B33" t="s">
        <v>129</v>
      </c>
      <c r="C33" t="s">
        <v>192</v>
      </c>
      <c r="D33" t="s">
        <v>196</v>
      </c>
      <c r="E33" t="s">
        <v>202</v>
      </c>
      <c r="F33">
        <v>0.26</v>
      </c>
      <c r="G33">
        <v>0.38</v>
      </c>
      <c r="H33">
        <v>0.31</v>
      </c>
      <c r="I33">
        <v>0.37</v>
      </c>
      <c r="J33">
        <v>0.3</v>
      </c>
      <c r="K33">
        <v>0.22</v>
      </c>
      <c r="L33">
        <v>12</v>
      </c>
      <c r="M33">
        <v>12.5</v>
      </c>
      <c r="N33">
        <v>15</v>
      </c>
      <c r="O33">
        <v>8</v>
      </c>
      <c r="P33">
        <v>5.4</v>
      </c>
      <c r="Q33">
        <v>13.8</v>
      </c>
      <c r="R33">
        <v>20</v>
      </c>
      <c r="S33">
        <v>43</v>
      </c>
      <c r="T33">
        <v>65.3</v>
      </c>
      <c r="U33">
        <v>15.3</v>
      </c>
      <c r="V33" s="9">
        <v>44453</v>
      </c>
      <c r="W33">
        <v>42.850700000000003</v>
      </c>
      <c r="X33">
        <v>-72.559399999999997</v>
      </c>
    </row>
    <row r="34" spans="1:24">
      <c r="A34" t="s">
        <v>79</v>
      </c>
      <c r="B34" t="s">
        <v>134</v>
      </c>
      <c r="C34" t="s">
        <v>192</v>
      </c>
      <c r="D34" t="s">
        <v>196</v>
      </c>
      <c r="E34" t="s">
        <v>202</v>
      </c>
      <c r="J34">
        <v>1.56</v>
      </c>
      <c r="K34">
        <v>0.94</v>
      </c>
      <c r="P34">
        <v>27</v>
      </c>
      <c r="Q34">
        <v>48.7</v>
      </c>
      <c r="T34">
        <v>18.2</v>
      </c>
      <c r="U34">
        <v>19.100000000000001</v>
      </c>
      <c r="V34" s="9">
        <v>44453</v>
      </c>
      <c r="W34" s="1">
        <v>42.726190000000003</v>
      </c>
      <c r="X34">
        <v>-72.460179999999994</v>
      </c>
    </row>
    <row r="35" spans="1:24">
      <c r="A35" t="s">
        <v>80</v>
      </c>
      <c r="B35" t="s">
        <v>81</v>
      </c>
      <c r="C35" t="s">
        <v>192</v>
      </c>
      <c r="D35" t="s">
        <v>195</v>
      </c>
      <c r="E35" t="s">
        <v>202</v>
      </c>
      <c r="F35">
        <v>0.34</v>
      </c>
      <c r="G35">
        <v>0.52</v>
      </c>
      <c r="H35">
        <v>0.41</v>
      </c>
      <c r="I35">
        <v>0.41</v>
      </c>
      <c r="J35">
        <v>0.34</v>
      </c>
      <c r="K35">
        <v>0.34</v>
      </c>
      <c r="L35">
        <v>18.399999999999999</v>
      </c>
      <c r="M35">
        <v>22.2</v>
      </c>
      <c r="N35">
        <v>39.299999999999997</v>
      </c>
      <c r="O35">
        <v>24</v>
      </c>
      <c r="P35">
        <v>13.8</v>
      </c>
      <c r="Q35">
        <v>25.2</v>
      </c>
      <c r="R35">
        <v>18</v>
      </c>
      <c r="S35">
        <v>40</v>
      </c>
      <c r="T35">
        <v>48</v>
      </c>
      <c r="U35">
        <v>13.9</v>
      </c>
      <c r="V35" s="9">
        <v>44453</v>
      </c>
      <c r="W35">
        <v>42.779739999999997</v>
      </c>
      <c r="X35">
        <v>-72.490039999999993</v>
      </c>
    </row>
    <row r="36" spans="1:24">
      <c r="A36" t="s">
        <v>82</v>
      </c>
      <c r="B36" t="s">
        <v>83</v>
      </c>
      <c r="C36" t="s">
        <v>192</v>
      </c>
      <c r="D36" t="s">
        <v>197</v>
      </c>
      <c r="E36" t="s">
        <v>201</v>
      </c>
      <c r="F36">
        <v>0.47</v>
      </c>
      <c r="G36">
        <v>0.59</v>
      </c>
      <c r="H36">
        <v>0.56000000000000005</v>
      </c>
      <c r="I36">
        <v>0.97</v>
      </c>
      <c r="J36">
        <v>1.1000000000000001</v>
      </c>
      <c r="K36">
        <v>0.5</v>
      </c>
      <c r="L36">
        <v>26.4</v>
      </c>
      <c r="M36">
        <v>23.1</v>
      </c>
      <c r="N36">
        <v>41.3</v>
      </c>
      <c r="O36">
        <v>20</v>
      </c>
      <c r="P36">
        <v>28.6</v>
      </c>
      <c r="Q36">
        <v>26.7</v>
      </c>
      <c r="R36">
        <v>22</v>
      </c>
      <c r="S36">
        <v>39</v>
      </c>
      <c r="T36">
        <v>64.8</v>
      </c>
      <c r="U36">
        <v>19.399999999999999</v>
      </c>
      <c r="V36" s="9">
        <v>44453</v>
      </c>
      <c r="W36">
        <v>42.597511189999999</v>
      </c>
      <c r="X36">
        <v>-72.437839550000007</v>
      </c>
    </row>
    <row r="37" spans="1:24">
      <c r="A37" t="s">
        <v>84</v>
      </c>
      <c r="B37" t="s">
        <v>135</v>
      </c>
      <c r="C37" t="s">
        <v>192</v>
      </c>
      <c r="D37" t="s">
        <v>197</v>
      </c>
      <c r="E37" t="s">
        <v>202</v>
      </c>
      <c r="F37">
        <v>0.31</v>
      </c>
      <c r="G37">
        <v>0.38</v>
      </c>
      <c r="H37">
        <v>0.33</v>
      </c>
      <c r="I37">
        <v>0.38</v>
      </c>
      <c r="J37">
        <v>0.43</v>
      </c>
      <c r="K37">
        <v>0.32</v>
      </c>
      <c r="L37">
        <v>16.3</v>
      </c>
      <c r="M37">
        <v>23.6</v>
      </c>
      <c r="N37">
        <v>30.9</v>
      </c>
      <c r="O37">
        <v>15</v>
      </c>
      <c r="P37">
        <v>52.2</v>
      </c>
      <c r="Q37">
        <v>24.5</v>
      </c>
      <c r="R37">
        <v>8.3000000000000007</v>
      </c>
      <c r="S37">
        <v>11</v>
      </c>
      <c r="T37">
        <v>11.3</v>
      </c>
      <c r="U37">
        <v>8.57</v>
      </c>
      <c r="V37" s="9">
        <v>44453</v>
      </c>
      <c r="W37">
        <v>42.569663089999999</v>
      </c>
      <c r="X37">
        <v>-72.592145860000002</v>
      </c>
    </row>
    <row r="38" spans="1:24">
      <c r="A38" t="s">
        <v>85</v>
      </c>
      <c r="B38" t="s">
        <v>86</v>
      </c>
      <c r="C38" t="s">
        <v>192</v>
      </c>
      <c r="D38" t="s">
        <v>197</v>
      </c>
      <c r="E38" t="s">
        <v>202</v>
      </c>
      <c r="F38" t="s">
        <v>21</v>
      </c>
      <c r="G38" t="s">
        <v>21</v>
      </c>
      <c r="H38">
        <v>0.74</v>
      </c>
      <c r="I38">
        <v>0.4</v>
      </c>
      <c r="J38">
        <v>0.28999999999999998</v>
      </c>
      <c r="K38">
        <v>0.73</v>
      </c>
      <c r="L38" t="s">
        <v>21</v>
      </c>
      <c r="M38" t="s">
        <v>21</v>
      </c>
      <c r="N38">
        <v>67.099999999999994</v>
      </c>
      <c r="O38">
        <v>21</v>
      </c>
      <c r="P38">
        <v>25.1</v>
      </c>
      <c r="Q38">
        <v>32</v>
      </c>
      <c r="T38">
        <v>49</v>
      </c>
      <c r="U38">
        <v>43.1</v>
      </c>
      <c r="V38" s="9">
        <v>44453</v>
      </c>
      <c r="W38">
        <v>42.385790999999998</v>
      </c>
      <c r="X38">
        <v>-72.581104999999994</v>
      </c>
    </row>
    <row r="39" spans="1:24">
      <c r="A39" t="s">
        <v>87</v>
      </c>
      <c r="B39" t="s">
        <v>141</v>
      </c>
      <c r="C39" t="s">
        <v>192</v>
      </c>
      <c r="D39" t="s">
        <v>197</v>
      </c>
      <c r="E39" t="s">
        <v>202</v>
      </c>
      <c r="F39">
        <v>0.37</v>
      </c>
      <c r="G39">
        <v>0.53</v>
      </c>
      <c r="H39">
        <v>0.66</v>
      </c>
      <c r="I39">
        <v>0.54</v>
      </c>
      <c r="J39">
        <v>0.32</v>
      </c>
      <c r="K39">
        <v>0.71</v>
      </c>
      <c r="L39">
        <v>36.4</v>
      </c>
      <c r="M39">
        <v>80.900000000000006</v>
      </c>
      <c r="N39">
        <v>97</v>
      </c>
      <c r="O39">
        <v>53</v>
      </c>
      <c r="P39">
        <v>32.5</v>
      </c>
      <c r="Q39">
        <v>48.2</v>
      </c>
      <c r="R39">
        <v>32</v>
      </c>
      <c r="S39">
        <v>46</v>
      </c>
      <c r="T39">
        <v>37.5</v>
      </c>
      <c r="U39">
        <v>29.3</v>
      </c>
      <c r="V39" s="9">
        <v>44453</v>
      </c>
      <c r="W39">
        <v>42.332786380000002</v>
      </c>
      <c r="X39">
        <v>-72.578583170000002</v>
      </c>
    </row>
    <row r="40" spans="1:24">
      <c r="A40" t="s">
        <v>88</v>
      </c>
      <c r="B40" t="s">
        <v>89</v>
      </c>
      <c r="C40" t="s">
        <v>192</v>
      </c>
      <c r="D40" t="s">
        <v>197</v>
      </c>
      <c r="E40" t="s">
        <v>202</v>
      </c>
      <c r="F40">
        <v>0.33</v>
      </c>
      <c r="G40">
        <v>0.3</v>
      </c>
      <c r="H40">
        <v>0.35</v>
      </c>
      <c r="I40">
        <v>0.56000000000000005</v>
      </c>
      <c r="J40">
        <v>0.38</v>
      </c>
      <c r="K40">
        <v>0.35</v>
      </c>
      <c r="L40">
        <v>19.7</v>
      </c>
      <c r="M40">
        <v>18.8</v>
      </c>
      <c r="N40">
        <v>29.6</v>
      </c>
      <c r="O40">
        <v>14</v>
      </c>
      <c r="P40">
        <v>9.9</v>
      </c>
      <c r="Q40">
        <v>13.8</v>
      </c>
      <c r="R40">
        <v>17</v>
      </c>
      <c r="S40">
        <v>22</v>
      </c>
      <c r="T40">
        <v>30.5</v>
      </c>
      <c r="U40">
        <v>16.7</v>
      </c>
      <c r="V40" s="9">
        <v>44453</v>
      </c>
      <c r="W40">
        <v>42.318993220000003</v>
      </c>
      <c r="X40">
        <v>-72.665140750000006</v>
      </c>
    </row>
    <row r="41" spans="1:24">
      <c r="A41" t="s">
        <v>90</v>
      </c>
      <c r="B41" t="s">
        <v>91</v>
      </c>
      <c r="C41" t="s">
        <v>192</v>
      </c>
      <c r="D41" t="s">
        <v>197</v>
      </c>
      <c r="E41" t="s">
        <v>202</v>
      </c>
      <c r="F41">
        <v>0.41</v>
      </c>
      <c r="G41">
        <v>0.38</v>
      </c>
      <c r="H41">
        <v>0.63</v>
      </c>
      <c r="I41">
        <v>0.53</v>
      </c>
      <c r="J41">
        <v>0.45</v>
      </c>
      <c r="K41">
        <v>0.54</v>
      </c>
      <c r="L41">
        <v>23.2</v>
      </c>
      <c r="M41">
        <v>16.7</v>
      </c>
      <c r="N41">
        <v>81.8</v>
      </c>
      <c r="O41">
        <v>22</v>
      </c>
      <c r="P41">
        <v>15.9</v>
      </c>
      <c r="Q41">
        <v>33.4</v>
      </c>
      <c r="R41">
        <v>42</v>
      </c>
      <c r="S41">
        <v>35</v>
      </c>
      <c r="T41">
        <v>34.200000000000003</v>
      </c>
      <c r="U41">
        <v>27.9</v>
      </c>
      <c r="V41" s="9">
        <v>44453</v>
      </c>
      <c r="W41">
        <v>42.150374550000002</v>
      </c>
      <c r="X41">
        <v>-72.60763627</v>
      </c>
    </row>
    <row r="42" spans="1:24">
      <c r="A42" t="s">
        <v>92</v>
      </c>
      <c r="B42" t="s">
        <v>93</v>
      </c>
      <c r="C42" t="s">
        <v>192</v>
      </c>
      <c r="D42" t="s">
        <v>197</v>
      </c>
      <c r="E42" t="s">
        <v>202</v>
      </c>
      <c r="F42">
        <v>0.5</v>
      </c>
      <c r="G42">
        <v>0.62</v>
      </c>
      <c r="H42">
        <v>0.5</v>
      </c>
      <c r="I42">
        <v>0.88</v>
      </c>
      <c r="J42">
        <v>1.38</v>
      </c>
      <c r="K42">
        <v>0.52</v>
      </c>
      <c r="L42">
        <v>18.2</v>
      </c>
      <c r="M42">
        <v>27.6</v>
      </c>
      <c r="N42">
        <v>45.1</v>
      </c>
      <c r="O42">
        <v>39</v>
      </c>
      <c r="P42">
        <v>48.7</v>
      </c>
      <c r="Q42">
        <v>27.8</v>
      </c>
      <c r="R42">
        <v>22</v>
      </c>
      <c r="S42">
        <v>28</v>
      </c>
      <c r="T42">
        <v>40.299999999999997</v>
      </c>
      <c r="U42">
        <v>20.6</v>
      </c>
      <c r="V42" s="9">
        <v>44453</v>
      </c>
      <c r="W42">
        <v>42.090028070000002</v>
      </c>
      <c r="X42">
        <v>-72.62686454</v>
      </c>
    </row>
    <row r="43" spans="1:24">
      <c r="A43" t="s">
        <v>94</v>
      </c>
      <c r="B43" t="s">
        <v>140</v>
      </c>
      <c r="C43" t="s">
        <v>192</v>
      </c>
      <c r="D43" t="s">
        <v>197</v>
      </c>
      <c r="E43" t="s">
        <v>202</v>
      </c>
      <c r="J43">
        <v>0.79</v>
      </c>
      <c r="K43" s="10">
        <v>1.48</v>
      </c>
      <c r="P43">
        <v>34.200000000000003</v>
      </c>
      <c r="Q43" s="10">
        <v>36.299999999999997</v>
      </c>
      <c r="T43">
        <v>94.6</v>
      </c>
      <c r="V43" s="11">
        <v>44818</v>
      </c>
      <c r="W43">
        <v>42.074607</v>
      </c>
      <c r="X43">
        <v>-72.580816999999996</v>
      </c>
    </row>
    <row r="44" spans="1:24">
      <c r="A44" t="s">
        <v>95</v>
      </c>
      <c r="B44" t="s">
        <v>139</v>
      </c>
      <c r="C44" t="s">
        <v>192</v>
      </c>
      <c r="D44" t="s">
        <v>197</v>
      </c>
      <c r="E44" t="s">
        <v>202</v>
      </c>
      <c r="J44">
        <v>0.96</v>
      </c>
      <c r="K44">
        <v>1.28</v>
      </c>
      <c r="P44">
        <v>49.6</v>
      </c>
      <c r="Q44">
        <v>69.599999999999994</v>
      </c>
      <c r="T44">
        <v>57.1</v>
      </c>
      <c r="U44">
        <v>69.2</v>
      </c>
      <c r="V44" s="9">
        <v>44453</v>
      </c>
      <c r="W44">
        <v>42.060797000000001</v>
      </c>
      <c r="X44">
        <v>-72.577849999999998</v>
      </c>
    </row>
    <row r="45" spans="1:24">
      <c r="A45" t="s">
        <v>96</v>
      </c>
      <c r="B45" t="s">
        <v>97</v>
      </c>
      <c r="C45" t="s">
        <v>192</v>
      </c>
      <c r="D45" t="s">
        <v>198</v>
      </c>
      <c r="E45" t="s">
        <v>202</v>
      </c>
      <c r="F45" t="s">
        <v>21</v>
      </c>
      <c r="G45" t="s">
        <v>21</v>
      </c>
      <c r="H45" t="s">
        <v>21</v>
      </c>
      <c r="I45">
        <v>1.46</v>
      </c>
      <c r="J45">
        <v>2.97</v>
      </c>
      <c r="K45">
        <v>2.2000000000000002</v>
      </c>
      <c r="L45" t="s">
        <v>21</v>
      </c>
      <c r="M45" t="s">
        <v>21</v>
      </c>
      <c r="N45" t="s">
        <v>21</v>
      </c>
      <c r="O45">
        <v>26</v>
      </c>
      <c r="P45">
        <v>34.1</v>
      </c>
      <c r="Q45">
        <v>67.400000000000006</v>
      </c>
      <c r="T45">
        <v>39.4</v>
      </c>
      <c r="U45">
        <v>23</v>
      </c>
      <c r="V45" s="9">
        <v>44453</v>
      </c>
      <c r="W45">
        <v>41.894207000000002</v>
      </c>
      <c r="X45">
        <v>-72.572900000000004</v>
      </c>
    </row>
    <row r="46" spans="1:24">
      <c r="A46" t="s">
        <v>98</v>
      </c>
      <c r="B46" t="s">
        <v>99</v>
      </c>
      <c r="C46" t="s">
        <v>192</v>
      </c>
      <c r="D46" t="s">
        <v>198</v>
      </c>
      <c r="E46" t="s">
        <v>202</v>
      </c>
      <c r="G46">
        <v>1.1100000000000001</v>
      </c>
      <c r="H46" t="s">
        <v>21</v>
      </c>
      <c r="I46">
        <v>1.79</v>
      </c>
      <c r="J46">
        <v>1.1000000000000001</v>
      </c>
      <c r="K46">
        <v>0.91</v>
      </c>
      <c r="M46">
        <v>122</v>
      </c>
      <c r="N46" t="s">
        <v>21</v>
      </c>
      <c r="O46">
        <v>125</v>
      </c>
      <c r="P46">
        <v>90</v>
      </c>
      <c r="Q46">
        <v>44.3</v>
      </c>
      <c r="T46">
        <v>50.5</v>
      </c>
      <c r="U46">
        <v>29.6</v>
      </c>
      <c r="V46" s="9">
        <v>44453</v>
      </c>
      <c r="W46">
        <v>41.857188000000001</v>
      </c>
      <c r="X46">
        <v>-72.640467000000001</v>
      </c>
    </row>
    <row r="47" spans="1:24">
      <c r="A47" t="s">
        <v>100</v>
      </c>
      <c r="B47" t="s">
        <v>137</v>
      </c>
      <c r="C47" t="s">
        <v>192</v>
      </c>
      <c r="D47" t="s">
        <v>198</v>
      </c>
      <c r="E47" t="s">
        <v>202</v>
      </c>
      <c r="F47" t="s">
        <v>21</v>
      </c>
      <c r="G47" t="s">
        <v>21</v>
      </c>
      <c r="H47" t="s">
        <v>21</v>
      </c>
      <c r="I47">
        <v>0.48</v>
      </c>
      <c r="J47">
        <v>0.47</v>
      </c>
      <c r="L47" t="s">
        <v>21</v>
      </c>
      <c r="M47" t="s">
        <v>21</v>
      </c>
      <c r="N47" t="s">
        <v>21</v>
      </c>
      <c r="O47">
        <v>66</v>
      </c>
      <c r="P47">
        <v>108</v>
      </c>
      <c r="Q47">
        <v>56.8</v>
      </c>
      <c r="T47">
        <v>75.599999999999994</v>
      </c>
      <c r="U47">
        <v>61.2</v>
      </c>
      <c r="V47" s="9">
        <v>44453</v>
      </c>
      <c r="W47">
        <v>41.805311000000003</v>
      </c>
      <c r="X47">
        <v>-72.726284000000007</v>
      </c>
    </row>
    <row r="48" spans="1:24">
      <c r="A48" t="s">
        <v>101</v>
      </c>
      <c r="B48" s="3" t="s">
        <v>136</v>
      </c>
      <c r="C48" t="s">
        <v>192</v>
      </c>
      <c r="D48" t="s">
        <v>198</v>
      </c>
      <c r="E48" t="s">
        <v>202</v>
      </c>
      <c r="J48">
        <v>0.48</v>
      </c>
      <c r="K48">
        <v>1.0900000000000001</v>
      </c>
      <c r="P48">
        <v>57.3</v>
      </c>
      <c r="Q48">
        <v>48.9</v>
      </c>
      <c r="T48">
        <v>89.1</v>
      </c>
      <c r="U48">
        <v>65.2</v>
      </c>
      <c r="V48" s="9">
        <v>44453</v>
      </c>
      <c r="W48" s="2">
        <v>41.558070000000001</v>
      </c>
      <c r="X48" s="2">
        <v>-72.643079999999998</v>
      </c>
    </row>
    <row r="49" spans="1:24">
      <c r="A49" t="s">
        <v>102</v>
      </c>
      <c r="B49" t="s">
        <v>138</v>
      </c>
      <c r="C49" t="s">
        <v>192</v>
      </c>
      <c r="D49" t="s">
        <v>198</v>
      </c>
      <c r="E49" t="s">
        <v>202</v>
      </c>
      <c r="F49" t="s">
        <v>21</v>
      </c>
      <c r="G49" t="s">
        <v>21</v>
      </c>
      <c r="H49" t="s">
        <v>21</v>
      </c>
      <c r="I49">
        <v>0.4</v>
      </c>
      <c r="J49">
        <v>0.28999999999999998</v>
      </c>
      <c r="K49">
        <v>0.41</v>
      </c>
      <c r="L49" t="s">
        <v>21</v>
      </c>
      <c r="M49" t="s">
        <v>21</v>
      </c>
      <c r="N49" t="s">
        <v>21</v>
      </c>
      <c r="O49">
        <v>14</v>
      </c>
      <c r="P49">
        <v>6.9</v>
      </c>
      <c r="Q49">
        <v>17</v>
      </c>
      <c r="T49">
        <v>33.1</v>
      </c>
      <c r="U49">
        <v>21</v>
      </c>
      <c r="V49" s="9">
        <v>44453</v>
      </c>
      <c r="W49">
        <v>41.549712999999997</v>
      </c>
      <c r="X49">
        <v>-72.451047000000003</v>
      </c>
    </row>
    <row r="50" spans="1:24" ht="15" thickBot="1">
      <c r="A50" t="s">
        <v>103</v>
      </c>
      <c r="B50" t="s">
        <v>142</v>
      </c>
      <c r="C50" t="s">
        <v>192</v>
      </c>
      <c r="D50" t="s">
        <v>198</v>
      </c>
      <c r="E50" t="s">
        <v>202</v>
      </c>
      <c r="F50" t="s">
        <v>21</v>
      </c>
      <c r="G50" t="s">
        <v>21</v>
      </c>
      <c r="H50" t="s">
        <v>21</v>
      </c>
      <c r="I50">
        <v>0.33</v>
      </c>
      <c r="J50">
        <v>0.28999999999999998</v>
      </c>
      <c r="L50" t="s">
        <v>21</v>
      </c>
      <c r="M50" t="s">
        <v>21</v>
      </c>
      <c r="N50" t="s">
        <v>21</v>
      </c>
      <c r="O50">
        <v>16</v>
      </c>
      <c r="P50">
        <v>13.1</v>
      </c>
      <c r="T50">
        <v>10.6</v>
      </c>
      <c r="W50">
        <v>41.4024</v>
      </c>
      <c r="X50">
        <v>-72.345399999999998</v>
      </c>
    </row>
    <row r="51" spans="1:24" ht="15" thickBot="1">
      <c r="A51" t="s">
        <v>199</v>
      </c>
      <c r="B51" t="s">
        <v>200</v>
      </c>
      <c r="C51" t="s">
        <v>192</v>
      </c>
      <c r="D51" t="s">
        <v>198</v>
      </c>
      <c r="E51" t="s">
        <v>202</v>
      </c>
      <c r="J51" s="10"/>
      <c r="K51" s="10">
        <v>0.61</v>
      </c>
      <c r="Q51" s="10">
        <v>51.2</v>
      </c>
      <c r="V51" s="9">
        <v>44818</v>
      </c>
      <c r="W51" s="12">
        <v>41.314024860000004</v>
      </c>
      <c r="X51" s="13">
        <v>-72.337240410000007</v>
      </c>
    </row>
    <row r="52" spans="1:24">
      <c r="A52" t="s">
        <v>104</v>
      </c>
      <c r="B52" t="s">
        <v>105</v>
      </c>
      <c r="C52" t="s">
        <v>193</v>
      </c>
      <c r="D52" t="s">
        <v>195</v>
      </c>
      <c r="E52" t="s">
        <v>201</v>
      </c>
      <c r="F52">
        <v>0.38</v>
      </c>
      <c r="G52">
        <v>0.27</v>
      </c>
      <c r="H52">
        <v>0.28999999999999998</v>
      </c>
      <c r="I52">
        <v>0.28000000000000003</v>
      </c>
      <c r="J52">
        <v>0.25</v>
      </c>
      <c r="K52">
        <v>0.3</v>
      </c>
      <c r="L52">
        <v>10.7</v>
      </c>
      <c r="M52">
        <v>32.4</v>
      </c>
      <c r="N52">
        <v>10.8</v>
      </c>
      <c r="O52">
        <v>8</v>
      </c>
      <c r="P52">
        <v>7.8</v>
      </c>
      <c r="Q52">
        <v>9.1999999999999993</v>
      </c>
      <c r="R52" t="s">
        <v>143</v>
      </c>
      <c r="S52" t="s">
        <v>143</v>
      </c>
      <c r="T52">
        <v>1.5</v>
      </c>
      <c r="U52" t="s">
        <v>143</v>
      </c>
      <c r="V52" s="9">
        <v>44441</v>
      </c>
      <c r="W52">
        <v>45.021099999999997</v>
      </c>
      <c r="X52">
        <v>-71.463999999999999</v>
      </c>
    </row>
    <row r="53" spans="1:24">
      <c r="A53" t="s">
        <v>106</v>
      </c>
      <c r="B53" t="s">
        <v>107</v>
      </c>
      <c r="C53" t="s">
        <v>193</v>
      </c>
      <c r="D53" t="s">
        <v>195</v>
      </c>
      <c r="E53" t="s">
        <v>201</v>
      </c>
      <c r="F53">
        <v>0.38</v>
      </c>
      <c r="G53">
        <v>0.37</v>
      </c>
      <c r="H53">
        <v>0.3</v>
      </c>
      <c r="I53">
        <v>0.31</v>
      </c>
      <c r="J53">
        <v>0.28999999999999998</v>
      </c>
      <c r="K53">
        <v>0.31</v>
      </c>
      <c r="L53">
        <v>13.5</v>
      </c>
      <c r="M53">
        <v>29.7</v>
      </c>
      <c r="N53">
        <v>10.199999999999999</v>
      </c>
      <c r="O53">
        <v>10</v>
      </c>
      <c r="P53">
        <v>8.6</v>
      </c>
      <c r="Q53">
        <v>10.1</v>
      </c>
      <c r="R53">
        <v>3.1</v>
      </c>
      <c r="S53">
        <v>3.6</v>
      </c>
      <c r="T53">
        <v>3.57</v>
      </c>
      <c r="U53">
        <v>5.19</v>
      </c>
      <c r="V53" s="9">
        <v>44441</v>
      </c>
      <c r="W53">
        <v>44.752600000000001</v>
      </c>
      <c r="X53">
        <v>-71.630300000000005</v>
      </c>
    </row>
    <row r="54" spans="1:24">
      <c r="A54" t="s">
        <v>108</v>
      </c>
      <c r="B54" t="s">
        <v>109</v>
      </c>
      <c r="C54" t="s">
        <v>193</v>
      </c>
      <c r="D54" t="s">
        <v>195</v>
      </c>
      <c r="E54" t="s">
        <v>201</v>
      </c>
      <c r="F54">
        <v>0.35</v>
      </c>
      <c r="G54">
        <v>0.37</v>
      </c>
      <c r="H54">
        <v>0.35</v>
      </c>
      <c r="I54">
        <v>0.4</v>
      </c>
      <c r="J54">
        <v>0.34</v>
      </c>
      <c r="K54">
        <v>0.36</v>
      </c>
      <c r="L54">
        <v>17.8</v>
      </c>
      <c r="M54">
        <v>13.5</v>
      </c>
      <c r="N54">
        <v>17.899999999999999</v>
      </c>
      <c r="O54">
        <v>12</v>
      </c>
      <c r="P54">
        <v>9.8000000000000007</v>
      </c>
      <c r="Q54">
        <v>12.4</v>
      </c>
      <c r="R54">
        <v>3.2</v>
      </c>
      <c r="S54">
        <v>5.3</v>
      </c>
      <c r="T54">
        <v>5.84</v>
      </c>
      <c r="U54">
        <v>8.24</v>
      </c>
      <c r="V54" s="9">
        <v>44441</v>
      </c>
      <c r="W54">
        <v>44.411000000000001</v>
      </c>
      <c r="X54">
        <v>-71.722700000000003</v>
      </c>
    </row>
    <row r="55" spans="1:24">
      <c r="A55" t="s">
        <v>110</v>
      </c>
      <c r="B55" t="s">
        <v>111</v>
      </c>
      <c r="C55" t="s">
        <v>193</v>
      </c>
      <c r="D55" t="s">
        <v>195</v>
      </c>
      <c r="E55" t="s">
        <v>201</v>
      </c>
      <c r="F55">
        <v>0.35</v>
      </c>
      <c r="G55">
        <v>0.38</v>
      </c>
      <c r="H55">
        <v>0.37</v>
      </c>
      <c r="I55">
        <v>0.36</v>
      </c>
      <c r="J55">
        <v>0.28999999999999998</v>
      </c>
      <c r="K55">
        <v>0.26</v>
      </c>
      <c r="L55">
        <v>14.2</v>
      </c>
      <c r="M55">
        <v>27.3</v>
      </c>
      <c r="N55">
        <v>13.8</v>
      </c>
      <c r="O55">
        <v>10</v>
      </c>
      <c r="P55">
        <v>8.4</v>
      </c>
      <c r="Q55">
        <v>9.1999999999999993</v>
      </c>
      <c r="R55">
        <v>6.3</v>
      </c>
      <c r="S55">
        <v>7.6</v>
      </c>
      <c r="T55">
        <v>8.09</v>
      </c>
      <c r="U55">
        <v>11.2</v>
      </c>
      <c r="V55" s="9">
        <v>44441</v>
      </c>
      <c r="W55">
        <v>44.1539</v>
      </c>
      <c r="X55">
        <v>-72.040800000000004</v>
      </c>
    </row>
    <row r="56" spans="1:24">
      <c r="A56" t="s">
        <v>112</v>
      </c>
      <c r="B56" t="s">
        <v>113</v>
      </c>
      <c r="C56" t="s">
        <v>193</v>
      </c>
      <c r="D56" t="s">
        <v>195</v>
      </c>
      <c r="E56" t="s">
        <v>201</v>
      </c>
      <c r="G56">
        <v>0.31</v>
      </c>
      <c r="H56">
        <v>0.37</v>
      </c>
      <c r="I56">
        <v>0.37</v>
      </c>
      <c r="J56">
        <v>0.33</v>
      </c>
      <c r="K56">
        <v>0.34</v>
      </c>
      <c r="M56">
        <v>11.9</v>
      </c>
      <c r="N56">
        <v>14.7</v>
      </c>
      <c r="O56">
        <v>10</v>
      </c>
      <c r="P56">
        <v>9.5</v>
      </c>
      <c r="Q56">
        <v>10.8</v>
      </c>
      <c r="S56">
        <v>8.6999999999999993</v>
      </c>
      <c r="T56">
        <v>10.1</v>
      </c>
      <c r="U56">
        <v>13.4</v>
      </c>
      <c r="V56" s="9">
        <v>44441</v>
      </c>
      <c r="W56">
        <v>43.703560000000003</v>
      </c>
      <c r="X56">
        <v>-72.299369999999996</v>
      </c>
    </row>
    <row r="57" spans="1:24">
      <c r="A57" t="s">
        <v>114</v>
      </c>
      <c r="B57" t="s">
        <v>115</v>
      </c>
      <c r="C57" t="s">
        <v>193</v>
      </c>
      <c r="D57" t="s">
        <v>195</v>
      </c>
      <c r="E57" t="s">
        <v>201</v>
      </c>
      <c r="G57">
        <v>0.33</v>
      </c>
      <c r="H57">
        <v>0.31</v>
      </c>
      <c r="I57">
        <v>0.35</v>
      </c>
      <c r="J57">
        <v>0.31</v>
      </c>
      <c r="K57">
        <v>0.27</v>
      </c>
      <c r="M57">
        <v>14.3</v>
      </c>
      <c r="N57">
        <v>17.899999999999999</v>
      </c>
      <c r="O57">
        <v>14</v>
      </c>
      <c r="P57">
        <v>14</v>
      </c>
      <c r="Q57">
        <v>13.9</v>
      </c>
      <c r="S57">
        <v>12</v>
      </c>
      <c r="T57">
        <v>12.4</v>
      </c>
      <c r="U57">
        <v>16.899999999999999</v>
      </c>
      <c r="V57" s="9">
        <v>44453</v>
      </c>
      <c r="W57">
        <v>43.563949999999998</v>
      </c>
      <c r="X57">
        <v>-72.380520000000004</v>
      </c>
    </row>
    <row r="58" spans="1:24">
      <c r="A58" t="s">
        <v>116</v>
      </c>
      <c r="B58" t="s">
        <v>117</v>
      </c>
      <c r="C58" t="s">
        <v>193</v>
      </c>
      <c r="D58" t="s">
        <v>195</v>
      </c>
      <c r="E58" t="s">
        <v>201</v>
      </c>
      <c r="F58">
        <v>0.33</v>
      </c>
      <c r="G58">
        <v>0.28000000000000003</v>
      </c>
      <c r="H58">
        <v>0.35</v>
      </c>
      <c r="I58">
        <v>0.42</v>
      </c>
      <c r="J58">
        <v>0.36</v>
      </c>
      <c r="K58">
        <v>0.27</v>
      </c>
      <c r="L58">
        <v>13.6</v>
      </c>
      <c r="M58">
        <v>11.1</v>
      </c>
      <c r="N58">
        <v>12.8</v>
      </c>
      <c r="O58">
        <v>9</v>
      </c>
      <c r="P58">
        <v>9.4</v>
      </c>
      <c r="Q58">
        <v>10.199999999999999</v>
      </c>
      <c r="R58">
        <v>12</v>
      </c>
      <c r="S58">
        <v>12</v>
      </c>
      <c r="T58">
        <v>28.6</v>
      </c>
      <c r="U58">
        <v>17.399999999999999</v>
      </c>
      <c r="V58" s="9">
        <v>44453</v>
      </c>
      <c r="W58">
        <v>43.084699999999998</v>
      </c>
      <c r="X58">
        <v>-72.433000000000007</v>
      </c>
    </row>
    <row r="59" spans="1:24">
      <c r="A59" t="s">
        <v>118</v>
      </c>
      <c r="B59" t="s">
        <v>119</v>
      </c>
      <c r="C59" t="s">
        <v>193</v>
      </c>
      <c r="D59" t="s">
        <v>197</v>
      </c>
      <c r="E59" t="s">
        <v>202</v>
      </c>
      <c r="F59">
        <v>0.33</v>
      </c>
      <c r="G59">
        <v>0.32</v>
      </c>
      <c r="H59">
        <v>0.5</v>
      </c>
      <c r="I59">
        <v>0.41</v>
      </c>
      <c r="J59">
        <v>0.37</v>
      </c>
      <c r="K59">
        <v>0.32</v>
      </c>
      <c r="L59">
        <v>13.9</v>
      </c>
      <c r="M59">
        <v>20.2</v>
      </c>
      <c r="N59">
        <v>34.700000000000003</v>
      </c>
      <c r="O59">
        <v>23</v>
      </c>
      <c r="P59">
        <v>43.9</v>
      </c>
      <c r="Q59">
        <v>20.6</v>
      </c>
      <c r="R59">
        <v>10</v>
      </c>
      <c r="S59">
        <v>13</v>
      </c>
      <c r="T59">
        <v>17.8</v>
      </c>
      <c r="U59">
        <v>15.8</v>
      </c>
      <c r="V59" s="9">
        <v>44453</v>
      </c>
      <c r="W59">
        <v>42.683599999999998</v>
      </c>
      <c r="X59">
        <v>-72.471419999999995</v>
      </c>
    </row>
    <row r="60" spans="1:24">
      <c r="A60" t="s">
        <v>120</v>
      </c>
      <c r="B60" t="s">
        <v>121</v>
      </c>
      <c r="C60" t="s">
        <v>193</v>
      </c>
      <c r="D60" t="s">
        <v>198</v>
      </c>
      <c r="E60" t="s">
        <v>202</v>
      </c>
      <c r="F60">
        <v>0.44</v>
      </c>
      <c r="G60">
        <v>0.52</v>
      </c>
      <c r="H60">
        <v>0.59</v>
      </c>
      <c r="I60">
        <v>0.56999999999999995</v>
      </c>
      <c r="J60">
        <v>0.45</v>
      </c>
      <c r="K60" s="10">
        <v>1.76</v>
      </c>
      <c r="L60">
        <v>31.6</v>
      </c>
      <c r="M60">
        <v>28.2</v>
      </c>
      <c r="N60">
        <v>68.099999999999994</v>
      </c>
      <c r="O60">
        <v>42</v>
      </c>
      <c r="P60">
        <v>45.4</v>
      </c>
      <c r="Q60" s="10">
        <v>50</v>
      </c>
      <c r="R60">
        <v>16</v>
      </c>
      <c r="S60">
        <v>21</v>
      </c>
      <c r="T60">
        <v>26.6</v>
      </c>
      <c r="U60">
        <v>115</v>
      </c>
      <c r="V60" s="9">
        <v>44453</v>
      </c>
      <c r="W60">
        <v>42.003112250000001</v>
      </c>
      <c r="X60">
        <v>-72.608559110000002</v>
      </c>
    </row>
    <row r="61" spans="1:24">
      <c r="A61" t="s">
        <v>122</v>
      </c>
      <c r="B61" t="s">
        <v>133</v>
      </c>
      <c r="C61" t="s">
        <v>193</v>
      </c>
      <c r="D61" t="s">
        <v>198</v>
      </c>
      <c r="E61" t="s">
        <v>202</v>
      </c>
      <c r="F61" t="s">
        <v>21</v>
      </c>
      <c r="G61" t="s">
        <v>21</v>
      </c>
      <c r="H61" t="s">
        <v>21</v>
      </c>
      <c r="I61">
        <v>0.76</v>
      </c>
      <c r="J61">
        <v>0.71</v>
      </c>
      <c r="K61">
        <v>0.75</v>
      </c>
      <c r="L61" t="s">
        <v>21</v>
      </c>
      <c r="M61" t="s">
        <v>21</v>
      </c>
      <c r="N61" t="s">
        <v>21</v>
      </c>
      <c r="O61">
        <v>98</v>
      </c>
      <c r="P61">
        <v>128</v>
      </c>
      <c r="Q61">
        <v>57.2</v>
      </c>
      <c r="T61">
        <v>30.6</v>
      </c>
      <c r="U61">
        <v>31</v>
      </c>
      <c r="V61" s="9">
        <v>44453</v>
      </c>
      <c r="W61">
        <v>41.561368999999999</v>
      </c>
      <c r="X61">
        <v>-72.643010000000004</v>
      </c>
    </row>
    <row r="62" spans="1:24">
      <c r="A62" t="s">
        <v>123</v>
      </c>
      <c r="B62" t="s">
        <v>132</v>
      </c>
      <c r="C62" t="s">
        <v>193</v>
      </c>
      <c r="D62" t="s">
        <v>198</v>
      </c>
      <c r="E62" t="s">
        <v>202</v>
      </c>
      <c r="F62" t="s">
        <v>21</v>
      </c>
      <c r="G62" t="s">
        <v>21</v>
      </c>
      <c r="H62" t="s">
        <v>21</v>
      </c>
      <c r="I62">
        <v>0.56000000000000005</v>
      </c>
      <c r="J62">
        <v>0.6</v>
      </c>
      <c r="K62">
        <v>0.63</v>
      </c>
      <c r="L62" t="s">
        <v>21</v>
      </c>
      <c r="M62" t="s">
        <v>21</v>
      </c>
      <c r="N62" t="s">
        <v>21</v>
      </c>
      <c r="O62">
        <v>62</v>
      </c>
      <c r="P62">
        <v>87.1</v>
      </c>
      <c r="Q62">
        <v>48.4</v>
      </c>
      <c r="V62" s="9">
        <v>44818</v>
      </c>
      <c r="W62">
        <v>41.351976000000001</v>
      </c>
      <c r="X62">
        <v>-72.384366999999997</v>
      </c>
    </row>
    <row r="63" spans="1:24">
      <c r="B63" t="s">
        <v>21</v>
      </c>
      <c r="F63" t="s">
        <v>21</v>
      </c>
      <c r="G63" t="s">
        <v>21</v>
      </c>
      <c r="H63" t="s">
        <v>21</v>
      </c>
      <c r="L63" t="s">
        <v>21</v>
      </c>
      <c r="M63" t="s">
        <v>21</v>
      </c>
      <c r="N63" t="s">
        <v>21</v>
      </c>
    </row>
    <row r="64" spans="1:24">
      <c r="B64" t="s">
        <v>21</v>
      </c>
      <c r="F64" t="s">
        <v>21</v>
      </c>
      <c r="G64" t="s">
        <v>21</v>
      </c>
      <c r="H64" t="s">
        <v>21</v>
      </c>
      <c r="L64" t="s">
        <v>21</v>
      </c>
      <c r="M64" t="s">
        <v>21</v>
      </c>
      <c r="N64" t="s">
        <v>21</v>
      </c>
    </row>
    <row r="65" spans="2:14">
      <c r="B65" t="s">
        <v>21</v>
      </c>
      <c r="F65" t="s">
        <v>21</v>
      </c>
      <c r="G65" t="s">
        <v>21</v>
      </c>
      <c r="H65" t="s">
        <v>21</v>
      </c>
      <c r="L65" t="s">
        <v>21</v>
      </c>
      <c r="M65" t="s">
        <v>21</v>
      </c>
      <c r="N65" t="s">
        <v>21</v>
      </c>
    </row>
    <row r="66" spans="2:14">
      <c r="B66" t="s">
        <v>21</v>
      </c>
    </row>
    <row r="67" spans="2:14">
      <c r="B67" t="s">
        <v>21</v>
      </c>
    </row>
  </sheetData>
  <conditionalFormatting sqref="A1:X67">
    <cfRule type="cellIs" dxfId="1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49AB-23B1-4C0F-A55F-809AF781A198}">
  <dimension ref="A1:Q62"/>
  <sheetViews>
    <sheetView workbookViewId="0">
      <selection activeCell="B12" sqref="B12"/>
    </sheetView>
  </sheetViews>
  <sheetFormatPr defaultColWidth="9.109375" defaultRowHeight="14.4"/>
  <cols>
    <col min="1" max="1" width="13.6640625" style="4" customWidth="1"/>
    <col min="2" max="2" width="11.88671875" style="4" customWidth="1"/>
    <col min="3" max="3" width="15.44140625" style="4" customWidth="1"/>
    <col min="4" max="4" width="8.5546875" style="4" customWidth="1"/>
    <col min="5" max="5" width="31.88671875" style="4" hidden="1" customWidth="1"/>
    <col min="6" max="6" width="11.33203125" style="4" hidden="1" customWidth="1"/>
    <col min="7" max="7" width="9.6640625" style="4" hidden="1" customWidth="1"/>
    <col min="8" max="9" width="12.6640625" style="4" hidden="1" customWidth="1"/>
    <col min="10" max="10" width="7.88671875" style="4" hidden="1" customWidth="1"/>
    <col min="11" max="11" width="8" style="4" hidden="1" customWidth="1"/>
    <col min="12" max="16" width="13.6640625" style="4" hidden="1" customWidth="1"/>
    <col min="17" max="17" width="44.44140625" style="4" hidden="1" customWidth="1"/>
    <col min="18" max="16384" width="9.109375" style="4"/>
  </cols>
  <sheetData>
    <row r="1" spans="1:17" ht="0.6" customHeight="1"/>
    <row r="2" spans="1:17" ht="0.6" customHeight="1"/>
    <row r="3" spans="1:17" ht="66">
      <c r="A3" s="5" t="s">
        <v>145</v>
      </c>
      <c r="B3" s="6" t="s">
        <v>146</v>
      </c>
      <c r="C3" s="5" t="s">
        <v>147</v>
      </c>
      <c r="D3" s="5" t="s">
        <v>148</v>
      </c>
      <c r="E3" s="5" t="s">
        <v>149</v>
      </c>
      <c r="F3" s="5" t="s">
        <v>150</v>
      </c>
      <c r="G3" s="5" t="s">
        <v>151</v>
      </c>
      <c r="H3" s="5" t="s">
        <v>152</v>
      </c>
      <c r="I3" s="5" t="s">
        <v>153</v>
      </c>
      <c r="J3" s="5" t="s">
        <v>154</v>
      </c>
      <c r="K3" s="5" t="s">
        <v>155</v>
      </c>
      <c r="L3" s="5" t="s">
        <v>156</v>
      </c>
      <c r="M3" s="5" t="s">
        <v>157</v>
      </c>
      <c r="N3" s="5" t="s">
        <v>158</v>
      </c>
      <c r="O3" s="5" t="s">
        <v>159</v>
      </c>
      <c r="P3" s="5" t="s">
        <v>160</v>
      </c>
      <c r="Q3" s="5" t="s">
        <v>161</v>
      </c>
    </row>
    <row r="4" spans="1:17">
      <c r="A4" s="7" t="s">
        <v>23</v>
      </c>
      <c r="B4" s="8">
        <v>44441</v>
      </c>
      <c r="C4" s="7">
        <f>17.1</f>
        <v>17.100000000000001</v>
      </c>
      <c r="D4" s="7" t="s">
        <v>162</v>
      </c>
      <c r="E4" s="7"/>
      <c r="F4" s="7"/>
      <c r="G4" s="7" t="s">
        <v>163</v>
      </c>
      <c r="H4" s="7" t="s">
        <v>164</v>
      </c>
      <c r="I4" s="7" t="s">
        <v>165</v>
      </c>
      <c r="J4" s="7"/>
      <c r="K4" s="7">
        <v>3</v>
      </c>
      <c r="L4" s="7"/>
      <c r="M4" s="7" t="s">
        <v>162</v>
      </c>
      <c r="N4" s="7" t="s">
        <v>166</v>
      </c>
      <c r="O4" s="7"/>
      <c r="P4" s="7"/>
      <c r="Q4" s="7" t="s">
        <v>167</v>
      </c>
    </row>
    <row r="5" spans="1:17">
      <c r="A5" s="7" t="s">
        <v>64</v>
      </c>
      <c r="B5" s="8">
        <v>44453</v>
      </c>
      <c r="C5" s="7">
        <f>18.2</f>
        <v>18.2</v>
      </c>
      <c r="D5" s="7" t="s">
        <v>162</v>
      </c>
      <c r="E5" s="7"/>
      <c r="F5" s="7"/>
      <c r="G5" s="7" t="s">
        <v>163</v>
      </c>
      <c r="H5" s="7" t="s">
        <v>164</v>
      </c>
      <c r="I5" s="7" t="s">
        <v>165</v>
      </c>
      <c r="J5" s="7"/>
      <c r="K5" s="7">
        <v>3</v>
      </c>
      <c r="L5" s="7"/>
      <c r="M5" s="7" t="s">
        <v>162</v>
      </c>
      <c r="N5" s="7" t="s">
        <v>166</v>
      </c>
      <c r="O5" s="7"/>
      <c r="P5" s="7"/>
      <c r="Q5" s="7" t="s">
        <v>167</v>
      </c>
    </row>
    <row r="6" spans="1:17">
      <c r="A6" t="s">
        <v>119</v>
      </c>
      <c r="B6" s="8">
        <v>44453</v>
      </c>
      <c r="C6" s="7">
        <f>15.8</f>
        <v>15.8</v>
      </c>
      <c r="D6" s="7" t="s">
        <v>162</v>
      </c>
      <c r="E6" s="7"/>
      <c r="F6" s="7"/>
      <c r="G6" s="7" t="s">
        <v>163</v>
      </c>
      <c r="H6" s="7" t="s">
        <v>164</v>
      </c>
      <c r="I6" s="7" t="s">
        <v>165</v>
      </c>
      <c r="J6" s="7"/>
      <c r="K6" s="7">
        <v>3</v>
      </c>
      <c r="L6" s="7"/>
      <c r="M6" s="7" t="s">
        <v>162</v>
      </c>
      <c r="N6" s="7" t="s">
        <v>166</v>
      </c>
      <c r="O6" s="7"/>
      <c r="P6" s="7"/>
      <c r="Q6" s="7" t="s">
        <v>167</v>
      </c>
    </row>
    <row r="7" spans="1:17">
      <c r="A7" s="7" t="s">
        <v>54</v>
      </c>
      <c r="B7" s="8">
        <v>44453</v>
      </c>
      <c r="C7" s="7">
        <f>26</f>
        <v>26</v>
      </c>
      <c r="D7" s="7" t="s">
        <v>162</v>
      </c>
      <c r="E7" s="7"/>
      <c r="F7" s="7"/>
      <c r="G7" s="7" t="s">
        <v>163</v>
      </c>
      <c r="H7" s="7" t="s">
        <v>164</v>
      </c>
      <c r="I7" s="7" t="s">
        <v>165</v>
      </c>
      <c r="J7" s="7"/>
      <c r="K7" s="7">
        <v>3</v>
      </c>
      <c r="L7" s="7"/>
      <c r="M7" s="7" t="s">
        <v>162</v>
      </c>
      <c r="N7" s="7" t="s">
        <v>166</v>
      </c>
      <c r="O7" s="7"/>
      <c r="P7" s="7"/>
      <c r="Q7" s="7" t="s">
        <v>167</v>
      </c>
    </row>
    <row r="8" spans="1:17">
      <c r="A8" s="7" t="s">
        <v>36</v>
      </c>
      <c r="B8" s="8">
        <v>44441</v>
      </c>
      <c r="C8" s="7">
        <f>44.1</f>
        <v>44.1</v>
      </c>
      <c r="D8" s="7" t="s">
        <v>162</v>
      </c>
      <c r="E8" s="7"/>
      <c r="F8" s="7"/>
      <c r="G8" s="7" t="s">
        <v>163</v>
      </c>
      <c r="H8" s="7" t="s">
        <v>164</v>
      </c>
      <c r="I8" s="7" t="s">
        <v>165</v>
      </c>
      <c r="J8" s="7"/>
      <c r="K8" s="7">
        <v>3</v>
      </c>
      <c r="L8" s="7"/>
      <c r="M8" s="7" t="s">
        <v>162</v>
      </c>
      <c r="N8" s="7" t="s">
        <v>166</v>
      </c>
      <c r="O8" s="7"/>
      <c r="P8" s="7"/>
      <c r="Q8" s="7" t="s">
        <v>167</v>
      </c>
    </row>
    <row r="9" spans="1:17">
      <c r="A9" t="s">
        <v>58</v>
      </c>
      <c r="B9" s="8">
        <v>44441</v>
      </c>
      <c r="C9" s="7">
        <f>88.5</f>
        <v>88.5</v>
      </c>
      <c r="D9" s="7" t="s">
        <v>162</v>
      </c>
      <c r="E9" s="7"/>
      <c r="F9" s="7"/>
      <c r="G9" s="7" t="s">
        <v>163</v>
      </c>
      <c r="H9" s="7" t="s">
        <v>164</v>
      </c>
      <c r="I9" s="7" t="s">
        <v>165</v>
      </c>
      <c r="J9" s="7"/>
      <c r="K9" s="7">
        <v>3</v>
      </c>
      <c r="L9" s="7"/>
      <c r="M9" s="7" t="s">
        <v>162</v>
      </c>
      <c r="N9" s="7" t="s">
        <v>166</v>
      </c>
      <c r="O9" s="7"/>
      <c r="P9" s="7"/>
      <c r="Q9" s="7" t="s">
        <v>167</v>
      </c>
    </row>
    <row r="10" spans="1:17">
      <c r="A10" s="7" t="s">
        <v>60</v>
      </c>
      <c r="B10" s="8">
        <v>44453</v>
      </c>
      <c r="C10" s="7">
        <f>31</f>
        <v>31</v>
      </c>
      <c r="D10" s="7" t="s">
        <v>162</v>
      </c>
      <c r="E10" s="7"/>
      <c r="F10" s="7"/>
      <c r="G10" s="7" t="s">
        <v>163</v>
      </c>
      <c r="H10" s="7" t="s">
        <v>164</v>
      </c>
      <c r="I10" s="7" t="s">
        <v>165</v>
      </c>
      <c r="J10" s="7"/>
      <c r="K10" s="7">
        <v>3</v>
      </c>
      <c r="L10" s="7"/>
      <c r="M10" s="7" t="s">
        <v>162</v>
      </c>
      <c r="N10" s="7" t="s">
        <v>166</v>
      </c>
      <c r="O10" s="7"/>
      <c r="P10" s="7"/>
      <c r="Q10" s="7" t="s">
        <v>167</v>
      </c>
    </row>
    <row r="11" spans="1:17">
      <c r="A11" s="7" t="s">
        <v>66</v>
      </c>
      <c r="B11" s="8">
        <v>44453</v>
      </c>
      <c r="C11" s="7">
        <f>29</f>
        <v>29</v>
      </c>
      <c r="D11" s="7" t="s">
        <v>162</v>
      </c>
      <c r="E11" s="7"/>
      <c r="F11" s="7"/>
      <c r="G11" s="7" t="s">
        <v>163</v>
      </c>
      <c r="H11" s="7" t="s">
        <v>164</v>
      </c>
      <c r="I11" s="7" t="s">
        <v>165</v>
      </c>
      <c r="J11" s="7"/>
      <c r="K11" s="7">
        <v>3</v>
      </c>
      <c r="L11" s="7"/>
      <c r="M11" s="7" t="s">
        <v>162</v>
      </c>
      <c r="N11" s="7" t="s">
        <v>166</v>
      </c>
      <c r="O11" s="7"/>
      <c r="P11" s="7"/>
      <c r="Q11" s="7" t="s">
        <v>167</v>
      </c>
    </row>
    <row r="12" spans="1:17">
      <c r="A12" s="7" t="s">
        <v>168</v>
      </c>
      <c r="B12" s="8">
        <v>44441</v>
      </c>
      <c r="C12" s="7" t="s">
        <v>143</v>
      </c>
      <c r="D12" s="7" t="s">
        <v>162</v>
      </c>
      <c r="E12" s="7"/>
      <c r="F12" s="7"/>
      <c r="G12" s="7" t="s">
        <v>163</v>
      </c>
      <c r="H12" s="7" t="s">
        <v>164</v>
      </c>
      <c r="I12" s="7" t="s">
        <v>165</v>
      </c>
      <c r="J12" s="7"/>
      <c r="K12" s="7">
        <v>3</v>
      </c>
      <c r="L12" s="7"/>
      <c r="M12" s="7" t="s">
        <v>162</v>
      </c>
      <c r="N12" s="7" t="s">
        <v>166</v>
      </c>
      <c r="O12" s="7"/>
      <c r="P12" s="7"/>
      <c r="Q12" s="7" t="s">
        <v>167</v>
      </c>
    </row>
    <row r="13" spans="1:17">
      <c r="A13" s="7" t="s">
        <v>25</v>
      </c>
      <c r="B13" s="8">
        <v>44441</v>
      </c>
      <c r="C13" s="7" t="s">
        <v>143</v>
      </c>
      <c r="D13" s="7" t="s">
        <v>162</v>
      </c>
      <c r="E13" s="7"/>
      <c r="F13" s="7"/>
      <c r="G13" s="7" t="s">
        <v>163</v>
      </c>
      <c r="H13" s="7" t="s">
        <v>164</v>
      </c>
      <c r="I13" s="7" t="s">
        <v>165</v>
      </c>
      <c r="J13" s="7"/>
      <c r="K13" s="7">
        <v>3</v>
      </c>
      <c r="L13" s="7"/>
      <c r="M13" s="7" t="s">
        <v>162</v>
      </c>
      <c r="N13" s="7" t="s">
        <v>166</v>
      </c>
      <c r="O13" s="7"/>
      <c r="P13" s="7"/>
      <c r="Q13" s="7" t="s">
        <v>167</v>
      </c>
    </row>
    <row r="14" spans="1:17">
      <c r="A14" s="7" t="s">
        <v>30</v>
      </c>
      <c r="B14" s="8">
        <v>44441</v>
      </c>
      <c r="C14" s="7">
        <f>3.92</f>
        <v>3.92</v>
      </c>
      <c r="D14" s="7" t="s">
        <v>162</v>
      </c>
      <c r="E14" s="7"/>
      <c r="F14" s="7"/>
      <c r="G14" s="7" t="s">
        <v>163</v>
      </c>
      <c r="H14" s="7" t="s">
        <v>164</v>
      </c>
      <c r="I14" s="7" t="s">
        <v>165</v>
      </c>
      <c r="J14" s="7"/>
      <c r="K14" s="7">
        <v>3</v>
      </c>
      <c r="L14" s="7"/>
      <c r="M14" s="7" t="s">
        <v>162</v>
      </c>
      <c r="N14" s="7" t="s">
        <v>166</v>
      </c>
      <c r="O14" s="7"/>
      <c r="P14" s="7"/>
      <c r="Q14" s="7" t="s">
        <v>167</v>
      </c>
    </row>
    <row r="15" spans="1:17">
      <c r="A15" s="7" t="s">
        <v>81</v>
      </c>
      <c r="B15" s="8">
        <v>44453</v>
      </c>
      <c r="C15" s="7">
        <f>13.9</f>
        <v>13.9</v>
      </c>
      <c r="D15" s="7" t="s">
        <v>162</v>
      </c>
      <c r="E15" s="7"/>
      <c r="F15" s="7"/>
      <c r="G15" s="7" t="s">
        <v>163</v>
      </c>
      <c r="H15" s="7" t="s">
        <v>164</v>
      </c>
      <c r="I15" s="7" t="s">
        <v>165</v>
      </c>
      <c r="J15" s="7"/>
      <c r="K15" s="7">
        <v>3</v>
      </c>
      <c r="L15" s="7"/>
      <c r="M15" s="7" t="s">
        <v>162</v>
      </c>
      <c r="N15" s="7" t="s">
        <v>166</v>
      </c>
      <c r="O15" s="7"/>
      <c r="P15" s="7"/>
      <c r="Q15" s="7" t="s">
        <v>167</v>
      </c>
    </row>
    <row r="16" spans="1:17">
      <c r="A16" s="7" t="s">
        <v>46</v>
      </c>
      <c r="B16" s="8">
        <v>44441</v>
      </c>
      <c r="C16" s="7">
        <f>27.2</f>
        <v>27.2</v>
      </c>
      <c r="D16" s="7" t="s">
        <v>162</v>
      </c>
      <c r="E16" s="7"/>
      <c r="F16" s="7"/>
      <c r="G16" s="7" t="s">
        <v>163</v>
      </c>
      <c r="H16" s="7" t="s">
        <v>164</v>
      </c>
      <c r="I16" s="7" t="s">
        <v>165</v>
      </c>
      <c r="J16" s="7"/>
      <c r="K16" s="7">
        <v>3</v>
      </c>
      <c r="L16" s="7"/>
      <c r="M16" s="7" t="s">
        <v>162</v>
      </c>
      <c r="N16" s="7" t="s">
        <v>166</v>
      </c>
      <c r="O16" s="7"/>
      <c r="P16" s="7"/>
      <c r="Q16" s="7" t="s">
        <v>167</v>
      </c>
    </row>
    <row r="17" spans="1:17">
      <c r="A17" s="7" t="s">
        <v>73</v>
      </c>
      <c r="B17" s="8">
        <v>44453</v>
      </c>
      <c r="C17" s="7">
        <f>11.7</f>
        <v>11.7</v>
      </c>
      <c r="D17" s="7" t="s">
        <v>162</v>
      </c>
      <c r="E17" s="7"/>
      <c r="F17" s="7"/>
      <c r="G17" s="7" t="s">
        <v>163</v>
      </c>
      <c r="H17" s="7" t="s">
        <v>164</v>
      </c>
      <c r="I17" s="7" t="s">
        <v>165</v>
      </c>
      <c r="J17" s="7"/>
      <c r="K17" s="7">
        <v>3</v>
      </c>
      <c r="L17" s="7"/>
      <c r="M17" s="7" t="s">
        <v>162</v>
      </c>
      <c r="N17" s="7" t="s">
        <v>166</v>
      </c>
      <c r="O17" s="7"/>
      <c r="P17" s="7"/>
      <c r="Q17" s="7" t="s">
        <v>167</v>
      </c>
    </row>
    <row r="18" spans="1:17">
      <c r="A18" s="7" t="s">
        <v>50</v>
      </c>
      <c r="B18" s="8">
        <v>44453</v>
      </c>
      <c r="C18" s="7">
        <f>22.2</f>
        <v>22.2</v>
      </c>
      <c r="D18" s="7" t="s">
        <v>162</v>
      </c>
      <c r="E18" s="7"/>
      <c r="F18" s="7"/>
      <c r="G18" s="7" t="s">
        <v>163</v>
      </c>
      <c r="H18" s="7" t="s">
        <v>164</v>
      </c>
      <c r="I18" s="7" t="s">
        <v>165</v>
      </c>
      <c r="J18" s="7"/>
      <c r="K18" s="7">
        <v>3</v>
      </c>
      <c r="L18" s="7"/>
      <c r="M18" s="7" t="s">
        <v>162</v>
      </c>
      <c r="N18" s="7" t="s">
        <v>166</v>
      </c>
      <c r="O18" s="7"/>
      <c r="P18" s="7"/>
      <c r="Q18" s="7" t="s">
        <v>167</v>
      </c>
    </row>
    <row r="19" spans="1:17">
      <c r="A19" s="7" t="s">
        <v>20</v>
      </c>
      <c r="B19" s="8">
        <v>44441</v>
      </c>
      <c r="C19" s="7">
        <f>7.32</f>
        <v>7.32</v>
      </c>
      <c r="D19" s="7" t="s">
        <v>162</v>
      </c>
      <c r="E19" s="7"/>
      <c r="F19" s="7"/>
      <c r="G19" s="7" t="s">
        <v>163</v>
      </c>
      <c r="H19" s="7" t="s">
        <v>164</v>
      </c>
      <c r="I19" s="7" t="s">
        <v>165</v>
      </c>
      <c r="J19" s="7"/>
      <c r="K19" s="7">
        <v>3</v>
      </c>
      <c r="L19" s="7"/>
      <c r="M19" s="7" t="s">
        <v>162</v>
      </c>
      <c r="N19" s="7" t="s">
        <v>166</v>
      </c>
      <c r="O19" s="7"/>
      <c r="P19" s="7"/>
      <c r="Q19" s="7" t="s">
        <v>167</v>
      </c>
    </row>
    <row r="20" spans="1:17">
      <c r="A20" s="7" t="s">
        <v>32</v>
      </c>
      <c r="B20" s="8">
        <v>44441</v>
      </c>
      <c r="C20" s="7">
        <f>8.64</f>
        <v>8.64</v>
      </c>
      <c r="D20" s="7" t="s">
        <v>162</v>
      </c>
      <c r="E20" s="7"/>
      <c r="F20" s="7"/>
      <c r="G20" s="7" t="s">
        <v>163</v>
      </c>
      <c r="H20" s="7" t="s">
        <v>164</v>
      </c>
      <c r="I20" s="7" t="s">
        <v>165</v>
      </c>
      <c r="J20" s="7"/>
      <c r="K20" s="7">
        <v>3</v>
      </c>
      <c r="L20" s="7"/>
      <c r="M20" s="7" t="s">
        <v>162</v>
      </c>
      <c r="N20" s="7" t="s">
        <v>166</v>
      </c>
      <c r="O20" s="7"/>
      <c r="P20" s="7"/>
      <c r="Q20" s="7" t="s">
        <v>167</v>
      </c>
    </row>
    <row r="21" spans="1:17">
      <c r="A21" s="7" t="s">
        <v>42</v>
      </c>
      <c r="B21" s="8">
        <v>44441</v>
      </c>
      <c r="C21" s="7">
        <f>30.5</f>
        <v>30.5</v>
      </c>
      <c r="D21" s="7" t="s">
        <v>162</v>
      </c>
      <c r="E21" s="7"/>
      <c r="F21" s="7"/>
      <c r="G21" s="7" t="s">
        <v>163</v>
      </c>
      <c r="H21" s="7" t="s">
        <v>164</v>
      </c>
      <c r="I21" s="7" t="s">
        <v>165</v>
      </c>
      <c r="J21" s="7"/>
      <c r="K21" s="7">
        <v>3</v>
      </c>
      <c r="L21" s="7"/>
      <c r="M21" s="7" t="s">
        <v>162</v>
      </c>
      <c r="N21" s="7" t="s">
        <v>166</v>
      </c>
      <c r="O21" s="7"/>
      <c r="P21" s="7"/>
      <c r="Q21" s="7" t="s">
        <v>167</v>
      </c>
    </row>
    <row r="22" spans="1:17">
      <c r="A22" s="7" t="s">
        <v>117</v>
      </c>
      <c r="B22" s="8">
        <v>44453</v>
      </c>
      <c r="C22" s="7">
        <f>17.4</f>
        <v>17.399999999999999</v>
      </c>
      <c r="D22" s="7" t="s">
        <v>162</v>
      </c>
      <c r="E22" s="7"/>
      <c r="F22" s="7"/>
      <c r="G22" s="7" t="s">
        <v>163</v>
      </c>
      <c r="H22" s="7" t="s">
        <v>164</v>
      </c>
      <c r="I22" s="7" t="s">
        <v>165</v>
      </c>
      <c r="J22" s="7"/>
      <c r="K22" s="7">
        <v>3</v>
      </c>
      <c r="L22" s="7"/>
      <c r="M22" s="7" t="s">
        <v>162</v>
      </c>
      <c r="N22" s="7" t="s">
        <v>166</v>
      </c>
      <c r="O22" s="7"/>
      <c r="P22" s="7"/>
      <c r="Q22" s="7" t="s">
        <v>167</v>
      </c>
    </row>
    <row r="23" spans="1:17">
      <c r="A23" s="7" t="s">
        <v>115</v>
      </c>
      <c r="B23" s="8">
        <v>44453</v>
      </c>
      <c r="C23" s="7">
        <f>16.9</f>
        <v>16.899999999999999</v>
      </c>
      <c r="D23" s="7" t="s">
        <v>162</v>
      </c>
      <c r="E23" s="7"/>
      <c r="F23" s="7"/>
      <c r="G23" s="7" t="s">
        <v>163</v>
      </c>
      <c r="H23" s="7" t="s">
        <v>164</v>
      </c>
      <c r="I23" s="7" t="s">
        <v>165</v>
      </c>
      <c r="J23" s="7"/>
      <c r="K23" s="7">
        <v>3</v>
      </c>
      <c r="L23" s="7"/>
      <c r="M23" s="7" t="s">
        <v>162</v>
      </c>
      <c r="N23" s="7" t="s">
        <v>166</v>
      </c>
      <c r="O23" s="7"/>
      <c r="P23" s="7"/>
      <c r="Q23" s="7" t="s">
        <v>167</v>
      </c>
    </row>
    <row r="24" spans="1:17">
      <c r="A24" s="7" t="s">
        <v>113</v>
      </c>
      <c r="B24" s="8">
        <v>44441</v>
      </c>
      <c r="C24" s="7">
        <f>13.4</f>
        <v>13.4</v>
      </c>
      <c r="D24" s="7" t="s">
        <v>162</v>
      </c>
      <c r="E24" s="7"/>
      <c r="F24" s="7"/>
      <c r="G24" s="7" t="s">
        <v>163</v>
      </c>
      <c r="H24" s="7" t="s">
        <v>164</v>
      </c>
      <c r="I24" s="7" t="s">
        <v>165</v>
      </c>
      <c r="J24" s="7"/>
      <c r="K24" s="7">
        <v>3</v>
      </c>
      <c r="L24" s="7"/>
      <c r="M24" s="7" t="s">
        <v>162</v>
      </c>
      <c r="N24" s="7" t="s">
        <v>166</v>
      </c>
      <c r="O24" s="7"/>
      <c r="P24" s="7"/>
      <c r="Q24" s="7" t="s">
        <v>167</v>
      </c>
    </row>
    <row r="25" spans="1:17">
      <c r="A25" s="7" t="s">
        <v>111</v>
      </c>
      <c r="B25" s="8">
        <v>44441</v>
      </c>
      <c r="C25" s="7">
        <f>11.2</f>
        <v>11.2</v>
      </c>
      <c r="D25" s="7" t="s">
        <v>162</v>
      </c>
      <c r="E25" s="7"/>
      <c r="F25" s="7"/>
      <c r="G25" s="7" t="s">
        <v>163</v>
      </c>
      <c r="H25" s="7" t="s">
        <v>164</v>
      </c>
      <c r="I25" s="7" t="s">
        <v>165</v>
      </c>
      <c r="J25" s="7"/>
      <c r="K25" s="7">
        <v>3</v>
      </c>
      <c r="L25" s="7"/>
      <c r="M25" s="7" t="s">
        <v>162</v>
      </c>
      <c r="N25" s="7" t="s">
        <v>166</v>
      </c>
      <c r="O25" s="7"/>
      <c r="P25" s="7"/>
      <c r="Q25" s="7" t="s">
        <v>167</v>
      </c>
    </row>
    <row r="26" spans="1:17">
      <c r="A26" s="7" t="s">
        <v>109</v>
      </c>
      <c r="B26" s="8">
        <v>44441</v>
      </c>
      <c r="C26" s="7">
        <f>8.24</f>
        <v>8.24</v>
      </c>
      <c r="D26" s="7" t="s">
        <v>162</v>
      </c>
      <c r="E26" s="7"/>
      <c r="F26" s="7"/>
      <c r="G26" s="7" t="s">
        <v>163</v>
      </c>
      <c r="H26" s="7" t="s">
        <v>164</v>
      </c>
      <c r="I26" s="7" t="s">
        <v>165</v>
      </c>
      <c r="J26" s="7"/>
      <c r="K26" s="7">
        <v>3</v>
      </c>
      <c r="L26" s="7"/>
      <c r="M26" s="7" t="s">
        <v>162</v>
      </c>
      <c r="N26" s="7" t="s">
        <v>166</v>
      </c>
      <c r="O26" s="7"/>
      <c r="P26" s="7"/>
      <c r="Q26" s="7" t="s">
        <v>167</v>
      </c>
    </row>
    <row r="27" spans="1:17">
      <c r="A27" s="7" t="s">
        <v>107</v>
      </c>
      <c r="B27" s="8">
        <v>44441</v>
      </c>
      <c r="C27" s="7">
        <f>5.19</f>
        <v>5.19</v>
      </c>
      <c r="D27" s="7" t="s">
        <v>162</v>
      </c>
      <c r="E27" s="7"/>
      <c r="F27" s="7"/>
      <c r="G27" s="7" t="s">
        <v>163</v>
      </c>
      <c r="H27" s="7" t="s">
        <v>164</v>
      </c>
      <c r="I27" s="7" t="s">
        <v>165</v>
      </c>
      <c r="J27" s="7"/>
      <c r="K27" s="7">
        <v>3</v>
      </c>
      <c r="L27" s="7"/>
      <c r="M27" s="7" t="s">
        <v>162</v>
      </c>
      <c r="N27" s="7" t="s">
        <v>166</v>
      </c>
      <c r="O27" s="7"/>
      <c r="P27" s="7"/>
      <c r="Q27" s="7" t="s">
        <v>167</v>
      </c>
    </row>
    <row r="28" spans="1:17">
      <c r="A28" s="7" t="s">
        <v>105</v>
      </c>
      <c r="B28" s="8">
        <v>44441</v>
      </c>
      <c r="C28" s="7" t="s">
        <v>143</v>
      </c>
      <c r="D28" s="7" t="s">
        <v>162</v>
      </c>
      <c r="E28" s="7"/>
      <c r="F28" s="7"/>
      <c r="G28" s="7" t="s">
        <v>163</v>
      </c>
      <c r="H28" s="7" t="s">
        <v>164</v>
      </c>
      <c r="I28" s="7" t="s">
        <v>165</v>
      </c>
      <c r="J28" s="7"/>
      <c r="K28" s="7">
        <v>3</v>
      </c>
      <c r="L28" s="7"/>
      <c r="M28" s="7" t="s">
        <v>162</v>
      </c>
      <c r="N28" s="7" t="s">
        <v>166</v>
      </c>
      <c r="O28" s="7"/>
      <c r="P28" s="7"/>
      <c r="Q28" s="7" t="s">
        <v>167</v>
      </c>
    </row>
    <row r="29" spans="1:17">
      <c r="A29" s="7" t="s">
        <v>176</v>
      </c>
      <c r="B29" s="8">
        <v>44453</v>
      </c>
      <c r="C29" s="7">
        <f>23</f>
        <v>23</v>
      </c>
      <c r="D29" s="7" t="s">
        <v>162</v>
      </c>
      <c r="E29" s="7"/>
      <c r="F29" s="7"/>
      <c r="G29" s="7" t="s">
        <v>163</v>
      </c>
      <c r="H29" s="7" t="s">
        <v>164</v>
      </c>
      <c r="I29" s="7" t="s">
        <v>165</v>
      </c>
      <c r="J29" s="7"/>
      <c r="K29" s="7">
        <v>3</v>
      </c>
      <c r="L29" s="7"/>
      <c r="M29" s="7" t="s">
        <v>162</v>
      </c>
      <c r="N29" s="7" t="s">
        <v>166</v>
      </c>
      <c r="O29" s="7"/>
      <c r="P29" s="7"/>
      <c r="Q29" s="7" t="s">
        <v>167</v>
      </c>
    </row>
    <row r="30" spans="1:17" ht="27.6">
      <c r="A30" s="7" t="s">
        <v>189</v>
      </c>
      <c r="B30" s="8">
        <v>44453</v>
      </c>
      <c r="C30" s="7">
        <f>1080</f>
        <v>1080</v>
      </c>
      <c r="D30" s="7" t="s">
        <v>162</v>
      </c>
      <c r="E30" s="7"/>
      <c r="F30" s="7"/>
      <c r="G30" s="7" t="s">
        <v>163</v>
      </c>
      <c r="H30" s="7" t="s">
        <v>164</v>
      </c>
      <c r="I30" s="7" t="s">
        <v>165</v>
      </c>
      <c r="J30" s="7"/>
      <c r="K30" s="7">
        <v>3</v>
      </c>
      <c r="L30" s="7"/>
      <c r="M30" s="7" t="s">
        <v>162</v>
      </c>
      <c r="N30" s="7" t="s">
        <v>166</v>
      </c>
      <c r="O30" s="7"/>
      <c r="P30" s="7"/>
      <c r="Q30" s="7" t="s">
        <v>167</v>
      </c>
    </row>
    <row r="31" spans="1:17" ht="27.6">
      <c r="A31" s="7" t="s">
        <v>190</v>
      </c>
      <c r="B31" s="8">
        <v>44453</v>
      </c>
      <c r="C31" s="7">
        <f>65.2</f>
        <v>65.2</v>
      </c>
      <c r="D31" s="7" t="s">
        <v>162</v>
      </c>
      <c r="E31" s="7"/>
      <c r="F31" s="7"/>
      <c r="G31" s="7" t="s">
        <v>163</v>
      </c>
      <c r="H31" s="7" t="s">
        <v>164</v>
      </c>
      <c r="I31" s="7" t="s">
        <v>165</v>
      </c>
      <c r="J31" s="7"/>
      <c r="K31" s="7">
        <v>3</v>
      </c>
      <c r="L31" s="7"/>
      <c r="M31" s="7" t="s">
        <v>162</v>
      </c>
      <c r="N31" s="7" t="s">
        <v>166</v>
      </c>
      <c r="O31" s="7"/>
      <c r="P31" s="7"/>
      <c r="Q31" s="7" t="s">
        <v>167</v>
      </c>
    </row>
    <row r="32" spans="1:17">
      <c r="A32" s="7" t="s">
        <v>187</v>
      </c>
      <c r="B32" s="8">
        <v>44453</v>
      </c>
      <c r="C32" s="7">
        <f>61.2</f>
        <v>61.2</v>
      </c>
      <c r="D32" s="7" t="s">
        <v>162</v>
      </c>
      <c r="E32" s="7"/>
      <c r="F32" s="7"/>
      <c r="G32" s="7" t="s">
        <v>163</v>
      </c>
      <c r="H32" s="7" t="s">
        <v>164</v>
      </c>
      <c r="I32" s="7" t="s">
        <v>165</v>
      </c>
      <c r="J32" s="7"/>
      <c r="K32" s="7">
        <v>3</v>
      </c>
      <c r="L32" s="7"/>
      <c r="M32" s="7" t="s">
        <v>162</v>
      </c>
      <c r="N32" s="7" t="s">
        <v>166</v>
      </c>
      <c r="O32" s="7"/>
      <c r="P32" s="7"/>
      <c r="Q32" s="7" t="s">
        <v>167</v>
      </c>
    </row>
    <row r="33" spans="1:17">
      <c r="A33" s="7" t="s">
        <v>133</v>
      </c>
      <c r="B33" s="8">
        <v>44453</v>
      </c>
      <c r="C33" s="7">
        <f>31</f>
        <v>31</v>
      </c>
      <c r="D33" s="7" t="s">
        <v>162</v>
      </c>
      <c r="E33" s="7"/>
      <c r="F33" s="7"/>
      <c r="G33" s="7" t="s">
        <v>163</v>
      </c>
      <c r="H33" s="7" t="s">
        <v>164</v>
      </c>
      <c r="I33" s="7" t="s">
        <v>165</v>
      </c>
      <c r="J33" s="7"/>
      <c r="K33" s="7">
        <v>3</v>
      </c>
      <c r="L33" s="7"/>
      <c r="M33" s="7" t="s">
        <v>162</v>
      </c>
      <c r="N33" s="7" t="s">
        <v>166</v>
      </c>
      <c r="O33" s="7"/>
      <c r="P33" s="7"/>
      <c r="Q33" s="7" t="s">
        <v>167</v>
      </c>
    </row>
    <row r="34" spans="1:17">
      <c r="A34" s="7" t="s">
        <v>188</v>
      </c>
      <c r="B34" s="8">
        <v>44453</v>
      </c>
      <c r="C34" s="7">
        <f>21</f>
        <v>21</v>
      </c>
      <c r="D34" s="7" t="s">
        <v>162</v>
      </c>
      <c r="E34" s="7"/>
      <c r="F34" s="7"/>
      <c r="G34" s="7" t="s">
        <v>163</v>
      </c>
      <c r="H34" s="7" t="s">
        <v>164</v>
      </c>
      <c r="I34" s="7" t="s">
        <v>165</v>
      </c>
      <c r="J34" s="7"/>
      <c r="K34" s="7">
        <v>3</v>
      </c>
      <c r="L34" s="7"/>
      <c r="M34" s="7" t="s">
        <v>162</v>
      </c>
      <c r="N34" s="7" t="s">
        <v>166</v>
      </c>
      <c r="O34" s="7"/>
      <c r="P34" s="7"/>
      <c r="Q34" s="7" t="s">
        <v>167</v>
      </c>
    </row>
    <row r="35" spans="1:17">
      <c r="A35" s="7" t="s">
        <v>97</v>
      </c>
      <c r="B35" s="8">
        <v>44453</v>
      </c>
      <c r="C35" s="7">
        <f>23</f>
        <v>23</v>
      </c>
      <c r="D35" s="7" t="s">
        <v>162</v>
      </c>
      <c r="E35" s="7"/>
      <c r="F35" s="7"/>
      <c r="G35" s="7" t="s">
        <v>163</v>
      </c>
      <c r="H35" s="7" t="s">
        <v>164</v>
      </c>
      <c r="I35" s="7" t="s">
        <v>165</v>
      </c>
      <c r="J35" s="7"/>
      <c r="K35" s="7">
        <v>3</v>
      </c>
      <c r="L35" s="7"/>
      <c r="M35" s="7" t="s">
        <v>162</v>
      </c>
      <c r="N35" s="7" t="s">
        <v>166</v>
      </c>
      <c r="O35" s="7"/>
      <c r="P35" s="7"/>
      <c r="Q35" s="7" t="s">
        <v>167</v>
      </c>
    </row>
    <row r="36" spans="1:17">
      <c r="A36" s="7" t="s">
        <v>99</v>
      </c>
      <c r="B36" s="8">
        <v>44453</v>
      </c>
      <c r="C36" s="7">
        <f>29.6</f>
        <v>29.6</v>
      </c>
      <c r="D36" s="7" t="s">
        <v>162</v>
      </c>
      <c r="E36" s="7"/>
      <c r="F36" s="7"/>
      <c r="G36" s="7" t="s">
        <v>163</v>
      </c>
      <c r="H36" s="7" t="s">
        <v>164</v>
      </c>
      <c r="I36" s="7" t="s">
        <v>165</v>
      </c>
      <c r="J36" s="7"/>
      <c r="K36" s="7">
        <v>3</v>
      </c>
      <c r="L36" s="7"/>
      <c r="M36" s="7" t="s">
        <v>162</v>
      </c>
      <c r="N36" s="7" t="s">
        <v>166</v>
      </c>
      <c r="O36" s="7"/>
      <c r="P36" s="7"/>
      <c r="Q36" s="7" t="s">
        <v>167</v>
      </c>
    </row>
    <row r="37" spans="1:17">
      <c r="A37" s="7" t="s">
        <v>86</v>
      </c>
      <c r="B37" s="8">
        <v>44453</v>
      </c>
      <c r="C37" s="7">
        <f>43.1</f>
        <v>43.1</v>
      </c>
      <c r="D37" s="7" t="s">
        <v>162</v>
      </c>
      <c r="E37" s="7"/>
      <c r="F37" s="7"/>
      <c r="G37" s="7" t="s">
        <v>163</v>
      </c>
      <c r="H37" s="7" t="s">
        <v>164</v>
      </c>
      <c r="I37" s="7" t="s">
        <v>165</v>
      </c>
      <c r="J37" s="7"/>
      <c r="K37" s="7">
        <v>3</v>
      </c>
      <c r="L37" s="7"/>
      <c r="M37" s="7" t="s">
        <v>162</v>
      </c>
      <c r="N37" s="7" t="s">
        <v>166</v>
      </c>
      <c r="O37" s="7"/>
      <c r="P37" s="7"/>
      <c r="Q37" s="7" t="s">
        <v>167</v>
      </c>
    </row>
    <row r="38" spans="1:17">
      <c r="A38" s="7" t="s">
        <v>186</v>
      </c>
      <c r="B38" s="8">
        <v>44453</v>
      </c>
      <c r="C38" s="7">
        <f>69.2</f>
        <v>69.2</v>
      </c>
      <c r="D38" s="7" t="s">
        <v>162</v>
      </c>
      <c r="E38" s="7"/>
      <c r="F38" s="7"/>
      <c r="G38" s="7" t="s">
        <v>163</v>
      </c>
      <c r="H38" s="7" t="s">
        <v>164</v>
      </c>
      <c r="I38" s="7" t="s">
        <v>165</v>
      </c>
      <c r="J38" s="7"/>
      <c r="K38" s="7">
        <v>3</v>
      </c>
      <c r="L38" s="7"/>
      <c r="M38" s="7" t="s">
        <v>162</v>
      </c>
      <c r="N38" s="7" t="s">
        <v>166</v>
      </c>
      <c r="O38" s="7"/>
      <c r="P38" s="7"/>
      <c r="Q38" s="7" t="s">
        <v>167</v>
      </c>
    </row>
    <row r="39" spans="1:17">
      <c r="A39" s="7" t="s">
        <v>135</v>
      </c>
      <c r="B39" s="8">
        <v>44453</v>
      </c>
      <c r="C39" s="7">
        <f>8.57</f>
        <v>8.57</v>
      </c>
      <c r="D39" s="7" t="s">
        <v>162</v>
      </c>
      <c r="E39" s="7"/>
      <c r="F39" s="7"/>
      <c r="G39" s="7" t="s">
        <v>163</v>
      </c>
      <c r="H39" s="7" t="s">
        <v>164</v>
      </c>
      <c r="I39" s="7" t="s">
        <v>165</v>
      </c>
      <c r="J39" s="7"/>
      <c r="K39" s="7">
        <v>3</v>
      </c>
      <c r="L39" s="7"/>
      <c r="M39" s="7" t="s">
        <v>162</v>
      </c>
      <c r="N39" s="7" t="s">
        <v>166</v>
      </c>
      <c r="O39" s="7"/>
      <c r="P39" s="7"/>
      <c r="Q39" s="7" t="s">
        <v>167</v>
      </c>
    </row>
    <row r="40" spans="1:17">
      <c r="A40" s="7" t="s">
        <v>180</v>
      </c>
      <c r="B40" s="8">
        <v>44453</v>
      </c>
      <c r="C40" s="7">
        <f>95.7</f>
        <v>95.7</v>
      </c>
      <c r="D40" s="7" t="s">
        <v>162</v>
      </c>
      <c r="E40" s="7"/>
      <c r="F40" s="7"/>
      <c r="G40" s="7" t="s">
        <v>163</v>
      </c>
      <c r="H40" s="7" t="s">
        <v>164</v>
      </c>
      <c r="I40" s="7" t="s">
        <v>165</v>
      </c>
      <c r="J40" s="7"/>
      <c r="K40" s="7">
        <v>3</v>
      </c>
      <c r="L40" s="7"/>
      <c r="M40" s="7" t="s">
        <v>162</v>
      </c>
      <c r="N40" s="7" t="s">
        <v>166</v>
      </c>
      <c r="O40" s="7"/>
      <c r="P40" s="7"/>
      <c r="Q40" s="7" t="s">
        <v>167</v>
      </c>
    </row>
    <row r="41" spans="1:17">
      <c r="A41" s="7" t="s">
        <v>170</v>
      </c>
      <c r="B41" s="8">
        <v>44453</v>
      </c>
      <c r="C41" s="7" t="s">
        <v>143</v>
      </c>
      <c r="D41" s="7" t="s">
        <v>162</v>
      </c>
      <c r="E41" s="7"/>
      <c r="F41" s="7"/>
      <c r="G41" s="7" t="s">
        <v>163</v>
      </c>
      <c r="H41" s="7" t="s">
        <v>164</v>
      </c>
      <c r="I41" s="7" t="s">
        <v>165</v>
      </c>
      <c r="J41" s="7"/>
      <c r="K41" s="7">
        <v>3</v>
      </c>
      <c r="L41" s="7"/>
      <c r="M41" s="7" t="s">
        <v>162</v>
      </c>
      <c r="N41" s="7" t="s">
        <v>166</v>
      </c>
      <c r="O41" s="7"/>
      <c r="P41" s="7"/>
      <c r="Q41" s="7" t="s">
        <v>167</v>
      </c>
    </row>
    <row r="42" spans="1:17">
      <c r="A42" s="7" t="s">
        <v>181</v>
      </c>
      <c r="B42" s="8">
        <v>44453</v>
      </c>
      <c r="C42" s="7">
        <f>19.1</f>
        <v>19.100000000000001</v>
      </c>
      <c r="D42" s="7" t="s">
        <v>162</v>
      </c>
      <c r="E42" s="7"/>
      <c r="F42" s="7"/>
      <c r="G42" s="7" t="s">
        <v>163</v>
      </c>
      <c r="H42" s="7" t="s">
        <v>164</v>
      </c>
      <c r="I42" s="7" t="s">
        <v>165</v>
      </c>
      <c r="J42" s="7"/>
      <c r="K42" s="7">
        <v>3</v>
      </c>
      <c r="L42" s="7"/>
      <c r="M42" s="7" t="s">
        <v>162</v>
      </c>
      <c r="N42" s="7" t="s">
        <v>166</v>
      </c>
      <c r="O42" s="7"/>
      <c r="P42" s="7"/>
      <c r="Q42" s="7" t="s">
        <v>167</v>
      </c>
    </row>
    <row r="43" spans="1:17">
      <c r="A43" s="7" t="s">
        <v>169</v>
      </c>
      <c r="B43" s="8">
        <v>44453</v>
      </c>
      <c r="C43" s="7" t="s">
        <v>143</v>
      </c>
      <c r="D43" s="7" t="s">
        <v>162</v>
      </c>
      <c r="E43" s="7"/>
      <c r="F43" s="7"/>
      <c r="G43" s="7" t="s">
        <v>163</v>
      </c>
      <c r="H43" s="7" t="s">
        <v>164</v>
      </c>
      <c r="I43" s="7" t="s">
        <v>165</v>
      </c>
      <c r="J43" s="7"/>
      <c r="K43" s="7">
        <v>3</v>
      </c>
      <c r="L43" s="7"/>
      <c r="M43" s="7" t="s">
        <v>162</v>
      </c>
      <c r="N43" s="7" t="s">
        <v>166</v>
      </c>
      <c r="O43" s="7"/>
      <c r="P43" s="7"/>
      <c r="Q43" s="7" t="s">
        <v>167</v>
      </c>
    </row>
    <row r="44" spans="1:17" ht="27.6">
      <c r="A44" s="7" t="s">
        <v>184</v>
      </c>
      <c r="B44" s="8">
        <v>44453</v>
      </c>
      <c r="C44" s="7">
        <f>15.8</f>
        <v>15.8</v>
      </c>
      <c r="D44" s="7" t="s">
        <v>162</v>
      </c>
      <c r="E44" s="7"/>
      <c r="F44" s="7"/>
      <c r="G44" s="7" t="s">
        <v>163</v>
      </c>
      <c r="H44" s="7" t="s">
        <v>164</v>
      </c>
      <c r="I44" s="7" t="s">
        <v>165</v>
      </c>
      <c r="J44" s="7"/>
      <c r="K44" s="7">
        <v>3</v>
      </c>
      <c r="L44" s="7"/>
      <c r="M44" s="7" t="s">
        <v>162</v>
      </c>
      <c r="N44" s="7" t="s">
        <v>166</v>
      </c>
      <c r="O44" s="7"/>
      <c r="P44" s="7"/>
      <c r="Q44" s="7" t="s">
        <v>167</v>
      </c>
    </row>
    <row r="45" spans="1:17">
      <c r="A45" s="7" t="s">
        <v>175</v>
      </c>
      <c r="B45" s="8">
        <v>44453</v>
      </c>
      <c r="C45" s="7">
        <f>19.4</f>
        <v>19.399999999999999</v>
      </c>
      <c r="D45" s="7" t="s">
        <v>162</v>
      </c>
      <c r="E45" s="7"/>
      <c r="F45" s="7"/>
      <c r="G45" s="7" t="s">
        <v>163</v>
      </c>
      <c r="H45" s="7" t="s">
        <v>164</v>
      </c>
      <c r="I45" s="7" t="s">
        <v>165</v>
      </c>
      <c r="J45" s="7"/>
      <c r="K45" s="7">
        <v>3</v>
      </c>
      <c r="L45" s="7"/>
      <c r="M45" s="7" t="s">
        <v>162</v>
      </c>
      <c r="N45" s="7" t="s">
        <v>166</v>
      </c>
      <c r="O45" s="7"/>
      <c r="P45" s="7"/>
      <c r="Q45" s="7" t="s">
        <v>167</v>
      </c>
    </row>
    <row r="46" spans="1:17" ht="27.6">
      <c r="A46" s="7" t="s">
        <v>171</v>
      </c>
      <c r="B46" s="8">
        <v>44453</v>
      </c>
      <c r="C46" s="7">
        <f>21.5</f>
        <v>21.5</v>
      </c>
      <c r="D46" s="7" t="s">
        <v>162</v>
      </c>
      <c r="E46" s="7"/>
      <c r="F46" s="7"/>
      <c r="G46" s="7" t="s">
        <v>163</v>
      </c>
      <c r="H46" s="7" t="s">
        <v>164</v>
      </c>
      <c r="I46" s="7" t="s">
        <v>165</v>
      </c>
      <c r="J46" s="7"/>
      <c r="K46" s="7">
        <v>3</v>
      </c>
      <c r="L46" s="7"/>
      <c r="M46" s="7" t="s">
        <v>162</v>
      </c>
      <c r="N46" s="7" t="s">
        <v>166</v>
      </c>
      <c r="O46" s="7"/>
      <c r="P46" s="7"/>
      <c r="Q46" s="7" t="s">
        <v>167</v>
      </c>
    </row>
    <row r="47" spans="1:17" ht="27.6">
      <c r="A47" s="7" t="s">
        <v>183</v>
      </c>
      <c r="B47" s="8">
        <v>44453</v>
      </c>
      <c r="C47" s="7" t="s">
        <v>143</v>
      </c>
      <c r="D47" s="7" t="s">
        <v>162</v>
      </c>
      <c r="E47" s="7"/>
      <c r="F47" s="7"/>
      <c r="G47" s="7" t="s">
        <v>163</v>
      </c>
      <c r="H47" s="7" t="s">
        <v>164</v>
      </c>
      <c r="I47" s="7" t="s">
        <v>165</v>
      </c>
      <c r="J47" s="7"/>
      <c r="K47" s="7">
        <v>3</v>
      </c>
      <c r="L47" s="7"/>
      <c r="M47" s="7" t="s">
        <v>162</v>
      </c>
      <c r="N47" s="7" t="s">
        <v>166</v>
      </c>
      <c r="O47" s="7"/>
      <c r="P47" s="7"/>
      <c r="Q47" s="7" t="s">
        <v>167</v>
      </c>
    </row>
    <row r="48" spans="1:17">
      <c r="A48" s="7" t="s">
        <v>179</v>
      </c>
      <c r="B48" s="8">
        <v>44453</v>
      </c>
      <c r="C48" s="7">
        <f>26.8</f>
        <v>26.8</v>
      </c>
      <c r="D48" s="7" t="s">
        <v>162</v>
      </c>
      <c r="E48" s="7"/>
      <c r="F48" s="7"/>
      <c r="G48" s="7" t="s">
        <v>163</v>
      </c>
      <c r="H48" s="7" t="s">
        <v>164</v>
      </c>
      <c r="I48" s="7" t="s">
        <v>165</v>
      </c>
      <c r="J48" s="7"/>
      <c r="K48" s="7">
        <v>3</v>
      </c>
      <c r="L48" s="7"/>
      <c r="M48" s="7" t="s">
        <v>162</v>
      </c>
      <c r="N48" s="7" t="s">
        <v>166</v>
      </c>
      <c r="O48" s="7"/>
      <c r="P48" s="7"/>
      <c r="Q48" s="7" t="s">
        <v>167</v>
      </c>
    </row>
    <row r="49" spans="1:17">
      <c r="A49" s="7" t="s">
        <v>185</v>
      </c>
      <c r="B49" s="8">
        <v>44453</v>
      </c>
      <c r="C49" s="7">
        <f>13.6</f>
        <v>13.6</v>
      </c>
      <c r="D49" s="7" t="s">
        <v>162</v>
      </c>
      <c r="E49" s="7"/>
      <c r="F49" s="7"/>
      <c r="G49" s="7" t="s">
        <v>163</v>
      </c>
      <c r="H49" s="7" t="s">
        <v>164</v>
      </c>
      <c r="I49" s="7" t="s">
        <v>165</v>
      </c>
      <c r="J49" s="7"/>
      <c r="K49" s="7">
        <v>3</v>
      </c>
      <c r="L49" s="7"/>
      <c r="M49" s="7" t="s">
        <v>162</v>
      </c>
      <c r="N49" s="7" t="s">
        <v>166</v>
      </c>
      <c r="O49" s="7"/>
      <c r="P49" s="7"/>
      <c r="Q49" s="7" t="s">
        <v>167</v>
      </c>
    </row>
    <row r="50" spans="1:17">
      <c r="A50" s="7" t="s">
        <v>172</v>
      </c>
      <c r="B50" s="8">
        <v>44453</v>
      </c>
      <c r="C50" s="7">
        <f>12.8</f>
        <v>12.8</v>
      </c>
      <c r="D50" s="7" t="s">
        <v>162</v>
      </c>
      <c r="E50" s="7"/>
      <c r="F50" s="7"/>
      <c r="G50" s="7" t="s">
        <v>163</v>
      </c>
      <c r="H50" s="7" t="s">
        <v>164</v>
      </c>
      <c r="I50" s="7" t="s">
        <v>165</v>
      </c>
      <c r="J50" s="7"/>
      <c r="K50" s="7">
        <v>3</v>
      </c>
      <c r="L50" s="7"/>
      <c r="M50" s="7" t="s">
        <v>162</v>
      </c>
      <c r="N50" s="7" t="s">
        <v>166</v>
      </c>
      <c r="O50" s="7"/>
      <c r="P50" s="7"/>
      <c r="Q50" s="7" t="s">
        <v>167</v>
      </c>
    </row>
    <row r="51" spans="1:17">
      <c r="A51" s="7" t="s">
        <v>93</v>
      </c>
      <c r="B51" s="8">
        <v>44453</v>
      </c>
      <c r="C51" s="7">
        <f>20.6</f>
        <v>20.6</v>
      </c>
      <c r="D51" s="7" t="s">
        <v>162</v>
      </c>
      <c r="E51" s="7"/>
      <c r="F51" s="7"/>
      <c r="G51" s="7" t="s">
        <v>163</v>
      </c>
      <c r="H51" s="7" t="s">
        <v>164</v>
      </c>
      <c r="I51" s="7" t="s">
        <v>165</v>
      </c>
      <c r="J51" s="7"/>
      <c r="K51" s="7">
        <v>3</v>
      </c>
      <c r="L51" s="7"/>
      <c r="M51" s="7" t="s">
        <v>162</v>
      </c>
      <c r="N51" s="7" t="s">
        <v>166</v>
      </c>
      <c r="O51" s="7"/>
      <c r="P51" s="7"/>
      <c r="Q51" s="7" t="s">
        <v>167</v>
      </c>
    </row>
    <row r="52" spans="1:17">
      <c r="A52" s="7" t="s">
        <v>91</v>
      </c>
      <c r="B52" s="8">
        <v>44453</v>
      </c>
      <c r="C52" s="7">
        <f>27.9</f>
        <v>27.9</v>
      </c>
      <c r="D52" s="7" t="s">
        <v>162</v>
      </c>
      <c r="E52" s="7"/>
      <c r="F52" s="7"/>
      <c r="G52" s="7" t="s">
        <v>163</v>
      </c>
      <c r="H52" s="7" t="s">
        <v>164</v>
      </c>
      <c r="I52" s="7" t="s">
        <v>165</v>
      </c>
      <c r="J52" s="7"/>
      <c r="K52" s="7">
        <v>3</v>
      </c>
      <c r="L52" s="7"/>
      <c r="M52" s="7" t="s">
        <v>162</v>
      </c>
      <c r="N52" s="7" t="s">
        <v>166</v>
      </c>
      <c r="O52" s="7"/>
      <c r="P52" s="7"/>
      <c r="Q52" s="7" t="s">
        <v>167</v>
      </c>
    </row>
    <row r="53" spans="1:17">
      <c r="A53" s="7" t="s">
        <v>83</v>
      </c>
      <c r="B53" s="8">
        <v>44453</v>
      </c>
      <c r="C53" s="7">
        <f>19.4</f>
        <v>19.399999999999999</v>
      </c>
      <c r="D53" s="7" t="s">
        <v>162</v>
      </c>
      <c r="E53" s="7"/>
      <c r="F53" s="7"/>
      <c r="G53" s="7" t="s">
        <v>163</v>
      </c>
      <c r="H53" s="7" t="s">
        <v>164</v>
      </c>
      <c r="I53" s="7" t="s">
        <v>165</v>
      </c>
      <c r="J53" s="7"/>
      <c r="K53" s="7">
        <v>3</v>
      </c>
      <c r="L53" s="7"/>
      <c r="M53" s="7" t="s">
        <v>162</v>
      </c>
      <c r="N53" s="7" t="s">
        <v>166</v>
      </c>
      <c r="O53" s="7"/>
      <c r="P53" s="7"/>
      <c r="Q53" s="7" t="s">
        <v>167</v>
      </c>
    </row>
    <row r="54" spans="1:17">
      <c r="A54" s="7" t="s">
        <v>141</v>
      </c>
      <c r="B54" s="8">
        <v>44453</v>
      </c>
      <c r="C54" s="7">
        <f>29.3</f>
        <v>29.3</v>
      </c>
      <c r="D54" s="7" t="s">
        <v>162</v>
      </c>
      <c r="E54" s="7"/>
      <c r="F54" s="7"/>
      <c r="G54" s="7" t="s">
        <v>163</v>
      </c>
      <c r="H54" s="7" t="s">
        <v>164</v>
      </c>
      <c r="I54" s="7" t="s">
        <v>165</v>
      </c>
      <c r="J54" s="7"/>
      <c r="K54" s="7">
        <v>3</v>
      </c>
      <c r="L54" s="7"/>
      <c r="M54" s="7" t="s">
        <v>162</v>
      </c>
      <c r="N54" s="7" t="s">
        <v>166</v>
      </c>
      <c r="O54" s="7"/>
      <c r="P54" s="7"/>
      <c r="Q54" s="7" t="s">
        <v>167</v>
      </c>
    </row>
    <row r="55" spans="1:17">
      <c r="A55" s="7" t="s">
        <v>121</v>
      </c>
      <c r="B55" s="8">
        <v>44453</v>
      </c>
      <c r="C55" s="7">
        <f>115</f>
        <v>115</v>
      </c>
      <c r="D55" s="7" t="s">
        <v>162</v>
      </c>
      <c r="E55" s="7"/>
      <c r="F55" s="7"/>
      <c r="G55" s="7" t="s">
        <v>163</v>
      </c>
      <c r="H55" s="7" t="s">
        <v>164</v>
      </c>
      <c r="I55" s="7" t="s">
        <v>165</v>
      </c>
      <c r="J55" s="7"/>
      <c r="K55" s="7">
        <v>3</v>
      </c>
      <c r="L55" s="7"/>
      <c r="M55" s="7" t="s">
        <v>162</v>
      </c>
      <c r="N55" s="7" t="s">
        <v>166</v>
      </c>
      <c r="O55" s="7"/>
      <c r="P55" s="7"/>
      <c r="Q55" s="7" t="s">
        <v>167</v>
      </c>
    </row>
    <row r="56" spans="1:17">
      <c r="A56" s="7" t="s">
        <v>89</v>
      </c>
      <c r="B56" s="8">
        <v>44453</v>
      </c>
      <c r="C56" s="7">
        <f>16.7</f>
        <v>16.7</v>
      </c>
      <c r="D56" s="7" t="s">
        <v>162</v>
      </c>
      <c r="E56" s="7"/>
      <c r="F56" s="7"/>
      <c r="G56" s="7" t="s">
        <v>163</v>
      </c>
      <c r="H56" s="7" t="s">
        <v>164</v>
      </c>
      <c r="I56" s="7" t="s">
        <v>165</v>
      </c>
      <c r="J56" s="7"/>
      <c r="K56" s="7">
        <v>3</v>
      </c>
      <c r="L56" s="7"/>
      <c r="M56" s="7" t="s">
        <v>162</v>
      </c>
      <c r="N56" s="7" t="s">
        <v>166</v>
      </c>
      <c r="O56" s="7"/>
      <c r="P56" s="7"/>
      <c r="Q56" s="7" t="s">
        <v>167</v>
      </c>
    </row>
    <row r="57" spans="1:17">
      <c r="A57" s="7" t="s">
        <v>174</v>
      </c>
      <c r="B57" s="8">
        <v>44453</v>
      </c>
      <c r="C57" s="7">
        <f>13.4</f>
        <v>13.4</v>
      </c>
      <c r="D57" s="7" t="s">
        <v>162</v>
      </c>
      <c r="E57" s="7"/>
      <c r="F57" s="7"/>
      <c r="G57" s="7" t="s">
        <v>163</v>
      </c>
      <c r="H57" s="7" t="s">
        <v>164</v>
      </c>
      <c r="I57" s="7" t="s">
        <v>165</v>
      </c>
      <c r="J57" s="7"/>
      <c r="K57" s="7">
        <v>3</v>
      </c>
      <c r="L57" s="7"/>
      <c r="M57" s="7" t="s">
        <v>162</v>
      </c>
      <c r="N57" s="7" t="s">
        <v>166</v>
      </c>
      <c r="O57" s="7"/>
      <c r="P57" s="7"/>
      <c r="Q57" s="7" t="s">
        <v>167</v>
      </c>
    </row>
    <row r="58" spans="1:17">
      <c r="A58" s="7" t="s">
        <v>173</v>
      </c>
      <c r="B58" s="8">
        <v>44453</v>
      </c>
      <c r="C58" s="7">
        <f>13.3</f>
        <v>13.3</v>
      </c>
      <c r="D58" s="7" t="s">
        <v>162</v>
      </c>
      <c r="E58" s="7"/>
      <c r="F58" s="7"/>
      <c r="G58" s="7" t="s">
        <v>163</v>
      </c>
      <c r="H58" s="7" t="s">
        <v>164</v>
      </c>
      <c r="I58" s="7" t="s">
        <v>165</v>
      </c>
      <c r="J58" s="7"/>
      <c r="K58" s="7">
        <v>3</v>
      </c>
      <c r="L58" s="7"/>
      <c r="M58" s="7" t="s">
        <v>162</v>
      </c>
      <c r="N58" s="7" t="s">
        <v>166</v>
      </c>
      <c r="O58" s="7"/>
      <c r="P58" s="7"/>
      <c r="Q58" s="7" t="s">
        <v>167</v>
      </c>
    </row>
    <row r="59" spans="1:17">
      <c r="A59" s="7" t="s">
        <v>177</v>
      </c>
      <c r="B59" s="8">
        <v>44453</v>
      </c>
      <c r="C59" s="7">
        <f>10.4</f>
        <v>10.4</v>
      </c>
      <c r="D59" s="7" t="s">
        <v>162</v>
      </c>
      <c r="E59" s="7"/>
      <c r="F59" s="7"/>
      <c r="G59" s="7" t="s">
        <v>163</v>
      </c>
      <c r="H59" s="7" t="s">
        <v>164</v>
      </c>
      <c r="I59" s="7" t="s">
        <v>165</v>
      </c>
      <c r="J59" s="7"/>
      <c r="K59" s="7">
        <v>3</v>
      </c>
      <c r="L59" s="7"/>
      <c r="M59" s="7" t="s">
        <v>162</v>
      </c>
      <c r="N59" s="7" t="s">
        <v>166</v>
      </c>
      <c r="O59" s="7"/>
      <c r="P59" s="7"/>
      <c r="Q59" s="7" t="s">
        <v>167</v>
      </c>
    </row>
    <row r="60" spans="1:17">
      <c r="A60" s="7" t="s">
        <v>129</v>
      </c>
      <c r="B60" s="8">
        <v>44453</v>
      </c>
      <c r="C60" s="7">
        <f>15.3</f>
        <v>15.3</v>
      </c>
      <c r="D60" s="7" t="s">
        <v>162</v>
      </c>
      <c r="E60" s="7"/>
      <c r="F60" s="7"/>
      <c r="G60" s="7" t="s">
        <v>163</v>
      </c>
      <c r="H60" s="7" t="s">
        <v>164</v>
      </c>
      <c r="I60" s="7" t="s">
        <v>165</v>
      </c>
      <c r="J60" s="7"/>
      <c r="K60" s="7">
        <v>3</v>
      </c>
      <c r="L60" s="7"/>
      <c r="M60" s="7" t="s">
        <v>162</v>
      </c>
      <c r="N60" s="7" t="s">
        <v>166</v>
      </c>
      <c r="O60" s="7"/>
      <c r="P60" s="7"/>
      <c r="Q60" s="7" t="s">
        <v>167</v>
      </c>
    </row>
    <row r="61" spans="1:17">
      <c r="A61" s="7" t="s">
        <v>178</v>
      </c>
      <c r="B61" s="8">
        <v>44453</v>
      </c>
      <c r="C61" s="7">
        <f>15.5</f>
        <v>15.5</v>
      </c>
      <c r="D61" s="7" t="s">
        <v>162</v>
      </c>
      <c r="E61" s="7"/>
      <c r="F61" s="7"/>
      <c r="G61" s="7" t="s">
        <v>163</v>
      </c>
      <c r="H61" s="7" t="s">
        <v>164</v>
      </c>
      <c r="I61" s="7" t="s">
        <v>165</v>
      </c>
      <c r="J61" s="7"/>
      <c r="K61" s="7">
        <v>3</v>
      </c>
      <c r="L61" s="7"/>
      <c r="M61" s="7" t="s">
        <v>162</v>
      </c>
      <c r="N61" s="7" t="s">
        <v>166</v>
      </c>
      <c r="O61" s="7"/>
      <c r="P61" s="7"/>
      <c r="Q61" s="7" t="s">
        <v>167</v>
      </c>
    </row>
    <row r="62" spans="1:17">
      <c r="A62" t="s">
        <v>131</v>
      </c>
      <c r="B62" s="8">
        <v>44453</v>
      </c>
      <c r="C62" s="7">
        <f>14.1</f>
        <v>14.1</v>
      </c>
      <c r="D62" s="7" t="s">
        <v>162</v>
      </c>
      <c r="E62" s="7"/>
      <c r="F62" s="7"/>
      <c r="G62" s="7" t="s">
        <v>163</v>
      </c>
      <c r="H62" s="7" t="s">
        <v>164</v>
      </c>
      <c r="I62" s="7" t="s">
        <v>165</v>
      </c>
      <c r="J62" s="7"/>
      <c r="K62" s="7">
        <v>3</v>
      </c>
      <c r="L62" s="7"/>
      <c r="M62" s="7" t="s">
        <v>162</v>
      </c>
      <c r="N62" s="7" t="s">
        <v>166</v>
      </c>
      <c r="O62" s="7"/>
      <c r="P62" s="7"/>
      <c r="Q62" s="7" t="s">
        <v>167</v>
      </c>
    </row>
  </sheetData>
  <autoFilter ref="A3:D62" xr:uid="{CC7249AB-23B1-4C0F-A55F-809AF781A198}">
    <sortState xmlns:xlrd2="http://schemas.microsoft.com/office/spreadsheetml/2017/richdata2" ref="A4:D62">
      <sortCondition ref="A3:A62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Ryan ODonnell</cp:lastModifiedBy>
  <dcterms:created xsi:type="dcterms:W3CDTF">2022-10-07T16:14:54Z</dcterms:created>
  <dcterms:modified xsi:type="dcterms:W3CDTF">2022-12-18T02:08:58Z</dcterms:modified>
</cp:coreProperties>
</file>