
<file path=[Content_Types].xml><?xml version="1.0" encoding="utf-8"?>
<Types xmlns="http://schemas.openxmlformats.org/package/2006/content-type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202300"/>
  <mc:AlternateContent xmlns:mc="http://schemas.openxmlformats.org/markup-compatibility/2006">
    <mc:Choice Requires="x15">
      <x15ac:absPath xmlns:x15ac="http://schemas.microsoft.com/office/spreadsheetml/2010/11/ac" url="/Volumes/U34-Bolt/Personal/development/github/trays/non_essential/pocs_prototyping/"/>
    </mc:Choice>
  </mc:AlternateContent>
  <xr:revisionPtr revIDLastSave="0" documentId="13_ncr:1_{274BD69D-1938-E249-8A9E-98656EEBA63E}" xr6:coauthVersionLast="47" xr6:coauthVersionMax="47" xr10:uidLastSave="{00000000-0000-0000-0000-000000000000}"/>
  <bookViews>
    <workbookView xWindow="0" yWindow="600" windowWidth="51200" windowHeight="28200" activeTab="1" xr2:uid="{6B17E38C-5B5E-4043-8C5B-769B1E56F6BE}"/>
  </bookViews>
  <sheets>
    <sheet name="point comparisons" sheetId="3" r:id="rId1"/>
    <sheet name="use cases" sheetId="2" r:id="rId2"/>
    <sheet name="corner types logic" sheetId="4"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2" l="1"/>
  <c r="AC16" i="2"/>
  <c r="AC15" i="2"/>
  <c r="AC14" i="2"/>
  <c r="AC13" i="2"/>
  <c r="AC12" i="2"/>
  <c r="AC11" i="2"/>
  <c r="AC10" i="2"/>
  <c r="AC9" i="2"/>
  <c r="AC8" i="2"/>
  <c r="AC7" i="2"/>
  <c r="AC6" i="2"/>
  <c r="AC5" i="2"/>
  <c r="AA16" i="2"/>
  <c r="AA15" i="2"/>
  <c r="AA14" i="2"/>
  <c r="AA13" i="2"/>
  <c r="AA12" i="2"/>
  <c r="AA11" i="2"/>
  <c r="AA10" i="2"/>
  <c r="AA9" i="2"/>
  <c r="AA8" i="2"/>
  <c r="AA7" i="2"/>
  <c r="AA6" i="2"/>
  <c r="AA5" i="2"/>
  <c r="AA17" i="2"/>
  <c r="Z17" i="2"/>
  <c r="Z15" i="2"/>
  <c r="Z14" i="2"/>
  <c r="Z13" i="2"/>
  <c r="Z12" i="2"/>
  <c r="Z11" i="2"/>
  <c r="Z10" i="2"/>
  <c r="Z9" i="2"/>
  <c r="Z8" i="2"/>
  <c r="Z7" i="2"/>
  <c r="Z6" i="2"/>
  <c r="Z5" i="2"/>
  <c r="Z16" i="2"/>
  <c r="Y17" i="2"/>
  <c r="Y16" i="2"/>
  <c r="Y14" i="2"/>
  <c r="Y13" i="2"/>
  <c r="Y12" i="2"/>
  <c r="Y11" i="2"/>
  <c r="Y10" i="2"/>
  <c r="Y9" i="2"/>
  <c r="Y8" i="2"/>
  <c r="Y7" i="2"/>
  <c r="Y6" i="2"/>
  <c r="Y5" i="2"/>
  <c r="Y15" i="2"/>
  <c r="X17" i="2"/>
  <c r="X16" i="2"/>
  <c r="X15" i="2"/>
  <c r="X13" i="2"/>
  <c r="X12" i="2"/>
  <c r="X11" i="2"/>
  <c r="X10" i="2"/>
  <c r="X9" i="2"/>
  <c r="X8" i="2"/>
  <c r="X7" i="2"/>
  <c r="X6" i="2"/>
  <c r="X5" i="2"/>
  <c r="X14" i="2"/>
  <c r="W17" i="2"/>
  <c r="W16" i="2"/>
  <c r="W15" i="2"/>
  <c r="W14" i="2"/>
  <c r="W12" i="2"/>
  <c r="W11" i="2"/>
  <c r="W10" i="2"/>
  <c r="W9" i="2"/>
  <c r="W8" i="2"/>
  <c r="W7" i="2"/>
  <c r="W6" i="2"/>
  <c r="W5" i="2"/>
  <c r="W13" i="2"/>
  <c r="V17" i="2"/>
  <c r="V16" i="2"/>
  <c r="V15" i="2"/>
  <c r="V14" i="2"/>
  <c r="V13" i="2"/>
  <c r="V11" i="2"/>
  <c r="V10" i="2"/>
  <c r="V9" i="2"/>
  <c r="V8" i="2"/>
  <c r="V7" i="2"/>
  <c r="V6" i="2"/>
  <c r="V5" i="2"/>
  <c r="V12" i="2"/>
  <c r="U17" i="2"/>
  <c r="U16" i="2"/>
  <c r="U15" i="2"/>
  <c r="U14" i="2"/>
  <c r="U13" i="2"/>
  <c r="U12" i="2"/>
  <c r="U10" i="2"/>
  <c r="U9" i="2"/>
  <c r="U8" i="2"/>
  <c r="U7" i="2"/>
  <c r="U6" i="2"/>
  <c r="U5" i="2"/>
  <c r="U11" i="2"/>
  <c r="T17" i="2"/>
  <c r="T16" i="2"/>
  <c r="T15" i="2"/>
  <c r="T14" i="2"/>
  <c r="T13" i="2"/>
  <c r="T12" i="2"/>
  <c r="T11" i="2"/>
  <c r="T9" i="2"/>
  <c r="T8" i="2"/>
  <c r="T7" i="2"/>
  <c r="T6" i="2"/>
  <c r="T5" i="2"/>
  <c r="T10" i="2"/>
  <c r="S17" i="2"/>
  <c r="S16" i="2"/>
  <c r="S15" i="2"/>
  <c r="S14" i="2"/>
  <c r="S13" i="2"/>
  <c r="S12" i="2"/>
  <c r="S11" i="2"/>
  <c r="S10" i="2"/>
  <c r="S8" i="2"/>
  <c r="S7" i="2"/>
  <c r="S6" i="2"/>
  <c r="S5" i="2"/>
  <c r="S9" i="2"/>
  <c r="R17" i="2"/>
  <c r="R16" i="2"/>
  <c r="R15" i="2"/>
  <c r="R14" i="2"/>
  <c r="R13" i="2"/>
  <c r="R12" i="2"/>
  <c r="R11" i="2"/>
  <c r="R10" i="2"/>
  <c r="R9" i="2"/>
  <c r="R7" i="2"/>
  <c r="R6" i="2"/>
  <c r="R5" i="2"/>
  <c r="R8" i="2"/>
  <c r="Q17" i="2"/>
  <c r="Q16" i="2"/>
  <c r="Q15" i="2"/>
  <c r="Q14" i="2"/>
  <c r="Q13" i="2"/>
  <c r="Q12" i="2"/>
  <c r="Q11" i="2"/>
  <c r="Q10" i="2"/>
  <c r="Q9" i="2"/>
  <c r="Q8" i="2"/>
  <c r="Q6" i="2"/>
  <c r="Q5" i="2"/>
  <c r="Q7" i="2"/>
  <c r="P17" i="2"/>
  <c r="P16" i="2"/>
  <c r="P15" i="2"/>
  <c r="P14" i="2"/>
  <c r="P13" i="2"/>
  <c r="P12" i="2"/>
  <c r="P11" i="2"/>
  <c r="P10" i="2"/>
  <c r="P9" i="2"/>
  <c r="P8" i="2"/>
  <c r="P7" i="2"/>
  <c r="P5" i="2"/>
  <c r="P6" i="2"/>
  <c r="O17" i="2"/>
  <c r="O16" i="2"/>
  <c r="O15" i="2"/>
  <c r="O14" i="2"/>
  <c r="O13" i="2"/>
  <c r="O12" i="2"/>
  <c r="O11" i="2"/>
  <c r="O10" i="2"/>
  <c r="O9" i="2"/>
  <c r="O8" i="2"/>
  <c r="O7" i="2"/>
  <c r="O6" i="2"/>
  <c r="O5" i="2"/>
</calcChain>
</file>

<file path=xl/sharedStrings.xml><?xml version="1.0" encoding="utf-8"?>
<sst xmlns="http://schemas.openxmlformats.org/spreadsheetml/2006/main" count="141" uniqueCount="84">
  <si>
    <t>use case nbr</t>
  </si>
  <si>
    <t>the line being compared must have the same orientation (i.e., both lines are horizontal or both lines are vertical)</t>
  </si>
  <si>
    <t>not collinear</t>
  </si>
  <si>
    <t>both lines completely overlap each other</t>
  </si>
  <si>
    <t>collinear but no overlap</t>
  </si>
  <si>
    <t>collinear but only a single point overlaps</t>
  </si>
  <si>
    <t>collinear with partial overlap</t>
  </si>
  <si>
    <t>short description</t>
  </si>
  <si>
    <t>wall line below path line</t>
  </si>
  <si>
    <t>wall line above path line</t>
  </si>
  <si>
    <t>top portion of wall line overlaps with bottom portion of path line</t>
  </si>
  <si>
    <t>bottom portion of wall line overlaps with topportion of path line</t>
  </si>
  <si>
    <t>collinear, path line is completely overlaped by wall line but not vice versa</t>
  </si>
  <si>
    <t>collinear, wall line is completely overlaped by path line but not vice versa</t>
  </si>
  <si>
    <t>only 1st points of both lines are equal</t>
  </si>
  <si>
    <t>only 2nd points of both lines are equal</t>
  </si>
  <si>
    <t>both the 1st and 2nd points are equal</t>
  </si>
  <si>
    <t>neither the 1st nor 2nd points are equal</t>
  </si>
  <si>
    <t>using the following values for p1 and p2:</t>
  </si>
  <si>
    <t>(0,0) ;  (0, 10) ; (10, 0) and (10, 10)</t>
  </si>
  <si>
    <t>we only allow comparisons between points that would form either a horizontal or vertical line (i.e., not diagonal) or where the points are equal</t>
  </si>
  <si>
    <t>0 , 0</t>
  </si>
  <si>
    <t>0, 10</t>
  </si>
  <si>
    <t>10, 0</t>
  </si>
  <si>
    <t>10, 10</t>
  </si>
  <si>
    <t>p1 / p2</t>
  </si>
  <si>
    <t>=</t>
  </si>
  <si>
    <t>&lt;</t>
  </si>
  <si>
    <t>&gt;</t>
  </si>
  <si>
    <t>the below image shows each of the use cases above</t>
  </si>
  <si>
    <t>additional info</t>
  </si>
  <si>
    <t>the path line is in black and the wall line is in pink</t>
  </si>
  <si>
    <t>path line</t>
  </si>
  <si>
    <t>x</t>
  </si>
  <si>
    <t>y1</t>
  </si>
  <si>
    <t>y2</t>
  </si>
  <si>
    <t>wall line</t>
  </si>
  <si>
    <t>here are some examples of each use case…</t>
  </si>
  <si>
    <t>notes</t>
  </si>
  <si>
    <t>at the outset, the wall's line type should be set to None, then if after examining all candidate path lines and if none of the use other use cases are a match, then set the wall type to "interior"</t>
  </si>
  <si>
    <t>all use cases after use case #1, the wall line is collinear with one or more path lins</t>
  </si>
  <si>
    <t>lines labeled as "A" in use case #4 diagram
-- this would be a "combo" wall</t>
  </si>
  <si>
    <t>lines labeled as "B" in use case #4 diagram
-- this would be a "combo" wall</t>
  </si>
  <si>
    <t>w.pt1.y &lt; p.pt1.y</t>
  </si>
  <si>
    <t>w.pt1.y &lt; p.pt2.y</t>
  </si>
  <si>
    <t>w.pt2.y &gt; p.pt1.y</t>
  </si>
  <si>
    <t>w.pt2.y &lt; p.pt2.y</t>
  </si>
  <si>
    <t>w.pt2.y &gt; p.pt2.y</t>
  </si>
  <si>
    <t>coulld use cases #5 and #4 be combined - as they both result in "combo" walls
lines labeled as "B" in use case #5 diagram
-- this would be a "combo" wall</t>
  </si>
  <si>
    <t>coulld use cases #5 and #4 be combined - as they both result in "combo" walls
lines labeled as "A" in use case #5 diagram
-- this would be a "combo" wall</t>
  </si>
  <si>
    <t>coulld use cases #5 and #4 be combined - as they both result in "combo" walls
lines labeled as "c" in use case #5 diagram
-- this would be a "combo" wall</t>
  </si>
  <si>
    <t>w.pt1.y == p.pt1.y</t>
  </si>
  <si>
    <t>w.pt1.y &gt; p.pt1.y</t>
  </si>
  <si>
    <t>w.pt2.y == p.pt2.y</t>
  </si>
  <si>
    <t>w.pt2.y &gt; w.pt2.y</t>
  </si>
  <si>
    <t>-- line would be an exterior wall</t>
  </si>
  <si>
    <t>w.pt2.y &lt; p.pt1.y</t>
  </si>
  <si>
    <t>w.pt1.y &gt; p.pt2.y</t>
  </si>
  <si>
    <t>w.pt1.y == p.pt2.y</t>
  </si>
  <si>
    <t>w.pt2.y == p.pt1.y</t>
  </si>
  <si>
    <t>condition 1</t>
  </si>
  <si>
    <t>condition 2</t>
  </si>
  <si>
    <t>condition 3</t>
  </si>
  <si>
    <t>check 2.1</t>
  </si>
  <si>
    <t>check 2.2</t>
  </si>
  <si>
    <t>check 3.1</t>
  </si>
  <si>
    <t>check 3.2</t>
  </si>
  <si>
    <t>check 4.1</t>
  </si>
  <si>
    <t>check 4.2</t>
  </si>
  <si>
    <t>check 5.1</t>
  </si>
  <si>
    <t>check 5.2</t>
  </si>
  <si>
    <t>check 5.3</t>
  </si>
  <si>
    <t>check 6.1</t>
  </si>
  <si>
    <t>check 6.2</t>
  </si>
  <si>
    <t>check 6.3</t>
  </si>
  <si>
    <t>check 7</t>
  </si>
  <si>
    <t>interior</t>
  </si>
  <si>
    <t>combo</t>
  </si>
  <si>
    <t>exterior</t>
  </si>
  <si>
    <t>if not w.is_collinear(p): wall_type = "interior"</t>
  </si>
  <si>
    <r>
      <t xml:space="preserve">lines labeled as "B" in use case #2 diagram
same as use case #2.1
</t>
    </r>
    <r>
      <rPr>
        <i/>
        <sz val="12"/>
        <color rgb="FF00B0F0"/>
        <rFont val="Aptos Narrow (Body)"/>
      </rPr>
      <t>-- could we just test for</t>
    </r>
    <r>
      <rPr>
        <b/>
        <i/>
        <sz val="12"/>
        <color rgb="FF00B0F0"/>
        <rFont val="Aptos Narrow (Body)"/>
      </rPr>
      <t xml:space="preserve"> 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</si>
  <si>
    <r>
      <t xml:space="preserve">lines labeled as "A" in use case #2 diagram
not sure if we need to explicitly test for use case #2.1 &amp; #2.2 as if none of the other use cases are true, then we default the wall to "interior"
</t>
    </r>
    <r>
      <rPr>
        <i/>
        <sz val="12"/>
        <color rgb="FF00B0F0"/>
        <rFont val="Aptos Narrow (Body)"/>
      </rPr>
      <t xml:space="preserve">-- could we just test for this </t>
    </r>
    <r>
      <rPr>
        <b/>
        <i/>
        <sz val="12"/>
        <color rgb="FF00B0F0"/>
        <rFont val="Aptos Narrow (Body)"/>
      </rPr>
      <t>condition 2</t>
    </r>
    <r>
      <rPr>
        <i/>
        <sz val="12"/>
        <color rgb="FF00B0F0"/>
        <rFont val="Aptos Narrow (Body)"/>
      </rPr>
      <t xml:space="preserve"> as w.pt1.y must be less than p.pt1.y if </t>
    </r>
    <r>
      <rPr>
        <b/>
        <i/>
        <sz val="12"/>
        <color rgb="FF00B0F0"/>
        <rFont val="Aptos Narrow (Body)"/>
      </rPr>
      <t>condition 2</t>
    </r>
    <r>
      <rPr>
        <i/>
        <sz val="12"/>
        <color rgb="FF00B0F0"/>
        <rFont val="Aptos Narrow (Body)"/>
      </rPr>
      <t xml:space="preserve"> is true, as the points are normalized</t>
    </r>
  </si>
  <si>
    <r>
      <t xml:space="preserve">same as use case #3.1
</t>
    </r>
    <r>
      <rPr>
        <i/>
        <sz val="12"/>
        <color rgb="FF00B0F0"/>
        <rFont val="Aptos Narrow (Body)"/>
      </rPr>
      <t xml:space="preserve">-- could we just test for </t>
    </r>
    <r>
      <rPr>
        <b/>
        <i/>
        <sz val="12"/>
        <color rgb="FF00B0F0"/>
        <rFont val="Aptos Narrow (Body)"/>
      </rPr>
      <t>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</si>
  <si>
    <r>
      <t xml:space="preserve">again, we probably don't need to explicity test for use case #3.1 and #3.2 -- also note: since we are only testing for wall line to path line overlap, walls meeting this use case conditions would still be considered "interior" walls. But later if there were additional wall defined and we were checking for wall to wall overlap, then we'd want to "join" these 2 walls into 1 single wall I'm thinking ??? but that is a completely different section of logic
</t>
    </r>
    <r>
      <rPr>
        <i/>
        <sz val="12"/>
        <color rgb="FF00B0F0"/>
        <rFont val="Aptos Narrow (Body)"/>
      </rPr>
      <t xml:space="preserve">-- could we just test for </t>
    </r>
    <r>
      <rPr>
        <b/>
        <i/>
        <sz val="12"/>
        <color rgb="FF00B0F0"/>
        <rFont val="Aptos Narrow (Body)"/>
      </rPr>
      <t>condition 1</t>
    </r>
    <r>
      <rPr>
        <i/>
        <sz val="12"/>
        <color rgb="FF00B0F0"/>
        <rFont val="Aptos Narrow (Body)"/>
      </rPr>
      <t xml:space="preserve"> as w.pt1.y must be less than p.pt1.y if </t>
    </r>
    <r>
      <rPr>
        <b/>
        <i/>
        <sz val="12"/>
        <color rgb="FF00B0F0"/>
        <rFont val="Aptos Narrow (Body)"/>
      </rPr>
      <t>condition 1</t>
    </r>
    <r>
      <rPr>
        <i/>
        <sz val="12"/>
        <color rgb="FF00B0F0"/>
        <rFont val="Aptos Narrow (Body)"/>
      </rPr>
      <t xml:space="preserve"> is true, as the points are normalized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</si>
</sst>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sz val="12"/>
      <color rgb="FF006100"/>
      <name val="Aptos Narrow"/>
      <family val="2"/>
      <scheme val="minor"/>
    </font>
    <font>
      <sz val="12"/>
      <color rgb="FF9C0006"/>
      <name val="Aptos Narrow"/>
      <family val="2"/>
      <scheme val="minor"/>
    </font>
    <font>
      <b/>
      <sz val="12"/>
      <color theme="1"/>
      <name val="Aptos Narrow"/>
      <scheme val="minor"/>
    </font>
    <font>
      <b/>
      <sz val="12"/>
      <color theme="8" tint="0.39997558519241921"/>
      <name val="Aptos Narrow"/>
      <scheme val="minor"/>
    </font>
    <font>
      <i/>
      <sz val="12"/>
      <color rgb="FF00B0F0"/>
      <name val="Aptos Narrow"/>
      <scheme val="minor"/>
    </font>
    <font>
      <b/>
      <u/>
      <sz val="12"/>
      <color rgb="FFFF0000"/>
      <name val="Aptos Narrow"/>
      <scheme val="minor"/>
    </font>
    <font>
      <i/>
      <sz val="12"/>
      <name val="Aptos Narrow (Body)"/>
    </font>
    <font>
      <i/>
      <sz val="12"/>
      <color rgb="FF00B0F0"/>
      <name val="Aptos Narrow (Body)"/>
    </font>
    <font>
      <b/>
      <i/>
      <sz val="12"/>
      <color rgb="FF00B0F0"/>
      <name val="Aptos Narrow (Body)"/>
    </font>
  </fonts>
  <fills count="13">
    <fill>
      <patternFill patternType="none"/>
    </fill>
    <fill>
      <patternFill patternType="gray125"/>
    </fill>
    <fill>
      <patternFill patternType="solid">
        <fgColor rgb="FFC6EFCE"/>
      </patternFill>
    </fill>
    <fill>
      <patternFill patternType="solid">
        <fgColor rgb="FFFFC7CE"/>
      </patternFill>
    </fill>
    <fill>
      <patternFill patternType="solid">
        <fgColor theme="1" tint="0.499984740745262"/>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tint="0.39997558519241921"/>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xf numFmtId="0" fontId="1" fillId="2" borderId="0" applyNumberFormat="0" applyBorder="0" applyAlignment="0" applyProtection="0"/>
    <xf numFmtId="0" fontId="2" fillId="3" borderId="0" applyNumberFormat="0" applyBorder="0" applyAlignment="0" applyProtection="0"/>
  </cellStyleXfs>
  <cellXfs count="90">
    <xf numFmtId="0" fontId="0" fillId="0" borderId="0" xfId="0"/>
    <xf numFmtId="0" fontId="0" fillId="0" borderId="0" xfId="0" applyAlignment="1">
      <alignment wrapText="1"/>
    </xf>
    <xf numFmtId="0" fontId="0" fillId="0" borderId="1" xfId="0" applyBorder="1" applyAlignment="1">
      <alignment vertical="top" wrapText="1"/>
    </xf>
    <xf numFmtId="0" fontId="0" fillId="0" borderId="0" xfId="0" applyAlignment="1">
      <alignment horizontal="center"/>
    </xf>
    <xf numFmtId="0" fontId="0" fillId="0" borderId="1" xfId="0" applyBorder="1"/>
    <xf numFmtId="0" fontId="0" fillId="0" borderId="1" xfId="0" applyBorder="1" applyAlignment="1">
      <alignment horizontal="center"/>
    </xf>
    <xf numFmtId="0" fontId="0" fillId="0" borderId="1" xfId="0" quotePrefix="1" applyBorder="1" applyAlignment="1">
      <alignment horizontal="center"/>
    </xf>
    <xf numFmtId="0" fontId="0" fillId="4" borderId="1" xfId="0" applyFill="1" applyBorder="1" applyAlignment="1">
      <alignment horizontal="center"/>
    </xf>
    <xf numFmtId="0" fontId="0" fillId="0" borderId="0" xfId="0" applyAlignment="1"/>
    <xf numFmtId="0" fontId="0" fillId="0" borderId="2"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10" xfId="0" applyBorder="1" applyAlignment="1">
      <alignment vertical="top" wrapText="1"/>
    </xf>
    <xf numFmtId="0" fontId="0" fillId="0" borderId="14" xfId="0" applyBorder="1" applyAlignment="1">
      <alignment vertical="top" wrapText="1"/>
    </xf>
    <xf numFmtId="0" fontId="4" fillId="0" borderId="9" xfId="0" applyFont="1" applyBorder="1" applyAlignment="1">
      <alignment horizontal="center"/>
    </xf>
    <xf numFmtId="0" fontId="4" fillId="0" borderId="10" xfId="0" applyFont="1" applyBorder="1" applyAlignment="1">
      <alignment horizontal="center"/>
    </xf>
    <xf numFmtId="0" fontId="4" fillId="0" borderId="12" xfId="0" applyFont="1" applyBorder="1" applyAlignment="1">
      <alignment horizontal="center"/>
    </xf>
    <xf numFmtId="0" fontId="3" fillId="0" borderId="9" xfId="0" applyFont="1" applyBorder="1" applyAlignment="1">
      <alignment horizontal="center"/>
    </xf>
    <xf numFmtId="0" fontId="3" fillId="0" borderId="10" xfId="0" applyFont="1" applyBorder="1" applyAlignment="1">
      <alignment horizontal="center"/>
    </xf>
    <xf numFmtId="0" fontId="3" fillId="0" borderId="12" xfId="0" applyFont="1" applyBorder="1" applyAlignment="1">
      <alignment horizontal="center"/>
    </xf>
    <xf numFmtId="0" fontId="3" fillId="0" borderId="5" xfId="0" applyFont="1" applyBorder="1" applyAlignment="1">
      <alignment vertical="top"/>
    </xf>
    <xf numFmtId="0" fontId="3" fillId="0" borderId="6" xfId="0" applyFont="1" applyBorder="1" applyAlignment="1">
      <alignment vertical="top" wrapText="1"/>
    </xf>
    <xf numFmtId="0" fontId="3" fillId="0" borderId="8" xfId="0" applyFont="1" applyBorder="1" applyAlignment="1">
      <alignment vertical="top"/>
    </xf>
    <xf numFmtId="0" fontId="0" fillId="0" borderId="5" xfId="0" applyBorder="1" applyAlignment="1">
      <alignment horizontal="center" vertical="top"/>
    </xf>
    <xf numFmtId="0" fontId="0" fillId="0" borderId="9" xfId="0" applyBorder="1" applyAlignment="1">
      <alignment horizontal="center" vertical="top"/>
    </xf>
    <xf numFmtId="0" fontId="0" fillId="0" borderId="13" xfId="0" applyBorder="1" applyAlignment="1">
      <alignment horizontal="center" vertical="top"/>
    </xf>
    <xf numFmtId="0" fontId="0" fillId="0" borderId="17" xfId="0" applyBorder="1" applyAlignment="1">
      <alignment horizontal="center" vertical="top"/>
    </xf>
    <xf numFmtId="0" fontId="5" fillId="0" borderId="0" xfId="0" applyFont="1"/>
    <xf numFmtId="0" fontId="0" fillId="0" borderId="11" xfId="0" applyBorder="1" applyAlignment="1">
      <alignment vertical="top" wrapText="1"/>
    </xf>
    <xf numFmtId="0" fontId="0" fillId="0" borderId="15" xfId="0" applyBorder="1" applyAlignment="1">
      <alignment vertical="top" wrapText="1"/>
    </xf>
    <xf numFmtId="0" fontId="0" fillId="5" borderId="5" xfId="0" applyFill="1" applyBorder="1" applyAlignment="1">
      <alignment horizontal="center" vertical="top"/>
    </xf>
    <xf numFmtId="0" fontId="0" fillId="9" borderId="6" xfId="0" applyFill="1" applyBorder="1" applyAlignment="1">
      <alignment horizontal="center" vertical="top"/>
    </xf>
    <xf numFmtId="0" fontId="0" fillId="9" borderId="8" xfId="0" applyFill="1" applyBorder="1" applyAlignment="1">
      <alignment horizontal="center" vertical="top"/>
    </xf>
    <xf numFmtId="0" fontId="0" fillId="5" borderId="9" xfId="0" applyFill="1" applyBorder="1" applyAlignment="1">
      <alignment horizontal="center" vertical="top"/>
    </xf>
    <xf numFmtId="0" fontId="0" fillId="5" borderId="10" xfId="0" applyFill="1" applyBorder="1" applyAlignment="1">
      <alignment horizontal="center" vertical="top"/>
    </xf>
    <xf numFmtId="0" fontId="0" fillId="5" borderId="12" xfId="0" applyFill="1" applyBorder="1" applyAlignment="1">
      <alignment horizontal="center" vertical="top"/>
    </xf>
    <xf numFmtId="0" fontId="0" fillId="7" borderId="9" xfId="0" applyFill="1" applyBorder="1" applyAlignment="1">
      <alignment horizontal="center" vertical="top"/>
    </xf>
    <xf numFmtId="0" fontId="0" fillId="7" borderId="10" xfId="0" applyFill="1" applyBorder="1" applyAlignment="1">
      <alignment horizontal="center" vertical="top"/>
    </xf>
    <xf numFmtId="0" fontId="0" fillId="7" borderId="12" xfId="0" applyFill="1" applyBorder="1" applyAlignment="1">
      <alignment horizontal="center" vertical="top"/>
    </xf>
    <xf numFmtId="0" fontId="0" fillId="7" borderId="13" xfId="0" applyFill="1" applyBorder="1" applyAlignment="1">
      <alignment horizontal="center" vertical="top"/>
    </xf>
    <xf numFmtId="0" fontId="0" fillId="7" borderId="14" xfId="0" applyFill="1" applyBorder="1" applyAlignment="1">
      <alignment horizontal="center" vertical="top"/>
    </xf>
    <xf numFmtId="0" fontId="0" fillId="5" borderId="13" xfId="0" applyFill="1" applyBorder="1" applyAlignment="1">
      <alignment horizontal="center" vertical="top"/>
    </xf>
    <xf numFmtId="0" fontId="0" fillId="5" borderId="14" xfId="0" applyFill="1" applyBorder="1" applyAlignment="1">
      <alignment horizontal="center" vertical="top"/>
    </xf>
    <xf numFmtId="0" fontId="0" fillId="5" borderId="16" xfId="0" applyFill="1" applyBorder="1" applyAlignment="1">
      <alignment horizontal="center" vertical="top"/>
    </xf>
    <xf numFmtId="0" fontId="0" fillId="6" borderId="9" xfId="0" applyFill="1" applyBorder="1" applyAlignment="1">
      <alignment horizontal="center" vertical="top"/>
    </xf>
    <xf numFmtId="0" fontId="0" fillId="6" borderId="10" xfId="0" applyFill="1" applyBorder="1" applyAlignment="1">
      <alignment horizontal="center" vertical="top"/>
    </xf>
    <xf numFmtId="0" fontId="0" fillId="6" borderId="12" xfId="0" applyFill="1" applyBorder="1" applyAlignment="1">
      <alignment horizontal="center" vertical="top"/>
    </xf>
    <xf numFmtId="0" fontId="0" fillId="7" borderId="17" xfId="0" applyFill="1" applyBorder="1" applyAlignment="1">
      <alignment horizontal="center" vertical="top"/>
    </xf>
    <xf numFmtId="0" fontId="0" fillId="7" borderId="1" xfId="0" applyFill="1" applyBorder="1" applyAlignment="1">
      <alignment horizontal="center" vertical="top"/>
    </xf>
    <xf numFmtId="0" fontId="0" fillId="7" borderId="18" xfId="0" applyFill="1" applyBorder="1" applyAlignment="1">
      <alignment horizontal="center" vertical="top"/>
    </xf>
    <xf numFmtId="0" fontId="0" fillId="6" borderId="17" xfId="0" applyFill="1" applyBorder="1" applyAlignment="1">
      <alignment horizontal="center" vertical="top"/>
    </xf>
    <xf numFmtId="0" fontId="0" fillId="6" borderId="1" xfId="0" applyFill="1" applyBorder="1" applyAlignment="1">
      <alignment horizontal="center" vertical="top"/>
    </xf>
    <xf numFmtId="0" fontId="0" fillId="6" borderId="18" xfId="0" applyFill="1" applyBorder="1" applyAlignment="1">
      <alignment horizontal="center" vertical="top"/>
    </xf>
    <xf numFmtId="0" fontId="0" fillId="8" borderId="13" xfId="0" applyFill="1" applyBorder="1" applyAlignment="1">
      <alignment horizontal="center" vertical="top"/>
    </xf>
    <xf numFmtId="0" fontId="0" fillId="8" borderId="14" xfId="0" applyFill="1" applyBorder="1" applyAlignment="1">
      <alignment horizontal="center" vertical="top"/>
    </xf>
    <xf numFmtId="0" fontId="0" fillId="8" borderId="16" xfId="0" applyFill="1" applyBorder="1" applyAlignment="1">
      <alignment horizontal="center" vertical="top"/>
    </xf>
    <xf numFmtId="0" fontId="0" fillId="6" borderId="13" xfId="0" applyFill="1" applyBorder="1" applyAlignment="1">
      <alignment horizontal="center" vertical="top"/>
    </xf>
    <xf numFmtId="0" fontId="0" fillId="6" borderId="14" xfId="0" applyFill="1" applyBorder="1" applyAlignment="1">
      <alignment horizontal="center" vertical="top"/>
    </xf>
    <xf numFmtId="0" fontId="0" fillId="6" borderId="16" xfId="0" applyFill="1" applyBorder="1" applyAlignment="1">
      <alignment horizontal="center" vertical="top"/>
    </xf>
    <xf numFmtId="0" fontId="0" fillId="5" borderId="6" xfId="0" applyFill="1" applyBorder="1" applyAlignment="1">
      <alignment horizontal="center" vertical="top"/>
    </xf>
    <xf numFmtId="0" fontId="0" fillId="5" borderId="8" xfId="0" applyFill="1" applyBorder="1" applyAlignment="1">
      <alignment horizontal="center" vertical="top"/>
    </xf>
    <xf numFmtId="0" fontId="0" fillId="0" borderId="0" xfId="0" applyAlignment="1">
      <alignment horizontal="center" vertical="top"/>
    </xf>
    <xf numFmtId="0" fontId="0" fillId="0" borderId="11" xfId="0" quotePrefix="1" applyBorder="1" applyAlignment="1">
      <alignment vertical="top" wrapText="1"/>
    </xf>
    <xf numFmtId="0" fontId="0" fillId="0" borderId="2" xfId="0" quotePrefix="1" applyBorder="1" applyAlignment="1">
      <alignment vertical="top" wrapText="1"/>
    </xf>
    <xf numFmtId="0" fontId="0" fillId="0" borderId="15" xfId="0" quotePrefix="1" applyBorder="1" applyAlignment="1">
      <alignment vertical="top" wrapText="1"/>
    </xf>
    <xf numFmtId="0" fontId="0" fillId="0" borderId="7" xfId="0" quotePrefix="1" applyBorder="1" applyAlignment="1">
      <alignment vertical="top" wrapText="1"/>
    </xf>
    <xf numFmtId="0" fontId="6" fillId="0" borderId="6" xfId="0" applyFont="1" applyBorder="1" applyAlignment="1">
      <alignment vertical="top" wrapText="1"/>
    </xf>
    <xf numFmtId="0" fontId="0" fillId="9" borderId="7" xfId="0" applyFill="1" applyBorder="1" applyAlignment="1">
      <alignment horizontal="center" vertical="top"/>
    </xf>
    <xf numFmtId="0" fontId="0" fillId="5" borderId="11" xfId="0" applyFill="1" applyBorder="1" applyAlignment="1">
      <alignment horizontal="center" vertical="top"/>
    </xf>
    <xf numFmtId="0" fontId="0" fillId="7" borderId="15" xfId="0" applyFill="1" applyBorder="1" applyAlignment="1">
      <alignment horizontal="center" vertical="top"/>
    </xf>
    <xf numFmtId="0" fontId="0" fillId="7" borderId="2" xfId="0" applyFill="1" applyBorder="1" applyAlignment="1">
      <alignment horizontal="center" vertical="top"/>
    </xf>
    <xf numFmtId="0" fontId="0" fillId="8" borderId="15" xfId="0" applyFill="1" applyBorder="1" applyAlignment="1">
      <alignment horizontal="center" vertical="top"/>
    </xf>
    <xf numFmtId="0" fontId="0" fillId="6" borderId="11" xfId="0" applyFill="1" applyBorder="1" applyAlignment="1">
      <alignment horizontal="center" vertical="top"/>
    </xf>
    <xf numFmtId="0" fontId="0" fillId="6" borderId="2" xfId="0" applyFill="1" applyBorder="1" applyAlignment="1">
      <alignment horizontal="center" vertical="top"/>
    </xf>
    <xf numFmtId="0" fontId="0" fillId="6" borderId="15" xfId="0" applyFill="1" applyBorder="1" applyAlignment="1">
      <alignment horizontal="center" vertical="top"/>
    </xf>
    <xf numFmtId="0" fontId="0" fillId="5" borderId="7" xfId="0" applyFill="1" applyBorder="1" applyAlignment="1">
      <alignment horizontal="center" vertical="top"/>
    </xf>
    <xf numFmtId="0" fontId="0" fillId="0" borderId="1" xfId="0" applyBorder="1" applyAlignment="1">
      <alignment horizontal="center" vertical="top"/>
    </xf>
    <xf numFmtId="0" fontId="0" fillId="0" borderId="1" xfId="0" applyBorder="1" applyAlignment="1">
      <alignment horizontal="center" vertical="top" wrapText="1"/>
    </xf>
    <xf numFmtId="0" fontId="3" fillId="0" borderId="19" xfId="0" applyFont="1" applyBorder="1" applyAlignment="1">
      <alignment horizontal="center" vertical="top"/>
    </xf>
    <xf numFmtId="0" fontId="3" fillId="0" borderId="3" xfId="0" applyFont="1" applyBorder="1" applyAlignment="1">
      <alignment horizontal="center" vertical="top"/>
    </xf>
    <xf numFmtId="0" fontId="3" fillId="0" borderId="20" xfId="0" applyFont="1" applyBorder="1" applyAlignment="1">
      <alignment horizontal="center" vertical="top"/>
    </xf>
    <xf numFmtId="0" fontId="3" fillId="0" borderId="4" xfId="0" applyFont="1" applyBorder="1" applyAlignment="1">
      <alignment horizontal="center" vertical="top"/>
    </xf>
    <xf numFmtId="0" fontId="3" fillId="0" borderId="1" xfId="0" applyFont="1" applyBorder="1" applyAlignment="1">
      <alignment horizontal="center" vertical="top"/>
    </xf>
    <xf numFmtId="0" fontId="3" fillId="0" borderId="1" xfId="0" applyFont="1" applyFill="1" applyBorder="1" applyAlignment="1">
      <alignment horizontal="center" vertical="top"/>
    </xf>
    <xf numFmtId="0" fontId="1" fillId="2" borderId="1" xfId="1" applyBorder="1"/>
    <xf numFmtId="0" fontId="2" fillId="3" borderId="1" xfId="2" applyBorder="1"/>
    <xf numFmtId="0" fontId="7" fillId="0" borderId="1" xfId="0" applyFont="1" applyBorder="1" applyAlignment="1">
      <alignment horizontal="center" vertical="top" wrapText="1"/>
    </xf>
    <xf numFmtId="0" fontId="0" fillId="10" borderId="0" xfId="0" applyFill="1"/>
    <xf numFmtId="0" fontId="0" fillId="11" borderId="0" xfId="0" applyFill="1"/>
    <xf numFmtId="0" fontId="0" fillId="12" borderId="0" xfId="0" applyFill="1"/>
  </cellXfs>
  <cellStyles count="3">
    <cellStyle name="Bad" xfId="2" builtinId="27"/>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732691</xdr:colOff>
      <xdr:row>37</xdr:row>
      <xdr:rowOff>87923</xdr:rowOff>
    </xdr:from>
    <xdr:to>
      <xdr:col>4</xdr:col>
      <xdr:colOff>2233245</xdr:colOff>
      <xdr:row>48</xdr:row>
      <xdr:rowOff>109513</xdr:rowOff>
    </xdr:to>
    <xdr:pic>
      <xdr:nvPicPr>
        <xdr:cNvPr id="2" name="Picture 1">
          <a:extLst>
            <a:ext uri="{FF2B5EF4-FFF2-40B4-BE49-F238E27FC236}">
              <a16:creationId xmlns:a16="http://schemas.microsoft.com/office/drawing/2014/main" id="{308B50E3-5D14-FA7B-1E1E-CC07166F0815}"/>
            </a:ext>
          </a:extLst>
        </xdr:cNvPr>
        <xdr:cNvPicPr>
          <a:picLocks noChangeAspect="1"/>
        </xdr:cNvPicPr>
      </xdr:nvPicPr>
      <xdr:blipFill>
        <a:blip xmlns:r="http://schemas.openxmlformats.org/officeDocument/2006/relationships" r:embed="rId1"/>
        <a:stretch>
          <a:fillRect/>
        </a:stretch>
      </xdr:blipFill>
      <xdr:spPr>
        <a:xfrm>
          <a:off x="732691" y="10404231"/>
          <a:ext cx="7772400" cy="2278283"/>
        </a:xfrm>
        <a:prstGeom prst="rect">
          <a:avLst/>
        </a:prstGeom>
      </xdr:spPr>
    </xdr:pic>
    <xdr:clientData/>
  </xdr:twoCellAnchor>
  <xdr:twoCellAnchor editAs="oneCell">
    <xdr:from>
      <xdr:col>1</xdr:col>
      <xdr:colOff>517770</xdr:colOff>
      <xdr:row>23</xdr:row>
      <xdr:rowOff>39076</xdr:rowOff>
    </xdr:from>
    <xdr:to>
      <xdr:col>4</xdr:col>
      <xdr:colOff>2018324</xdr:colOff>
      <xdr:row>36</xdr:row>
      <xdr:rowOff>92416</xdr:rowOff>
    </xdr:to>
    <xdr:pic>
      <xdr:nvPicPr>
        <xdr:cNvPr id="3" name="Picture 2">
          <a:extLst>
            <a:ext uri="{FF2B5EF4-FFF2-40B4-BE49-F238E27FC236}">
              <a16:creationId xmlns:a16="http://schemas.microsoft.com/office/drawing/2014/main" id="{9569D455-A7B5-1DAC-4DCD-77B7B802480D}"/>
            </a:ext>
          </a:extLst>
        </xdr:cNvPr>
        <xdr:cNvPicPr>
          <a:picLocks noChangeAspect="1"/>
        </xdr:cNvPicPr>
      </xdr:nvPicPr>
      <xdr:blipFill>
        <a:blip xmlns:r="http://schemas.openxmlformats.org/officeDocument/2006/relationships" r:embed="rId2"/>
        <a:stretch>
          <a:fillRect/>
        </a:stretch>
      </xdr:blipFill>
      <xdr:spPr>
        <a:xfrm>
          <a:off x="517770" y="7483230"/>
          <a:ext cx="7772400" cy="2720340"/>
        </a:xfrm>
        <a:prstGeom prst="rect">
          <a:avLst/>
        </a:prstGeom>
      </xdr:spPr>
    </xdr:pic>
    <xdr:clientData/>
  </xdr:twoCellAnchor>
  <xdr:twoCellAnchor editAs="oneCell">
    <xdr:from>
      <xdr:col>4</xdr:col>
      <xdr:colOff>2549768</xdr:colOff>
      <xdr:row>22</xdr:row>
      <xdr:rowOff>29309</xdr:rowOff>
    </xdr:from>
    <xdr:to>
      <xdr:col>14</xdr:col>
      <xdr:colOff>347783</xdr:colOff>
      <xdr:row>53</xdr:row>
      <xdr:rowOff>55583</xdr:rowOff>
    </xdr:to>
    <xdr:pic>
      <xdr:nvPicPr>
        <xdr:cNvPr id="4" name="Picture 3">
          <a:extLst>
            <a:ext uri="{FF2B5EF4-FFF2-40B4-BE49-F238E27FC236}">
              <a16:creationId xmlns:a16="http://schemas.microsoft.com/office/drawing/2014/main" id="{C4572500-64D8-9654-9E63-E04824A5E699}"/>
            </a:ext>
          </a:extLst>
        </xdr:cNvPr>
        <xdr:cNvPicPr>
          <a:picLocks noChangeAspect="1"/>
        </xdr:cNvPicPr>
      </xdr:nvPicPr>
      <xdr:blipFill>
        <a:blip xmlns:r="http://schemas.openxmlformats.org/officeDocument/2006/relationships" r:embed="rId3"/>
        <a:stretch>
          <a:fillRect/>
        </a:stretch>
      </xdr:blipFill>
      <xdr:spPr>
        <a:xfrm>
          <a:off x="9651999" y="7414847"/>
          <a:ext cx="7772400" cy="638604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8B4F-331D-0B41-9510-54AD487DBF66}">
  <dimension ref="A1:F10"/>
  <sheetViews>
    <sheetView zoomScale="120" zoomScaleNormal="120" workbookViewId="0">
      <selection activeCell="D3" sqref="D3"/>
    </sheetView>
  </sheetViews>
  <sheetFormatPr baseColWidth="10" defaultRowHeight="16" x14ac:dyDescent="0.2"/>
  <sheetData>
    <row r="1" spans="1:6" x14ac:dyDescent="0.2">
      <c r="A1" t="s">
        <v>18</v>
      </c>
    </row>
    <row r="2" spans="1:6" x14ac:dyDescent="0.2">
      <c r="A2" t="s">
        <v>19</v>
      </c>
    </row>
    <row r="3" spans="1:6" x14ac:dyDescent="0.2">
      <c r="A3" t="s">
        <v>20</v>
      </c>
    </row>
    <row r="6" spans="1:6" x14ac:dyDescent="0.2">
      <c r="B6" s="4" t="s">
        <v>25</v>
      </c>
      <c r="C6" s="5" t="s">
        <v>21</v>
      </c>
      <c r="D6" s="5" t="s">
        <v>22</v>
      </c>
      <c r="E6" s="5" t="s">
        <v>23</v>
      </c>
      <c r="F6" s="5" t="s">
        <v>24</v>
      </c>
    </row>
    <row r="7" spans="1:6" x14ac:dyDescent="0.2">
      <c r="B7" s="5" t="s">
        <v>21</v>
      </c>
      <c r="C7" s="6" t="s">
        <v>26</v>
      </c>
      <c r="D7" s="6" t="s">
        <v>27</v>
      </c>
      <c r="E7" s="6" t="s">
        <v>27</v>
      </c>
      <c r="F7" s="7"/>
    </row>
    <row r="8" spans="1:6" x14ac:dyDescent="0.2">
      <c r="B8" s="5" t="s">
        <v>22</v>
      </c>
      <c r="C8" s="6" t="s">
        <v>28</v>
      </c>
      <c r="D8" s="6" t="s">
        <v>26</v>
      </c>
      <c r="E8" s="7"/>
      <c r="F8" s="6" t="s">
        <v>27</v>
      </c>
    </row>
    <row r="9" spans="1:6" x14ac:dyDescent="0.2">
      <c r="B9" s="5" t="s">
        <v>23</v>
      </c>
      <c r="C9" s="6" t="s">
        <v>28</v>
      </c>
      <c r="D9" s="7"/>
      <c r="E9" s="6" t="s">
        <v>26</v>
      </c>
      <c r="F9" s="6" t="s">
        <v>27</v>
      </c>
    </row>
    <row r="10" spans="1:6" x14ac:dyDescent="0.2">
      <c r="B10" s="5" t="s">
        <v>24</v>
      </c>
      <c r="C10" s="7"/>
      <c r="D10" s="6" t="s">
        <v>28</v>
      </c>
      <c r="E10" s="6" t="s">
        <v>28</v>
      </c>
      <c r="F10" s="6" t="s">
        <v>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19E86-F6BB-DC4B-94C0-4B0F858BED7B}">
  <dimension ref="B1:AC23"/>
  <sheetViews>
    <sheetView tabSelected="1" zoomScale="130" zoomScaleNormal="130" workbookViewId="0">
      <pane xSplit="2" ySplit="3" topLeftCell="F7" activePane="bottomRight" state="frozen"/>
      <selection pane="topRight" activeCell="C1" sqref="C1"/>
      <selection pane="bottomLeft" activeCell="A4" sqref="A4"/>
      <selection pane="bottomRight" activeCell="AB14" sqref="AB14:AB16"/>
    </sheetView>
  </sheetViews>
  <sheetFormatPr baseColWidth="10" defaultRowHeight="16" x14ac:dyDescent="0.2"/>
  <cols>
    <col min="1" max="1" width="2.83203125" customWidth="1"/>
    <col min="2" max="2" width="12.33203125" customWidth="1"/>
    <col min="3" max="3" width="35" style="1" bestFit="1" customWidth="1"/>
    <col min="4" max="4" width="35" style="1" customWidth="1"/>
    <col min="5" max="5" width="49" customWidth="1"/>
    <col min="6" max="11" width="5.5" style="3" customWidth="1"/>
    <col min="12" max="14" width="16.33203125" style="61" customWidth="1"/>
    <col min="15" max="23" width="9" bestFit="1" customWidth="1"/>
  </cols>
  <sheetData>
    <row r="1" spans="2:29" ht="17" thickBot="1" x14ac:dyDescent="0.25">
      <c r="B1" t="s">
        <v>1</v>
      </c>
    </row>
    <row r="2" spans="2:29" ht="17" thickBot="1" x14ac:dyDescent="0.25">
      <c r="B2" s="27" t="s">
        <v>40</v>
      </c>
      <c r="F2" s="14" t="s">
        <v>36</v>
      </c>
      <c r="G2" s="15"/>
      <c r="H2" s="16"/>
      <c r="I2" s="17" t="s">
        <v>32</v>
      </c>
      <c r="J2" s="18"/>
      <c r="K2" s="19"/>
    </row>
    <row r="3" spans="2:29" ht="18" thickBot="1" x14ac:dyDescent="0.25">
      <c r="B3" s="20" t="s">
        <v>0</v>
      </c>
      <c r="C3" s="21" t="s">
        <v>7</v>
      </c>
      <c r="D3" s="21" t="s">
        <v>30</v>
      </c>
      <c r="E3" s="22" t="s">
        <v>38</v>
      </c>
      <c r="F3" s="78" t="s">
        <v>33</v>
      </c>
      <c r="G3" s="79" t="s">
        <v>34</v>
      </c>
      <c r="H3" s="80" t="s">
        <v>35</v>
      </c>
      <c r="I3" s="78" t="s">
        <v>33</v>
      </c>
      <c r="J3" s="79" t="s">
        <v>34</v>
      </c>
      <c r="K3" s="81" t="s">
        <v>35</v>
      </c>
      <c r="L3" s="82" t="s">
        <v>60</v>
      </c>
      <c r="M3" s="82" t="s">
        <v>61</v>
      </c>
      <c r="N3" s="82" t="s">
        <v>62</v>
      </c>
      <c r="O3" s="83" t="s">
        <v>63</v>
      </c>
      <c r="P3" s="83" t="s">
        <v>64</v>
      </c>
      <c r="Q3" s="83" t="s">
        <v>65</v>
      </c>
      <c r="R3" s="83" t="s">
        <v>66</v>
      </c>
      <c r="S3" s="83" t="s">
        <v>67</v>
      </c>
      <c r="T3" s="83" t="s">
        <v>68</v>
      </c>
      <c r="U3" s="83" t="s">
        <v>69</v>
      </c>
      <c r="V3" s="83" t="s">
        <v>70</v>
      </c>
      <c r="W3" s="83" t="s">
        <v>71</v>
      </c>
      <c r="X3" s="83" t="s">
        <v>72</v>
      </c>
      <c r="Y3" s="83" t="s">
        <v>73</v>
      </c>
      <c r="Z3" s="83" t="s">
        <v>74</v>
      </c>
      <c r="AA3" s="83" t="s">
        <v>75</v>
      </c>
    </row>
    <row r="4" spans="2:29" ht="69" thickBot="1" x14ac:dyDescent="0.25">
      <c r="B4" s="23">
        <v>1</v>
      </c>
      <c r="C4" s="66" t="s">
        <v>2</v>
      </c>
      <c r="D4" s="10"/>
      <c r="E4" s="11" t="s">
        <v>39</v>
      </c>
      <c r="F4" s="30">
        <v>25</v>
      </c>
      <c r="G4" s="31">
        <v>80</v>
      </c>
      <c r="H4" s="32">
        <v>100</v>
      </c>
      <c r="I4" s="30">
        <v>0</v>
      </c>
      <c r="J4" s="31">
        <v>0</v>
      </c>
      <c r="K4" s="67">
        <v>20</v>
      </c>
      <c r="L4" s="76"/>
      <c r="M4" s="76"/>
      <c r="N4" s="76"/>
      <c r="O4" s="4"/>
      <c r="P4" s="4"/>
      <c r="Q4" s="4"/>
      <c r="R4" s="4"/>
      <c r="S4" s="4"/>
      <c r="T4" s="4"/>
      <c r="U4" s="4"/>
      <c r="V4" s="4"/>
      <c r="W4" s="4"/>
      <c r="X4" s="4"/>
      <c r="Y4" s="4"/>
      <c r="Z4" s="4"/>
      <c r="AA4" s="4"/>
      <c r="AB4" s="87" t="s">
        <v>76</v>
      </c>
      <c r="AC4" t="s">
        <v>79</v>
      </c>
    </row>
    <row r="5" spans="2:29" ht="117" customHeight="1" x14ac:dyDescent="0.2">
      <c r="B5" s="24">
        <v>2.1</v>
      </c>
      <c r="C5" s="12" t="s">
        <v>4</v>
      </c>
      <c r="D5" s="12" t="s">
        <v>8</v>
      </c>
      <c r="E5" s="28" t="s">
        <v>81</v>
      </c>
      <c r="F5" s="36">
        <v>0</v>
      </c>
      <c r="G5" s="37">
        <v>0</v>
      </c>
      <c r="H5" s="38">
        <v>20</v>
      </c>
      <c r="I5" s="33">
        <v>0</v>
      </c>
      <c r="J5" s="34">
        <v>40</v>
      </c>
      <c r="K5" s="68">
        <v>100</v>
      </c>
      <c r="L5" s="76" t="s">
        <v>43</v>
      </c>
      <c r="M5" s="77" t="s">
        <v>56</v>
      </c>
      <c r="N5" s="76"/>
      <c r="O5" s="84" t="b">
        <f>AND(G5&lt;J5,H5&lt;J5)</f>
        <v>1</v>
      </c>
      <c r="P5" s="85" t="b">
        <f t="shared" ref="P5:P17" si="0">AND(G5&gt;K5,H5&gt;K5)</f>
        <v>0</v>
      </c>
      <c r="Q5" s="85" t="b">
        <f t="shared" ref="Q5:Q17" si="1">AND(G5=K5,H5&gt;K5)</f>
        <v>0</v>
      </c>
      <c r="R5" s="85" t="b">
        <f t="shared" ref="R5:R17" si="2">AND(H5=J5,G5&lt;J5)</f>
        <v>0</v>
      </c>
      <c r="S5" s="85" t="b">
        <f t="shared" ref="S5:S17" si="3">AND(G5&lt;J5,H5&gt;J5,H5&lt;K5)</f>
        <v>0</v>
      </c>
      <c r="T5" s="85" t="b">
        <f t="shared" ref="T5:T17" si="4">AND(G5&gt;J5,G5&lt;K5,H5&gt;K5)</f>
        <v>0</v>
      </c>
      <c r="U5" s="85" t="b">
        <f t="shared" ref="U5:U17" si="5">AND(G5=J5,H5&gt;K5)</f>
        <v>0</v>
      </c>
      <c r="V5" s="85" t="b">
        <f t="shared" ref="V5:V17" si="6">AND(H5=K5,G5&lt;J5)</f>
        <v>0</v>
      </c>
      <c r="W5" s="85" t="b">
        <f t="shared" ref="W5:W17" si="7">AND(G5&lt;J5,H5&gt;K5)</f>
        <v>0</v>
      </c>
      <c r="X5" s="85" t="b">
        <f t="shared" ref="X5:X17" si="8">AND(G5=J5,H5&lt;K5)</f>
        <v>0</v>
      </c>
      <c r="Y5" s="85" t="b">
        <f t="shared" ref="Y5:Y17" si="9">AND(H5=K5,G5&gt;J5)</f>
        <v>0</v>
      </c>
      <c r="Z5" s="85" t="b">
        <f t="shared" ref="Z5:Z17" si="10">AND(G5&gt;J5,H5&lt;K5)</f>
        <v>0</v>
      </c>
      <c r="AA5" s="85" t="b">
        <f t="shared" ref="AA5:AA17" si="11">AND(G5=J5,H5=K5)</f>
        <v>0</v>
      </c>
      <c r="AB5" s="87" t="s">
        <v>76</v>
      </c>
      <c r="AC5" t="str">
        <f>"elif w.is_collinear(p) and "&amp;L5&amp;" and "&amp;M5&amp;": wall_type = ""interior"</f>
        <v>elif w.is_collinear(p) and w.pt1.y &lt; p.pt1.y and w.pt2.y &lt; p.pt1.y: wall_type = "interior</v>
      </c>
    </row>
    <row r="6" spans="2:29" ht="117" customHeight="1" thickBot="1" x14ac:dyDescent="0.25">
      <c r="B6" s="25">
        <v>2.2000000000000002</v>
      </c>
      <c r="C6" s="13" t="s">
        <v>4</v>
      </c>
      <c r="D6" s="13" t="s">
        <v>9</v>
      </c>
      <c r="E6" s="29" t="s">
        <v>80</v>
      </c>
      <c r="F6" s="41">
        <v>0</v>
      </c>
      <c r="G6" s="42">
        <v>40</v>
      </c>
      <c r="H6" s="43">
        <v>100</v>
      </c>
      <c r="I6" s="39">
        <v>0</v>
      </c>
      <c r="J6" s="40">
        <v>0</v>
      </c>
      <c r="K6" s="69">
        <v>20</v>
      </c>
      <c r="L6" s="86" t="s">
        <v>57</v>
      </c>
      <c r="M6" s="76" t="s">
        <v>47</v>
      </c>
      <c r="N6" s="76"/>
      <c r="O6" s="85" t="b">
        <f t="shared" ref="O6:O17" si="12">AND(G6&lt;J6,H6&lt;J6)</f>
        <v>0</v>
      </c>
      <c r="P6" s="84" t="b">
        <f>AND(G6&gt;K6,H6&gt;K6)</f>
        <v>1</v>
      </c>
      <c r="Q6" s="85" t="b">
        <f t="shared" si="1"/>
        <v>0</v>
      </c>
      <c r="R6" s="85" t="b">
        <f t="shared" si="2"/>
        <v>0</v>
      </c>
      <c r="S6" s="85" t="b">
        <f t="shared" si="3"/>
        <v>0</v>
      </c>
      <c r="T6" s="85" t="b">
        <f t="shared" si="4"/>
        <v>0</v>
      </c>
      <c r="U6" s="85" t="b">
        <f t="shared" si="5"/>
        <v>0</v>
      </c>
      <c r="V6" s="85" t="b">
        <f t="shared" si="6"/>
        <v>0</v>
      </c>
      <c r="W6" s="85" t="b">
        <f t="shared" si="7"/>
        <v>0</v>
      </c>
      <c r="X6" s="85" t="b">
        <f t="shared" si="8"/>
        <v>0</v>
      </c>
      <c r="Y6" s="85" t="b">
        <f t="shared" si="9"/>
        <v>0</v>
      </c>
      <c r="Z6" s="85" t="b">
        <f t="shared" si="10"/>
        <v>0</v>
      </c>
      <c r="AA6" s="85" t="b">
        <f t="shared" si="11"/>
        <v>0</v>
      </c>
      <c r="AB6" s="87" t="s">
        <v>76</v>
      </c>
      <c r="AC6" t="str">
        <f>"elif w.is_collinear(p) and "&amp;L6&amp;" and "&amp;M6&amp;": wall_type = ""interior"</f>
        <v>elif w.is_collinear(p) and w.pt1.y &gt; p.pt2.y and w.pt2.y &gt; p.pt2.y: wall_type = "interior</v>
      </c>
    </row>
    <row r="7" spans="2:29" ht="186" customHeight="1" x14ac:dyDescent="0.2">
      <c r="B7" s="24">
        <v>3.1</v>
      </c>
      <c r="C7" s="12" t="s">
        <v>5</v>
      </c>
      <c r="D7" s="12" t="s">
        <v>8</v>
      </c>
      <c r="E7" s="28" t="s">
        <v>83</v>
      </c>
      <c r="F7" s="36">
        <v>0</v>
      </c>
      <c r="G7" s="37">
        <v>50</v>
      </c>
      <c r="H7" s="38">
        <v>100</v>
      </c>
      <c r="I7" s="33">
        <v>0</v>
      </c>
      <c r="J7" s="34">
        <v>0</v>
      </c>
      <c r="K7" s="68">
        <v>50</v>
      </c>
      <c r="L7" s="86" t="s">
        <v>58</v>
      </c>
      <c r="M7" s="76" t="s">
        <v>54</v>
      </c>
      <c r="N7" s="76"/>
      <c r="O7" s="85" t="b">
        <f t="shared" si="12"/>
        <v>0</v>
      </c>
      <c r="P7" s="85" t="b">
        <f t="shared" ref="P7:P17" si="13">AND(G7&gt;K7,H7&gt;K7)</f>
        <v>0</v>
      </c>
      <c r="Q7" s="84" t="b">
        <f>AND(G7=K7,H7&gt;K7)</f>
        <v>1</v>
      </c>
      <c r="R7" s="85" t="b">
        <f t="shared" si="2"/>
        <v>0</v>
      </c>
      <c r="S7" s="85" t="b">
        <f t="shared" si="3"/>
        <v>0</v>
      </c>
      <c r="T7" s="85" t="b">
        <f t="shared" si="4"/>
        <v>0</v>
      </c>
      <c r="U7" s="85" t="b">
        <f t="shared" si="5"/>
        <v>0</v>
      </c>
      <c r="V7" s="85" t="b">
        <f t="shared" si="6"/>
        <v>0</v>
      </c>
      <c r="W7" s="85" t="b">
        <f t="shared" si="7"/>
        <v>0</v>
      </c>
      <c r="X7" s="85" t="b">
        <f t="shared" si="8"/>
        <v>0</v>
      </c>
      <c r="Y7" s="85" t="b">
        <f t="shared" si="9"/>
        <v>0</v>
      </c>
      <c r="Z7" s="85" t="b">
        <f t="shared" si="10"/>
        <v>0</v>
      </c>
      <c r="AA7" s="85" t="b">
        <f t="shared" si="11"/>
        <v>0</v>
      </c>
      <c r="AB7" s="87" t="s">
        <v>76</v>
      </c>
      <c r="AC7" t="str">
        <f>"elif w.is_collinear(p) and "&amp;L7&amp;" and "&amp;M7&amp;": wall_type = ""interior"</f>
        <v>elif w.is_collinear(p) and w.pt1.y == p.pt2.y and w.pt2.y &gt; w.pt2.y: wall_type = "interior</v>
      </c>
    </row>
    <row r="8" spans="2:29" ht="69" thickBot="1" x14ac:dyDescent="0.25">
      <c r="B8" s="25">
        <v>3.2</v>
      </c>
      <c r="C8" s="13" t="s">
        <v>5</v>
      </c>
      <c r="D8" s="13" t="s">
        <v>9</v>
      </c>
      <c r="E8" s="29" t="s">
        <v>82</v>
      </c>
      <c r="F8" s="41">
        <v>0</v>
      </c>
      <c r="G8" s="42">
        <v>0</v>
      </c>
      <c r="H8" s="43">
        <v>50</v>
      </c>
      <c r="I8" s="39">
        <v>0</v>
      </c>
      <c r="J8" s="40">
        <v>50</v>
      </c>
      <c r="K8" s="69">
        <v>100</v>
      </c>
      <c r="L8" s="86" t="s">
        <v>59</v>
      </c>
      <c r="M8" s="76" t="s">
        <v>43</v>
      </c>
      <c r="N8" s="76"/>
      <c r="O8" s="85" t="b">
        <f t="shared" si="12"/>
        <v>0</v>
      </c>
      <c r="P8" s="85" t="b">
        <f t="shared" si="13"/>
        <v>0</v>
      </c>
      <c r="Q8" s="85" t="b">
        <f t="shared" ref="Q8:Q17" si="14">AND(G8=K8,H8&gt;K8)</f>
        <v>0</v>
      </c>
      <c r="R8" s="84" t="b">
        <f>AND(H8=J8,G8&lt;J8)</f>
        <v>1</v>
      </c>
      <c r="S8" s="85" t="b">
        <f t="shared" si="3"/>
        <v>0</v>
      </c>
      <c r="T8" s="85" t="b">
        <f t="shared" si="4"/>
        <v>0</v>
      </c>
      <c r="U8" s="85" t="b">
        <f t="shared" si="5"/>
        <v>0</v>
      </c>
      <c r="V8" s="85" t="b">
        <f t="shared" si="6"/>
        <v>0</v>
      </c>
      <c r="W8" s="85" t="b">
        <f t="shared" si="7"/>
        <v>0</v>
      </c>
      <c r="X8" s="85" t="b">
        <f t="shared" si="8"/>
        <v>0</v>
      </c>
      <c r="Y8" s="85" t="b">
        <f t="shared" si="9"/>
        <v>0</v>
      </c>
      <c r="Z8" s="85" t="b">
        <f t="shared" si="10"/>
        <v>0</v>
      </c>
      <c r="AA8" s="85" t="b">
        <f t="shared" si="11"/>
        <v>0</v>
      </c>
      <c r="AB8" s="87" t="s">
        <v>76</v>
      </c>
      <c r="AC8" t="str">
        <f>"elif w.is_collinear(p) and "&amp;L8&amp;" and "&amp;M8&amp;": wall_type = ""interior"</f>
        <v>elif w.is_collinear(p) and w.pt2.y == p.pt1.y and w.pt1.y &lt; p.pt1.y: wall_type = "interior</v>
      </c>
    </row>
    <row r="9" spans="2:29" ht="34" x14ac:dyDescent="0.2">
      <c r="B9" s="24">
        <v>4.0999999999999996</v>
      </c>
      <c r="C9" s="12" t="s">
        <v>6</v>
      </c>
      <c r="D9" s="12" t="s">
        <v>10</v>
      </c>
      <c r="E9" s="28" t="s">
        <v>41</v>
      </c>
      <c r="F9" s="36">
        <v>0</v>
      </c>
      <c r="G9" s="37">
        <v>0</v>
      </c>
      <c r="H9" s="38">
        <v>75</v>
      </c>
      <c r="I9" s="33">
        <v>0</v>
      </c>
      <c r="J9" s="34">
        <v>25</v>
      </c>
      <c r="K9" s="68">
        <v>100</v>
      </c>
      <c r="L9" s="76" t="s">
        <v>43</v>
      </c>
      <c r="M9" s="76" t="s">
        <v>45</v>
      </c>
      <c r="N9" s="76" t="s">
        <v>46</v>
      </c>
      <c r="O9" s="85" t="b">
        <f t="shared" si="12"/>
        <v>0</v>
      </c>
      <c r="P9" s="85" t="b">
        <f t="shared" si="13"/>
        <v>0</v>
      </c>
      <c r="Q9" s="85" t="b">
        <f t="shared" si="14"/>
        <v>0</v>
      </c>
      <c r="R9" s="85" t="b">
        <f t="shared" ref="R9:R17" si="15">AND(H9=J9,G9&lt;J9)</f>
        <v>0</v>
      </c>
      <c r="S9" s="84" t="b">
        <f>AND(G9&lt;J9,H9&gt;J9,H9&lt;K9)</f>
        <v>1</v>
      </c>
      <c r="T9" s="85" t="b">
        <f t="shared" si="4"/>
        <v>0</v>
      </c>
      <c r="U9" s="85" t="b">
        <f t="shared" si="5"/>
        <v>0</v>
      </c>
      <c r="V9" s="85" t="b">
        <f t="shared" si="6"/>
        <v>0</v>
      </c>
      <c r="W9" s="85" t="b">
        <f t="shared" si="7"/>
        <v>0</v>
      </c>
      <c r="X9" s="85" t="b">
        <f t="shared" si="8"/>
        <v>0</v>
      </c>
      <c r="Y9" s="85" t="b">
        <f t="shared" si="9"/>
        <v>0</v>
      </c>
      <c r="Z9" s="85" t="b">
        <f t="shared" si="10"/>
        <v>0</v>
      </c>
      <c r="AA9" s="85" t="b">
        <f t="shared" si="11"/>
        <v>0</v>
      </c>
      <c r="AB9" s="88" t="s">
        <v>77</v>
      </c>
      <c r="AC9" t="str">
        <f>"elif w.is_collinear(p) and "&amp;L9&amp;" and "&amp;M9&amp;" and "&amp;N9&amp;": wall_type = ""combo"</f>
        <v>elif w.is_collinear(p) and w.pt1.y &lt; p.pt1.y and w.pt2.y &gt; p.pt1.y and w.pt2.y &lt; p.pt2.y: wall_type = "combo</v>
      </c>
    </row>
    <row r="10" spans="2:29" ht="35" thickBot="1" x14ac:dyDescent="0.25">
      <c r="B10" s="25">
        <v>4.2</v>
      </c>
      <c r="C10" s="13" t="s">
        <v>6</v>
      </c>
      <c r="D10" s="13" t="s">
        <v>11</v>
      </c>
      <c r="E10" s="29" t="s">
        <v>42</v>
      </c>
      <c r="F10" s="41">
        <v>0</v>
      </c>
      <c r="G10" s="42">
        <v>25</v>
      </c>
      <c r="H10" s="43">
        <v>100</v>
      </c>
      <c r="I10" s="39">
        <v>0</v>
      </c>
      <c r="J10" s="40">
        <v>0</v>
      </c>
      <c r="K10" s="69">
        <v>75</v>
      </c>
      <c r="L10" s="76" t="s">
        <v>52</v>
      </c>
      <c r="M10" s="76" t="s">
        <v>44</v>
      </c>
      <c r="N10" s="76" t="s">
        <v>47</v>
      </c>
      <c r="O10" s="85" t="b">
        <f t="shared" si="12"/>
        <v>0</v>
      </c>
      <c r="P10" s="85" t="b">
        <f t="shared" si="13"/>
        <v>0</v>
      </c>
      <c r="Q10" s="85" t="b">
        <f t="shared" si="14"/>
        <v>0</v>
      </c>
      <c r="R10" s="85" t="b">
        <f t="shared" si="15"/>
        <v>0</v>
      </c>
      <c r="S10" s="85" t="b">
        <f t="shared" ref="S10:S17" si="16">AND(G10&lt;J10,H10&gt;J10,H10&lt;K10)</f>
        <v>0</v>
      </c>
      <c r="T10" s="84" t="b">
        <f>AND(G10&gt;J10,G10&lt;K10,H10&gt;K10)</f>
        <v>1</v>
      </c>
      <c r="U10" s="85" t="b">
        <f t="shared" si="5"/>
        <v>0</v>
      </c>
      <c r="V10" s="85" t="b">
        <f t="shared" si="6"/>
        <v>0</v>
      </c>
      <c r="W10" s="85" t="b">
        <f t="shared" si="7"/>
        <v>0</v>
      </c>
      <c r="X10" s="85" t="b">
        <f t="shared" si="8"/>
        <v>0</v>
      </c>
      <c r="Y10" s="85" t="b">
        <f t="shared" si="9"/>
        <v>0</v>
      </c>
      <c r="Z10" s="85" t="b">
        <f t="shared" si="10"/>
        <v>0</v>
      </c>
      <c r="AA10" s="85" t="b">
        <f t="shared" si="11"/>
        <v>0</v>
      </c>
      <c r="AB10" s="88" t="s">
        <v>77</v>
      </c>
      <c r="AC10" t="str">
        <f>"elif w.is_collinear(p) and "&amp;L10&amp;" and "&amp;M10&amp;" and "&amp;N10&amp;": wall_type = ""combo"</f>
        <v>elif w.is_collinear(p) and w.pt1.y &gt; p.pt1.y and w.pt1.y &lt; p.pt2.y and w.pt2.y &gt; p.pt2.y: wall_type = "combo</v>
      </c>
    </row>
    <row r="11" spans="2:29" ht="68" x14ac:dyDescent="0.2">
      <c r="B11" s="24">
        <v>5.0999999999999996</v>
      </c>
      <c r="C11" s="12" t="s">
        <v>12</v>
      </c>
      <c r="D11" s="12" t="s">
        <v>14</v>
      </c>
      <c r="E11" s="28" t="s">
        <v>48</v>
      </c>
      <c r="F11" s="44">
        <v>0</v>
      </c>
      <c r="G11" s="45">
        <v>0</v>
      </c>
      <c r="H11" s="46">
        <v>100</v>
      </c>
      <c r="I11" s="33">
        <v>0</v>
      </c>
      <c r="J11" s="34">
        <v>0</v>
      </c>
      <c r="K11" s="68">
        <v>50</v>
      </c>
      <c r="L11" s="76" t="s">
        <v>51</v>
      </c>
      <c r="M11" s="76" t="s">
        <v>47</v>
      </c>
      <c r="N11" s="76"/>
      <c r="O11" s="85" t="b">
        <f t="shared" si="12"/>
        <v>0</v>
      </c>
      <c r="P11" s="85" t="b">
        <f t="shared" si="13"/>
        <v>0</v>
      </c>
      <c r="Q11" s="85" t="b">
        <f t="shared" si="14"/>
        <v>0</v>
      </c>
      <c r="R11" s="85" t="b">
        <f t="shared" si="15"/>
        <v>0</v>
      </c>
      <c r="S11" s="85" t="b">
        <f t="shared" si="16"/>
        <v>0</v>
      </c>
      <c r="T11" s="85" t="b">
        <f t="shared" ref="T11:T17" si="17">AND(G11&gt;J11,G11&lt;K11,H11&gt;K11)</f>
        <v>0</v>
      </c>
      <c r="U11" s="84" t="b">
        <f>AND(G11=J11,H11&gt;K11)</f>
        <v>1</v>
      </c>
      <c r="V11" s="85" t="b">
        <f t="shared" si="6"/>
        <v>0</v>
      </c>
      <c r="W11" s="85" t="b">
        <f t="shared" si="7"/>
        <v>0</v>
      </c>
      <c r="X11" s="85" t="b">
        <f t="shared" si="8"/>
        <v>0</v>
      </c>
      <c r="Y11" s="85" t="b">
        <f t="shared" si="9"/>
        <v>0</v>
      </c>
      <c r="Z11" s="85" t="b">
        <f t="shared" si="10"/>
        <v>0</v>
      </c>
      <c r="AA11" s="85" t="b">
        <f t="shared" si="11"/>
        <v>0</v>
      </c>
      <c r="AB11" s="88" t="s">
        <v>77</v>
      </c>
      <c r="AC11" t="str">
        <f>"elif w.is_collinear(p) and "&amp;L11&amp;" and "&amp;M11&amp;": wall_type = ""combo"</f>
        <v>elif w.is_collinear(p) and w.pt1.y == p.pt1.y and w.pt2.y &gt; p.pt2.y: wall_type = "combo</v>
      </c>
    </row>
    <row r="12" spans="2:29" ht="68" x14ac:dyDescent="0.2">
      <c r="B12" s="26">
        <v>5.2</v>
      </c>
      <c r="C12" s="2" t="s">
        <v>12</v>
      </c>
      <c r="D12" s="2" t="s">
        <v>15</v>
      </c>
      <c r="E12" s="9" t="s">
        <v>49</v>
      </c>
      <c r="F12" s="50">
        <v>0</v>
      </c>
      <c r="G12" s="51">
        <v>0</v>
      </c>
      <c r="H12" s="52">
        <v>100</v>
      </c>
      <c r="I12" s="47">
        <v>0</v>
      </c>
      <c r="J12" s="48">
        <v>50</v>
      </c>
      <c r="K12" s="70">
        <v>100</v>
      </c>
      <c r="L12" s="76" t="s">
        <v>53</v>
      </c>
      <c r="M12" s="76" t="s">
        <v>43</v>
      </c>
      <c r="N12" s="76"/>
      <c r="O12" s="85" t="b">
        <f t="shared" si="12"/>
        <v>0</v>
      </c>
      <c r="P12" s="85" t="b">
        <f t="shared" si="13"/>
        <v>0</v>
      </c>
      <c r="Q12" s="85" t="b">
        <f t="shared" si="14"/>
        <v>0</v>
      </c>
      <c r="R12" s="85" t="b">
        <f t="shared" si="15"/>
        <v>0</v>
      </c>
      <c r="S12" s="85" t="b">
        <f t="shared" si="16"/>
        <v>0</v>
      </c>
      <c r="T12" s="85" t="b">
        <f t="shared" si="17"/>
        <v>0</v>
      </c>
      <c r="U12" s="85" t="b">
        <f t="shared" ref="U12:U17" si="18">AND(G12=J12,H12&gt;K12)</f>
        <v>0</v>
      </c>
      <c r="V12" s="84" t="b">
        <f>AND(H12=K12,G12&lt;J12)</f>
        <v>1</v>
      </c>
      <c r="W12" s="85" t="b">
        <f t="shared" si="7"/>
        <v>0</v>
      </c>
      <c r="X12" s="85" t="b">
        <f t="shared" si="8"/>
        <v>0</v>
      </c>
      <c r="Y12" s="85" t="b">
        <f t="shared" si="9"/>
        <v>0</v>
      </c>
      <c r="Z12" s="85" t="b">
        <f t="shared" si="10"/>
        <v>0</v>
      </c>
      <c r="AA12" s="85" t="b">
        <f t="shared" si="11"/>
        <v>0</v>
      </c>
      <c r="AB12" s="88" t="s">
        <v>77</v>
      </c>
      <c r="AC12" t="str">
        <f t="shared" ref="AC12:AC13" si="19">"elif w.is_collinear(p) and "&amp;L12&amp;" and "&amp;M12&amp;": wall_type = ""combo"</f>
        <v>elif w.is_collinear(p) and w.pt2.y == p.pt2.y and w.pt1.y &lt; p.pt1.y: wall_type = "combo</v>
      </c>
    </row>
    <row r="13" spans="2:29" ht="69" thickBot="1" x14ac:dyDescent="0.25">
      <c r="B13" s="25">
        <v>5.3</v>
      </c>
      <c r="C13" s="13" t="s">
        <v>12</v>
      </c>
      <c r="D13" s="13" t="s">
        <v>17</v>
      </c>
      <c r="E13" s="29" t="s">
        <v>50</v>
      </c>
      <c r="F13" s="56">
        <v>0</v>
      </c>
      <c r="G13" s="57">
        <v>0</v>
      </c>
      <c r="H13" s="58">
        <v>100</v>
      </c>
      <c r="I13" s="53">
        <v>0</v>
      </c>
      <c r="J13" s="54">
        <v>25</v>
      </c>
      <c r="K13" s="71">
        <v>75</v>
      </c>
      <c r="L13" s="76" t="s">
        <v>43</v>
      </c>
      <c r="M13" s="76" t="s">
        <v>47</v>
      </c>
      <c r="N13" s="76"/>
      <c r="O13" s="85" t="b">
        <f t="shared" si="12"/>
        <v>0</v>
      </c>
      <c r="P13" s="85" t="b">
        <f t="shared" si="13"/>
        <v>0</v>
      </c>
      <c r="Q13" s="85" t="b">
        <f t="shared" si="14"/>
        <v>0</v>
      </c>
      <c r="R13" s="85" t="b">
        <f t="shared" si="15"/>
        <v>0</v>
      </c>
      <c r="S13" s="85" t="b">
        <f t="shared" si="16"/>
        <v>0</v>
      </c>
      <c r="T13" s="85" t="b">
        <f t="shared" si="17"/>
        <v>0</v>
      </c>
      <c r="U13" s="85" t="b">
        <f t="shared" si="18"/>
        <v>0</v>
      </c>
      <c r="V13" s="85" t="b">
        <f t="shared" ref="V13:V17" si="20">AND(H13=K13,G13&lt;J13)</f>
        <v>0</v>
      </c>
      <c r="W13" s="84" t="b">
        <f>AND(G13&lt;J13,H13&gt;K13)</f>
        <v>1</v>
      </c>
      <c r="X13" s="85" t="b">
        <f t="shared" si="8"/>
        <v>0</v>
      </c>
      <c r="Y13" s="85" t="b">
        <f t="shared" si="9"/>
        <v>0</v>
      </c>
      <c r="Z13" s="85" t="b">
        <f t="shared" si="10"/>
        <v>0</v>
      </c>
      <c r="AA13" s="85" t="b">
        <f t="shared" si="11"/>
        <v>0</v>
      </c>
      <c r="AB13" s="88" t="s">
        <v>77</v>
      </c>
      <c r="AC13" t="str">
        <f t="shared" si="19"/>
        <v>elif w.is_collinear(p) and w.pt1.y &lt; p.pt1.y and w.pt2.y &gt; p.pt2.y: wall_type = "combo</v>
      </c>
    </row>
    <row r="14" spans="2:29" ht="34" x14ac:dyDescent="0.2">
      <c r="B14" s="24">
        <v>6.1</v>
      </c>
      <c r="C14" s="12" t="s">
        <v>13</v>
      </c>
      <c r="D14" s="12" t="s">
        <v>14</v>
      </c>
      <c r="E14" s="62" t="s">
        <v>55</v>
      </c>
      <c r="F14" s="33">
        <v>0</v>
      </c>
      <c r="G14" s="34">
        <v>0</v>
      </c>
      <c r="H14" s="35">
        <v>50</v>
      </c>
      <c r="I14" s="44">
        <v>0</v>
      </c>
      <c r="J14" s="45">
        <v>0</v>
      </c>
      <c r="K14" s="72">
        <v>100</v>
      </c>
      <c r="L14" s="76" t="s">
        <v>51</v>
      </c>
      <c r="M14" s="76" t="s">
        <v>46</v>
      </c>
      <c r="N14" s="76"/>
      <c r="O14" s="85" t="b">
        <f t="shared" si="12"/>
        <v>0</v>
      </c>
      <c r="P14" s="85" t="b">
        <f t="shared" si="13"/>
        <v>0</v>
      </c>
      <c r="Q14" s="85" t="b">
        <f t="shared" si="14"/>
        <v>0</v>
      </c>
      <c r="R14" s="85" t="b">
        <f t="shared" si="15"/>
        <v>0</v>
      </c>
      <c r="S14" s="85" t="b">
        <f t="shared" si="16"/>
        <v>0</v>
      </c>
      <c r="T14" s="85" t="b">
        <f t="shared" si="17"/>
        <v>0</v>
      </c>
      <c r="U14" s="85" t="b">
        <f t="shared" si="18"/>
        <v>0</v>
      </c>
      <c r="V14" s="85" t="b">
        <f t="shared" si="20"/>
        <v>0</v>
      </c>
      <c r="W14" s="85" t="b">
        <f t="shared" ref="W14:W17" si="21">AND(G14&lt;J14,H14&gt;K14)</f>
        <v>0</v>
      </c>
      <c r="X14" s="84" t="b">
        <f>AND(G14=J14,H14&lt;K14)</f>
        <v>1</v>
      </c>
      <c r="Y14" s="85" t="b">
        <f t="shared" si="9"/>
        <v>0</v>
      </c>
      <c r="Z14" s="85" t="b">
        <f t="shared" si="10"/>
        <v>0</v>
      </c>
      <c r="AA14" s="85" t="b">
        <f t="shared" si="11"/>
        <v>0</v>
      </c>
      <c r="AB14" s="89" t="s">
        <v>78</v>
      </c>
      <c r="AC14" t="str">
        <f>"elif w.is_collinear(p) and "&amp;L14&amp;" and "&amp;M14&amp;": wall_type = ""exterior"</f>
        <v>elif w.is_collinear(p) and w.pt1.y == p.pt1.y and w.pt2.y &lt; p.pt2.y: wall_type = "exterior</v>
      </c>
    </row>
    <row r="15" spans="2:29" ht="34" x14ac:dyDescent="0.2">
      <c r="B15" s="26">
        <v>6.2</v>
      </c>
      <c r="C15" s="2" t="s">
        <v>13</v>
      </c>
      <c r="D15" s="2" t="s">
        <v>15</v>
      </c>
      <c r="E15" s="63" t="s">
        <v>55</v>
      </c>
      <c r="F15" s="47">
        <v>0</v>
      </c>
      <c r="G15" s="48">
        <v>50</v>
      </c>
      <c r="H15" s="49">
        <v>100</v>
      </c>
      <c r="I15" s="50">
        <v>0</v>
      </c>
      <c r="J15" s="51">
        <v>0</v>
      </c>
      <c r="K15" s="73">
        <v>100</v>
      </c>
      <c r="L15" s="76" t="s">
        <v>53</v>
      </c>
      <c r="M15" s="76" t="s">
        <v>52</v>
      </c>
      <c r="N15" s="76"/>
      <c r="O15" s="85" t="b">
        <f t="shared" si="12"/>
        <v>0</v>
      </c>
      <c r="P15" s="85" t="b">
        <f t="shared" si="13"/>
        <v>0</v>
      </c>
      <c r="Q15" s="85" t="b">
        <f t="shared" si="14"/>
        <v>0</v>
      </c>
      <c r="R15" s="85" t="b">
        <f t="shared" si="15"/>
        <v>0</v>
      </c>
      <c r="S15" s="85" t="b">
        <f t="shared" si="16"/>
        <v>0</v>
      </c>
      <c r="T15" s="85" t="b">
        <f t="shared" si="17"/>
        <v>0</v>
      </c>
      <c r="U15" s="85" t="b">
        <f t="shared" si="18"/>
        <v>0</v>
      </c>
      <c r="V15" s="85" t="b">
        <f t="shared" si="20"/>
        <v>0</v>
      </c>
      <c r="W15" s="85" t="b">
        <f t="shared" si="21"/>
        <v>0</v>
      </c>
      <c r="X15" s="85" t="b">
        <f t="shared" ref="X15:X17" si="22">AND(G15=J15,H15&lt;K15)</f>
        <v>0</v>
      </c>
      <c r="Y15" s="84" t="b">
        <f>AND(H15=K15,G15&gt;J15)</f>
        <v>1</v>
      </c>
      <c r="Z15" s="85" t="b">
        <f t="shared" si="10"/>
        <v>0</v>
      </c>
      <c r="AA15" s="85" t="b">
        <f t="shared" si="11"/>
        <v>0</v>
      </c>
      <c r="AB15" s="89" t="s">
        <v>78</v>
      </c>
      <c r="AC15" t="str">
        <f t="shared" ref="AC15:AC17" si="23">"elif w.is_collinear(p) and "&amp;L15&amp;" and "&amp;M15&amp;": wall_type = ""exterior"</f>
        <v>elif w.is_collinear(p) and w.pt2.y == p.pt2.y and w.pt1.y &gt; p.pt1.y: wall_type = "exterior</v>
      </c>
    </row>
    <row r="16" spans="2:29" ht="35" thickBot="1" x14ac:dyDescent="0.25">
      <c r="B16" s="25">
        <v>6.3</v>
      </c>
      <c r="C16" s="13" t="s">
        <v>13</v>
      </c>
      <c r="D16" s="13" t="s">
        <v>17</v>
      </c>
      <c r="E16" s="64" t="s">
        <v>55</v>
      </c>
      <c r="F16" s="53">
        <v>0</v>
      </c>
      <c r="G16" s="54">
        <v>25</v>
      </c>
      <c r="H16" s="55">
        <v>75</v>
      </c>
      <c r="I16" s="56">
        <v>0</v>
      </c>
      <c r="J16" s="57">
        <v>0</v>
      </c>
      <c r="K16" s="74">
        <v>100</v>
      </c>
      <c r="L16" s="76" t="s">
        <v>52</v>
      </c>
      <c r="M16" s="76" t="s">
        <v>46</v>
      </c>
      <c r="N16" s="76"/>
      <c r="O16" s="85" t="b">
        <f t="shared" si="12"/>
        <v>0</v>
      </c>
      <c r="P16" s="85" t="b">
        <f t="shared" si="13"/>
        <v>0</v>
      </c>
      <c r="Q16" s="85" t="b">
        <f t="shared" si="14"/>
        <v>0</v>
      </c>
      <c r="R16" s="85" t="b">
        <f t="shared" si="15"/>
        <v>0</v>
      </c>
      <c r="S16" s="85" t="b">
        <f t="shared" si="16"/>
        <v>0</v>
      </c>
      <c r="T16" s="85" t="b">
        <f t="shared" si="17"/>
        <v>0</v>
      </c>
      <c r="U16" s="85" t="b">
        <f t="shared" si="18"/>
        <v>0</v>
      </c>
      <c r="V16" s="85" t="b">
        <f t="shared" si="20"/>
        <v>0</v>
      </c>
      <c r="W16" s="85" t="b">
        <f t="shared" si="21"/>
        <v>0</v>
      </c>
      <c r="X16" s="85" t="b">
        <f t="shared" si="22"/>
        <v>0</v>
      </c>
      <c r="Y16" s="85" t="b">
        <f t="shared" ref="Y16:Y17" si="24">AND(H16=K16,G16&gt;J16)</f>
        <v>0</v>
      </c>
      <c r="Z16" s="84" t="b">
        <f>AND(G16&gt;J16,H16&lt;K16)</f>
        <v>1</v>
      </c>
      <c r="AA16" s="85" t="b">
        <f t="shared" si="11"/>
        <v>0</v>
      </c>
      <c r="AB16" s="89" t="s">
        <v>78</v>
      </c>
      <c r="AC16" t="str">
        <f t="shared" si="23"/>
        <v>elif w.is_collinear(p) and w.pt1.y &gt; p.pt1.y and w.pt2.y &lt; p.pt2.y: wall_type = "exterior</v>
      </c>
    </row>
    <row r="17" spans="2:29" ht="18" thickBot="1" x14ac:dyDescent="0.25">
      <c r="B17" s="23">
        <v>7</v>
      </c>
      <c r="C17" s="10" t="s">
        <v>3</v>
      </c>
      <c r="D17" s="10" t="s">
        <v>16</v>
      </c>
      <c r="E17" s="65" t="s">
        <v>55</v>
      </c>
      <c r="F17" s="30">
        <v>0</v>
      </c>
      <c r="G17" s="59">
        <v>0</v>
      </c>
      <c r="H17" s="60">
        <v>100</v>
      </c>
      <c r="I17" s="30">
        <v>0</v>
      </c>
      <c r="J17" s="59">
        <v>0</v>
      </c>
      <c r="K17" s="75">
        <v>100</v>
      </c>
      <c r="L17" s="76" t="s">
        <v>51</v>
      </c>
      <c r="M17" s="76" t="s">
        <v>53</v>
      </c>
      <c r="N17" s="76"/>
      <c r="O17" s="85" t="b">
        <f t="shared" si="12"/>
        <v>0</v>
      </c>
      <c r="P17" s="85" t="b">
        <f t="shared" si="13"/>
        <v>0</v>
      </c>
      <c r="Q17" s="85" t="b">
        <f t="shared" si="14"/>
        <v>0</v>
      </c>
      <c r="R17" s="85" t="b">
        <f t="shared" si="15"/>
        <v>0</v>
      </c>
      <c r="S17" s="85" t="b">
        <f t="shared" si="16"/>
        <v>0</v>
      </c>
      <c r="T17" s="85" t="b">
        <f t="shared" si="17"/>
        <v>0</v>
      </c>
      <c r="U17" s="85" t="b">
        <f t="shared" si="18"/>
        <v>0</v>
      </c>
      <c r="V17" s="85" t="b">
        <f t="shared" si="20"/>
        <v>0</v>
      </c>
      <c r="W17" s="85" t="b">
        <f t="shared" si="21"/>
        <v>0</v>
      </c>
      <c r="X17" s="85" t="b">
        <f t="shared" si="22"/>
        <v>0</v>
      </c>
      <c r="Y17" s="85" t="b">
        <f t="shared" si="24"/>
        <v>0</v>
      </c>
      <c r="Z17" s="85" t="b">
        <f t="shared" ref="Z17" si="25">AND(G17&gt;J17,H17&lt;K17)</f>
        <v>0</v>
      </c>
      <c r="AA17" s="84" t="b">
        <f>AND(G17=J17,H17=K17)</f>
        <v>1</v>
      </c>
      <c r="AB17" s="89" t="s">
        <v>78</v>
      </c>
      <c r="AC17" t="str">
        <f t="shared" si="23"/>
        <v>elif w.is_collinear(p) and w.pt1.y == p.pt1.y and w.pt2.y == p.pt2.y: wall_type = "exterior</v>
      </c>
    </row>
    <row r="21" spans="2:29" x14ac:dyDescent="0.2">
      <c r="I21" s="3" t="s">
        <v>37</v>
      </c>
    </row>
    <row r="22" spans="2:29" x14ac:dyDescent="0.2">
      <c r="C22" s="8" t="s">
        <v>29</v>
      </c>
    </row>
    <row r="23" spans="2:29" x14ac:dyDescent="0.2">
      <c r="C23" s="8" t="s">
        <v>31</v>
      </c>
    </row>
  </sheetData>
  <mergeCells count="2">
    <mergeCell ref="I2:K2"/>
    <mergeCell ref="F2:H2"/>
  </mergeCells>
  <pageMargins left="0.7" right="0.7" top="0.75" bottom="0.75" header="0.3" footer="0.3"/>
  <pageSetup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7A672-32E0-C14D-BC40-413C74741AA8}">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point comparisons</vt:lpstr>
      <vt:lpstr>use cases</vt:lpstr>
      <vt:lpstr>corner types logic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Skluzacek</dc:creator>
  <cp:lastModifiedBy>Greg Skluzacek</cp:lastModifiedBy>
  <dcterms:created xsi:type="dcterms:W3CDTF">2026-02-02T15:41:49Z</dcterms:created>
  <dcterms:modified xsi:type="dcterms:W3CDTF">2026-02-13T22:10:27Z</dcterms:modified>
</cp:coreProperties>
</file>